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tables/table1.xml" ContentType="application/vnd.openxmlformats-officedocument.spreadsheetml.table+xml"/>
  <Override PartName="/xl/featurePropertyBag/featurePropertyBag.xml" ContentType="application/vnd.ms-excel.featurepropertyba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mc:AlternateContent xmlns:mc="http://schemas.openxmlformats.org/markup-compatibility/2006">
    <mc:Choice Requires="x15">
      <x15ac:absPath xmlns:x15ac="http://schemas.microsoft.com/office/spreadsheetml/2010/11/ac" url="C:\Users\uhago99\Downloads\"/>
    </mc:Choice>
  </mc:AlternateContent>
  <xr:revisionPtr revIDLastSave="0" documentId="13_ncr:1_{5C095953-5187-453E-9B92-368D50732B9B}" xr6:coauthVersionLast="47" xr6:coauthVersionMax="47" xr10:uidLastSave="{00000000-0000-0000-0000-000000000000}"/>
  <bookViews>
    <workbookView xWindow="28680" yWindow="-120" windowWidth="29040" windowHeight="15720" firstSheet="1" activeTab="1" xr2:uid="{00000000-000D-0000-FFFF-FFFF00000000}"/>
  </bookViews>
  <sheets>
    <sheet name="Généralités" sheetId="1" state="hidden" r:id="rId1"/>
    <sheet name="Instructions" sheetId="2" r:id="rId2"/>
    <sheet name="Plan comptable" sheetId="3" r:id="rId3"/>
    <sheet name="Page titre" sheetId="4" r:id="rId4"/>
    <sheet name="Table des matières" sheetId="5" r:id="rId5"/>
    <sheet name="Écritures" sheetId="35" state="hidden" r:id="rId6"/>
    <sheet name="Rapport_auditeur-auditrice" sheetId="6" r:id="rId7"/>
    <sheet name="Renseignements statutaires" sheetId="7" r:id="rId8"/>
    <sheet name="Résultats sommaires" sheetId="8" r:id="rId9"/>
    <sheet name="Bilan" sheetId="9" r:id="rId10"/>
    <sheet name="Évolution de l'actif net" sheetId="10" r:id="rId11"/>
    <sheet name="État de flux de trésorerie" sheetId="11" r:id="rId12"/>
    <sheet name="Notes complémentaires _1-3" sheetId="12" r:id="rId13"/>
    <sheet name="Notes complémentaires _4-8" sheetId="14" r:id="rId14"/>
    <sheet name="Notes complémentaires _9-12" sheetId="13" r:id="rId15"/>
    <sheet name="Notes complémentaires _13-20" sheetId="15" r:id="rId16"/>
    <sheet name="Annexe A" sheetId="16" r:id="rId17"/>
    <sheet name="Annexe B" sheetId="17" r:id="rId18"/>
    <sheet name="Annexe C" sheetId="18" r:id="rId19"/>
    <sheet name="Annexe D" sheetId="19" r:id="rId20"/>
    <sheet name="Annexe E" sheetId="20" r:id="rId21"/>
    <sheet name="Annexe F" sheetId="21" r:id="rId22"/>
    <sheet name="Annexe G" sheetId="22" r:id="rId23"/>
    <sheet name="Formulaire F-1" sheetId="23" r:id="rId24"/>
    <sheet name="Formulaire F-2" sheetId="24" r:id="rId25"/>
    <sheet name="Formulaire F-3" sheetId="25" r:id="rId26"/>
    <sheet name="Formulaire F-4" sheetId="26" r:id="rId27"/>
    <sheet name="Formulaire F-5" sheetId="27" r:id="rId28"/>
    <sheet name="Formulaire F-6" sheetId="28" r:id="rId29"/>
    <sheet name="Formulaire F-7" sheetId="29" r:id="rId30"/>
    <sheet name="Formulaire F-8" sheetId="30" r:id="rId31"/>
    <sheet name="Formulaire F-9" sheetId="31" state="hidden" r:id="rId32"/>
    <sheet name="Rapport_Autres élements NCA 265" sheetId="32" r:id="rId33"/>
    <sheet name="Questionnaire_ORG" sheetId="33" r:id="rId34"/>
    <sheet name="Certification" sheetId="37" r:id="rId35"/>
    <sheet name="Liste des données" sheetId="34" state="hidden" r:id="rId36"/>
  </sheets>
  <definedNames>
    <definedName name="_xlnm._FilterDatabase" localSheetId="2" hidden="1">'Plan comptable'!$A$1:$D$383</definedName>
    <definedName name="DateFinAF">'Page titre'!$G$21</definedName>
    <definedName name="DateFinExo" localSheetId="3">'Page titre'!$G$21</definedName>
    <definedName name="HonPro_legaux">'Annexe A'!$M$102</definedName>
    <definedName name="_xlnm.Print_Titles" localSheetId="16">'Annexe A'!$2:$11</definedName>
    <definedName name="_xlnm.Print_Titles" localSheetId="17">'Annexe B'!$2:$10</definedName>
    <definedName name="_xlnm.Print_Titles" localSheetId="18">'Annexe C'!$2:$9</definedName>
    <definedName name="_xlnm.Print_Titles" localSheetId="21">'Annexe F'!$2:$11</definedName>
    <definedName name="_xlnm.Print_Titles" localSheetId="22">'Annexe G'!$3:$10</definedName>
    <definedName name="_xlnm.Print_Titles" localSheetId="9">Bilan!$2:$10</definedName>
    <definedName name="_xlnm.Print_Titles" localSheetId="34">Certification!$2:$50</definedName>
    <definedName name="_xlnm.Print_Titles" localSheetId="12">'Notes complémentaires _1-3'!$2:$6</definedName>
    <definedName name="_xlnm.Print_Titles" localSheetId="15">'Notes complémentaires _13-20'!$2:$6</definedName>
    <definedName name="_xlnm.Print_Titles" localSheetId="13">'Notes complémentaires _4-8'!$2:$6</definedName>
    <definedName name="_xlnm.Print_Titles" localSheetId="14">'Notes complémentaires _9-12'!$2:$6</definedName>
    <definedName name="_xlnm.Print_Titles" localSheetId="2">'Plan comptable'!$1:$1</definedName>
    <definedName name="_xlnm.Print_Titles" localSheetId="33">Questionnaire_ORG!$2:$8</definedName>
    <definedName name="Liste_DépensesCopropriété">Généralités!$I$2:$I$42</definedName>
    <definedName name="Liste_PosteBudgetaire">Généralités!$J$2:$J$277</definedName>
    <definedName name="Liste_PostesBudgetaires">Généralités!$K$2:$K$328</definedName>
    <definedName name="listeComposants">Généralités!$H$2:$H$16</definedName>
    <definedName name="listeLieu">Généralités!$B$2:$B$8</definedName>
    <definedName name="listeMdf">Généralités!$A$2:$A$33</definedName>
    <definedName name="listeServBail">Généralités!$F$2:$F$10</definedName>
    <definedName name="listeSourceF">Généralités!$G$2:$G$7</definedName>
    <definedName name="listeTitre">Généralités!$D$2:$D$14</definedName>
    <definedName name="listeTypologie">Généralités!$C$2:$C$10</definedName>
    <definedName name="listeUtilisationR">Généralités!$E$2:$E$7</definedName>
    <definedName name="NbEI">'Renseignements statutaires'!$F$15</definedName>
    <definedName name="NbMoisExo">'Renseignements statutaires'!$G$26</definedName>
    <definedName name="NomOrg">'Page titre'!$E$34</definedName>
    <definedName name="NomProjet">'Page titre'!$E$36</definedName>
    <definedName name="NomTOrg">'Rapport_auditeur-auditrice'!$H$4</definedName>
    <definedName name="NoProjet">'Page titre'!$E$37</definedName>
    <definedName name="PageDerniere">'Table des matières'!$K$47</definedName>
    <definedName name="Print_Area" localSheetId="3">'Page titre'!$A$1:$Q$48</definedName>
    <definedName name="TabData">'Liste des données'!$AT$247:$XFA$1048333</definedName>
    <definedName name="tabIGRF" localSheetId="2">'Plan comptable'!$A$1:$D$300</definedName>
    <definedName name="TypeOrg">'Page titre'!$E$33</definedName>
    <definedName name="VersionDoc">'Page titre'!$O$46</definedName>
    <definedName name="Z_6A10CB0E_4CD4_4043_A80A_51DB39F550C7_.wvu.Cols" localSheetId="17">'Annexe B'!$O:$XFD</definedName>
    <definedName name="Z_6A10CB0E_4CD4_4043_A80A_51DB39F550C7_.wvu.Cols" localSheetId="20">'Annexe E'!$N:$XFD</definedName>
    <definedName name="Z_6A10CB0E_4CD4_4043_A80A_51DB39F550C7_.wvu.Cols" localSheetId="21">'Annexe F'!$Q:$XFD</definedName>
    <definedName name="Z_6A10CB0E_4CD4_4043_A80A_51DB39F550C7_.wvu.Cols" localSheetId="9">Bilan!$R:$XFD</definedName>
    <definedName name="Z_6A10CB0E_4CD4_4043_A80A_51DB39F550C7_.wvu.Cols" localSheetId="34">Certification!$Z:$XFD</definedName>
    <definedName name="Z_6A10CB0E_4CD4_4043_A80A_51DB39F550C7_.wvu.Cols" localSheetId="11">'État de flux de trésorerie'!$N:$XFD</definedName>
    <definedName name="Z_6A10CB0E_4CD4_4043_A80A_51DB39F550C7_.wvu.Cols" localSheetId="10">'Évolution de l''actif net'!$X:$XFD</definedName>
    <definedName name="Z_6A10CB0E_4CD4_4043_A80A_51DB39F550C7_.wvu.Cols" localSheetId="23">'Formulaire F-1'!$X:$XFD</definedName>
    <definedName name="Z_6A10CB0E_4CD4_4043_A80A_51DB39F550C7_.wvu.Cols" localSheetId="24">'Formulaire F-2'!$S:$XFD</definedName>
    <definedName name="Z_6A10CB0E_4CD4_4043_A80A_51DB39F550C7_.wvu.Cols" localSheetId="25">'Formulaire F-3'!$R:$XFD</definedName>
    <definedName name="Z_6A10CB0E_4CD4_4043_A80A_51DB39F550C7_.wvu.Cols" localSheetId="26">'Formulaire F-4'!$W:$XFD</definedName>
    <definedName name="Z_6A10CB0E_4CD4_4043_A80A_51DB39F550C7_.wvu.Cols" localSheetId="27">'Formulaire F-5'!$O:$XFD</definedName>
    <definedName name="Z_6A10CB0E_4CD4_4043_A80A_51DB39F550C7_.wvu.Cols" localSheetId="28">'Formulaire F-6'!$R:$XFD</definedName>
    <definedName name="Z_6A10CB0E_4CD4_4043_A80A_51DB39F550C7_.wvu.Cols" localSheetId="29">'Formulaire F-7'!$R:$XFD</definedName>
    <definedName name="Z_6A10CB0E_4CD4_4043_A80A_51DB39F550C7_.wvu.Cols" localSheetId="30">'Formulaire F-8'!$P:$XFD</definedName>
    <definedName name="Z_6A10CB0E_4CD4_4043_A80A_51DB39F550C7_.wvu.Cols" localSheetId="31">'Formulaire F-9'!$V:$XFD</definedName>
    <definedName name="Z_6A10CB0E_4CD4_4043_A80A_51DB39F550C7_.wvu.Cols" localSheetId="1">Instructions!$J:$XFD</definedName>
    <definedName name="Z_6A10CB0E_4CD4_4043_A80A_51DB39F550C7_.wvu.Cols" localSheetId="12">'Notes complémentaires _1-3'!$Q:$XFD</definedName>
    <definedName name="Z_6A10CB0E_4CD4_4043_A80A_51DB39F550C7_.wvu.Cols" localSheetId="13">'Notes complémentaires _4-8'!$R:$XFD</definedName>
    <definedName name="Z_6A10CB0E_4CD4_4043_A80A_51DB39F550C7_.wvu.Cols" localSheetId="3">'Page titre'!$S:$XFD</definedName>
    <definedName name="Z_6A10CB0E_4CD4_4043_A80A_51DB39F550C7_.wvu.Cols" localSheetId="33">Questionnaire_ORG!$Z:$XFD</definedName>
    <definedName name="Z_6A10CB0E_4CD4_4043_A80A_51DB39F550C7_.wvu.Cols" localSheetId="6">'Rapport_auditeur-auditrice'!$I:$XFD</definedName>
    <definedName name="Z_6A10CB0E_4CD4_4043_A80A_51DB39F550C7_.wvu.Cols" localSheetId="32">'Rapport_Autres élements NCA 265'!$Q:$XFD</definedName>
    <definedName name="Z_6A10CB0E_4CD4_4043_A80A_51DB39F550C7_.wvu.Cols" localSheetId="7">'Renseignements statutaires'!$Q:$XFD</definedName>
    <definedName name="Z_6A10CB0E_4CD4_4043_A80A_51DB39F550C7_.wvu.Cols" localSheetId="8">'Résultats sommaires'!$L:$XFD</definedName>
    <definedName name="Z_6A10CB0E_4CD4_4043_A80A_51DB39F550C7_.wvu.Cols" localSheetId="4">'Table des matières'!$M:$XFD</definedName>
    <definedName name="Z_764CEB62_BCA4_4525_8E4E_F0C25E1EB561_.wvu.FilterData" localSheetId="2" hidden="1">'Plan comptable'!$A$1:$F$380</definedName>
    <definedName name="_xlnm.Print_Area" localSheetId="16">'Annexe A'!$A$2:$P$193</definedName>
    <definedName name="_xlnm.Print_Area" localSheetId="17">'Annexe B'!$A$2:$N$145</definedName>
    <definedName name="_xlnm.Print_Area" localSheetId="18">'Annexe C'!$A$2:$R$179</definedName>
    <definedName name="_xlnm.Print_Area" localSheetId="19">'Annexe D'!$A$2:$AA$126</definedName>
    <definedName name="_xlnm.Print_Area" localSheetId="20">'Annexe E'!$A$2:$M$69</definedName>
    <definedName name="_xlnm.Print_Area" localSheetId="21">'Annexe F'!$A$2:$P$177</definedName>
    <definedName name="_xlnm.Print_Area" localSheetId="22">'Annexe G'!$A$2:$O$159</definedName>
    <definedName name="_xlnm.Print_Area" localSheetId="9">Bilan!$A$2:$P$103</definedName>
    <definedName name="_xlnm.Print_Area" localSheetId="34">Certification!$A$2:$Y$52</definedName>
    <definedName name="_xlnm.Print_Area" localSheetId="11">'État de flux de trésorerie'!$A$2:$M$65</definedName>
    <definedName name="_xlnm.Print_Area" localSheetId="10">'Évolution de l''actif net'!$A$2:$W$45</definedName>
    <definedName name="_xlnm.Print_Area" localSheetId="23">'Formulaire F-1'!$A$2:$W$39</definedName>
    <definedName name="_xlnm.Print_Area" localSheetId="24">'Formulaire F-2'!$A$2:$R$42</definedName>
    <definedName name="_xlnm.Print_Area" localSheetId="25">'Formulaire F-3'!$A$2:$Q$33</definedName>
    <definedName name="_xlnm.Print_Area" localSheetId="26">'Formulaire F-4'!$A$2:$V$32</definedName>
    <definedName name="_xlnm.Print_Area" localSheetId="27">'Formulaire F-5'!$A$2:$N$27</definedName>
    <definedName name="_xlnm.Print_Area" localSheetId="28">'Formulaire F-6'!$A$2:$Q$43</definedName>
    <definedName name="_xlnm.Print_Area" localSheetId="29">'Formulaire F-7'!$A$2:$Q$34</definedName>
    <definedName name="_xlnm.Print_Area" localSheetId="30">'Formulaire F-8'!$A$2:$O$56</definedName>
    <definedName name="_xlnm.Print_Area" localSheetId="1">Instructions!$A$1:$I$82</definedName>
    <definedName name="_xlnm.Print_Area" localSheetId="12">'Notes complémentaires _1-3'!$A$2:$P$98</definedName>
    <definedName name="_xlnm.Print_Area" localSheetId="15">'Notes complémentaires _13-20'!$A$2:$U$158</definedName>
    <definedName name="_xlnm.Print_Area" localSheetId="13">'Notes complémentaires _4-8'!$A$2:$Q$112</definedName>
    <definedName name="_xlnm.Print_Area" localSheetId="14">'Notes complémentaires _9-12'!$A$2:$R$122</definedName>
    <definedName name="_xlnm.Print_Area" localSheetId="3">'Page titre'!$A$2:$R$47</definedName>
    <definedName name="_xlnm.Print_Area" localSheetId="2">'Plan comptable'!$A$1:$D$351</definedName>
    <definedName name="_xlnm.Print_Area" localSheetId="33">Questionnaire_ORG!$A$2:$Y$196</definedName>
    <definedName name="_xlnm.Print_Area" localSheetId="6">'Rapport_auditeur-auditrice'!$A$2:$H$62</definedName>
    <definedName name="_xlnm.Print_Area" localSheetId="32">'Rapport_Autres élements NCA 265'!$A$2:$P$37</definedName>
    <definedName name="_xlnm.Print_Area" localSheetId="7">'Renseignements statutaires'!$A$2:$O$50</definedName>
    <definedName name="_xlnm.Print_Area" localSheetId="8">'Résultats sommaires'!$A$2:$K$40</definedName>
    <definedName name="_xlnm.Print_Area" localSheetId="4">'Table des matières'!$A$1:$L$46</definedName>
  </definedNames>
  <calcPr calcId="191028"/>
  <customWorkbookViews>
    <customWorkbookView name="test" guid="{764CEB62-BCA4-4525-8E4E-F0C25E1EB561}"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17" i="21" l="1"/>
  <c r="S10" i="15"/>
  <c r="K56" i="15"/>
  <c r="L177" i="18"/>
  <c r="M177" i="18"/>
  <c r="K177" i="18"/>
  <c r="Q175" i="18"/>
  <c r="M175" i="18"/>
  <c r="O174" i="18"/>
  <c r="O173" i="18"/>
  <c r="Q87" i="18"/>
  <c r="M87" i="18"/>
  <c r="K43" i="18"/>
  <c r="Q98" i="18"/>
  <c r="Q95" i="18"/>
  <c r="M95" i="18"/>
  <c r="M98" i="18"/>
  <c r="Q164" i="18"/>
  <c r="Q167" i="18" s="1"/>
  <c r="K164" i="18"/>
  <c r="K167" i="18" s="1"/>
  <c r="Q14" i="18"/>
  <c r="Q13" i="18" s="1"/>
  <c r="Q18" i="18"/>
  <c r="M18" i="18"/>
  <c r="M14" i="18"/>
  <c r="O14" i="18" s="1"/>
  <c r="I158" i="22"/>
  <c r="K158" i="22"/>
  <c r="K28" i="16"/>
  <c r="M107" i="22"/>
  <c r="K105" i="22"/>
  <c r="K135" i="17"/>
  <c r="K100" i="17"/>
  <c r="K99" i="17"/>
  <c r="K98" i="17"/>
  <c r="K95" i="17"/>
  <c r="K94" i="17"/>
  <c r="K93" i="17"/>
  <c r="K92" i="17"/>
  <c r="K89" i="17"/>
  <c r="K88" i="17"/>
  <c r="K87" i="17"/>
  <c r="K86" i="17"/>
  <c r="K83" i="17"/>
  <c r="K82" i="17"/>
  <c r="K81" i="17"/>
  <c r="K80" i="17"/>
  <c r="K77" i="17"/>
  <c r="K76" i="17"/>
  <c r="K75" i="17"/>
  <c r="K74" i="17"/>
  <c r="K73" i="17"/>
  <c r="K72" i="17"/>
  <c r="K71" i="17"/>
  <c r="K70" i="17"/>
  <c r="K67" i="17"/>
  <c r="K66" i="17"/>
  <c r="K65" i="17"/>
  <c r="K64" i="17"/>
  <c r="K57" i="17"/>
  <c r="K56" i="17"/>
  <c r="K55" i="17"/>
  <c r="K54" i="17"/>
  <c r="K53" i="17"/>
  <c r="K52" i="17"/>
  <c r="K51" i="17"/>
  <c r="K50" i="17"/>
  <c r="K47" i="17"/>
  <c r="K46" i="17"/>
  <c r="K44" i="17"/>
  <c r="K42" i="17"/>
  <c r="K41" i="17"/>
  <c r="K39" i="17"/>
  <c r="K37" i="17"/>
  <c r="K139" i="17"/>
  <c r="K138" i="17"/>
  <c r="K137" i="17"/>
  <c r="K136" i="17"/>
  <c r="K134" i="17"/>
  <c r="K133" i="17"/>
  <c r="K130" i="17"/>
  <c r="K129" i="17"/>
  <c r="K126" i="17"/>
  <c r="K125" i="17"/>
  <c r="K124" i="17"/>
  <c r="K121" i="17"/>
  <c r="K120" i="17"/>
  <c r="K119" i="17"/>
  <c r="K118" i="17"/>
  <c r="K117" i="17"/>
  <c r="K114" i="17"/>
  <c r="K113" i="17"/>
  <c r="K112" i="17"/>
  <c r="K111" i="17"/>
  <c r="K108" i="17"/>
  <c r="K107" i="17"/>
  <c r="K106" i="17"/>
  <c r="K105" i="17"/>
  <c r="K104" i="17"/>
  <c r="K103" i="17"/>
  <c r="K34" i="17"/>
  <c r="K33" i="17"/>
  <c r="K32" i="17"/>
  <c r="K31" i="17"/>
  <c r="K30" i="17"/>
  <c r="K29" i="17"/>
  <c r="K28" i="17"/>
  <c r="K27" i="17"/>
  <c r="K24" i="17"/>
  <c r="K23" i="17"/>
  <c r="K22" i="17"/>
  <c r="K21" i="17"/>
  <c r="K14" i="17"/>
  <c r="K15" i="17"/>
  <c r="K16" i="17"/>
  <c r="K17" i="17"/>
  <c r="O28" i="16"/>
  <c r="M28" i="16"/>
  <c r="K27" i="16"/>
  <c r="M3" i="21"/>
  <c r="M94" i="18" l="1"/>
  <c r="O94" i="18" s="1"/>
  <c r="M13" i="18"/>
  <c r="O13" i="18" s="1"/>
  <c r="Q94" i="18"/>
  <c r="N158" i="22"/>
  <c r="F7" i="37"/>
  <c r="W3" i="37"/>
  <c r="T3" i="37"/>
  <c r="F3" i="37"/>
  <c r="V2" i="37"/>
  <c r="F2" i="37"/>
  <c r="V131" i="33"/>
  <c r="V76" i="33"/>
  <c r="K13" i="22" l="1"/>
  <c r="K14" i="16" l="1"/>
  <c r="M19" i="16"/>
  <c r="I18" i="22" l="1"/>
  <c r="N35" i="23"/>
  <c r="H35" i="23"/>
  <c r="S25" i="23"/>
  <c r="M25" i="23"/>
  <c r="J171" i="21"/>
  <c r="J169" i="21"/>
  <c r="J168" i="21"/>
  <c r="J167" i="21"/>
  <c r="J166" i="21"/>
  <c r="N171" i="21"/>
  <c r="N169" i="21"/>
  <c r="N168" i="21"/>
  <c r="N167" i="21"/>
  <c r="N166" i="21"/>
  <c r="D25" i="23" l="1"/>
  <c r="K2" i="17"/>
  <c r="K328" i="1"/>
  <c r="K329" i="1"/>
  <c r="K327" i="1"/>
  <c r="K322" i="1"/>
  <c r="K323" i="1"/>
  <c r="K324" i="1"/>
  <c r="K325" i="1"/>
  <c r="K326" i="1"/>
  <c r="K321"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2" i="1"/>
  <c r="H29" i="23"/>
  <c r="X184" i="33"/>
  <c r="H32" i="23"/>
  <c r="N32" i="23"/>
  <c r="Q25" i="23"/>
  <c r="F25" i="23"/>
  <c r="L25" i="23"/>
  <c r="K25" i="23"/>
  <c r="K112" i="16"/>
  <c r="I15" i="8"/>
  <c r="L2" i="22"/>
  <c r="K47" i="5"/>
  <c r="S122" i="15"/>
  <c r="S93" i="15"/>
  <c r="S3" i="15"/>
  <c r="Q3" i="15"/>
  <c r="G3" i="15"/>
  <c r="G2" i="15"/>
  <c r="S54" i="15"/>
  <c r="S7" i="15"/>
  <c r="O96" i="13"/>
  <c r="J83" i="14"/>
  <c r="O83" i="14"/>
  <c r="I90" i="14"/>
  <c r="M90" i="14"/>
  <c r="M93" i="14"/>
  <c r="P93" i="14" s="1"/>
  <c r="M72" i="14"/>
  <c r="M73" i="14"/>
  <c r="M74" i="14"/>
  <c r="M75" i="14"/>
  <c r="M76" i="14"/>
  <c r="M77" i="14"/>
  <c r="M78" i="14"/>
  <c r="M79" i="14"/>
  <c r="M80" i="14"/>
  <c r="M81" i="14"/>
  <c r="M82" i="14"/>
  <c r="O64" i="14"/>
  <c r="P3" i="14"/>
  <c r="O3" i="14"/>
  <c r="F3" i="14"/>
  <c r="F2" i="14"/>
  <c r="M105" i="13"/>
  <c r="I105" i="13"/>
  <c r="Q67" i="13"/>
  <c r="M67" i="13"/>
  <c r="K67" i="13"/>
  <c r="T93" i="15" l="1"/>
  <c r="X76" i="33"/>
  <c r="T35" i="23"/>
  <c r="K16" i="16" s="1"/>
  <c r="T122" i="15"/>
  <c r="P64" i="14"/>
  <c r="T54" i="15"/>
  <c r="Q96" i="13"/>
  <c r="Q3" i="13"/>
  <c r="O3" i="13"/>
  <c r="F3" i="13"/>
  <c r="F2" i="13"/>
  <c r="Q43" i="13"/>
  <c r="O43" i="13"/>
  <c r="O7" i="12"/>
  <c r="J59" i="11"/>
  <c r="M69" i="33" l="1"/>
  <c r="M9" i="16"/>
  <c r="O43" i="28"/>
  <c r="P43" i="28"/>
  <c r="O40" i="12"/>
  <c r="N40" i="12"/>
  <c r="O82" i="12"/>
  <c r="N82" i="12"/>
  <c r="L10" i="26" l="1"/>
  <c r="L11" i="26"/>
  <c r="L12" i="26"/>
  <c r="L13" i="26"/>
  <c r="L14" i="26"/>
  <c r="L9" i="26"/>
  <c r="F15" i="26"/>
  <c r="G15" i="26"/>
  <c r="H15" i="26"/>
  <c r="I15" i="26"/>
  <c r="J15" i="26"/>
  <c r="K15" i="26"/>
  <c r="E15" i="26"/>
  <c r="Q15" i="26"/>
  <c r="G38" i="6"/>
  <c r="F38" i="6"/>
  <c r="H4" i="6"/>
  <c r="X196" i="33"/>
  <c r="V196" i="33"/>
  <c r="X131" i="33"/>
  <c r="O36" i="32"/>
  <c r="M36" i="32"/>
  <c r="N55" i="30"/>
  <c r="M55" i="30"/>
  <c r="P34" i="29"/>
  <c r="O34" i="29"/>
  <c r="M26" i="27"/>
  <c r="L26" i="27"/>
  <c r="U32" i="26"/>
  <c r="T32" i="26"/>
  <c r="P33" i="25"/>
  <c r="O33" i="25"/>
  <c r="Q42" i="24"/>
  <c r="O42" i="24"/>
  <c r="V38" i="23"/>
  <c r="U38" i="23"/>
  <c r="N2" i="22"/>
  <c r="O2" i="21"/>
  <c r="M2" i="21"/>
  <c r="L2" i="20"/>
  <c r="J2" i="20"/>
  <c r="Z2" i="19"/>
  <c r="X2" i="19"/>
  <c r="Q2" i="18"/>
  <c r="O2" i="18"/>
  <c r="M2" i="17"/>
  <c r="O2" i="16"/>
  <c r="M2" i="16"/>
  <c r="T7" i="15"/>
  <c r="P7" i="14"/>
  <c r="O7" i="14"/>
  <c r="Q7" i="13"/>
  <c r="O7" i="13"/>
  <c r="N7" i="12"/>
  <c r="L2" i="11"/>
  <c r="J2" i="11"/>
  <c r="V2" i="10"/>
  <c r="T2" i="10"/>
  <c r="P2" i="9"/>
  <c r="M2" i="9"/>
  <c r="K2" i="8"/>
  <c r="I2" i="8"/>
  <c r="O2" i="7"/>
  <c r="M2" i="7"/>
  <c r="B14" i="6" l="1"/>
  <c r="B16" i="6"/>
  <c r="L15" i="26"/>
  <c r="B27" i="34" l="1"/>
  <c r="B25" i="34"/>
  <c r="B24" i="34"/>
  <c r="B23" i="34"/>
  <c r="B22" i="34"/>
  <c r="B21" i="34"/>
  <c r="B20" i="34"/>
  <c r="B19" i="34"/>
  <c r="B18" i="34"/>
  <c r="B16" i="34"/>
  <c r="B15" i="34"/>
  <c r="B14" i="34"/>
  <c r="B13" i="34"/>
  <c r="B12" i="34"/>
  <c r="B11" i="34"/>
  <c r="B10" i="34"/>
  <c r="B9" i="34"/>
  <c r="B8" i="34"/>
  <c r="B7" i="34"/>
  <c r="B6" i="34"/>
  <c r="B5" i="34"/>
  <c r="X186" i="33"/>
  <c r="R184" i="33" s="1"/>
  <c r="J121" i="33"/>
  <c r="D113" i="33"/>
  <c r="R103" i="33"/>
  <c r="M59" i="33"/>
  <c r="W3" i="33"/>
  <c r="T3" i="33"/>
  <c r="F3" i="33"/>
  <c r="V2" i="33"/>
  <c r="F2" i="33"/>
  <c r="B11" i="32"/>
  <c r="O3" i="32"/>
  <c r="L3" i="32"/>
  <c r="E3" i="32"/>
  <c r="M2" i="32"/>
  <c r="E2" i="32"/>
  <c r="J39" i="31"/>
  <c r="I39"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39" i="31" s="1"/>
  <c r="S3" i="31"/>
  <c r="Q3" i="31"/>
  <c r="D3" i="31"/>
  <c r="Q2" i="31"/>
  <c r="D2" i="31"/>
  <c r="L47" i="30"/>
  <c r="L46" i="30"/>
  <c r="L45" i="30"/>
  <c r="L44" i="30"/>
  <c r="L43" i="30"/>
  <c r="L42" i="30"/>
  <c r="L41" i="30"/>
  <c r="L40" i="30"/>
  <c r="L39" i="30"/>
  <c r="L38" i="30"/>
  <c r="L37" i="30"/>
  <c r="L36" i="30"/>
  <c r="L35" i="30"/>
  <c r="L34" i="30"/>
  <c r="L33" i="30"/>
  <c r="L32" i="30"/>
  <c r="L31" i="30"/>
  <c r="L30" i="30"/>
  <c r="L29" i="30"/>
  <c r="L28" i="30"/>
  <c r="L27" i="30"/>
  <c r="L26" i="30"/>
  <c r="L25" i="30"/>
  <c r="L24" i="30"/>
  <c r="L23" i="30"/>
  <c r="L22" i="30"/>
  <c r="L21" i="30"/>
  <c r="L20" i="30"/>
  <c r="L19" i="30"/>
  <c r="L18" i="30"/>
  <c r="L17" i="30"/>
  <c r="L16" i="30"/>
  <c r="L15" i="30"/>
  <c r="L14" i="30"/>
  <c r="L13" i="30"/>
  <c r="L12" i="30"/>
  <c r="L11" i="30"/>
  <c r="L10" i="30"/>
  <c r="L9" i="30"/>
  <c r="L8" i="30"/>
  <c r="N3" i="30"/>
  <c r="M3" i="30"/>
  <c r="D3" i="30"/>
  <c r="M2" i="30"/>
  <c r="D2" i="30"/>
  <c r="P30" i="29"/>
  <c r="O30" i="29"/>
  <c r="L35" i="16" s="1"/>
  <c r="P28" i="29"/>
  <c r="O35" i="16" s="1"/>
  <c r="O28" i="29"/>
  <c r="P26" i="29"/>
  <c r="O26" i="29"/>
  <c r="P24" i="29"/>
  <c r="O24" i="29"/>
  <c r="P7" i="29"/>
  <c r="O7" i="29"/>
  <c r="P3" i="29"/>
  <c r="O3" i="29"/>
  <c r="D3" i="29"/>
  <c r="O2" i="29"/>
  <c r="D2" i="29"/>
  <c r="I41" i="28"/>
  <c r="L181" i="16" s="1"/>
  <c r="L188" i="16" s="1"/>
  <c r="H41" i="28"/>
  <c r="K181" i="16" s="1"/>
  <c r="J39" i="28"/>
  <c r="J38" i="28"/>
  <c r="J37" i="28"/>
  <c r="J36" i="28"/>
  <c r="J35" i="28"/>
  <c r="J34" i="28"/>
  <c r="J33" i="28"/>
  <c r="J32" i="28"/>
  <c r="J31" i="28"/>
  <c r="J30" i="28"/>
  <c r="J29" i="28"/>
  <c r="J28" i="28"/>
  <c r="J27" i="28"/>
  <c r="J26" i="28"/>
  <c r="J25" i="28"/>
  <c r="J24" i="28"/>
  <c r="J23" i="28"/>
  <c r="J22" i="28"/>
  <c r="J21" i="28"/>
  <c r="J20" i="28"/>
  <c r="J19" i="28"/>
  <c r="J18" i="28"/>
  <c r="J17" i="28"/>
  <c r="J16" i="28"/>
  <c r="J15" i="28"/>
  <c r="J14" i="28"/>
  <c r="J13" i="28"/>
  <c r="J12" i="28"/>
  <c r="J11" i="28"/>
  <c r="J10" i="28"/>
  <c r="J41" i="28" s="1"/>
  <c r="H42" i="28" s="1"/>
  <c r="P3" i="28"/>
  <c r="D3" i="28"/>
  <c r="O2" i="28"/>
  <c r="D2" i="28"/>
  <c r="M3" i="27"/>
  <c r="L3" i="27"/>
  <c r="D3" i="27"/>
  <c r="L2" i="27"/>
  <c r="D2" i="27"/>
  <c r="T3" i="26"/>
  <c r="R3" i="26"/>
  <c r="E3" i="26"/>
  <c r="R2" i="26"/>
  <c r="E2" i="26"/>
  <c r="G30" i="25"/>
  <c r="G28" i="25"/>
  <c r="G26" i="25"/>
  <c r="G24" i="25"/>
  <c r="P3" i="25"/>
  <c r="N3" i="25"/>
  <c r="D3" i="25"/>
  <c r="N2" i="25"/>
  <c r="D2" i="25"/>
  <c r="L39" i="24"/>
  <c r="B4" i="34" s="1"/>
  <c r="L38" i="24"/>
  <c r="B3" i="34" s="1"/>
  <c r="L18" i="24"/>
  <c r="N13" i="24"/>
  <c r="Q3" i="24"/>
  <c r="O3" i="24"/>
  <c r="D3" i="24"/>
  <c r="O2" i="24"/>
  <c r="D2" i="24"/>
  <c r="N29" i="23"/>
  <c r="U25" i="23"/>
  <c r="T25" i="23"/>
  <c r="R25" i="23"/>
  <c r="U3" i="23"/>
  <c r="R3" i="23"/>
  <c r="F3" i="23"/>
  <c r="R2" i="23"/>
  <c r="F2" i="23"/>
  <c r="K151" i="22"/>
  <c r="N151" i="22" s="1"/>
  <c r="N150" i="22"/>
  <c r="I150" i="22"/>
  <c r="M150" i="22" s="1"/>
  <c r="I149" i="22"/>
  <c r="N148" i="22"/>
  <c r="I148" i="22"/>
  <c r="M148" i="22" s="1"/>
  <c r="N147" i="22"/>
  <c r="I147" i="22"/>
  <c r="M147" i="22" s="1"/>
  <c r="N146" i="22"/>
  <c r="I146" i="22"/>
  <c r="M146" i="22" s="1"/>
  <c r="N145" i="22"/>
  <c r="I145" i="22"/>
  <c r="M145" i="22" s="1"/>
  <c r="K143" i="22"/>
  <c r="N143" i="22" s="1"/>
  <c r="N142" i="22"/>
  <c r="I142" i="22"/>
  <c r="M142" i="22" s="1"/>
  <c r="N140" i="22"/>
  <c r="N139" i="22"/>
  <c r="N138" i="22"/>
  <c r="N135" i="22"/>
  <c r="I135" i="22"/>
  <c r="M135" i="22" s="1"/>
  <c r="N134" i="22"/>
  <c r="I134" i="22"/>
  <c r="K133" i="22"/>
  <c r="K136" i="22" s="1"/>
  <c r="N136" i="22" s="1"/>
  <c r="N132" i="22"/>
  <c r="N131" i="22"/>
  <c r="K130" i="22"/>
  <c r="N130" i="22" s="1"/>
  <c r="N129" i="22"/>
  <c r="N128" i="22"/>
  <c r="N127" i="22"/>
  <c r="K125" i="22"/>
  <c r="N124" i="22"/>
  <c r="N123" i="22"/>
  <c r="N122" i="22"/>
  <c r="N121" i="22"/>
  <c r="N120" i="22"/>
  <c r="K118" i="22"/>
  <c r="N118" i="22" s="1"/>
  <c r="N117" i="22"/>
  <c r="N116" i="22"/>
  <c r="N114" i="22"/>
  <c r="N111" i="22"/>
  <c r="N110" i="22"/>
  <c r="N109" i="22"/>
  <c r="N108" i="22"/>
  <c r="N106" i="22"/>
  <c r="K112" i="22"/>
  <c r="N112" i="22" s="1"/>
  <c r="N104" i="22"/>
  <c r="K102" i="22"/>
  <c r="N101" i="22"/>
  <c r="N100" i="22"/>
  <c r="N99" i="22"/>
  <c r="N96" i="22"/>
  <c r="N95" i="22"/>
  <c r="N94" i="22"/>
  <c r="K91" i="22"/>
  <c r="K89" i="22"/>
  <c r="N89" i="22" s="1"/>
  <c r="N88" i="22"/>
  <c r="N87" i="22"/>
  <c r="N86" i="22"/>
  <c r="N85" i="22"/>
  <c r="K83" i="22"/>
  <c r="N83" i="22" s="1"/>
  <c r="N82" i="22"/>
  <c r="N81" i="22"/>
  <c r="N80" i="22"/>
  <c r="N79" i="22"/>
  <c r="K77" i="22"/>
  <c r="N77" i="22" s="1"/>
  <c r="J77" i="22"/>
  <c r="N76" i="22"/>
  <c r="N75" i="22"/>
  <c r="N74" i="22"/>
  <c r="N73" i="22"/>
  <c r="N72" i="22"/>
  <c r="N71" i="22"/>
  <c r="N70" i="22"/>
  <c r="N69" i="22"/>
  <c r="N68" i="22"/>
  <c r="K67" i="22"/>
  <c r="N66" i="22"/>
  <c r="N65" i="22"/>
  <c r="N64" i="22"/>
  <c r="N63" i="22"/>
  <c r="N56" i="22"/>
  <c r="N55" i="22"/>
  <c r="N54" i="22"/>
  <c r="K52" i="22"/>
  <c r="N52" i="22" s="1"/>
  <c r="N51" i="22"/>
  <c r="N50" i="22"/>
  <c r="N49" i="22"/>
  <c r="N48" i="22"/>
  <c r="N47" i="22"/>
  <c r="N46" i="22"/>
  <c r="N45" i="22"/>
  <c r="N44" i="22"/>
  <c r="N41" i="22"/>
  <c r="K40" i="22"/>
  <c r="N40" i="22" s="1"/>
  <c r="N39" i="22"/>
  <c r="N38" i="22"/>
  <c r="N37" i="22"/>
  <c r="N36" i="22"/>
  <c r="N35" i="22"/>
  <c r="N34" i="22"/>
  <c r="K33" i="22"/>
  <c r="N32" i="22"/>
  <c r="M31" i="22"/>
  <c r="K30" i="22"/>
  <c r="N29" i="22"/>
  <c r="N28" i="22"/>
  <c r="N27" i="22"/>
  <c r="N23" i="22"/>
  <c r="N21" i="22"/>
  <c r="N20" i="22"/>
  <c r="N17" i="22"/>
  <c r="N16" i="22"/>
  <c r="N15" i="22"/>
  <c r="N14" i="22"/>
  <c r="K24" i="22"/>
  <c r="K8" i="22"/>
  <c r="I8" i="22"/>
  <c r="F6" i="22"/>
  <c r="M3" i="22"/>
  <c r="K3" i="22"/>
  <c r="F3" i="22"/>
  <c r="F2" i="22"/>
  <c r="N172" i="21"/>
  <c r="L172" i="21"/>
  <c r="K172" i="21"/>
  <c r="I172" i="21"/>
  <c r="J170" i="21"/>
  <c r="K164" i="21"/>
  <c r="L163" i="21"/>
  <c r="I163" i="21"/>
  <c r="M162" i="21"/>
  <c r="J162" i="21"/>
  <c r="M161" i="21"/>
  <c r="L161" i="21"/>
  <c r="J161" i="21"/>
  <c r="I161" i="21"/>
  <c r="L160" i="21"/>
  <c r="I160" i="21"/>
  <c r="L159" i="21"/>
  <c r="I159" i="21"/>
  <c r="M158" i="21"/>
  <c r="L158" i="21"/>
  <c r="J158" i="21"/>
  <c r="I158" i="21"/>
  <c r="M157" i="21"/>
  <c r="L157" i="21"/>
  <c r="J157" i="21"/>
  <c r="I157" i="21"/>
  <c r="J153" i="21"/>
  <c r="J152" i="21"/>
  <c r="J146" i="21"/>
  <c r="I146" i="21"/>
  <c r="J145" i="21"/>
  <c r="I145" i="21"/>
  <c r="M140" i="21"/>
  <c r="L140" i="21"/>
  <c r="J140" i="21"/>
  <c r="I140" i="21"/>
  <c r="M139" i="21"/>
  <c r="L139" i="21"/>
  <c r="J139" i="21"/>
  <c r="I139" i="21"/>
  <c r="M138" i="21"/>
  <c r="L138" i="21"/>
  <c r="J138" i="21"/>
  <c r="I138" i="21"/>
  <c r="M134" i="21"/>
  <c r="L134" i="21"/>
  <c r="J134" i="21"/>
  <c r="I134" i="21"/>
  <c r="M133" i="21"/>
  <c r="L133" i="21"/>
  <c r="J133" i="21"/>
  <c r="I133" i="21"/>
  <c r="M132" i="21"/>
  <c r="L132" i="21"/>
  <c r="J132" i="21"/>
  <c r="I132" i="21"/>
  <c r="M131" i="21"/>
  <c r="L131" i="21"/>
  <c r="J131" i="21"/>
  <c r="I131" i="21"/>
  <c r="L128" i="21"/>
  <c r="I128" i="21"/>
  <c r="N126" i="21"/>
  <c r="M127" i="21"/>
  <c r="L127" i="21"/>
  <c r="J127" i="21"/>
  <c r="I127" i="21"/>
  <c r="M125" i="21"/>
  <c r="L125" i="21"/>
  <c r="J125" i="21"/>
  <c r="I125" i="21"/>
  <c r="M124" i="21"/>
  <c r="L124" i="21"/>
  <c r="J124" i="21"/>
  <c r="I124" i="21"/>
  <c r="M123" i="21"/>
  <c r="L123" i="21"/>
  <c r="J123" i="21"/>
  <c r="I123" i="21"/>
  <c r="L122" i="21"/>
  <c r="I122" i="21"/>
  <c r="M121" i="21"/>
  <c r="L121" i="21"/>
  <c r="J121" i="21"/>
  <c r="I121" i="21"/>
  <c r="M120" i="21"/>
  <c r="L120" i="21"/>
  <c r="J120" i="21"/>
  <c r="I120" i="21"/>
  <c r="N119" i="21"/>
  <c r="L118" i="21"/>
  <c r="I118" i="21"/>
  <c r="O116" i="21"/>
  <c r="N116" i="21"/>
  <c r="M117" i="21"/>
  <c r="L117" i="21"/>
  <c r="J117" i="21"/>
  <c r="I117" i="21"/>
  <c r="N114" i="21"/>
  <c r="M113" i="21"/>
  <c r="L113" i="21"/>
  <c r="J113" i="21"/>
  <c r="I113" i="21"/>
  <c r="M112" i="21"/>
  <c r="L112" i="21"/>
  <c r="J112" i="21"/>
  <c r="I112" i="21"/>
  <c r="M111" i="21"/>
  <c r="L111" i="21"/>
  <c r="J111" i="21"/>
  <c r="I111" i="21"/>
  <c r="M108" i="21"/>
  <c r="L108" i="21"/>
  <c r="J108" i="21"/>
  <c r="I108" i="21"/>
  <c r="M107" i="21"/>
  <c r="L107" i="21"/>
  <c r="J107" i="21"/>
  <c r="I107" i="21"/>
  <c r="M106" i="21"/>
  <c r="L106" i="21"/>
  <c r="J106" i="21"/>
  <c r="I106" i="21"/>
  <c r="M102" i="21"/>
  <c r="L102" i="21"/>
  <c r="J102" i="21"/>
  <c r="I102" i="21"/>
  <c r="M101" i="21"/>
  <c r="L101" i="21"/>
  <c r="J101" i="21"/>
  <c r="I101" i="21"/>
  <c r="M100" i="21"/>
  <c r="L100" i="21"/>
  <c r="J100" i="21"/>
  <c r="I100" i="21"/>
  <c r="M99" i="21"/>
  <c r="L99" i="21"/>
  <c r="J99" i="21"/>
  <c r="I99" i="21"/>
  <c r="M96" i="21"/>
  <c r="L96" i="21"/>
  <c r="J96" i="21"/>
  <c r="I96" i="21"/>
  <c r="M95" i="21"/>
  <c r="L95" i="21"/>
  <c r="J95" i="21"/>
  <c r="I95" i="21"/>
  <c r="M94" i="21"/>
  <c r="L94" i="21"/>
  <c r="J94" i="21"/>
  <c r="I94" i="21"/>
  <c r="M93" i="21"/>
  <c r="L93" i="21"/>
  <c r="J93" i="21"/>
  <c r="I93" i="21"/>
  <c r="M90" i="21"/>
  <c r="L90" i="21"/>
  <c r="J90" i="21"/>
  <c r="I90" i="21"/>
  <c r="L89" i="21"/>
  <c r="I89" i="21"/>
  <c r="M88" i="21"/>
  <c r="L88" i="21"/>
  <c r="J88" i="21"/>
  <c r="I88" i="21"/>
  <c r="M86" i="21"/>
  <c r="L86" i="21"/>
  <c r="J86" i="21"/>
  <c r="I86" i="21"/>
  <c r="L85" i="21"/>
  <c r="I85" i="21"/>
  <c r="M84" i="21"/>
  <c r="L84" i="21"/>
  <c r="J84" i="21"/>
  <c r="I84" i="21"/>
  <c r="J83" i="21"/>
  <c r="M82" i="21"/>
  <c r="L82" i="21"/>
  <c r="J82" i="21"/>
  <c r="I82" i="21"/>
  <c r="M81" i="21"/>
  <c r="L81" i="21"/>
  <c r="J81" i="21"/>
  <c r="I81" i="21"/>
  <c r="M80" i="21"/>
  <c r="L80" i="21"/>
  <c r="J80" i="21"/>
  <c r="I80" i="21"/>
  <c r="M79" i="21"/>
  <c r="L79" i="21"/>
  <c r="J79" i="21"/>
  <c r="I79" i="21"/>
  <c r="M76" i="21"/>
  <c r="L76" i="21"/>
  <c r="J76" i="21"/>
  <c r="I76" i="21"/>
  <c r="M75" i="21"/>
  <c r="L75" i="21"/>
  <c r="J75" i="21"/>
  <c r="I75" i="21"/>
  <c r="M74" i="21"/>
  <c r="L74" i="21"/>
  <c r="J74" i="21"/>
  <c r="I74" i="21"/>
  <c r="M73" i="21"/>
  <c r="L73" i="21"/>
  <c r="J73" i="21"/>
  <c r="I73" i="21"/>
  <c r="J66" i="21"/>
  <c r="M65" i="21"/>
  <c r="J65" i="21"/>
  <c r="M62" i="21"/>
  <c r="L62" i="21"/>
  <c r="J62" i="21"/>
  <c r="I62" i="21"/>
  <c r="M61" i="21"/>
  <c r="L61" i="21"/>
  <c r="J61" i="21"/>
  <c r="I61" i="21"/>
  <c r="M60" i="21"/>
  <c r="L60" i="21"/>
  <c r="J60" i="21"/>
  <c r="I60" i="21"/>
  <c r="M59" i="21"/>
  <c r="L59" i="21"/>
  <c r="J59" i="21"/>
  <c r="I59" i="21"/>
  <c r="M58" i="21"/>
  <c r="L58" i="21"/>
  <c r="J58" i="21"/>
  <c r="I58" i="21"/>
  <c r="M57" i="21"/>
  <c r="L57" i="21"/>
  <c r="J57" i="21"/>
  <c r="I57" i="21"/>
  <c r="M56" i="21"/>
  <c r="L56" i="21"/>
  <c r="J56" i="21"/>
  <c r="I56" i="21"/>
  <c r="M55" i="21"/>
  <c r="L55" i="21"/>
  <c r="J55" i="21"/>
  <c r="I55" i="21"/>
  <c r="K53" i="21"/>
  <c r="L52" i="21"/>
  <c r="I52" i="21"/>
  <c r="L50" i="21"/>
  <c r="I50" i="21"/>
  <c r="L48" i="21"/>
  <c r="I48" i="21"/>
  <c r="L46" i="21"/>
  <c r="I46" i="21"/>
  <c r="L44" i="21"/>
  <c r="I44" i="21"/>
  <c r="L42" i="21"/>
  <c r="I42" i="21"/>
  <c r="L39" i="21"/>
  <c r="I39" i="21"/>
  <c r="M38" i="21"/>
  <c r="M37" i="21" s="1"/>
  <c r="L38" i="21"/>
  <c r="J38" i="21"/>
  <c r="J37" i="21" s="1"/>
  <c r="I38" i="21"/>
  <c r="M36" i="21"/>
  <c r="L36" i="21"/>
  <c r="J36" i="21"/>
  <c r="I36" i="21"/>
  <c r="M35" i="21"/>
  <c r="L35" i="21"/>
  <c r="J35" i="21"/>
  <c r="I35" i="21"/>
  <c r="M34" i="21"/>
  <c r="L34" i="21"/>
  <c r="J34" i="21"/>
  <c r="I34" i="21"/>
  <c r="M33" i="21"/>
  <c r="L33" i="21"/>
  <c r="J33" i="21"/>
  <c r="I33" i="21"/>
  <c r="L32" i="21"/>
  <c r="I32" i="21"/>
  <c r="M31" i="21"/>
  <c r="L31" i="21"/>
  <c r="J31" i="21"/>
  <c r="I31" i="21"/>
  <c r="M29" i="21"/>
  <c r="L29" i="21"/>
  <c r="J29" i="21"/>
  <c r="I29" i="21"/>
  <c r="M23" i="21"/>
  <c r="L23" i="21"/>
  <c r="J23" i="21"/>
  <c r="I23" i="21"/>
  <c r="M22" i="21"/>
  <c r="L22" i="21"/>
  <c r="J22" i="21"/>
  <c r="I22" i="21"/>
  <c r="M21" i="21"/>
  <c r="L21" i="21"/>
  <c r="M18" i="21"/>
  <c r="L18" i="21"/>
  <c r="J18" i="21"/>
  <c r="I18" i="21"/>
  <c r="M17" i="21"/>
  <c r="L17" i="21"/>
  <c r="J17" i="21"/>
  <c r="I17" i="21"/>
  <c r="M16" i="21"/>
  <c r="L16" i="21"/>
  <c r="J16" i="21"/>
  <c r="I16" i="21"/>
  <c r="M15" i="21"/>
  <c r="L15" i="21"/>
  <c r="J15" i="21"/>
  <c r="I15" i="21"/>
  <c r="M14" i="21"/>
  <c r="L14" i="21"/>
  <c r="O9" i="21"/>
  <c r="M9" i="21"/>
  <c r="L9" i="21"/>
  <c r="J9" i="21"/>
  <c r="I9" i="21"/>
  <c r="F6" i="21"/>
  <c r="O3" i="21"/>
  <c r="F3" i="21"/>
  <c r="F2" i="21"/>
  <c r="L61" i="20"/>
  <c r="L49" i="20"/>
  <c r="L35" i="20"/>
  <c r="L17" i="20"/>
  <c r="L8" i="20"/>
  <c r="J8" i="20"/>
  <c r="F6" i="20"/>
  <c r="L4" i="20"/>
  <c r="K3" i="20"/>
  <c r="F3" i="20"/>
  <c r="F2" i="20"/>
  <c r="X122" i="19"/>
  <c r="X121" i="19"/>
  <c r="U120" i="19"/>
  <c r="U119" i="19" s="1"/>
  <c r="S120" i="19"/>
  <c r="S119" i="19" s="1"/>
  <c r="X117" i="19"/>
  <c r="V117" i="19"/>
  <c r="V106" i="19"/>
  <c r="X106" i="19" s="1"/>
  <c r="Z102" i="19"/>
  <c r="Z109" i="19" s="1"/>
  <c r="T102" i="19"/>
  <c r="T109" i="19" s="1"/>
  <c r="R98" i="19"/>
  <c r="V84" i="19"/>
  <c r="X84" i="19" s="1"/>
  <c r="P77" i="19"/>
  <c r="P72" i="19" s="1"/>
  <c r="V70" i="19"/>
  <c r="X70" i="19" s="1"/>
  <c r="R66" i="19"/>
  <c r="J42" i="20" s="1"/>
  <c r="P62" i="19"/>
  <c r="P60" i="19" s="1"/>
  <c r="M50" i="19"/>
  <c r="L50" i="19"/>
  <c r="O33" i="19"/>
  <c r="N33" i="19"/>
  <c r="M33" i="19"/>
  <c r="L33" i="19"/>
  <c r="K33" i="19"/>
  <c r="J33" i="19"/>
  <c r="X24" i="19"/>
  <c r="X23" i="19"/>
  <c r="X22" i="19"/>
  <c r="X21" i="19"/>
  <c r="X20" i="19"/>
  <c r="X18" i="19"/>
  <c r="X16" i="19"/>
  <c r="X15" i="19"/>
  <c r="X14" i="19"/>
  <c r="Z13" i="19"/>
  <c r="Z26" i="19" s="1"/>
  <c r="V13" i="19"/>
  <c r="T13" i="19"/>
  <c r="R13" i="19"/>
  <c r="O13" i="19"/>
  <c r="N13" i="19"/>
  <c r="M13" i="19"/>
  <c r="L13" i="19"/>
  <c r="K13" i="19"/>
  <c r="J13" i="19"/>
  <c r="V11" i="19"/>
  <c r="T11" i="19"/>
  <c r="R11" i="19"/>
  <c r="O11" i="19"/>
  <c r="O26" i="19" s="1"/>
  <c r="M11" i="19"/>
  <c r="M26" i="19" s="1"/>
  <c r="L11" i="19"/>
  <c r="L26" i="19" s="1"/>
  <c r="K11" i="19"/>
  <c r="K26" i="19" s="1"/>
  <c r="J11" i="19"/>
  <c r="J26" i="19" s="1"/>
  <c r="Z9" i="19"/>
  <c r="Z8" i="19"/>
  <c r="Z7" i="19"/>
  <c r="I7" i="19"/>
  <c r="H6" i="19"/>
  <c r="Z3" i="19"/>
  <c r="V3" i="19"/>
  <c r="H3" i="19"/>
  <c r="H2" i="19"/>
  <c r="N181" i="18"/>
  <c r="O171" i="18"/>
  <c r="J57" i="20" s="1"/>
  <c r="O169" i="18"/>
  <c r="J94" i="9" s="1"/>
  <c r="M94" i="9" s="1"/>
  <c r="Q177" i="18"/>
  <c r="O164" i="18"/>
  <c r="O163" i="18"/>
  <c r="N11" i="19" s="1"/>
  <c r="N26" i="19" s="1"/>
  <c r="O162" i="18"/>
  <c r="J89" i="9" s="1"/>
  <c r="M89" i="9" s="1"/>
  <c r="O161" i="18"/>
  <c r="I106" i="14" s="1"/>
  <c r="K106" i="14" s="1"/>
  <c r="O160" i="18"/>
  <c r="J87" i="9" s="1"/>
  <c r="O159" i="18"/>
  <c r="J86" i="9" s="1"/>
  <c r="M86" i="9" s="1"/>
  <c r="K153" i="18"/>
  <c r="O151" i="18"/>
  <c r="O149" i="18"/>
  <c r="O148" i="18"/>
  <c r="V121" i="19" s="1"/>
  <c r="O147" i="18"/>
  <c r="Q146" i="18"/>
  <c r="M146" i="18"/>
  <c r="L146" i="18"/>
  <c r="O145" i="18"/>
  <c r="O143" i="18"/>
  <c r="O141" i="18"/>
  <c r="O139" i="18"/>
  <c r="O137" i="18"/>
  <c r="O135" i="18"/>
  <c r="Q134" i="18"/>
  <c r="M134" i="18"/>
  <c r="L134" i="18"/>
  <c r="N130" i="18"/>
  <c r="K130" i="18"/>
  <c r="O128" i="18"/>
  <c r="J70" i="9" s="1"/>
  <c r="M70" i="9" s="1"/>
  <c r="O126" i="18"/>
  <c r="O125" i="18"/>
  <c r="V122" i="19" s="1"/>
  <c r="O123" i="18"/>
  <c r="Q122" i="18"/>
  <c r="M122" i="18"/>
  <c r="L122" i="18"/>
  <c r="O121" i="18"/>
  <c r="J32" i="20" s="1"/>
  <c r="O119" i="18"/>
  <c r="O117" i="18"/>
  <c r="O115" i="18"/>
  <c r="O113" i="18"/>
  <c r="O111" i="18"/>
  <c r="Q110" i="18"/>
  <c r="M110" i="18"/>
  <c r="L110" i="18"/>
  <c r="O109" i="18"/>
  <c r="J66" i="9" s="1"/>
  <c r="M66" i="9" s="1"/>
  <c r="O108" i="18"/>
  <c r="J31" i="20" s="1"/>
  <c r="O107" i="18"/>
  <c r="J30" i="20" s="1"/>
  <c r="O106" i="18"/>
  <c r="I57" i="13" s="1"/>
  <c r="K57" i="13" s="1"/>
  <c r="O105" i="18"/>
  <c r="I56" i="13" s="1"/>
  <c r="K56" i="13" s="1"/>
  <c r="O104" i="18"/>
  <c r="I55" i="13" s="1"/>
  <c r="K55" i="13" s="1"/>
  <c r="O103" i="18"/>
  <c r="I54" i="13" s="1"/>
  <c r="K54" i="13" s="1"/>
  <c r="O102" i="18"/>
  <c r="I52" i="13" s="1"/>
  <c r="K52" i="13" s="1"/>
  <c r="O101" i="18"/>
  <c r="I51" i="13" s="1"/>
  <c r="K51" i="13" s="1"/>
  <c r="O98" i="18"/>
  <c r="I50" i="13" s="1"/>
  <c r="K50" i="13" s="1"/>
  <c r="O95" i="18"/>
  <c r="I49" i="13" s="1"/>
  <c r="O93" i="18"/>
  <c r="O92" i="18"/>
  <c r="Q91" i="18"/>
  <c r="M91" i="18"/>
  <c r="L91" i="18"/>
  <c r="O90" i="18"/>
  <c r="J61" i="9" s="1"/>
  <c r="M61" i="9" s="1"/>
  <c r="O87" i="18"/>
  <c r="J60" i="9" s="1"/>
  <c r="N79" i="18"/>
  <c r="M79" i="18"/>
  <c r="O77" i="18"/>
  <c r="O76" i="18"/>
  <c r="O74" i="18"/>
  <c r="O73" i="18"/>
  <c r="Q72" i="18"/>
  <c r="N72" i="18"/>
  <c r="L72" i="18"/>
  <c r="O71" i="18"/>
  <c r="O70" i="18"/>
  <c r="O69" i="18"/>
  <c r="O68" i="18"/>
  <c r="Q67" i="18"/>
  <c r="N67" i="18"/>
  <c r="L67" i="18"/>
  <c r="P66" i="18"/>
  <c r="P79" i="18" s="1"/>
  <c r="O65" i="18"/>
  <c r="J35" i="9" s="1"/>
  <c r="M35" i="9" s="1"/>
  <c r="O64" i="18"/>
  <c r="O63" i="18"/>
  <c r="J45" i="20" s="1"/>
  <c r="O62" i="18"/>
  <c r="I95" i="14" s="1"/>
  <c r="O61" i="18"/>
  <c r="I93" i="14" s="1"/>
  <c r="K93" i="14" s="1"/>
  <c r="Q60" i="18"/>
  <c r="K60" i="18"/>
  <c r="K79" i="18" s="1"/>
  <c r="O59" i="18"/>
  <c r="I82" i="14" s="1"/>
  <c r="K82" i="14" s="1"/>
  <c r="O58" i="18"/>
  <c r="I81" i="14" s="1"/>
  <c r="K81" i="14" s="1"/>
  <c r="O57" i="18"/>
  <c r="I80" i="14" s="1"/>
  <c r="O56" i="18"/>
  <c r="I79" i="14" s="1"/>
  <c r="K79" i="14" s="1"/>
  <c r="O55" i="18"/>
  <c r="I78" i="14" s="1"/>
  <c r="K78" i="14" s="1"/>
  <c r="O54" i="18"/>
  <c r="I77" i="14" s="1"/>
  <c r="K77" i="14" s="1"/>
  <c r="O53" i="18"/>
  <c r="I76" i="14" s="1"/>
  <c r="K76" i="14" s="1"/>
  <c r="O52" i="18"/>
  <c r="I75" i="14" s="1"/>
  <c r="K75" i="14" s="1"/>
  <c r="O51" i="18"/>
  <c r="I74" i="14" s="1"/>
  <c r="K74" i="14" s="1"/>
  <c r="O50" i="18"/>
  <c r="I73" i="14" s="1"/>
  <c r="K73" i="14" s="1"/>
  <c r="O49" i="18"/>
  <c r="I72" i="14" s="1"/>
  <c r="O48" i="18"/>
  <c r="I71" i="14" s="1"/>
  <c r="Q47" i="18"/>
  <c r="L47" i="18"/>
  <c r="O47" i="18" s="1"/>
  <c r="J31" i="9" s="1"/>
  <c r="M31" i="9" s="1"/>
  <c r="L43" i="18"/>
  <c r="O41" i="18"/>
  <c r="J25" i="9" s="1"/>
  <c r="M25" i="9" s="1"/>
  <c r="O40" i="18"/>
  <c r="J23" i="9" s="1"/>
  <c r="M23" i="9" s="1"/>
  <c r="O39" i="18"/>
  <c r="O38" i="18"/>
  <c r="J28" i="20" s="1"/>
  <c r="O37" i="18"/>
  <c r="I58" i="14" s="1"/>
  <c r="K58" i="14" s="1"/>
  <c r="O36" i="18"/>
  <c r="I57" i="14" s="1"/>
  <c r="K57" i="14" s="1"/>
  <c r="O35" i="18"/>
  <c r="I56" i="14" s="1"/>
  <c r="K56" i="14" s="1"/>
  <c r="O34" i="18"/>
  <c r="I55" i="14" s="1"/>
  <c r="K55" i="14" s="1"/>
  <c r="Q33" i="18"/>
  <c r="M33" i="18"/>
  <c r="O33" i="18" s="1"/>
  <c r="J20" i="9" s="1"/>
  <c r="M20" i="9" s="1"/>
  <c r="O32" i="18"/>
  <c r="J26" i="20" s="1"/>
  <c r="O31" i="18"/>
  <c r="I45" i="14" s="1"/>
  <c r="K45" i="14" s="1"/>
  <c r="O30" i="18"/>
  <c r="I44" i="14" s="1"/>
  <c r="K44" i="14" s="1"/>
  <c r="O29" i="18"/>
  <c r="I43" i="14" s="1"/>
  <c r="K43" i="14" s="1"/>
  <c r="O28" i="18"/>
  <c r="I42" i="14" s="1"/>
  <c r="K42" i="14" s="1"/>
  <c r="O27" i="18"/>
  <c r="I41" i="14" s="1"/>
  <c r="K41" i="14" s="1"/>
  <c r="O26" i="18"/>
  <c r="I40" i="14" s="1"/>
  <c r="K40" i="14" s="1"/>
  <c r="O25" i="18"/>
  <c r="I39" i="14" s="1"/>
  <c r="K39" i="14" s="1"/>
  <c r="O24" i="18"/>
  <c r="I36" i="14" s="1"/>
  <c r="K36" i="14" s="1"/>
  <c r="O23" i="18"/>
  <c r="I35" i="14" s="1"/>
  <c r="K35" i="14" s="1"/>
  <c r="O22" i="18"/>
  <c r="I34" i="14" s="1"/>
  <c r="Q21" i="18"/>
  <c r="M21" i="18"/>
  <c r="O21" i="18" s="1"/>
  <c r="J18" i="9" s="1"/>
  <c r="M18" i="9" s="1"/>
  <c r="O18" i="18"/>
  <c r="O17" i="18"/>
  <c r="J66" i="20"/>
  <c r="J16" i="9"/>
  <c r="M16" i="9" s="1"/>
  <c r="Q8" i="18"/>
  <c r="K8" i="18"/>
  <c r="G6" i="18"/>
  <c r="Q3" i="18"/>
  <c r="O3" i="18"/>
  <c r="G3" i="18"/>
  <c r="G2" i="18"/>
  <c r="M140" i="17"/>
  <c r="J140" i="17"/>
  <c r="M131" i="17"/>
  <c r="J131" i="17"/>
  <c r="M127" i="17"/>
  <c r="J127" i="17"/>
  <c r="M122" i="17"/>
  <c r="J122" i="17"/>
  <c r="M115" i="17"/>
  <c r="J115" i="17"/>
  <c r="M109" i="17"/>
  <c r="J109" i="17"/>
  <c r="M101" i="17"/>
  <c r="J101" i="17"/>
  <c r="M96" i="17"/>
  <c r="J96" i="17"/>
  <c r="M90" i="17"/>
  <c r="J90" i="17"/>
  <c r="M84" i="17"/>
  <c r="J84" i="17"/>
  <c r="M78" i="17"/>
  <c r="J78" i="17"/>
  <c r="M68" i="17"/>
  <c r="M142" i="17" s="1"/>
  <c r="J68" i="17"/>
  <c r="M58" i="17"/>
  <c r="J58" i="17"/>
  <c r="M48" i="17"/>
  <c r="J48" i="17"/>
  <c r="M35" i="17"/>
  <c r="J35" i="17"/>
  <c r="M25" i="17"/>
  <c r="J25" i="17"/>
  <c r="M18" i="17"/>
  <c r="M60" i="17" s="1"/>
  <c r="J18" i="17"/>
  <c r="M8" i="17"/>
  <c r="I8" i="17"/>
  <c r="F6" i="17"/>
  <c r="M3" i="17"/>
  <c r="K3" i="17"/>
  <c r="F3" i="17"/>
  <c r="F2" i="17"/>
  <c r="O188" i="16"/>
  <c r="M187" i="16"/>
  <c r="M186" i="16"/>
  <c r="M185" i="16"/>
  <c r="M184" i="16"/>
  <c r="M183" i="16"/>
  <c r="M182" i="16"/>
  <c r="M178" i="16"/>
  <c r="R82" i="19" s="1"/>
  <c r="M177" i="16"/>
  <c r="R81" i="19" s="1"/>
  <c r="M176" i="16"/>
  <c r="R80" i="19" s="1"/>
  <c r="O175" i="16"/>
  <c r="L16" i="20" s="1"/>
  <c r="L175" i="16"/>
  <c r="K175" i="16"/>
  <c r="I150" i="21" s="1"/>
  <c r="M174" i="16"/>
  <c r="M173" i="16"/>
  <c r="O172" i="16"/>
  <c r="O170" i="16" s="1"/>
  <c r="L172" i="16"/>
  <c r="L170" i="16" s="1"/>
  <c r="K172" i="16"/>
  <c r="K170" i="16" s="1"/>
  <c r="M171" i="16"/>
  <c r="M167" i="16"/>
  <c r="M166" i="16"/>
  <c r="O165" i="16"/>
  <c r="L165" i="16"/>
  <c r="M164" i="16"/>
  <c r="M163" i="16"/>
  <c r="O162" i="16"/>
  <c r="L162" i="16"/>
  <c r="M162" i="16" s="1"/>
  <c r="I125" i="17" s="1"/>
  <c r="M161" i="16"/>
  <c r="M160" i="16"/>
  <c r="O159" i="16"/>
  <c r="L159" i="16"/>
  <c r="K159" i="16"/>
  <c r="M156" i="16"/>
  <c r="M155" i="16"/>
  <c r="O154" i="16"/>
  <c r="L154" i="16"/>
  <c r="K154" i="16"/>
  <c r="M153" i="16"/>
  <c r="M152" i="16"/>
  <c r="M151" i="16"/>
  <c r="M150" i="16"/>
  <c r="M149" i="16"/>
  <c r="O148" i="16"/>
  <c r="L148" i="16"/>
  <c r="K148" i="16"/>
  <c r="O146" i="16"/>
  <c r="L146" i="16"/>
  <c r="K146" i="16"/>
  <c r="M145" i="16"/>
  <c r="M144" i="16"/>
  <c r="I113" i="17" s="1"/>
  <c r="M143" i="16"/>
  <c r="M142" i="16"/>
  <c r="M139" i="16"/>
  <c r="M138" i="16"/>
  <c r="O137" i="16"/>
  <c r="L137" i="16"/>
  <c r="K137" i="16"/>
  <c r="M136" i="16"/>
  <c r="M135" i="16"/>
  <c r="M134" i="16"/>
  <c r="M133" i="16"/>
  <c r="M132" i="16"/>
  <c r="I107" i="22" s="1"/>
  <c r="M131" i="16"/>
  <c r="I106" i="22" s="1"/>
  <c r="O130" i="16"/>
  <c r="L130" i="16"/>
  <c r="K130" i="16"/>
  <c r="M129" i="16"/>
  <c r="M128" i="16"/>
  <c r="O127" i="16"/>
  <c r="O125" i="16" s="1"/>
  <c r="L127" i="16"/>
  <c r="K127" i="16"/>
  <c r="K125" i="16" s="1"/>
  <c r="M126" i="16"/>
  <c r="I104" i="22" s="1"/>
  <c r="L125" i="16"/>
  <c r="L140" i="16" s="1"/>
  <c r="O123" i="16"/>
  <c r="L123" i="16"/>
  <c r="K123" i="16"/>
  <c r="M122" i="16"/>
  <c r="M121" i="16"/>
  <c r="M120" i="16"/>
  <c r="I98" i="17" s="1"/>
  <c r="M117" i="16"/>
  <c r="M116" i="16"/>
  <c r="M115" i="16"/>
  <c r="M114" i="16"/>
  <c r="I93" i="22" s="1"/>
  <c r="M113" i="16"/>
  <c r="I92" i="22" s="1"/>
  <c r="O112" i="16"/>
  <c r="O118" i="16" s="1"/>
  <c r="L112" i="16"/>
  <c r="K118" i="16"/>
  <c r="O110" i="16"/>
  <c r="L110" i="16"/>
  <c r="K110" i="16"/>
  <c r="M109" i="16"/>
  <c r="M108" i="16"/>
  <c r="M107" i="16"/>
  <c r="M106" i="16"/>
  <c r="O104" i="16"/>
  <c r="L104" i="16"/>
  <c r="K104" i="16"/>
  <c r="M103" i="16"/>
  <c r="M102" i="16"/>
  <c r="M101" i="16"/>
  <c r="M100" i="16"/>
  <c r="I80" i="17" s="1"/>
  <c r="M97" i="16"/>
  <c r="M96" i="16"/>
  <c r="M95" i="16"/>
  <c r="I75" i="22" s="1"/>
  <c r="M75" i="22" s="1"/>
  <c r="O94" i="16"/>
  <c r="L94" i="16"/>
  <c r="K94" i="16"/>
  <c r="M93" i="16"/>
  <c r="M92" i="16"/>
  <c r="M91" i="16"/>
  <c r="I73" i="22" s="1"/>
  <c r="M73" i="22" s="1"/>
  <c r="O90" i="16"/>
  <c r="L90" i="16"/>
  <c r="K90" i="16"/>
  <c r="M89" i="16"/>
  <c r="I73" i="17" s="1"/>
  <c r="M88" i="16"/>
  <c r="M87" i="16"/>
  <c r="M86" i="16"/>
  <c r="O84" i="16"/>
  <c r="L84" i="16"/>
  <c r="K84" i="16"/>
  <c r="M83" i="16"/>
  <c r="I67" i="17" s="1"/>
  <c r="M82" i="16"/>
  <c r="M81" i="16"/>
  <c r="M80" i="16"/>
  <c r="O74" i="16"/>
  <c r="L74" i="16"/>
  <c r="M73" i="16"/>
  <c r="M72" i="16"/>
  <c r="M71" i="16"/>
  <c r="M70" i="16"/>
  <c r="M69" i="16"/>
  <c r="M68" i="16"/>
  <c r="I52" i="17" s="1"/>
  <c r="M67" i="16"/>
  <c r="M66" i="16"/>
  <c r="O64" i="16"/>
  <c r="L15" i="20" s="1"/>
  <c r="L64" i="16"/>
  <c r="K64" i="16"/>
  <c r="M63" i="16"/>
  <c r="M62" i="16"/>
  <c r="M60" i="16"/>
  <c r="M59" i="16"/>
  <c r="M58" i="16"/>
  <c r="M56" i="16"/>
  <c r="M53" i="16"/>
  <c r="M52" i="16"/>
  <c r="I41" i="22" s="1"/>
  <c r="O51" i="16"/>
  <c r="L51" i="16"/>
  <c r="K51" i="16"/>
  <c r="M50" i="16"/>
  <c r="M49" i="16"/>
  <c r="I32" i="17" s="1"/>
  <c r="M48" i="16"/>
  <c r="M47" i="16"/>
  <c r="M46" i="16"/>
  <c r="M45" i="16"/>
  <c r="I35" i="22" s="1"/>
  <c r="M35" i="22" s="1"/>
  <c r="M44" i="16"/>
  <c r="O48" i="19" s="1"/>
  <c r="O41" i="19" s="1"/>
  <c r="M43" i="16"/>
  <c r="N47" i="19" s="1"/>
  <c r="N41" i="19" s="1"/>
  <c r="M42" i="16"/>
  <c r="M45" i="19" s="1"/>
  <c r="M41" i="19" s="1"/>
  <c r="M41" i="16"/>
  <c r="L44" i="19" s="1"/>
  <c r="L41" i="19" s="1"/>
  <c r="M40" i="16"/>
  <c r="K43" i="19" s="1"/>
  <c r="K41" i="19" s="1"/>
  <c r="M39" i="16"/>
  <c r="J42" i="19" s="1"/>
  <c r="J41" i="19" s="1"/>
  <c r="O38" i="16"/>
  <c r="O36" i="16" s="1"/>
  <c r="L38" i="16"/>
  <c r="L30" i="21" s="1"/>
  <c r="K38" i="16"/>
  <c r="I30" i="21" s="1"/>
  <c r="M37" i="16"/>
  <c r="I34" i="22" s="1"/>
  <c r="K35" i="16"/>
  <c r="O32" i="16"/>
  <c r="L32" i="16"/>
  <c r="L33" i="16" s="1"/>
  <c r="K32" i="16"/>
  <c r="M31" i="16"/>
  <c r="I23" i="17" s="1"/>
  <c r="M30" i="16"/>
  <c r="M29" i="16"/>
  <c r="O27" i="16"/>
  <c r="L25" i="16"/>
  <c r="M24" i="16"/>
  <c r="M23" i="16"/>
  <c r="M22" i="16"/>
  <c r="M21" i="16"/>
  <c r="I14" i="17" s="1"/>
  <c r="M20" i="16"/>
  <c r="M17" i="16"/>
  <c r="I16" i="22" s="1"/>
  <c r="M16" i="22" s="1"/>
  <c r="M16" i="16"/>
  <c r="I15" i="22" s="1"/>
  <c r="M15" i="22" s="1"/>
  <c r="O14" i="16"/>
  <c r="O25" i="16" s="1"/>
  <c r="O9" i="16"/>
  <c r="K9" i="16"/>
  <c r="G6" i="16"/>
  <c r="O3" i="16"/>
  <c r="M3" i="16"/>
  <c r="G3" i="16"/>
  <c r="G2" i="16"/>
  <c r="Q101" i="15"/>
  <c r="P101" i="15"/>
  <c r="L101" i="15"/>
  <c r="K101" i="15"/>
  <c r="S100" i="15"/>
  <c r="N100" i="15"/>
  <c r="M100" i="15"/>
  <c r="S99" i="15"/>
  <c r="N99" i="15"/>
  <c r="M99" i="15"/>
  <c r="P96" i="15"/>
  <c r="K96" i="15"/>
  <c r="P84" i="15"/>
  <c r="K80" i="15" s="1"/>
  <c r="L84" i="15" s="1"/>
  <c r="L89" i="15" s="1"/>
  <c r="N78" i="15"/>
  <c r="K78" i="15"/>
  <c r="N62" i="15"/>
  <c r="L62" i="15"/>
  <c r="K62" i="15"/>
  <c r="P60" i="15"/>
  <c r="P58" i="15"/>
  <c r="P56" i="15"/>
  <c r="Q51" i="15"/>
  <c r="P51" i="15"/>
  <c r="N51" i="15"/>
  <c r="L51" i="15"/>
  <c r="K51" i="15"/>
  <c r="T48" i="15"/>
  <c r="S48" i="15"/>
  <c r="T40" i="15"/>
  <c r="T43" i="15" s="1"/>
  <c r="S40" i="15"/>
  <c r="S43" i="15" s="1"/>
  <c r="T34" i="15"/>
  <c r="T37" i="15" s="1"/>
  <c r="S34" i="15"/>
  <c r="S37" i="15" s="1"/>
  <c r="T32" i="15"/>
  <c r="S32" i="15"/>
  <c r="T30" i="15"/>
  <c r="S30" i="15"/>
  <c r="T10" i="15"/>
  <c r="G6" i="15"/>
  <c r="N109" i="14"/>
  <c r="J109" i="14"/>
  <c r="M108" i="14"/>
  <c r="P108" i="14" s="1"/>
  <c r="M107" i="14"/>
  <c r="P107" i="14" s="1"/>
  <c r="M106" i="14"/>
  <c r="P106" i="14" s="1"/>
  <c r="M105" i="14"/>
  <c r="P105" i="14" s="1"/>
  <c r="M104" i="14"/>
  <c r="M102" i="14"/>
  <c r="I102" i="14"/>
  <c r="O100" i="14"/>
  <c r="O95" i="14"/>
  <c r="M95" i="14"/>
  <c r="P95" i="14" s="1"/>
  <c r="J95" i="14"/>
  <c r="J100" i="14" s="1"/>
  <c r="P82" i="14"/>
  <c r="P81" i="14"/>
  <c r="P80" i="14"/>
  <c r="K80" i="14"/>
  <c r="P79" i="14"/>
  <c r="P78" i="14"/>
  <c r="P77" i="14"/>
  <c r="P76" i="14"/>
  <c r="P75" i="14"/>
  <c r="P74" i="14"/>
  <c r="P73" i="14"/>
  <c r="P72" i="14"/>
  <c r="K72" i="14"/>
  <c r="M71" i="14"/>
  <c r="M83" i="14" s="1"/>
  <c r="M68" i="14"/>
  <c r="I68" i="14"/>
  <c r="O59" i="14"/>
  <c r="J59" i="14"/>
  <c r="M58" i="14"/>
  <c r="P58" i="14" s="1"/>
  <c r="M57" i="14"/>
  <c r="P57" i="14" s="1"/>
  <c r="M56" i="14"/>
  <c r="P56" i="14" s="1"/>
  <c r="M55" i="14"/>
  <c r="M52" i="14"/>
  <c r="I52" i="14"/>
  <c r="M45" i="14"/>
  <c r="P45" i="14" s="1"/>
  <c r="M44" i="14"/>
  <c r="P44" i="14" s="1"/>
  <c r="M43" i="14"/>
  <c r="P43" i="14" s="1"/>
  <c r="M42" i="14"/>
  <c r="P42" i="14" s="1"/>
  <c r="M41" i="14"/>
  <c r="P41" i="14" s="1"/>
  <c r="M40" i="14"/>
  <c r="P40" i="14" s="1"/>
  <c r="M39" i="14"/>
  <c r="P39" i="14" s="1"/>
  <c r="O37" i="14"/>
  <c r="O46" i="14" s="1"/>
  <c r="J37" i="14"/>
  <c r="J46" i="14" s="1"/>
  <c r="M36" i="14"/>
  <c r="P36" i="14" s="1"/>
  <c r="M35" i="14"/>
  <c r="P35" i="14" s="1"/>
  <c r="M34" i="14"/>
  <c r="M31" i="14"/>
  <c r="I31" i="14"/>
  <c r="P27" i="14"/>
  <c r="O27" i="14"/>
  <c r="M27" i="14"/>
  <c r="K27" i="14"/>
  <c r="J27" i="14"/>
  <c r="I27" i="14"/>
  <c r="M11" i="14"/>
  <c r="I11" i="14"/>
  <c r="E6" i="14"/>
  <c r="L121" i="13"/>
  <c r="K121" i="13"/>
  <c r="J121" i="13"/>
  <c r="I121" i="13"/>
  <c r="M120" i="13"/>
  <c r="M119" i="13"/>
  <c r="M118" i="13"/>
  <c r="M117" i="13"/>
  <c r="L114" i="13"/>
  <c r="K114" i="13"/>
  <c r="J114" i="13"/>
  <c r="I114" i="13"/>
  <c r="M113" i="13"/>
  <c r="M112" i="13"/>
  <c r="M114" i="13" s="1"/>
  <c r="L109" i="13"/>
  <c r="K109" i="13"/>
  <c r="J109" i="13"/>
  <c r="I109" i="13"/>
  <c r="M108" i="13"/>
  <c r="M109" i="13" s="1"/>
  <c r="M107" i="13"/>
  <c r="N93" i="13"/>
  <c r="O92" i="13"/>
  <c r="J92" i="13"/>
  <c r="I92" i="13"/>
  <c r="O91" i="13"/>
  <c r="M91" i="13"/>
  <c r="J91" i="13"/>
  <c r="I91" i="13"/>
  <c r="O90" i="13"/>
  <c r="J90" i="13"/>
  <c r="I90" i="13"/>
  <c r="O89" i="13"/>
  <c r="J89" i="13"/>
  <c r="I89" i="13"/>
  <c r="O88" i="13"/>
  <c r="J88" i="13"/>
  <c r="I88" i="13"/>
  <c r="O87" i="13"/>
  <c r="J87" i="13"/>
  <c r="I87" i="13"/>
  <c r="O83" i="13"/>
  <c r="N83" i="13"/>
  <c r="M83" i="13"/>
  <c r="J83" i="13"/>
  <c r="I83" i="13"/>
  <c r="Q82" i="13"/>
  <c r="K82" i="13"/>
  <c r="Q81" i="13"/>
  <c r="K81" i="13"/>
  <c r="Q80" i="13"/>
  <c r="K80" i="13"/>
  <c r="Q79" i="13"/>
  <c r="K79" i="13"/>
  <c r="Q78" i="13"/>
  <c r="K78" i="13"/>
  <c r="Q77" i="13"/>
  <c r="K77" i="13"/>
  <c r="O74" i="13"/>
  <c r="N74" i="13"/>
  <c r="J74" i="13"/>
  <c r="I74" i="13"/>
  <c r="M73" i="13"/>
  <c r="Q73" i="13" s="1"/>
  <c r="K73" i="13"/>
  <c r="M72" i="13"/>
  <c r="K72" i="13"/>
  <c r="M71" i="13"/>
  <c r="M89" i="13" s="1"/>
  <c r="K71" i="13"/>
  <c r="M70" i="13"/>
  <c r="Q70" i="13" s="1"/>
  <c r="K70" i="13"/>
  <c r="M69" i="13"/>
  <c r="M87" i="13" s="1"/>
  <c r="K69" i="13"/>
  <c r="O58" i="13"/>
  <c r="N58" i="13"/>
  <c r="J58" i="13"/>
  <c r="M57" i="13"/>
  <c r="Q57" i="13" s="1"/>
  <c r="M56" i="13"/>
  <c r="Q56" i="13" s="1"/>
  <c r="M55" i="13"/>
  <c r="Q55" i="13" s="1"/>
  <c r="M54" i="13"/>
  <c r="Q54" i="13" s="1"/>
  <c r="M52" i="13"/>
  <c r="Q52" i="13" s="1"/>
  <c r="M51" i="13"/>
  <c r="Q51" i="13" s="1"/>
  <c r="M50" i="13"/>
  <c r="Q50" i="13" s="1"/>
  <c r="M49" i="13"/>
  <c r="M46" i="13"/>
  <c r="I46" i="13"/>
  <c r="Q34" i="13"/>
  <c r="O34" i="13"/>
  <c r="K34" i="13"/>
  <c r="J34" i="13"/>
  <c r="I34" i="13"/>
  <c r="Q33" i="13"/>
  <c r="O33" i="13"/>
  <c r="K33" i="13"/>
  <c r="J33" i="13"/>
  <c r="I33" i="13"/>
  <c r="Q32" i="13"/>
  <c r="O32" i="13"/>
  <c r="K32" i="13"/>
  <c r="J32" i="13"/>
  <c r="I32" i="13"/>
  <c r="Q31" i="13"/>
  <c r="O31" i="13"/>
  <c r="K31" i="13"/>
  <c r="J31" i="13"/>
  <c r="I31" i="13"/>
  <c r="M31" i="13" s="1"/>
  <c r="Q29" i="13"/>
  <c r="I29" i="13"/>
  <c r="Q27" i="13"/>
  <c r="O27" i="13"/>
  <c r="K27" i="13"/>
  <c r="J27" i="13"/>
  <c r="I27" i="13"/>
  <c r="M26" i="13"/>
  <c r="M25" i="13"/>
  <c r="M24" i="13"/>
  <c r="M23" i="13"/>
  <c r="Q21" i="13"/>
  <c r="I21" i="13"/>
  <c r="Q19" i="13"/>
  <c r="O19" i="13"/>
  <c r="K19" i="13"/>
  <c r="J19" i="13"/>
  <c r="I19" i="13"/>
  <c r="G19" i="13"/>
  <c r="Q149" i="33" s="1"/>
  <c r="B26" i="34" s="1"/>
  <c r="M18" i="13"/>
  <c r="M17" i="13"/>
  <c r="M16" i="13"/>
  <c r="M15" i="13"/>
  <c r="Q13" i="13"/>
  <c r="I13" i="13"/>
  <c r="F6" i="13"/>
  <c r="E6" i="12"/>
  <c r="O3" i="12"/>
  <c r="N3" i="12"/>
  <c r="E3" i="12"/>
  <c r="E2" i="12"/>
  <c r="L59" i="11"/>
  <c r="L48" i="11"/>
  <c r="J48" i="11"/>
  <c r="L35" i="11"/>
  <c r="J35" i="11"/>
  <c r="L20" i="11"/>
  <c r="L22" i="11" s="1"/>
  <c r="J20" i="11"/>
  <c r="J22" i="11" s="1"/>
  <c r="L8" i="11"/>
  <c r="J8" i="11"/>
  <c r="F6" i="11"/>
  <c r="L4" i="11"/>
  <c r="K3" i="11"/>
  <c r="F3" i="11"/>
  <c r="F2" i="11"/>
  <c r="P44" i="10"/>
  <c r="N44" i="10"/>
  <c r="V42" i="10"/>
  <c r="P42" i="10"/>
  <c r="N42" i="10"/>
  <c r="L42" i="10"/>
  <c r="T39" i="10"/>
  <c r="T37" i="10"/>
  <c r="R35" i="10"/>
  <c r="T35" i="10" s="1"/>
  <c r="R33" i="10"/>
  <c r="T33" i="10" s="1"/>
  <c r="R32" i="10"/>
  <c r="T32" i="10" s="1"/>
  <c r="T30" i="10"/>
  <c r="R30" i="10"/>
  <c r="R29" i="10"/>
  <c r="T29" i="10" s="1"/>
  <c r="R28" i="10"/>
  <c r="T28" i="10" s="1"/>
  <c r="R27" i="10"/>
  <c r="T27" i="10" s="1"/>
  <c r="R26" i="10"/>
  <c r="T26" i="10" s="1"/>
  <c r="R22" i="10"/>
  <c r="T22" i="10" s="1"/>
  <c r="R21" i="10"/>
  <c r="T21" i="10" s="1"/>
  <c r="R20" i="10"/>
  <c r="T20" i="10" s="1"/>
  <c r="V14" i="10"/>
  <c r="V44" i="10" s="1"/>
  <c r="R14" i="10"/>
  <c r="P14" i="10"/>
  <c r="N14" i="10"/>
  <c r="L14" i="10"/>
  <c r="L44" i="10" s="1"/>
  <c r="T13" i="10"/>
  <c r="T12" i="10"/>
  <c r="T14" i="10" s="1"/>
  <c r="V10" i="10"/>
  <c r="V9" i="10"/>
  <c r="V8" i="10"/>
  <c r="K8" i="10"/>
  <c r="J6" i="10"/>
  <c r="V3" i="10"/>
  <c r="Q3" i="10"/>
  <c r="J3" i="10"/>
  <c r="J2" i="10"/>
  <c r="P92" i="9"/>
  <c r="P100" i="9" s="1"/>
  <c r="K92" i="9"/>
  <c r="K100" i="9" s="1"/>
  <c r="P80" i="9"/>
  <c r="K80" i="9"/>
  <c r="J78" i="9"/>
  <c r="M78" i="9" s="1"/>
  <c r="P72" i="9"/>
  <c r="K72" i="9"/>
  <c r="P39" i="9"/>
  <c r="K39" i="9"/>
  <c r="J37" i="9"/>
  <c r="M37" i="9" s="1"/>
  <c r="J34" i="9"/>
  <c r="P27" i="9"/>
  <c r="P41" i="9" s="1"/>
  <c r="K27" i="9"/>
  <c r="J22" i="9"/>
  <c r="M22" i="9" s="1"/>
  <c r="J19" i="9"/>
  <c r="M19" i="9" s="1"/>
  <c r="P8" i="9"/>
  <c r="J8" i="9"/>
  <c r="F6" i="9"/>
  <c r="P3" i="9"/>
  <c r="M3" i="9"/>
  <c r="F3" i="9"/>
  <c r="F2" i="9"/>
  <c r="I34" i="8"/>
  <c r="I33" i="8"/>
  <c r="I32" i="8"/>
  <c r="I31" i="8"/>
  <c r="I30" i="8"/>
  <c r="I29" i="8"/>
  <c r="I28" i="8"/>
  <c r="I27" i="8"/>
  <c r="I26" i="8"/>
  <c r="I25" i="8"/>
  <c r="I24" i="8"/>
  <c r="I23" i="8"/>
  <c r="I17" i="8"/>
  <c r="I16" i="8"/>
  <c r="I14" i="8"/>
  <c r="I13" i="8"/>
  <c r="I12" i="8"/>
  <c r="I8" i="8"/>
  <c r="G8" i="8"/>
  <c r="E6" i="8"/>
  <c r="K3" i="8"/>
  <c r="H3" i="8"/>
  <c r="E3" i="8"/>
  <c r="E2" i="8"/>
  <c r="E6" i="7"/>
  <c r="O3" i="7"/>
  <c r="M3" i="7"/>
  <c r="E3" i="7"/>
  <c r="E2" i="7"/>
  <c r="S4" i="6"/>
  <c r="R4" i="6"/>
  <c r="Q4" i="6"/>
  <c r="P4" i="6"/>
  <c r="O4" i="6"/>
  <c r="N4" i="6"/>
  <c r="M4" i="6"/>
  <c r="L4" i="6"/>
  <c r="K4" i="6"/>
  <c r="J4" i="6"/>
  <c r="I4" i="6"/>
  <c r="B9" i="6"/>
  <c r="G2" i="6"/>
  <c r="F2" i="6"/>
  <c r="I3" i="5"/>
  <c r="E3" i="5"/>
  <c r="K2" i="5"/>
  <c r="E2" i="5"/>
  <c r="C32" i="2"/>
  <c r="C34" i="2" s="1"/>
  <c r="C36" i="2" s="1"/>
  <c r="C38" i="2" s="1"/>
  <c r="C40" i="2" s="1"/>
  <c r="C42" i="2" s="1"/>
  <c r="C44" i="2" s="1"/>
  <c r="C46" i="2" s="1"/>
  <c r="C48" i="2" s="1"/>
  <c r="C50" i="2" s="1"/>
  <c r="C52" i="2" s="1"/>
  <c r="C54" i="2" s="1"/>
  <c r="C56" i="2" s="1"/>
  <c r="C58" i="2" s="1"/>
  <c r="C60" i="2" s="1"/>
  <c r="C62" i="2" s="1"/>
  <c r="J91" i="9" l="1"/>
  <c r="M91" i="9" s="1"/>
  <c r="O167" i="18"/>
  <c r="J33" i="9"/>
  <c r="M33" i="9" s="1"/>
  <c r="J21" i="9"/>
  <c r="M21" i="9" s="1"/>
  <c r="I107" i="14"/>
  <c r="K107" i="14" s="1"/>
  <c r="X120" i="19"/>
  <c r="I108" i="14"/>
  <c r="K108" i="14" s="1"/>
  <c r="J90" i="9"/>
  <c r="M90" i="9" s="1"/>
  <c r="J64" i="9"/>
  <c r="M64" i="9" s="1"/>
  <c r="J88" i="9"/>
  <c r="M88" i="9" s="1"/>
  <c r="Q153" i="18"/>
  <c r="K97" i="22"/>
  <c r="K153" i="22" s="1"/>
  <c r="N153" i="22" s="1"/>
  <c r="I19" i="22"/>
  <c r="O157" i="16"/>
  <c r="K157" i="16"/>
  <c r="K81" i="18"/>
  <c r="R96" i="19"/>
  <c r="I47" i="17"/>
  <c r="I110" i="22"/>
  <c r="M110" i="22" s="1"/>
  <c r="I107" i="17"/>
  <c r="O56" i="19"/>
  <c r="O50" i="19" s="1"/>
  <c r="I139" i="17"/>
  <c r="I70" i="22"/>
  <c r="M70" i="22" s="1"/>
  <c r="I71" i="17"/>
  <c r="I87" i="22"/>
  <c r="M87" i="22" s="1"/>
  <c r="I88" i="17"/>
  <c r="I114" i="22"/>
  <c r="I111" i="17"/>
  <c r="R94" i="19"/>
  <c r="I44" i="17"/>
  <c r="I109" i="22"/>
  <c r="M109" i="22" s="1"/>
  <c r="I106" i="17"/>
  <c r="I141" i="22"/>
  <c r="M141" i="22" s="1"/>
  <c r="I138" i="17"/>
  <c r="I65" i="22"/>
  <c r="M65" i="22" s="1"/>
  <c r="I66" i="17"/>
  <c r="I29" i="17"/>
  <c r="I23" i="22"/>
  <c r="M23" i="22" s="1"/>
  <c r="I17" i="17"/>
  <c r="I36" i="22"/>
  <c r="M36" i="22" s="1"/>
  <c r="I30" i="17"/>
  <c r="I50" i="22"/>
  <c r="M50" i="22" s="1"/>
  <c r="I56" i="17"/>
  <c r="I96" i="22"/>
  <c r="M96" i="22" s="1"/>
  <c r="I95" i="17"/>
  <c r="I121" i="22"/>
  <c r="M121" i="22" s="1"/>
  <c r="I118" i="17"/>
  <c r="I37" i="21"/>
  <c r="I137" i="17"/>
  <c r="I47" i="22"/>
  <c r="M47" i="22" s="1"/>
  <c r="I53" i="17"/>
  <c r="I71" i="22"/>
  <c r="M71" i="22" s="1"/>
  <c r="I72" i="17"/>
  <c r="I88" i="22"/>
  <c r="M88" i="22" s="1"/>
  <c r="I89" i="17"/>
  <c r="I115" i="22"/>
  <c r="M115" i="22" s="1"/>
  <c r="I112" i="17"/>
  <c r="I95" i="22"/>
  <c r="M95" i="22" s="1"/>
  <c r="I94" i="17"/>
  <c r="I117" i="22"/>
  <c r="M117" i="22" s="1"/>
  <c r="I114" i="17"/>
  <c r="I37" i="22"/>
  <c r="M37" i="22" s="1"/>
  <c r="I31" i="17"/>
  <c r="G15" i="8"/>
  <c r="I37" i="17"/>
  <c r="I51" i="22"/>
  <c r="M51" i="22" s="1"/>
  <c r="I57" i="17"/>
  <c r="I122" i="22"/>
  <c r="M122" i="22" s="1"/>
  <c r="I119" i="17"/>
  <c r="I139" i="22"/>
  <c r="M139" i="22" s="1"/>
  <c r="I134" i="17"/>
  <c r="I74" i="22"/>
  <c r="M74" i="22" s="1"/>
  <c r="I75" i="17"/>
  <c r="I64" i="22"/>
  <c r="M64" i="22" s="1"/>
  <c r="I65" i="17"/>
  <c r="I82" i="22"/>
  <c r="M82" i="22" s="1"/>
  <c r="I83" i="17"/>
  <c r="R88" i="19"/>
  <c r="I39" i="17"/>
  <c r="I44" i="22"/>
  <c r="M44" i="22" s="1"/>
  <c r="I50" i="17"/>
  <c r="I76" i="22"/>
  <c r="M76" i="22" s="1"/>
  <c r="I77" i="17"/>
  <c r="I85" i="22"/>
  <c r="I86" i="17"/>
  <c r="I100" i="22"/>
  <c r="M100" i="22" s="1"/>
  <c r="I99" i="17"/>
  <c r="I123" i="22"/>
  <c r="M123" i="22" s="1"/>
  <c r="I120" i="17"/>
  <c r="I140" i="22"/>
  <c r="M140" i="22" s="1"/>
  <c r="I135" i="17"/>
  <c r="R92" i="19"/>
  <c r="I42" i="17"/>
  <c r="I63" i="22"/>
  <c r="M63" i="22" s="1"/>
  <c r="I64" i="17"/>
  <c r="I80" i="22"/>
  <c r="M80" i="22" s="1"/>
  <c r="I81" i="17"/>
  <c r="I108" i="22"/>
  <c r="M108" i="22" s="1"/>
  <c r="I105" i="17"/>
  <c r="I81" i="22"/>
  <c r="M81" i="22" s="1"/>
  <c r="I82" i="17"/>
  <c r="I48" i="22"/>
  <c r="M48" i="22" s="1"/>
  <c r="I54" i="17"/>
  <c r="I94" i="22"/>
  <c r="M94" i="22" s="1"/>
  <c r="I93" i="17"/>
  <c r="I49" i="22"/>
  <c r="M49" i="22" s="1"/>
  <c r="I55" i="17"/>
  <c r="I39" i="22"/>
  <c r="M39" i="22" s="1"/>
  <c r="I33" i="17"/>
  <c r="R90" i="19"/>
  <c r="I41" i="17"/>
  <c r="I45" i="22"/>
  <c r="M45" i="22" s="1"/>
  <c r="I51" i="17"/>
  <c r="I69" i="22"/>
  <c r="M69" i="22" s="1"/>
  <c r="I70" i="17"/>
  <c r="I86" i="22"/>
  <c r="M86" i="22" s="1"/>
  <c r="I87" i="17"/>
  <c r="I101" i="22"/>
  <c r="M101" i="22" s="1"/>
  <c r="I100" i="17"/>
  <c r="N55" i="19"/>
  <c r="N50" i="19" s="1"/>
  <c r="N109" i="19" s="1"/>
  <c r="N111" i="19" s="1"/>
  <c r="I136" i="17"/>
  <c r="R26" i="19"/>
  <c r="I27" i="22"/>
  <c r="M27" i="22" s="1"/>
  <c r="I21" i="17"/>
  <c r="I21" i="22"/>
  <c r="M21" i="22" s="1"/>
  <c r="I15" i="17"/>
  <c r="I22" i="22"/>
  <c r="M22" i="22" s="1"/>
  <c r="I16" i="17"/>
  <c r="M34" i="13"/>
  <c r="M27" i="13"/>
  <c r="K35" i="13"/>
  <c r="O98" i="16"/>
  <c r="T29" i="23"/>
  <c r="K15" i="16" s="1"/>
  <c r="O127" i="21"/>
  <c r="O126" i="21" s="1"/>
  <c r="I79" i="22"/>
  <c r="M79" i="22" s="1"/>
  <c r="M104" i="16"/>
  <c r="I21" i="21"/>
  <c r="N91" i="22"/>
  <c r="N133" i="22"/>
  <c r="N67" i="22"/>
  <c r="M126" i="21"/>
  <c r="L20" i="20"/>
  <c r="T26" i="19"/>
  <c r="T111" i="19" s="1"/>
  <c r="X102" i="19"/>
  <c r="R62" i="19"/>
  <c r="R60" i="19" s="1"/>
  <c r="J41" i="20" s="1"/>
  <c r="Z111" i="19"/>
  <c r="V66" i="19"/>
  <c r="X66" i="19" s="1"/>
  <c r="O169" i="21"/>
  <c r="O162" i="21"/>
  <c r="O167" i="21"/>
  <c r="P13" i="19"/>
  <c r="X13" i="19"/>
  <c r="V26" i="19"/>
  <c r="J65" i="9"/>
  <c r="M65" i="9" s="1"/>
  <c r="I105" i="14"/>
  <c r="K105" i="14" s="1"/>
  <c r="M110" i="16"/>
  <c r="L37" i="21"/>
  <c r="J142" i="17"/>
  <c r="I36" i="8"/>
  <c r="J96" i="9"/>
  <c r="M96" i="9" s="1"/>
  <c r="M153" i="18"/>
  <c r="J29" i="20"/>
  <c r="J63" i="9"/>
  <c r="M63" i="9" s="1"/>
  <c r="O60" i="18"/>
  <c r="J32" i="9" s="1"/>
  <c r="M32" i="9" s="1"/>
  <c r="Q66" i="18"/>
  <c r="Q79" i="18" s="1"/>
  <c r="O72" i="18"/>
  <c r="O67" i="18"/>
  <c r="L66" i="18"/>
  <c r="L79" i="18" s="1"/>
  <c r="L81" i="18" s="1"/>
  <c r="I104" i="14"/>
  <c r="K104" i="14" s="1"/>
  <c r="J17" i="9"/>
  <c r="M17" i="9" s="1"/>
  <c r="K155" i="18"/>
  <c r="K179" i="18" s="1"/>
  <c r="O122" i="18"/>
  <c r="J68" i="9" s="1"/>
  <c r="M68" i="9" s="1"/>
  <c r="O146" i="18"/>
  <c r="J77" i="9" s="1"/>
  <c r="M77" i="9" s="1"/>
  <c r="O91" i="18"/>
  <c r="J53" i="20" s="1"/>
  <c r="M130" i="18"/>
  <c r="Q130" i="18"/>
  <c r="L130" i="18"/>
  <c r="Q43" i="18"/>
  <c r="L153" i="18"/>
  <c r="L36" i="16"/>
  <c r="L54" i="16" s="1"/>
  <c r="L76" i="16" s="1"/>
  <c r="L53" i="21"/>
  <c r="O125" i="21"/>
  <c r="O123" i="21"/>
  <c r="L19" i="21"/>
  <c r="O58" i="21"/>
  <c r="L116" i="21"/>
  <c r="O139" i="21"/>
  <c r="L28" i="21"/>
  <c r="L87" i="21"/>
  <c r="O90" i="21"/>
  <c r="L114" i="21"/>
  <c r="N129" i="21"/>
  <c r="M19" i="21"/>
  <c r="L98" i="16"/>
  <c r="M148" i="16"/>
  <c r="O100" i="21"/>
  <c r="O82" i="21"/>
  <c r="I97" i="21"/>
  <c r="O179" i="16"/>
  <c r="O23" i="21"/>
  <c r="O62" i="21"/>
  <c r="M83" i="21"/>
  <c r="O102" i="21"/>
  <c r="O140" i="16"/>
  <c r="M130" i="16"/>
  <c r="O75" i="21"/>
  <c r="I114" i="21"/>
  <c r="L157" i="16"/>
  <c r="O93" i="21"/>
  <c r="K98" i="16"/>
  <c r="O31" i="21"/>
  <c r="O73" i="21"/>
  <c r="L119" i="21"/>
  <c r="L126" i="21"/>
  <c r="K52" i="19"/>
  <c r="K50" i="19" s="1"/>
  <c r="K109" i="19" s="1"/>
  <c r="K111" i="19" s="1"/>
  <c r="O16" i="21"/>
  <c r="I53" i="21"/>
  <c r="I83" i="21"/>
  <c r="I87" i="21"/>
  <c r="J116" i="21"/>
  <c r="I126" i="21"/>
  <c r="I135" i="21"/>
  <c r="O132" i="21"/>
  <c r="I28" i="21"/>
  <c r="O18" i="21"/>
  <c r="O34" i="21"/>
  <c r="O38" i="21"/>
  <c r="O37" i="21" s="1"/>
  <c r="L97" i="21"/>
  <c r="O112" i="21"/>
  <c r="O120" i="21"/>
  <c r="O134" i="21"/>
  <c r="O33" i="16"/>
  <c r="M38" i="16"/>
  <c r="M51" i="16"/>
  <c r="I48" i="17"/>
  <c r="I58" i="17"/>
  <c r="O36" i="21"/>
  <c r="I63" i="21"/>
  <c r="O56" i="21"/>
  <c r="I77" i="21"/>
  <c r="L83" i="21"/>
  <c r="I103" i="21"/>
  <c r="L135" i="21"/>
  <c r="I84" i="17"/>
  <c r="L63" i="21"/>
  <c r="O60" i="21"/>
  <c r="L77" i="21"/>
  <c r="O80" i="21"/>
  <c r="B17" i="34" s="1"/>
  <c r="O84" i="21"/>
  <c r="O83" i="21" s="1"/>
  <c r="O95" i="21"/>
  <c r="L103" i="21"/>
  <c r="O107" i="21"/>
  <c r="I116" i="21"/>
  <c r="I119" i="21"/>
  <c r="O158" i="21"/>
  <c r="M101" i="15"/>
  <c r="N101" i="15"/>
  <c r="P89" i="15"/>
  <c r="S101" i="15"/>
  <c r="P62" i="15"/>
  <c r="I83" i="14"/>
  <c r="P100" i="14"/>
  <c r="K59" i="14"/>
  <c r="M37" i="14"/>
  <c r="M46" i="14" s="1"/>
  <c r="K90" i="13"/>
  <c r="J35" i="13"/>
  <c r="K83" i="13"/>
  <c r="K88" i="13"/>
  <c r="Q89" i="13"/>
  <c r="K89" i="13"/>
  <c r="M33" i="13"/>
  <c r="I58" i="13"/>
  <c r="M88" i="13"/>
  <c r="Q88" i="13" s="1"/>
  <c r="M121" i="13"/>
  <c r="Q83" i="13"/>
  <c r="Q91" i="13"/>
  <c r="K91" i="13"/>
  <c r="Q35" i="13"/>
  <c r="M32" i="13"/>
  <c r="M35" i="13" s="1"/>
  <c r="O93" i="13"/>
  <c r="K92" i="13"/>
  <c r="K49" i="13"/>
  <c r="K58" i="13" s="1"/>
  <c r="Q69" i="13"/>
  <c r="M74" i="13"/>
  <c r="L37" i="11"/>
  <c r="L61" i="11" s="1"/>
  <c r="L65" i="11" s="1"/>
  <c r="J37" i="11"/>
  <c r="L168" i="16"/>
  <c r="O168" i="16"/>
  <c r="T32" i="23"/>
  <c r="K18" i="16" s="1"/>
  <c r="M18" i="16" s="1"/>
  <c r="I17" i="22" s="1"/>
  <c r="M17" i="22" s="1"/>
  <c r="P82" i="9"/>
  <c r="P102" i="9" s="1"/>
  <c r="K41" i="9"/>
  <c r="I19" i="8"/>
  <c r="M58" i="13"/>
  <c r="Q49" i="13"/>
  <c r="Q58" i="13" s="1"/>
  <c r="M92" i="13"/>
  <c r="Q92" i="13" s="1"/>
  <c r="I100" i="14"/>
  <c r="K95" i="14"/>
  <c r="K100" i="14" s="1"/>
  <c r="K33" i="16"/>
  <c r="I66" i="22"/>
  <c r="M66" i="22" s="1"/>
  <c r="I111" i="22"/>
  <c r="M111" i="22" s="1"/>
  <c r="M137" i="16"/>
  <c r="J149" i="21"/>
  <c r="I149" i="21"/>
  <c r="I154" i="21" s="1"/>
  <c r="K179" i="16"/>
  <c r="M170" i="16"/>
  <c r="I129" i="17" s="1"/>
  <c r="M34" i="9"/>
  <c r="M87" i="9"/>
  <c r="I35" i="13"/>
  <c r="M59" i="14"/>
  <c r="P55" i="14"/>
  <c r="P59" i="14" s="1"/>
  <c r="K71" i="14"/>
  <c r="K83" i="14" s="1"/>
  <c r="I38" i="22"/>
  <c r="M38" i="22" s="1"/>
  <c r="L149" i="21"/>
  <c r="M153" i="21" s="1"/>
  <c r="O153" i="21" s="1"/>
  <c r="M149" i="21"/>
  <c r="L179" i="16"/>
  <c r="J93" i="13"/>
  <c r="K87" i="13"/>
  <c r="I37" i="14"/>
  <c r="I46" i="14" s="1"/>
  <c r="K34" i="14"/>
  <c r="K37" i="14" s="1"/>
  <c r="K46" i="14" s="1"/>
  <c r="M109" i="14"/>
  <c r="P104" i="14"/>
  <c r="P109" i="14" s="1"/>
  <c r="K82" i="9"/>
  <c r="K102" i="9" s="1"/>
  <c r="J61" i="11"/>
  <c r="J65" i="11" s="1"/>
  <c r="Q87" i="13"/>
  <c r="I93" i="13"/>
  <c r="I20" i="22"/>
  <c r="M20" i="22" s="1"/>
  <c r="M141" i="21"/>
  <c r="L141" i="21"/>
  <c r="M154" i="16"/>
  <c r="I121" i="17" s="1"/>
  <c r="I115" i="17"/>
  <c r="I116" i="22"/>
  <c r="M116" i="22" s="1"/>
  <c r="M146" i="16"/>
  <c r="M60" i="9"/>
  <c r="M19" i="13"/>
  <c r="K74" i="13"/>
  <c r="I46" i="22"/>
  <c r="M46" i="22" s="1"/>
  <c r="J60" i="17"/>
  <c r="M90" i="13"/>
  <c r="Q90" i="13" s="1"/>
  <c r="Q72" i="13"/>
  <c r="I99" i="22"/>
  <c r="M123" i="16"/>
  <c r="I128" i="22"/>
  <c r="M128" i="22" s="1"/>
  <c r="L150" i="21"/>
  <c r="M175" i="16"/>
  <c r="I130" i="17" s="1"/>
  <c r="M144" i="17"/>
  <c r="O35" i="13"/>
  <c r="I28" i="22"/>
  <c r="M28" i="22" s="1"/>
  <c r="O54" i="16"/>
  <c r="I72" i="22"/>
  <c r="M72" i="22" s="1"/>
  <c r="K140" i="16"/>
  <c r="I101" i="17"/>
  <c r="M100" i="14"/>
  <c r="S46" i="15"/>
  <c r="S49" i="15" s="1"/>
  <c r="J24" i="21"/>
  <c r="I24" i="21"/>
  <c r="J27" i="21"/>
  <c r="I27" i="21"/>
  <c r="I33" i="22"/>
  <c r="M33" i="22" s="1"/>
  <c r="M34" i="22"/>
  <c r="J51" i="19"/>
  <c r="J50" i="19" s="1"/>
  <c r="J144" i="21"/>
  <c r="I144" i="21"/>
  <c r="I147" i="21" s="1"/>
  <c r="O109" i="19"/>
  <c r="O111" i="19" s="1"/>
  <c r="T46" i="15"/>
  <c r="T49" i="15" s="1"/>
  <c r="M24" i="21"/>
  <c r="L24" i="21"/>
  <c r="L25" i="21" s="1"/>
  <c r="M27" i="21"/>
  <c r="L27" i="21"/>
  <c r="M94" i="16"/>
  <c r="L144" i="21"/>
  <c r="M144" i="21"/>
  <c r="J156" i="21"/>
  <c r="I156" i="21"/>
  <c r="I164" i="21" s="1"/>
  <c r="J25" i="20"/>
  <c r="J55" i="20"/>
  <c r="V120" i="19"/>
  <c r="P34" i="14"/>
  <c r="P37" i="14" s="1"/>
  <c r="P46" i="14" s="1"/>
  <c r="P71" i="14"/>
  <c r="P83" i="14" s="1"/>
  <c r="M32" i="16"/>
  <c r="I24" i="17" s="1"/>
  <c r="M35" i="16"/>
  <c r="I27" i="17" s="1"/>
  <c r="M84" i="16"/>
  <c r="M90" i="16"/>
  <c r="M85" i="22"/>
  <c r="J105" i="21"/>
  <c r="I105" i="21"/>
  <c r="I109" i="21" s="1"/>
  <c r="M104" i="22"/>
  <c r="M159" i="16"/>
  <c r="I124" i="17" s="1"/>
  <c r="M172" i="16"/>
  <c r="R79" i="19"/>
  <c r="M156" i="21"/>
  <c r="L156" i="21"/>
  <c r="L164" i="21" s="1"/>
  <c r="K188" i="16"/>
  <c r="M43" i="18"/>
  <c r="M81" i="18" s="1"/>
  <c r="M64" i="16"/>
  <c r="J15" i="20" s="1"/>
  <c r="L105" i="21"/>
  <c r="L109" i="21" s="1"/>
  <c r="M105" i="21"/>
  <c r="M109" i="21" s="1"/>
  <c r="M146" i="21"/>
  <c r="L146" i="21"/>
  <c r="M181" i="16"/>
  <c r="I133" i="17" s="1"/>
  <c r="I140" i="17" s="1"/>
  <c r="O43" i="18"/>
  <c r="K36" i="16"/>
  <c r="J17" i="20"/>
  <c r="M112" i="16"/>
  <c r="I92" i="17" s="1"/>
  <c r="I96" i="17" s="1"/>
  <c r="L118" i="16"/>
  <c r="M165" i="16"/>
  <c r="I126" i="17" s="1"/>
  <c r="Q71" i="13"/>
  <c r="I59" i="14"/>
  <c r="P41" i="19"/>
  <c r="M41" i="22"/>
  <c r="I40" i="22"/>
  <c r="M40" i="22" s="1"/>
  <c r="M127" i="16"/>
  <c r="M125" i="16" s="1"/>
  <c r="I103" i="17" s="1"/>
  <c r="I105" i="22"/>
  <c r="M105" i="22" s="1"/>
  <c r="M106" i="22"/>
  <c r="M114" i="22"/>
  <c r="I137" i="21"/>
  <c r="J137" i="21"/>
  <c r="L109" i="19"/>
  <c r="L111" i="19" s="1"/>
  <c r="M74" i="16"/>
  <c r="M92" i="22"/>
  <c r="I91" i="22"/>
  <c r="I97" i="22" s="1"/>
  <c r="M137" i="21"/>
  <c r="L137" i="21"/>
  <c r="J141" i="21"/>
  <c r="I141" i="21"/>
  <c r="M145" i="21"/>
  <c r="L145" i="21"/>
  <c r="J27" i="20"/>
  <c r="M109" i="19"/>
  <c r="M111" i="19" s="1"/>
  <c r="P33" i="19"/>
  <c r="R77" i="19"/>
  <c r="R72" i="19" s="1"/>
  <c r="X126" i="19"/>
  <c r="O22" i="21"/>
  <c r="M28" i="21"/>
  <c r="O55" i="21"/>
  <c r="M67" i="21"/>
  <c r="O74" i="21"/>
  <c r="M87" i="21"/>
  <c r="J97" i="21"/>
  <c r="O99" i="21"/>
  <c r="O108" i="21"/>
  <c r="M114" i="21"/>
  <c r="O121" i="21"/>
  <c r="O138" i="21"/>
  <c r="J103" i="21"/>
  <c r="O171" i="21"/>
  <c r="P11" i="19"/>
  <c r="V60" i="19"/>
  <c r="X60" i="19" s="1"/>
  <c r="V98" i="19"/>
  <c r="X98" i="19" s="1"/>
  <c r="O15" i="21"/>
  <c r="O57" i="21"/>
  <c r="O76" i="21"/>
  <c r="M97" i="21"/>
  <c r="O101" i="21"/>
  <c r="O111" i="21"/>
  <c r="J119" i="21"/>
  <c r="O131" i="21"/>
  <c r="O140" i="21"/>
  <c r="O161" i="21"/>
  <c r="O168" i="21"/>
  <c r="N102" i="22"/>
  <c r="O65" i="21"/>
  <c r="M103" i="21"/>
  <c r="J126" i="21"/>
  <c r="J135" i="21"/>
  <c r="J172" i="21"/>
  <c r="N33" i="22"/>
  <c r="N125" i="22"/>
  <c r="O110" i="18"/>
  <c r="J67" i="9" s="1"/>
  <c r="M67" i="9" s="1"/>
  <c r="O134" i="18"/>
  <c r="O17" i="21"/>
  <c r="O33" i="21"/>
  <c r="O59" i="21"/>
  <c r="J77" i="21"/>
  <c r="O79" i="21"/>
  <c r="O86" i="21"/>
  <c r="O94" i="21"/>
  <c r="O113" i="21"/>
  <c r="M119" i="21"/>
  <c r="O124" i="21"/>
  <c r="O133" i="21"/>
  <c r="O157" i="21"/>
  <c r="M172" i="21"/>
  <c r="J43" i="20"/>
  <c r="J63" i="21"/>
  <c r="M135" i="21"/>
  <c r="K42" i="22"/>
  <c r="J28" i="21"/>
  <c r="O29" i="21"/>
  <c r="O35" i="21"/>
  <c r="O61" i="21"/>
  <c r="O66" i="21"/>
  <c r="I55" i="22" s="1"/>
  <c r="M55" i="22" s="1"/>
  <c r="M77" i="21"/>
  <c r="O81" i="21"/>
  <c r="J87" i="21"/>
  <c r="J91" i="21" s="1"/>
  <c r="O88" i="21"/>
  <c r="O87" i="21" s="1"/>
  <c r="O96" i="21"/>
  <c r="O106" i="21"/>
  <c r="J114" i="21"/>
  <c r="M116" i="21"/>
  <c r="J151" i="21"/>
  <c r="O166" i="21"/>
  <c r="O170" i="21"/>
  <c r="N30" i="22"/>
  <c r="M63" i="21"/>
  <c r="J67" i="21"/>
  <c r="M134" i="22"/>
  <c r="I133" i="22"/>
  <c r="M133" i="22" s="1"/>
  <c r="I151" i="22"/>
  <c r="M151" i="22" s="1"/>
  <c r="M27" i="9" l="1"/>
  <c r="Q155" i="18"/>
  <c r="Q179" i="18" s="1"/>
  <c r="K109" i="14"/>
  <c r="X119" i="19"/>
  <c r="M92" i="9"/>
  <c r="J92" i="9"/>
  <c r="K181" i="18"/>
  <c r="N97" i="22"/>
  <c r="M97" i="22"/>
  <c r="I83" i="22"/>
  <c r="M83" i="22" s="1"/>
  <c r="J21" i="21"/>
  <c r="O21" i="21" s="1"/>
  <c r="R86" i="19"/>
  <c r="R109" i="19" s="1"/>
  <c r="R111" i="19" s="1"/>
  <c r="I127" i="17"/>
  <c r="I68" i="17"/>
  <c r="I90" i="17"/>
  <c r="I104" i="17"/>
  <c r="I34" i="17"/>
  <c r="I76" i="17"/>
  <c r="I74" i="17"/>
  <c r="I108" i="17"/>
  <c r="I89" i="22"/>
  <c r="M89" i="22" s="1"/>
  <c r="I120" i="22"/>
  <c r="M120" i="22" s="1"/>
  <c r="I117" i="17"/>
  <c r="I122" i="17" s="1"/>
  <c r="M15" i="16"/>
  <c r="M14" i="16" s="1"/>
  <c r="I67" i="22"/>
  <c r="L142" i="21"/>
  <c r="L129" i="21"/>
  <c r="O119" i="21"/>
  <c r="O129" i="21" s="1"/>
  <c r="L91" i="21"/>
  <c r="M91" i="21"/>
  <c r="P50" i="19"/>
  <c r="V50" i="19" s="1"/>
  <c r="X50" i="19" s="1"/>
  <c r="O172" i="21"/>
  <c r="J27" i="9"/>
  <c r="M129" i="21"/>
  <c r="J109" i="19"/>
  <c r="J111" i="19" s="1"/>
  <c r="I38" i="8"/>
  <c r="J144" i="17"/>
  <c r="I109" i="14"/>
  <c r="M155" i="18"/>
  <c r="O66" i="18"/>
  <c r="J36" i="9" s="1"/>
  <c r="M36" i="9" s="1"/>
  <c r="M39" i="9" s="1"/>
  <c r="Q81" i="18"/>
  <c r="J62" i="9"/>
  <c r="M62" i="9" s="1"/>
  <c r="M72" i="9" s="1"/>
  <c r="J44" i="20"/>
  <c r="J49" i="20" s="1"/>
  <c r="L155" i="18"/>
  <c r="L179" i="18" s="1"/>
  <c r="L181" i="18" s="1"/>
  <c r="O28" i="21"/>
  <c r="L40" i="21"/>
  <c r="L69" i="21" s="1"/>
  <c r="I40" i="21"/>
  <c r="M27" i="16"/>
  <c r="I26" i="22" s="1"/>
  <c r="O76" i="16"/>
  <c r="I129" i="21"/>
  <c r="J129" i="21"/>
  <c r="I52" i="22"/>
  <c r="M52" i="22" s="1"/>
  <c r="I91" i="21"/>
  <c r="O190" i="16"/>
  <c r="I77" i="22"/>
  <c r="M77" i="22" s="1"/>
  <c r="K115" i="17"/>
  <c r="G30" i="8" s="1"/>
  <c r="I118" i="22"/>
  <c r="M118" i="22"/>
  <c r="O97" i="21"/>
  <c r="J54" i="20"/>
  <c r="K93" i="13"/>
  <c r="Q74" i="13"/>
  <c r="O145" i="21"/>
  <c r="L190" i="16"/>
  <c r="L192" i="16" s="1"/>
  <c r="O146" i="21"/>
  <c r="M25" i="21"/>
  <c r="K190" i="16"/>
  <c r="V41" i="19"/>
  <c r="X41" i="19" s="1"/>
  <c r="M164" i="21"/>
  <c r="K84" i="17"/>
  <c r="G25" i="8" s="1"/>
  <c r="I102" i="22"/>
  <c r="M102" i="22" s="1"/>
  <c r="M99" i="22"/>
  <c r="I132" i="22"/>
  <c r="M179" i="16"/>
  <c r="O114" i="21"/>
  <c r="O141" i="21"/>
  <c r="I138" i="22"/>
  <c r="M188" i="16"/>
  <c r="K140" i="17"/>
  <c r="G34" i="8" s="1"/>
  <c r="V79" i="19"/>
  <c r="X79" i="19" s="1"/>
  <c r="K48" i="17"/>
  <c r="G16" i="8" s="1"/>
  <c r="M40" i="21"/>
  <c r="J147" i="21"/>
  <c r="O144" i="21"/>
  <c r="O24" i="21"/>
  <c r="Q93" i="13"/>
  <c r="N42" i="22"/>
  <c r="J56" i="20"/>
  <c r="V72" i="19"/>
  <c r="X72" i="19" s="1"/>
  <c r="K68" i="17"/>
  <c r="J16" i="20"/>
  <c r="J20" i="20" s="1"/>
  <c r="M93" i="13"/>
  <c r="O153" i="18"/>
  <c r="J76" i="9"/>
  <c r="X11" i="19"/>
  <c r="X26" i="19" s="1"/>
  <c r="P26" i="19"/>
  <c r="V33" i="19"/>
  <c r="X33" i="19" s="1"/>
  <c r="M142" i="21"/>
  <c r="O130" i="18"/>
  <c r="K109" i="17"/>
  <c r="G29" i="8" s="1"/>
  <c r="M140" i="16"/>
  <c r="M67" i="22"/>
  <c r="I127" i="22"/>
  <c r="M168" i="16"/>
  <c r="M98" i="16"/>
  <c r="I124" i="22"/>
  <c r="M124" i="22" s="1"/>
  <c r="K122" i="17"/>
  <c r="G31" i="8" s="1"/>
  <c r="O149" i="21"/>
  <c r="J154" i="21"/>
  <c r="J25" i="21"/>
  <c r="O135" i="21"/>
  <c r="O103" i="21"/>
  <c r="O63" i="21"/>
  <c r="M91" i="22"/>
  <c r="M112" i="22"/>
  <c r="O156" i="21"/>
  <c r="O164" i="21" s="1"/>
  <c r="J164" i="21"/>
  <c r="K58" i="17"/>
  <c r="G17" i="8" s="1"/>
  <c r="I25" i="21"/>
  <c r="O91" i="21"/>
  <c r="O137" i="21"/>
  <c r="J142" i="21"/>
  <c r="I129" i="22"/>
  <c r="M129" i="22" s="1"/>
  <c r="I112" i="22"/>
  <c r="M147" i="21"/>
  <c r="I142" i="21"/>
  <c r="K90" i="17"/>
  <c r="G26" i="8" s="1"/>
  <c r="M36" i="16"/>
  <c r="K54" i="16"/>
  <c r="I32" i="22"/>
  <c r="J35" i="20"/>
  <c r="L147" i="21"/>
  <c r="K58" i="22"/>
  <c r="I54" i="22"/>
  <c r="O67" i="21"/>
  <c r="O77" i="21"/>
  <c r="M118" i="16"/>
  <c r="K96" i="17"/>
  <c r="G27" i="8" s="1"/>
  <c r="J109" i="21"/>
  <c r="O105" i="21"/>
  <c r="O109" i="21" s="1"/>
  <c r="I29" i="22"/>
  <c r="M29" i="22" s="1"/>
  <c r="O27" i="21"/>
  <c r="J40" i="21"/>
  <c r="K101" i="17"/>
  <c r="G28" i="8" s="1"/>
  <c r="M157" i="16"/>
  <c r="L154" i="21"/>
  <c r="M152" i="21"/>
  <c r="I131" i="17"/>
  <c r="M41" i="9" l="1"/>
  <c r="V86" i="19"/>
  <c r="X86" i="19" s="1"/>
  <c r="I109" i="17"/>
  <c r="K78" i="17"/>
  <c r="G24" i="8" s="1"/>
  <c r="I20" i="17"/>
  <c r="K35" i="17"/>
  <c r="G14" i="8" s="1"/>
  <c r="I28" i="17"/>
  <c r="I35" i="17" s="1"/>
  <c r="I78" i="17"/>
  <c r="I142" i="17" s="1"/>
  <c r="J14" i="21"/>
  <c r="I14" i="21"/>
  <c r="I19" i="21" s="1"/>
  <c r="I69" i="21" s="1"/>
  <c r="K25" i="16"/>
  <c r="K76" i="16" s="1"/>
  <c r="K192" i="16" s="1"/>
  <c r="I14" i="22"/>
  <c r="I13" i="17"/>
  <c r="P109" i="19"/>
  <c r="P111" i="19" s="1"/>
  <c r="O192" i="16"/>
  <c r="L12" i="20" s="1"/>
  <c r="L22" i="20" s="1"/>
  <c r="L37" i="20" s="1"/>
  <c r="L64" i="20" s="1"/>
  <c r="L68" i="20" s="1"/>
  <c r="O40" i="21"/>
  <c r="I174" i="21"/>
  <c r="O142" i="21"/>
  <c r="J61" i="20"/>
  <c r="J72" i="9"/>
  <c r="J39" i="9"/>
  <c r="J41" i="9" s="1"/>
  <c r="O155" i="18"/>
  <c r="O79" i="18"/>
  <c r="O81" i="18" s="1"/>
  <c r="M33" i="16"/>
  <c r="I125" i="22"/>
  <c r="M125" i="22" s="1"/>
  <c r="L174" i="21"/>
  <c r="L176" i="21" s="1"/>
  <c r="K127" i="17"/>
  <c r="G32" i="8" s="1"/>
  <c r="O147" i="21"/>
  <c r="O25" i="21"/>
  <c r="M69" i="21"/>
  <c r="M190" i="16"/>
  <c r="J174" i="21"/>
  <c r="M54" i="22"/>
  <c r="I56" i="22"/>
  <c r="M56" i="22" s="1"/>
  <c r="G23" i="8"/>
  <c r="K155" i="22"/>
  <c r="N58" i="22"/>
  <c r="I130" i="22"/>
  <c r="M130" i="22" s="1"/>
  <c r="M127" i="22"/>
  <c r="M54" i="16"/>
  <c r="M151" i="21"/>
  <c r="M154" i="21" s="1"/>
  <c r="M174" i="21" s="1"/>
  <c r="O152" i="21"/>
  <c r="I30" i="22"/>
  <c r="M30" i="22" s="1"/>
  <c r="M26" i="22"/>
  <c r="I42" i="22"/>
  <c r="M42" i="22" s="1"/>
  <c r="M32" i="22"/>
  <c r="I143" i="22"/>
  <c r="M143" i="22" s="1"/>
  <c r="M138" i="22"/>
  <c r="J80" i="9"/>
  <c r="M76" i="9"/>
  <c r="M80" i="9" s="1"/>
  <c r="M82" i="9" s="1"/>
  <c r="K131" i="17"/>
  <c r="G33" i="8" s="1"/>
  <c r="M132" i="22"/>
  <c r="I136" i="22"/>
  <c r="M136" i="22" s="1"/>
  <c r="I13" i="22" l="1"/>
  <c r="M158" i="22"/>
  <c r="I18" i="17"/>
  <c r="K13" i="17"/>
  <c r="I25" i="17"/>
  <c r="K20" i="17"/>
  <c r="K25" i="17" s="1"/>
  <c r="G13" i="8" s="1"/>
  <c r="J82" i="9"/>
  <c r="I60" i="17"/>
  <c r="I144" i="17" s="1"/>
  <c r="M25" i="16"/>
  <c r="M76" i="16" s="1"/>
  <c r="M192" i="16" s="1"/>
  <c r="J12" i="20" s="1"/>
  <c r="J22" i="20" s="1"/>
  <c r="J37" i="20" s="1"/>
  <c r="J64" i="20" s="1"/>
  <c r="J68" i="20" s="1"/>
  <c r="K18" i="17"/>
  <c r="G12" i="8" s="1"/>
  <c r="G19" i="8" s="1"/>
  <c r="M14" i="22"/>
  <c r="O14" i="21"/>
  <c r="O19" i="21" s="1"/>
  <c r="O69" i="21" s="1"/>
  <c r="J19" i="21"/>
  <c r="J69" i="21" s="1"/>
  <c r="J176" i="21" s="1"/>
  <c r="I176" i="21"/>
  <c r="M176" i="21"/>
  <c r="O151" i="21"/>
  <c r="O154" i="21" s="1"/>
  <c r="O174" i="21" s="1"/>
  <c r="N155" i="22"/>
  <c r="G36" i="8"/>
  <c r="K142" i="17"/>
  <c r="I153" i="22"/>
  <c r="M153" i="22" s="1"/>
  <c r="K60" i="17" l="1"/>
  <c r="K144" i="17" s="1"/>
  <c r="R16" i="10" s="1"/>
  <c r="R42" i="10" s="1"/>
  <c r="R44" i="10" s="1"/>
  <c r="I24" i="22"/>
  <c r="I58" i="22" s="1"/>
  <c r="I155" i="22" s="1"/>
  <c r="M58" i="22"/>
  <c r="O176" i="21"/>
  <c r="G38" i="8"/>
  <c r="V28" i="19"/>
  <c r="X28" i="19" s="1"/>
  <c r="V109" i="19" l="1"/>
  <c r="X109" i="19" s="1"/>
  <c r="X111" i="19" s="1"/>
  <c r="T16" i="10"/>
  <c r="T42" i="10" s="1"/>
  <c r="T44" i="10" s="1"/>
  <c r="V111" i="19" l="1"/>
  <c r="V126" i="19" s="1"/>
  <c r="V119" i="19" s="1"/>
  <c r="V128" i="19" s="1"/>
  <c r="O175" i="18"/>
  <c r="O177" i="18" s="1"/>
  <c r="O179" i="18" s="1"/>
  <c r="O181" i="18" s="1"/>
  <c r="M179" i="18"/>
  <c r="M181" i="18" s="1"/>
  <c r="J98" i="9" l="1"/>
  <c r="M98" i="9" s="1"/>
  <c r="M100" i="9" s="1"/>
  <c r="M102" i="9" s="1"/>
  <c r="J100" i="9"/>
  <c r="J10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G21" authorId="0" shapeId="0" xr:uid="{00000000-0006-0000-0300-000002000000}">
      <text>
        <r>
          <rPr>
            <sz val="10"/>
            <color rgb="FF000000"/>
            <rFont val="Arial"/>
            <family val="2"/>
            <scheme val="minor"/>
          </rPr>
          <t>Inscrivez la date de la fin d'exercice financier
Format: AAAA-MM-JJ</t>
        </r>
      </text>
    </comment>
    <comment ref="E40" authorId="0" shapeId="0" xr:uid="{00000000-0006-0000-0300-000001000000}">
      <text>
        <r>
          <rPr>
            <sz val="10"/>
            <color rgb="FF000000"/>
            <rFont val="Arial"/>
            <family val="2"/>
            <scheme val="minor"/>
          </rPr>
          <t>Format: AAAA-MM-JJ</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C18" authorId="0" shapeId="0" xr:uid="{00000000-0006-0000-1700-000002000000}">
      <text>
        <r>
          <rPr>
            <sz val="10"/>
            <color rgb="FF000000"/>
            <rFont val="Arial"/>
            <family val="2"/>
            <scheme val="minor"/>
          </rPr>
          <t>Si une coopérative compte moins de 25 membres, les membres peuvent, pour une durée d’un an, convenir de ne pas élire d’administrateurs. La convention doit être faite annuellement par écrit et recueillir le consentement d’au moins 90 % des membres.
	-Yaha Konan</t>
        </r>
      </text>
    </comment>
    <comment ref="Q20" authorId="0" shapeId="0" xr:uid="{00000000-0006-0000-1700-000001000000}">
      <text>
        <r>
          <rPr>
            <sz val="10"/>
            <color rgb="FF000000"/>
            <rFont val="Arial"/>
            <family val="2"/>
            <scheme val="minor"/>
          </rPr>
          <t>N'inscrivez aucune date lorsque l'administrateur est en cours de mandat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G41" authorId="0" shapeId="0" xr:uid="{00000000-0006-0000-1B00-000001000000}">
      <text>
        <r>
          <rPr>
            <sz val="10"/>
            <color rgb="FF000000"/>
            <rFont val="Arial"/>
            <family val="2"/>
            <scheme val="minor"/>
          </rPr>
          <t xml:space="preserve">Le calcul du total ne tient pas compte des montants qui ne sont pas reliés à un poste de dépenses.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3" authorId="0" shapeId="0" xr:uid="{00000000-0006-0000-1E00-000003000000}">
      <text>
        <r>
          <rPr>
            <sz val="10"/>
            <color rgb="FF000000"/>
            <rFont val="Arial"/>
            <family val="2"/>
            <scheme val="minor"/>
          </rPr>
          <t>Projet CV: projet en convention avec la Ville de Montréal
	-Yaha Konan</t>
        </r>
      </text>
    </comment>
    <comment ref="M7" authorId="0" shapeId="0" xr:uid="{00000000-0006-0000-1E00-000001000000}">
      <text>
        <r>
          <rPr>
            <sz val="10"/>
            <color rgb="FF000000"/>
            <rFont val="Arial"/>
            <family val="2"/>
            <scheme val="minor"/>
          </rPr>
          <t>Lorsqu'il y a une entente écrite et signée par le locataire et l'organisme.
Format: AAAA-MM-JJ
	-Yaha Konan</t>
        </r>
      </text>
    </comment>
    <comment ref="O7" authorId="0" shapeId="0" xr:uid="{00000000-0006-0000-1E00-000002000000}">
      <text>
        <r>
          <rPr>
            <sz val="10"/>
            <color rgb="FF000000"/>
            <rFont val="Arial"/>
            <family val="2"/>
            <scheme val="minor"/>
          </rPr>
          <t>Format: AAAA-MM-JJ
	-Yaha Konan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D45" authorId="0" shapeId="0" xr:uid="{00000000-0006-0000-2000-00000A000000}">
      <text>
        <r>
          <rPr>
            <sz val="10"/>
            <color rgb="FF000000"/>
            <rFont val="Arial"/>
            <family val="2"/>
            <scheme val="minor"/>
          </rPr>
          <t>Toute entreprise immatriculée au Registre des entreprises a l’obligation, chaque année, de produire une déclaration de mise à jour annuelle durant la période prévue à cet effet, qu’elle ait ou non des changements à apporter aux renseignements qui figurent au registre. Cette obligation prend effet à compter de l'année suivant l’année de l’immatriculation de l’entreprise.</t>
        </r>
      </text>
    </comment>
    <comment ref="D48" authorId="0" shapeId="0" xr:uid="{00000000-0006-0000-2000-000008000000}">
      <text>
        <r>
          <rPr>
            <sz val="10"/>
            <color rgb="FF000000"/>
            <rFont val="Arial"/>
            <family val="2"/>
            <scheme val="minor"/>
          </rPr>
          <t>Toute entreprise a l’obligation de mettre à jour les informations la concernant dans les 30 jours suivant la date où survient un changement (changement au sein du conseil d'administration) et en produisant une déclaration de mise à jour courante au Registraire des entreprises.</t>
        </r>
      </text>
    </comment>
    <comment ref="E63" authorId="0" shapeId="0" xr:uid="{00000000-0006-0000-2000-000005000000}">
      <text>
        <r>
          <rPr>
            <sz val="10"/>
            <color rgb="FF000000"/>
            <rFont val="Arial"/>
            <family val="2"/>
            <scheme val="minor"/>
          </rPr>
          <t>S’il est impossible pour les locataires d’élire leur représentant dans un délai de 60 jours suivant la réception d’un avis de formation du comité, ce représentant est désigné par vote des membres du conseil d’administration de l’organisme. Il demeurera en poste jusqu’à ce que les locataires ou leurs représentants aient élu un représentant parmi eux ou, à défaut d’un locataire, qu’ils aient élu un représentant parmi les membres des groupes socioéconomiques du territoire couvert ne faisant pas partie du conseil d’administration.</t>
        </r>
      </text>
    </comment>
    <comment ref="N138" authorId="0" shapeId="0" xr:uid="{00000000-0006-0000-2000-000002000000}">
      <text>
        <r>
          <rPr>
            <sz val="10"/>
            <color rgb="FF000000"/>
            <rFont val="Arial"/>
            <family val="2"/>
            <scheme val="minor"/>
          </rPr>
          <t>Cette information est inscrite à votre police d'assurance habitation. À défaut contacter votre compagnie d'assurance.</t>
        </r>
      </text>
    </comment>
    <comment ref="L140" authorId="0" shapeId="0" xr:uid="{00000000-0006-0000-2000-000003000000}">
      <text>
        <r>
          <rPr>
            <sz val="10"/>
            <color rgb="FF000000"/>
            <rFont val="Arial"/>
            <family val="2"/>
            <scheme val="minor"/>
          </rPr>
          <t>Cette information est inscrite à votre police d'assurance habitation. À défaut contacter votre compagnie d'assurance.</t>
        </r>
      </text>
    </comment>
    <comment ref="J142" authorId="0" shapeId="0" xr:uid="{00000000-0006-0000-2000-000004000000}">
      <text>
        <r>
          <rPr>
            <sz val="10"/>
            <color rgb="FF000000"/>
            <rFont val="Arial"/>
            <family val="2"/>
            <scheme val="minor"/>
          </rPr>
          <t xml:space="preserve">Cette information est inscrite à votre police d'assurance habitation. À défaut contacter votre compagnie d'assurance.
</t>
        </r>
      </text>
    </comment>
    <comment ref="L144" authorId="0" shapeId="0" xr:uid="{00000000-0006-0000-2000-000009000000}">
      <text>
        <r>
          <rPr>
            <sz val="10"/>
            <color rgb="FF000000"/>
            <rFont val="Arial"/>
            <family val="2"/>
            <scheme val="minor"/>
          </rPr>
          <t>Cette information est inscrite à votre police d'assurance habitation. À défaut contacter votre compagnie d'assurance.</t>
        </r>
      </text>
    </comment>
    <comment ref="M146" authorId="0" shapeId="0" xr:uid="{00000000-0006-0000-2000-000001000000}">
      <text>
        <r>
          <rPr>
            <sz val="10"/>
            <color rgb="FF000000"/>
            <rFont val="Arial"/>
            <family val="2"/>
            <scheme val="minor"/>
          </rPr>
          <t>Cette information est inscrite à votre police d'assurance habitation. À défaut contacter votre compagnie d'assurance.</t>
        </r>
      </text>
    </comment>
    <comment ref="Q149" authorId="0" shapeId="0" xr:uid="{00000000-0006-0000-2000-000007000000}">
      <text>
        <r>
          <rPr>
            <sz val="10"/>
            <color rgb="FF000000"/>
            <rFont val="Arial"/>
            <family val="2"/>
            <scheme val="minor"/>
          </rPr>
          <t>Voir note complémentaire # 9
	-ModèleRFA_VilleMtl</t>
        </r>
      </text>
    </comment>
    <comment ref="D151" authorId="0" shapeId="0" xr:uid="{00000000-0006-0000-2000-000006000000}">
      <text>
        <r>
          <rPr>
            <sz val="10"/>
            <color rgb="FF000000"/>
            <rFont val="Arial"/>
            <family val="2"/>
            <scheme val="minor"/>
          </rPr>
          <t>Coût de reconstruction à neuf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Yaha Konan</author>
  </authors>
  <commentList>
    <comment ref="E16" authorId="0" shapeId="0" xr:uid="{80CCF874-6418-4E20-BD6E-FCF104B1E910}">
      <text>
        <r>
          <rPr>
            <sz val="9"/>
            <color indexed="81"/>
            <rFont val="Tahoma"/>
            <family val="2"/>
          </rPr>
          <t xml:space="preserve">Inscrire un </t>
        </r>
        <r>
          <rPr>
            <b/>
            <sz val="9"/>
            <color indexed="81"/>
            <rFont val="Tahoma"/>
            <family val="2"/>
          </rPr>
          <t>X</t>
        </r>
        <r>
          <rPr>
            <sz val="9"/>
            <color indexed="81"/>
            <rFont val="Tahoma"/>
            <family val="2"/>
          </rPr>
          <t xml:space="preserve"> lors que le documents est inclus au rapport annuel de gestion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5" authorId="0" shapeId="0" xr:uid="{00000000-0006-0000-0600-000001000000}">
      <text>
        <r>
          <rPr>
            <sz val="10"/>
            <color rgb="FF000000"/>
            <rFont val="Arial"/>
            <family val="2"/>
            <scheme val="minor"/>
          </rPr>
          <t>Ensemble immobilier (EI)
Groupement d’immeubles rassemblés sous une même et seule structure budgétaire. Un ensemble immobilier peut représenter un seul immeuble ou plusieurs.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D25" authorId="0" shapeId="0" xr:uid="{00000000-0006-0000-0A00-000002000000}">
      <text>
        <r>
          <rPr>
            <sz val="10"/>
            <color rgb="FF000000"/>
            <rFont val="Arial"/>
            <family val="2"/>
            <scheme val="minor"/>
          </rPr>
          <t>Lorsque le montant qui est dû à l'organisme à titre de débiteur de l'année auditée est inférieure à celle de l'année précédente, la variation est positive parce que il y a eu une rentrée de liquidités provenant des débiteurs.
Lorsque le montant qui est dû à l'organisme à titre de débiteur de l'année auditée est supérieure à celle de l'année précédente, la variation est négative parce que il y a plus de liquidités à recevoir provenant des débiteurs.</t>
        </r>
      </text>
    </comment>
    <comment ref="D42" authorId="0" shapeId="0" xr:uid="{00000000-0006-0000-0A00-000007000000}">
      <text>
        <r>
          <rPr>
            <sz val="10"/>
            <color rgb="FF000000"/>
            <rFont val="Arial"/>
            <family val="2"/>
            <scheme val="minor"/>
          </rPr>
          <t>Lorsque la variation est négative, il s'agit d'une augmentation de la réserve hypothécaire;
Lorsque la variation est positive, il s'agit d'une dimunition de la réserve hypothécaire.
	-Yaha Konan</t>
        </r>
      </text>
    </comment>
    <comment ref="D44" authorId="0" shapeId="0" xr:uid="{00000000-0006-0000-0A00-000003000000}">
      <text>
        <r>
          <rPr>
            <sz val="10"/>
            <color rgb="FF000000"/>
            <rFont val="Arial"/>
            <family val="2"/>
            <scheme val="minor"/>
          </rPr>
          <t>Lorsque la variation est négative, il s'agit d'une acquisition de placements;
Lorsque la variation est positive, il s'agit d'un retrait de placements.
	-Yaha Konan</t>
        </r>
      </text>
    </comment>
    <comment ref="D51" authorId="0" shapeId="0" xr:uid="{00000000-0006-0000-0A00-000001000000}">
      <text>
        <r>
          <rPr>
            <sz val="10"/>
            <color rgb="FF000000"/>
            <rFont val="Arial"/>
            <family val="2"/>
            <scheme val="minor"/>
          </rPr>
          <t>Lorsque la variation est positive, il s'agit d'une augmentation de la marge de crédit;
Lorsque la variation est négative, il s'agit d'une dimunition de la marge de crédit.
	-Yaha Konan</t>
        </r>
      </text>
    </comment>
    <comment ref="D52" authorId="0" shapeId="0" xr:uid="{00000000-0006-0000-0A00-000005000000}">
      <text>
        <r>
          <rPr>
            <sz val="10"/>
            <color rgb="FF000000"/>
            <rFont val="Arial"/>
            <family val="2"/>
            <scheme val="minor"/>
          </rPr>
          <t>Lorsque la variation est positive, il s'agit d'une augmentation des apports reportés;
Lorsque la variation est négative, il s'agit d'une dimunition des apports reportés.
	-Yaha Konan</t>
        </r>
      </text>
    </comment>
    <comment ref="D55" authorId="0" shapeId="0" xr:uid="{00000000-0006-0000-0A00-000004000000}">
      <text>
        <r>
          <rPr>
            <sz val="10"/>
            <color rgb="FF000000"/>
            <rFont val="Arial"/>
            <family val="2"/>
            <scheme val="minor"/>
          </rPr>
          <t>Lorsque la variation est positive, il s'agit d'un encaissement de parts sociales
Lorsque la variation est négative, il s'agit d'une remboursement de parts sociales.
	-Yaha Konan</t>
        </r>
      </text>
    </comment>
    <comment ref="A61" authorId="0" shapeId="0" xr:uid="{00000000-0006-0000-0A00-000006000000}">
      <text>
        <r>
          <rPr>
            <sz val="10"/>
            <color rgb="FF000000"/>
            <rFont val="Arial"/>
            <family val="2"/>
            <scheme val="minor"/>
          </rPr>
          <t>Lorsque la variation est positive, il s'agit d'une augmentation de la trésorerie et des équivalents de trésorerie;
Lorsque la variation est négative, il s'agit d'une dimunition  de la trésorerie et des équivalents de trésorerie.
	-Yaha Konan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Yaha Konan</author>
  </authors>
  <commentList>
    <comment ref="O86" authorId="0" shapeId="0" xr:uid="{B64D6B74-8B74-46FB-A6F9-ECFE0C6E992E}">
      <text>
        <r>
          <rPr>
            <sz val="9"/>
            <color indexed="81"/>
            <rFont val="Tahoma"/>
            <family val="2"/>
          </rPr>
          <t>Inscrire un</t>
        </r>
        <r>
          <rPr>
            <b/>
            <sz val="9"/>
            <color indexed="81"/>
            <rFont val="Tahoma"/>
            <family val="2"/>
          </rPr>
          <t xml:space="preserve"> X</t>
        </r>
        <r>
          <rPr>
            <sz val="9"/>
            <color indexed="81"/>
            <rFont val="Tahoma"/>
            <family val="2"/>
          </rPr>
          <t xml:space="preserve"> pour marquer votre choix.</t>
        </r>
        <r>
          <rPr>
            <b/>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D125" authorId="0" shapeId="0" xr:uid="{00000000-0006-0000-0E00-000001000000}">
      <text>
        <r>
          <rPr>
            <sz val="10"/>
            <color rgb="FF000000"/>
            <rFont val="Arial"/>
            <family val="2"/>
            <scheme val="minor"/>
          </rPr>
          <t>https://www.iasplus.com/fr-ca/standards/psas/government-not-for-profit-organizations/section-ps-4260-disclosure-of-related-party-transactions-by-not-for-profit-organizations#:~:text=Une%20op%C3%A9ration%20entre%20apparent%C3%A9s%20est,%27op%C3%A9ration%20n%27ait%20lieu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O10" authorId="0" shapeId="0" xr:uid="{00000000-0006-0000-0F00-000001000000}">
      <text>
        <r>
          <rPr>
            <sz val="10"/>
            <color rgb="FF000000"/>
            <rFont val="Arial"/>
            <family val="2"/>
            <scheme val="minor"/>
          </rPr>
          <t>Indiquer le nombre de mois de l'exercice lorsque celui-ci est inférieur à 12 mois
	-ModèleRFA_VilleMtl</t>
        </r>
      </text>
    </comment>
    <comment ref="K181" authorId="0" shapeId="0" xr:uid="{00000000-0006-0000-0F00-000003000000}">
      <text>
        <r>
          <rPr>
            <sz val="10"/>
            <color rgb="FF000000"/>
            <rFont val="Arial"/>
            <family val="2"/>
            <scheme val="minor"/>
          </rPr>
          <t>À compléter à partir du formulaire F-6
	-Yaha Konan</t>
        </r>
      </text>
    </comment>
    <comment ref="L181" authorId="0" shapeId="0" xr:uid="{00000000-0006-0000-0F00-000002000000}">
      <text>
        <r>
          <rPr>
            <sz val="10"/>
            <color rgb="FF000000"/>
            <rFont val="Arial"/>
            <family val="2"/>
            <scheme val="minor"/>
          </rPr>
          <t>À compléter à partir du formulaire F-6
	-Yaha Konan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R73" authorId="0" shapeId="0" xr:uid="{00000000-0006-0000-1200-000001000000}">
      <text>
        <r>
          <rPr>
            <sz val="10"/>
            <color rgb="FF000000"/>
            <rFont val="Arial"/>
            <family val="2"/>
            <scheme val="minor"/>
          </rPr>
          <t>Le remboursement de la dette à long terme provenant de l'exploitation doit s’appliquer en premier sur la portion non immobilisée de cette dette à long terme en utilisant le poste «Remboursement de la dette à LT non immobilisée – Capital Organisme- Régulier» [92412] à l’annexe D
	-ModèleRFA_VilleMtl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5" authorId="0" shapeId="0" xr:uid="{00000000-0006-0000-1300-000006000000}">
      <text>
        <r>
          <rPr>
            <sz val="10"/>
            <color rgb="FF000000"/>
            <rFont val="Arial"/>
            <family val="2"/>
            <scheme val="minor"/>
          </rPr>
          <t>Lorsque le montant qui est dû à l'organisme à titre de débiteur de l'année auditée est inférieure à celle de l'année précédente, la variation est positive parce que il y a eu une rentrée de liquidités provenant des débiteurs.
Lorsque le montant qui est dû à l'organisme à titre de débiteur de l'année auditée est supérieure à celle de l'année précédente, la variation est négative parce que il y a plus de liquidités à recevoir provenant des débiteurs.</t>
        </r>
      </text>
    </comment>
    <comment ref="D43" authorId="0" shapeId="0" xr:uid="{00000000-0006-0000-1300-000001000000}">
      <text>
        <r>
          <rPr>
            <sz val="10"/>
            <color rgb="FF000000"/>
            <rFont val="Arial"/>
            <family val="2"/>
            <scheme val="minor"/>
          </rPr>
          <t>Lorsque la variation est négative, il s'agit d'une augmentation de la réserve hypothécaire;
Lorsque la variation est positive, il s'agit d'une dimunition de la réserve hypothécaire.</t>
        </r>
      </text>
    </comment>
    <comment ref="D45" authorId="0" shapeId="0" xr:uid="{00000000-0006-0000-1300-000004000000}">
      <text>
        <r>
          <rPr>
            <sz val="10"/>
            <color rgb="FF000000"/>
            <rFont val="Arial"/>
            <family val="2"/>
            <scheme val="minor"/>
          </rPr>
          <t>Lorsque la variation est négative, il s'agit d'une acquisition de placements;
Lorsque la variation est positive, il s'agit d'un retrait de placements.</t>
        </r>
      </text>
    </comment>
    <comment ref="D53" authorId="0" shapeId="0" xr:uid="{00000000-0006-0000-1300-000005000000}">
      <text>
        <r>
          <rPr>
            <sz val="10"/>
            <color rgb="FF000000"/>
            <rFont val="Arial"/>
            <family val="2"/>
            <scheme val="minor"/>
          </rPr>
          <t xml:space="preserve">Lorsque la variation est positive, il s'agit d'une augmentation de la marge de crédit;
Lorsque la variation est négative, il s'agit d'une dimunition de la marge de crédit.
</t>
        </r>
      </text>
    </comment>
    <comment ref="D54" authorId="0" shapeId="0" xr:uid="{00000000-0006-0000-1300-000007000000}">
      <text>
        <r>
          <rPr>
            <sz val="10"/>
            <color rgb="FF000000"/>
            <rFont val="Arial"/>
            <family val="2"/>
            <scheme val="minor"/>
          </rPr>
          <t>Lorsque la variation est positive, il s'agit d'une augmentation des apports reportés;
Lorsque la variation est négative, il s'agit d'une dimunition des apports reportés.</t>
        </r>
      </text>
    </comment>
    <comment ref="D57" authorId="0" shapeId="0" xr:uid="{00000000-0006-0000-1300-000003000000}">
      <text>
        <r>
          <rPr>
            <sz val="10"/>
            <color rgb="FF000000"/>
            <rFont val="Arial"/>
            <family val="2"/>
            <scheme val="minor"/>
          </rPr>
          <t>Lorsque la variation est positive, il s'agit d'un encaissement de parts sociales
Lorsque la variation est négative, il s'agit d'une remboursement de parts sociales.</t>
        </r>
      </text>
    </comment>
    <comment ref="A64" authorId="0" shapeId="0" xr:uid="{00000000-0006-0000-1300-000002000000}">
      <text>
        <r>
          <rPr>
            <sz val="10"/>
            <color rgb="FF000000"/>
            <rFont val="Arial"/>
            <family val="2"/>
            <scheme val="minor"/>
          </rPr>
          <t>Lorsque la variation est positive, il s'agit d'une augmentation de la trésorerie et des équivalents de trésorerie;
Lorsque la variation est négative, il s'agit d'une dimunition  de la trésorerie et des équivalents de trésorerie.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C170" authorId="0" shapeId="0" xr:uid="{00000000-0006-0000-1400-000001000000}">
      <text>
        <r>
          <rPr>
            <sz val="10"/>
            <color rgb="FF000000"/>
            <rFont val="Arial"/>
            <family val="2"/>
            <scheme val="minor"/>
          </rPr>
          <t>Uniquement applicable pour les projets ayant remboursés le prêt à long terme avec leur contribution initiale
	-Yaha Konan</t>
        </r>
      </text>
    </comment>
  </commentList>
</comments>
</file>

<file path=xl/sharedStrings.xml><?xml version="1.0" encoding="utf-8"?>
<sst xmlns="http://schemas.openxmlformats.org/spreadsheetml/2006/main" count="4322" uniqueCount="1877">
  <si>
    <t>listeMdf</t>
  </si>
  <si>
    <t>listeLieu</t>
  </si>
  <si>
    <t>listeTypologie</t>
  </si>
  <si>
    <t>listeTitre</t>
  </si>
  <si>
    <t>listeUtilisationR</t>
  </si>
  <si>
    <t>listeServBail</t>
  </si>
  <si>
    <t>listeSourceF</t>
  </si>
  <si>
    <t>listeComposants</t>
  </si>
  <si>
    <t>Liste_DépensesCopropriété</t>
  </si>
  <si>
    <t>Liste_PosteBudgetaire</t>
  </si>
  <si>
    <t>Liste_PostesBudgetaires</t>
  </si>
  <si>
    <t>Programme Accèslogis Montréal - Volet 1</t>
  </si>
  <si>
    <t>Non applicable</t>
  </si>
  <si>
    <t>Chambre</t>
  </si>
  <si>
    <t>Administrateur</t>
  </si>
  <si>
    <t>Utilisations – Réserve de remplacement immobilière</t>
  </si>
  <si>
    <t>9000.  aucun service</t>
  </si>
  <si>
    <t>Réserve</t>
  </si>
  <si>
    <t>A1-Fondations</t>
  </si>
  <si>
    <t>51300 - Honoraires de gestion</t>
  </si>
  <si>
    <t>11000 - Actifs à court terme</t>
  </si>
  <si>
    <t>Programme Accèslogis Montréal - Volet 2</t>
  </si>
  <si>
    <t>Immeuble (T-B-AC-L)</t>
  </si>
  <si>
    <t>Studio</t>
  </si>
  <si>
    <t>Administratrice</t>
  </si>
  <si>
    <t>Utilisations – Réserve de remplacement mobilière</t>
  </si>
  <si>
    <t>1200.  chauffage</t>
  </si>
  <si>
    <t>Actif net non affecté</t>
  </si>
  <si>
    <t>A2-Vide sanitaire</t>
  </si>
  <si>
    <t>51400 - Honoraires de tenue de livres</t>
  </si>
  <si>
    <t>11100 - Encaisse</t>
  </si>
  <si>
    <t>Programme Accèslogis Montréal - Volet 3</t>
  </si>
  <si>
    <t>Terrain</t>
  </si>
  <si>
    <t>1cc (3 1/2)</t>
  </si>
  <si>
    <t>Directeur</t>
  </si>
  <si>
    <t>Utilisations – Réserve de gestion hypothécaire</t>
  </si>
  <si>
    <t>1030.  eau chaude</t>
  </si>
  <si>
    <t>Prêt</t>
  </si>
  <si>
    <t>B1-Structure</t>
  </si>
  <si>
    <t>52100 - Déplacements et séjours</t>
  </si>
  <si>
    <t>11110 - Encaisse régulière</t>
  </si>
  <si>
    <t>Programme Accèslogis Montréal - Volets 1- 2</t>
  </si>
  <si>
    <t>Bâtiment</t>
  </si>
  <si>
    <t>2cc (4 1/2)</t>
  </si>
  <si>
    <t>Directrice</t>
  </si>
  <si>
    <t>Utilisations – Réserve de gestion de l'exploitation</t>
  </si>
  <si>
    <t>1230.  chauffage et eau chaude</t>
  </si>
  <si>
    <t>Subvention</t>
  </si>
  <si>
    <t>B2-Enveloppe</t>
  </si>
  <si>
    <t>52400 - Télécommunications</t>
  </si>
  <si>
    <t>11120 - Encaisse réservée pour taxes</t>
  </si>
  <si>
    <t>Programme Accèslogis Montréal - Volets 1- 3</t>
  </si>
  <si>
    <t>Aires communes</t>
  </si>
  <si>
    <t>3cc (5 1/2)</t>
  </si>
  <si>
    <t>Gestionnaire</t>
  </si>
  <si>
    <t>Utilisations – Autres affectations internes</t>
  </si>
  <si>
    <t>1004.  électricité</t>
  </si>
  <si>
    <t>Assurance</t>
  </si>
  <si>
    <t>B3-Ouvertures (Fenêtres, portes extérieures et porte-patios)</t>
  </si>
  <si>
    <t>52500 - Location/aménagement de bureau</t>
  </si>
  <si>
    <t>11200 - Placements à court terme</t>
  </si>
  <si>
    <t>Programme Accèslogis Québec - Volet 1</t>
  </si>
  <si>
    <t>Logements</t>
  </si>
  <si>
    <t>4cc (6 1/2)</t>
  </si>
  <si>
    <t>Président</t>
  </si>
  <si>
    <t>1204.  électricité et chauffage</t>
  </si>
  <si>
    <t>B4-Saillies</t>
  </si>
  <si>
    <t>52510 - Location de bureau/aménagement de bureau - régulier</t>
  </si>
  <si>
    <t>11300 - Débiteurs</t>
  </si>
  <si>
    <t>Programme Accèslogis Québec - Volet 2</t>
  </si>
  <si>
    <t>5cc (7 1/2)</t>
  </si>
  <si>
    <t>Présidente</t>
  </si>
  <si>
    <t>1034.  électricité et eau chaude</t>
  </si>
  <si>
    <t>B5-Toiture</t>
  </si>
  <si>
    <t>52700 - Fournitures et équipements de bureau</t>
  </si>
  <si>
    <t>11310 - Loyer à recevoir</t>
  </si>
  <si>
    <t>Programme Accèslogis Québec - Volet 3</t>
  </si>
  <si>
    <t>Secrétaire</t>
  </si>
  <si>
    <t>1234.  électricité, chauffage et eau chaude</t>
  </si>
  <si>
    <t>C1-Construction intérieure</t>
  </si>
  <si>
    <t>52710 - Fournitures et équipements de bureau - régulier</t>
  </si>
  <si>
    <t>11315 - Loyer commercial à recevoir</t>
  </si>
  <si>
    <t>Programme Accèslogis Québec - Volets 1 -2</t>
  </si>
  <si>
    <t>Trésorier</t>
  </si>
  <si>
    <t>C2-Finition intérieure</t>
  </si>
  <si>
    <t>52800 - Intérêts et frais bancaires</t>
  </si>
  <si>
    <t>11320 - Provision pour créances douteuses</t>
  </si>
  <si>
    <t>Programme Accèslogis Québec - Volets 1 -3</t>
  </si>
  <si>
    <t>Trésorière</t>
  </si>
  <si>
    <t>C4-Mobilier intégré</t>
  </si>
  <si>
    <t>53100 - Frais d'audit</t>
  </si>
  <si>
    <t>11330 - TPS à recevoir</t>
  </si>
  <si>
    <t>Initiative pour la création rapide de logements GV - Phase 1</t>
  </si>
  <si>
    <t>Vice-président</t>
  </si>
  <si>
    <t>D2-Plomberie</t>
  </si>
  <si>
    <t>53200 - Autres services supplémentaires de la firme auditrice</t>
  </si>
  <si>
    <t>11340 - TVQ à recevoir</t>
  </si>
  <si>
    <t>Initiative pour la création rapide de logements GV - Phase 2</t>
  </si>
  <si>
    <t>Vice-présidente</t>
  </si>
  <si>
    <t>D3- Système de chauffage, de ventilation et de conditionnement de l'air (CVCA)</t>
  </si>
  <si>
    <t>53300 - Honoraires professionnels et de services légaux</t>
  </si>
  <si>
    <t>11350 - Intérêts courus</t>
  </si>
  <si>
    <t>Initiative pour la création rapide de logements GV - Phase 3</t>
  </si>
  <si>
    <t>D4-Protection incendie</t>
  </si>
  <si>
    <t>53400 - Autres honoraires professionnels et de services</t>
  </si>
  <si>
    <t>11360 - Supplément au loyer (PSL) à recevoir</t>
  </si>
  <si>
    <t>Initiative pour la création rapide de logements GV - Phase 4</t>
  </si>
  <si>
    <t>D5-Électricité</t>
  </si>
  <si>
    <t>54100 - Contrats d’entretien et de réparation d’équipement et de service internet</t>
  </si>
  <si>
    <t>11370 - Autres subventions à recevoir</t>
  </si>
  <si>
    <t>Programme d'habitation abordable Québec</t>
  </si>
  <si>
    <t>54400 - Autres frais informatiques</t>
  </si>
  <si>
    <t>11380 - Clients</t>
  </si>
  <si>
    <t>Axe 3</t>
  </si>
  <si>
    <t>55400 - Autres dépenses d'administration</t>
  </si>
  <si>
    <t>11390 - Autres débiteurs à recevoir</t>
  </si>
  <si>
    <t>Hors-programme</t>
  </si>
  <si>
    <t>56300 - Honoraires de conciergerie</t>
  </si>
  <si>
    <t>11400 - Avances à un apparenté</t>
  </si>
  <si>
    <t>MultiMDF: ACM _V3 &amp; ICRL GV_P1</t>
  </si>
  <si>
    <t>57100 - Fournitures et matériaux</t>
  </si>
  <si>
    <t>11500 - Frais payés d'avance</t>
  </si>
  <si>
    <t>MultiMDF: ACM _V3 &amp; ICRL GV_P2</t>
  </si>
  <si>
    <t>57110 - Fournitures et matériaux - régulier</t>
  </si>
  <si>
    <t>11510 - Impôts fonciers payés d'avance</t>
  </si>
  <si>
    <t>MultiMDF: ACM _V3 &amp; ICRL GV_P3</t>
  </si>
  <si>
    <t>57200 - Travaux d'entretien et réparations</t>
  </si>
  <si>
    <t>11520 - Assurances payées d'avance</t>
  </si>
  <si>
    <t>MultiMDF: ACM _V3 &amp; ICRL GV_P4</t>
  </si>
  <si>
    <t>57210 - Travaux d'entretien et réparations - régulier</t>
  </si>
  <si>
    <t>11530 - Énergie payée d'avance</t>
  </si>
  <si>
    <t>MultiMDF: ACL _V3 &amp; ICRL GV_P1</t>
  </si>
  <si>
    <t>57220 - Travaux de réparations et franchises - sinistres</t>
  </si>
  <si>
    <t>11540 - Autres frais payés d'avance</t>
  </si>
  <si>
    <t>MultiMDF: ACL _V3 &amp; ICRL GV_P2</t>
  </si>
  <si>
    <t>57300 - Conciergerie spécialisée et extermination</t>
  </si>
  <si>
    <t>11600 - Stocks</t>
  </si>
  <si>
    <t>MultiMDF: ACL _V3 &amp; ICRL GV_P3</t>
  </si>
  <si>
    <t>57400 - Achat/Location d’équipement et de matériel roulant</t>
  </si>
  <si>
    <t>11700 - Créances interfonds</t>
  </si>
  <si>
    <t>MultiMDF: ACL _V3 &amp; ICRL GV_P4</t>
  </si>
  <si>
    <t>57500 - Autres dépenses d'entretien</t>
  </si>
  <si>
    <t>11800 - Portion à court terme de la subvention à recevoir</t>
  </si>
  <si>
    <t>57700 - Honoraires professionnels et de services liés aux immeubles</t>
  </si>
  <si>
    <t>11900 - Autres actifs à court terme</t>
  </si>
  <si>
    <t>57710 - Honoraires professionnels et de services - régulier</t>
  </si>
  <si>
    <t>12000 - Actifs à long terme</t>
  </si>
  <si>
    <t>58100 - Inspections et entretien des systèmes</t>
  </si>
  <si>
    <t>12100 - Réserve hypothécaire</t>
  </si>
  <si>
    <t>58200 - Sécurité et surveillance</t>
  </si>
  <si>
    <t>12110 - Encaisse, épargne et placements liées à la réserve hypothécaire</t>
  </si>
  <si>
    <t>58300 - Enlèvement des ordures ménagères</t>
  </si>
  <si>
    <t>12115 - Intérêts créditeurs liés à la réserve hypothécaire</t>
  </si>
  <si>
    <t>58400 - Déneigement</t>
  </si>
  <si>
    <t>12120 - Créditeurs liés à la réserve hypothécaire</t>
  </si>
  <si>
    <t>59100 - Électricité</t>
  </si>
  <si>
    <t>12130 - Retenues sur les travaux liés à la réserve hypothécaire</t>
  </si>
  <si>
    <t>59110 - Électricité - Espaces communs</t>
  </si>
  <si>
    <t>12140 - Autres montants à payer liés à la réserve hypothécaire</t>
  </si>
  <si>
    <t>59200 - Combustible</t>
  </si>
  <si>
    <t>12150 - TPS à recevoir à la réalisation liées au financement intérimaire</t>
  </si>
  <si>
    <t>59500 - Assurances</t>
  </si>
  <si>
    <t>12155 - TVQ à recevoir à la réalisation liées au financement intérimaire</t>
  </si>
  <si>
    <t>59510 - Prime d'assurance - immeubles</t>
  </si>
  <si>
    <t>12160 - Loyers à recevoir avant la DAI liés au financement intérimaire</t>
  </si>
  <si>
    <t>91110 - Contributions – Réserve de remplacement immobilière</t>
  </si>
  <si>
    <t>12165 - Subvention PSL à recevoir avant la DAI liés au financement intérimaire</t>
  </si>
  <si>
    <t>91120 - Contributions – Réserve de remplacement mobilière</t>
  </si>
  <si>
    <t>12170 - Contribution du milieu à recevoir liée au financement intérimaire</t>
  </si>
  <si>
    <t>12180 - Autres montants à recevoir liés au financement intérimaire</t>
  </si>
  <si>
    <t>12190 - Emprunt lié au financement intérimaire</t>
  </si>
  <si>
    <t>12200 - Encaisse, placements et épargnes réservés</t>
  </si>
  <si>
    <t>12210 - Encaisse réservée</t>
  </si>
  <si>
    <t>12220 - Placements et épargnes réservés</t>
  </si>
  <si>
    <t>12300 - Autres placements</t>
  </si>
  <si>
    <t>12400 - Autres placements réservés liés aux affections internes</t>
  </si>
  <si>
    <t>12500 - Subvention à recevoir</t>
  </si>
  <si>
    <t>12600 - Immobilisations corporelles</t>
  </si>
  <si>
    <t>12610 - Immobilisations</t>
  </si>
  <si>
    <t>12611 - Immobilisations_Terrain</t>
  </si>
  <si>
    <t>12612 - Immobilisations_Bâtisse</t>
  </si>
  <si>
    <t>12613 - Immobilisations_Biens meubles et équipements</t>
  </si>
  <si>
    <t>12614 - Autres immobilisations</t>
  </si>
  <si>
    <t>12620 - Amortissement cumulé_Immobilisations</t>
  </si>
  <si>
    <t>12621 - Amortissement cumulé_Bâtisse</t>
  </si>
  <si>
    <t>12622 - Amortissement cumulé_ Biens meubles et équipements</t>
  </si>
  <si>
    <t>12623 - Amortissement cumulé_ autres immobilisations</t>
  </si>
  <si>
    <t>12900 - Autres actifs à long terme</t>
  </si>
  <si>
    <t>21000 - Passif à court terme</t>
  </si>
  <si>
    <t>21100 - Découvert de banque</t>
  </si>
  <si>
    <t>21200 - Créances interfonds</t>
  </si>
  <si>
    <t>21300 - Marge de crédit</t>
  </si>
  <si>
    <t>21310 - Marge de crédit reliée aux travaux</t>
  </si>
  <si>
    <t>21320 - Marge de crédit _autres</t>
  </si>
  <si>
    <t>21400 - Créditeurs</t>
  </si>
  <si>
    <t>21410 - Fournisseurs et frais courus</t>
  </si>
  <si>
    <t>21420 - Honoraires à payer</t>
  </si>
  <si>
    <t>21430 - Loyers perçus d'avance</t>
  </si>
  <si>
    <t>21440 - Supplément au loyer (PSL) perçu d'avance ou à rembourser</t>
  </si>
  <si>
    <t>21450 - Réclamations judiciaires</t>
  </si>
  <si>
    <t>21460 - Intérêts courus</t>
  </si>
  <si>
    <t>21480 - Retenue sur les travaux</t>
  </si>
  <si>
    <t>21490 - Autres créditeurs</t>
  </si>
  <si>
    <t>21600 - Avances d'un apparenté</t>
  </si>
  <si>
    <t>21700 - Subvention reçue d'avance</t>
  </si>
  <si>
    <t>21900 - Autres passifs à court terme</t>
  </si>
  <si>
    <t>22100 - Portion à court terme des apports reportés</t>
  </si>
  <si>
    <t>22110 - Apports reportés  relatifs aux immobilisations corporelles - Subvention municipale à la construction_CT</t>
  </si>
  <si>
    <t>22120 - Apports reportés  relatifs aux immobilisations corporelles_Contribution du milieu municipal_CT</t>
  </si>
  <si>
    <t>22130 - Apports reportés  relatifs aux immobilisations corporelles_Contribution du milieu des autres organismes_CT</t>
  </si>
  <si>
    <t>22140 - Apports reportés  relatifs aux immobilisations corporelles_Subvention fédérale à la construction_CT</t>
  </si>
  <si>
    <t>22150 - Apports reportés  relatifs aux immobilisations corporelles_Autres subventions_CT</t>
  </si>
  <si>
    <t>22190 - Apports reportés autres</t>
  </si>
  <si>
    <t>22200 - Portion à court terme de la dette à long terme</t>
  </si>
  <si>
    <t>22210 - Portion à court terme de la dette hypothécaire à long terme relative aux immobilisations</t>
  </si>
  <si>
    <t>22220 - Portion à court terme de la dette à long terme non immobilisée</t>
  </si>
  <si>
    <t>22230 - Portion à court terme de la dette hypothécaire à long terme - financement intérimaire à la réalisation</t>
  </si>
  <si>
    <t>22300 - Portion à court terme des autres dettes à long terme</t>
  </si>
  <si>
    <t>23000 - Passif à long terme</t>
  </si>
  <si>
    <t>23100 - Apports reportés</t>
  </si>
  <si>
    <t>23110 - Apports reportés  relatifs aux immobilisations corporelles - Subvention municipale à la construction_LT</t>
  </si>
  <si>
    <t>23120 - Apports reportés  relatifs aux immobilisations corporelles_ Contribution du milieu municipal_LT</t>
  </si>
  <si>
    <t>23130 - Apports reportés  relatifs aux immobilisations corporelles_ Contribution du milieu des autres organismes_LT</t>
  </si>
  <si>
    <t>23140 - Apports reportés  relatifs aux immobilisations corporelles_Subvention fédérale à la construction_LT</t>
  </si>
  <si>
    <t>23150 - Apports reportés  relatifs aux immobilisations corporelles_Autres subventions_LT</t>
  </si>
  <si>
    <t>23190 - Apports reportés autres_LT</t>
  </si>
  <si>
    <t>23200 - Dette à long terme</t>
  </si>
  <si>
    <t>23210 - Dette hypothécaire à long terme relative aux immobilisations</t>
  </si>
  <si>
    <t>23220 - Dette à long terme non immobilisée</t>
  </si>
  <si>
    <t>23230 - Dette hypothécaire à long terme - financement intérimaire à la réalisation</t>
  </si>
  <si>
    <t>23300 - Autres passifs à long terme</t>
  </si>
  <si>
    <t>31000 - Affectations internes</t>
  </si>
  <si>
    <t>31100 - Réserve de remplacement immobilière</t>
  </si>
  <si>
    <t>31200 - Réserve de remplacement mobilière</t>
  </si>
  <si>
    <t>31300 - Réserve de gestion hypothécaire</t>
  </si>
  <si>
    <t>31400 - Réserve de gestion pour l'exploitation</t>
  </si>
  <si>
    <t>31500 - Réserve de prévoyance</t>
  </si>
  <si>
    <t>31900 - Autres affectations internes</t>
  </si>
  <si>
    <t>32000 - Actif net investi en immobilisations</t>
  </si>
  <si>
    <t>33000 - Parts sociales</t>
  </si>
  <si>
    <t>34000 - Actif net non affecté</t>
  </si>
  <si>
    <t>41000 - Loyers ou frais d'occupation et revenus de location</t>
  </si>
  <si>
    <t>41100 - Loyers ou frais d'occupation</t>
  </si>
  <si>
    <t>41110 - Potentiel annuel des loyers ou frais d'occupation</t>
  </si>
  <si>
    <t>41120 - Perte relative aux logements vacants</t>
  </si>
  <si>
    <t>41130 - Perte relative aux loyers ou frais d'occupation gratuits</t>
  </si>
  <si>
    <t>41140 - Rabais aux membres</t>
  </si>
  <si>
    <t>41150 - Supplément au loyer (PSL) de l'exercice</t>
  </si>
  <si>
    <t>41200 - Autres revenus de location résidentielle</t>
  </si>
  <si>
    <t>41300 - Location des espaces commerciaux</t>
  </si>
  <si>
    <t>41400 - Compensation des vacances - réalisation</t>
  </si>
  <si>
    <t>41500 - Revenus - Régime d'assurance du locataire</t>
  </si>
  <si>
    <t>42000 - Subventions</t>
  </si>
  <si>
    <t>42100 - Supplément au loyer (PSL)</t>
  </si>
  <si>
    <t>42110 - Subvention PSL de l'exercice</t>
  </si>
  <si>
    <t>42120 - Trop ou moins perçus de subvention PSL des exercices antérieurs</t>
  </si>
  <si>
    <t>42200 - Contribution du milieu - municipal - exonération de taxes</t>
  </si>
  <si>
    <t>42400 - Subvention - Gouvernement fédéral</t>
  </si>
  <si>
    <t>42600 - Autres subventions</t>
  </si>
  <si>
    <t>43000 - Autres revenus</t>
  </si>
  <si>
    <t>43100 - Dons et commandites</t>
  </si>
  <si>
    <t>43200 - Intérêts et ristournes</t>
  </si>
  <si>
    <t>43210 - Intérêts créditeurs - régulier</t>
  </si>
  <si>
    <t>43220 - Intérêts créditeurs liés aux réserves</t>
  </si>
  <si>
    <t>43221 - Intérêts créditeurs  – Réserve immobilière</t>
  </si>
  <si>
    <t>43222 - Intérêts créditeurs  – Réserve mobilière</t>
  </si>
  <si>
    <t>43223 - Intérêts créditeurs  – Réserve de gestion hypothécaire</t>
  </si>
  <si>
    <t>43224 - Intérêts créditeurs  – Réserve de gestion pour l'exploitation</t>
  </si>
  <si>
    <t>43225 - Intérêts créditeurs  – Réserve de prévoyance</t>
  </si>
  <si>
    <t>43229 - Intérêts créditeurs  – Autres affectations internes</t>
  </si>
  <si>
    <t>43230 - Ristournes</t>
  </si>
  <si>
    <t>43300 - Gains sur disposition d'immobilisations</t>
  </si>
  <si>
    <t>43400 - Services résidentiels - Stationnement</t>
  </si>
  <si>
    <t>43500 - Services résidentiels - Buanderie</t>
  </si>
  <si>
    <t>43600 - Services résidentiels - Divers</t>
  </si>
  <si>
    <t>43700 - Revenus divers - Récupération de dépenses de sinistres</t>
  </si>
  <si>
    <t>43900 - Revenus divers - Autres</t>
  </si>
  <si>
    <t>43910 - Autres revenus divers</t>
  </si>
  <si>
    <t>43920 - Remboursement TPS-TVQ lié aux réserves</t>
  </si>
  <si>
    <t>44000 - Amortissement des apports reportés autres</t>
  </si>
  <si>
    <t>45000 - Amortissement des apports reportés afférents aux immobilisations</t>
  </si>
  <si>
    <t>45100 - Amortissement des apports reportés - Subvention municipale à la construction</t>
  </si>
  <si>
    <t>45200 - Amortissement des apports reportés - Contribution du milieu municipal</t>
  </si>
  <si>
    <t>45300 - Amortissement des apports reportés - Contribution du milieu des autres organismes</t>
  </si>
  <si>
    <t>45400 - Amortissement des apports reportés - Subvention fédérale à la construction</t>
  </si>
  <si>
    <t xml:space="preserve">45900 - Amortissement des apports reportés - Autres subventions </t>
  </si>
  <si>
    <t>46000 - Revenus liés au soutien à la clientèle</t>
  </si>
  <si>
    <t>46100 - Contribution des usagers - Repas</t>
  </si>
  <si>
    <t>46200 - Contribution des usagers - Autres</t>
  </si>
  <si>
    <t>46300 - Organismes privés</t>
  </si>
  <si>
    <t>46400 - Organismes publics – Réseau de la Santé et des Services sociaux</t>
  </si>
  <si>
    <t>46500 - Organismes publics - Emploi Québec</t>
  </si>
  <si>
    <t>46600 - Organismes publics - Gouvernement fédéral</t>
  </si>
  <si>
    <t>46700 - Organismes publics - Autres</t>
  </si>
  <si>
    <t>46800 - Divers revenus liés au soutien à la clientèle</t>
  </si>
  <si>
    <t xml:space="preserve">47000 - Ajustements des revenus </t>
  </si>
  <si>
    <t>47100 - Ajustements des revenus - Gains (pertes) sur disposition d'immobilisations</t>
  </si>
  <si>
    <t>47200 - Remboursement de la dette L.T. Organisme à même la réserve hypothécaire</t>
  </si>
  <si>
    <t>51000 - Administration des ressources humaines</t>
  </si>
  <si>
    <t>51100 - Salaires – Ressources humaines à l’administration</t>
  </si>
  <si>
    <t>51200 - Avantages sociaux – Ressources humaines à l’administration</t>
  </si>
  <si>
    <t>52000 - Frais d’administration généraux</t>
  </si>
  <si>
    <t>52200 - Formation</t>
  </si>
  <si>
    <t>52300 - Frais de réunion</t>
  </si>
  <si>
    <t>52520 - Aménagement de bureau lié aux réserves</t>
  </si>
  <si>
    <t>52600 - Publicité et promotion</t>
  </si>
  <si>
    <t>52720 - Fournitures et équipements de bureau liés aux réserves</t>
  </si>
  <si>
    <t>53000 - Divers honoraires</t>
  </si>
  <si>
    <t>54000 - Frais informatiques</t>
  </si>
  <si>
    <t>54200 - Location de matériel informatique et développement de systèmes</t>
  </si>
  <si>
    <t>54300 - Achat de matériel informatique et développement de systèmes</t>
  </si>
  <si>
    <t>55000 - Autres frais d'administration</t>
  </si>
  <si>
    <t>55100 - Créances irrécouvrables nettes</t>
  </si>
  <si>
    <t>55110 - Créances douteuses</t>
  </si>
  <si>
    <t>55120 - Recouvrement des créances douteuses</t>
  </si>
  <si>
    <t>55200 - Cotisation à une association</t>
  </si>
  <si>
    <t>55300 - Dépenses liées aux activités sociales</t>
  </si>
  <si>
    <t>56000 - Conciergerie</t>
  </si>
  <si>
    <t>56100 - Salaires - Ressources humaines à la conciergerie</t>
  </si>
  <si>
    <t>56200 - Avantages sociaux - Ressources humaines à la conciergerie</t>
  </si>
  <si>
    <t>57000 - Entretien et réparations</t>
  </si>
  <si>
    <t>57120 - Fournitures et matériaux liés aux réserves</t>
  </si>
  <si>
    <t>57121 - Fournitures et matériaux liés aux réserves- Réserve immobilière</t>
  </si>
  <si>
    <t>57122 - Fournitures et matériaux liés aux réserves- Réserve mobilière</t>
  </si>
  <si>
    <t xml:space="preserve">57230 - Travaux majeurs liés aux réserves </t>
  </si>
  <si>
    <t>57720 - Honoraires professionnels et de services liés aux réserves</t>
  </si>
  <si>
    <t>58000 - Entretien récurrent</t>
  </si>
  <si>
    <t>59000 - Énergie, Taxes et Assurances</t>
  </si>
  <si>
    <t>59120 - Électricité - Logements</t>
  </si>
  <si>
    <t>59300 - Impôt foncier municipal</t>
  </si>
  <si>
    <t>59400 - Impôt foncier scolaire</t>
  </si>
  <si>
    <t>59530 - Dépenses - Régime d'assurance du locataire</t>
  </si>
  <si>
    <t>61000 - Soutien à la clientèle</t>
  </si>
  <si>
    <t>61100 - Salaires et avantages sociaux liés au soutien à la clientèle</t>
  </si>
  <si>
    <t>61110 - Salaires et avantages sociaux liés aux activités communautaires</t>
  </si>
  <si>
    <t>61120 - Salaires et avantages sociaux liés aux services à la clientèle</t>
  </si>
  <si>
    <t>61200 - Coûts des services liés au soutien à la clientèle</t>
  </si>
  <si>
    <t>61210 - Coûts des services liés aux activités communautaires</t>
  </si>
  <si>
    <t>61220 - Coûts des services  liés aux services à la clientèle</t>
  </si>
  <si>
    <t>61300 - Honoraires de services de soutien à la clientèle</t>
  </si>
  <si>
    <t>61310 - Honoraires liés aux activités communautaires</t>
  </si>
  <si>
    <t>61320 - Honoraires des services  liés aux services à la clientèle</t>
  </si>
  <si>
    <t>62000 - Financement</t>
  </si>
  <si>
    <t>62100 - Intérêts</t>
  </si>
  <si>
    <t>62110 - Intérêts sur emprunts à court terme (marge de crédit)</t>
  </si>
  <si>
    <t>62120 - Intérêts sur dette à long terme – Organisme</t>
  </si>
  <si>
    <t>62121 - Intérêts sur dette à long terme - prêt initial</t>
  </si>
  <si>
    <t>62122 - Intérêts sur dette à long terme - Financement intérimaire</t>
  </si>
  <si>
    <t>62200 - Amortissement des immobilisations corporelles</t>
  </si>
  <si>
    <t>62230 - Amortissement _Bâtisse</t>
  </si>
  <si>
    <t>62260 - Amortissement _ Biens meubles et équipements</t>
  </si>
  <si>
    <t>62290 - Amortissement _ autres immobilisations</t>
  </si>
  <si>
    <t>63000 - Autres frais et autres dépenses</t>
  </si>
  <si>
    <t>63100 - Frais de copropriété</t>
  </si>
  <si>
    <t>63200 - Frais de refinancement</t>
  </si>
  <si>
    <t>63300 - Rentes emphytéotiques</t>
  </si>
  <si>
    <t>63500 - Dépenses liées à l'utilisation de la réserve de prévoyance</t>
  </si>
  <si>
    <t>63600 - Pertes sur disposition d'immobilisations</t>
  </si>
  <si>
    <t>63700 - Autres dépenses d'exploitation</t>
  </si>
  <si>
    <t>63800 - Acquisitions d’immobilisations à même les Fonds propres</t>
  </si>
  <si>
    <t>63900 - Dépenses liées autres affectations internes</t>
  </si>
  <si>
    <t>91000 - Contributions aux réserves</t>
  </si>
  <si>
    <t>91130 - Contributions – Réserve de gestion hypothécaire</t>
  </si>
  <si>
    <t>91140 - Contributions – Réserve de gestion de subvention à l’exploitation</t>
  </si>
  <si>
    <t>91150 - Contributions – Réserve de prévoyance</t>
  </si>
  <si>
    <t>91190 - Contributions – Autres affectations internes</t>
  </si>
  <si>
    <t>92410 - Remboursement de la dette à LT - Capital Organisme- Régulier</t>
  </si>
  <si>
    <t>92411 - Remboursement de la dette à LT immobilisée – Capital Organisme- Régulier</t>
  </si>
  <si>
    <t>92412 - Remboursement de la dette à LT non immobilisée – Capital Organisme- Régulier</t>
  </si>
  <si>
    <t>INSTRUCTIONS POUR L'ÉLABORATION DU RAPPORT FINANCIER ANNUEL</t>
  </si>
  <si>
    <t xml:space="preserve">Instructions pour remplir les onglets </t>
  </si>
  <si>
    <t>A1</t>
  </si>
  <si>
    <r>
      <t>Veuillez vous référer au</t>
    </r>
    <r>
      <rPr>
        <b/>
        <sz val="12"/>
        <color theme="1"/>
        <rFont val="Arial"/>
        <family val="2"/>
        <scheme val="major"/>
      </rPr>
      <t xml:space="preserve"> Guide d’élaboration du rapport financier annuel des organismes ayant des projets conventionnés avec la Ville de Montréal</t>
    </r>
    <r>
      <rPr>
        <sz val="12"/>
        <color theme="1"/>
        <rFont val="Arial"/>
        <family val="2"/>
        <scheme val="major"/>
      </rPr>
      <t xml:space="preserve">. </t>
    </r>
  </si>
  <si>
    <t>A2</t>
  </si>
  <si>
    <t>A3</t>
  </si>
  <si>
    <r>
      <t xml:space="preserve">Veuillez laisser vides les cellules </t>
    </r>
    <r>
      <rPr>
        <b/>
        <sz val="12"/>
        <color rgb="FF0000FF"/>
        <rFont val="Arial"/>
        <family val="2"/>
        <scheme val="major"/>
      </rPr>
      <t>bleues</t>
    </r>
    <r>
      <rPr>
        <sz val="12"/>
        <color theme="1"/>
        <rFont val="Arial"/>
        <family val="2"/>
        <scheme val="major"/>
      </rPr>
      <t xml:space="preserve"> lorsqu'aucune donnée à saisir.  </t>
    </r>
  </si>
  <si>
    <t>A4</t>
  </si>
  <si>
    <t>Veuillez faire un choix parmi la liste déroulante à la première ligne des onglets :</t>
  </si>
  <si>
    <t>En rédaction</t>
  </si>
  <si>
    <t>Ce mode permet d'afficher les couleurs des cellules accessibles pour inscrire les informations.</t>
  </si>
  <si>
    <t>Terminé</t>
  </si>
  <si>
    <t>Ce mode permet de masquer les couleurs des cellules accessibles et être à mesure d'imprimer sans les couleurs.</t>
  </si>
  <si>
    <t>A5</t>
  </si>
  <si>
    <r>
      <t>Veuillez vous référer au nom et à la description de chaque poste budgétaire disponible à l'onglet «Plan comptable</t>
    </r>
    <r>
      <rPr>
        <b/>
        <sz val="12"/>
        <color theme="1"/>
        <rFont val="Arial"/>
        <family val="2"/>
        <scheme val="major"/>
      </rPr>
      <t>»</t>
    </r>
    <r>
      <rPr>
        <sz val="12"/>
        <color theme="1"/>
        <rFont val="Arial"/>
        <family val="2"/>
        <scheme val="major"/>
      </rPr>
      <t xml:space="preserve"> afin d'inscrire les montants au bon endroit. Les numéros de postes budgétaires utilisés dans ce document peuvent être différents de ceux de vos registres. </t>
    </r>
  </si>
  <si>
    <t>A6</t>
  </si>
  <si>
    <t>Affichage du détail de certains postes comptables</t>
  </si>
  <si>
    <t xml:space="preserve">Séquence de saisie des données </t>
  </si>
  <si>
    <t>Étape</t>
  </si>
  <si>
    <t>PROJET CV (conventionné Ville)</t>
  </si>
  <si>
    <t>ORGANISME (inclus les autres projets lorsqu'applicable)</t>
  </si>
  <si>
    <t>Page titre</t>
  </si>
  <si>
    <t>Renseignements statutaires</t>
  </si>
  <si>
    <t>Annexe A</t>
  </si>
  <si>
    <t>Annexe B</t>
  </si>
  <si>
    <t>Résultats sommaires de l'organisme</t>
  </si>
  <si>
    <t>(Annexes A et B)</t>
  </si>
  <si>
    <t>Annexe C</t>
  </si>
  <si>
    <t>Bilan de l'organisme</t>
  </si>
  <si>
    <t>(Annexe C)</t>
  </si>
  <si>
    <t>Annexe D</t>
  </si>
  <si>
    <t>État de l'évolution de l'actif net de l'organisme</t>
  </si>
  <si>
    <t>(Annexe B)</t>
  </si>
  <si>
    <t>Annexe E</t>
  </si>
  <si>
    <t>État des flux de trésorerie de l'organisme</t>
  </si>
  <si>
    <t>Notes complémentaires (1-20)</t>
  </si>
  <si>
    <t>Annexe F</t>
  </si>
  <si>
    <t>Annexe G</t>
  </si>
  <si>
    <t>Formulaires F-1 à F-7</t>
  </si>
  <si>
    <t>Questionnaire à l'intention des organismes</t>
  </si>
  <si>
    <t>Rapport de l'auditeur indépendant</t>
  </si>
  <si>
    <t>Rapport sur les autres éléments relevés</t>
  </si>
  <si>
    <t>Instructions pour transmettre le rapport financier annuel à la Ville</t>
  </si>
  <si>
    <t>B1</t>
  </si>
  <si>
    <r>
      <rPr>
        <b/>
        <sz val="12"/>
        <color theme="1"/>
        <rFont val="Arial"/>
        <family val="2"/>
        <scheme val="major"/>
      </rPr>
      <t xml:space="preserve">Veuillez préparer votre rapport financier annuel </t>
    </r>
    <r>
      <rPr>
        <sz val="12"/>
        <color theme="1"/>
        <rFont val="Arial"/>
        <family val="2"/>
        <scheme val="major"/>
      </rPr>
      <t>et le soumettre dans les délais à la Ville afin qu'elle puisse s'assurer de votre viabilité financière. 
La Ville vous fera une rétroaction dans les trente (30) jours suivant la réception du rapport financier annuel.</t>
    </r>
  </si>
  <si>
    <t>B2</t>
  </si>
  <si>
    <t>B3</t>
  </si>
  <si>
    <t>État financier</t>
  </si>
  <si>
    <t>No compte</t>
  </si>
  <si>
    <t>Description du compte</t>
  </si>
  <si>
    <t>Définitions</t>
  </si>
  <si>
    <t>Bilan</t>
  </si>
  <si>
    <t>ACTIF</t>
  </si>
  <si>
    <t>Ensemble des biens et droits (ce que l’organisme possède) de l'organisme</t>
  </si>
  <si>
    <t>Actifs à court terme</t>
  </si>
  <si>
    <t>Actifs courant qu'un organisme utilise, remplace ou convertit en espèces dans un cycle d'exploitation courant généralement de 12 mois</t>
  </si>
  <si>
    <t>Encaisse</t>
  </si>
  <si>
    <t>Encaisse est le montant d’argent dans les caisses ou les compte de banque dont dispose l'organisme qui peut être utilisée dans les 12 prochains mois.</t>
  </si>
  <si>
    <t>Encaisse régulière</t>
  </si>
  <si>
    <t>Encaisse non assujettie à des restrictions, petite caisse, parts sociales, compte en fidéicommis</t>
  </si>
  <si>
    <t>Encaisse réservée pour taxes</t>
  </si>
  <si>
    <t>Encaisse dédiée au paiement des taxes foncières et/ou scolaires</t>
  </si>
  <si>
    <t>Placements à court terme</t>
  </si>
  <si>
    <t xml:space="preserve">Placements à court terme non assujettis à des restrictions - À spécifier dans les notes les détails </t>
  </si>
  <si>
    <t>Débiteurs</t>
  </si>
  <si>
    <t>Montant que les client(e)s de l'organisme lui doivent pour des biens ou des services reçus, mais qui ne sont pas encore payés.</t>
  </si>
  <si>
    <t>Loyer à recevoir</t>
  </si>
  <si>
    <t>Non-paiement de loyer résidentiel datant de 0 à 90 jours</t>
  </si>
  <si>
    <t>Loyer commercial à recevoir</t>
  </si>
  <si>
    <t>Non-paiement de loyer non résidentiel datant de 0 à 90 jours</t>
  </si>
  <si>
    <t>Provision pour créances douteuses</t>
  </si>
  <si>
    <t>Non-paiement de loyer qui, après un certain délai ( 90 jours et plus) et un effort raisonnable consacré à leur recouvrement, ne
pourra être recouvré.</t>
  </si>
  <si>
    <t>TPS à recevoir</t>
  </si>
  <si>
    <t>Partie remboursable de TPS du fait du statut d'OSBL ou/et de municipalité</t>
  </si>
  <si>
    <t>TVQ à recevoir</t>
  </si>
  <si>
    <t>Partie remboursable de TVQ du fait du statut d'OSBL ou/et de municipalité</t>
  </si>
  <si>
    <t>Intérêts courus</t>
  </si>
  <si>
    <t>Intérêts courus sur les placements (à court et long terme) non assujettis à des restrictions</t>
  </si>
  <si>
    <t>Supplément au loyer (PSL) à recevoir</t>
  </si>
  <si>
    <t>Montants non reçus de subventions du Programme de supplément au loyer attribués à l’organisme pour les ménages à faible revenu au cours du cycle d'exploitation courant</t>
  </si>
  <si>
    <t>Autres subventions à recevoir</t>
  </si>
  <si>
    <t>Subventions autres que celles du programme de supplément au loyer non reçues au cours du cycle d'exploitation courant</t>
  </si>
  <si>
    <t>Clients</t>
  </si>
  <si>
    <t>Compte à recevoir pour les activités non résidentielles</t>
  </si>
  <si>
    <t>Autres débiteurs à recevoir</t>
  </si>
  <si>
    <t>Autres montants à recevoir, à spécifier</t>
  </si>
  <si>
    <t>Avances à un apparenté</t>
  </si>
  <si>
    <t>Avances de fonds à un organisme ayant un lien avec un autre par l'intermédiaire d'une participation de l'un dans l'autre</t>
  </si>
  <si>
    <t>Frais payés d'avance</t>
  </si>
  <si>
    <t>Dépenses que vous payez à l'avance pour les charges ou services que vous n'avez pas encore reçus ou «consommé» en entier dans l'exercice actuel et engagées pour des charges et services que vous recevrez dans un exercice futur , en impôt sur le revenu, en impôt foncier, en loyer, en droit ou en assurance pour des exercices à venir. Au moment où le service sera consommé, le frais payé d'avant sera éliminé du bilan et inscrit comme charge à l'état des résultats.</t>
  </si>
  <si>
    <t>Impôts fonciers payés d'avance</t>
  </si>
  <si>
    <t>Taxes foncières municipales et scolaires comptabilisées,  mais non encore totalement  réalisées  à la date de fin de l'exercice financier</t>
  </si>
  <si>
    <t>Assurances payées d'avance</t>
  </si>
  <si>
    <t>Police d'assurance habitation du bâtiment  comptabilisée,  mais non encore totalement  réalisée  à la date de fin de l'exercice financier</t>
  </si>
  <si>
    <t>Énergie (électricité, chauffage, etc.) payée d'avance</t>
  </si>
  <si>
    <t>Dépenses en énergie comptabilisées,  mais non encore totalement  réalisées  à la date de fin de l'exercice financier</t>
  </si>
  <si>
    <t>Autres frais payés d'avance</t>
  </si>
  <si>
    <t>Autres frais payés comptabilisés,  mais non encore totalement  réalisés  à la date de fin de l'exercice financier</t>
  </si>
  <si>
    <t>Stocks</t>
  </si>
  <si>
    <t>Biens achetés et détenus pour la revente ou utilisés pour produire les biens qui seront vendus entrant dans le cycle d'exploitation de l'organisme</t>
  </si>
  <si>
    <t>Créances interfonds</t>
  </si>
  <si>
    <t>Prêt interne entre les fonds d'un même organisme (en cas de comptabilité par fonds)</t>
  </si>
  <si>
    <t>Portion à court terme de la subvention à recevoir</t>
  </si>
  <si>
    <t>Portion de la subvention à recevoir devant être reçue durant le prochain cycle d'exploitation d'une période inférieure à 12 mois</t>
  </si>
  <si>
    <t>Autres actifs à court terme</t>
  </si>
  <si>
    <t xml:space="preserve">Tout autre actif à court terme non énuméré </t>
  </si>
  <si>
    <t>Actifs à long terme</t>
  </si>
  <si>
    <t>Actifs à long terme qu’un organisme peut s’attendre à utiliser, à remplacer ou à convertir en espèces au-delà du cycle d’exploitation courant d’au moins 12 mois, donc pendant plusieurs années. Ce sont des «actifs immobilisés» parce qu’ils sont plus difficiles à convertir en espèces que les actifs courants.</t>
  </si>
  <si>
    <t>Réserve hypothécaire</t>
  </si>
  <si>
    <t>Réserve est constituée afin de financer certains travaux qui ne pouvaient pas être effectués lors de la réalisation du projet de construction. Une partie du montant du financement (hypothèque) est versée dans une « réserve hypothécaire » pour des dépenses à venir plus tard, tels des travaux saisonniers. L'utilisation de cette réserves doit se faire selon les instructions de la Ville pour les dépenses prévues de cette réserve hypothécaire.</t>
  </si>
  <si>
    <t>Encaisse attribuable au financement du projet servant au paiement des débours autorisés par la Ville. Cette encaisse peut être investie dans un placement garanti (non spéculatif), mais l’argent doit demeurer disponible dans un délai raisonnable. Les intérêts générés par ces placements font partie de la réserve hypothécaire. Ils doivent être cumulés distinctement dans le poste 12190- Intérêts créditeurs liés à la réserve hypothécaire.</t>
  </si>
  <si>
    <t>Créances dues à l'organisme avec la réalisation du projet qui sont comprises dans le calcul de la réserve hypothécaire</t>
  </si>
  <si>
    <t>Remboursement de TPS à recevoir en lien avec la réalisation du projet selon le statut de l’organisme et le type de projet qui est compris dans le calcul de la réserve hypothécaire</t>
  </si>
  <si>
    <t>Remboursement de TVQ à recevoir en lien avec la réalisation du projet selon le statut de l’organisme et le type de projet qui est compris dans le calcul de la réserve hypothécaire</t>
  </si>
  <si>
    <t>Montants non reçus de subventions du Programme de supplément au loyer attribués à l’organisme pour les ménages à faible revenu  pour la période avant la date d'ajustement des intérêts de son financement initial qui sont compris dans le calcul de la réserve hypothécaire</t>
  </si>
  <si>
    <t xml:space="preserve">Montant à recevoir provenant du secteur privé, public ou de l’organisme </t>
  </si>
  <si>
    <t>Autres sommes à recevoir, par exemple un remboursement de dépenses payées en trop lié à la réserve hypothécaire.</t>
  </si>
  <si>
    <t>Créditeurs liés à la réserve hypothécaire</t>
  </si>
  <si>
    <t>Retenues sur les travaux liés à la réserve hypothécaire</t>
  </si>
  <si>
    <t>Montants retenus et à payer sur les dépenses en lien avec les travaux à la réalisation d'un projet  et qui est comprise dans le calcul de la réserve hypothécaire</t>
  </si>
  <si>
    <t>Autres montants à payer liés à la réserve hypothécaire</t>
  </si>
  <si>
    <t>Montants à payer sur des dépenses comprises dans le calcul de la réserve hypothécaire</t>
  </si>
  <si>
    <t>Intérêts créditeurs liés à la réserve hypothécaire</t>
  </si>
  <si>
    <t>Total des intérêts gagnés sur un placement fait avec la trésorerie provenant de la réserve hypothécaire au cours des années. Ne pas transférer les intérêts dans le poste 12110- Encaisse liée à la réserve hypothécaire ou le poste 12115- Encaisse réservée à l'exploitation  afin de ne pas affecter l’investi en immobilisations.</t>
  </si>
  <si>
    <t>Encaisse, placements et épargnes réservés</t>
  </si>
  <si>
    <t xml:space="preserve">Liquidités et épargnes ou placements  dédiés aux réserves qu'un organisme doit constituer en vertu de la convention d’exploitation de ses projets
subventionnés par la Ville. </t>
  </si>
  <si>
    <t>Encaisse réservée</t>
  </si>
  <si>
    <t xml:space="preserve">Montant dédié aux réserves se trouvant dans l'encaisse </t>
  </si>
  <si>
    <t>Placements et épargnes réservés</t>
  </si>
  <si>
    <t>Montant dédié aux réserves se trouvant dans des épargnes ou des placements garantis et non spéculatifs, conservés dans un compte distinct de celui des opérations courantes et correspondant aux réserves que l’organisme</t>
  </si>
  <si>
    <t>Autres placements</t>
  </si>
  <si>
    <t xml:space="preserve">Placements à long terme non assujettis à des restrictions - À spécifier dans les notes les détails </t>
  </si>
  <si>
    <t>Autres placements réservés</t>
  </si>
  <si>
    <t xml:space="preserve"> --</t>
  </si>
  <si>
    <t>Subvention à recevoir</t>
  </si>
  <si>
    <t>Montant de subvention à recevoir à la fin de l'exercice financier</t>
  </si>
  <si>
    <t>Immobilisations corporelles</t>
  </si>
  <si>
    <t>Les immobilisations corporelles sont des actifs non financiers ayant une existence matérielle :
• qui sont destinés à être utilisés pour la production de biens ou la prestation de services, la location à autrui, dans un but administratif ou pour le développement, la construction, l’entretien ou la réparation d’autres
immobilisations corporelles;
• dont la durée économique s’étend au-delà de l’exercice;
• qui ont été acquis dans le but d’être utilisés de façon durable;
• qui ne sont pas destinés à être vendus dans le cours normal des activités
La valeur comptable nette d’une immobilisation corporelle représente le coût de l’immobilisation diminué de l’amortissement cumulé.</t>
  </si>
  <si>
    <t>Immobilisations</t>
  </si>
  <si>
    <t>Le montant correspondant au coût des immobilisations corporelles suivantes: les terrains, les bâtiments, l’équipement, les meubles, le matériel informatique  etc.</t>
  </si>
  <si>
    <t>Immobilisations_Terrain</t>
  </si>
  <si>
    <t>Le montant correspondant au coût des terrains qu'un organisme possède. Les terrains comprennent les parcelles non bâties de terrains ainsi que les parties des terrains situées sous les bâtiments. Elles comprennent également les améliorations
apportées aux terrains dont la durée de vie est illimitée</t>
  </si>
  <si>
    <t>Immobilisations_Bâtisse</t>
  </si>
  <si>
    <t>Le montant correspondant au coût des bâtiments qu'un organisme possède. Un bâtiment est une structure dotée de toits et de murs</t>
  </si>
  <si>
    <t>Immobilisations_Biens meubles et équipements</t>
  </si>
  <si>
    <t xml:space="preserve">Le montant correspondant au coût des biens meubles et équipements qu'un organisme possède.  Les Biens meubles et équipements comprennent la majorité des éléments qui ont une nature durable pour meubler et équiper des bâtiments tels que les appareils de climatisation, le matériel de bureau, la machinerie, le mobilier et l’installation de bureau, l’ameublement,etc </t>
  </si>
  <si>
    <t>Autres immobilisations</t>
  </si>
  <si>
    <t>Amortissement cumulé_Immobilisations</t>
  </si>
  <si>
    <t>Amortissement cumulé_Bâtisse</t>
  </si>
  <si>
    <t>Cumul de l'amortissement du bâtiment qui correspond à une partie de la valeur du bâtiment qui est déduite annuellement. L'amortissement permet d'étaler la valeur du bâtiment (valeur d'achat généralement) sur  une période d'amortissement (40 ans).
Répartition du coût d'une immobilisation sur sa durée d'utilisation. C’est une constatation comptable et annuelle du coût d’acquisition des immobilisations aux résultats. Cette répartition n’est pas liée au financement de l’immobilisation. Il y a de l’amortissement même si l’immobilisation est payée comptant.</t>
  </si>
  <si>
    <t>Amortissement cumulé_ Biens meubles et équipements</t>
  </si>
  <si>
    <t>Amortissement cumulé_ autres immobilisations</t>
  </si>
  <si>
    <t>Cumul de l'amortissement des  autres immobilisations qui correspond à une partie de la valeur du bien concerné qui est déduite annuellement. L'amortissement permet d'étaler la valeur du bien (valeur d'achat généralement) sur sa durée d'utilisation.</t>
  </si>
  <si>
    <t>Immobilisations_Bâtisse en cours de construction</t>
  </si>
  <si>
    <t xml:space="preserve">Immobilisations corporelles qui correspondent aux biens physiques (Bâtiment) en cours de construction d'un organisme </t>
  </si>
  <si>
    <t>Autres actifs à long terme</t>
  </si>
  <si>
    <t>Tout autre actif à long terme non répertorié</t>
  </si>
  <si>
    <t>PASSIF</t>
  </si>
  <si>
    <t>Ensemble des dettes (ce qu’elle doit) de l'organisme</t>
  </si>
  <si>
    <t>Passif à court terme</t>
  </si>
  <si>
    <t>Passif courant  sont des dettes qu’une entreprise doit payer dans un cycle d’exploitation courant, habituellement moins de 12 mois</t>
  </si>
  <si>
    <t>Découvert de banque</t>
  </si>
  <si>
    <t>Solde d'encaisse créditeur d'un compte bancaire</t>
  </si>
  <si>
    <t>Marge de crédit</t>
  </si>
  <si>
    <t>Montant utilisé sur prêt flexible à court terme qu'une entreprise utilise au besoin, en empruntant jusqu’à concurrence d’un montant prédéterminé.</t>
  </si>
  <si>
    <t>Marge de crédit reliée aux travaux</t>
  </si>
  <si>
    <t>Solde de la marge de crédit autorisée par la Ville pour garantir les liquidités nécessaires au paiement des dépenses de construction ou de rénovation</t>
  </si>
  <si>
    <t>Marge de crédit _autres</t>
  </si>
  <si>
    <t>Solde de la marge de crédit autorisée par la Ville pour garantir les liquidités nécessaires au paiement d'autres dépenses que celles des travaux de construction ou  de rénovation</t>
  </si>
  <si>
    <t>Créditeurs</t>
  </si>
  <si>
    <t>Sommes qu’un organisme doit à ses fournisseurs pour les biens et services qu’ils lui ont livrés et pour lesquels il a été facturé</t>
  </si>
  <si>
    <t>Fournisseurs et frais courus</t>
  </si>
  <si>
    <t>Montant que l'organisme doit pour un produit ou un service déjà reçu</t>
  </si>
  <si>
    <t>Honoraires à payer</t>
  </si>
  <si>
    <t>Montant que l'organisme doit pour des services professionnels déjà reçus</t>
  </si>
  <si>
    <t>Loyers perçus d'avance</t>
  </si>
  <si>
    <t>Montant de loyer reçu qui concerne l'exercice financier subséquent</t>
  </si>
  <si>
    <t>Supplément au loyer (PSL) perçu d'avance ou à rembourser</t>
  </si>
  <si>
    <t xml:space="preserve"> - Montant de subventions du Programme de supplément au loyer attribués à l’organisme pour les ménages à faible revenu perçus au cours du cycle d'exploitation courant et destinés au cycle d'exploitation suivant ou 
 - Trop-perçus de subventions du Programme de supplément au loyer attribués à l’organisme pour les ménages à faible revenu </t>
  </si>
  <si>
    <t>Réclamations judiciaires</t>
  </si>
  <si>
    <t>Montants que l'organisme doit à un tier par décision de justice suite à une poursuite</t>
  </si>
  <si>
    <t xml:space="preserve">Portion des intérêts hypothécaires écoulés, entre deux dates de paiement prévues. </t>
  </si>
  <si>
    <t>Retenue sur les travaux</t>
  </si>
  <si>
    <t>Montants retenus et à payer sur les dépenses en lien avec la réalisation de travaux</t>
  </si>
  <si>
    <t>Autres créditeurs</t>
  </si>
  <si>
    <t>Avances d'un apparenté</t>
  </si>
  <si>
    <t>Avances de fonds d'un organisme ayant un lien avec l'organisme par l'intermédiaire d'une participation de l'un dans l'autre</t>
  </si>
  <si>
    <t>Subvention reçue d'avance</t>
  </si>
  <si>
    <t>Autres passifs à court terme</t>
  </si>
  <si>
    <t>Portion à court terme des apports reportés</t>
  </si>
  <si>
    <t>Apports reportés  relatifs aux immobilisations corporelles - Subvention municipale à la construction_CT</t>
  </si>
  <si>
    <t>Contributions reçues pour l’acquisition d’immobilisations amortissables. Elles peuvent provenir de la municipalité par l’entremise Elles sont reportées et amorties selon la même méthode, la même durée et le même taux que l’immobilisation qui s’y rapporte.</t>
  </si>
  <si>
    <t>Apports reportés  relatifs aux immobilisations corporelles_ Contribution du milieu municipal_CT</t>
  </si>
  <si>
    <t>Apports reportés  relatifs aux immobilisations corporelles_ Contribution du milieu des autres organismes_CT</t>
  </si>
  <si>
    <t>Apports reportés  relatifs aux immobilisations corporelles_Subvention fédérale à la construction_CT</t>
  </si>
  <si>
    <t>Apports reportés  relatifs aux immobilisations corporelles_Autres subventions_CT</t>
  </si>
  <si>
    <t>Apports reportés autres_CT</t>
  </si>
  <si>
    <t>Portion  à court terme des apports qui ne sont pas liés aux immobilisations Les montants saisis sur cette ligne n’entrent pas dans le calcul de l’investi en immobilisations</t>
  </si>
  <si>
    <t>Portion à court terme de la dette à long terme</t>
  </si>
  <si>
    <t>Portion de la dette hypothécaire devant être remboursée durant le prochain cycle d'exploitation d'un période inférieure à 12 mois</t>
  </si>
  <si>
    <t>Portion à court terme de la dette hypothécaire à long terme relative aux immobilisations</t>
  </si>
  <si>
    <t>Portion de l'emprunt hypothécaire ayant attrait aux immobilisations remboursés en capital et intérêts sur une période inférieure à 12 mois</t>
  </si>
  <si>
    <t>Portion à court terme de la dette à long terme non immobilisée</t>
  </si>
  <si>
    <t>Portion de l'emprunt hypothécaire pour des dépenses non immobilisées remboursés en capital et intérêts sur une période inférieure à 12 mois. La portion à court terme de cette dette à long terme est contractée pour des dépenses autres que des immobilisations. Ainsi, ces montants n’entrent pas dans le calcul de l’investi en immobilisations.</t>
  </si>
  <si>
    <t>Portion à court terme de la dette hypothécaire à long terme - financement intérimaire à la réalisation</t>
  </si>
  <si>
    <t>Portion remboursable du financement intérimaire sur une période de moins de 12 mois. Dans les dix (10) ans à partir de la DAI, le financement est remboursable en tout temps donc la portion à court terme est égale à celle à long terme.</t>
  </si>
  <si>
    <t>Portion à court terme des autres passifs à long terme</t>
  </si>
  <si>
    <t>Portion des passifs  à long terme qui ne peuvent être affectés aux immobilisations devant être remboursée durant le prochain cycle d'exploitation d'un période inférieure à 12 mois</t>
  </si>
  <si>
    <t>Passif à long terme</t>
  </si>
  <si>
    <t>Dettes qu’une entreprise doit à ses créanciers, sur une période supérieure à 12 mois</t>
  </si>
  <si>
    <t>Apports reportés</t>
  </si>
  <si>
    <t>Le financement public fourni à un organisme sans but lucratif est considéré comme un apport affecté reçu ou comptabilisé à titre d’apport à recevoir, mais reporté en vue d’être comptabilisé en résultat net dans une période future, lorsque les affectations dont il est assorti auront été respectées</t>
  </si>
  <si>
    <t>Apports reportés  relatifs aux immobilisations corporelles - Subvention municipale à la construction_LT</t>
  </si>
  <si>
    <t xml:space="preserve">Fonds publics de la Ville de Montréal reçus pour l’acquisition d’immobilisations amortissables. Cette contribution est reportée et amortie selon la même méthode, la même durée et le même taux que l’immobilisation qui s’y rapporte. </t>
  </si>
  <si>
    <t>Apports reportés  relatifs aux immobilisations corporelles_ Contribution du milieu municipal_LT</t>
  </si>
  <si>
    <t xml:space="preserve">Fonds publics provenant de la Communauté métropolitaine de Montréal reçus pour l’acquisition d’immobilisations amortissables. Cette contribution est reportée et amortie selon la même méthode, la même durée et le même taux que l’immobilisation qui s’y rapporte. </t>
  </si>
  <si>
    <t>Apports reportés  relatifs aux immobilisations corporelles_ Contribution du milieu des autres organismes_LT</t>
  </si>
  <si>
    <t xml:space="preserve">Fonds provenant d'organismes charitables, d’une entreprise commerciale ou du public par l’entremise d’une campagne de financement pour la construction reçus pour l’acquisition d’immobilisations amortissables. Cette contribution est reportée et amortie selon la même méthode, la même durée et le même taux que l’immobilisation qui s’y rapporte. </t>
  </si>
  <si>
    <t>Apports reportés  relatifs aux immobilisations corporelles_Subvention fédérale à la construction_LT</t>
  </si>
  <si>
    <t xml:space="preserve">Fonds publics d'organismes fédéraux (SCHL ou autres) reçus pour l’acquisition d’immobilisations amortissables. Cette contribution est reportée et amortie selon la même méthode, la même durée et le même taux que l’immobilisation qui s’y rapporte. </t>
  </si>
  <si>
    <t>Apports reportés  relatifs aux immobilisations corporelles_Autres subventions_LT</t>
  </si>
  <si>
    <t>Apports reportés autres_LT</t>
  </si>
  <si>
    <t>Apports qui ne sont pas liés aux immobilisations Les montants saisis sur cette ligne n’entrent pas dans le calcul de l’investi en immobilisations</t>
  </si>
  <si>
    <t>Dette à long terme</t>
  </si>
  <si>
    <t>Emprunt hypothécaire remboursé en capital et intérêts sur une période supérieure à 12 mois</t>
  </si>
  <si>
    <t>Dette hypothécaire à long terme relative aux immobilisations</t>
  </si>
  <si>
    <t>Emprunt hypothécaire ayant attrait aux immobilisations remboursées en capital et intérêts sur une période supérieure à 12 mois</t>
  </si>
  <si>
    <t>Dette à long terme non immobilisée</t>
  </si>
  <si>
    <t>Emprunt pour des dépenses non immobilisées remboursées en capital et intérêts sur une période supérieure à 12 mois. Cette dette à long terme est contractée pour des dépenses autres que des immobilisations. Ainsi, ces montants n’entrent pas dans le calcul de l’investi en immobilisations.</t>
  </si>
  <si>
    <t>Dette hypothécaire à long terme - financement intérimaire à la réalisation</t>
  </si>
  <si>
    <t>Emprunt pour du financement intérimaire remboursable en tout temps sans pénalité par l’organisme sur une période maximale de dix (10) ans à partir de la DAI durant laquelle seuls les intérêts seront payables mensuellement. Au terme de cette période tout solde résiduel sera amorti sur la période restante du financement long terme [23210] et sera remboursable, capital et intérêts, mensuellement.</t>
  </si>
  <si>
    <t>Autres passifs à long terme</t>
  </si>
  <si>
    <t>Autres dettes à long terme non hypothécaires qui ne peuvent être affectées aux immobilisations à rembourser sur une période supérieure à 12 mois</t>
  </si>
  <si>
    <t>ACTIF NET</t>
  </si>
  <si>
    <t>Différence entre ce qui est possédé par l’organisme  (ses actifs) et ce qu’elle doit (ses passifs). L’actif net est donc la valeur
comptable de l’entreprise telle qu’elle apparaît à son bilan. Il peut comporter des catégories bien définies d’éléments dont l’utilisation peut être grevée ou non d’une affectation.</t>
  </si>
  <si>
    <t>Affectations internes</t>
  </si>
  <si>
    <t>Obligation faite à un organisme d'utiliser d'une façon prescrite des ressources ou fonds imposés de façon officielle par l'organisme lui-même, habituellement par résolution du conseil d'administration ou de l'assemblée générale</t>
  </si>
  <si>
    <t>Réserve de remplacement immobilière</t>
  </si>
  <si>
    <t>Cette réserve est constituée afin d'atténuer les coûts de remplacement, de modernisation et d'amélioration de certains composants d'un immeuble. Ces composants sont des éléments parmi les catégories suivantes : systèmes mécaniques; toiture; plomberie; système de chauffage; ouvertures; autres éléments dont les réparations périodiques entraînent des dépenses substantielles.
Tous les organismes doivent constituer une réserve de remplacement immobilière.</t>
  </si>
  <si>
    <t>Réserve de remplacement mobilière</t>
  </si>
  <si>
    <t>Cette réserve est constituée afin d'atténuer les coûts de remplacement du mobilier  ou  de l'équipement lorsque ceux-ci seront devenus désuets. Les organismes qui doivent posséder des meubles pour mener à bien leur mission doivent constituer une réserve de remplacement mobilière.</t>
  </si>
  <si>
    <t>Réserve de gestion hypothécaire</t>
  </si>
  <si>
    <t>Cette réserve est constituée afin d'atténuer l'impact potentiel d'une hausse du taux d’intérêt hypothécaire au moment du renouvellement de l’hypothèque, soit tous les cinq ans. S’il est plus élevé, l’organisme doit donc se prémunir contre la hausse du versement hypothécaire qui s’ensuivra. La réserve de gestion hypothécaire vise à accumuler des sommes d’argent afin d’atténuer l’augmentation de loyer.</t>
  </si>
  <si>
    <t>Réserve de gestion pour l'exploitation</t>
  </si>
  <si>
    <t>Cette réserve s’applique à un organisme qui reçoit une subvention à l’exploitation, telle qu’une exonération temporaire de taxes, une contribution d’une fondation privée, ou une autre forme de contribution temporaire. Ceci n’inclut pas le programme de supplément au loyer ni les subventions octroyées à des fins de service à la clientèle. Cette réserve est constituée afin d’éviter toute augmentation subite de loyer lorsque la subvention à l’exploitation prendra fin.</t>
  </si>
  <si>
    <t>Réserve de prévoyance</t>
  </si>
  <si>
    <t>Autres affectations internes</t>
  </si>
  <si>
    <t xml:space="preserve">Actif net investi en immobilisations </t>
  </si>
  <si>
    <t>Parts sociales</t>
  </si>
  <si>
    <t>Parts sociales payées par les membres de l'organisme</t>
  </si>
  <si>
    <t xml:space="preserve">Il correspond aux bénéfices non distribués et à la disposition de l'organisme autrement dit, il correspond également aux surplus (diminués des déficits) réalisés dans le passé, depuis la constitution de l’organisme. </t>
  </si>
  <si>
    <t>État des résultats</t>
  </si>
  <si>
    <t xml:space="preserve">PRODUITS </t>
  </si>
  <si>
    <t>Ensemble des revenus de l'organisme durant un cycle d'exploitation</t>
  </si>
  <si>
    <t xml:space="preserve">Loyers ou frais d'occupation et revenus de location </t>
  </si>
  <si>
    <t>Ensemble des revenus locatifs</t>
  </si>
  <si>
    <t>Loyers ou frais d'occupation</t>
  </si>
  <si>
    <t>Revenu de loyers ou de frais d'hébergement à payer par les locataires</t>
  </si>
  <si>
    <t>Potentiel annuel des loyers ou frais d'occupation</t>
  </si>
  <si>
    <t>Revenu de loyers ou de frais d'hébergement au bail fixés par l’Organisme, excluant le rabais de membre ou les frais inhérents au statut de membre, le cas échéant et tous frais liés aux services supplémentaires qui ne sont pas considérés comme charges aux termes du Règlement sur les conditions de location des logements à loyer modique (RLRQ, chapitre S-8, r. 3).</t>
  </si>
  <si>
    <t>Perte relative aux logements vacants</t>
  </si>
  <si>
    <t>Perte de revenu de loyers ou de frais d'hébergement de logements qui ne sont loués suite à d'une résiliation, d'un abandon ou d'une non-reconduction d'un bail.</t>
  </si>
  <si>
    <t>Perte relative aux loyers ou frais d'occupation gratuits</t>
  </si>
  <si>
    <t>Perte de revenu de loyers ou de frais d'hébergement de logements qui sont loués, mais pour lesquels l'organisme a pris la décision de la gratuité de loyer pour une situation particulière.</t>
  </si>
  <si>
    <t>Rabais aux membres</t>
  </si>
  <si>
    <t>Réduction mensuel du loyer au bail offert aux membres d'une coopérative par règlement. Le montant peut être fixe ou calculé comme un pourcentage du loyer au bail.</t>
  </si>
  <si>
    <t>Supplément au loyer (PSL) de l'exercice</t>
  </si>
  <si>
    <t>Montants prévus de subventions du Programme de supplément au loyer attribués à l’organisme pour les ménages à faible revenu pour l'exercice</t>
  </si>
  <si>
    <t>Ajustement de loyers lié au  PSL de l'exercice antérieur</t>
  </si>
  <si>
    <t>Montants de subventions du Programme PSL non prévus de l'exercice antérieur qui sont destinés à rembourser les locataires ayant trop payés leur loyer lors de cet exercice antérieur</t>
  </si>
  <si>
    <t>Autres revenus de location résidentielle</t>
  </si>
  <si>
    <t>Revenu de location résidentielle qui n'est pas du loyer telle que la location de salle communautaire etc...</t>
  </si>
  <si>
    <t>Location des espaces commerciaux</t>
  </si>
  <si>
    <t>Revenu de location d'espaces commerciaux appartenant au projet pour lequel l'organisme effectue les prévisions budgétaires.</t>
  </si>
  <si>
    <t>Revenus - Régime d'assurance du locataire</t>
  </si>
  <si>
    <t>Paiement attendu aux locataires pour remboursement de la dépense assumée par l'organisme pour le régime d'assurance des logements loués du projet.</t>
  </si>
  <si>
    <t>Compensation des vacances - réalisation</t>
  </si>
  <si>
    <t>Subventions</t>
  </si>
  <si>
    <t>--</t>
  </si>
  <si>
    <t>Supplément au loyer (PSL)</t>
  </si>
  <si>
    <t>Montants reçus de subventions du Programme de supplément au loyer attribués à l’organisme pour les ménages à faible revenu au cours de l'exercice</t>
  </si>
  <si>
    <t>Subvention PSL de l'exercice</t>
  </si>
  <si>
    <t>Montants reçus de subventions du Programme de supplément au loyer attribués à l’organisme pour les ménages à faible revenu pour l'exercice</t>
  </si>
  <si>
    <t>Trop ou moins perçus de subvention PSL des exercices antérieurs</t>
  </si>
  <si>
    <t>Trop ou moins perçus de subventions du Programme de supplément au loyer attribués à l’organisme pour les ménages à faible revenu pour les exercices antérieurs au cours de l'exercice</t>
  </si>
  <si>
    <t>Contribution du milieu - municipal - exonération de taxes</t>
  </si>
  <si>
    <t>Rabais de taxes de l’exercice consentis à l’organisme par la municipalité.</t>
  </si>
  <si>
    <t>Subvention SHQ pour la construction</t>
  </si>
  <si>
    <t>Subvention pour payer la part de la SHQ de la dette à long terme de l’organisme. Concerne les projets engagés définitivement avant le 9 février 2012.</t>
  </si>
  <si>
    <t>Subvention - Gouvernement fédéral</t>
  </si>
  <si>
    <t>Autres subventions</t>
  </si>
  <si>
    <t>Autres revenus</t>
  </si>
  <si>
    <t>Dons et commandites</t>
  </si>
  <si>
    <t>Toute somme reçu d'organismes de bienfaisance, de fondations, d'entreprises ou de particuliers. Dons et commandites reçus au cours de l’exercice et attribuables à l’exercice</t>
  </si>
  <si>
    <t>Intérêts et ristournes</t>
  </si>
  <si>
    <t>Intérêts de placements et ristournes bancaires attendus dans l'année financière. Intérêts gagnés sur les réserves excluant les intérêts gagnés sur les placements effectués à même la réserve hypothécaire.</t>
  </si>
  <si>
    <t>Intérêts créditeurs - régulier</t>
  </si>
  <si>
    <t>Intérêts de placements attendus dans l'année financière excluant les intérêts gagnés sur les réserves y compris la réserve hypothécaire.</t>
  </si>
  <si>
    <t>Intérêts créditeurs liés aux réserves</t>
  </si>
  <si>
    <t>Intérêts de placements gagnés sur les réserves excluant les intérêts gagnés sur les placements effectués à même les réserves</t>
  </si>
  <si>
    <t>Intérêts créditeurs  – Réserve immobilière</t>
  </si>
  <si>
    <t>Intérêts créditeurs  – Réserve mobilière</t>
  </si>
  <si>
    <t>Intérêts créditeurs  – Réserve de gestion hypothécaire</t>
  </si>
  <si>
    <t>Intérêts créditeurs  – Réserve de gestion pour l'exploitation</t>
  </si>
  <si>
    <t>Intérêts créditeurs  – Réserve de prévoyance</t>
  </si>
  <si>
    <t>Intérêts créditeurs  – Autres affectations internes</t>
  </si>
  <si>
    <t>Ristournes</t>
  </si>
  <si>
    <t>Montant d'argent attendus dans l'année financière que l'organisme peut recevoir d'une institution financière à chaque année, à certaines conditions provenant des excédents faits par celle-ci à la fin de l'année.</t>
  </si>
  <si>
    <t>Gains sur disposition d'immobilisations</t>
  </si>
  <si>
    <t>Gains ou pertes sur disposition d’immobilisations établis conformément aux NCOSBL.</t>
  </si>
  <si>
    <t>Services résidentiels - Stationnement</t>
  </si>
  <si>
    <t>Sommes exigées des usagers pour du stationnement intérieur et extérieur du projet pour voiture ou vélo ou moto</t>
  </si>
  <si>
    <t>Services résidentiels - Buanderie</t>
  </si>
  <si>
    <t>Sommes exigées des usagers pour l'utilisation de laveuses et sécheuses du projet</t>
  </si>
  <si>
    <t>Services résidentiels - Divers</t>
  </si>
  <si>
    <t>Revenus provenant de la location d'espaces de rangement,  électroménagers, télécommunication  etc.</t>
  </si>
  <si>
    <t>Revenus divers - Récupération de dépenses de sinistres</t>
  </si>
  <si>
    <t>Revenus divers - Autres</t>
  </si>
  <si>
    <t>Revenus autres que ceux reliés aux services résidentiels et non considéré dans le plan comptable. Revenus non susceptibles de se reproduire dans le cours normal des activités de l’organisme, tels que : récupération de dépenses de sinistre, remboursement d’impôts fonciers payés en trop, etc. Exemple : Revenus provenant des machines distributrices et de tout autre appareil de même nature.</t>
  </si>
  <si>
    <t>Autres revenus divers</t>
  </si>
  <si>
    <t>Remboursement TPS-TVQ lié aux réserves</t>
  </si>
  <si>
    <t xml:space="preserve">Ajustements des revenus </t>
  </si>
  <si>
    <t>Ajustements des revenus - Gains (pertes) sur disposition Ville</t>
  </si>
  <si>
    <t>Différence entre le coût d’une immobilisation et son produit de disposition. Les frais relatifs à l’acquisition et à la disposition de l’immobilisation ainsi que les ajouts doivent être considérés dans le calcul. Exclus l’amortissement de l’immobilisation.</t>
  </si>
  <si>
    <t>Remboursement de la dette L.T. Organisme à même la réserve hypothécaire</t>
  </si>
  <si>
    <t>Portion du remboursement en capital sur la dette à long terme qui provient de la réserve hypothécaire.</t>
  </si>
  <si>
    <t xml:space="preserve">Amortissement des apports reportés </t>
  </si>
  <si>
    <t>Portion annuelle des apports reportés qui ont été inscrits au poste du passif du bilan à titre d'apports reportés lors d'exercices financiers précédents. Ce poste d'amortissement inscrit aux produits représente la portion de  l'immobilisation financée par des ressources externes.</t>
  </si>
  <si>
    <t>Amortissement des apports reportés - Subvention municipale à la construction</t>
  </si>
  <si>
    <t>Amortissement des apports reportés - Contribution du milieu municipal</t>
  </si>
  <si>
    <t>Amortissement des apports reportés - Contribution du milieu des autres organismes</t>
  </si>
  <si>
    <t>Amortissement des apports reportés - Subvention fédérale à la construction</t>
  </si>
  <si>
    <t>Amortissement des apports reportés - SHQ pour la construction</t>
  </si>
  <si>
    <t xml:space="preserve">Amortissement des apports reportés - Autres subventions </t>
  </si>
  <si>
    <t>Revenus liés au soutien à la clientèle</t>
  </si>
  <si>
    <t>Contribution des usagers - Repas</t>
  </si>
  <si>
    <t>Contributions des usagers internes et externes pour les services de repas</t>
  </si>
  <si>
    <t>Contribution des usagers - Autres</t>
  </si>
  <si>
    <t>Contributions des locataires et des usagers pour les autres services reçus</t>
  </si>
  <si>
    <t>Organismes privés</t>
  </si>
  <si>
    <t>Subventions reçues d’organismes privés pour le financement des services offerts aux locataires
et aux usagers.</t>
  </si>
  <si>
    <t>Organismes publics – Réseau de la Santé et des Services sociaux</t>
  </si>
  <si>
    <t>Subventions reçues du Réseau de la Santé et des Services sociaux sociaux pour le financement des activités et des services offerts aux locataires et aux usagers.</t>
  </si>
  <si>
    <t>Organismes publics - Emploi Québec</t>
  </si>
  <si>
    <t>Subventions reçues d’Emploi Québec pour le financement des services offerts aux locataires
et aux usagers.</t>
  </si>
  <si>
    <t>Organismes publics - Gouvernement fédéral</t>
  </si>
  <si>
    <t>Subventions reçues du gouvernement fédéral pour le financement des services offerts aux locataires et aux usagers</t>
  </si>
  <si>
    <t>Organismes publics - Autres</t>
  </si>
  <si>
    <t>Subventions reçues d’autres organismes publics pour le financement des services offerts aux locataires et aux usagers.</t>
  </si>
  <si>
    <t>Divers revenus liés au soutien à la clientèle</t>
  </si>
  <si>
    <t>CHARGES</t>
  </si>
  <si>
    <t>Ensemble des dépenses de l'organisme durant un cycle d'exploitation</t>
  </si>
  <si>
    <t>Administration des ressources humaines</t>
  </si>
  <si>
    <t>Salaires – Ressources humaines à l’administration</t>
  </si>
  <si>
    <t>Salaire d'un employé de l'organisme pour effectuer des tâches relatives à la gestion associative, immobilière et financière</t>
  </si>
  <si>
    <t>Avantages sociaux – Ressources humaines à l’administration</t>
  </si>
  <si>
    <t>Avantages sociaux liés au salaire d'un employé de l'organisme pour effectuer des tâches relatives à la gestion associative, immobilière et financière</t>
  </si>
  <si>
    <t>Honoraires de gestion</t>
  </si>
  <si>
    <t>Honoraires de professionnels externes offrant des services de soutien à la gestion associative, immobilière et financière</t>
  </si>
  <si>
    <t>Honoraires de tenue de livres</t>
  </si>
  <si>
    <t>Honoraires des professionnels qui tiennent les livres regroupant l’ensemble des opérations comptables effectuées par l'organisme dans l’année</t>
  </si>
  <si>
    <t>Frais d’administration généraux</t>
  </si>
  <si>
    <t>Déplacements et séjours</t>
  </si>
  <si>
    <t xml:space="preserve">Somme versée à un administrateur ou à un locataire suivant la présentation d'un rapport sur le kilométrage parcouru ou sur les frais d'autobus pour un trajet approuvé. Les frais de déplacement doivent être liés aux opérations courantes.
Somme </t>
  </si>
  <si>
    <t>Formation</t>
  </si>
  <si>
    <t>Frais de formation et de perfectionnement des personnes désignées par l'organisme</t>
  </si>
  <si>
    <t>Frais de réunion</t>
  </si>
  <si>
    <t>Frais engagés pour l'organisation du conseil d’administration et des comités</t>
  </si>
  <si>
    <t>Télécommunication</t>
  </si>
  <si>
    <t>Frais liés aux moyens de communication tels que les services de téléphonie, du câble, d'internet pour le projet</t>
  </si>
  <si>
    <t>Location/aménagement de bureau</t>
  </si>
  <si>
    <t>Frais liés à la location de bureau et l'aménagement du bureau à l'usage de l'organisme ( chaise, table, fauteuil etc.…)</t>
  </si>
  <si>
    <t>Location de bureau/aménagement de bureau - régulier</t>
  </si>
  <si>
    <t>Frais liés à la location de bureau et l'aménagement du bureau à l'usage de l'organisme ( chaise, table, fauteuil etc.…) payés à même les revenus de l'organisme</t>
  </si>
  <si>
    <t>Aménagement de bureau lié aux réserves</t>
  </si>
  <si>
    <t>Frais liés à l'aménagement du bureau à l'usage de l'organisme ( chaise, table, fauteuil etc.…) liés à l'utilisation de la réserve de remplacement mobilier</t>
  </si>
  <si>
    <t>Publicité et promotion</t>
  </si>
  <si>
    <t>Coût engagé pour les petites annonces et/ou d'une offre à un moment donné via des journaux ou sites web (Exemple: petites annonces pour indiquer la disponibilité d'un logement sur Kijiji)</t>
  </si>
  <si>
    <t>Fournitures et équipements de bureau</t>
  </si>
  <si>
    <t>Toutes les fournitures nécessaires pour effectuer les tâches de bureau (papeterie, crayon, frais postaux, fournitures informatiques etc..)</t>
  </si>
  <si>
    <t>Fournitures et équipements de bureau - régulier</t>
  </si>
  <si>
    <t>Toutes les fournitures nécessaires pour effectuer les tâches de bureau (papeterie, crayon, frais postaux, fournitures informatiques etc..) payés à même les revenus de l'organisme</t>
  </si>
  <si>
    <t>Fournitures et équipements de bureau liés aux réserves</t>
  </si>
  <si>
    <t>Toutes les fournitures nécessaires pour effectuer les tâches de bureau (papeterie, crayon, frais postaux, fournitures informatiques etc..) liés à l'utilisation de la réserve de remplacement mobilier</t>
  </si>
  <si>
    <t>Intérêts et frais bancaires</t>
  </si>
  <si>
    <t>Intérêts payés dus aux retards de paiement de fournisseurs  tel que Hydro QC, taxes scolaires et municipales
Frais mensuels ou annuels liés au compte courant ou compte chèque ou carte de crédit détenu dans une institution financière</t>
  </si>
  <si>
    <t>Divers honoraires</t>
  </si>
  <si>
    <t>Frais d'audit</t>
  </si>
  <si>
    <t>Frais de l'auditeur lié à l'examen des états financiers de l'organisme. Il vise à vérifier la sincérité des comptes, leur régularité, leur conformité et leur aptitude à refléter une image fidèle de l'état des finances et actions comptables de l'entité auditée.</t>
  </si>
  <si>
    <t>Autres services supplémentaires de la firme auditrice</t>
  </si>
  <si>
    <t>Honoraires de l'auditeur autres que le mandat d'audit  tels : formulaires de réclamation de TPS/TVQ,</t>
  </si>
  <si>
    <t>Honoraires professionnels et de services légaux</t>
  </si>
  <si>
    <t>Frais d'honoraires ou de services de professionnels œuvrant dans des métiers liés au droit et la justice . exemple: avocat, notaire, huissier etc...</t>
  </si>
  <si>
    <t xml:space="preserve">Autres honoraires professionnels et de services </t>
  </si>
  <si>
    <t>Frais d'honoraires autres que services légaux et auditeurs (exemple : mandats spéciaux).</t>
  </si>
  <si>
    <t>Frais informatiques</t>
  </si>
  <si>
    <t>Contrats d’entretien et de réparation d’équipement et de service internet</t>
  </si>
  <si>
    <t>Frais de services ou d'honoraires reliés à l'entretien et la réparation d'équipement informatique.</t>
  </si>
  <si>
    <t>Location de matériel informatique et développement de systèmes</t>
  </si>
  <si>
    <t>Frais reliés à la location d'équipement informatique développement informatique tels : sites web, base de données, etc.</t>
  </si>
  <si>
    <t>Achat de matériel informatique et développement de systèmes</t>
  </si>
  <si>
    <t>Frais reliés à l'achat d'équipement informatique ou le développement informatique tels : sites web, base de données, etc.</t>
  </si>
  <si>
    <t>Autres frais informatiques</t>
  </si>
  <si>
    <t>Frais autres reliés au matériel informatique ou au développement de système</t>
  </si>
  <si>
    <t>Autres frais d'administration</t>
  </si>
  <si>
    <t xml:space="preserve">Créances irrécouvrables nettes </t>
  </si>
  <si>
    <t>Les créances irrécouvrables  nettes incluent les charges qui, après un certain délai et un effort raisonnable consacré à recouvrer les sommes  de  loyer, ne pourront pas être remboursées par le locataire. Elles incluent également les créances recouvrées au cours de l’exercice et qui avaient été jugées non recouvrables dans les exercices antérieurs</t>
  </si>
  <si>
    <t>Créances douteuses</t>
  </si>
  <si>
    <t>Montants  de  loyer dus par des locataires et  jugés irrécouvrables, car ceux-ci sont à recevoir depuis plus de 90 jours</t>
  </si>
  <si>
    <t>Recouvrement des créances douteuses</t>
  </si>
  <si>
    <t>Toute somme  de  loyer recouvrée au cours de l'exercice qui auparavant avait été comptabilisée à titre de créances douteuses et irrécouvrables dans les exercices antérieurs.</t>
  </si>
  <si>
    <t>Cotisation à une association</t>
  </si>
  <si>
    <t>Frais d'adhésion annuelle à une fédération, une association pour laquelle l'organisme s'identifie</t>
  </si>
  <si>
    <t>Dépenses liées aux activités sociales</t>
  </si>
  <si>
    <t>Dépenses liées à l'organisation d'un souper de Noël,  d'une journée spéciale, d'autres activités</t>
  </si>
  <si>
    <t>Autres dépenses d'administration</t>
  </si>
  <si>
    <t>Frais pour participer à un congrès, droit d'immatriculation au Registre des entreprises du Québec, frais pour enquête de crédit, frais pour régie du logement, frais engagés pour la garde des enfants des locataires qui doivent assister à des réunions du conseil d'administration et d'une assemblée générale etc...</t>
  </si>
  <si>
    <t>Conciergerie</t>
  </si>
  <si>
    <t>Salaires - Ressources humaines à la conciergerie</t>
  </si>
  <si>
    <t>Salaire d'un employé de l'organisme payé pour effectuer le nettoyage, l'entretien ménager des immeubles et les terrains environnants, et pour veiller également au fonctionnement des édifices.</t>
  </si>
  <si>
    <t>Avantages sociaux - Ressources humaines à la conciergerie</t>
  </si>
  <si>
    <t>Avantages sociaux d'un employé de l'organisme payé pour effectuer le nettoyage, l'entretien ménager des immeubles et les terrains environnants, et pour veiller également au fonctionnement des édifices.</t>
  </si>
  <si>
    <t>Honoraires de conciergerie</t>
  </si>
  <si>
    <t>Montant à payer à une compagnie ou une ressource externe pour effectuer le nettoyage, l'entretien ménager des immeubles et les terrains environnants.</t>
  </si>
  <si>
    <t>Entretien et réparations</t>
  </si>
  <si>
    <t>Fournitures et matériaux</t>
  </si>
  <si>
    <t>Fournitures et matériaux - régulier</t>
  </si>
  <si>
    <t>Fournitures et matériaux  payés à même les revenus de l'organisme nécessaires pour faire l’entretien courant des bâtiments  et des logements (Exemples : ampoules, sacs à ordure, produits ménagers, outillages, peinture, détecteur de fumée, robinet, quincaillerie, location d'outils ou d'équipement).</t>
  </si>
  <si>
    <t>Fournitures et matériaux liés aux réserves</t>
  </si>
  <si>
    <t>Fournitures et matériaux  liés à l'utilisation de la réserve de remplacement mobilier</t>
  </si>
  <si>
    <t>Travaux d'entretien et réparations</t>
  </si>
  <si>
    <t>Travaux d'entretien et réparations - régulier</t>
  </si>
  <si>
    <t>"les réparations mineures et le maintien en bon état de l’immeuble, des logements, du terrain et des installations à la disposition des locataires.
Entretien du terrain et des bâtiments : aménagement paysager, aires de stationnement, clôture, entretien des espaces communs, entretien de la tondeuse à gazon, émondage des arbres
Entretien des logements:  Main-d'œuvre pour travaux de peinture, de plomberie, d'électricité, de menuiserie, de changement de revêtements de sol. Fournitures et matériaux pour un travail en particulier dans les logements
Ces dépenses ne seront pas financées par une utilisation de réserves.</t>
  </si>
  <si>
    <t>Travaux de réparations et franchises - sinistres</t>
  </si>
  <si>
    <t>Franchise versée lors d'une réclamation d'un sinistre  ou frais associés à la réparation de dommages causés par un sinistre.</t>
  </si>
  <si>
    <t xml:space="preserve">Travaux majeurs liés aux réserves </t>
  </si>
  <si>
    <t>Conciergerie spécialisée et extermination</t>
  </si>
  <si>
    <t>Coût des contrats de conciergerie spécialisée ainsi que main-d’œuvre et matériel relatifs aux dépenses spécialisées telles que l'extermination, l’émondage des arbres et le lavage de vitres extérieures, lorsqu’un équipement d’appoint est requis.</t>
  </si>
  <si>
    <t>Achat/Location d’équipement et de matériel roulant</t>
  </si>
  <si>
    <t>Coût d’acquisition ou de location d’équipement d’entretien pour les tondeuses à gazon, les souffleuses à neige, les polisseuses, les laveuses à plancher, les aspirateurs, les émondoirs ainsi que le matériel roulant comme les camions et les tracteurs.</t>
  </si>
  <si>
    <t>Autres dépenses d'entretien</t>
  </si>
  <si>
    <t>Dépenses de conciergerie et d’entretien de nature non récurrente ayant un caractère exceptionnel.</t>
  </si>
  <si>
    <t>Honoraires professionnels et de services liés aux immeubles</t>
  </si>
  <si>
    <t>Les honoraires  d’architecte, d’arpenteur, d’inspecteur ou d’évaluateur en bâtiment, etc.</t>
  </si>
  <si>
    <t>Honoraires professionnels et de services liés aux immeubles - régulier</t>
  </si>
  <si>
    <t>Honoraires professionnels et de services liés aux immeubles et aux réserves</t>
  </si>
  <si>
    <t>Entretien récurrent</t>
  </si>
  <si>
    <t>Inspections et entretien des systèmes</t>
  </si>
  <si>
    <t>Vérifications  périodiques, entretiens périodiques et réparations des systèmes des bâtiments et des logements tels que les systèmes de ventilation, de plomberie et de chauffage, les ascenseurs, le nettoyage périodique de conduit de hottes, de  échangeurs d’air et de conduit de sécheuses</t>
  </si>
  <si>
    <t>Sécurité et surveillance</t>
  </si>
  <si>
    <t>Dépenses liés aux systèmes de sécurité, systèmes d'intercom, inspection et entretien des extincteurs. systèmes d’alarme et de détection incendie (extincteurs, détecteur de fumée etc...),</t>
  </si>
  <si>
    <t>Enlèvement des ordures ménagères</t>
  </si>
  <si>
    <t>Frais payés à une compagnie pour enlever les conteneur de déchets sauf montant couvert par les taxes municipales</t>
  </si>
  <si>
    <t>Déneigement</t>
  </si>
  <si>
    <t>Contrat de déneigement incluant le sablage et le déglaçage des allées de piétons, stationnement, entretien de la souffleuse à neige</t>
  </si>
  <si>
    <t>Énergie, Taxes et Assurances</t>
  </si>
  <si>
    <t>Électricité</t>
  </si>
  <si>
    <t>Électricité - Espaces communs</t>
  </si>
  <si>
    <t>Consommation dans les espaces communs pour l'électricité  ou/et le chauffage à l'électricité</t>
  </si>
  <si>
    <t>Électricité - Logements</t>
  </si>
  <si>
    <t>Consommation des logements vacants et/ ou  des logements incluant les services au bail d'électricité ou/et de chauffage à l'électricité</t>
  </si>
  <si>
    <t>Combustible</t>
  </si>
  <si>
    <t>Consommation  de gaz ou de mazout  pour le chauffage des espaces communs, des logements vacants et/ ou  des logements incluant les services au bail de chauffage</t>
  </si>
  <si>
    <t>Impôt foncier municipal</t>
  </si>
  <si>
    <t>- Taxes municipales est montant perçu sur un immeuble par une municipalité pour divers dépenses telles que les services d’eau, d’égout, de police, de sécurité incendie, de loisirs, d’enlèvement ou d’élimination des déchets, d’éclairage, d’enlèvement de la neige  etc...
- Les taxes foncières municipales constituent des créances prioritaires aux termes du Code civil du Québec
- Dépense réelle et non les versements mensuels versés dans le compte de réserves pour taxes au créancier hypothécaire, s'il y a lieu</t>
  </si>
  <si>
    <t>Impôt foncier scolaire</t>
  </si>
  <si>
    <t>- Taxes scolaires est un montant perçu sur un immeuble par un centre de services scolaire pour permettre au réseau scolaire de financer l’entretien et le fonctionnement des équipements, la direction et la gestion des établissements ainsi que les dépenses du siège social.
- Les taxes foncières scolaires constituent des créances prioritaires aux termes du Code civil du Québec
- Dépense réelle et non les versements mensuels versés dans le compte de réserves pour taxes au créancier hypothécaire, s'il y a lieu</t>
  </si>
  <si>
    <t>Assurances</t>
  </si>
  <si>
    <t>Prime d'assurance - immeubles</t>
  </si>
  <si>
    <t>Assurances habitation et responsabilité civile. Le montant d’assurance sur le bâtiment doit correspondre à 100 % de la valeur de reconstruction une assurance tous risques (bâtiments, biens meubles, valeur locative) incluant la clause de valeur de remplacement à neuf, une assurance 3D (Détournement, disparition, destruction) et, le cas échéant, une assurance chaudière et machinerie. La valeur de remplacement doit représenter 100 % des coûts de reconstruction, sans tenir compte de la dépréciation.</t>
  </si>
  <si>
    <t>Dépenses - Régime d'assurance du locataire</t>
  </si>
  <si>
    <t>Soutien à la clientèle</t>
  </si>
  <si>
    <t>Salaires et avantages sociaux liés au soutien à la clientèle</t>
  </si>
  <si>
    <t>Salaires du personnel qui rend les services non résidentiels et activités communautaires aux locataires et aux usagers, tels le personnel de cuisine, les surveillants, les intervenants, les infirmiers, etc.</t>
  </si>
  <si>
    <t>Salaires et avantages sociaux liés aux activités communautaires</t>
  </si>
  <si>
    <t>Salaires du personnel qui offre des activités communautaires aux locataires et aux usagers financés par une subvention ou des dons, tels les intervenants, les organisateurs communautaires, etc.</t>
  </si>
  <si>
    <t>Salaires et avantages sociaux liés aux services à la clientèle</t>
  </si>
  <si>
    <t>Salaires du personnel qui rend les services non résidentiels prévus au bail ou au contrat d’hébergement, tels le personnel de cuisine, les surveillants, les infirmiers, etc.</t>
  </si>
  <si>
    <t>Coûts des services liés au soutien à la clientèle</t>
  </si>
  <si>
    <t>Dépenses liées aux activités communautaires et services non résidentiels fournies aux locataires et aux usagers tels que conférencier, divertissement, cuisine collective, déplacement, jardin collectif et autres.</t>
  </si>
  <si>
    <t>Coûts des services liés aux activités communautaires</t>
  </si>
  <si>
    <t>Dépenses liées aux activités communautaires fournies aux locataires et aux usagers qui sont financées par une subvention ou des dons, tels que la cuisine collective, le déplacement, le jardin collectif et autres.</t>
  </si>
  <si>
    <t>Coûts des services  liés aux services à la clientèle</t>
  </si>
  <si>
    <t>Dépenses liées aux services non résidentiels fournis aux locataires et aux usagers prévus au bail ou au contrat d’hébergement, tels les repas, l'entretien ménager, la surveillance.et autres.</t>
  </si>
  <si>
    <t>Honoraires de services de soutien à la clientèle</t>
  </si>
  <si>
    <t>Montant à payer aux contractuels à l'externe offrant des services non résidentiels de soutien à la clientèle et des activités communautaires , tels que services alimentaires, surveillance, intervenants, infirmerie et autres.</t>
  </si>
  <si>
    <t>Honoraires liés aux activités communautaires</t>
  </si>
  <si>
    <t>Montant à payer aux contractuels à l'externe offrant des activités communautaires aux locataires et aux usagers financés par une subvention ou des dons, tels les intervenants, les organisateurs communautaires, les conférencier etc.</t>
  </si>
  <si>
    <t>Honoraires des services  liés aux services à la clientèle</t>
  </si>
  <si>
    <t>Montant à payer aux contractuels à l'externe offrant des services non résidentiels prévus au bail ou au contrat d’hébergement, tels services alimentaires, surveillance, intervenants, infirmerie et autres.</t>
  </si>
  <si>
    <t>Financement</t>
  </si>
  <si>
    <t>Intérêts</t>
  </si>
  <si>
    <t>Intérêts sur emprunts à court terme (marge de crédit)</t>
  </si>
  <si>
    <t>Intérêts payés lors de l'exercice sur la marge de crédit de l’organisme.</t>
  </si>
  <si>
    <t>Intérêts sur dette à long terme – Organisme</t>
  </si>
  <si>
    <t>Intérêts payés lors de l'exercice sur la dette à long terme relative à l’immeuble qui est à la charge de l’organisme.</t>
  </si>
  <si>
    <t>Amortissement des immobilisations corporelles</t>
  </si>
  <si>
    <t>Amortissement _Bâtisse</t>
  </si>
  <si>
    <t>Amortissement _ Biens meubles et équipements</t>
  </si>
  <si>
    <t>Amortissement _ autres immobilisations</t>
  </si>
  <si>
    <t>Autres frais et autres dépenses</t>
  </si>
  <si>
    <t>Frais de copropriété</t>
  </si>
  <si>
    <t>Charges générales relatives à l'administration, la conservation et l'entretien des parties communes et les charges spéciales pour les services collectifs et équipements communs lorsqu'un projet est en copropriété et fonds de prévoyance servantt à couvrir et anticiper les besoins à long terme d'un immeuble en matière de réparations majeures et de travaux de remplacement des parties communes, obligatoire pour les copropriétés.</t>
  </si>
  <si>
    <t>Frais de refinancement</t>
  </si>
  <si>
    <t>Pénalité pour mettre fin à un contrat de prêt hypothécaire, équivalent à la perte de revenu que le prêteur doit assumer jusqu'à la fin du terme</t>
  </si>
  <si>
    <t>Rentes emphytéotiques</t>
  </si>
  <si>
    <t>Rentes annuelles liées à un bail emphytéotique ou emphytéose pour l'usage à long terme d'un terrain</t>
  </si>
  <si>
    <t>Dépenses liées à l'utilisation de la réserve de prévoyance</t>
  </si>
  <si>
    <t>Toutes dépenses liées à l'utilisation de la réserve de prévoyance</t>
  </si>
  <si>
    <t>Pertes sur disposition d'immobilisations</t>
  </si>
  <si>
    <t>Autres dépenses d'exploitation</t>
  </si>
  <si>
    <t xml:space="preserve">Acquisitions d’immobilisations à même les Fonds propres </t>
  </si>
  <si>
    <t>Les charges des coûts de réalisation non admissibles au budget de réalisation du projet. Ils ne sont pas pris en compte à l'état des coûts de réalisation audités mais ils le sont dans les premiers états financiers annuels de l’organisme.</t>
  </si>
  <si>
    <t>Dépenses liés autres affectations internes</t>
  </si>
  <si>
    <t>Actif net</t>
  </si>
  <si>
    <t>DIVERS POSTES</t>
  </si>
  <si>
    <t>Redressements</t>
  </si>
  <si>
    <t>Redressements  – Réserve immobilière</t>
  </si>
  <si>
    <t>Redressements  – Réserve mobilière</t>
  </si>
  <si>
    <t>Redressements  – Réserve de gestion hypothécaire</t>
  </si>
  <si>
    <t>Redressements  – Réserve de gestion pour l'exploitation</t>
  </si>
  <si>
    <t>Redressements  – Réserve de prévoyance</t>
  </si>
  <si>
    <t>Redressements  – Autres affectations internes</t>
  </si>
  <si>
    <t>Redressements  – Investi en immobilisations</t>
  </si>
  <si>
    <t>Redressements  – Parts sociales</t>
  </si>
  <si>
    <t>Redressements  – Actif  net non affecté</t>
  </si>
  <si>
    <t>Excédent (insuffisance) des produits sur les charges</t>
  </si>
  <si>
    <t>Contributions aux réserves</t>
  </si>
  <si>
    <t>Contributions  – Réserve immobilière</t>
  </si>
  <si>
    <t>Contributions  – Réserve mobilière</t>
  </si>
  <si>
    <t>À chaque année, la somme de ces montants doit être versée à la réserve de remplacement. Ils devront être indexés, annuellement, selon l’indice du coût de la vie ou en fonction de toute autre instruction fournie par la SHQ. , la réserve de t.</t>
  </si>
  <si>
    <t>Contributions  – Réserve de gestion hypothécaire</t>
  </si>
  <si>
    <t>Contributions  – Réserve de gestion de subvention à l’exploitation</t>
  </si>
  <si>
    <t>Contributions  – Réserve de prévoyance</t>
  </si>
  <si>
    <t>Contributions  – Autres affectations internes</t>
  </si>
  <si>
    <t>Utilisations aux réserves</t>
  </si>
  <si>
    <t>Utilisations –  Réserve de gestion de subvention à l’exploitation</t>
  </si>
  <si>
    <t>Utilisations – Réserve de prévoyance</t>
  </si>
  <si>
    <t>Acquisition d'immobilisations</t>
  </si>
  <si>
    <t>Acquisition d'immobilisations - Fonds Organisme</t>
  </si>
  <si>
    <t>Acquisition financée à même les revenus d’exploitation ou les fonds propres de l'organisme (Actif net non affecté)</t>
  </si>
  <si>
    <t>Acquisition d'immobilisations - Affectations internes</t>
  </si>
  <si>
    <t>Acquisition financée par l'utilisation d'une affection interne ou de la réserve mobilière ou de la réserve immobilière</t>
  </si>
  <si>
    <t>Acquisition d'immobilisations - Financement</t>
  </si>
  <si>
    <t>Acquisition financée par un prêt qui devra être capitalisée à la juste
valeur marchande à la date du don en incluant les frais relatifs à son acquisition.</t>
  </si>
  <si>
    <t>Acquisition d'immobilisations - Fonds Autres</t>
  </si>
  <si>
    <t>Acquisition financée par une subvention ou immobilisation reçue en don qui devra être capitalisée à la juste
valeur marchande à la date du don en incluant les frais relatifs à son acquisition.</t>
  </si>
  <si>
    <t>Disposition d'immobilisations</t>
  </si>
  <si>
    <t>Disposition d'immobilisations - Partie résidentiel</t>
  </si>
  <si>
    <t>Disposition d'immobilisations - Partie non résidentiel</t>
  </si>
  <si>
    <t>Augmentation de la dette</t>
  </si>
  <si>
    <t>Remboursement de la dette à LT</t>
  </si>
  <si>
    <t>Capital remboursé sur la dette à long terme</t>
  </si>
  <si>
    <t>Remboursement de la dette à LT - Capital Organisme- Régulier</t>
  </si>
  <si>
    <t>Capital remboursé sur la dette à long terme à la charge de l’organisme et provenant de l'exploitation</t>
  </si>
  <si>
    <t>Remboursement de la dette à LT immobilisée – Capital Organisme- Régulier</t>
  </si>
  <si>
    <t xml:space="preserve">Capital remboursé sur la dette à long terme à la charge de l’organisme et provenant de l'exploitation relative aux immobilisations </t>
  </si>
  <si>
    <t>Remboursement de la dette à LT non immobilisée – Capital Organisme- Régulier</t>
  </si>
  <si>
    <t>Capital remboursé sur la dette à long terme à la charge de l’organisme, provenant de l'exploitation et contractée pour des dépenses autres que des immobilisations. Les montants saisis à cette ligne n’entrent pas dans le calcul de l’investi en immobilisations.</t>
  </si>
  <si>
    <t>Remboursement de la dette à LT immobilisée – Capital Organisme Réserve Hypothécaire</t>
  </si>
  <si>
    <t>Capital remboursé sur la dette à long terme à la charge de l’organisme et provenant de la réserve hypothécaire</t>
  </si>
  <si>
    <t xml:space="preserve">Remboursement de la dette à LT immobilisée – Capital Organisme Réserve </t>
  </si>
  <si>
    <t>Capital remboursé sur la dette à long terme à la charge de l’organisme et provenant des réserves autres qu'hypothécaires</t>
  </si>
  <si>
    <t>Augmentation des apports reportés</t>
  </si>
  <si>
    <t>Amortissement des apports reportés  relatifs aux immobilisations</t>
  </si>
  <si>
    <t>Variation de la réserve hypothécaire</t>
  </si>
  <si>
    <t>Augmentation de la réserve hypothécaire</t>
  </si>
  <si>
    <t>Diminution de la réserve hypothécaire</t>
  </si>
  <si>
    <t>Variation des parts sociales</t>
  </si>
  <si>
    <t>Paiement de parts sociales</t>
  </si>
  <si>
    <t>Remboursement de parts sociales</t>
  </si>
  <si>
    <t>Autres</t>
  </si>
  <si>
    <t>RAPPORT FINANCIER ANNUEL</t>
  </si>
  <si>
    <t>AU</t>
  </si>
  <si>
    <t>Type d'organisme :</t>
  </si>
  <si>
    <t>Nom de l’organisme :</t>
  </si>
  <si>
    <t>Nom de projet :</t>
  </si>
  <si>
    <t>No du projet CV :</t>
  </si>
  <si>
    <t>Mode de financement :</t>
  </si>
  <si>
    <t>Date d'adoption :</t>
  </si>
  <si>
    <t>Instance :</t>
  </si>
  <si>
    <t>Nom du Projet  CV :</t>
  </si>
  <si>
    <t>No du Projet CV :</t>
  </si>
  <si>
    <t>Table des matières</t>
  </si>
  <si>
    <t>Responsabilité</t>
  </si>
  <si>
    <t>Auditeur</t>
  </si>
  <si>
    <t>Organisme</t>
  </si>
  <si>
    <t>Page</t>
  </si>
  <si>
    <t>Rapport de l'auditeur ou l'auditrice indépendant(e)</t>
  </si>
  <si>
    <t>x</t>
  </si>
  <si>
    <t xml:space="preserve"> 1 - 2</t>
  </si>
  <si>
    <t>États financiers</t>
  </si>
  <si>
    <t xml:space="preserve"> 5 - 6</t>
  </si>
  <si>
    <t xml:space="preserve"> 9 -20</t>
  </si>
  <si>
    <t>Annexes</t>
  </si>
  <si>
    <t>A</t>
  </si>
  <si>
    <t>Résultats détaillés du projet</t>
  </si>
  <si>
    <t>21-23</t>
  </si>
  <si>
    <t>B</t>
  </si>
  <si>
    <t>Résultats détaillés de l'organisme</t>
  </si>
  <si>
    <t>24-26</t>
  </si>
  <si>
    <t>C</t>
  </si>
  <si>
    <t>Bilan détaillé du projet CV</t>
  </si>
  <si>
    <t>D</t>
  </si>
  <si>
    <t>État de l'évolution de l'actif net du projet CV</t>
  </si>
  <si>
    <t>E</t>
  </si>
  <si>
    <t>État des flux de trésorerie du projet CV</t>
  </si>
  <si>
    <t>F</t>
  </si>
  <si>
    <t>Résultats financiers en termes de liquidités du projet CV</t>
  </si>
  <si>
    <t>30-32</t>
  </si>
  <si>
    <t>G</t>
  </si>
  <si>
    <t>Rapport comparatif entre les prévisions et les résultats des produits et des charges du projet CV</t>
  </si>
  <si>
    <t>33-34</t>
  </si>
  <si>
    <t xml:space="preserve">Formulaires </t>
  </si>
  <si>
    <t>F-1</t>
  </si>
  <si>
    <t>Grille des loyers du projet CV</t>
  </si>
  <si>
    <t>F-2</t>
  </si>
  <si>
    <t xml:space="preserve">Membres du conseil d'administration </t>
  </si>
  <si>
    <t>F-3</t>
  </si>
  <si>
    <t>Utilisation des réserves du projet CV</t>
  </si>
  <si>
    <t>F-4</t>
  </si>
  <si>
    <r>
      <rPr>
        <sz val="11"/>
        <color theme="1"/>
        <rFont val="Arial"/>
        <family val="2"/>
      </rPr>
      <t xml:space="preserve">Profil des occupants du projet CV </t>
    </r>
    <r>
      <rPr>
        <b/>
        <i/>
        <sz val="11"/>
        <color theme="1"/>
        <rFont val="Arial"/>
        <family val="2"/>
      </rPr>
      <t>(En élaboration)</t>
    </r>
  </si>
  <si>
    <t>F-5</t>
  </si>
  <si>
    <t>Liste des travaux majeurs effectués</t>
  </si>
  <si>
    <t>F-6</t>
  </si>
  <si>
    <t>Ventilation des frais de copropriété du projet CV</t>
  </si>
  <si>
    <t>F-7</t>
  </si>
  <si>
    <t>Ventilation des autres subventions, des dons et commandites du projet CV</t>
  </si>
  <si>
    <t>F-8</t>
  </si>
  <si>
    <r>
      <rPr>
        <sz val="11"/>
        <color theme="1"/>
        <rFont val="Arial"/>
        <family val="2"/>
      </rPr>
      <t xml:space="preserve">Validation de l'abordabilité des loyers du projet CV </t>
    </r>
    <r>
      <rPr>
        <b/>
        <i/>
        <sz val="11"/>
        <color theme="1"/>
        <rFont val="Arial"/>
        <family val="2"/>
      </rPr>
      <t>(En élaboration)</t>
    </r>
  </si>
  <si>
    <t>Rapport sur les autres éléments relevés dans le cadre d'une mission d'audit</t>
  </si>
  <si>
    <t>Questionnaire à l'intention de l'organisme</t>
  </si>
  <si>
    <t>44-46</t>
  </si>
  <si>
    <t>DÉBIT</t>
  </si>
  <si>
    <t>CRÉDIT</t>
  </si>
  <si>
    <t>CODE</t>
  </si>
  <si>
    <t>Les comptes</t>
  </si>
  <si>
    <t>Actif</t>
  </si>
  <si>
    <t>Augmentent</t>
  </si>
  <si>
    <t>Diminuent</t>
  </si>
  <si>
    <t>X ↗ : Augmente</t>
  </si>
  <si>
    <t>Passif</t>
  </si>
  <si>
    <t>X ↘ : Diminue</t>
  </si>
  <si>
    <t>Produits</t>
  </si>
  <si>
    <t>Charges</t>
  </si>
  <si>
    <t>POSTE COMPTABLE</t>
  </si>
  <si>
    <t>REMARQUES</t>
  </si>
  <si>
    <t>Travaux d'immobilisation</t>
  </si>
  <si>
    <t>12610- Immobilisations</t>
  </si>
  <si>
    <t>X ↗</t>
  </si>
  <si>
    <t>↘</t>
  </si>
  <si>
    <t>12110- Encaisse et placements liées à la réserve hypothécaire</t>
  </si>
  <si>
    <t>X ↘</t>
  </si>
  <si>
    <t>Paiement des fournisseurs liés aux travaux</t>
  </si>
  <si>
    <t>12170- Retenues sur les travaux liés à la réserve hypothécaire</t>
  </si>
  <si>
    <t>Réception du loyer à recevoir et de supplément au loyer à recevoir</t>
  </si>
  <si>
    <t>12135- Loyers à recevoir avant la DAI</t>
  </si>
  <si>
    <t>12140- PSL à recevoir avant la DAI</t>
  </si>
  <si>
    <t>Réception du remboursement de TPS et TVQ</t>
  </si>
  <si>
    <t>12130- TVQ à recevoir à la construction</t>
  </si>
  <si>
    <t>Réception des contributions du milieu</t>
  </si>
  <si>
    <t>12145- Contribution du milieu à recevoir</t>
  </si>
  <si>
    <t>Intérêts gagnés sur la réserve hypothécaire</t>
  </si>
  <si>
    <t>12190- Intérêts créditeurs liés à la réserve hypothécaire</t>
  </si>
  <si>
    <t>11100- Encaisse</t>
  </si>
  <si>
    <t>Fermeture de la réserve hypothécaire</t>
  </si>
  <si>
    <t>23210- Dette hypothécaire à long terme relative aux immobilisations</t>
  </si>
  <si>
    <t>Financement de la réserve de prévoyance</t>
  </si>
  <si>
    <t>12220- Placements réservés</t>
  </si>
  <si>
    <t>23220- Dette à long terme non immobilisée</t>
  </si>
  <si>
    <t>34000- Actif net non affecté</t>
  </si>
  <si>
    <t>31500- Réserve de prévoyance</t>
  </si>
  <si>
    <t>Revenus générés par les placements affectés à la réserve de prévoyance</t>
  </si>
  <si>
    <t>43220- Intérêts créditeurs liés aux réserves</t>
  </si>
  <si>
    <t>Utilisation de la réserve de prévoyance</t>
  </si>
  <si>
    <t>11110- Encaisse régulière</t>
  </si>
  <si>
    <t>12210- Encaisse réservée</t>
  </si>
  <si>
    <t>63500- Dépenses liés à l'utilisation de la réserve de prévoyance</t>
  </si>
  <si>
    <t>62120- Intérêts sur dette à long terme – Organisme</t>
  </si>
  <si>
    <t>32000- Actif net investi en immobilisations</t>
  </si>
  <si>
    <t>Acquisition d'immobilisation</t>
  </si>
  <si>
    <t>12100- Réserve hypothécaire</t>
  </si>
  <si>
    <t>23100- Apports reportés</t>
  </si>
  <si>
    <t>En cas de dons pour l'acquisition d'immobilisation tel qu'un terrain.</t>
  </si>
  <si>
    <t>Immobilisations corporelles financées par une dette hypothécaire</t>
  </si>
  <si>
    <t>Nouveau financement</t>
  </si>
  <si>
    <t>Utilisation de la réserve hypothécaire</t>
  </si>
  <si>
    <t>Remboursement de la dette hypothécaire</t>
  </si>
  <si>
    <t>22210- Portion à court terme de la dette hypothécaire à long terme relative aux immobilisations</t>
  </si>
  <si>
    <t>Amortissement annuel des immobilisations</t>
  </si>
  <si>
    <t>62200- Amortissement des immobilisations corporelles</t>
  </si>
  <si>
    <t>12620- Amortissement cumulé_Immobilisations</t>
  </si>
  <si>
    <t>Imputation de la portion de la dette à court terme</t>
  </si>
  <si>
    <t>Immobilisations corporelles financées par une subvention</t>
  </si>
  <si>
    <t>Nouvel apport affecté aux immobilisations</t>
  </si>
  <si>
    <t>Imputation de la portion des apports reportés à court terme</t>
  </si>
  <si>
    <t>22100- Portion à court terme des apports reportés</t>
  </si>
  <si>
    <t>Affectation annuelle des apports reportés</t>
  </si>
  <si>
    <t>45000- Amortissement des apports reportés</t>
  </si>
  <si>
    <t>Acquisition de terrain provenant d'un don</t>
  </si>
  <si>
    <t xml:space="preserve">Immobilisations corporelles financées par les fonds propres
</t>
  </si>
  <si>
    <t>Affectation aux immobilisations</t>
  </si>
  <si>
    <t>11200- Placements à court terme</t>
  </si>
  <si>
    <t>12300- Autres placements</t>
  </si>
  <si>
    <t>Financement de l’acquisition</t>
  </si>
  <si>
    <t>31000- Affectations internes</t>
  </si>
  <si>
    <t>Réserves</t>
  </si>
  <si>
    <t>Imputation aux réserves</t>
  </si>
  <si>
    <t>31100- Réserve de remplacement immobilière</t>
  </si>
  <si>
    <t>31200- Réserve de remplacement mobilière</t>
  </si>
  <si>
    <t>31300- Réserve de gestion hypothécaire</t>
  </si>
  <si>
    <t>31400- Réserve de gestion pour l'exploitation</t>
  </si>
  <si>
    <t>Revenus générés par les placements affectés aux réserves</t>
  </si>
  <si>
    <t>Utilisation de la réserve immobilière</t>
  </si>
  <si>
    <t>57120- Fournitures et matériaux liés aux réserves</t>
  </si>
  <si>
    <t>57220- Travaux majeurs liés aux réserves</t>
  </si>
  <si>
    <t>En cas de capitalisation du coût des immobilisations acquises à même ces revenus</t>
  </si>
  <si>
    <t>Utilisation de la réserve mobilière</t>
  </si>
  <si>
    <t>52720- Fournitures et équipements de bureau liés aux réserves</t>
  </si>
  <si>
    <t>52520- Aménagement de bureau lié aux réserves</t>
  </si>
  <si>
    <t>Utilisation de la réserve de gestion hypothécaire</t>
  </si>
  <si>
    <t>Utilisation de la réserve de gestion pour l'exploitation</t>
  </si>
  <si>
    <t>59300- Impôt foncier municipal</t>
  </si>
  <si>
    <t>Constitution de la provision</t>
  </si>
  <si>
    <t>55110- Créances douteuses</t>
  </si>
  <si>
    <t>11320- Provision pour créances douteuses</t>
  </si>
  <si>
    <t>Radiation d’une créance provisionnée</t>
  </si>
  <si>
    <t>11310- Loyer à recevoir</t>
  </si>
  <si>
    <t>11315- Loyer commercial à recevoir</t>
  </si>
  <si>
    <t>Radiation d’une créance non provisionnée</t>
  </si>
  <si>
    <t>Recouvrement de créances provisionnées</t>
  </si>
  <si>
    <t>55120- Recouvrement des créances douteuses</t>
  </si>
  <si>
    <t>Recouvrement de créances radiées</t>
  </si>
  <si>
    <t>Disposition d'immobilisation</t>
  </si>
  <si>
    <t>Gain en capital sur disposition d'immobilisation</t>
  </si>
  <si>
    <t>43300- Gain (perte) sur disposition d'immobilisations</t>
  </si>
  <si>
    <t>12613- Immobilisations_Biens meubles et équipements</t>
  </si>
  <si>
    <t>12622- Amortissement cumulé_ Biens meubles et équipements</t>
  </si>
  <si>
    <t>Perte en capital sur disposition d'immobilisation</t>
  </si>
  <si>
    <t>RAPPORT DE L’AUDITEUR ET DE L'AUDITRICE INDÉPENDANT(E)</t>
  </si>
  <si>
    <t>Opinion</t>
  </si>
  <si>
    <t>Fondement de l’opinion</t>
  </si>
  <si>
    <t xml:space="preserve">Nous avons effectué notre audit conformément aux normes d'audit généralement reconnues du Canada. Les responsabilités qui nous incombent en vertu de ces normes sont plus amplement décrites dans la section « Responsabilités de l'auditeur à l'égard de l'audit des états financiers » du présent rapport. Nous sommes indépendants de l'organisme conformément aux règles de déontologie qui s'appliquent à l'audit des états financiers au Canada et nous nous sommes acquittés des autres responsabilités déontologiques qui nous incombent selon ces règles. </t>
  </si>
  <si>
    <t>Nous estimons que les éléments probants que nous avons obtenus sont suffisants et appropriés pour fonder notre opinion d'audit.</t>
  </si>
  <si>
    <t>Responsabilité de la direction et des responsables de la gouvernance à l’égard des états financiers</t>
  </si>
  <si>
    <t>La direction est responsable de la préparation et de la présentation fidèle de ces états financiers conformément aux Normes comptables canadiennes pour les organismes sans but lucratif, ainsi que du contrôle interne qu’elle considère comme nécessaire pour permettre la préparation d’états financiers exempts d’anomalies significatives, que celles-ci résultent de fraudes ou d’erreurs.</t>
  </si>
  <si>
    <t>Lors de la préparation des états financiers, c'est à la direction qu'il incombe d'évaluer la capacité de l'organisme à poursuivre son exploitation, de communiquer, le cas échéant, les questions relatives à la continuité de l'exploitation et d'appliquer le principe comptable de continuité d'exploitation, sauf si la direction a l'intention de liquider de l'organisme ou de cesser son activité ou si aucune autre solution réaliste ne s'offre à elle.</t>
  </si>
  <si>
    <t>Il incombe aux responsables de la gouvernance de surveiller le processus d'information financière de l'organisme.</t>
  </si>
  <si>
    <t>Responsabilité de l’auditeur à l’égard de l’audit des états financiers</t>
  </si>
  <si>
    <t>Nos objectifs sont d'obtenir l'assurance raisonnable que les états financiers pris dans leur ensemble sont exempts d'anomalies significatives, que celles-ci résultent de fraudes ou d'erreurs, et de délivrer un rapport de l'auditeur contenant notre opinion. L'assurance raisonnable correspond à un niveau élevé d'assurance, qui ne garantit toutefois pas qu'un audit réalisé conformément aux normes d'audit généralement reconnues du Canada permettra toujours de détecter toute anomalie significative qui pourrait exister. Les anomalies peuvent résulter de fraudes ou d'erreurs et elles sont considérées comme significatives lorsqu'il est raisonnable de s'attendre à ce que, individuellement ou collectivement, elles puissent influer sur les décisions économiques que les utilisateurs des états financiers prennent en se fondant sur ceux-ci.</t>
  </si>
  <si>
    <t>Dans le cadre d’un audit réalisé conformément aux normes d’audit généralement reconnues du Canada, nous exerçons notre jugement professionnel et faisons preuve d’esprit critique tout au long de cet audit. En outre :</t>
  </si>
  <si>
    <t>•</t>
  </si>
  <si>
    <t>Nous identifions et évaluons les risques que les états financiers comportent des anomalies significatives, que celles-ci résultent de fraudes ou d’erreurs, concevons et mettons en œuvre des procédures d’audit en réponse à ces risques, et réunissons des éléments probants suffisants et appropriés pour fonder notre opinion. Le risque de non-détection d’une anomalie significative résultant d’une fraude est plus élevé que celui d’une anomalie significative résultant d’une erreur, car la fraude peut impliquer la collusion, la falsification, les omissions volontaires, les fausses déclarations ou le contournement du contrôle interne;</t>
  </si>
  <si>
    <t>RAPPORT DE L’AUDITEUR OU L'AUDITRICE INDÉPENDANT(E) [suite]</t>
  </si>
  <si>
    <t>Nous acquérons une compréhension des éléments du contrôle interne pertinents pour l’audit afin de concevoir des procédures d’audit appropriées dans les circonstances, et non dans le but d’exprimer une opinion sur l’efficacité du contrôle interne de l'organisation;</t>
  </si>
  <si>
    <t>Nous apprécions le caractère approprié des méthodes comptables retenues et le caractère raisonnable des estimations comptables faites par la direction, de même que des informations y afférentes fournies par cette dernière;</t>
  </si>
  <si>
    <t>Nous tirons une conclusion quant au caractère approprié de l’utilisation par la direction du principe comptable de continuité d’exploitation et, selon les éléments probants obtenus, quant à l’existence ou non d’une incertitude significative liée à des événements ou situations susceptibles de jeter un doute important sur la capacité de l'organisme à poursuivre son exploitation. Si nous concluons à l’existence d’une incertitude significative, nous sommes tenus d’attirer l’attention des lecteurs de notre rapport sur les informations fournies dans les états financiers au sujet de cette incertitude ou, si ces informations ne sont pas adéquates, d’exprimer une opinion modifiée. Nos conclusions s’appuient sur les éléments probants obtenus jusqu’à la date de notre rapport. Des événements ou situations futurs pourraient par ailleurs amener l'organisme à cesser son exploitation;</t>
  </si>
  <si>
    <t>Nous évaluons la présentation d’ensemble, la structure et le contenu des états financiers, y compris les informations fournies dans les notes, et apprécions si les états financiers représentent les opérations et événements sous-jacents d’une manière propre à donner une image fidèle;</t>
  </si>
  <si>
    <t>Nous communiquons aux responsables de la gouvernance notamment l’étendue et le calendrier prévus des travaux d’audit et nos constatations importantes, y compris toute déficience importante du contrôle interne que nous aurions relevée au cours de notre audit.</t>
  </si>
  <si>
    <t>Nom du professionnel en exercice :</t>
  </si>
  <si>
    <t>Signature du professionnel en exercice :</t>
  </si>
  <si>
    <t>Date du rapport du professionnel en exercice :</t>
  </si>
  <si>
    <t>Adresse du professionnel en exercice :</t>
  </si>
  <si>
    <t>Nom du projet  CV :</t>
  </si>
  <si>
    <t xml:space="preserve">Exercice terminé le : </t>
  </si>
  <si>
    <t>Personne à contacter :</t>
  </si>
  <si>
    <t xml:space="preserve">Titre : </t>
  </si>
  <si>
    <t xml:space="preserve">Courriel : </t>
  </si>
  <si>
    <t>Nombre d'ensemble immobilier :</t>
  </si>
  <si>
    <t>Nombre d'employés :</t>
  </si>
  <si>
    <t>Adresse postale de l'organisme :</t>
  </si>
  <si>
    <t>Montréal</t>
  </si>
  <si>
    <t>Québec</t>
  </si>
  <si>
    <t>Adresse du projet CV :</t>
  </si>
  <si>
    <t xml:space="preserve">Nombre de mois de l'exercice du projet CV : </t>
  </si>
  <si>
    <r>
      <t xml:space="preserve">mois  </t>
    </r>
    <r>
      <rPr>
        <i/>
        <sz val="12"/>
        <color theme="1"/>
        <rFont val="Arial"/>
        <family val="2"/>
      </rPr>
      <t>(un exercice financier doit être de 12 mois ou moins)</t>
    </r>
  </si>
  <si>
    <r>
      <rPr>
        <b/>
        <sz val="11"/>
        <color theme="1"/>
        <rFont val="Arial"/>
        <family val="2"/>
      </rPr>
      <t xml:space="preserve">Nom des autres projets
</t>
    </r>
    <r>
      <rPr>
        <i/>
        <sz val="11"/>
        <color theme="1"/>
        <rFont val="Arial"/>
        <family val="2"/>
      </rPr>
      <t>(À compléter lorsque l'organisme possède plus d'un ensemble immobilier)</t>
    </r>
  </si>
  <si>
    <t>Mode de financement</t>
  </si>
  <si>
    <t>Nombre de mois d'exploitation</t>
  </si>
  <si>
    <t>Nombre de logements</t>
  </si>
  <si>
    <t>AUDITÉ</t>
  </si>
  <si>
    <t>(Annexes A &amp; B)</t>
  </si>
  <si>
    <t>Amortissement des apports reportés autres</t>
  </si>
  <si>
    <t>Amortissement des apports reportés afférents aux immobilisations</t>
  </si>
  <si>
    <t>Total Produits</t>
  </si>
  <si>
    <t>Énergie, Taxes, Assurances et sinistres</t>
  </si>
  <si>
    <t>Notes</t>
  </si>
  <si>
    <t>Projet en convention Ville</t>
  </si>
  <si>
    <t>Autres projets</t>
  </si>
  <si>
    <t>Nom de l'administrateur/administratrice</t>
  </si>
  <si>
    <t>Signature</t>
  </si>
  <si>
    <t>Date</t>
  </si>
  <si>
    <t>Portion à court terme des autres dettes à long terme</t>
  </si>
  <si>
    <t>PASSIF ET ACTIF NET</t>
  </si>
  <si>
    <t>Actif  net non affecté</t>
  </si>
  <si>
    <t>SOLDE D'OUVERTURE avant redressements</t>
  </si>
  <si>
    <t>[  - ]</t>
  </si>
  <si>
    <t>SOLDE D'OUVERTURE après redressements</t>
  </si>
  <si>
    <t>[ + ]</t>
  </si>
  <si>
    <t xml:space="preserve">Affectations internes </t>
  </si>
  <si>
    <t>Contribution aux réserves</t>
  </si>
  <si>
    <t xml:space="preserve">Utilisation des réserves </t>
  </si>
  <si>
    <t>Investi en immobilisation</t>
  </si>
  <si>
    <t>Amortissement des apports reportés relatifs aux immobilisations</t>
  </si>
  <si>
    <t>Autres (spécifiez)</t>
  </si>
  <si>
    <t>VARIATION ANNUELLE</t>
  </si>
  <si>
    <t>SOLDE DE FIN</t>
  </si>
  <si>
    <t>État de flux de trésorerie de l'organisme</t>
  </si>
  <si>
    <t>ACTIVITÉS D'EXPLOITATION</t>
  </si>
  <si>
    <t>Excédent (Insuffisance) des produits sur les charges</t>
  </si>
  <si>
    <t>Éléments sans incidence sur la trésorerie</t>
  </si>
  <si>
    <t>Gain (perte) sur disposition d'immobilisations</t>
  </si>
  <si>
    <t>(Autres - Précisez)</t>
  </si>
  <si>
    <t>Variation nette des éléments hors caisse du fonds de roulement</t>
  </si>
  <si>
    <t>Variation - Débiteurs</t>
  </si>
  <si>
    <t>Variation - Avances à un apparenté</t>
  </si>
  <si>
    <t>Variation - Frais payés d'avance</t>
  </si>
  <si>
    <t>Variation - Stocks</t>
  </si>
  <si>
    <t>Variation - Créditeurs</t>
  </si>
  <si>
    <t>Variation - Avances d'un apparenté</t>
  </si>
  <si>
    <t>Variation - Subvention reçue d'avance</t>
  </si>
  <si>
    <t>Variation - Apports reportés autres_CT</t>
  </si>
  <si>
    <t>RENTRÉE(SORTIES) DE FONDS NETTES PROVENANT DES ACTIVITÉS D'EXPLOITATION</t>
  </si>
  <si>
    <t>ACTIVITÉS D'INVESTISSEMENT</t>
  </si>
  <si>
    <t>Variation de l'encaisse réservée ou placements réservés</t>
  </si>
  <si>
    <t>Variation de placements</t>
  </si>
  <si>
    <t>RENTRÉE(SORTIES) DE FONDS NETTES PROVENANT DES ACTIVITÉS D'INVESTISSEMENT</t>
  </si>
  <si>
    <t>ACTIVITÉS DE FINANCEMENT</t>
  </si>
  <si>
    <t>Variation de la marge de crédit</t>
  </si>
  <si>
    <t>de la marge de crédit</t>
  </si>
  <si>
    <t>Variation des apports reportés</t>
  </si>
  <si>
    <t>des apports reportés</t>
  </si>
  <si>
    <t>Augmentation de la dette à long terme</t>
  </si>
  <si>
    <t>Remboursement de la dette à long terme</t>
  </si>
  <si>
    <t>Variation de parts sociales</t>
  </si>
  <si>
    <t>des parts sociales</t>
  </si>
  <si>
    <t>RENTRÉE(SORTIES) DE FONDS NETTES PROVENANT DES ACTIVITÉS DE FINANCEMENT</t>
  </si>
  <si>
    <t>VARIATION DE LA TRÉSORE ET DES ÉQUIVALENTS DE TRÉSORERIE</t>
  </si>
  <si>
    <t xml:space="preserve"> TRÉSORE ET DES ÉQUIVALENTS DE TRÉSORERIE AU DÉBUT</t>
  </si>
  <si>
    <t xml:space="preserve"> TRÉSORE ET DES ÉQUIVALENTS DE TRÉSORERIE À LA FIN</t>
  </si>
  <si>
    <t>Notes complémentaires</t>
  </si>
  <si>
    <t>STATUTS CONSTITUTIFS ET NATURE DES ACTIVITÉS</t>
  </si>
  <si>
    <t>PRINCIPALES MÉTHODES COMPTABLES</t>
  </si>
  <si>
    <t>Les états financiers ont été dressés selon les Normes comptables canadiennes pour les organismes sans but lucratif de la Partie III du Manuel de CPA - Comptabilité. Ils comprennent les principales méthodes comptables suivantes :</t>
  </si>
  <si>
    <t>a)</t>
  </si>
  <si>
    <t>Utilisation d'estimations</t>
  </si>
  <si>
    <t xml:space="preserve">La préparation des états financiers dressés selon les Normes comptables canadiennes pour les organismes sans but lucratif exige que la direction effectue des estimations et établisse des hypothèses qui touchent les montants des actifs et des passifs déclarés, la présentation des actifs et des passifs éventuels à la date des états financiers et le montant des produits et des charges pour la période visée. </t>
  </si>
  <si>
    <t>Les éléments des états financiers qui requièrent davantage l'utilisation d'estimations incluent la durée de vie des immobilisations aux fins du calcul de l'amortissement et l'évaluation de leur valeur recouvrable nette. Le recouvrement des comptes clients et autres créances est également sujet à certaines estimations et hypothèses. Les résultats réels pourraient être différents de ces estimations.</t>
  </si>
  <si>
    <t>b)</t>
  </si>
  <si>
    <t>Comptabilisation des produits</t>
  </si>
  <si>
    <t xml:space="preserve">L'organisme applique la méthode du report pour comptabiliser les apports. Les apports affectés sont constatés à titre de produits de l'exercice au cours duquel les charges connexes sont engagées. Ainsi, les apports affectés relatifs aux acquisitions d'immobilisations sont amortis selon la durée de vie des immobilisations auxquelles ils se rapportent. Les apports non affectés sont constatés à titre de produits lorsqu'ils sont reçus ou à recevoir si le montant à recevoir peut faire l'objet d'une estimation raisonnable et que sa réception est raisonnablement assurée. </t>
  </si>
  <si>
    <t>Les revenus de loyers sont constatés à titre de produits dans l’exercice auquel ils se rapportent. Les autres produits sont constatés à titre de produits lorsqu'ils sont gagnés, à la condition que leur réception soit raisonnablement assurée.</t>
  </si>
  <si>
    <t>L’organisme comptabilise ses intérêts selon la comptabilité d’exercice.</t>
  </si>
  <si>
    <t>c)</t>
  </si>
  <si>
    <t>Instruments financiers</t>
  </si>
  <si>
    <t>Évaluation des instruments financiers</t>
  </si>
  <si>
    <t>L'organisme évalue initialement ses actifs financiers et passifs financiers à la juste valeur, sauf dans le cas des instruments financiers résultant d'opérations entre apparentés, qui sont habituellement évalués à la valeur comptable s'ils résultent d'opérations effectuées hors du cours normal des activités ou à la valeur d'échange dans les autres situations.</t>
  </si>
  <si>
    <t>Il évalue ultérieurement tous ses actifs financiers et passifs financiers au coût après amortissement. Les actifs financiers évalués au coût après amortissement se composent de l'encaisse, des débiteurs, excluant les taxes à la consommation à recevoir, de l'encaisse et placements réservés et des subventions à recevoir.
Les passifs financiers évalués au coût après amortissement se composent des créditeurs et de la dette à long terme.</t>
  </si>
  <si>
    <t xml:space="preserve">Dépréciation </t>
  </si>
  <si>
    <t>Les actifs financiers évalués au coût sont soumis à un test de dépréciation s’il existe des indications possibles de dépréciation. Le montant de réduction de valeur est comptabilisé aux résultats. La moins-value déjà comptabilisée peut faire l’objet d’une reprise de valeur dans la mesure de l’amélioration, soit directement, soit par l’ajustement du compte de provision, sans être supérieure à ce qu’elle aurait été à la date de reprise si la moins-value n’avait jamais été comptabilisée. Cette reprise est comptabilisée aux résultats.</t>
  </si>
  <si>
    <t>PRINCIPALES MÉTHODES COMPTABLES (SUITE)</t>
  </si>
  <si>
    <t>d)</t>
  </si>
  <si>
    <t>Les immobilisations acquises sont comptabilisées au coût. Les apports reçus sous forme d'immobilisations sont comptabilisés à la juste valeur à la date de l'apport. Les immobilisations sont amorties en fonction de leur durée de vie estimative selon la méthode linéaire aux taux annuels indiqués ci-dessous. Elles sont aussi soumises à des tests de dépréciation lorsque l'organisme constate qu'une immobilisation n'a plus aucun potentiel de service à long terme.</t>
  </si>
  <si>
    <t>ans</t>
  </si>
  <si>
    <t>Biens meubles</t>
  </si>
  <si>
    <t>Matériel informatique</t>
  </si>
  <si>
    <t>e)</t>
  </si>
  <si>
    <t>Dépréciation d'actifs à long terme</t>
  </si>
  <si>
    <t>Les actifs à long terme sont soumis à un test de dépréciation lorsque des événements ou des changements de situation indiquent que leur valeur comptable pourrait ne pas être recouvrable. Une perte de valeur est constatée lorsque les circonstances indiquent qu'ils ne contribuent plus à la capacité de l'organisme de fournir des biens et des services, ou que la valeur des avantages économiques futurs ou du potentiel de service qui sont associés aux actifs à long terme est inférieure à leur valeur comptable nette. La perte de valeur constatée est mesurée comme étant l'excédent de la valeur comptable de l'actif sur sa juste valeur ou sur son coût de remplacement. Une réduction de valeur ne doit pas faire l'objet de reprises.</t>
  </si>
  <si>
    <t>f)</t>
  </si>
  <si>
    <t>Subventions en immobilisations reportées</t>
  </si>
  <si>
    <t xml:space="preserve">Les subventions relatives aux immobilisations sont comptabilisées à titre de subventions reportées puis amorties de la même façon que les immobilisations auxquelles elles se rapportent. </t>
  </si>
  <si>
    <t>g)</t>
  </si>
  <si>
    <t>Trésorerie et équivalents de trésorerie</t>
  </si>
  <si>
    <t>La politique de l'organisme consiste à présenter dans la trésorerie et les équivalents de trésorerie le solde d'encaisse.</t>
  </si>
  <si>
    <t>h)</t>
  </si>
  <si>
    <t>Réserve pour remplacement immobilière</t>
  </si>
  <si>
    <t>L'organisme doit constituer un fonds de réserve pour remplacement respectant les limites minimales prescrites dans la convention conclue avec la Ville de Montréal. Les contributions doivent être déposées dans un compte de banque distinct auquel doivent s'ajouter les intérêts. Ce fonds ne peut servir qu'aux usages prévus dans la convention où à des dépenses approuvées par la Ville. Cette réserve ne peut être utilisée que pour payer le coût de remplacement d'éléments d'immobilisations qui sont usés et non pour l'entretien et les réparations mineures. Les intérêts produits sur les montants accumulés font partie de la réserve et les placements doivent être maintenus distinctement.</t>
  </si>
  <si>
    <t>i)</t>
  </si>
  <si>
    <t>Réserve pour remplacement mobilière</t>
  </si>
  <si>
    <t>L'organisme doit constituer un fonds de réserve pour remplacement mobilière respectant les limites prescrites dans la convention conclue avec la Ville. Les contributions doivent être déposées dans un compte de banque distinct auquel doivent s'ajouter les intérêts. Ce fonds ne peut servir qu'aux usages prévus dans la convention où à des dépenses approuvées par la Ville. Cette réserve ne peut être utilisée que pour payer le coût de remplacement d'éléments mobiliers. Les intérêts produits sur les montants accumulés font partie de la réserve et les placements doivent être maintenus distinctement.</t>
  </si>
  <si>
    <t>j)</t>
  </si>
  <si>
    <t>L'organisme doit constituer un fonds de réserve de gestion respectant les limites prescrites dans la convention conclue avec la Ville. relativement à l'aide accordée. Cette réserve doit être utilisée pour pondérer les loyers dans l'éventualité d'un renouvellement hypothécaire dont le taux élevé obligerait à une augmentation importante du coût des loyers. Les intérêts produits sur les montants accumulés font partie de la réserve et les placements doivent être maintenus distinctement.</t>
  </si>
  <si>
    <t>k)</t>
  </si>
  <si>
    <t>l)</t>
  </si>
  <si>
    <t>Ventilation des charges</t>
  </si>
  <si>
    <t>Les charges salariales de l'organisme sont ventilés au prorata des heures travaillées pour chaque activité.</t>
  </si>
  <si>
    <t>L’organisme ventile certaines de ses charges  entre l'exploitation des immeubles par projet et les activités de la corporation.</t>
  </si>
  <si>
    <t>REDRESSEMENTS DES EXERCICES ANTÉRIEURS</t>
  </si>
  <si>
    <t>Les corrections aux soldes des comptes du projet CV ayant rapport aux exercices antérieurs ont été comptabilisées dans l'exercice en cours et aucun redressement des données financières des exercices antérieurs n'a été effectué.</t>
  </si>
  <si>
    <t>Oui</t>
  </si>
  <si>
    <t>Non</t>
  </si>
  <si>
    <t>PLACEMENTS</t>
  </si>
  <si>
    <t>Projet</t>
  </si>
  <si>
    <t>DÉBITEURS</t>
  </si>
  <si>
    <t>Projet CV</t>
  </si>
  <si>
    <t>TOTAL</t>
  </si>
  <si>
    <t>FRAIS PAYÉS D'AVANCE</t>
  </si>
  <si>
    <t>Énergie payée d'avance</t>
  </si>
  <si>
    <t>(Précisez les autres frais payés d'avance)</t>
  </si>
  <si>
    <t>RÉSERVE HYPOTHÉCAIRE</t>
  </si>
  <si>
    <t>Encaisse, épargne et placements liées à la réserve hypothécaire</t>
  </si>
  <si>
    <t xml:space="preserve"> [ - ]</t>
  </si>
  <si>
    <t>TPS à recevoir à la réalisation liées au financement intérimaire</t>
  </si>
  <si>
    <t>TVQ à recevoir à la réalisation liées au financement intérimaire</t>
  </si>
  <si>
    <t>Loyers à recevoir avant la DAI liés au financement intérimaire</t>
  </si>
  <si>
    <t>PSL à recevoir avant la DAI liés au financement intérimaire</t>
  </si>
  <si>
    <t>Contribution du milieu à recevoir liée au financement intérimaire</t>
  </si>
  <si>
    <t>Autres montants à recevoir liés au financement intérimaire</t>
  </si>
  <si>
    <t>Emprunt lié au financement intérimaire</t>
  </si>
  <si>
    <t>ENCAISSE ET PLACEMENTS RÉSERVÉS</t>
  </si>
  <si>
    <t>L'organisme doit constituer des réserves en vertu de la convention d'exploitation signée avec la Ville de Montréal.</t>
  </si>
  <si>
    <t>Placements réservés</t>
  </si>
  <si>
    <t>(Description des placements)</t>
  </si>
  <si>
    <t>(Note 2 h)</t>
  </si>
  <si>
    <t>(Note 2 i)</t>
  </si>
  <si>
    <t>(Note 2 j)</t>
  </si>
  <si>
    <t>(Note 2 k)</t>
  </si>
  <si>
    <t>IMMOBILISATIONS CORPORELLES</t>
  </si>
  <si>
    <t xml:space="preserve"> </t>
  </si>
  <si>
    <t>Évaluation municipale</t>
  </si>
  <si>
    <t>Coût</t>
  </si>
  <si>
    <t>Amortissement cumulé</t>
  </si>
  <si>
    <t>Valeur comptable nette</t>
  </si>
  <si>
    <t>Constatés à titre de charges</t>
  </si>
  <si>
    <t>Biens meubles et équipements</t>
  </si>
  <si>
    <t>Total</t>
  </si>
  <si>
    <t>MARGE DE CRÉDIT</t>
  </si>
  <si>
    <t>CRÉDITEURS</t>
  </si>
  <si>
    <t>(Précisez)</t>
  </si>
  <si>
    <t>APPORTS REPORTÉS</t>
  </si>
  <si>
    <t>Apports reportés afférents aux immobilisations</t>
  </si>
  <si>
    <t>Montant total accordé</t>
  </si>
  <si>
    <t>Encaissements / (Décaissements)</t>
  </si>
  <si>
    <t>Constatés à titre de produits [charges]</t>
  </si>
  <si>
    <t>Subvention municipale à la construction</t>
  </si>
  <si>
    <t>Contribution du milieu municipal</t>
  </si>
  <si>
    <t>Contribution du milieu des autres organismes</t>
  </si>
  <si>
    <t>Subvention fédérale à la construction</t>
  </si>
  <si>
    <t xml:space="preserve">Apports reportés - Autres subventions </t>
  </si>
  <si>
    <t>Subvention provinciale à la construction (SHQ)</t>
  </si>
  <si>
    <t>Apports reportés afférents aux immobilisations (suite)</t>
  </si>
  <si>
    <t xml:space="preserve">Apports reportés </t>
  </si>
  <si>
    <t>Encaissements / [Décaissements]</t>
  </si>
  <si>
    <t>DETTE À LONG TERME</t>
  </si>
  <si>
    <t>Détenteurs</t>
  </si>
  <si>
    <t>Nature 
du prêt</t>
  </si>
  <si>
    <t>Créanciers</t>
  </si>
  <si>
    <t>Période d'amortissement
(années)</t>
  </si>
  <si>
    <t>Montant initial 
du prêt ($)</t>
  </si>
  <si>
    <t>Pourcentage 
de la dette non immobilisée (%)</t>
  </si>
  <si>
    <t>Versements mensuels ($)</t>
  </si>
  <si>
    <t>Taux 
d'intérêts
 (%)</t>
  </si>
  <si>
    <t>Total de la dette à long terme</t>
  </si>
  <si>
    <t>Portion de la dette échéant au cours du prochain exercice</t>
  </si>
  <si>
    <t>Les remboursements des prochains exercices, s'établissent comme suit :</t>
  </si>
  <si>
    <t>Répartition de la dette à long terme du projet</t>
  </si>
  <si>
    <t>Augmentation</t>
  </si>
  <si>
    <t>Remboursement</t>
  </si>
  <si>
    <t>Portion de dette relative aux immobilisations</t>
  </si>
  <si>
    <t>Portion de dette non immobilisée</t>
  </si>
  <si>
    <t>AFFECTATION D'ORIGINE INTERNE</t>
  </si>
  <si>
    <t xml:space="preserve">PARTS SOCIALES </t>
  </si>
  <si>
    <t>À l'exception des restrictions prévues à l'article 38 de la Loi sur les coopératives, les parts sociales sont remboursées au membre, lorsque son bail est résilié, annulé ou non renouvelé.</t>
  </si>
  <si>
    <t>Parts sociales payées</t>
  </si>
  <si>
    <t>Solde au début</t>
  </si>
  <si>
    <t>Encaissées aux cours de l'exercice</t>
  </si>
  <si>
    <t>Remboursées aux cours de l'exercice</t>
  </si>
  <si>
    <t>[ - ]</t>
  </si>
  <si>
    <t>Parts sociales impayées</t>
  </si>
  <si>
    <t>Parts sociales souscrites</t>
  </si>
  <si>
    <t>ACTIF NET NON AFFECTÉ (ANNA)</t>
  </si>
  <si>
    <t>Résidentiel</t>
  </si>
  <si>
    <t>Non résidentiel</t>
  </si>
  <si>
    <t>Surplus (déficit) cumulé</t>
  </si>
  <si>
    <t>Déficit cumulé financé par autre dette à long terme</t>
  </si>
  <si>
    <t>INSTRUMENTS FINANCIERS</t>
  </si>
  <si>
    <t xml:space="preserve">a) </t>
  </si>
  <si>
    <t>Risques et concentrations</t>
  </si>
  <si>
    <t xml:space="preserve">b) </t>
  </si>
  <si>
    <t>Risque de liquidité</t>
  </si>
  <si>
    <t xml:space="preserve">c) </t>
  </si>
  <si>
    <t>Risque de crédit</t>
  </si>
  <si>
    <t xml:space="preserve">d) </t>
  </si>
  <si>
    <t>Risque du taux d'intérêt</t>
  </si>
  <si>
    <t>BAIL EMPLYTÉOTHIQUE</t>
  </si>
  <si>
    <t>OPÉRATIONS ENTRE APPARENTÉS</t>
  </si>
  <si>
    <r>
      <rPr>
        <sz val="11"/>
        <color theme="1"/>
        <rFont val="Arial"/>
        <family val="2"/>
      </rPr>
      <t xml:space="preserve">Des apparentés sont des parties dont l’une a la capacité d’exercer, directement ou indirectement, un contrôle, un contrôle conjoint ou une influence notable sur l’autre. Des parties sont apparentées lorsqu’elles sont soumises à un contrôle commun, à un contrôle conjoint ou à une influence notable commune. Deux organismes sont apparentés lorsque l’un des organismes détient un intérêt économique dans l’autre. Les membres de la direction, les administrateurs et les proches parents comptent également au nombre des apparentés.
Une opération entre apparentés est un transfert de ressources économiques ou d’obligations entre des apparentés, ou prestation de services par une partie à un apparenté, indépendamment du fait qu’une contrepartie soit donnée ou non. Les parties à l’opération sont apparentées avant que l’opération n’ait lieu. Lorsque la relation découle de l’opération, celle-ci n’est pas une opération entre apparentés.
</t>
    </r>
    <r>
      <rPr>
        <b/>
        <sz val="11"/>
        <color theme="1"/>
        <rFont val="Arial"/>
        <family val="2"/>
      </rPr>
      <t>L’organisme doit fournir les informations suivantes sur les opérations qu’il conclut avec des apparentés :</t>
    </r>
  </si>
  <si>
    <t>Montant</t>
  </si>
  <si>
    <t>Détails</t>
  </si>
  <si>
    <t>Nom et lien</t>
  </si>
  <si>
    <t>Lien</t>
  </si>
  <si>
    <t>AUTRES NOTES</t>
  </si>
  <si>
    <t>Résultats détaillés du Projet CV</t>
  </si>
  <si>
    <t>(Formulaire F-1)</t>
  </si>
  <si>
    <t>[-]</t>
  </si>
  <si>
    <t>(Formulaire F-7)</t>
  </si>
  <si>
    <t>Télécommunications</t>
  </si>
  <si>
    <t>Fournitures et matériaux liés aux réserves- Réserve immobilière</t>
  </si>
  <si>
    <t>Fournitures et matériaux liés aux réserves- Réserve mobilière</t>
  </si>
  <si>
    <t>Honoraires professionnels et de services - régulier</t>
  </si>
  <si>
    <t>Honoraires professionnels et de services liés aux réserves</t>
  </si>
  <si>
    <t xml:space="preserve">Assurances </t>
  </si>
  <si>
    <t>Intérêts sur dette à long terme - 1e tranche Prêt LT</t>
  </si>
  <si>
    <t>Intérêts sur dette à long terme - autres tranches Prêt LT</t>
  </si>
  <si>
    <t>Dépenses liées autres affectations internes</t>
  </si>
  <si>
    <t>Total Charges</t>
  </si>
  <si>
    <t>(Annexe A)</t>
  </si>
  <si>
    <t>Créances irrécouvrables nettes</t>
  </si>
  <si>
    <t>Bilan détaillé du Projet CV</t>
  </si>
  <si>
    <t>Opérations</t>
  </si>
  <si>
    <t>Subvention PSL à recevoir avant la DAI liés au financement intérimaire</t>
  </si>
  <si>
    <t>Autres placements réservés liés aux affections internes</t>
  </si>
  <si>
    <t>Apports reportés  relatifs aux immobilisations corporelles_Contribution du milieu municipal_CT</t>
  </si>
  <si>
    <t>Apports reportés  relatifs aux immobilisations corporelles_Contribution du milieu des autres organismes_CT</t>
  </si>
  <si>
    <t>Apports reportés autres</t>
  </si>
  <si>
    <t>Actif net investi en immobilisations</t>
  </si>
  <si>
    <t>Validation - Bilan</t>
  </si>
  <si>
    <t>SOLDE D'OUVERTURE  après redressements</t>
  </si>
  <si>
    <t>Contributions – Réserve de remplacement immobilière</t>
  </si>
  <si>
    <t>Contributions – Réserve de remplacement mobilière</t>
  </si>
  <si>
    <t>Contributions – Réserve de gestion hypothécaire</t>
  </si>
  <si>
    <t>Contributions – Réserve de gestion de subvention à l’exploitation</t>
  </si>
  <si>
    <t>Contributions – Réserve de prévoyance</t>
  </si>
  <si>
    <t>Contributions – Autres affectations internes</t>
  </si>
  <si>
    <t>[  + ]</t>
  </si>
  <si>
    <t>Variation de la réserve hypothécaire et du financement intérimaire</t>
  </si>
  <si>
    <t>Augmentation de la réserve hypothécaire et du financement intérimaire</t>
  </si>
  <si>
    <t>Diminution de la réserve hypothécaire et du financement intérimaire</t>
  </si>
  <si>
    <t>SOLDE À LA FIN</t>
  </si>
  <si>
    <t>Ventilation de l'Actif net non affecté  (ANNA)</t>
  </si>
  <si>
    <t>Surplus (déficit) cumulé en termes de liquidités</t>
  </si>
  <si>
    <t>Solde</t>
  </si>
  <si>
    <t>Validation - Suplus (déficit) cumulé  en termes de liquidités</t>
  </si>
  <si>
    <t>État de flux de trésorerie du Projet CV</t>
  </si>
  <si>
    <t>Variation de l'encaisse, l'épargne et placements réservés</t>
  </si>
  <si>
    <t>Résultats financiers en termes de liquidités pour le Projet CV</t>
  </si>
  <si>
    <t xml:space="preserve">Loyers ou frais d'hébergement et revenus de location </t>
  </si>
  <si>
    <t>Ajustements des revenus - Gains (pertes) sur disposition d'immobilisations</t>
  </si>
  <si>
    <t/>
  </si>
  <si>
    <t>Rapport comparatif entre les prévisions et les résultats des produits et des charges du Projet CV</t>
  </si>
  <si>
    <t>Écart</t>
  </si>
  <si>
    <t>( $ )</t>
  </si>
  <si>
    <t>( % )</t>
  </si>
  <si>
    <t>Perte relative aux loyers (ou frais d'hébergement) gratuits</t>
  </si>
  <si>
    <t>Supplément au loyer (PSL) - Bénéficiaires</t>
  </si>
  <si>
    <t xml:space="preserve">  Nom de l’organisme :</t>
  </si>
  <si>
    <t>RFA au :</t>
  </si>
  <si>
    <t xml:space="preserve">  Nom du Projet CV :</t>
  </si>
  <si>
    <t>FORMULAIRE F-1 :</t>
  </si>
  <si>
    <r>
      <rPr>
        <b/>
        <sz val="13"/>
        <color rgb="FF000000"/>
        <rFont val="Arial"/>
        <family val="2"/>
      </rPr>
      <t xml:space="preserve">GRILLE DES LOYERS DU PROJET CV     </t>
    </r>
    <r>
      <rPr>
        <b/>
        <sz val="13"/>
        <color rgb="FF093D93"/>
        <rFont val="Arial"/>
        <family val="2"/>
      </rPr>
      <t xml:space="preserve"> (non audité)</t>
    </r>
  </si>
  <si>
    <t>Type de logement</t>
  </si>
  <si>
    <t>Nombre de logements PSL</t>
  </si>
  <si>
    <t>Services inclus au bail</t>
  </si>
  <si>
    <t xml:space="preserve"> Avant augmentation de loyer</t>
  </si>
  <si>
    <t>Après augmentation de loyer</t>
  </si>
  <si>
    <t>Nombre de logements vacants en fin d'exercice</t>
  </si>
  <si>
    <t>Nombre de logements ayant un loyer impayé de plus 30 j. en fin d'exercice</t>
  </si>
  <si>
    <t>Loyer au bail ou frais d'occupation</t>
  </si>
  <si>
    <t>Nombre de mois</t>
  </si>
  <si>
    <t>Rabais de membre</t>
  </si>
  <si>
    <t>Nombre de logements vacants</t>
  </si>
  <si>
    <t xml:space="preserve">Nombre total de mois vacants </t>
  </si>
  <si>
    <t>Nombre de mois vacants compensé par les PSL</t>
  </si>
  <si>
    <t>Loyer au bail
 ou frais d'occupation</t>
  </si>
  <si>
    <t xml:space="preserve">Total pour le projet : </t>
  </si>
  <si>
    <t>Revenu au bail avant augmentation de loyer / Revenu de frais d'occupation avant augmentation des frais d'occupation</t>
  </si>
  <si>
    <t>Revenu au bail après augmentation de loyer / Revenu de frais d'occupation après augmentation des frais d'occupation</t>
  </si>
  <si>
    <t>Revenu total au bail / revenu total de frais d'occupation de l'exercice</t>
  </si>
  <si>
    <t>Rabais de membre avant augmentation de loyer</t>
  </si>
  <si>
    <t>Rabais de membre après augmentation de loyer</t>
  </si>
  <si>
    <t>Rabais de membre total de l'exercice</t>
  </si>
  <si>
    <t>Pertes locatives non compensées dues aux logement vacants avant augmentation de loyer</t>
  </si>
  <si>
    <t>Pertes locatives non compensées dues aux logement vacants après augmentation de loyer</t>
  </si>
  <si>
    <t>Pertes locatives non compensées totales dues aux logement vacants de l'exercice</t>
  </si>
  <si>
    <t>FORMULAIRE F-2 :</t>
  </si>
  <si>
    <r>
      <rPr>
        <b/>
        <sz val="13"/>
        <color rgb="FF000000"/>
        <rFont val="Arial"/>
        <family val="2"/>
      </rPr>
      <t xml:space="preserve">   MEMBRES DU CONSEIL D'ADMINISTRATION    </t>
    </r>
    <r>
      <rPr>
        <b/>
        <sz val="13"/>
        <color rgb="FF093D93"/>
        <rFont val="Arial"/>
        <family val="2"/>
      </rPr>
      <t>(non audité)</t>
    </r>
  </si>
  <si>
    <t xml:space="preserve">   (Liste de toutes les personnes ayant été membre du conseil d'administration durant l'exercice financier de l'organisme présenté et celui qui suit)</t>
  </si>
  <si>
    <t>Le projet CV est géré</t>
  </si>
  <si>
    <r>
      <rPr>
        <b/>
        <sz val="11"/>
        <color rgb="FF242424"/>
        <rFont val="Arial"/>
        <family val="2"/>
        <scheme val="minor"/>
      </rPr>
      <t xml:space="preserve">par l'organisme </t>
    </r>
    <r>
      <rPr>
        <i/>
        <sz val="11"/>
        <color rgb="FF242424"/>
        <rFont val="Arial"/>
        <family val="2"/>
        <scheme val="minor"/>
      </rPr>
      <t>(Veuillez ignorer la section A)</t>
    </r>
    <r>
      <rPr>
        <b/>
        <sz val="11"/>
        <color rgb="FF242424"/>
        <rFont val="Arial"/>
        <family val="2"/>
        <scheme val="minor"/>
      </rPr>
      <t xml:space="preserve">. |  Le projet est géré </t>
    </r>
  </si>
  <si>
    <r>
      <rPr>
        <b/>
        <sz val="11"/>
        <color rgb="FF000000"/>
        <rFont val="Arial"/>
        <family val="2"/>
        <scheme val="minor"/>
      </rPr>
      <t>par une personne OU une firme externe à l'organisme. (</t>
    </r>
    <r>
      <rPr>
        <i/>
        <sz val="11"/>
        <color rgb="FF000000"/>
        <rFont val="Arial"/>
        <family val="2"/>
        <scheme val="minor"/>
      </rPr>
      <t>veuillez compléter les informations ci-dessous sur le gestionnair</t>
    </r>
    <r>
      <rPr>
        <sz val="11"/>
        <color rgb="FF000000"/>
        <rFont val="Arial"/>
        <family val="2"/>
        <scheme val="minor"/>
      </rPr>
      <t>e</t>
    </r>
    <r>
      <rPr>
        <b/>
        <sz val="11"/>
        <color rgb="FF000000"/>
        <rFont val="Arial"/>
        <family val="2"/>
        <scheme val="minor"/>
      </rPr>
      <t>)</t>
    </r>
  </si>
  <si>
    <t>Nom du gestionnaire</t>
  </si>
  <si>
    <t>Date de début de contrat de gestion</t>
  </si>
  <si>
    <t>Courriel du gestionnaire</t>
  </si>
  <si>
    <t>Date de fin de contrat de gestion</t>
  </si>
  <si>
    <r>
      <rPr>
        <b/>
        <sz val="11"/>
        <color rgb="FF000000"/>
        <rFont val="Arial"/>
        <family val="2"/>
      </rPr>
      <t xml:space="preserve">Nombre </t>
    </r>
    <r>
      <rPr>
        <b/>
        <u/>
        <sz val="11"/>
        <color rgb="FF000000"/>
        <rFont val="Arial"/>
        <family val="2"/>
      </rPr>
      <t>minimum</t>
    </r>
    <r>
      <rPr>
        <b/>
        <sz val="11"/>
        <color rgb="FF000000"/>
        <rFont val="Arial"/>
        <family val="2"/>
      </rPr>
      <t xml:space="preserve"> de membres du CA</t>
    </r>
    <r>
      <rPr>
        <sz val="11"/>
        <color rgb="FF000000"/>
        <rFont val="Arial"/>
        <family val="2"/>
      </rPr>
      <t xml:space="preserve"> prévu au Règlement de régie interne (COOP) ou aux Règlements généraux (OSBL) : </t>
    </r>
  </si>
  <si>
    <r>
      <rPr>
        <b/>
        <sz val="11"/>
        <color rgb="FF000000"/>
        <rFont val="Arial"/>
        <family val="2"/>
      </rPr>
      <t xml:space="preserve">Nombre </t>
    </r>
    <r>
      <rPr>
        <b/>
        <u/>
        <sz val="11"/>
        <color rgb="FF000000"/>
        <rFont val="Arial"/>
        <family val="2"/>
      </rPr>
      <t>maximum</t>
    </r>
    <r>
      <rPr>
        <b/>
        <sz val="11"/>
        <color rgb="FF000000"/>
        <rFont val="Arial"/>
        <family val="2"/>
      </rPr>
      <t xml:space="preserve"> de membres du CA </t>
    </r>
    <r>
      <rPr>
        <sz val="11"/>
        <color rgb="FF000000"/>
        <rFont val="Arial"/>
        <family val="2"/>
      </rPr>
      <t xml:space="preserve">prévu au Règlement de régie interne (COOP) ou aux Règlements généraux (OSBL) : </t>
    </r>
  </si>
  <si>
    <t>Exemption de l’obligation d’avoir des locataires ou ses représentants sur le CA (art. 6.6) :</t>
  </si>
  <si>
    <r>
      <rPr>
        <b/>
        <sz val="11"/>
        <color rgb="FF000000"/>
        <rFont val="Arial"/>
        <family val="2"/>
      </rPr>
      <t xml:space="preserve">Convention des membres </t>
    </r>
    <r>
      <rPr>
        <sz val="11"/>
        <color rgb="FF000000"/>
        <rFont val="Arial"/>
        <family val="2"/>
      </rPr>
      <t>[réservé aux coopératives de moins de 25 membres]</t>
    </r>
    <r>
      <rPr>
        <b/>
        <sz val="11"/>
        <color rgb="FF000000"/>
        <rFont val="Arial"/>
        <family val="2"/>
      </rPr>
      <t xml:space="preserve"> :</t>
    </r>
  </si>
  <si>
    <t>Titre</t>
  </si>
  <si>
    <t>Administrateur ou Administratrice</t>
  </si>
  <si>
    <t>Locataire ou représentant</t>
  </si>
  <si>
    <t>Élu(e) ou Coopté(e)</t>
  </si>
  <si>
    <t>Durée du mandat prévue</t>
  </si>
  <si>
    <t>Date de début 
de mandat</t>
  </si>
  <si>
    <t>Mandat en cours</t>
  </si>
  <si>
    <t>Date de fin 
de mandat</t>
  </si>
  <si>
    <t>Nom</t>
  </si>
  <si>
    <t>Prénom</t>
  </si>
  <si>
    <t>Nombre de membres actifs dans le conseil d'administration en fin d'exercice</t>
  </si>
  <si>
    <t xml:space="preserve">Nombre de représentants ou locataires de membres actifs dans le conseil d'administration en fin d'exercice </t>
  </si>
  <si>
    <t>FORMULAIRE F-3 :</t>
  </si>
  <si>
    <r>
      <rPr>
        <b/>
        <sz val="13"/>
        <color rgb="FF000000"/>
        <rFont val="Arial"/>
        <family val="2"/>
      </rPr>
      <t xml:space="preserve">UTILISATION DES RÉSERVES DU PROJET CV    </t>
    </r>
    <r>
      <rPr>
        <b/>
        <sz val="13"/>
        <color rgb="FF093D93"/>
        <rFont val="Arial"/>
        <family val="2"/>
      </rPr>
      <t>(non audité)</t>
    </r>
  </si>
  <si>
    <t>Réserve utilisée</t>
  </si>
  <si>
    <t>Description des dépenses effectuées par l'utilisation de la réserve</t>
  </si>
  <si>
    <t>Lieu</t>
  </si>
  <si>
    <r>
      <rPr>
        <b/>
        <sz val="11"/>
        <color theme="1"/>
        <rFont val="Arial"/>
        <family val="2"/>
      </rPr>
      <t xml:space="preserve">Montant 
</t>
    </r>
    <r>
      <rPr>
        <b/>
        <i/>
        <sz val="10"/>
        <color theme="1"/>
        <rFont val="Arial"/>
        <family val="2"/>
      </rPr>
      <t xml:space="preserve"> (taxes non remboursables incluses)</t>
    </r>
  </si>
  <si>
    <t>Autorisation 
de la Ville</t>
  </si>
  <si>
    <t>FORMULAIRE F-4 :</t>
  </si>
  <si>
    <r>
      <rPr>
        <b/>
        <sz val="13"/>
        <color rgb="FF000000"/>
        <rFont val="Arial"/>
        <family val="2"/>
      </rPr>
      <t xml:space="preserve">PROFIL DES OCCUPANTS DU PROJET CV         </t>
    </r>
    <r>
      <rPr>
        <b/>
        <sz val="13"/>
        <color rgb="FF093D93"/>
        <rFont val="Arial"/>
        <family val="2"/>
      </rPr>
      <t xml:space="preserve"> (non audité)</t>
    </r>
  </si>
  <si>
    <t>Nombre de personnes par ménage</t>
  </si>
  <si>
    <t>Nombre de logements par typologie 
selon la composition du ménage</t>
  </si>
  <si>
    <t>Nombre total de logements selon 
la composition 
du ménage</t>
  </si>
  <si>
    <t>Nombre de familles monoparentales</t>
  </si>
  <si>
    <t>1cc 
(3 1/2)</t>
  </si>
  <si>
    <t>2cc 
(4 1/2)</t>
  </si>
  <si>
    <t>3cc 
(5 1/2)</t>
  </si>
  <si>
    <t>4cc 
(6 1/2)</t>
  </si>
  <si>
    <t>5cc 
(7 1/2)</t>
  </si>
  <si>
    <t>6 et  plus</t>
  </si>
  <si>
    <t xml:space="preserve">Total </t>
  </si>
  <si>
    <t>Nombre de logements adaptables</t>
  </si>
  <si>
    <t>Nombre de logements adaptables occupés par des personnes ayant un handicap</t>
  </si>
  <si>
    <t>Nombre de personnes avec un handicap</t>
  </si>
  <si>
    <r>
      <t xml:space="preserve">Nombre de personnes avec un handicap dont le logement répond à leurs besoins </t>
    </r>
    <r>
      <rPr>
        <i/>
        <sz val="11"/>
        <color theme="1"/>
        <rFont val="Arial"/>
        <family val="2"/>
      </rPr>
      <t>(avec ou sans adaptations du domicile)</t>
    </r>
  </si>
  <si>
    <t>Commentaires</t>
  </si>
  <si>
    <t>FORMULAIRE F-5 :</t>
  </si>
  <si>
    <r>
      <rPr>
        <b/>
        <sz val="13"/>
        <color rgb="FF000000"/>
        <rFont val="Arial"/>
        <family val="2"/>
      </rPr>
      <t xml:space="preserve">LISTE DES TRAVAUX MAJEURS EFFECTUÉS AU COURS DE L'EXERCICE DU PROJET CV   </t>
    </r>
    <r>
      <rPr>
        <b/>
        <sz val="13"/>
        <color rgb="FF093D93"/>
        <rFont val="Arial"/>
        <family val="2"/>
      </rPr>
      <t xml:space="preserve"> (non audité)</t>
    </r>
  </si>
  <si>
    <t>Description des travaux effectués</t>
  </si>
  <si>
    <t>Composantes du bâtiment</t>
  </si>
  <si>
    <t>Source de financement</t>
  </si>
  <si>
    <t>Travaux prévus au plan de remplacement immobilier</t>
  </si>
  <si>
    <t>Travaux effectués 
suite à un sinistre</t>
  </si>
  <si>
    <t>FORMULAIRE F-6 :</t>
  </si>
  <si>
    <t>VENTILATION DES FRAIS DE COPROPRIÉTÉ DU PROJET CV</t>
  </si>
  <si>
    <t>Type de dépenses affectées</t>
  </si>
  <si>
    <t>RÉSIDENTIEL</t>
  </si>
  <si>
    <t>NON RÉSIDENTIEL</t>
  </si>
  <si>
    <t xml:space="preserve">Montant </t>
  </si>
  <si>
    <t>(taxes non remboursables incluses)</t>
  </si>
  <si>
    <t>FORMULAIRE F-7 :</t>
  </si>
  <si>
    <r>
      <rPr>
        <b/>
        <sz val="13"/>
        <color rgb="FF000000"/>
        <rFont val="Arial"/>
        <family val="2"/>
      </rPr>
      <t xml:space="preserve">VENTILATION DES AUTRES SUBVENTIONS, DES DONS ET COMMANDITES DU PROJET CV       </t>
    </r>
    <r>
      <rPr>
        <b/>
        <sz val="13"/>
        <color rgb="FF093D93"/>
        <rFont val="Arial"/>
        <family val="2"/>
      </rPr>
      <t xml:space="preserve">  (non audité)</t>
    </r>
  </si>
  <si>
    <t>Sources</t>
  </si>
  <si>
    <t>Nature du programme</t>
  </si>
  <si>
    <t>Poste budgétaire</t>
  </si>
  <si>
    <t>Autres subventions_Résidentiel</t>
  </si>
  <si>
    <t>Autres subventions_Non résidentiel</t>
  </si>
  <si>
    <t>Dons et commandites_Résidentiel</t>
  </si>
  <si>
    <t>Dons et commandites_Non résidentiel</t>
  </si>
  <si>
    <t>FORMULAIRE F-8 :</t>
  </si>
  <si>
    <r>
      <rPr>
        <b/>
        <sz val="13"/>
        <color rgb="FF000000"/>
        <rFont val="Arial"/>
        <family val="2"/>
      </rPr>
      <t xml:space="preserve">VALIDATION DE L'ABORDABILITÉ DES LOYERS DU  PROJET CV (ICRL Grandes villes seulement)  </t>
    </r>
    <r>
      <rPr>
        <b/>
        <sz val="13"/>
        <color rgb="FF093D93"/>
        <rFont val="Arial"/>
        <family val="2"/>
      </rPr>
      <t>(non audité)</t>
    </r>
  </si>
  <si>
    <t>Numéro 
du logement</t>
  </si>
  <si>
    <t>Typologie</t>
  </si>
  <si>
    <t>Loyer au bail</t>
  </si>
  <si>
    <t>Revenu brut 
mensuel du ménage</t>
  </si>
  <si>
    <t>Taux d'effort 
du ménage</t>
  </si>
  <si>
    <t>À compléter pour les logements qui ne bénéficient pas de subvention au loyer PSL 
- 
Un logement est considéré comme étant « abordable » au sens de l’ICRL lorsque le ou la locataire bénéficie d’une subvention accordée par l’entremise du Programme de supplément au loyer Québec (PSLQ).</t>
  </si>
  <si>
    <t>FORMULAIRE F-9 :</t>
  </si>
  <si>
    <r>
      <rPr>
        <b/>
        <sz val="13"/>
        <color rgb="FF000000"/>
        <rFont val="Arial"/>
        <family val="2"/>
      </rPr>
      <t xml:space="preserve">RAPPORT DES ARRIÉRÉS  </t>
    </r>
    <r>
      <rPr>
        <b/>
        <sz val="13"/>
        <color rgb="FF093D93"/>
        <rFont val="Arial"/>
        <family val="2"/>
      </rPr>
      <t xml:space="preserve"> (non audité)</t>
    </r>
  </si>
  <si>
    <t>Numéro de logement</t>
  </si>
  <si>
    <r>
      <rPr>
        <b/>
        <sz val="11"/>
        <color theme="1"/>
        <rFont val="Arial"/>
        <family val="2"/>
      </rPr>
      <t>Membre du CA actuel</t>
    </r>
    <r>
      <rPr>
        <b/>
        <sz val="10"/>
        <color theme="1"/>
        <rFont val="Arial"/>
        <family val="2"/>
      </rPr>
      <t xml:space="preserve"> 
</t>
    </r>
    <r>
      <rPr>
        <i/>
        <sz val="10"/>
        <color theme="1"/>
        <rFont val="Arial"/>
        <family val="2"/>
      </rPr>
      <t>(Coop uniquement)</t>
    </r>
  </si>
  <si>
    <t>Ménage ayant quitté le projet ?</t>
  </si>
  <si>
    <t>Part de loyer mensuel du locataire</t>
  </si>
  <si>
    <t>Montant des arriérés de 
moins 3 mois</t>
  </si>
  <si>
    <t>Montant des arriérés de 
plus 3 mois</t>
  </si>
  <si>
    <t>Montant total dû en date du rapport</t>
  </si>
  <si>
    <t>Nombre de mois d'arrérages</t>
  </si>
  <si>
    <t>Date de l'entente de paiement</t>
  </si>
  <si>
    <t>Entente est elle respectée ?</t>
  </si>
  <si>
    <t>Date de l'ouverture du recours au TAL</t>
  </si>
  <si>
    <t xml:space="preserve">Décision du Tribunal </t>
  </si>
  <si>
    <t>Nom du Projet CV :</t>
  </si>
  <si>
    <t>Au Service de l'habitation de la Ville de Montréal</t>
  </si>
  <si>
    <t xml:space="preserve">Conformément au Guide d'élaboration du rapport financier annuel des organismes ayant des projets conventionnés avec la Ville de Montréal (ci-après le « le Guide »), il nous est demandé de fournir à la Ville une copie de la lettre de recommandations émise dans le cadre de notre audit (ci-après les « autres obligations en matière de rapport »). </t>
  </si>
  <si>
    <t>Ces autres obligations en matière de rapport se rattachent à la mission d'audit des états financiers de l’organisme pour l'exercice</t>
  </si>
  <si>
    <t>.</t>
  </si>
  <si>
    <t>Le présent rapport a été préparé conformément à la Norme canadienne de services connexes (NCSC) 4460, Rapports sur les autres éléments relevés dans le cadre d'une mission d'audit ou d'examen. Notre responsabilité consiste à faire rapport sur les autres éléments. Cette norme requiert que nous nous conformions aux règles de déontologie et que nous planifions et mettions en œuvre des procédures pour satisfaire aux autres obligations en matière de rapport. Les procédures que nous avons choisi de mettre en œuvre sont celles qui, selon notre jugement professionnel, nous permettent de fonder le présent rapport. Ces procédures diffèrent, de par leur nature et leur étendue moindre, des procédures à mettre en œuvre pour l'expression d'une opinion d'audit ou d’une conclusion de mission d’examen. Le lecteur doit donc garder à l'esprit que les procédures mises en œuvre pourraient ne pas convenir à ses fins.</t>
  </si>
  <si>
    <t>En conséquence, nous n'exprimons pas d'opinion d'audit ou une conclusion de mission d’examen à l’égard des éléments inclus dans nos communications avec les responsables de la gouvernance.</t>
  </si>
  <si>
    <t>En ce qui concerne les autres obligations en matière de rapport, nous avons-nous même préparé la lettre de recommandations lors de notre audit.</t>
  </si>
  <si>
    <t>Les autres obligations en matière de rapport contiennent des éléments  pouvant faire l'objet d'interprétations importantes qui n’ont pas été clairement prévues dans le guide. Ces éléments ainsi que leurs interprétations sont présentés ci-dessous :</t>
  </si>
  <si>
    <t xml:space="preserve">La lettre de recommandation comprend uniquement les déficiences définies par la NCA 265 du Manuel de CPA Canada – certification relevées au cours de l’audit des états financiers et non pas visé par un mandat spécial sur le contrôle interne de l’entité et ne contient que  les déficiences importantes communiquées par écrit aux responsables de la gouvernance et à la direction. </t>
  </si>
  <si>
    <t>Ces interprétations peuvent différer de d’autres interprétations.
Le présent rapport est destiné uniquement à l'usage de la Villle et ne doit pas être utilisé par d'autres parties.</t>
  </si>
  <si>
    <t>Questionnaire à l'intention de l'organisme pour le Projet CV</t>
  </si>
  <si>
    <t>(La Ville se garde le droit de demander des documents attestants les affirmations de l'organisme dans ce formulaire.)</t>
  </si>
  <si>
    <t>Suite au mandat d'audit de l'exercice audité,</t>
  </si>
  <si>
    <t>A.</t>
  </si>
  <si>
    <t>Constatations</t>
  </si>
  <si>
    <t>A.1</t>
  </si>
  <si>
    <t>Outre les réserves sur l’application de toute convention comptable prescrite par la Ville, le rapport de l'auditeur ou auditrice comporte :</t>
  </si>
  <si>
    <t>une opinion non modifiée (sans réserve)</t>
  </si>
  <si>
    <t>une opinion avec réserve</t>
  </si>
  <si>
    <t>une opinion défavorable</t>
  </si>
  <si>
    <t>une impossibilité d’exprimer une opinion</t>
  </si>
  <si>
    <t>A.2</t>
  </si>
  <si>
    <t>L'auditeur ou l'auditrice a fait état, dans une « Communication à la direction de constatations faites lors de l'audit des états financiers », de faiblesses importantes du contrôle interne, de fraude, d'actes illégaux ou susceptibles d'être illégaux.</t>
  </si>
  <si>
    <t>Au cours de l'exercice audité,</t>
  </si>
  <si>
    <t>B.</t>
  </si>
  <si>
    <t>Gouvernance</t>
  </si>
  <si>
    <t>Assemblée</t>
  </si>
  <si>
    <t>Conseil d'administration</t>
  </si>
  <si>
    <t>B.1</t>
  </si>
  <si>
    <t>Combien de rencontres ont eu lieu ?</t>
  </si>
  <si>
    <t>B.2</t>
  </si>
  <si>
    <t>Combien de procès-verbaux ont été rédigés  ?</t>
  </si>
  <si>
    <t>B.3</t>
  </si>
  <si>
    <t>Combien de procès-verbaux ont été adoptés ?</t>
  </si>
  <si>
    <t>Combien de procès-verbaux font état de la présentation des informations suivantes :</t>
  </si>
  <si>
    <t>B.4</t>
  </si>
  <si>
    <t>La liste des loyers à recouvrer et des logements vacants ?</t>
  </si>
  <si>
    <t>B.5</t>
  </si>
  <si>
    <t>La liste des mauvaises créances ?</t>
  </si>
  <si>
    <t>B.6</t>
  </si>
  <si>
    <t>La liste des comptes à payer ?</t>
  </si>
  <si>
    <t>B.7</t>
  </si>
  <si>
    <t>Les conciliations bancaires mensuelles et les états de compte bancaires ?</t>
  </si>
  <si>
    <t>B.8</t>
  </si>
  <si>
    <t>Avez-vous soumis votre déclaration de mise à jour annuelle ?</t>
  </si>
  <si>
    <t>B.9</t>
  </si>
  <si>
    <t>Combien de déclaration de mise à jour courante avez-vous soumis au Registraire des entreprises?</t>
  </si>
  <si>
    <t>B.10</t>
  </si>
  <si>
    <t>À quelle fréquence l'organisme assure un suivi budgétaire ?</t>
  </si>
  <si>
    <t>B.11</t>
  </si>
  <si>
    <t>Existe-t-il un comité de sélection ?</t>
  </si>
  <si>
    <t>B.12</t>
  </si>
  <si>
    <t>Avez-vous modifié votre politique de sélection au cours de cet exercice ?</t>
  </si>
  <si>
    <t>Veuillez transmettre une copie de votre politique de sélection 
modifiée à la Ville avec ce rapport.</t>
  </si>
  <si>
    <t>B.13</t>
  </si>
  <si>
    <t>Combien de personnes qui composent le comité de sélection ?</t>
  </si>
  <si>
    <t>Pour les OSBL-H uniquement</t>
  </si>
  <si>
    <t>Pour les coopératives uniquement,</t>
  </si>
  <si>
    <t>Représentant de l’organisme désigné par vote des administrateurs</t>
  </si>
  <si>
    <t xml:space="preserve">Combien de membres du comité de sélection ont-été élus à l'assemblée générale ? </t>
  </si>
  <si>
    <t>Représentant des locataires élu par l’ensemble des locataires ou leurs représentants</t>
  </si>
  <si>
    <t>Représentant désigné par vote des membres du conseil d’administration représentant les groupes socioéconomiques de Montréal</t>
  </si>
  <si>
    <t>Membres locataires</t>
  </si>
  <si>
    <t>Membres sociocommunautaires</t>
  </si>
  <si>
    <t>B. 14</t>
  </si>
  <si>
    <t>Combien de personnes sont membres de l'organisme</t>
  </si>
  <si>
    <t>B. 15</t>
  </si>
  <si>
    <r>
      <t>Combien d'administrateurs ont eu un retard de paiement de loyer de plus de 15 jours au cours de l'exercice ?</t>
    </r>
    <r>
      <rPr>
        <b/>
        <i/>
        <sz val="11"/>
        <color theme="1"/>
        <rFont val="Arial"/>
        <family val="2"/>
      </rPr>
      <t xml:space="preserve"> (coopératives)</t>
    </r>
  </si>
  <si>
    <t>B. 16</t>
  </si>
  <si>
    <r>
      <t xml:space="preserve">Quel est le montant de loyer à recevoir des administrateurs à la fin de l'exercice ? </t>
    </r>
    <r>
      <rPr>
        <b/>
        <i/>
        <sz val="11"/>
        <color theme="1"/>
        <rFont val="Arial"/>
        <family val="2"/>
      </rPr>
      <t>(coopératives)</t>
    </r>
  </si>
  <si>
    <t>Combien d'administrateurs ont une dette ?</t>
  </si>
  <si>
    <t>C.</t>
  </si>
  <si>
    <t>Gestion administrative</t>
  </si>
  <si>
    <t>C.1</t>
  </si>
  <si>
    <t>Les renseignements personnels obtenus par l'organisme sont-ils protégés ?</t>
  </si>
  <si>
    <t>C.2</t>
  </si>
  <si>
    <t>Est-ce que tous les documents exigés par l'OMHM dans le cadre du programme de supplément au loyer 
ont été remis ?</t>
  </si>
  <si>
    <t>(Les prévisions budgétaires, la liste de tous les logements du projet en indiquent l'adresse, le numéro d'appartement, le nom de la personne habitant un logement subventionné, le nombre de chambres à coucher, le prix du loyer demandé excluant le rabais membre ainsi que la résolution du conseil d'administration autorisant ces augmentations)</t>
  </si>
  <si>
    <t>C.3</t>
  </si>
  <si>
    <t>Avez-vous transmis la déclaration provinciale de revenus des sociétés ( CO-17) ?</t>
  </si>
  <si>
    <t>Avez-vous transmis la déclaration fédérale de revenus des sociétés fédérale (T2)?</t>
  </si>
  <si>
    <t>Avez-vous transmis la déclaration de renseignements des organismes sans but lucratif (T1044)</t>
  </si>
  <si>
    <t>Avez-vous transmis les demandes de remboursement des taxes TPS-TVH et TVQ</t>
  </si>
  <si>
    <t>Avez-vous transmis les états financiers audités au prêteur immobilier agréé  du projet ?</t>
  </si>
  <si>
    <r>
      <rPr>
        <b/>
        <i/>
        <sz val="11"/>
        <color theme="1"/>
        <rFont val="Arial"/>
        <family val="2"/>
      </rPr>
      <t xml:space="preserve">Pour les coopératives uniquement, </t>
    </r>
    <r>
      <rPr>
        <sz val="11"/>
        <color theme="1"/>
        <rFont val="Arial"/>
        <family val="2"/>
      </rPr>
      <t>si l'organisme est membre d'une fédération, lui avez-vous transmis les états financiers audités du projet ?</t>
    </r>
  </si>
  <si>
    <r>
      <rPr>
        <b/>
        <i/>
        <sz val="11"/>
        <color theme="1"/>
        <rFont val="Arial"/>
        <family val="2"/>
      </rPr>
      <t xml:space="preserve">Pour les coopératives uniquement, </t>
    </r>
    <r>
      <rPr>
        <sz val="11"/>
        <color theme="1"/>
        <rFont val="Arial"/>
        <family val="2"/>
      </rPr>
      <t>avez-vous transmis les états financiers audités du projet et le rapport annuel au Ministère de l'Économie et de l'Innovation ?</t>
    </r>
  </si>
  <si>
    <t>C.4</t>
  </si>
  <si>
    <t>Combien de dossiers avez-vous eu au Tribunal administratif du logement au cours de l'exercice?</t>
  </si>
  <si>
    <t>Demande relative au non-paiement de loyer</t>
  </si>
  <si>
    <t>Demande de modification du bail</t>
  </si>
  <si>
    <t>Demande de fixation de loyer</t>
  </si>
  <si>
    <t>C.5</t>
  </si>
  <si>
    <t>Avez-vous engagé des frais juridiques au cours de l'exercice?</t>
  </si>
  <si>
    <t>C.6</t>
  </si>
  <si>
    <t>Avez-vous confié la gestion en partie ou en totalité du projet CV ?</t>
  </si>
  <si>
    <t>C.7</t>
  </si>
  <si>
    <t>D.</t>
  </si>
  <si>
    <t>Gestion des ressources humaines</t>
  </si>
  <si>
    <t>D.1</t>
  </si>
  <si>
    <t>L'organisme gère-t-il des employés?</t>
  </si>
  <si>
    <t xml:space="preserve">Gestion </t>
  </si>
  <si>
    <t xml:space="preserve">Conciergerie </t>
  </si>
  <si>
    <t xml:space="preserve">Tenue de livres </t>
  </si>
  <si>
    <t>(excluant les contractuels)</t>
  </si>
  <si>
    <t>Total :</t>
  </si>
  <si>
    <t xml:space="preserve">Service communautaire </t>
  </si>
  <si>
    <t xml:space="preserve">Autre </t>
  </si>
  <si>
    <t>D.2</t>
  </si>
  <si>
    <t>Avez-vous procédé dans les délais prescrits aux retenues sur les salaires et aux remises exigées :</t>
  </si>
  <si>
    <t>L'agence du revenu du Canada (impôts à la source, assurance-emploi),</t>
  </si>
  <si>
    <t>L'agence du revenu du Québec (impôts à la source, Régie des rentes),</t>
  </si>
  <si>
    <t>La commission de la santé et de la sécurité du travail?</t>
  </si>
  <si>
    <t>E.</t>
  </si>
  <si>
    <t>E.1</t>
  </si>
  <si>
    <t>Quelle est la période de validité du contrat de police d'assurance en vigueur ?</t>
  </si>
  <si>
    <t>Du</t>
  </si>
  <si>
    <t>au</t>
  </si>
  <si>
    <t>E.2</t>
  </si>
  <si>
    <t>L’Organisme dispose-t 'il d'une assurance tous risques (bâtiments, biens meubles, valeur locative) ?</t>
  </si>
  <si>
    <t>E.3</t>
  </si>
  <si>
    <t>Le projet dispose-t 'il d'une assurance 3D (Détournement, disparition, destruction) ?</t>
  </si>
  <si>
    <t>E.4</t>
  </si>
  <si>
    <t>Le projet dispose-t 'il d'une assurance chaudière et machinerie ?</t>
  </si>
  <si>
    <t>E.5</t>
  </si>
  <si>
    <t>Le projet dispose-t-il d'une couverture d'assurance pour pertes de loyer?</t>
  </si>
  <si>
    <t>E.6</t>
  </si>
  <si>
    <t>Le projet dispose-t-il d'une couverture d'assurance pour responsabilité des administrateurs?</t>
  </si>
  <si>
    <t>E.7</t>
  </si>
  <si>
    <t>Quelle est la valeur municipale de l'ensemble immobiliers du projet ?</t>
  </si>
  <si>
    <t>D8</t>
  </si>
  <si>
    <t>L'organisme dispose-t 'il d'une valeur de remplacement à neuf (100 % des coûts de reconstruction) pour le projet dans ses assurances ?</t>
  </si>
  <si>
    <t>E.9</t>
  </si>
  <si>
    <t>E.10</t>
  </si>
  <si>
    <t>Est-ce que la Ville de Montréal apparaît à titre de «créancier» sur la police d'assurance habitation du projet ?</t>
  </si>
  <si>
    <t>F.</t>
  </si>
  <si>
    <t>Gestion mobilière et immobilière</t>
  </si>
  <si>
    <t>F.1</t>
  </si>
  <si>
    <t>Quelle est la date de la dernière inspection annuelle de l’immeuble (Format : AAAA-MM-JJ) ?</t>
  </si>
  <si>
    <t>F.2</t>
  </si>
  <si>
    <t>Quelle est la date de la dernière inspection de l’immeuble par un expert externe  (Format : AAAA-MM-JJ) ?</t>
  </si>
  <si>
    <t>F.3</t>
  </si>
  <si>
    <t>Quelle est la date de la dernière planification quinquennale des travaux d’entretien et de préservation de l’immeuble
 (Format : AAAA-MM-JJ) ?</t>
  </si>
  <si>
    <t>F.4</t>
  </si>
  <si>
    <t>Existe-t-il un plan d’urgence (plan d’étage, lieu de rassemblement, exercice annuel, etc.)?</t>
  </si>
  <si>
    <t>F.5</t>
  </si>
  <si>
    <t>Un registre d'inventaire est-il produit pour :</t>
  </si>
  <si>
    <t>L’ameublement et l’équipement de bureau?</t>
  </si>
  <si>
    <t>L’équipement et le matériel d’entretien?</t>
  </si>
  <si>
    <t>F.6</t>
  </si>
  <si>
    <t>Avez-vous obtenu la certification de propriétaire responsable de la Ville de Montréal ?</t>
  </si>
  <si>
    <t>F.7</t>
  </si>
  <si>
    <t>Combien d'avis de non-conformité avez-reçu au cours de l'exercice ?</t>
  </si>
  <si>
    <t>Nombre total d'avis reçus</t>
  </si>
  <si>
    <r>
      <rPr>
        <sz val="11"/>
        <color theme="1"/>
        <rFont val="Arial"/>
        <family val="2"/>
      </rPr>
      <t>Nombre total d'avis</t>
    </r>
    <r>
      <rPr>
        <b/>
        <sz val="11"/>
        <color theme="1"/>
        <rFont val="Arial"/>
        <family val="2"/>
      </rPr>
      <t xml:space="preserve"> reçus et résolus</t>
    </r>
  </si>
  <si>
    <t xml:space="preserve">Nombre d'avis reçus de : </t>
  </si>
  <si>
    <t>résolus</t>
  </si>
  <si>
    <t xml:space="preserve"> non résolus</t>
  </si>
  <si>
    <r>
      <rPr>
        <sz val="11"/>
        <color theme="0"/>
        <rFont val="Arial"/>
        <family val="2"/>
      </rPr>
      <t>Veuillez justifiez les raisons des</t>
    </r>
    <r>
      <rPr>
        <b/>
        <sz val="11"/>
        <color theme="0"/>
        <rFont val="Arial"/>
        <family val="2"/>
      </rPr>
      <t xml:space="preserve"> avis non résolus</t>
    </r>
  </si>
  <si>
    <r>
      <rPr>
        <sz val="11"/>
        <color theme="1"/>
        <rFont val="Arial"/>
        <family val="2"/>
      </rPr>
      <t>Nombre total d'avis</t>
    </r>
    <r>
      <rPr>
        <b/>
        <sz val="11"/>
        <color theme="1"/>
        <rFont val="Arial"/>
        <family val="2"/>
      </rPr>
      <t xml:space="preserve"> reçus et non résolus</t>
    </r>
  </si>
  <si>
    <t>Ville / Arrondissement</t>
  </si>
  <si>
    <t xml:space="preserve">
</t>
  </si>
  <si>
    <t>RBQ</t>
  </si>
  <si>
    <t xml:space="preserve">Autres (précisez:)                                </t>
  </si>
  <si>
    <t xml:space="preserve">Certification du rapport annuel de gestion </t>
  </si>
  <si>
    <t>Je certifie que :</t>
  </si>
  <si>
    <t xml:space="preserve">• </t>
  </si>
  <si>
    <t>Je suis la personne désignée à signer cette attestion par résolution du conseil d'administration de l'organisme;</t>
  </si>
  <si>
    <t>J’ai examiné les documents suivants qui composent le rapport annuel de gestion de l'exercice :</t>
  </si>
  <si>
    <t>Grille des loyers du projet CV,</t>
  </si>
  <si>
    <t>Membres du conseil d'administration,</t>
  </si>
  <si>
    <t>Utilisation des réserves du projet CV,</t>
  </si>
  <si>
    <t>Profil des occupants du projet CV,</t>
  </si>
  <si>
    <t>Liste des travaux majeurs effectués,</t>
  </si>
  <si>
    <t>Ventilation des frais de copropriété du projet CV,</t>
  </si>
  <si>
    <t>Ventilation des autres subventions, des dons et commandites du projet CV,</t>
  </si>
  <si>
    <r>
      <t xml:space="preserve">Validation de l'abordabilité des loyers du projet CV </t>
    </r>
    <r>
      <rPr>
        <i/>
        <sz val="11"/>
        <color theme="1"/>
        <rFont val="Arial"/>
        <family val="2"/>
      </rPr>
      <t>(Programme ICRL uniquement)</t>
    </r>
    <r>
      <rPr>
        <sz val="11"/>
        <color theme="1"/>
        <rFont val="Arial"/>
        <family val="2"/>
      </rPr>
      <t>,</t>
    </r>
  </si>
  <si>
    <t>Questionnaire à l'intention de l'organisme;</t>
  </si>
  <si>
    <t>Je sais que la Ville de Montréal a le droit de vérifier les registres et comptes du projet CV liés au présent rapport, en vertu de la convention d'exploitation;</t>
  </si>
  <si>
    <t>à la connaissance du conseil d'administration, les données du présent rapport annuel de gestion sont completes et fiables.</t>
  </si>
  <si>
    <t>ces données reflétent bien la situation du projet en convention avec la Ville de Montréal pour cet exercice, au moment de cette déclaration.</t>
  </si>
  <si>
    <t>Date d’attestation</t>
  </si>
  <si>
    <t xml:space="preserve">Signature </t>
  </si>
  <si>
    <t>Nom de la personne signataire de l’attestation</t>
  </si>
  <si>
    <t>ID</t>
  </si>
  <si>
    <t>Valeur</t>
  </si>
  <si>
    <t>A'1</t>
  </si>
  <si>
    <t>A7</t>
  </si>
  <si>
    <t>A8</t>
  </si>
  <si>
    <t>A'8</t>
  </si>
  <si>
    <t>A"8</t>
  </si>
  <si>
    <t>A9</t>
  </si>
  <si>
    <t>A10</t>
  </si>
  <si>
    <t>A11</t>
  </si>
  <si>
    <t>A12</t>
  </si>
  <si>
    <t>B4</t>
  </si>
  <si>
    <t>B5</t>
  </si>
  <si>
    <t>B6</t>
  </si>
  <si>
    <t>B7</t>
  </si>
  <si>
    <t>B8</t>
  </si>
  <si>
    <t>C1</t>
  </si>
  <si>
    <t>C2</t>
  </si>
  <si>
    <t>C3</t>
  </si>
  <si>
    <t>C4</t>
  </si>
  <si>
    <t>C5</t>
  </si>
  <si>
    <t>D1</t>
  </si>
  <si>
    <t>D2</t>
  </si>
  <si>
    <t>E1</t>
  </si>
  <si>
    <t>E2</t>
  </si>
  <si>
    <t>E3</t>
  </si>
  <si>
    <t>E4</t>
  </si>
  <si>
    <t>E5</t>
  </si>
  <si>
    <t>F1</t>
  </si>
  <si>
    <t>F2</t>
  </si>
  <si>
    <t xml:space="preserve">Remarques </t>
  </si>
  <si>
    <t>ZZ80101</t>
  </si>
  <si>
    <t>Formulaire F-2'!I36</t>
  </si>
  <si>
    <t>OUI</t>
  </si>
  <si>
    <t>ZZ80102</t>
  </si>
  <si>
    <t>Formulaire F-2'!I37</t>
  </si>
  <si>
    <t>ZZ80201</t>
  </si>
  <si>
    <t>Formulaire F-2'!I14</t>
  </si>
  <si>
    <t>Nombre minimum de membres du conseil d'administration</t>
  </si>
  <si>
    <t>ZZ80210</t>
  </si>
  <si>
    <t>Questionnaire_ORG!N11</t>
  </si>
  <si>
    <t>Nombre d'assemblées</t>
  </si>
  <si>
    <t>ZZ80211</t>
  </si>
  <si>
    <t>Questionnaire_ORG!R11</t>
  </si>
  <si>
    <t>Nombre de rencontre du CA</t>
  </si>
  <si>
    <t>ZZ80220</t>
  </si>
  <si>
    <t>Questionnaire_ORG!N13</t>
  </si>
  <si>
    <t>Nombre de procès-verbaux d'assemblée rédigés</t>
  </si>
  <si>
    <t>ZZ80221</t>
  </si>
  <si>
    <t>Questionnaire_ORG!R13</t>
  </si>
  <si>
    <t>Nombre de procès-verbaux de rencontres du CA rédigés</t>
  </si>
  <si>
    <t>ZZ80300</t>
  </si>
  <si>
    <t>Questionnaire_ORG!P26</t>
  </si>
  <si>
    <t>Réponse à la question sur la mise à jour annuelle</t>
  </si>
  <si>
    <t>ZZ80350</t>
  </si>
  <si>
    <t>Page titre'!G21</t>
  </si>
  <si>
    <t>Date de fin d'exercice</t>
  </si>
  <si>
    <t>ZZ80410</t>
  </si>
  <si>
    <t>Questionnaire_ORG!R18</t>
  </si>
  <si>
    <t>Nombre de procès-verbaux faisant état de la liste des loyers à recouvrer et des logements vacants</t>
  </si>
  <si>
    <t>ZZ80420</t>
  </si>
  <si>
    <t>Questionnaire_ORG!R20</t>
  </si>
  <si>
    <t>Nombre de procès-verbaux faisant état de la liste des mauvaises créances</t>
  </si>
  <si>
    <t>ZZ80430</t>
  </si>
  <si>
    <t>Questionnaire_ORG!R22</t>
  </si>
  <si>
    <t xml:space="preserve">Nombre de procès-verbaux faisant état de la liste des comptes à payer </t>
  </si>
  <si>
    <t>ZZ80440</t>
  </si>
  <si>
    <t>Questionnaire_ORG!R24</t>
  </si>
  <si>
    <t xml:space="preserve">Nombre de procès-verbaux faisant état des conciliations bancaires mensuelles et les états de compte bancaires </t>
  </si>
  <si>
    <t>ZZ80450</t>
  </si>
  <si>
    <t>Questionnaire_ORG!P30</t>
  </si>
  <si>
    <t>Fréquence de suivi budgétaire</t>
  </si>
  <si>
    <t>RT52200</t>
  </si>
  <si>
    <t>Annexe F'!O76</t>
  </si>
  <si>
    <t>Dépense en formation</t>
  </si>
  <si>
    <t>ZZ80500</t>
  </si>
  <si>
    <t>Questionnaire_ORG!Q109</t>
  </si>
  <si>
    <t>Réponse à la question sur l'assurance tous risques</t>
  </si>
  <si>
    <t>ZZ80510</t>
  </si>
  <si>
    <t>Questionnaire_ORG!Q111</t>
  </si>
  <si>
    <t>Réponse à la question sur l'assurance 3D (Détournement, disparition, destruction)</t>
  </si>
  <si>
    <t>ZZ80520</t>
  </si>
  <si>
    <t>Questionnaire_ORG!Q113</t>
  </si>
  <si>
    <t>Réponse à la question sur l'assurance chaudière et machinerie</t>
  </si>
  <si>
    <t>ZZ80530</t>
  </si>
  <si>
    <t>Questionnaire_ORG!Q115</t>
  </si>
  <si>
    <t>Réponse à la question sur la couverture d'assurance pour pertes de loyer</t>
  </si>
  <si>
    <t>ZZ80540</t>
  </si>
  <si>
    <t>Questionnaire_ORG!Q117</t>
  </si>
  <si>
    <t>Réponse à la question sur la couverture d'assurance pour responsabilité des administrateurs</t>
  </si>
  <si>
    <t>ZZ80550</t>
  </si>
  <si>
    <t>Questionnaire_ORG!S127</t>
  </si>
  <si>
    <t xml:space="preserve">Réponse à la question sur l'inscription de la Ville à titre de «créancier» sur la police d'assurance habitation du projet </t>
  </si>
  <si>
    <t>ZZ80560</t>
  </si>
  <si>
    <t>Questionnaire_ORG!Q122</t>
  </si>
  <si>
    <t>Réponse à la question sur la valeur de remplacement à neuf (100 % des coûts de reconstruction) pour le projet</t>
  </si>
  <si>
    <t>ZZ80570</t>
  </si>
  <si>
    <t>Questionnaire_ORG!V122</t>
  </si>
  <si>
    <t>Montant de la valeur de remplacement à neuf inscrite à la police d'assurance du projet</t>
  </si>
  <si>
    <t>ZZ80575</t>
  </si>
  <si>
    <t>Questionnaire_ORG!Q120</t>
  </si>
  <si>
    <t xml:space="preserve">Valeur municipale de l'ensemble immobiliers du projet </t>
  </si>
  <si>
    <t>ZZ80580</t>
  </si>
  <si>
    <t>Questionnaire_ORG!S125</t>
  </si>
  <si>
    <t xml:space="preserve">Date de la dernière évaluation indépendante du coût de remplacement à neuf de l'immeuble du projet </t>
  </si>
  <si>
    <t>Quelle est la date  de la dernière évaluation indépendante du coût de remplacement à neuf de l'ensemble immobilier du projet ? Quel est ce coût ?</t>
  </si>
  <si>
    <t>X</t>
  </si>
  <si>
    <t>Revenus de loyer de l'exercice</t>
  </si>
  <si>
    <t>Encaisse régulière - Partie résidentielle</t>
  </si>
  <si>
    <t>Encaisse régulière - Partie non résidentielle</t>
  </si>
  <si>
    <t>(précisez)</t>
  </si>
  <si>
    <t>Placements à court terme - Partie résidentielle</t>
  </si>
  <si>
    <t>Placements à court terme - Partie non résidentielle</t>
  </si>
  <si>
    <t>Autres affectations internes - Partie résidentielle</t>
  </si>
  <si>
    <t>Autres affectations internes - Partie non résidentielle</t>
  </si>
  <si>
    <t>Fournisseurs et frais courus - Partie résidentielle</t>
  </si>
  <si>
    <t>Fournisseurs et frais courus - Partie non résidentielle</t>
  </si>
  <si>
    <t>Honoraires à payer - Partie résidentielle</t>
  </si>
  <si>
    <t>Honoraires à payer - Partie non résidentielle</t>
  </si>
  <si>
    <t>Découvert de banque - Partie résidentielle</t>
  </si>
  <si>
    <t>Découvert de banque - Partie non résidentielle</t>
  </si>
  <si>
    <t>Encaisse non assujettie à des restrictions, petite caisse, parts sociales, compte en fidéicommis dédiée à la partie locative à vocation résidentielle du projet</t>
  </si>
  <si>
    <t>Encaisse non assujettie à des restrictions, petite caisse, parts sociales, compte en fidéicommis dédiée à la partie communautaire du projet (service à la clientèle)</t>
  </si>
  <si>
    <t>Placements à court terme non assujettis à des restrictions dédiée à la partie locative à vocation résidentielle du projet</t>
  </si>
  <si>
    <t>Placements à court terme non assujettis à des restrictions dédiée à la partie communautaire du projet (service à la clientèle)</t>
  </si>
  <si>
    <t>Solde d'encaisse créditeur d'un compte bancaire lié à la partie locative à vocation résidentielle du projet</t>
  </si>
  <si>
    <t>Solde d'encaisse créditeur d'un compte bancaire lié à la partie communautaire du projet (service à la clientèle)</t>
  </si>
  <si>
    <t>Montant que l'organisme doit pour un produit ou un service déjà reçu dédié à la partie locative à vocation résidentielle du projet</t>
  </si>
  <si>
    <t>Montant que l'organisme doit pour un produit ou un service déjà reçu dédié à la partie communautaire du projet (service à la clientèle)</t>
  </si>
  <si>
    <t>Montant que l'organisme doit pour des services professionnels déjà reçus dédié à la partie locative à vocation résidentielle du projet</t>
  </si>
  <si>
    <t>Montant que l'organisme doit pour des services professionnels déjà reçus dédié à la partie communautaire du projet (service à la clientèle)</t>
  </si>
  <si>
    <t>Autres soldes de fonds qui peuvent être grevés d'affectations internes habituellement par résolution du conseil d'administration ou de l'assemblée générale. Réserves non obligatoires .</t>
  </si>
  <si>
    <t>Autres soldes de fonds lié à la partie communautaire du projet (service à la clientèle) qui peuvent être grevés d'affectations internes habituellement par résolution du conseil d'administration ou de l'assemblée générale  . Réserves non obligatoires.</t>
  </si>
  <si>
    <t>Autres soldes de fonds liés à la partie locative à vocation résidentielle du projet qui peuvent être grevés d'affectations internes habituellement par résolution du conseil d'administration ou de l'assemblée générale  . Réserves non obligatoires.</t>
  </si>
  <si>
    <t>Actif net non affecté - Partie non résidentielle</t>
  </si>
  <si>
    <t>Actif net non affecté - Partie résidentielle</t>
  </si>
  <si>
    <t>Utilisations – Réserve de gestion de subvention à l’exploitation</t>
  </si>
  <si>
    <t xml:space="preserve">Il correspond aux bénéfices non distribués dédiés à la partie locative à vocation résidentielle du projet et à la disposition de l'organisme autrement dit, il correspond également aux surplus (diminués des déficits) réalisés dans le passé, depuis la constitution de l’organisme. </t>
  </si>
  <si>
    <t xml:space="preserve">Il correspond aux bénéfices non distribués dédiés à la partie communautaire du projet (service à la clientèle)  et à la disposition de l'organisme autrement dit, il correspond également aux surplus (diminués des déficits) réalisés dans le passé, depuis la constitution de l’organisme. </t>
  </si>
  <si>
    <t>L’investi en immobilisations correspond à la partie de l’actif net qui n’est pas disponible pour d’autres fins étant donné qu’elle a été investie en immobilisations.</t>
  </si>
  <si>
    <r>
      <t xml:space="preserve">Veuillez saisir les données dans les cellules </t>
    </r>
    <r>
      <rPr>
        <b/>
        <sz val="12"/>
        <color rgb="FF0000FF"/>
        <rFont val="Arial"/>
        <family val="2"/>
        <scheme val="major"/>
      </rPr>
      <t>bleues</t>
    </r>
    <r>
      <rPr>
        <sz val="12"/>
        <color theme="1"/>
        <rFont val="Arial"/>
        <family val="2"/>
        <scheme val="major"/>
      </rPr>
      <t xml:space="preserve"> et </t>
    </r>
    <r>
      <rPr>
        <b/>
        <sz val="12"/>
        <color rgb="FFFF0000"/>
        <rFont val="Arial"/>
        <family val="2"/>
        <scheme val="major"/>
      </rPr>
      <t>rouges</t>
    </r>
    <r>
      <rPr>
        <sz val="12"/>
        <color theme="1"/>
        <rFont val="Arial"/>
        <family val="2"/>
        <scheme val="major"/>
      </rPr>
      <t xml:space="preserve"> seulement. Les cellules </t>
    </r>
    <r>
      <rPr>
        <b/>
        <sz val="12"/>
        <color rgb="FFFF0000"/>
        <rFont val="Arial"/>
        <family val="2"/>
        <scheme val="major"/>
      </rPr>
      <t>rouges</t>
    </r>
    <r>
      <rPr>
        <sz val="12"/>
        <color theme="1"/>
        <rFont val="Arial"/>
        <family val="2"/>
        <scheme val="major"/>
      </rPr>
      <t xml:space="preserve"> sont obligatoires. Les cellules </t>
    </r>
    <r>
      <rPr>
        <b/>
        <sz val="12"/>
        <color rgb="FFBF9000"/>
        <rFont val="Arial"/>
        <family val="2"/>
        <scheme val="major"/>
      </rPr>
      <t>jaunes</t>
    </r>
    <r>
      <rPr>
        <sz val="12"/>
        <color theme="1"/>
        <rFont val="Arial"/>
        <family val="2"/>
        <scheme val="major"/>
      </rPr>
      <t xml:space="preserve"> se remplissent automatiquement lorsque vous remplissez les cellules </t>
    </r>
    <r>
      <rPr>
        <b/>
        <sz val="12"/>
        <color rgb="FF0000FF"/>
        <rFont val="Arial"/>
        <family val="2"/>
        <scheme val="major"/>
      </rPr>
      <t>bleues</t>
    </r>
    <r>
      <rPr>
        <sz val="12"/>
        <color theme="1"/>
        <rFont val="Arial"/>
        <family val="2"/>
        <scheme val="major"/>
      </rPr>
      <t xml:space="preserve"> équivalentes. </t>
    </r>
  </si>
  <si>
    <t>Certification du rapport annuel de gestion</t>
  </si>
  <si>
    <r>
      <t>Veuille</t>
    </r>
    <r>
      <rPr>
        <b/>
        <sz val="12"/>
        <color theme="1"/>
        <rFont val="Arial"/>
        <family val="2"/>
        <scheme val="major"/>
      </rPr>
      <t>z transmettre le rapport financier annuel par courriel</t>
    </r>
    <r>
      <rPr>
        <sz val="12"/>
        <color theme="1"/>
        <rFont val="Arial"/>
        <family val="2"/>
        <scheme val="major"/>
      </rPr>
      <t xml:space="preserve"> à l’adresse suivante : </t>
    </r>
    <r>
      <rPr>
        <b/>
        <u/>
        <sz val="12"/>
        <color rgb="FF0070C0"/>
        <rFont val="Arial"/>
        <family val="2"/>
        <scheme val="major"/>
      </rPr>
      <t>exploitation.acm@montreal.ca</t>
    </r>
    <r>
      <rPr>
        <sz val="12"/>
        <color theme="1"/>
        <rFont val="Arial"/>
        <family val="2"/>
        <scheme val="major"/>
      </rPr>
      <t>, en</t>
    </r>
    <r>
      <rPr>
        <b/>
        <sz val="12"/>
        <color theme="1"/>
        <rFont val="Arial"/>
        <family val="2"/>
        <scheme val="major"/>
      </rPr>
      <t xml:space="preserve"> deux formats : Excel et PDF</t>
    </r>
    <r>
      <rPr>
        <sz val="12"/>
        <color theme="1"/>
        <rFont val="Arial"/>
        <family val="2"/>
        <scheme val="major"/>
      </rPr>
      <t xml:space="preserve">. La version PDF doit </t>
    </r>
    <r>
      <rPr>
        <b/>
        <sz val="12"/>
        <color theme="1"/>
        <rFont val="Arial"/>
        <family val="2"/>
        <scheme val="major"/>
      </rPr>
      <t xml:space="preserve">obligatoirement comporter les signatures </t>
    </r>
    <r>
      <rPr>
        <sz val="12"/>
        <color theme="1"/>
        <rFont val="Arial"/>
        <family val="2"/>
        <scheme val="major"/>
      </rPr>
      <t xml:space="preserve">suivantes : celle de </t>
    </r>
    <r>
      <rPr>
        <b/>
        <sz val="12"/>
        <color theme="1"/>
        <rFont val="Arial"/>
        <family val="2"/>
        <scheme val="major"/>
      </rPr>
      <t xml:space="preserve">l’auditeur </t>
    </r>
    <r>
      <rPr>
        <sz val="12"/>
        <color theme="1"/>
        <rFont val="Arial"/>
        <family val="2"/>
        <scheme val="major"/>
      </rPr>
      <t xml:space="preserve">sur les rapports et celles de deux </t>
    </r>
    <r>
      <rPr>
        <b/>
        <sz val="12"/>
        <color theme="1"/>
        <rFont val="Arial"/>
        <family val="2"/>
        <scheme val="major"/>
      </rPr>
      <t>administrateurs</t>
    </r>
    <r>
      <rPr>
        <sz val="12"/>
        <color theme="1"/>
        <rFont val="Arial"/>
        <family val="2"/>
        <scheme val="major"/>
      </rPr>
      <t xml:space="preserve"> sur le bilan.</t>
    </r>
  </si>
  <si>
    <r>
      <t xml:space="preserve">Veuillez </t>
    </r>
    <r>
      <rPr>
        <b/>
        <sz val="12"/>
        <color theme="1"/>
        <rFont val="Arial"/>
        <family val="2"/>
        <scheme val="major"/>
      </rPr>
      <t>transmettre à la Ville</t>
    </r>
    <r>
      <rPr>
        <sz val="12"/>
        <color theme="1"/>
        <rFont val="Arial"/>
        <family val="2"/>
        <scheme val="major"/>
      </rPr>
      <t xml:space="preserve"> dans les </t>
    </r>
    <r>
      <rPr>
        <b/>
        <sz val="12"/>
        <color theme="1"/>
        <rFont val="Arial"/>
        <family val="2"/>
        <scheme val="major"/>
      </rPr>
      <t xml:space="preserve">quatre mois suivant la fin de l'exercice financier </t>
    </r>
    <r>
      <rPr>
        <sz val="12"/>
        <color theme="1"/>
        <rFont val="Arial"/>
        <family val="2"/>
        <scheme val="major"/>
      </rPr>
      <t xml:space="preserve">sauf si la Ville autorise la transmission à une autre date.                                 </t>
    </r>
  </si>
  <si>
    <t>Retenues sur les travaux liées à la réserve hypothécaire</t>
  </si>
  <si>
    <t>Revenus de loyers perçus par l’organisme pour la période avant la date d'ajustement des intérêts de son financement initial qui sont compris dans le calcul de la réserve hypothécaire</t>
  </si>
  <si>
    <t>Solde de l'emprunt (prêt ou marge de crédit) autorisé par la Ville pour garantir les liquidités nécessaires au paiement des dépenses de réalisation après la date d'ajustement des intérêts.w</t>
  </si>
  <si>
    <t>Investi en immobilisations</t>
  </si>
  <si>
    <t>AUDITÉS</t>
  </si>
  <si>
    <t>Cette encaisse et ces placements couvrent les réserves suivantes :</t>
  </si>
  <si>
    <t>Acquisitions / (Dispositions)</t>
  </si>
  <si>
    <t>Date du 
prochain renouvellement</t>
  </si>
  <si>
    <t>V260301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</si>
</sst>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 #,##0.00_)\ &quot;$&quot;_ ;_ * \(#,##0.00\)\ &quot;$&quot;_ ;_ * &quot;-&quot;??_)\ &quot;$&quot;_ ;_ @_ "/>
    <numFmt numFmtId="164" formatCode="_ * #,##0_)\ &quot;$&quot;_ ;_ * \(#,##0\)\ &quot;$&quot;_ ;_ * &quot;-&quot;??_)\ &quot;$&quot;_ ;_ @_ "/>
    <numFmt numFmtId="165" formatCode="dd\ mmmm\ yyyy"/>
    <numFmt numFmtId="166" formatCode="[$-F800]dddd\,\ mmmm\ dd\,\ yyyy"/>
    <numFmt numFmtId="167" formatCode="#,##0.00\ &quot;$&quot;"/>
    <numFmt numFmtId="168" formatCode="_-* #,##0.00\ [$$-C0C]_-;\-* #,##0.00\ [$$-C0C]_-;_-* &quot;-&quot;??\ [$$-C0C]_-;_-@"/>
    <numFmt numFmtId="169" formatCode="#,##0.00;\(#,##0.00\)"/>
    <numFmt numFmtId="170" formatCode="0.000%"/>
    <numFmt numFmtId="171" formatCode="[$-40C]d\ mmmm\ yyyy;@"/>
  </numFmts>
  <fonts count="141" x14ac:knownFonts="1">
    <font>
      <sz val="10"/>
      <color rgb="FF000000"/>
      <name val="Arial"/>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b/>
      <sz val="11"/>
      <color rgb="FF000000"/>
      <name val="Arial"/>
      <family val="2"/>
    </font>
    <font>
      <sz val="11"/>
      <color rgb="FF000000"/>
      <name val="Arial"/>
      <family val="2"/>
    </font>
    <font>
      <sz val="10"/>
      <color theme="1"/>
      <name val="Arial"/>
      <family val="2"/>
      <scheme val="minor"/>
    </font>
    <font>
      <sz val="10"/>
      <color rgb="FF000000"/>
      <name val="Arial"/>
      <family val="2"/>
    </font>
    <font>
      <sz val="10"/>
      <color rgb="FF00B050"/>
      <name val="Arial"/>
      <family val="2"/>
    </font>
    <font>
      <sz val="10"/>
      <color rgb="FF7030A0"/>
      <name val="Arial"/>
      <family val="2"/>
    </font>
    <font>
      <sz val="10"/>
      <color rgb="FFC05100"/>
      <name val="Arial"/>
      <family val="2"/>
    </font>
    <font>
      <sz val="10"/>
      <color rgb="FF0C5ADB"/>
      <name val="Arial"/>
      <family val="2"/>
    </font>
    <font>
      <sz val="12"/>
      <color rgb="FF000000"/>
      <name val="Bahnschrift SemiLight"/>
      <family val="2"/>
    </font>
    <font>
      <b/>
      <sz val="16"/>
      <color rgb="FF000000"/>
      <name val="Arial"/>
      <family val="2"/>
    </font>
    <font>
      <b/>
      <sz val="14"/>
      <color rgb="FF000000"/>
      <name val="Arial"/>
      <family val="2"/>
    </font>
    <font>
      <b/>
      <sz val="12"/>
      <color rgb="FF000000"/>
      <name val="Bahnschrift SemiLight"/>
      <family val="2"/>
    </font>
    <font>
      <b/>
      <sz val="12"/>
      <color theme="1"/>
      <name val="Roboto"/>
    </font>
    <font>
      <sz val="10"/>
      <name val="Arial"/>
      <family val="2"/>
    </font>
    <font>
      <sz val="12"/>
      <color theme="1"/>
      <name val="Roboto"/>
    </font>
    <font>
      <b/>
      <sz val="12"/>
      <color rgb="FF000000"/>
      <name val="Colonna MT"/>
      <family val="5"/>
    </font>
    <font>
      <sz val="10"/>
      <color theme="1"/>
      <name val="Arial"/>
      <family val="2"/>
    </font>
    <font>
      <sz val="14"/>
      <color theme="1"/>
      <name val="Arial"/>
      <family val="2"/>
    </font>
    <font>
      <b/>
      <sz val="14"/>
      <color theme="1"/>
      <name val="Arial"/>
      <family val="2"/>
    </font>
    <font>
      <b/>
      <sz val="16"/>
      <color theme="1"/>
      <name val="Arial"/>
      <family val="2"/>
    </font>
    <font>
      <sz val="12"/>
      <color theme="1"/>
      <name val="Arial"/>
      <family val="2"/>
    </font>
    <font>
      <b/>
      <sz val="12"/>
      <color theme="1"/>
      <name val="Arial"/>
      <family val="2"/>
    </font>
    <font>
      <i/>
      <sz val="9"/>
      <color theme="1"/>
      <name val="Arial"/>
      <family val="2"/>
    </font>
    <font>
      <b/>
      <sz val="11"/>
      <color theme="1"/>
      <name val="Arial"/>
      <family val="2"/>
    </font>
    <font>
      <i/>
      <sz val="11"/>
      <color theme="1"/>
      <name val="Arial"/>
      <family val="2"/>
    </font>
    <font>
      <b/>
      <sz val="13"/>
      <color theme="1"/>
      <name val="Arial"/>
      <family val="2"/>
    </font>
    <font>
      <b/>
      <sz val="14"/>
      <color theme="1"/>
      <name val="Arial Black"/>
      <family val="2"/>
    </font>
    <font>
      <sz val="13"/>
      <color theme="1"/>
      <name val="Arial"/>
      <family val="2"/>
    </font>
    <font>
      <b/>
      <sz val="11"/>
      <color theme="1"/>
      <name val="Arial Black"/>
      <family val="2"/>
    </font>
    <font>
      <sz val="11"/>
      <color rgb="FF0000FF"/>
      <name val="Arial"/>
      <family val="2"/>
    </font>
    <font>
      <sz val="10"/>
      <color theme="0"/>
      <name val="Arial"/>
      <family val="2"/>
    </font>
    <font>
      <sz val="11"/>
      <color rgb="FF000000"/>
      <name val="Calibri"/>
      <family val="2"/>
    </font>
    <font>
      <sz val="16"/>
      <color rgb="FF000000"/>
      <name val="Arial"/>
      <family val="2"/>
    </font>
    <font>
      <b/>
      <sz val="13"/>
      <color rgb="FF000000"/>
      <name val="Arial"/>
      <family val="2"/>
    </font>
    <font>
      <sz val="12"/>
      <color rgb="FF000000"/>
      <name val="Arial"/>
      <family val="2"/>
    </font>
    <font>
      <b/>
      <i/>
      <sz val="10"/>
      <color rgb="FF083C92"/>
      <name val="Arial"/>
      <family val="2"/>
    </font>
    <font>
      <sz val="10"/>
      <color rgb="FF0000FF"/>
      <name val="Arial"/>
      <family val="2"/>
    </font>
    <font>
      <b/>
      <sz val="11"/>
      <color rgb="FF0000FF"/>
      <name val="Arial"/>
      <family val="2"/>
    </font>
    <font>
      <b/>
      <sz val="10"/>
      <color rgb="FF0000FF"/>
      <name val="Arial"/>
      <family val="2"/>
    </font>
    <font>
      <b/>
      <sz val="10"/>
      <color rgb="FF000000"/>
      <name val="Arial"/>
      <family val="2"/>
    </font>
    <font>
      <sz val="10"/>
      <color rgb="FF083C92"/>
      <name val="Arial"/>
      <family val="2"/>
    </font>
    <font>
      <sz val="10"/>
      <color rgb="FF999999"/>
      <name val="Arial"/>
      <family val="2"/>
    </font>
    <font>
      <sz val="11"/>
      <color rgb="FF0B5394"/>
      <name val="Arial"/>
      <family val="2"/>
    </font>
    <font>
      <b/>
      <sz val="11"/>
      <color rgb="FF0B5394"/>
      <name val="Arial"/>
      <family val="2"/>
    </font>
    <font>
      <b/>
      <sz val="11"/>
      <color rgb="FF666666"/>
      <name val="Arial"/>
      <family val="2"/>
    </font>
    <font>
      <sz val="11"/>
      <color rgb="FF666666"/>
      <name val="Arial"/>
      <family val="2"/>
    </font>
    <font>
      <sz val="11"/>
      <color rgb="FF1C4587"/>
      <name val="Arial"/>
      <family val="2"/>
    </font>
    <font>
      <sz val="11"/>
      <color rgb="FFFF0000"/>
      <name val="Arial"/>
      <family val="2"/>
    </font>
    <font>
      <sz val="11"/>
      <color theme="0"/>
      <name val="Arial"/>
      <family val="2"/>
    </font>
    <font>
      <b/>
      <i/>
      <sz val="12"/>
      <color theme="1"/>
      <name val="Arial"/>
      <family val="2"/>
    </font>
    <font>
      <b/>
      <sz val="10"/>
      <color theme="1"/>
      <name val="Arial"/>
      <family val="2"/>
    </font>
    <font>
      <i/>
      <sz val="11"/>
      <color rgb="FF083C92"/>
      <name val="Arial"/>
      <family val="2"/>
    </font>
    <font>
      <b/>
      <sz val="12"/>
      <color rgb="FF000000"/>
      <name val="Arial"/>
      <family val="2"/>
    </font>
    <font>
      <b/>
      <sz val="11"/>
      <color rgb="FFEFEFEF"/>
      <name val="Arial"/>
      <family val="2"/>
    </font>
    <font>
      <b/>
      <sz val="11"/>
      <color rgb="FF999999"/>
      <name val="Arial"/>
      <family val="2"/>
    </font>
    <font>
      <sz val="11"/>
      <color rgb="FF083C92"/>
      <name val="Arial"/>
      <family val="2"/>
    </font>
    <font>
      <b/>
      <i/>
      <sz val="10"/>
      <color theme="1"/>
      <name val="Arial"/>
      <family val="2"/>
    </font>
    <font>
      <b/>
      <sz val="11"/>
      <color rgb="FFFF0000"/>
      <name val="Arial"/>
      <family val="2"/>
    </font>
    <font>
      <sz val="10"/>
      <color rgb="FFFF0000"/>
      <name val="Arial"/>
      <family val="2"/>
    </font>
    <font>
      <sz val="11"/>
      <color rgb="FF999999"/>
      <name val="Arial"/>
      <family val="2"/>
    </font>
    <font>
      <i/>
      <sz val="11"/>
      <color rgb="FF0000FF"/>
      <name val="Arial"/>
      <family val="2"/>
    </font>
    <font>
      <b/>
      <i/>
      <sz val="11"/>
      <color theme="1"/>
      <name val="Arial"/>
      <family val="2"/>
    </font>
    <font>
      <i/>
      <sz val="10"/>
      <color rgb="FF000000"/>
      <name val="Arial"/>
      <family val="2"/>
    </font>
    <font>
      <sz val="10"/>
      <color rgb="FFEFEFEF"/>
      <name val="Arial"/>
      <family val="2"/>
    </font>
    <font>
      <sz val="13"/>
      <color rgb="FF000000"/>
      <name val="Arial"/>
      <family val="2"/>
    </font>
    <font>
      <b/>
      <sz val="11"/>
      <color theme="0"/>
      <name val="Arial"/>
      <family val="2"/>
    </font>
    <font>
      <b/>
      <i/>
      <sz val="11"/>
      <color rgb="FF0C5ADB"/>
      <name val="Arial"/>
      <family val="2"/>
    </font>
    <font>
      <i/>
      <sz val="10"/>
      <color theme="1"/>
      <name val="Arial"/>
      <family val="2"/>
    </font>
    <font>
      <b/>
      <i/>
      <sz val="10"/>
      <color rgb="FFFF0000"/>
      <name val="Arial"/>
      <family val="2"/>
    </font>
    <font>
      <b/>
      <sz val="11"/>
      <color rgb="FF000000"/>
      <name val="Roboto"/>
    </font>
    <font>
      <b/>
      <i/>
      <sz val="11"/>
      <color rgb="FF083C92"/>
      <name val="Arial"/>
      <family val="2"/>
    </font>
    <font>
      <b/>
      <sz val="12"/>
      <color theme="0"/>
      <name val="Arial"/>
      <family val="2"/>
    </font>
    <font>
      <sz val="18"/>
      <color theme="1"/>
      <name val="Arial"/>
      <family val="2"/>
    </font>
    <font>
      <b/>
      <sz val="10"/>
      <color theme="0"/>
      <name val="Arial Narrow"/>
      <family val="2"/>
    </font>
    <font>
      <sz val="11"/>
      <color theme="1"/>
      <name val="Arial Narrow"/>
      <family val="2"/>
    </font>
    <font>
      <sz val="10"/>
      <color rgb="FF000000"/>
      <name val="Arial Narrow"/>
      <family val="2"/>
    </font>
    <font>
      <sz val="10"/>
      <color theme="1"/>
      <name val="Arial Narrow"/>
      <family val="2"/>
    </font>
    <font>
      <sz val="10"/>
      <color theme="0"/>
      <name val="Arial Narrow"/>
      <family val="2"/>
    </font>
    <font>
      <b/>
      <sz val="10"/>
      <color theme="1"/>
      <name val="Arial Narrow"/>
      <family val="2"/>
    </font>
    <font>
      <b/>
      <sz val="11"/>
      <name val="Arial"/>
      <family val="2"/>
    </font>
    <font>
      <sz val="11"/>
      <name val="Arial"/>
      <family val="2"/>
    </font>
    <font>
      <sz val="11"/>
      <name val="Calibri"/>
      <family val="2"/>
    </font>
    <font>
      <sz val="12"/>
      <name val="Arial"/>
      <family val="2"/>
    </font>
    <font>
      <b/>
      <sz val="11"/>
      <color rgb="FF000000"/>
      <name val="Arial"/>
      <family val="2"/>
      <scheme val="minor"/>
    </font>
    <font>
      <i/>
      <sz val="12"/>
      <color theme="1"/>
      <name val="Arial"/>
      <family val="2"/>
    </font>
    <font>
      <b/>
      <i/>
      <sz val="12"/>
      <color rgb="FF083C92"/>
      <name val="Arial"/>
      <family val="2"/>
    </font>
    <font>
      <b/>
      <i/>
      <sz val="11"/>
      <color theme="0"/>
      <name val="Arial"/>
      <family val="2"/>
    </font>
    <font>
      <sz val="10"/>
      <color theme="0"/>
      <name val="Arial"/>
      <family val="2"/>
      <scheme val="minor"/>
    </font>
    <font>
      <sz val="11"/>
      <color rgb="FFFFFFFF"/>
      <name val="Arial"/>
      <family val="2"/>
    </font>
    <font>
      <sz val="10"/>
      <color rgb="FFFFFFFF"/>
      <name val="Arial"/>
      <family val="2"/>
    </font>
    <font>
      <sz val="10"/>
      <color rgb="FF000000"/>
      <name val="Arial"/>
      <family val="2"/>
      <scheme val="minor"/>
    </font>
    <font>
      <b/>
      <sz val="13"/>
      <color theme="4" tint="-0.499984740745262"/>
      <name val="Arial"/>
      <family val="2"/>
    </font>
    <font>
      <sz val="11"/>
      <color rgb="FF000000"/>
      <name val="Aptos Narrow"/>
      <family val="2"/>
    </font>
    <font>
      <b/>
      <sz val="12"/>
      <color theme="4" tint="-0.499984740745262"/>
      <name val="Aptos Narrow"/>
      <family val="2"/>
    </font>
    <font>
      <b/>
      <sz val="13"/>
      <color rgb="FF093D93"/>
      <name val="Arial"/>
      <family val="2"/>
    </font>
    <font>
      <b/>
      <sz val="10"/>
      <color rgb="FF000000"/>
      <name val="Angsana New"/>
      <family val="1"/>
      <charset val="222"/>
    </font>
    <font>
      <b/>
      <sz val="11"/>
      <color rgb="FF000000"/>
      <name val="Angsana New"/>
      <family val="1"/>
      <charset val="222"/>
    </font>
    <font>
      <b/>
      <sz val="11"/>
      <color rgb="FF1F6166"/>
      <name val="Angsana New"/>
      <family val="1"/>
      <charset val="222"/>
    </font>
    <font>
      <sz val="10"/>
      <color rgb="FF000000"/>
      <name val="Angsana New"/>
      <family val="1"/>
      <charset val="222"/>
    </font>
    <font>
      <b/>
      <sz val="12"/>
      <color rgb="FFFFFFFF"/>
      <name val="Angsana New"/>
      <family val="1"/>
      <charset val="222"/>
    </font>
    <font>
      <b/>
      <sz val="12"/>
      <color rgb="FF083C92"/>
      <name val="Angsana New"/>
      <family val="1"/>
      <charset val="222"/>
    </font>
    <font>
      <sz val="11"/>
      <color rgb="FF000000"/>
      <name val="Angsana New"/>
      <family val="1"/>
      <charset val="222"/>
    </font>
    <font>
      <b/>
      <sz val="12"/>
      <color rgb="FF000000"/>
      <name val="Angsana New"/>
      <family val="1"/>
      <charset val="222"/>
    </font>
    <font>
      <sz val="10"/>
      <color rgb="FF000000"/>
      <name val="Calibri"/>
      <family val="2"/>
    </font>
    <font>
      <b/>
      <sz val="14"/>
      <color rgb="FF000000"/>
      <name val="Arial"/>
      <family val="2"/>
      <scheme val="minor"/>
    </font>
    <font>
      <b/>
      <sz val="12"/>
      <color theme="1"/>
      <name val="Arial"/>
      <family val="2"/>
      <scheme val="major"/>
    </font>
    <font>
      <sz val="12"/>
      <color theme="1"/>
      <name val="Arial"/>
      <family val="2"/>
      <scheme val="major"/>
    </font>
    <font>
      <sz val="10"/>
      <name val="Arial"/>
      <family val="2"/>
      <scheme val="major"/>
    </font>
    <font>
      <sz val="11"/>
      <color theme="1"/>
      <name val="Arial"/>
      <family val="2"/>
      <scheme val="major"/>
    </font>
    <font>
      <b/>
      <sz val="12"/>
      <color rgb="FF0000FF"/>
      <name val="Arial"/>
      <family val="2"/>
      <scheme val="major"/>
    </font>
    <font>
      <b/>
      <sz val="12"/>
      <color rgb="FFFF0000"/>
      <name val="Arial"/>
      <family val="2"/>
      <scheme val="major"/>
    </font>
    <font>
      <b/>
      <sz val="12"/>
      <color rgb="FFBF9000"/>
      <name val="Arial"/>
      <family val="2"/>
      <scheme val="major"/>
    </font>
    <font>
      <b/>
      <sz val="12"/>
      <color theme="0"/>
      <name val="Arial"/>
      <family val="2"/>
      <scheme val="major"/>
    </font>
    <font>
      <b/>
      <sz val="12"/>
      <color rgb="FF000000"/>
      <name val="Arial"/>
      <family val="2"/>
      <scheme val="major"/>
    </font>
    <font>
      <sz val="12"/>
      <color rgb="FF000000"/>
      <name val="Arial"/>
      <family val="2"/>
      <scheme val="major"/>
    </font>
    <font>
      <i/>
      <sz val="12"/>
      <color rgb="FF000000"/>
      <name val="Arial"/>
      <family val="2"/>
      <scheme val="major"/>
    </font>
    <font>
      <sz val="10"/>
      <color theme="1"/>
      <name val="Arial"/>
      <family val="2"/>
      <scheme val="major"/>
    </font>
    <font>
      <sz val="10"/>
      <color rgb="FF000000"/>
      <name val="Arial"/>
      <family val="2"/>
      <scheme val="major"/>
    </font>
    <font>
      <sz val="9"/>
      <color indexed="81"/>
      <name val="Tahoma"/>
      <family val="2"/>
    </font>
    <font>
      <b/>
      <sz val="9"/>
      <color indexed="81"/>
      <name val="Tahoma"/>
      <family val="2"/>
    </font>
    <font>
      <b/>
      <sz val="12"/>
      <color theme="4" tint="-0.249977111117893"/>
      <name val="Arial"/>
      <family val="2"/>
    </font>
    <font>
      <sz val="11"/>
      <color rgb="FF000000"/>
      <name val="Arial"/>
      <family val="2"/>
      <scheme val="minor"/>
    </font>
    <font>
      <b/>
      <sz val="11"/>
      <color theme="1"/>
      <name val="Arial"/>
      <family val="2"/>
      <scheme val="minor"/>
    </font>
    <font>
      <b/>
      <sz val="11"/>
      <name val="Arial"/>
      <family val="2"/>
      <scheme val="minor"/>
    </font>
    <font>
      <b/>
      <sz val="11"/>
      <color rgb="FF242424"/>
      <name val="Arial"/>
      <family val="2"/>
      <scheme val="minor"/>
    </font>
    <font>
      <b/>
      <sz val="11"/>
      <color rgb="FF000000"/>
      <name val="Arial"/>
      <family val="2"/>
      <scheme val="minor"/>
    </font>
    <font>
      <b/>
      <i/>
      <sz val="11"/>
      <color theme="1"/>
      <name val="Arial"/>
      <family val="2"/>
      <scheme val="minor"/>
    </font>
    <font>
      <b/>
      <sz val="12"/>
      <name val="Arial"/>
      <family val="2"/>
      <scheme val="minor"/>
    </font>
    <font>
      <b/>
      <sz val="11"/>
      <color rgb="FF000000"/>
      <name val="Arial"/>
      <family val="2"/>
    </font>
    <font>
      <b/>
      <u/>
      <sz val="11"/>
      <color rgb="FF000000"/>
      <name val="Arial"/>
      <family val="2"/>
    </font>
    <font>
      <i/>
      <sz val="11"/>
      <color rgb="FF000000"/>
      <name val="Arial"/>
      <family val="2"/>
      <scheme val="minor"/>
    </font>
    <font>
      <i/>
      <sz val="11"/>
      <color rgb="FF242424"/>
      <name val="Arial"/>
      <family val="2"/>
      <scheme val="minor"/>
    </font>
    <font>
      <sz val="10"/>
      <name val="Arial Narrow"/>
      <family val="2"/>
    </font>
    <font>
      <b/>
      <u/>
      <sz val="12"/>
      <color rgb="FF0070C0"/>
      <name val="Arial"/>
      <family val="2"/>
      <scheme val="major"/>
    </font>
  </fonts>
  <fills count="49">
    <fill>
      <patternFill patternType="none"/>
    </fill>
    <fill>
      <patternFill patternType="gray125"/>
    </fill>
    <fill>
      <patternFill patternType="solid">
        <fgColor rgb="FFB4E4E8"/>
        <bgColor rgb="FFB4E4E8"/>
      </patternFill>
    </fill>
    <fill>
      <patternFill patternType="solid">
        <fgColor rgb="FFF2F2F2"/>
        <bgColor rgb="FFF2F2F2"/>
      </patternFill>
    </fill>
    <fill>
      <patternFill patternType="solid">
        <fgColor theme="0"/>
        <bgColor theme="0"/>
      </patternFill>
    </fill>
    <fill>
      <patternFill patternType="solid">
        <fgColor rgb="FFD9D9D9"/>
        <bgColor rgb="FFD9D9D9"/>
      </patternFill>
    </fill>
    <fill>
      <patternFill patternType="solid">
        <fgColor rgb="FFFFFFFF"/>
        <bgColor rgb="FFFFFFFF"/>
      </patternFill>
    </fill>
    <fill>
      <patternFill patternType="solid">
        <fgColor rgb="FFFF0000"/>
        <bgColor rgb="FFFF0000"/>
      </patternFill>
    </fill>
    <fill>
      <patternFill patternType="solid">
        <fgColor rgb="FF0070C0"/>
        <bgColor rgb="FF0070C0"/>
      </patternFill>
    </fill>
    <fill>
      <patternFill patternType="solid">
        <fgColor rgb="FF262626"/>
        <bgColor rgb="FF262626"/>
      </patternFill>
    </fill>
    <fill>
      <patternFill patternType="solid">
        <fgColor rgb="FFB4DE86"/>
        <bgColor rgb="FFB4DE86"/>
      </patternFill>
    </fill>
    <fill>
      <patternFill patternType="solid">
        <fgColor rgb="FFFFFFA7"/>
        <bgColor rgb="FFFFFFA7"/>
      </patternFill>
    </fill>
    <fill>
      <patternFill patternType="solid">
        <fgColor rgb="FF71E4FF"/>
        <bgColor rgb="FF71E4FF"/>
      </patternFill>
    </fill>
    <fill>
      <patternFill patternType="solid">
        <fgColor rgb="FFFFC499"/>
        <bgColor rgb="FFFFC499"/>
      </patternFill>
    </fill>
    <fill>
      <patternFill patternType="solid">
        <fgColor rgb="FFF6B3AE"/>
        <bgColor rgb="FFF6B3AE"/>
      </patternFill>
    </fill>
    <fill>
      <patternFill patternType="solid">
        <fgColor rgb="FF00B050"/>
        <bgColor rgb="FF00B050"/>
      </patternFill>
    </fill>
    <fill>
      <patternFill patternType="solid">
        <fgColor rgb="FFD9EAD3"/>
        <bgColor rgb="FFD9EAD3"/>
      </patternFill>
    </fill>
    <fill>
      <patternFill patternType="solid">
        <fgColor rgb="FF0C0C0C"/>
        <bgColor rgb="FF0C0C0C"/>
      </patternFill>
    </fill>
    <fill>
      <patternFill patternType="solid">
        <fgColor rgb="FFFEF1CC"/>
        <bgColor rgb="FFFEF1CC"/>
      </patternFill>
    </fill>
    <fill>
      <patternFill patternType="solid">
        <fgColor rgb="FFD8D8D8"/>
        <bgColor rgb="FFD8D8D8"/>
      </patternFill>
    </fill>
    <fill>
      <patternFill patternType="solid">
        <fgColor rgb="FF434343"/>
        <bgColor rgb="FF434343"/>
      </patternFill>
    </fill>
    <fill>
      <patternFill patternType="solid">
        <fgColor rgb="FFFAD9D6"/>
        <bgColor rgb="FFFAD9D6"/>
      </patternFill>
    </fill>
    <fill>
      <patternFill patternType="solid">
        <fgColor rgb="FFCCFFFF"/>
        <bgColor rgb="FFCCFFFF"/>
      </patternFill>
    </fill>
    <fill>
      <patternFill patternType="solid">
        <fgColor rgb="FFF4CCCC"/>
        <bgColor rgb="FFF4CCCC"/>
      </patternFill>
    </fill>
    <fill>
      <patternFill patternType="solid">
        <fgColor rgb="FFFFF2CC"/>
        <bgColor rgb="FFFFF2CC"/>
      </patternFill>
    </fill>
    <fill>
      <patternFill patternType="solid">
        <fgColor rgb="FFF3F3F3"/>
        <bgColor rgb="FFF3F3F3"/>
      </patternFill>
    </fill>
    <fill>
      <patternFill patternType="solid">
        <fgColor rgb="FFEFEFEF"/>
        <bgColor rgb="FFEFEFEF"/>
      </patternFill>
    </fill>
    <fill>
      <patternFill patternType="solid">
        <fgColor rgb="FFBFFFFF"/>
        <bgColor rgb="FFBFFFFF"/>
      </patternFill>
    </fill>
    <fill>
      <patternFill patternType="solid">
        <fgColor rgb="FFBFBFBF"/>
        <bgColor rgb="FFBFBFBF"/>
      </patternFill>
    </fill>
    <fill>
      <patternFill patternType="solid">
        <fgColor rgb="FFBBF5F5"/>
        <bgColor rgb="FFBBF5F5"/>
      </patternFill>
    </fill>
    <fill>
      <patternFill patternType="solid">
        <fgColor rgb="FF083C92"/>
        <bgColor rgb="FF083C92"/>
      </patternFill>
    </fill>
    <fill>
      <patternFill patternType="solid">
        <fgColor rgb="FFB7B7B7"/>
        <bgColor rgb="FFB7B7B7"/>
      </patternFill>
    </fill>
    <fill>
      <patternFill patternType="solid">
        <fgColor rgb="FF7F7F7F"/>
        <bgColor rgb="FF7F7F7F"/>
      </patternFill>
    </fill>
    <fill>
      <patternFill patternType="solid">
        <fgColor rgb="FFCCCCCC"/>
        <bgColor rgb="FFCCCCCC"/>
      </patternFill>
    </fill>
    <fill>
      <patternFill patternType="solid">
        <fgColor theme="1"/>
        <bgColor theme="1"/>
      </patternFill>
    </fill>
    <fill>
      <patternFill patternType="solid">
        <fgColor rgb="FFA5A5A5"/>
        <bgColor rgb="FFA5A5A5"/>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79998168889431442"/>
        <bgColor rgb="FFBFFFFF"/>
      </patternFill>
    </fill>
    <fill>
      <patternFill patternType="solid">
        <fgColor rgb="FFD9D9D9"/>
        <bgColor indexed="64"/>
      </patternFill>
    </fill>
    <fill>
      <patternFill patternType="solid">
        <fgColor rgb="FF083C92"/>
        <bgColor indexed="64"/>
      </patternFill>
    </fill>
    <fill>
      <patternFill patternType="solid">
        <fgColor rgb="FFF2F2F2"/>
        <bgColor indexed="64"/>
      </patternFill>
    </fill>
    <fill>
      <patternFill patternType="solid">
        <fgColor rgb="FFD9F1F3"/>
        <bgColor indexed="64"/>
      </patternFill>
    </fill>
    <fill>
      <patternFill patternType="solid">
        <fgColor theme="6" tint="0.79998168889431442"/>
        <bgColor indexed="64"/>
      </patternFill>
    </fill>
    <fill>
      <patternFill patternType="solid">
        <fgColor rgb="FFCFFFFF"/>
        <bgColor indexed="64"/>
      </patternFill>
    </fill>
    <fill>
      <patternFill patternType="solid">
        <fgColor theme="1" tint="0.499984740745262"/>
        <bgColor indexed="64"/>
      </patternFill>
    </fill>
    <fill>
      <patternFill patternType="solid">
        <fgColor theme="0" tint="-4.9989318521683403E-2"/>
        <bgColor rgb="FFF2F2F2"/>
      </patternFill>
    </fill>
    <fill>
      <patternFill patternType="solid">
        <fgColor theme="0" tint="-4.9989318521683403E-2"/>
        <bgColor rgb="FFD8D8D8"/>
      </patternFill>
    </fill>
    <fill>
      <patternFill patternType="solid">
        <fgColor rgb="FFFFFFFF"/>
        <bgColor rgb="FFD8D8D8"/>
      </patternFill>
    </fill>
  </fills>
  <borders count="327">
    <border>
      <left/>
      <right/>
      <top/>
      <bottom/>
      <diagonal/>
    </border>
    <border>
      <left style="thin">
        <color theme="0"/>
      </left>
      <right style="thin">
        <color theme="0"/>
      </right>
      <top style="thin">
        <color theme="0"/>
      </top>
      <bottom style="thin">
        <color theme="0"/>
      </bottom>
      <diagonal/>
    </border>
    <border>
      <left style="thin">
        <color rgb="FFF2F2F2"/>
      </left>
      <right style="thin">
        <color rgb="FFF2F2F2"/>
      </right>
      <top/>
      <bottom style="thin">
        <color rgb="FFF2F2F2"/>
      </bottom>
      <diagonal/>
    </border>
    <border>
      <left style="thin">
        <color rgb="FFF2F2F2"/>
      </left>
      <right style="thin">
        <color rgb="FFF2F2F2"/>
      </right>
      <top style="thin">
        <color rgb="FFF2F2F2"/>
      </top>
      <bottom style="thin">
        <color rgb="FFF2F2F2"/>
      </bottom>
      <diagonal/>
    </border>
    <border>
      <left style="thin">
        <color rgb="FFFFFFFF"/>
      </left>
      <right style="thin">
        <color rgb="FFFFFFFF"/>
      </right>
      <top style="thin">
        <color rgb="FF000000"/>
      </top>
      <bottom style="thin">
        <color rgb="FFFFFFFF"/>
      </bottom>
      <diagonal/>
    </border>
    <border>
      <left style="thin">
        <color rgb="FFFFFFFF"/>
      </left>
      <right style="thin">
        <color rgb="FFFFFFFF"/>
      </right>
      <top/>
      <bottom/>
      <diagonal/>
    </border>
    <border>
      <left style="thin">
        <color theme="0"/>
      </left>
      <right style="thin">
        <color rgb="FFFFFFFF"/>
      </right>
      <top/>
      <bottom style="thin">
        <color theme="0"/>
      </bottom>
      <diagonal/>
    </border>
    <border>
      <left style="thin">
        <color theme="0"/>
      </left>
      <right style="thin">
        <color rgb="FFFFFFFF"/>
      </right>
      <top style="thin">
        <color theme="0"/>
      </top>
      <bottom/>
      <diagonal/>
    </border>
    <border>
      <left/>
      <right/>
      <top style="thin">
        <color rgb="FF00000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ck">
        <color rgb="FF7F7F7F"/>
      </bottom>
      <diagonal/>
    </border>
    <border>
      <left style="thin">
        <color rgb="FFFFFFFF"/>
      </left>
      <right style="thin">
        <color rgb="FFFFFFFF"/>
      </right>
      <top style="thin">
        <color rgb="FFFFFFFF"/>
      </top>
      <bottom/>
      <diagonal/>
    </border>
    <border>
      <left style="thin">
        <color rgb="FFFFFFFF"/>
      </left>
      <right/>
      <top style="thin">
        <color rgb="FF000000"/>
      </top>
      <bottom style="thin">
        <color rgb="FFFFFFFF"/>
      </bottom>
      <diagonal/>
    </border>
    <border>
      <left style="thin">
        <color theme="0"/>
      </left>
      <right/>
      <top style="thin">
        <color rgb="FF000000"/>
      </top>
      <bottom/>
      <diagonal/>
    </border>
    <border>
      <left/>
      <right style="thin">
        <color theme="0"/>
      </right>
      <top style="thin">
        <color rgb="FF000000"/>
      </top>
      <bottom/>
      <diagonal/>
    </border>
    <border>
      <left style="thin">
        <color theme="0"/>
      </left>
      <right/>
      <top/>
      <bottom style="thin">
        <color rgb="FF000000"/>
      </bottom>
      <diagonal/>
    </border>
    <border>
      <left/>
      <right style="thin">
        <color theme="0"/>
      </right>
      <top/>
      <bottom style="thin">
        <color rgb="FF000000"/>
      </bottom>
      <diagonal/>
    </border>
    <border>
      <left style="thin">
        <color theme="0"/>
      </left>
      <right style="thin">
        <color theme="0"/>
      </right>
      <top/>
      <bottom/>
      <diagonal/>
    </border>
    <border>
      <left style="thin">
        <color rgb="FFA5A5A5"/>
      </left>
      <right style="thin">
        <color rgb="FFA5A5A5"/>
      </right>
      <top style="thin">
        <color rgb="FFA5A5A5"/>
      </top>
      <bottom style="thin">
        <color rgb="FFA5A5A5"/>
      </bottom>
      <diagonal/>
    </border>
    <border>
      <left style="thin">
        <color rgb="FFA5A5A5"/>
      </left>
      <right style="thin">
        <color rgb="FF7F7F7F"/>
      </right>
      <top style="thin">
        <color rgb="FFA5A5A5"/>
      </top>
      <bottom style="thin">
        <color rgb="FFA5A5A5"/>
      </bottom>
      <diagonal/>
    </border>
    <border>
      <left style="thin">
        <color rgb="FFA5A5A5"/>
      </left>
      <right style="thin">
        <color rgb="FFA5A5A5"/>
      </right>
      <top style="thin">
        <color rgb="FFA5A5A5"/>
      </top>
      <bottom/>
      <diagonal/>
    </border>
    <border>
      <left style="thin">
        <color rgb="FFA5A5A5"/>
      </left>
      <right style="thin">
        <color rgb="FF7F7F7F"/>
      </right>
      <top style="thin">
        <color rgb="FFA5A5A5"/>
      </top>
      <bottom/>
      <diagonal/>
    </border>
    <border>
      <left style="thin">
        <color theme="0"/>
      </left>
      <right style="thin">
        <color rgb="FF7F7F7F"/>
      </right>
      <top style="thin">
        <color theme="0"/>
      </top>
      <bottom style="thin">
        <color theme="0"/>
      </bottom>
      <diagonal/>
    </border>
    <border>
      <left style="thin">
        <color rgb="FF434343"/>
      </left>
      <right style="thin">
        <color rgb="FF434343"/>
      </right>
      <top style="thin">
        <color rgb="FF434343"/>
      </top>
      <bottom style="thin">
        <color rgb="FF434343"/>
      </bottom>
      <diagonal/>
    </border>
    <border>
      <left style="thin">
        <color rgb="FF434343"/>
      </left>
      <right/>
      <top style="thin">
        <color rgb="FF434343"/>
      </top>
      <bottom style="thin">
        <color rgb="FF434343"/>
      </bottom>
      <diagonal/>
    </border>
    <border>
      <left/>
      <right style="thin">
        <color rgb="FF434343"/>
      </right>
      <top style="thin">
        <color rgb="FF434343"/>
      </top>
      <bottom style="thin">
        <color rgb="FF434343"/>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000000"/>
      </bottom>
      <diagonal/>
    </border>
    <border>
      <left/>
      <right/>
      <top style="thin">
        <color rgb="FFFFFFFF"/>
      </top>
      <bottom style="thin">
        <color rgb="FF000000"/>
      </bottom>
      <diagonal/>
    </border>
    <border>
      <left style="thin">
        <color rgb="FF999999"/>
      </left>
      <right style="thin">
        <color rgb="FF999999"/>
      </right>
      <top style="thin">
        <color rgb="FF999999"/>
      </top>
      <bottom style="thin">
        <color rgb="FF999999"/>
      </bottom>
      <diagonal/>
    </border>
    <border>
      <left style="thin">
        <color rgb="FF999999"/>
      </left>
      <right style="thin">
        <color rgb="FF999999"/>
      </right>
      <top style="thin">
        <color theme="0"/>
      </top>
      <bottom style="thin">
        <color rgb="FFFFFFFF"/>
      </bottom>
      <diagonal/>
    </border>
    <border>
      <left style="thin">
        <color rgb="FF434343"/>
      </left>
      <right style="thin">
        <color rgb="FF434343"/>
      </right>
      <top style="thin">
        <color rgb="FF434343"/>
      </top>
      <bottom style="thin">
        <color theme="0"/>
      </bottom>
      <diagonal/>
    </border>
    <border>
      <left style="thin">
        <color rgb="FF434343"/>
      </left>
      <right/>
      <top/>
      <bottom/>
      <diagonal/>
    </border>
    <border>
      <left/>
      <right style="thin">
        <color rgb="FF434343"/>
      </right>
      <top/>
      <bottom/>
      <diagonal/>
    </border>
    <border>
      <left style="thin">
        <color rgb="FFD8D8D8"/>
      </left>
      <right/>
      <top style="thin">
        <color rgb="FFD8D8D8"/>
      </top>
      <bottom style="thin">
        <color rgb="FFD8D8D8"/>
      </bottom>
      <diagonal/>
    </border>
    <border>
      <left/>
      <right style="thin">
        <color rgb="FFD8D8D8"/>
      </right>
      <top style="thin">
        <color rgb="FFD8D8D8"/>
      </top>
      <bottom style="thin">
        <color rgb="FFD8D8D8"/>
      </bottom>
      <diagonal/>
    </border>
    <border>
      <left style="thin">
        <color rgb="FFD8D8D8"/>
      </left>
      <right/>
      <top style="thin">
        <color rgb="FFD8D8D8"/>
      </top>
      <bottom/>
      <diagonal/>
    </border>
    <border>
      <left/>
      <right style="thin">
        <color rgb="FFD8D8D8"/>
      </right>
      <top style="thin">
        <color rgb="FFD8D8D8"/>
      </top>
      <bottom/>
      <diagonal/>
    </border>
    <border>
      <left style="thin">
        <color rgb="FFD8D8D8"/>
      </left>
      <right/>
      <top/>
      <bottom style="thin">
        <color rgb="FFD8D8D8"/>
      </bottom>
      <diagonal/>
    </border>
    <border>
      <left/>
      <right style="thin">
        <color rgb="FFD8D8D8"/>
      </right>
      <top/>
      <bottom style="thin">
        <color rgb="FFD8D8D8"/>
      </bottom>
      <diagonal/>
    </border>
    <border>
      <left style="thin">
        <color rgb="FFD8D8D8"/>
      </left>
      <right style="thin">
        <color rgb="FFD8D8D8"/>
      </right>
      <top style="thin">
        <color rgb="FFD8D8D8"/>
      </top>
      <bottom style="thin">
        <color rgb="FFD8D8D8"/>
      </bottom>
      <diagonal/>
    </border>
    <border>
      <left style="thin">
        <color rgb="FFFFFFFF"/>
      </left>
      <right/>
      <top style="thin">
        <color theme="0"/>
      </top>
      <bottom style="thin">
        <color rgb="FFFFFFFF"/>
      </bottom>
      <diagonal/>
    </border>
    <border>
      <left/>
      <right style="thin">
        <color rgb="FFFFFFFF"/>
      </right>
      <top style="thin">
        <color theme="0"/>
      </top>
      <bottom style="thin">
        <color rgb="FFFFFFFF"/>
      </bottom>
      <diagonal/>
    </border>
    <border>
      <left style="thin">
        <color rgb="FFFFFFFF"/>
      </left>
      <right style="thin">
        <color rgb="FFFFFFFF"/>
      </right>
      <top style="thin">
        <color theme="0"/>
      </top>
      <bottom style="thin">
        <color rgb="FFFFFFFF"/>
      </bottom>
      <diagonal/>
    </border>
    <border>
      <left style="thin">
        <color rgb="FFFFFFFF"/>
      </left>
      <right style="thin">
        <color rgb="FFFFFFFF"/>
      </right>
      <top style="thin">
        <color rgb="FFFFFFFF"/>
      </top>
      <bottom style="thin">
        <color rgb="FF000000"/>
      </bottom>
      <diagonal/>
    </border>
    <border>
      <left style="thin">
        <color rgb="FFA5A5A5"/>
      </left>
      <right/>
      <top style="thin">
        <color rgb="FFA5A5A5"/>
      </top>
      <bottom style="thin">
        <color rgb="FFA5A5A5"/>
      </bottom>
      <diagonal/>
    </border>
    <border>
      <left/>
      <right style="thin">
        <color rgb="FFA5A5A5"/>
      </right>
      <top style="thin">
        <color rgb="FFA5A5A5"/>
      </top>
      <bottom style="thin">
        <color rgb="FFA5A5A5"/>
      </bottom>
      <diagonal/>
    </border>
    <border>
      <left style="thin">
        <color rgb="FFFFFFFF"/>
      </left>
      <right/>
      <top style="thin">
        <color rgb="FFFFFFFF"/>
      </top>
      <bottom style="thin">
        <color rgb="FFA5A5A5"/>
      </bottom>
      <diagonal/>
    </border>
    <border>
      <left/>
      <right style="thin">
        <color rgb="FFFFFFFF"/>
      </right>
      <top style="thin">
        <color rgb="FFFFFFFF"/>
      </top>
      <bottom style="thin">
        <color rgb="FFA5A5A5"/>
      </bottom>
      <diagonal/>
    </border>
    <border>
      <left/>
      <right/>
      <top style="thin">
        <color rgb="FFFFFFFF"/>
      </top>
      <bottom style="thin">
        <color rgb="FFA5A5A5"/>
      </bottom>
      <diagonal/>
    </border>
    <border>
      <left style="thin">
        <color theme="0"/>
      </left>
      <right/>
      <top style="thin">
        <color rgb="FFFFFFFF"/>
      </top>
      <bottom style="thin">
        <color rgb="FFA5A5A5"/>
      </bottom>
      <diagonal/>
    </border>
    <border>
      <left/>
      <right/>
      <top style="thin">
        <color rgb="FFA5A5A5"/>
      </top>
      <bottom style="thin">
        <color rgb="FFA5A5A5"/>
      </bottom>
      <diagonal/>
    </border>
    <border>
      <left style="thin">
        <color rgb="FF434343"/>
      </left>
      <right/>
      <top style="thin">
        <color rgb="FF434343"/>
      </top>
      <bottom style="thin">
        <color theme="0"/>
      </bottom>
      <diagonal/>
    </border>
    <border>
      <left/>
      <right/>
      <top style="thin">
        <color rgb="FF434343"/>
      </top>
      <bottom style="thin">
        <color theme="0"/>
      </bottom>
      <diagonal/>
    </border>
    <border>
      <left/>
      <right style="thin">
        <color rgb="FF434343"/>
      </right>
      <top style="thin">
        <color rgb="FF434343"/>
      </top>
      <bottom style="thin">
        <color theme="0"/>
      </bottom>
      <diagonal/>
    </border>
    <border>
      <left style="thin">
        <color rgb="FFFFFFFF"/>
      </left>
      <right style="thin">
        <color rgb="FFFFFFFF"/>
      </right>
      <top/>
      <bottom style="thin">
        <color rgb="FFFFFFFF"/>
      </bottom>
      <diagonal/>
    </border>
    <border>
      <left/>
      <right style="thin">
        <color theme="0"/>
      </right>
      <top/>
      <bottom style="thin">
        <color theme="0"/>
      </bottom>
      <diagonal/>
    </border>
    <border>
      <left style="thin">
        <color rgb="FF434343"/>
      </left>
      <right style="thin">
        <color rgb="FF434343"/>
      </right>
      <top style="thin">
        <color rgb="FF434343"/>
      </top>
      <bottom/>
      <diagonal/>
    </border>
    <border>
      <left style="thin">
        <color rgb="FF434343"/>
      </left>
      <right/>
      <top style="thin">
        <color rgb="FF434343"/>
      </top>
      <bottom/>
      <diagonal/>
    </border>
    <border>
      <left/>
      <right/>
      <top style="thin">
        <color rgb="FF434343"/>
      </top>
      <bottom/>
      <diagonal/>
    </border>
    <border>
      <left/>
      <right style="thin">
        <color rgb="FF434343"/>
      </right>
      <top style="thin">
        <color rgb="FF434343"/>
      </top>
      <bottom/>
      <diagonal/>
    </border>
    <border>
      <left style="thin">
        <color rgb="FFFFFFFF"/>
      </left>
      <right/>
      <top/>
      <bottom style="thin">
        <color rgb="FFFFFFFF"/>
      </bottom>
      <diagonal/>
    </border>
    <border>
      <left style="thin">
        <color rgb="FFFFFFFF"/>
      </left>
      <right style="thin">
        <color theme="0"/>
      </right>
      <top style="thin">
        <color rgb="FFFFFFFF"/>
      </top>
      <bottom style="thin">
        <color rgb="FFFFFFFF"/>
      </bottom>
      <diagonal/>
    </border>
    <border>
      <left style="thin">
        <color rgb="FFFFFFFF"/>
      </left>
      <right/>
      <top style="thin">
        <color rgb="FFFFFFFF"/>
      </top>
      <bottom style="medium">
        <color rgb="FF000000"/>
      </bottom>
      <diagonal/>
    </border>
    <border>
      <left/>
      <right/>
      <top style="thin">
        <color rgb="FFFFFFFF"/>
      </top>
      <bottom style="medium">
        <color rgb="FF000000"/>
      </bottom>
      <diagonal/>
    </border>
    <border>
      <left/>
      <right style="thin">
        <color rgb="FFFFFFFF"/>
      </right>
      <top style="thin">
        <color rgb="FFFFFFFF"/>
      </top>
      <bottom style="medium">
        <color rgb="FF000000"/>
      </bottom>
      <diagonal/>
    </border>
    <border>
      <left style="thin">
        <color rgb="FFFFFFFF"/>
      </left>
      <right style="thin">
        <color theme="0"/>
      </right>
      <top style="medium">
        <color rgb="FF000000"/>
      </top>
      <bottom/>
      <diagonal/>
    </border>
    <border>
      <left/>
      <right/>
      <top style="medium">
        <color rgb="FF000000"/>
      </top>
      <bottom/>
      <diagonal/>
    </border>
    <border>
      <left style="thin">
        <color theme="0"/>
      </left>
      <right style="thin">
        <color rgb="FFFFFFFF"/>
      </right>
      <top style="medium">
        <color rgb="FF000000"/>
      </top>
      <bottom/>
      <diagonal/>
    </border>
    <border>
      <left style="thin">
        <color rgb="FFFFFFFF"/>
      </left>
      <right style="thin">
        <color theme="0"/>
      </right>
      <top/>
      <bottom style="thin">
        <color rgb="FFFFFFFF"/>
      </bottom>
      <diagonal/>
    </border>
    <border>
      <left style="thin">
        <color theme="0"/>
      </left>
      <right style="thin">
        <color rgb="FFFFFFFF"/>
      </right>
      <top/>
      <bottom style="thin">
        <color rgb="FFFFFFFF"/>
      </bottom>
      <diagonal/>
    </border>
    <border>
      <left style="thin">
        <color theme="0"/>
      </left>
      <right/>
      <top style="thin">
        <color theme="0"/>
      </top>
      <bottom/>
      <diagonal/>
    </border>
    <border>
      <left style="thin">
        <color rgb="FFFFFFFF"/>
      </left>
      <right style="thin">
        <color rgb="FFFFFFFF"/>
      </right>
      <top style="thin">
        <color rgb="FFFFFFFF"/>
      </top>
      <bottom style="double">
        <color rgb="FF000000"/>
      </bottom>
      <diagonal/>
    </border>
    <border>
      <left/>
      <right style="thin">
        <color rgb="FFFFFFFF"/>
      </right>
      <top style="thin">
        <color rgb="FFFFFFFF"/>
      </top>
      <bottom style="double">
        <color rgb="FF000000"/>
      </bottom>
      <diagonal/>
    </border>
    <border>
      <left style="medium">
        <color rgb="FF000000"/>
      </left>
      <right style="thin">
        <color rgb="FFFFFFFF"/>
      </right>
      <top style="medium">
        <color rgb="FF000000"/>
      </top>
      <bottom style="thin">
        <color rgb="FFFFFFFF"/>
      </bottom>
      <diagonal/>
    </border>
    <border>
      <left style="thin">
        <color rgb="FFFFFFFF"/>
      </left>
      <right style="thin">
        <color rgb="FFFFFFFF"/>
      </right>
      <top style="medium">
        <color rgb="FF000000"/>
      </top>
      <bottom style="thin">
        <color rgb="FFFFFFFF"/>
      </bottom>
      <diagonal/>
    </border>
    <border>
      <left style="thin">
        <color rgb="FFFFFFFF"/>
      </left>
      <right style="medium">
        <color rgb="FF000000"/>
      </right>
      <top style="medium">
        <color rgb="FF000000"/>
      </top>
      <bottom style="thin">
        <color rgb="FFFFFFFF"/>
      </bottom>
      <diagonal/>
    </border>
    <border>
      <left style="medium">
        <color rgb="FF000000"/>
      </left>
      <right style="thin">
        <color rgb="FFFFFFFF"/>
      </right>
      <top style="thin">
        <color rgb="FFFFFFFF"/>
      </top>
      <bottom style="thin">
        <color rgb="FFFFFFFF"/>
      </bottom>
      <diagonal/>
    </border>
    <border>
      <left style="thin">
        <color rgb="FFFFFFFF"/>
      </left>
      <right style="medium">
        <color rgb="FF000000"/>
      </right>
      <top style="thin">
        <color rgb="FFFFFFFF"/>
      </top>
      <bottom style="thin">
        <color rgb="FFFFFFFF"/>
      </bottom>
      <diagonal/>
    </border>
    <border>
      <left style="medium">
        <color rgb="FF000000"/>
      </left>
      <right/>
      <top style="thin">
        <color rgb="FFFFFFFF"/>
      </top>
      <bottom style="thin">
        <color rgb="FFFFFFFF"/>
      </bottom>
      <diagonal/>
    </border>
    <border>
      <left style="medium">
        <color rgb="FF000000"/>
      </left>
      <right style="thin">
        <color rgb="FFFFFFFF"/>
      </right>
      <top style="thin">
        <color rgb="FFFFFFFF"/>
      </top>
      <bottom style="medium">
        <color rgb="FF000000"/>
      </bottom>
      <diagonal/>
    </border>
    <border>
      <left style="thin">
        <color rgb="FFFFFFFF"/>
      </left>
      <right style="thin">
        <color rgb="FFFFFFFF"/>
      </right>
      <top style="thin">
        <color rgb="FFFFFFFF"/>
      </top>
      <bottom style="medium">
        <color rgb="FF000000"/>
      </bottom>
      <diagonal/>
    </border>
    <border>
      <left style="thin">
        <color rgb="FFFFFFFF"/>
      </left>
      <right style="medium">
        <color rgb="FF000000"/>
      </right>
      <top style="thin">
        <color rgb="FFFFFFFF"/>
      </top>
      <bottom style="medium">
        <color rgb="FF000000"/>
      </bottom>
      <diagonal/>
    </border>
    <border>
      <left style="thin">
        <color rgb="FF434343"/>
      </left>
      <right style="thin">
        <color rgb="FF434343"/>
      </right>
      <top style="thin">
        <color rgb="FF434343"/>
      </top>
      <bottom style="medium">
        <color theme="0"/>
      </bottom>
      <diagonal/>
    </border>
    <border>
      <left style="thin">
        <color rgb="FF434343"/>
      </left>
      <right/>
      <top style="thin">
        <color rgb="FF434343"/>
      </top>
      <bottom style="medium">
        <color theme="0"/>
      </bottom>
      <diagonal/>
    </border>
    <border>
      <left/>
      <right/>
      <top style="thin">
        <color rgb="FF434343"/>
      </top>
      <bottom style="medium">
        <color theme="0"/>
      </bottom>
      <diagonal/>
    </border>
    <border>
      <left/>
      <right style="thin">
        <color rgb="FF434343"/>
      </right>
      <top style="thin">
        <color rgb="FF434343"/>
      </top>
      <bottom style="medium">
        <color theme="0"/>
      </bottom>
      <diagonal/>
    </border>
    <border>
      <left style="thin">
        <color theme="0"/>
      </left>
      <right/>
      <top style="medium">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0"/>
      </left>
      <right/>
      <top/>
      <bottom style="thin">
        <color theme="0"/>
      </bottom>
      <diagonal/>
    </border>
    <border>
      <left style="thin">
        <color theme="0"/>
      </left>
      <right/>
      <top style="thin">
        <color theme="0"/>
      </top>
      <bottom style="thin">
        <color rgb="FF000000"/>
      </bottom>
      <diagonal/>
    </border>
    <border>
      <left/>
      <right/>
      <top style="thin">
        <color theme="0"/>
      </top>
      <bottom style="thin">
        <color rgb="FF000000"/>
      </bottom>
      <diagonal/>
    </border>
    <border>
      <left style="thin">
        <color theme="0"/>
      </left>
      <right/>
      <top/>
      <bottom/>
      <diagonal/>
    </border>
    <border>
      <left style="medium">
        <color theme="0"/>
      </left>
      <right style="medium">
        <color theme="0"/>
      </right>
      <top style="medium">
        <color theme="0"/>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0"/>
      </left>
      <right style="thin">
        <color theme="0"/>
      </right>
      <top style="thin">
        <color theme="0"/>
      </top>
      <bottom/>
      <diagonal/>
    </border>
    <border>
      <left/>
      <right style="thin">
        <color theme="0"/>
      </right>
      <top/>
      <bottom/>
      <diagonal/>
    </border>
    <border>
      <left style="thin">
        <color theme="0"/>
      </left>
      <right style="thin">
        <color theme="0"/>
      </right>
      <top style="thin">
        <color rgb="FF000000"/>
      </top>
      <bottom style="thin">
        <color theme="0"/>
      </bottom>
      <diagonal/>
    </border>
    <border>
      <left style="thin">
        <color theme="0"/>
      </left>
      <right style="thin">
        <color theme="0"/>
      </right>
      <top style="thin">
        <color theme="0"/>
      </top>
      <bottom style="double">
        <color rgb="FF000000"/>
      </bottom>
      <diagonal/>
    </border>
    <border>
      <left style="thin">
        <color theme="0"/>
      </left>
      <right style="thin">
        <color rgb="FFFFFFFF"/>
      </right>
      <top style="thin">
        <color theme="0"/>
      </top>
      <bottom style="thin">
        <color theme="0"/>
      </bottom>
      <diagonal/>
    </border>
    <border>
      <left style="thin">
        <color rgb="FFFFFFFF"/>
      </left>
      <right style="thin">
        <color rgb="FFFFFFFF"/>
      </right>
      <top style="thin">
        <color theme="0"/>
      </top>
      <bottom style="thin">
        <color theme="0"/>
      </bottom>
      <diagonal/>
    </border>
    <border>
      <left/>
      <right/>
      <top style="thin">
        <color theme="0"/>
      </top>
      <bottom style="thin">
        <color rgb="FFFFFFFF"/>
      </bottom>
      <diagonal/>
    </border>
    <border>
      <left style="thin">
        <color theme="0"/>
      </left>
      <right style="thin">
        <color theme="0"/>
      </right>
      <top style="thin">
        <color rgb="FFFFFFFF"/>
      </top>
      <bottom style="thin">
        <color rgb="FFFFFFFF"/>
      </bottom>
      <diagonal/>
    </border>
    <border>
      <left style="thin">
        <color rgb="FFFFFFFF"/>
      </left>
      <right style="thin">
        <color theme="0"/>
      </right>
      <top style="thin">
        <color rgb="FF000000"/>
      </top>
      <bottom style="medium">
        <color rgb="FF000000"/>
      </bottom>
      <diagonal/>
    </border>
    <border>
      <left/>
      <right style="thin">
        <color theme="0"/>
      </right>
      <top style="thin">
        <color theme="0"/>
      </top>
      <bottom/>
      <diagonal/>
    </border>
    <border>
      <left style="thin">
        <color theme="0"/>
      </left>
      <right style="thin">
        <color theme="0"/>
      </right>
      <top style="thin">
        <color rgb="FF000000"/>
      </top>
      <bottom style="thin">
        <color rgb="FF000000"/>
      </bottom>
      <diagonal/>
    </border>
    <border>
      <left style="thin">
        <color theme="0"/>
      </left>
      <right style="thin">
        <color rgb="FFFFFFFF"/>
      </right>
      <top style="thin">
        <color rgb="FF000000"/>
      </top>
      <bottom style="double">
        <color rgb="FF000000"/>
      </bottom>
      <diagonal/>
    </border>
    <border>
      <left/>
      <right style="thin">
        <color theme="0"/>
      </right>
      <top style="thin">
        <color rgb="FFFFFFFF"/>
      </top>
      <bottom style="thin">
        <color rgb="FFFFFFFF"/>
      </bottom>
      <diagonal/>
    </border>
    <border>
      <left style="thin">
        <color theme="0"/>
      </left>
      <right style="thin">
        <color theme="0"/>
      </right>
      <top style="medium">
        <color theme="0"/>
      </top>
      <bottom style="thin">
        <color rgb="FFFFFFFF"/>
      </bottom>
      <diagonal/>
    </border>
    <border>
      <left style="thin">
        <color rgb="FFFFFFFF"/>
      </left>
      <right style="thin">
        <color theme="0"/>
      </right>
      <top style="medium">
        <color theme="0"/>
      </top>
      <bottom style="thin">
        <color rgb="FFFFFFFF"/>
      </bottom>
      <diagonal/>
    </border>
    <border>
      <left style="thin">
        <color rgb="FFFFFFFF"/>
      </left>
      <right style="medium">
        <color theme="0"/>
      </right>
      <top/>
      <bottom style="thin">
        <color rgb="FFFFFFFF"/>
      </bottom>
      <diagonal/>
    </border>
    <border>
      <left style="thin">
        <color rgb="FFFFFFFF"/>
      </left>
      <right style="medium">
        <color theme="0"/>
      </right>
      <top style="thin">
        <color rgb="FFFFFFFF"/>
      </top>
      <bottom style="thin">
        <color rgb="FFFFFFFF"/>
      </bottom>
      <diagonal/>
    </border>
    <border>
      <left style="thin">
        <color rgb="FFFFFFFF"/>
      </left>
      <right style="thin">
        <color rgb="FFFFFFFF"/>
      </right>
      <top style="thin">
        <color rgb="FF000000"/>
      </top>
      <bottom style="double">
        <color rgb="FF000000"/>
      </bottom>
      <diagonal/>
    </border>
    <border>
      <left style="thin">
        <color rgb="FFFFFFFF"/>
      </left>
      <right style="medium">
        <color theme="0"/>
      </right>
      <top style="thin">
        <color rgb="FF000000"/>
      </top>
      <bottom style="double">
        <color rgb="FF000000"/>
      </bottom>
      <diagonal/>
    </border>
    <border>
      <left/>
      <right style="thin">
        <color rgb="FFFFFFFF"/>
      </right>
      <top style="thin">
        <color rgb="FF000000"/>
      </top>
      <bottom style="double">
        <color rgb="FF000000"/>
      </bottom>
      <diagonal/>
    </border>
    <border>
      <left/>
      <right style="medium">
        <color theme="0"/>
      </right>
      <top style="thin">
        <color rgb="FFFFFFFF"/>
      </top>
      <bottom style="thin">
        <color rgb="FFFFFFFF"/>
      </bottom>
      <diagonal/>
    </border>
    <border>
      <left style="thin">
        <color rgb="FFFFFFFF"/>
      </left>
      <right/>
      <top style="thin">
        <color rgb="FF000000"/>
      </top>
      <bottom style="double">
        <color rgb="FF000000"/>
      </bottom>
      <diagonal/>
    </border>
    <border>
      <left style="thin">
        <color rgb="FFFFFFFF"/>
      </left>
      <right/>
      <top/>
      <bottom/>
      <diagonal/>
    </border>
    <border>
      <left/>
      <right style="thin">
        <color rgb="FF000000"/>
      </right>
      <top/>
      <bottom/>
      <diagonal/>
    </border>
    <border>
      <left style="thin">
        <color rgb="FF000000"/>
      </left>
      <right/>
      <top/>
      <bottom/>
      <diagonal/>
    </border>
    <border>
      <left style="thin">
        <color rgb="FF000000"/>
      </left>
      <right style="thin">
        <color rgb="FFFFFFFF"/>
      </right>
      <top style="thin">
        <color rgb="FFFFFFFF"/>
      </top>
      <bottom style="thin">
        <color rgb="FFFFFFFF"/>
      </bottom>
      <diagonal/>
    </border>
    <border>
      <left/>
      <right style="thin">
        <color rgb="FF000000"/>
      </right>
      <top/>
      <bottom style="thin">
        <color rgb="FFFFFFFF"/>
      </bottom>
      <diagonal/>
    </border>
    <border>
      <left/>
      <right style="thin">
        <color rgb="FF000000"/>
      </right>
      <top style="thin">
        <color rgb="FFFFFFFF"/>
      </top>
      <bottom/>
      <diagonal/>
    </border>
    <border>
      <left style="thin">
        <color rgb="FFFFFFFF"/>
      </left>
      <right/>
      <top style="thin">
        <color rgb="FFFFFFFF"/>
      </top>
      <bottom style="medium">
        <color theme="0"/>
      </bottom>
      <diagonal/>
    </border>
    <border>
      <left/>
      <right style="thin">
        <color rgb="FFFFFFFF"/>
      </right>
      <top style="thin">
        <color rgb="FFFFFFFF"/>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thin">
        <color rgb="FFFFFFFF"/>
      </right>
      <top style="thin">
        <color rgb="FFFFFFFF"/>
      </top>
      <bottom style="thin">
        <color theme="0"/>
      </bottom>
      <diagonal/>
    </border>
    <border>
      <left style="thin">
        <color rgb="FFFFFFFF"/>
      </left>
      <right/>
      <top/>
      <bottom style="medium">
        <color rgb="FF000000"/>
      </bottom>
      <diagonal/>
    </border>
    <border>
      <left/>
      <right/>
      <top style="thin">
        <color rgb="FF000000"/>
      </top>
      <bottom style="thin">
        <color rgb="FF000000"/>
      </bottom>
      <diagonal/>
    </border>
    <border>
      <left style="thin">
        <color rgb="FFFFFFFF"/>
      </left>
      <right/>
      <top style="medium">
        <color theme="0"/>
      </top>
      <bottom style="thin">
        <color rgb="FFFFFFFF"/>
      </bottom>
      <diagonal/>
    </border>
    <border>
      <left/>
      <right style="thin">
        <color theme="0"/>
      </right>
      <top style="medium">
        <color theme="0"/>
      </top>
      <bottom style="thin">
        <color rgb="FFFFFFFF"/>
      </bottom>
      <diagonal/>
    </border>
    <border>
      <left style="thin">
        <color rgb="FFFFFFFF"/>
      </left>
      <right style="thin">
        <color rgb="FFFFFFFF"/>
      </right>
      <top style="thin">
        <color rgb="FFFFFFFF"/>
      </top>
      <bottom style="medium">
        <color theme="0"/>
      </bottom>
      <diagonal/>
    </border>
    <border>
      <left style="medium">
        <color rgb="FFD8D8D8"/>
      </left>
      <right style="medium">
        <color rgb="FFD8D8D8"/>
      </right>
      <top/>
      <bottom style="medium">
        <color rgb="FFD8D8D8"/>
      </bottom>
      <diagonal/>
    </border>
    <border>
      <left style="medium">
        <color rgb="FFD8D8D8"/>
      </left>
      <right style="medium">
        <color rgb="FFD8D8D8"/>
      </right>
      <top style="medium">
        <color rgb="FFD8D8D8"/>
      </top>
      <bottom style="medium">
        <color rgb="FFD8D8D8"/>
      </bottom>
      <diagonal/>
    </border>
    <border>
      <left/>
      <right style="thin">
        <color rgb="FFFFFFFF"/>
      </right>
      <top/>
      <bottom style="medium">
        <color theme="0"/>
      </bottom>
      <diagonal/>
    </border>
    <border>
      <left/>
      <right style="thin">
        <color rgb="FFFFFFFF"/>
      </right>
      <top/>
      <bottom style="thin">
        <color rgb="FFFFFFFF"/>
      </bottom>
      <diagonal/>
    </border>
    <border>
      <left style="medium">
        <color rgb="FFF2F2F2"/>
      </left>
      <right style="medium">
        <color rgb="FFF2F2F2"/>
      </right>
      <top style="medium">
        <color rgb="FFF2F2F2"/>
      </top>
      <bottom style="medium">
        <color rgb="FFF2F2F2"/>
      </bottom>
      <diagonal/>
    </border>
    <border>
      <left style="medium">
        <color rgb="FFD8D8D8"/>
      </left>
      <right style="medium">
        <color rgb="FFD8D8D8"/>
      </right>
      <top style="medium">
        <color rgb="FFD8D8D8"/>
      </top>
      <bottom/>
      <diagonal/>
    </border>
    <border>
      <left/>
      <right style="medium">
        <color rgb="FFD8D8D8"/>
      </right>
      <top style="medium">
        <color rgb="FFD8D8D8"/>
      </top>
      <bottom style="medium">
        <color rgb="FFD8D8D8"/>
      </bottom>
      <diagonal/>
    </border>
    <border>
      <left style="medium">
        <color rgb="FFF2F2F2"/>
      </left>
      <right style="medium">
        <color rgb="FFF2F2F2"/>
      </right>
      <top/>
      <bottom style="medium">
        <color rgb="FFF2F2F2"/>
      </bottom>
      <diagonal/>
    </border>
    <border>
      <left style="thin">
        <color rgb="FFFFFFFF"/>
      </left>
      <right style="thin">
        <color rgb="FFFFFFFF"/>
      </right>
      <top/>
      <bottom style="medium">
        <color theme="0"/>
      </bottom>
      <diagonal/>
    </border>
    <border>
      <left style="thin">
        <color rgb="FFFFFFFF"/>
      </left>
      <right style="thin">
        <color rgb="FFFFFFFF"/>
      </right>
      <top style="medium">
        <color rgb="FFD8D8D8"/>
      </top>
      <bottom style="medium">
        <color theme="0"/>
      </bottom>
      <diagonal/>
    </border>
    <border>
      <left/>
      <right/>
      <top style="medium">
        <color theme="0"/>
      </top>
      <bottom style="thin">
        <color rgb="FFFFFFFF"/>
      </bottom>
      <diagonal/>
    </border>
    <border>
      <left style="thin">
        <color theme="0"/>
      </left>
      <right/>
      <top style="medium">
        <color theme="0"/>
      </top>
      <bottom/>
      <diagonal/>
    </border>
    <border>
      <left/>
      <right style="thin">
        <color theme="0"/>
      </right>
      <top style="medium">
        <color theme="0"/>
      </top>
      <bottom/>
      <diagonal/>
    </border>
    <border>
      <left style="thin">
        <color rgb="FFFFFFFF"/>
      </left>
      <right style="thin">
        <color rgb="FFFFFFFF"/>
      </right>
      <top style="thin">
        <color rgb="FFFFFFFF"/>
      </top>
      <bottom style="thin">
        <color theme="0"/>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
      <left style="thin">
        <color rgb="FFFFFFFF"/>
      </left>
      <right style="thin">
        <color rgb="FFFFFFFF"/>
      </right>
      <top style="thin">
        <color rgb="FFFFFFFF"/>
      </top>
      <bottom style="thick">
        <color rgb="FFFFFFFF"/>
      </bottom>
      <diagonal/>
    </border>
    <border>
      <left style="medium">
        <color rgb="FFF2F2F2"/>
      </left>
      <right/>
      <top style="medium">
        <color rgb="FFF2F2F2"/>
      </top>
      <bottom/>
      <diagonal/>
    </border>
    <border>
      <left/>
      <right/>
      <top style="medium">
        <color rgb="FFF2F2F2"/>
      </top>
      <bottom/>
      <diagonal/>
    </border>
    <border>
      <left/>
      <right style="medium">
        <color rgb="FFF2F2F2"/>
      </right>
      <top style="medium">
        <color rgb="FFF2F2F2"/>
      </top>
      <bottom/>
      <diagonal/>
    </border>
    <border>
      <left style="medium">
        <color rgb="FFF2F2F2"/>
      </left>
      <right/>
      <top/>
      <bottom style="medium">
        <color rgb="FFF2F2F2"/>
      </bottom>
      <diagonal/>
    </border>
    <border>
      <left/>
      <right/>
      <top/>
      <bottom style="medium">
        <color rgb="FFF2F2F2"/>
      </bottom>
      <diagonal/>
    </border>
    <border>
      <left/>
      <right style="medium">
        <color rgb="FFF2F2F2"/>
      </right>
      <top/>
      <bottom style="medium">
        <color rgb="FFF2F2F2"/>
      </bottom>
      <diagonal/>
    </border>
    <border>
      <left/>
      <right/>
      <top style="medium">
        <color rgb="FFD8D8D8"/>
      </top>
      <bottom style="medium">
        <color rgb="FFD8D8D8"/>
      </bottom>
      <diagonal/>
    </border>
    <border>
      <left/>
      <right style="medium">
        <color rgb="FFD8D8D8"/>
      </right>
      <top style="medium">
        <color rgb="FFD8D8D8"/>
      </top>
      <bottom/>
      <diagonal/>
    </border>
    <border>
      <left style="medium">
        <color rgb="FFD8D8D8"/>
      </left>
      <right/>
      <top/>
      <bottom style="medium">
        <color rgb="FFD8D8D8"/>
      </bottom>
      <diagonal/>
    </border>
    <border>
      <left/>
      <right/>
      <top/>
      <bottom style="medium">
        <color rgb="FFD8D8D8"/>
      </bottom>
      <diagonal/>
    </border>
    <border>
      <left/>
      <right style="medium">
        <color rgb="FFD8D8D8"/>
      </right>
      <top/>
      <bottom style="medium">
        <color rgb="FFD8D8D8"/>
      </bottom>
      <diagonal/>
    </border>
    <border>
      <left style="medium">
        <color rgb="FFD8D8D8"/>
      </left>
      <right/>
      <top style="medium">
        <color rgb="FFD8D8D8"/>
      </top>
      <bottom/>
      <diagonal/>
    </border>
    <border>
      <left style="thin">
        <color rgb="FFFAD9D6"/>
      </left>
      <right style="thin">
        <color rgb="FFFAD9D6"/>
      </right>
      <top style="thin">
        <color rgb="FFFAD9D6"/>
      </top>
      <bottom style="thin">
        <color rgb="FFFAD9D6"/>
      </bottom>
      <diagonal/>
    </border>
    <border>
      <left/>
      <right style="thin">
        <color theme="0"/>
      </right>
      <top style="thin">
        <color theme="0"/>
      </top>
      <bottom style="thin">
        <color rgb="FF000000"/>
      </bottom>
      <diagonal/>
    </border>
    <border>
      <left style="thin">
        <color theme="0"/>
      </left>
      <right style="thin">
        <color theme="0"/>
      </right>
      <top style="thin">
        <color theme="0"/>
      </top>
      <bottom style="thin">
        <color rgb="FF000000"/>
      </bottom>
      <diagonal/>
    </border>
    <border>
      <left style="thin">
        <color rgb="FF083C92"/>
      </left>
      <right style="thin">
        <color rgb="FF083C92"/>
      </right>
      <top style="thin">
        <color rgb="FF083C92"/>
      </top>
      <bottom style="thin">
        <color rgb="FF083C92"/>
      </bottom>
      <diagonal/>
    </border>
    <border>
      <left/>
      <right/>
      <top style="medium">
        <color rgb="FFD8D8D8"/>
      </top>
      <bottom/>
      <diagonal/>
    </border>
    <border>
      <left/>
      <right/>
      <top/>
      <bottom style="thin">
        <color theme="0"/>
      </bottom>
      <diagonal/>
    </border>
    <border>
      <left/>
      <right style="medium">
        <color rgb="FFD8D8D8"/>
      </right>
      <top/>
      <bottom style="thin">
        <color theme="0"/>
      </bottom>
      <diagonal/>
    </border>
    <border>
      <left style="thin">
        <color theme="0"/>
      </left>
      <right style="thin">
        <color rgb="FFFFFFFF"/>
      </right>
      <top style="thin">
        <color rgb="FF000000"/>
      </top>
      <bottom style="medium">
        <color rgb="FF000000"/>
      </bottom>
      <diagonal/>
    </border>
    <border>
      <left/>
      <right/>
      <top style="medium">
        <color theme="0"/>
      </top>
      <bottom style="medium">
        <color theme="0"/>
      </bottom>
      <diagonal/>
    </border>
    <border>
      <left style="medium">
        <color theme="0"/>
      </left>
      <right/>
      <top/>
      <bottom/>
      <diagonal/>
    </border>
    <border>
      <left/>
      <right style="thin">
        <color rgb="FFFFFFFF"/>
      </right>
      <top style="medium">
        <color theme="0"/>
      </top>
      <bottom style="thin">
        <color rgb="FFFFFFFF"/>
      </bottom>
      <diagonal/>
    </border>
    <border>
      <left style="thin">
        <color rgb="FFFFFFFF"/>
      </left>
      <right style="thin">
        <color rgb="FFFFFFFF"/>
      </right>
      <top/>
      <bottom style="medium">
        <color rgb="FF000000"/>
      </bottom>
      <diagonal/>
    </border>
    <border>
      <left style="medium">
        <color theme="0"/>
      </left>
      <right style="medium">
        <color theme="0"/>
      </right>
      <top/>
      <bottom style="medium">
        <color theme="0"/>
      </bottom>
      <diagonal/>
    </border>
    <border>
      <left style="medium">
        <color theme="0"/>
      </left>
      <right/>
      <top style="thin">
        <color theme="0"/>
      </top>
      <bottom style="medium">
        <color theme="0"/>
      </bottom>
      <diagonal/>
    </border>
    <border>
      <left/>
      <right/>
      <top style="thin">
        <color theme="0"/>
      </top>
      <bottom style="medium">
        <color theme="0"/>
      </bottom>
      <diagonal/>
    </border>
    <border>
      <left/>
      <right style="thin">
        <color rgb="FFFFFFFF"/>
      </right>
      <top style="thin">
        <color theme="0"/>
      </top>
      <bottom style="medium">
        <color theme="0"/>
      </bottom>
      <diagonal/>
    </border>
    <border>
      <left style="thin">
        <color rgb="FFFFFFFF"/>
      </left>
      <right/>
      <top style="thin">
        <color theme="0"/>
      </top>
      <bottom style="thin">
        <color theme="0"/>
      </bottom>
      <diagonal/>
    </border>
    <border>
      <left/>
      <right style="thin">
        <color rgb="FFFFFFFF"/>
      </right>
      <top style="thin">
        <color theme="0"/>
      </top>
      <bottom style="thin">
        <color theme="0"/>
      </bottom>
      <diagonal/>
    </border>
    <border>
      <left style="thin">
        <color rgb="FFFFFFFF"/>
      </left>
      <right/>
      <top style="thin">
        <color theme="0"/>
      </top>
      <bottom/>
      <diagonal/>
    </border>
    <border>
      <left style="thin">
        <color rgb="FFFFFFFF"/>
      </left>
      <right/>
      <top style="thin">
        <color rgb="FFFFFFFF"/>
      </top>
      <bottom style="thin">
        <color theme="0"/>
      </bottom>
      <diagonal/>
    </border>
    <border>
      <left/>
      <right style="thin">
        <color rgb="FFFFFFFF"/>
      </right>
      <top style="thin">
        <color rgb="FFFFFFFF"/>
      </top>
      <bottom style="thin">
        <color theme="0"/>
      </bottom>
      <diagonal/>
    </border>
    <border>
      <left style="medium">
        <color theme="0"/>
      </left>
      <right style="medium">
        <color rgb="FFD8D8D8"/>
      </right>
      <top style="medium">
        <color theme="0"/>
      </top>
      <bottom style="medium">
        <color rgb="FFD8D8D8"/>
      </bottom>
      <diagonal/>
    </border>
    <border>
      <left style="medium">
        <color rgb="FFD8D8D8"/>
      </left>
      <right style="medium">
        <color rgb="FFD8D8D8"/>
      </right>
      <top style="medium">
        <color theme="0"/>
      </top>
      <bottom style="medium">
        <color rgb="FFD8D8D8"/>
      </bottom>
      <diagonal/>
    </border>
    <border>
      <left style="medium">
        <color rgb="FFD8D8D8"/>
      </left>
      <right/>
      <top style="medium">
        <color theme="0"/>
      </top>
      <bottom style="medium">
        <color rgb="FFD8D8D8"/>
      </bottom>
      <diagonal/>
    </border>
    <border>
      <left style="medium">
        <color rgb="FFD8D8D8"/>
      </left>
      <right style="medium">
        <color theme="0"/>
      </right>
      <top style="medium">
        <color theme="0"/>
      </top>
      <bottom style="medium">
        <color rgb="FFD8D8D8"/>
      </bottom>
      <diagonal/>
    </border>
    <border>
      <left style="medium">
        <color theme="0"/>
      </left>
      <right style="medium">
        <color rgb="FFD8D8D8"/>
      </right>
      <top style="medium">
        <color rgb="FFD8D8D8"/>
      </top>
      <bottom style="medium">
        <color rgb="FFD8D8D8"/>
      </bottom>
      <diagonal/>
    </border>
    <border>
      <left style="medium">
        <color rgb="FFD8D8D8"/>
      </left>
      <right/>
      <top style="medium">
        <color rgb="FFD8D8D8"/>
      </top>
      <bottom style="medium">
        <color rgb="FFD8D8D8"/>
      </bottom>
      <diagonal/>
    </border>
    <border>
      <left style="medium">
        <color rgb="FFD8D8D8"/>
      </left>
      <right style="medium">
        <color theme="0"/>
      </right>
      <top style="medium">
        <color rgb="FFD8D8D8"/>
      </top>
      <bottom style="medium">
        <color rgb="FFD8D8D8"/>
      </bottom>
      <diagonal/>
    </border>
    <border>
      <left style="medium">
        <color theme="0"/>
      </left>
      <right style="medium">
        <color rgb="FFD8D8D8"/>
      </right>
      <top style="medium">
        <color rgb="FFD8D8D8"/>
      </top>
      <bottom style="medium">
        <color theme="0"/>
      </bottom>
      <diagonal/>
    </border>
    <border>
      <left style="medium">
        <color rgb="FFD8D8D8"/>
      </left>
      <right style="medium">
        <color rgb="FFD8D8D8"/>
      </right>
      <top style="medium">
        <color rgb="FFD8D8D8"/>
      </top>
      <bottom style="medium">
        <color theme="0"/>
      </bottom>
      <diagonal/>
    </border>
    <border>
      <left style="medium">
        <color rgb="FFD8D8D8"/>
      </left>
      <right/>
      <top style="medium">
        <color rgb="FFD8D8D8"/>
      </top>
      <bottom style="medium">
        <color theme="0"/>
      </bottom>
      <diagonal/>
    </border>
    <border>
      <left style="medium">
        <color rgb="FFD8D8D8"/>
      </left>
      <right style="medium">
        <color theme="0"/>
      </right>
      <top style="medium">
        <color rgb="FFD8D8D8"/>
      </top>
      <bottom style="medium">
        <color theme="0"/>
      </bottom>
      <diagonal/>
    </border>
    <border>
      <left style="thin">
        <color rgb="FF434343"/>
      </left>
      <right/>
      <top/>
      <bottom style="thin">
        <color rgb="FFFFFFFF"/>
      </bottom>
      <diagonal/>
    </border>
    <border>
      <left/>
      <right style="thin">
        <color rgb="FF434343"/>
      </right>
      <top/>
      <bottom style="thin">
        <color rgb="FFFFFFFF"/>
      </bottom>
      <diagonal/>
    </border>
    <border>
      <left/>
      <right/>
      <top style="thin">
        <color rgb="FFFFFFFF"/>
      </top>
      <bottom style="thin">
        <color rgb="FFFFFFFF"/>
      </bottom>
      <diagonal/>
    </border>
    <border>
      <left style="thin">
        <color rgb="FFFFFFFF"/>
      </left>
      <right/>
      <top/>
      <bottom style="thin">
        <color rgb="FF000000"/>
      </bottom>
      <diagonal/>
    </border>
    <border>
      <left/>
      <right style="thin">
        <color rgb="FFFFFFFF"/>
      </right>
      <top/>
      <bottom style="thin">
        <color rgb="FF000000"/>
      </bottom>
      <diagonal/>
    </border>
    <border>
      <left/>
      <right style="thin">
        <color rgb="FF000000"/>
      </right>
      <top style="thin">
        <color rgb="FFFFFFFF"/>
      </top>
      <bottom style="thin">
        <color rgb="FFFFFFFF"/>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A5A5A5"/>
      </top>
      <bottom style="thin">
        <color rgb="FFA5A5A5"/>
      </bottom>
      <diagonal/>
    </border>
    <border>
      <left style="thin">
        <color rgb="FF000000"/>
      </left>
      <right/>
      <top style="thin">
        <color rgb="FFFFFFFF"/>
      </top>
      <bottom/>
      <diagonal/>
    </border>
    <border>
      <left/>
      <right/>
      <top style="thin">
        <color rgb="FFFFFFFF"/>
      </top>
      <bottom/>
      <diagonal/>
    </border>
    <border>
      <left/>
      <right style="thin">
        <color rgb="FFA5A5A5"/>
      </right>
      <top style="thin">
        <color rgb="FFFFFFFF"/>
      </top>
      <bottom/>
      <diagonal/>
    </border>
    <border>
      <left/>
      <right style="thin">
        <color rgb="FFA5A5A5"/>
      </right>
      <top/>
      <bottom style="thin">
        <color rgb="FFFFFFFF"/>
      </bottom>
      <diagonal/>
    </border>
    <border>
      <left style="thin">
        <color rgb="FFA5A5A5"/>
      </left>
      <right/>
      <top style="thin">
        <color rgb="FFFFFFFF"/>
      </top>
      <bottom/>
      <diagonal/>
    </border>
    <border>
      <left style="thin">
        <color rgb="FFA5A5A5"/>
      </left>
      <right/>
      <top/>
      <bottom/>
      <diagonal/>
    </border>
    <border>
      <left/>
      <right style="thin">
        <color rgb="FFFFFFFF"/>
      </right>
      <top style="thin">
        <color rgb="FFFFFFFF"/>
      </top>
      <bottom/>
      <diagonal/>
    </border>
    <border>
      <left/>
      <right style="thin">
        <color theme="0"/>
      </right>
      <top/>
      <bottom style="thin">
        <color rgb="FFFFFFFF"/>
      </bottom>
      <diagonal/>
    </border>
    <border>
      <left style="thin">
        <color rgb="FFFFFFFF"/>
      </left>
      <right style="thin">
        <color theme="0"/>
      </right>
      <top style="thin">
        <color rgb="FFFFFFFF"/>
      </top>
      <bottom style="thin">
        <color rgb="FF000000"/>
      </bottom>
      <diagonal/>
    </border>
    <border>
      <left/>
      <right style="thin">
        <color rgb="FFFFFFFF"/>
      </right>
      <top style="thin">
        <color rgb="FFFFFFFF"/>
      </top>
      <bottom style="thin">
        <color rgb="FF000000"/>
      </bottom>
      <diagonal/>
    </border>
    <border>
      <left/>
      <right style="thin">
        <color rgb="FF000000"/>
      </right>
      <top style="thin">
        <color rgb="FF000000"/>
      </top>
      <bottom style="thin">
        <color rgb="FF000000"/>
      </bottom>
      <diagonal/>
    </border>
    <border>
      <left style="thin">
        <color theme="0"/>
      </left>
      <right style="thin">
        <color theme="0"/>
      </right>
      <top style="thin">
        <color rgb="FFFFFFFF"/>
      </top>
      <bottom style="thin">
        <color theme="0"/>
      </bottom>
      <diagonal/>
    </border>
    <border>
      <left style="thin">
        <color theme="0"/>
      </left>
      <right/>
      <top style="thin">
        <color rgb="FFFFFFFF"/>
      </top>
      <bottom style="thin">
        <color theme="0"/>
      </bottom>
      <diagonal/>
    </border>
    <border>
      <left style="thin">
        <color rgb="FFFFFFFF"/>
      </left>
      <right/>
      <top style="thin">
        <color rgb="FFFFFFFF"/>
      </top>
      <bottom/>
      <diagonal/>
    </border>
    <border>
      <left/>
      <right/>
      <top/>
      <bottom/>
      <diagonal/>
    </border>
    <border>
      <left style="thin">
        <color rgb="FF7F7F7F"/>
      </left>
      <right/>
      <top/>
      <bottom/>
      <diagonal/>
    </border>
    <border>
      <left/>
      <right style="thin">
        <color rgb="FFA5A5A5"/>
      </right>
      <top/>
      <bottom/>
      <diagonal/>
    </border>
    <border>
      <left style="thin">
        <color rgb="FF7F7F7F"/>
      </left>
      <right style="thin">
        <color rgb="FF7F7F7F"/>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top style="thin">
        <color rgb="FF7F7F7F"/>
      </top>
      <bottom style="thin">
        <color rgb="FF7F7F7F"/>
      </bottom>
      <diagonal/>
    </border>
    <border>
      <left style="thin">
        <color rgb="FFFFFFFF"/>
      </left>
      <right style="thin">
        <color rgb="FFFFFFFF"/>
      </right>
      <top/>
      <bottom style="thin">
        <color rgb="FF000000"/>
      </bottom>
      <diagonal/>
    </border>
    <border>
      <left style="medium">
        <color theme="0"/>
      </left>
      <right/>
      <top style="thin">
        <color rgb="FFFFFFFF"/>
      </top>
      <bottom style="thin">
        <color rgb="FFFFFFFF"/>
      </bottom>
      <diagonal/>
    </border>
    <border>
      <left style="thin">
        <color theme="0"/>
      </left>
      <right style="thin">
        <color rgb="FFFFFFFF"/>
      </right>
      <top style="thin">
        <color theme="0"/>
      </top>
      <bottom style="thin">
        <color rgb="FFFFFFFF"/>
      </bottom>
      <diagonal/>
    </border>
    <border>
      <left style="medium">
        <color theme="0"/>
      </left>
      <right style="thin">
        <color rgb="FFFFFFFF"/>
      </right>
      <top style="thin">
        <color rgb="FFFFFFFF"/>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style="thin">
        <color rgb="FF434343"/>
      </top>
      <bottom style="thin">
        <color rgb="FF434343"/>
      </bottom>
      <diagonal/>
    </border>
    <border>
      <left/>
      <right style="thin">
        <color theme="0"/>
      </right>
      <top style="thin">
        <color theme="0"/>
      </top>
      <bottom style="thin">
        <color rgb="FFFFFFFF"/>
      </bottom>
      <diagonal/>
    </border>
    <border>
      <left/>
      <right/>
      <top style="thin">
        <color theme="0"/>
      </top>
      <bottom/>
      <diagonal/>
    </border>
    <border>
      <left/>
      <right style="thin">
        <color rgb="FF7F7F7F"/>
      </right>
      <top style="thin">
        <color rgb="FFFFFFFF"/>
      </top>
      <bottom/>
      <diagonal/>
    </border>
    <border>
      <left style="thin">
        <color theme="0"/>
      </left>
      <right/>
      <top style="thin">
        <color rgb="FFFFFFFF"/>
      </top>
      <bottom style="thin">
        <color rgb="FFFFFFFF"/>
      </bottom>
      <diagonal/>
    </border>
    <border>
      <left/>
      <right style="thin">
        <color rgb="FF7F7F7F"/>
      </right>
      <top style="thin">
        <color rgb="FFFFFFFF"/>
      </top>
      <bottom style="thin">
        <color rgb="FFFFFFFF"/>
      </bottom>
      <diagonal/>
    </border>
    <border>
      <left style="thin">
        <color rgb="FFFFFFFF"/>
      </left>
      <right/>
      <top/>
      <bottom style="thin">
        <color theme="0"/>
      </bottom>
      <diagonal/>
    </border>
    <border>
      <left style="thin">
        <color rgb="FF7F7F7F"/>
      </left>
      <right/>
      <top style="thin">
        <color rgb="FFFFFFFF"/>
      </top>
      <bottom style="thin">
        <color rgb="FFFFFFFF"/>
      </bottom>
      <diagonal/>
    </border>
    <border>
      <left/>
      <right style="thin">
        <color rgb="FFFFFFFF"/>
      </right>
      <top/>
      <bottom/>
      <diagonal/>
    </border>
    <border>
      <left/>
      <right/>
      <top/>
      <bottom style="thin">
        <color rgb="FF7F7F7F"/>
      </bottom>
      <diagonal/>
    </border>
    <border>
      <left/>
      <right/>
      <top/>
      <bottom style="thin">
        <color rgb="FFFFFFFF"/>
      </bottom>
      <diagonal/>
    </border>
    <border>
      <left style="thin">
        <color rgb="FF000000"/>
      </left>
      <right style="thick">
        <color indexed="64"/>
      </right>
      <top style="thin">
        <color rgb="FF000000"/>
      </top>
      <bottom style="thin">
        <color rgb="FF000000"/>
      </bottom>
      <diagonal/>
    </border>
    <border>
      <left/>
      <right style="thick">
        <color indexed="64"/>
      </right>
      <top style="thin">
        <color rgb="FFFFFFFF"/>
      </top>
      <bottom style="thin">
        <color rgb="FFFFFFFF"/>
      </bottom>
      <diagonal/>
    </border>
    <border>
      <left style="thick">
        <color indexed="64"/>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style="thin">
        <color indexed="64"/>
      </left>
      <right/>
      <top style="thin">
        <color indexed="64"/>
      </top>
      <bottom style="medium">
        <color indexed="64"/>
      </bottom>
      <diagonal/>
    </border>
    <border>
      <left/>
      <right style="thin">
        <color indexed="64"/>
      </right>
      <top style="thin">
        <color rgb="FF000000"/>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rgb="FFD8D8D8"/>
      </left>
      <right style="medium">
        <color rgb="FFD8D8D8"/>
      </right>
      <top style="medium">
        <color rgb="FFD8D8D8"/>
      </top>
      <bottom style="thin">
        <color theme="0"/>
      </bottom>
      <diagonal/>
    </border>
    <border>
      <left style="medium">
        <color rgb="FFD8D8D8"/>
      </left>
      <right style="medium">
        <color rgb="FFD8D8D8"/>
      </right>
      <top style="thin">
        <color theme="0"/>
      </top>
      <bottom style="medium">
        <color rgb="FFD8D8D8"/>
      </bottom>
      <diagonal/>
    </border>
    <border>
      <left style="medium">
        <color rgb="FFF2F2F2"/>
      </left>
      <right style="medium">
        <color rgb="FFF2F2F2"/>
      </right>
      <top/>
      <bottom style="thin">
        <color theme="0"/>
      </bottom>
      <diagonal/>
    </border>
    <border>
      <left style="thin">
        <color rgb="FFFFFFFF"/>
      </left>
      <right/>
      <top style="medium">
        <color theme="0"/>
      </top>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right style="medium">
        <color rgb="FFFFFFFF"/>
      </right>
      <top/>
      <bottom style="medium">
        <color rgb="FFEFEFEF"/>
      </bottom>
      <diagonal/>
    </border>
    <border>
      <left/>
      <right style="medium">
        <color rgb="FFEFEFEF"/>
      </right>
      <top/>
      <bottom style="medium">
        <color rgb="FFFFFFFF"/>
      </bottom>
      <diagonal/>
    </border>
    <border>
      <left/>
      <right/>
      <top/>
      <bottom style="medium">
        <color rgb="FFFFFFFF"/>
      </bottom>
      <diagonal/>
    </border>
    <border>
      <left style="medium">
        <color rgb="FFFFFFFF"/>
      </left>
      <right/>
      <top/>
      <bottom style="medium">
        <color rgb="FFFFFFFF"/>
      </bottom>
      <diagonal/>
    </border>
    <border>
      <left/>
      <right style="medium">
        <color rgb="FFFFFFFF"/>
      </right>
      <top/>
      <bottom/>
      <diagonal/>
    </border>
    <border>
      <left/>
      <right style="medium">
        <color rgb="FFFFFFFF"/>
      </right>
      <top/>
      <bottom style="medium">
        <color rgb="FFD8D8D8"/>
      </bottom>
      <diagonal/>
    </border>
    <border>
      <left/>
      <right style="medium">
        <color rgb="FFD8D8D8"/>
      </right>
      <top/>
      <bottom style="medium">
        <color rgb="FFFFFFFF"/>
      </bottom>
      <diagonal/>
    </border>
    <border>
      <left style="medium">
        <color rgb="FFFFFFFF"/>
      </left>
      <right style="medium">
        <color rgb="FFFFFFFF"/>
      </right>
      <top/>
      <bottom/>
      <diagonal/>
    </border>
    <border>
      <left/>
      <right style="medium">
        <color rgb="FFD8D8D8"/>
      </right>
      <top/>
      <bottom/>
      <diagonal/>
    </border>
    <border>
      <left/>
      <right style="medium">
        <color rgb="FFFFFFFF"/>
      </right>
      <top/>
      <bottom style="medium">
        <color rgb="FF8FD7DC"/>
      </bottom>
      <diagonal/>
    </border>
    <border>
      <left/>
      <right style="medium">
        <color rgb="FF8FD7DC"/>
      </right>
      <top/>
      <bottom style="medium">
        <color rgb="FFFFFFFF"/>
      </bottom>
      <diagonal/>
    </border>
    <border>
      <left/>
      <right style="medium">
        <color rgb="FF8FD7DC"/>
      </right>
      <top/>
      <bottom style="medium">
        <color rgb="FF8FD7DC"/>
      </bottom>
      <diagonal/>
    </border>
    <border>
      <left style="medium">
        <color rgb="FFFFFFFF"/>
      </left>
      <right style="medium">
        <color rgb="FF000000"/>
      </right>
      <top style="medium">
        <color rgb="FFFFFFFF"/>
      </top>
      <bottom/>
      <diagonal/>
    </border>
    <border>
      <left style="medium">
        <color rgb="FFFFFFFF"/>
      </left>
      <right style="medium">
        <color rgb="FF000000"/>
      </right>
      <top/>
      <bottom/>
      <diagonal/>
    </border>
    <border>
      <left style="medium">
        <color rgb="FFFFFFFF"/>
      </left>
      <right style="medium">
        <color rgb="FF000000"/>
      </right>
      <top/>
      <bottom style="medium">
        <color rgb="FFFFFFFF"/>
      </bottom>
      <diagonal/>
    </border>
    <border>
      <left style="medium">
        <color rgb="FFEFEFEF"/>
      </left>
      <right/>
      <top style="medium">
        <color rgb="FFEFEFEF"/>
      </top>
      <bottom style="medium">
        <color rgb="FFFFFFFF"/>
      </bottom>
      <diagonal/>
    </border>
    <border>
      <left/>
      <right style="medium">
        <color rgb="FFEFEFEF"/>
      </right>
      <top style="medium">
        <color rgb="FFEFEFEF"/>
      </top>
      <bottom style="medium">
        <color rgb="FFFFFFFF"/>
      </bottom>
      <diagonal/>
    </border>
    <border>
      <left/>
      <right/>
      <top style="medium">
        <color rgb="FFEFEFEF"/>
      </top>
      <bottom style="medium">
        <color rgb="FFFFFFFF"/>
      </bottom>
      <diagonal/>
    </border>
    <border>
      <left/>
      <right style="medium">
        <color rgb="FF000000"/>
      </right>
      <top style="thin">
        <color rgb="FFFFFFFF"/>
      </top>
      <bottom style="thin">
        <color rgb="FFFFFFFF"/>
      </bottom>
      <diagonal/>
    </border>
    <border>
      <left style="thick">
        <color auto="1"/>
      </left>
      <right style="thin">
        <color rgb="FFFFFFFF"/>
      </right>
      <top style="thin">
        <color rgb="FFFFFFFF"/>
      </top>
      <bottom style="thin">
        <color rgb="FF000000"/>
      </bottom>
      <diagonal/>
    </border>
    <border>
      <left style="thick">
        <color indexed="64"/>
      </left>
      <right/>
      <top style="thin">
        <color rgb="FFFFFFFF"/>
      </top>
      <bottom style="thin">
        <color rgb="FFFFFFFF"/>
      </bottom>
      <diagonal/>
    </border>
    <border>
      <left style="medium">
        <color theme="0"/>
      </left>
      <right style="medium">
        <color rgb="FFD8D8D8"/>
      </right>
      <top style="medium">
        <color rgb="FFD8D8D8"/>
      </top>
      <bottom/>
      <diagonal/>
    </border>
    <border>
      <left style="medium">
        <color rgb="FFD8D8D8"/>
      </left>
      <right style="medium">
        <color theme="0"/>
      </right>
      <top style="medium">
        <color rgb="FFD8D8D8"/>
      </top>
      <bottom/>
      <diagonal/>
    </border>
    <border>
      <left style="thin">
        <color indexed="64"/>
      </left>
      <right/>
      <top style="thin">
        <color rgb="FFFFFFFF"/>
      </top>
      <bottom style="thin">
        <color rgb="FFFFFFFF"/>
      </bottom>
      <diagonal/>
    </border>
    <border>
      <left/>
      <right/>
      <top/>
      <bottom style="thin">
        <color indexed="64"/>
      </bottom>
      <diagonal/>
    </border>
    <border>
      <left/>
      <right/>
      <top style="thin">
        <color rgb="FFFFFFFF"/>
      </top>
      <bottom style="thin">
        <color indexed="64"/>
      </bottom>
      <diagonal/>
    </border>
    <border>
      <left style="thin">
        <color rgb="FFFFFFFF"/>
      </left>
      <right/>
      <top style="thin">
        <color rgb="FFFFFFFF"/>
      </top>
      <bottom style="thin">
        <color indexed="64"/>
      </bottom>
      <diagonal/>
    </border>
    <border>
      <left/>
      <right style="thin">
        <color rgb="FFFFFFFF"/>
      </right>
      <top style="thin">
        <color rgb="FFFFFFFF"/>
      </top>
      <bottom style="thin">
        <color indexed="64"/>
      </bottom>
      <diagonal/>
    </border>
    <border>
      <left/>
      <right style="thin">
        <color rgb="FFFFFFFF"/>
      </right>
      <top style="thin">
        <color theme="1" tint="0.499984740745262"/>
      </top>
      <bottom style="thin">
        <color theme="1" tint="0.499984740745262"/>
      </bottom>
      <diagonal/>
    </border>
    <border>
      <left style="thin">
        <color rgb="FFFFFFFF"/>
      </left>
      <right style="thin">
        <color rgb="FFFFFFFF"/>
      </right>
      <top style="thin">
        <color theme="1" tint="0.499984740745262"/>
      </top>
      <bottom style="thin">
        <color theme="1" tint="0.499984740745262"/>
      </bottom>
      <diagonal/>
    </border>
    <border>
      <left style="thin">
        <color rgb="FFFFFFFF"/>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rgb="FFFFFFFF"/>
      </left>
      <right/>
      <top/>
      <bottom style="thin">
        <color indexed="64"/>
      </bottom>
      <diagonal/>
    </border>
    <border>
      <left style="thin">
        <color indexed="64"/>
      </left>
      <right style="thin">
        <color rgb="FFFFFFFF"/>
      </right>
      <top style="thin">
        <color indexed="64"/>
      </top>
      <bottom/>
      <diagonal/>
    </border>
    <border>
      <left style="thin">
        <color rgb="FFFFFFFF"/>
      </left>
      <right style="thin">
        <color rgb="FFFFFFFF"/>
      </right>
      <top style="thin">
        <color indexed="64"/>
      </top>
      <bottom/>
      <diagonal/>
    </border>
    <border>
      <left style="thin">
        <color rgb="FFFFFFFF"/>
      </left>
      <right/>
      <top style="thin">
        <color indexed="64"/>
      </top>
      <bottom/>
      <diagonal/>
    </border>
    <border>
      <left style="medium">
        <color theme="0"/>
      </left>
      <right style="medium">
        <color theme="0"/>
      </right>
      <top style="thin">
        <color indexed="64"/>
      </top>
      <bottom/>
      <diagonal/>
    </border>
    <border>
      <left/>
      <right style="thin">
        <color rgb="FFFFFFFF"/>
      </right>
      <top style="thin">
        <color indexed="64"/>
      </top>
      <bottom/>
      <diagonal/>
    </border>
    <border>
      <left style="medium">
        <color theme="0"/>
      </left>
      <right style="medium">
        <color theme="0"/>
      </right>
      <top/>
      <bottom style="thin">
        <color indexed="64"/>
      </bottom>
      <diagonal/>
    </border>
    <border>
      <left style="medium">
        <color theme="0" tint="-4.9989318521683403E-2"/>
      </left>
      <right style="medium">
        <color theme="0" tint="-4.9989318521683403E-2"/>
      </right>
      <top style="medium">
        <color theme="0" tint="-4.9989318521683403E-2"/>
      </top>
      <bottom style="medium">
        <color theme="0" tint="-4.9989318521683403E-2"/>
      </bottom>
      <diagonal/>
    </border>
  </borders>
  <cellStyleXfs count="2">
    <xf numFmtId="0" fontId="0" fillId="0" borderId="0"/>
    <xf numFmtId="44" fontId="97" fillId="0" borderId="0" applyFont="0" applyFill="0" applyBorder="0" applyAlignment="0" applyProtection="0"/>
  </cellStyleXfs>
  <cellXfs count="2310">
    <xf numFmtId="0" fontId="0" fillId="0" borderId="0" xfId="0"/>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0" xfId="0" applyFont="1"/>
    <xf numFmtId="0" fontId="15" fillId="0" borderId="1" xfId="0" applyFont="1" applyBorder="1"/>
    <xf numFmtId="0" fontId="15" fillId="0" borderId="1" xfId="0" applyFont="1" applyBorder="1" applyAlignment="1">
      <alignment horizontal="center" vertical="center"/>
    </xf>
    <xf numFmtId="0" fontId="16" fillId="0" borderId="1" xfId="0" applyFont="1" applyBorder="1"/>
    <xf numFmtId="0" fontId="17" fillId="0" borderId="1" xfId="0" applyFont="1" applyBorder="1"/>
    <xf numFmtId="0" fontId="18" fillId="3" borderId="2" xfId="0" applyFont="1" applyFill="1" applyBorder="1" applyAlignment="1">
      <alignment vertical="center"/>
    </xf>
    <xf numFmtId="0" fontId="17" fillId="3" borderId="3" xfId="0" applyFont="1" applyFill="1" applyBorder="1" applyAlignment="1">
      <alignment vertical="center"/>
    </xf>
    <xf numFmtId="0" fontId="15" fillId="4" borderId="1" xfId="0" applyFont="1" applyFill="1" applyBorder="1" applyAlignment="1">
      <alignment vertical="center"/>
    </xf>
    <xf numFmtId="0" fontId="21" fillId="6" borderId="5" xfId="0" applyFont="1" applyFill="1" applyBorder="1"/>
    <xf numFmtId="0" fontId="15" fillId="0" borderId="1" xfId="0" applyFont="1" applyBorder="1" applyAlignment="1">
      <alignment vertical="center"/>
    </xf>
    <xf numFmtId="0" fontId="22" fillId="0" borderId="1" xfId="0" applyFont="1" applyBorder="1" applyAlignment="1">
      <alignment horizontal="center" vertical="center"/>
    </xf>
    <xf numFmtId="0" fontId="22" fillId="0" borderId="1" xfId="0" applyFont="1" applyBorder="1" applyAlignment="1">
      <alignment vertical="center"/>
    </xf>
    <xf numFmtId="0" fontId="22" fillId="0" borderId="1" xfId="0" applyFont="1" applyBorder="1"/>
    <xf numFmtId="0" fontId="23" fillId="20" borderId="23" xfId="0" applyFont="1" applyFill="1" applyBorder="1"/>
    <xf numFmtId="0" fontId="24" fillId="6" borderId="26" xfId="0" applyFont="1" applyFill="1" applyBorder="1"/>
    <xf numFmtId="164" fontId="24" fillId="6" borderId="26" xfId="0" applyNumberFormat="1" applyFont="1" applyFill="1" applyBorder="1"/>
    <xf numFmtId="0" fontId="23" fillId="6" borderId="26" xfId="0" applyFont="1" applyFill="1" applyBorder="1"/>
    <xf numFmtId="0" fontId="25" fillId="6" borderId="26" xfId="0" applyFont="1" applyFill="1" applyBorder="1" applyAlignment="1">
      <alignment horizontal="center" vertical="center"/>
    </xf>
    <xf numFmtId="0" fontId="27" fillId="6" borderId="26" xfId="0" applyFont="1" applyFill="1" applyBorder="1" applyAlignment="1">
      <alignment vertical="center" wrapText="1"/>
    </xf>
    <xf numFmtId="0" fontId="27" fillId="6" borderId="26" xfId="0" applyFont="1" applyFill="1" applyBorder="1"/>
    <xf numFmtId="0" fontId="27" fillId="6" borderId="26" xfId="0" applyFont="1" applyFill="1" applyBorder="1" applyAlignment="1">
      <alignment vertical="center"/>
    </xf>
    <xf numFmtId="0" fontId="27" fillId="6" borderId="28" xfId="0" applyFont="1" applyFill="1" applyBorder="1" applyAlignment="1">
      <alignment vertical="center" wrapText="1"/>
    </xf>
    <xf numFmtId="0" fontId="27" fillId="6" borderId="26" xfId="0" applyFont="1" applyFill="1" applyBorder="1" applyAlignment="1">
      <alignment horizontal="left"/>
    </xf>
    <xf numFmtId="0" fontId="27" fillId="6" borderId="26" xfId="0" applyFont="1" applyFill="1" applyBorder="1" applyAlignment="1">
      <alignment horizontal="right"/>
    </xf>
    <xf numFmtId="0" fontId="27" fillId="0" borderId="26" xfId="0" applyFont="1" applyBorder="1" applyAlignment="1">
      <alignment horizontal="left" vertical="center"/>
    </xf>
    <xf numFmtId="164" fontId="27" fillId="6" borderId="26" xfId="0" applyNumberFormat="1" applyFont="1" applyFill="1" applyBorder="1"/>
    <xf numFmtId="0" fontId="10" fillId="0" borderId="1" xfId="0" applyFont="1" applyBorder="1"/>
    <xf numFmtId="0" fontId="23" fillId="0" borderId="26" xfId="0" applyFont="1" applyBorder="1"/>
    <xf numFmtId="0" fontId="23" fillId="0" borderId="27" xfId="0" applyFont="1" applyBorder="1"/>
    <xf numFmtId="0" fontId="30" fillId="6" borderId="26" xfId="0" applyFont="1" applyFill="1" applyBorder="1" applyAlignment="1">
      <alignment vertical="center"/>
    </xf>
    <xf numFmtId="0" fontId="31" fillId="0" borderId="26" xfId="0" applyFont="1" applyBorder="1" applyAlignment="1">
      <alignment horizontal="right"/>
    </xf>
    <xf numFmtId="0" fontId="28" fillId="0" borderId="26" xfId="0" applyFont="1" applyBorder="1" applyAlignment="1">
      <alignment wrapText="1"/>
    </xf>
    <xf numFmtId="0" fontId="23" fillId="0" borderId="26" xfId="0" applyFont="1" applyBorder="1" applyAlignment="1">
      <alignment vertical="center"/>
    </xf>
    <xf numFmtId="0" fontId="26" fillId="0" borderId="26" xfId="0" applyFont="1" applyBorder="1" applyAlignment="1">
      <alignment vertical="center"/>
    </xf>
    <xf numFmtId="0" fontId="28" fillId="0" borderId="26" xfId="0" applyFont="1" applyBorder="1" applyAlignment="1">
      <alignment vertical="center" wrapText="1"/>
    </xf>
    <xf numFmtId="0" fontId="23" fillId="0" borderId="27" xfId="0" applyFont="1" applyBorder="1" applyAlignment="1">
      <alignment vertical="center"/>
    </xf>
    <xf numFmtId="0" fontId="10" fillId="0" borderId="1" xfId="0" applyFont="1" applyBorder="1" applyAlignment="1">
      <alignment vertical="center"/>
    </xf>
    <xf numFmtId="0" fontId="32" fillId="0" borderId="26" xfId="0" applyFont="1" applyBorder="1"/>
    <xf numFmtId="0" fontId="30" fillId="25" borderId="31" xfId="0" applyFont="1" applyFill="1" applyBorder="1" applyAlignment="1">
      <alignment horizontal="center" vertical="center" wrapText="1"/>
    </xf>
    <xf numFmtId="0" fontId="30" fillId="25" borderId="31" xfId="0" applyFont="1" applyFill="1" applyBorder="1" applyAlignment="1">
      <alignment horizontal="center" vertical="center"/>
    </xf>
    <xf numFmtId="0" fontId="30" fillId="0" borderId="26" xfId="0" applyFont="1" applyBorder="1"/>
    <xf numFmtId="0" fontId="30" fillId="0" borderId="26" xfId="0" applyFont="1" applyBorder="1" applyAlignment="1">
      <alignment vertical="center"/>
    </xf>
    <xf numFmtId="0" fontId="33" fillId="0" borderId="31" xfId="0" applyFont="1" applyBorder="1" applyAlignment="1">
      <alignment horizontal="center" vertical="center" wrapText="1"/>
    </xf>
    <xf numFmtId="0" fontId="33" fillId="0" borderId="31" xfId="0" applyFont="1" applyBorder="1" applyAlignment="1">
      <alignment horizontal="center" vertical="center"/>
    </xf>
    <xf numFmtId="0" fontId="34" fillId="0" borderId="27" xfId="0" applyFont="1" applyBorder="1" applyAlignment="1">
      <alignment vertical="center"/>
    </xf>
    <xf numFmtId="0" fontId="33" fillId="0" borderId="26" xfId="0" applyFont="1" applyBorder="1" applyAlignment="1">
      <alignment vertical="center"/>
    </xf>
    <xf numFmtId="0" fontId="34" fillId="0" borderId="27" xfId="0" applyFont="1" applyBorder="1"/>
    <xf numFmtId="0" fontId="28" fillId="0" borderId="26" xfId="0" applyFont="1" applyBorder="1"/>
    <xf numFmtId="0" fontId="32" fillId="0" borderId="27" xfId="0" applyFont="1" applyBorder="1"/>
    <xf numFmtId="0" fontId="33" fillId="0" borderId="27" xfId="0" applyFont="1" applyBorder="1" applyAlignment="1">
      <alignment vertical="center" wrapText="1"/>
    </xf>
    <xf numFmtId="0" fontId="33" fillId="0" borderId="0" xfId="0" applyFont="1" applyAlignment="1">
      <alignment vertical="center"/>
    </xf>
    <xf numFmtId="0" fontId="10" fillId="0" borderId="0" xfId="0" applyFont="1" applyAlignment="1">
      <alignment vertical="center"/>
    </xf>
    <xf numFmtId="0" fontId="35" fillId="0" borderId="27" xfId="0" applyFont="1" applyBorder="1" applyAlignment="1">
      <alignment vertical="center" wrapText="1"/>
    </xf>
    <xf numFmtId="0" fontId="10" fillId="0" borderId="26" xfId="0" applyFont="1" applyBorder="1"/>
    <xf numFmtId="0" fontId="10" fillId="0" borderId="27" xfId="0" applyFont="1" applyBorder="1"/>
    <xf numFmtId="0" fontId="23" fillId="0" borderId="1" xfId="0" applyFont="1" applyBorder="1"/>
    <xf numFmtId="0" fontId="23" fillId="20" borderId="33" xfId="0" applyFont="1" applyFill="1" applyBorder="1"/>
    <xf numFmtId="0" fontId="17" fillId="0" borderId="26" xfId="0" applyFont="1" applyBorder="1" applyAlignment="1">
      <alignment vertical="center" wrapText="1"/>
    </xf>
    <xf numFmtId="0" fontId="17" fillId="0" borderId="27" xfId="0" applyFont="1" applyBorder="1" applyAlignment="1">
      <alignment vertical="center" wrapText="1"/>
    </xf>
    <xf numFmtId="0" fontId="37" fillId="0" borderId="1" xfId="0" applyFont="1" applyBorder="1" applyAlignment="1">
      <alignment horizontal="right"/>
    </xf>
    <xf numFmtId="0" fontId="38" fillId="0" borderId="26" xfId="0" applyFont="1" applyBorder="1" applyAlignment="1">
      <alignment wrapText="1"/>
    </xf>
    <xf numFmtId="0" fontId="38" fillId="0" borderId="27" xfId="0" applyFont="1" applyBorder="1" applyAlignment="1">
      <alignment wrapText="1"/>
    </xf>
    <xf numFmtId="0" fontId="7" fillId="0" borderId="26" xfId="0" applyFont="1" applyBorder="1" applyAlignment="1">
      <alignment vertical="top" wrapText="1"/>
    </xf>
    <xf numFmtId="0" fontId="7" fillId="0" borderId="27" xfId="0" applyFont="1" applyBorder="1" applyAlignment="1">
      <alignment vertical="top" wrapText="1"/>
    </xf>
    <xf numFmtId="0" fontId="38" fillId="0" borderId="26" xfId="0" applyFont="1" applyBorder="1" applyAlignment="1">
      <alignment vertical="center" wrapText="1"/>
    </xf>
    <xf numFmtId="0" fontId="38" fillId="0" borderId="27" xfId="0" applyFont="1" applyBorder="1" applyAlignment="1">
      <alignment vertical="center" wrapText="1"/>
    </xf>
    <xf numFmtId="0" fontId="8" fillId="0" borderId="26" xfId="0" applyFont="1" applyBorder="1" applyAlignment="1">
      <alignment vertical="center" wrapText="1"/>
    </xf>
    <xf numFmtId="0" fontId="8" fillId="0" borderId="27" xfId="0" applyFont="1" applyBorder="1" applyAlignment="1">
      <alignment vertical="center" wrapText="1"/>
    </xf>
    <xf numFmtId="0" fontId="39" fillId="0" borderId="26" xfId="0" applyFont="1" applyBorder="1" applyAlignment="1">
      <alignment vertical="top"/>
    </xf>
    <xf numFmtId="16" fontId="10" fillId="0" borderId="1" xfId="0" applyNumberFormat="1" applyFont="1" applyBorder="1"/>
    <xf numFmtId="0" fontId="40" fillId="0" borderId="26" xfId="0" applyFont="1" applyBorder="1"/>
    <xf numFmtId="14" fontId="10" fillId="0" borderId="1" xfId="0" applyNumberFormat="1" applyFont="1" applyBorder="1"/>
    <xf numFmtId="0" fontId="30" fillId="0" borderId="27" xfId="0" applyFont="1" applyBorder="1" applyAlignment="1">
      <alignment wrapText="1"/>
    </xf>
    <xf numFmtId="0" fontId="30" fillId="0" borderId="1" xfId="0" applyFont="1" applyBorder="1" applyAlignment="1">
      <alignment vertical="center" wrapText="1"/>
    </xf>
    <xf numFmtId="0" fontId="30" fillId="0" borderId="27" xfId="0" applyFont="1" applyBorder="1" applyAlignment="1">
      <alignment vertical="top"/>
    </xf>
    <xf numFmtId="0" fontId="34" fillId="0" borderId="1" xfId="0" applyFont="1" applyBorder="1"/>
    <xf numFmtId="0" fontId="23" fillId="0" borderId="26" xfId="0" applyFont="1" applyBorder="1" applyAlignment="1">
      <alignment vertical="top"/>
    </xf>
    <xf numFmtId="0" fontId="23" fillId="0" borderId="1" xfId="0" applyFont="1" applyBorder="1" applyAlignment="1">
      <alignment vertical="center"/>
    </xf>
    <xf numFmtId="0" fontId="30" fillId="0" borderId="26" xfId="0" applyFont="1" applyBorder="1" applyAlignment="1">
      <alignment vertical="top"/>
    </xf>
    <xf numFmtId="0" fontId="34" fillId="0" borderId="1" xfId="0" applyFont="1" applyBorder="1" applyAlignment="1">
      <alignment vertical="center"/>
    </xf>
    <xf numFmtId="0" fontId="30" fillId="0" borderId="1" xfId="0" applyFont="1" applyBorder="1" applyAlignment="1">
      <alignment wrapText="1"/>
    </xf>
    <xf numFmtId="0" fontId="30" fillId="0" borderId="27" xfId="0" applyFont="1" applyBorder="1" applyAlignment="1">
      <alignment vertical="center" wrapText="1"/>
    </xf>
    <xf numFmtId="0" fontId="30" fillId="0" borderId="1" xfId="0" applyFont="1" applyBorder="1"/>
    <xf numFmtId="0" fontId="30" fillId="0" borderId="1" xfId="0" applyFont="1" applyBorder="1" applyAlignment="1">
      <alignment vertical="center"/>
    </xf>
    <xf numFmtId="0" fontId="23" fillId="4" borderId="1" xfId="0" applyFont="1" applyFill="1" applyBorder="1"/>
    <xf numFmtId="0" fontId="27" fillId="0" borderId="26" xfId="0" applyFont="1" applyBorder="1"/>
    <xf numFmtId="0" fontId="32" fillId="0" borderId="26" xfId="0" applyFont="1" applyBorder="1" applyAlignment="1">
      <alignment vertical="center"/>
    </xf>
    <xf numFmtId="0" fontId="28" fillId="0" borderId="45" xfId="0" applyFont="1" applyBorder="1" applyAlignment="1">
      <alignment wrapText="1"/>
    </xf>
    <xf numFmtId="0" fontId="41" fillId="0" borderId="0" xfId="0" applyFont="1"/>
    <xf numFmtId="0" fontId="23" fillId="0" borderId="46" xfId="0" applyFont="1" applyBorder="1"/>
    <xf numFmtId="0" fontId="28" fillId="0" borderId="46" xfId="0" applyFont="1" applyBorder="1" applyAlignment="1">
      <alignment wrapText="1"/>
    </xf>
    <xf numFmtId="0" fontId="34" fillId="0" borderId="46" xfId="0" applyFont="1" applyBorder="1"/>
    <xf numFmtId="0" fontId="34" fillId="0" borderId="26" xfId="0" applyFont="1" applyBorder="1"/>
    <xf numFmtId="0" fontId="30" fillId="6" borderId="57" xfId="0" applyFont="1" applyFill="1" applyBorder="1" applyAlignment="1">
      <alignment vertical="center"/>
    </xf>
    <xf numFmtId="0" fontId="30" fillId="6" borderId="57" xfId="0" applyFont="1" applyFill="1" applyBorder="1" applyAlignment="1">
      <alignment horizontal="center" vertical="center"/>
    </xf>
    <xf numFmtId="0" fontId="28" fillId="0" borderId="26" xfId="0" applyFont="1" applyBorder="1" applyAlignment="1">
      <alignment vertical="center"/>
    </xf>
    <xf numFmtId="0" fontId="23" fillId="0" borderId="26" xfId="0" applyFont="1" applyBorder="1" applyAlignment="1">
      <alignment horizontal="left"/>
    </xf>
    <xf numFmtId="0" fontId="28" fillId="0" borderId="26" xfId="0" applyFont="1" applyBorder="1" applyAlignment="1">
      <alignment horizontal="left" vertical="center" wrapText="1"/>
    </xf>
    <xf numFmtId="0" fontId="28" fillId="0" borderId="26" xfId="0" applyFont="1" applyBorder="1" applyAlignment="1">
      <alignment horizontal="center" wrapText="1"/>
    </xf>
    <xf numFmtId="0" fontId="27" fillId="0" borderId="26" xfId="0" applyFont="1" applyBorder="1" applyAlignment="1">
      <alignment horizontal="center"/>
    </xf>
    <xf numFmtId="0" fontId="30" fillId="0" borderId="26" xfId="0" applyFont="1" applyBorder="1" applyAlignment="1">
      <alignment horizontal="center" vertical="center" wrapText="1"/>
    </xf>
    <xf numFmtId="0" fontId="10" fillId="0" borderId="26" xfId="0" applyFont="1" applyBorder="1" applyAlignment="1">
      <alignment vertical="center"/>
    </xf>
    <xf numFmtId="0" fontId="28" fillId="0" borderId="26" xfId="0" applyFont="1" applyBorder="1" applyAlignment="1">
      <alignment horizontal="left" wrapText="1"/>
    </xf>
    <xf numFmtId="0" fontId="28" fillId="0" borderId="26" xfId="0" applyFont="1" applyBorder="1" applyAlignment="1">
      <alignment horizontal="left"/>
    </xf>
    <xf numFmtId="0" fontId="8" fillId="0" borderId="26" xfId="0" applyFont="1" applyBorder="1"/>
    <xf numFmtId="0" fontId="30" fillId="0" borderId="26" xfId="0" applyFont="1" applyBorder="1" applyAlignment="1">
      <alignment horizontal="left" wrapText="1"/>
    </xf>
    <xf numFmtId="0" fontId="30" fillId="0" borderId="26" xfId="0" applyFont="1" applyBorder="1" applyAlignment="1">
      <alignment horizontal="left"/>
    </xf>
    <xf numFmtId="44" fontId="30" fillId="0" borderId="26" xfId="0" applyNumberFormat="1" applyFont="1" applyBorder="1"/>
    <xf numFmtId="0" fontId="30" fillId="0" borderId="26" xfId="0" applyFont="1" applyBorder="1" applyAlignment="1">
      <alignment vertical="center" wrapText="1"/>
    </xf>
    <xf numFmtId="0" fontId="42" fillId="0" borderId="1" xfId="0" applyFont="1" applyBorder="1" applyAlignment="1">
      <alignment horizontal="left" vertical="center" wrapText="1"/>
    </xf>
    <xf numFmtId="0" fontId="30" fillId="0" borderId="26" xfId="0" applyFont="1" applyBorder="1" applyAlignment="1">
      <alignment horizontal="left" vertical="center" wrapText="1"/>
    </xf>
    <xf numFmtId="0" fontId="30" fillId="0" borderId="26" xfId="0" applyFont="1" applyBorder="1" applyAlignment="1">
      <alignment horizontal="center" vertical="center"/>
    </xf>
    <xf numFmtId="44" fontId="30" fillId="0" borderId="26" xfId="0" applyNumberFormat="1" applyFont="1" applyBorder="1" applyAlignment="1">
      <alignment vertical="center"/>
    </xf>
    <xf numFmtId="0" fontId="30" fillId="0" borderId="26" xfId="0" applyFont="1" applyBorder="1" applyAlignment="1">
      <alignment wrapText="1"/>
    </xf>
    <xf numFmtId="0" fontId="30" fillId="0" borderId="26" xfId="0" applyFont="1" applyBorder="1" applyAlignment="1">
      <alignment horizontal="center"/>
    </xf>
    <xf numFmtId="44" fontId="27" fillId="0" borderId="26" xfId="0" applyNumberFormat="1" applyFont="1" applyBorder="1"/>
    <xf numFmtId="44" fontId="28" fillId="0" borderId="26" xfId="0" applyNumberFormat="1" applyFont="1" applyBorder="1" applyAlignment="1">
      <alignment vertical="center"/>
    </xf>
    <xf numFmtId="0" fontId="8" fillId="0" borderId="26" xfId="0" applyFont="1" applyBorder="1" applyAlignment="1">
      <alignment vertical="center"/>
    </xf>
    <xf numFmtId="0" fontId="7" fillId="0" borderId="26" xfId="0" applyFont="1" applyBorder="1" applyAlignment="1">
      <alignment vertical="center"/>
    </xf>
    <xf numFmtId="0" fontId="23" fillId="20" borderId="59" xfId="0" applyFont="1" applyFill="1" applyBorder="1"/>
    <xf numFmtId="0" fontId="36" fillId="0" borderId="1" xfId="0" applyFont="1" applyBorder="1" applyAlignment="1">
      <alignment horizontal="left"/>
    </xf>
    <xf numFmtId="0" fontId="30" fillId="6" borderId="1" xfId="0" applyFont="1" applyFill="1" applyBorder="1" applyAlignment="1">
      <alignment vertical="center"/>
    </xf>
    <xf numFmtId="0" fontId="8" fillId="0" borderId="1" xfId="0" applyFont="1" applyBorder="1" applyAlignment="1">
      <alignment vertical="center" wrapText="1"/>
    </xf>
    <xf numFmtId="0" fontId="36" fillId="0" borderId="1" xfId="0" applyFont="1" applyBorder="1" applyAlignment="1">
      <alignment horizontal="right"/>
    </xf>
    <xf numFmtId="0" fontId="43" fillId="0" borderId="26" xfId="0" applyFont="1" applyBorder="1" applyAlignment="1">
      <alignment horizontal="left"/>
    </xf>
    <xf numFmtId="0" fontId="43" fillId="0" borderId="26" xfId="0" applyFont="1" applyBorder="1" applyAlignment="1">
      <alignment horizontal="right"/>
    </xf>
    <xf numFmtId="9" fontId="44" fillId="6" borderId="26" xfId="0" applyNumberFormat="1" applyFont="1" applyFill="1" applyBorder="1" applyAlignment="1">
      <alignment vertical="center"/>
    </xf>
    <xf numFmtId="0" fontId="43" fillId="0" borderId="26" xfId="0" applyFont="1" applyBorder="1" applyAlignment="1">
      <alignment horizontal="left" vertical="center"/>
    </xf>
    <xf numFmtId="0" fontId="28" fillId="0" borderId="26" xfId="0" applyFont="1" applyBorder="1" applyAlignment="1">
      <alignment horizontal="right" vertical="center" wrapText="1"/>
    </xf>
    <xf numFmtId="0" fontId="43" fillId="0" borderId="26" xfId="0" applyFont="1" applyBorder="1" applyAlignment="1">
      <alignment horizontal="right" vertical="center"/>
    </xf>
    <xf numFmtId="0" fontId="45" fillId="0" borderId="26" xfId="0" applyFont="1" applyBorder="1" applyAlignment="1">
      <alignment horizontal="left" vertical="center"/>
    </xf>
    <xf numFmtId="0" fontId="28" fillId="0" borderId="64" xfId="0" applyFont="1" applyBorder="1" applyAlignment="1">
      <alignment vertical="center" wrapText="1"/>
    </xf>
    <xf numFmtId="0" fontId="30" fillId="0" borderId="65" xfId="0" applyFont="1" applyBorder="1" applyAlignment="1">
      <alignment horizontal="center" vertical="center" wrapText="1"/>
    </xf>
    <xf numFmtId="0" fontId="30" fillId="0" borderId="65" xfId="0" applyFont="1" applyBorder="1" applyAlignment="1">
      <alignment vertical="center" wrapText="1"/>
    </xf>
    <xf numFmtId="0" fontId="28" fillId="0" borderId="27" xfId="0" applyFont="1" applyBorder="1" applyAlignment="1">
      <alignment vertical="center" wrapText="1"/>
    </xf>
    <xf numFmtId="0" fontId="45" fillId="0" borderId="26" xfId="0" applyFont="1" applyBorder="1" applyAlignment="1">
      <alignment horizontal="left"/>
    </xf>
    <xf numFmtId="0" fontId="28" fillId="0" borderId="27" xfId="0" applyFont="1" applyBorder="1" applyAlignment="1">
      <alignment wrapText="1"/>
    </xf>
    <xf numFmtId="0" fontId="30" fillId="0" borderId="45" xfId="0" applyFont="1" applyBorder="1" applyAlignment="1">
      <alignment horizontal="center" wrapText="1"/>
    </xf>
    <xf numFmtId="0" fontId="28" fillId="0" borderId="26" xfId="0" applyFont="1" applyBorder="1" applyAlignment="1">
      <alignment horizontal="right" wrapText="1"/>
    </xf>
    <xf numFmtId="0" fontId="36" fillId="0" borderId="26" xfId="0" applyFont="1" applyBorder="1" applyAlignment="1">
      <alignment horizontal="left" vertical="center"/>
    </xf>
    <xf numFmtId="0" fontId="30" fillId="0" borderId="26" xfId="0" applyFont="1" applyBorder="1" applyAlignment="1">
      <alignment horizontal="right" vertical="center" wrapText="1"/>
    </xf>
    <xf numFmtId="0" fontId="36" fillId="0" borderId="26" xfId="0" applyFont="1" applyBorder="1" applyAlignment="1">
      <alignment horizontal="right" vertical="center"/>
    </xf>
    <xf numFmtId="0" fontId="36" fillId="0" borderId="1" xfId="0" applyFont="1" applyBorder="1" applyAlignment="1">
      <alignment horizontal="left" vertical="center"/>
    </xf>
    <xf numFmtId="0" fontId="8" fillId="0" borderId="1" xfId="0" applyFont="1" applyBorder="1" applyAlignment="1">
      <alignment vertical="center"/>
    </xf>
    <xf numFmtId="0" fontId="30" fillId="0" borderId="1" xfId="0" applyFont="1" applyBorder="1" applyAlignment="1">
      <alignment horizontal="right" vertical="center" wrapText="1"/>
    </xf>
    <xf numFmtId="44" fontId="10" fillId="0" borderId="1" xfId="0" applyNumberFormat="1" applyFont="1" applyBorder="1" applyAlignment="1">
      <alignment vertical="center"/>
    </xf>
    <xf numFmtId="0" fontId="42" fillId="0" borderId="1" xfId="0" applyFont="1" applyBorder="1" applyAlignment="1">
      <alignment vertical="center" wrapText="1"/>
    </xf>
    <xf numFmtId="164" fontId="10" fillId="0" borderId="1" xfId="0" applyNumberFormat="1" applyFont="1" applyBorder="1" applyAlignment="1">
      <alignment vertical="center"/>
    </xf>
    <xf numFmtId="164" fontId="10" fillId="0" borderId="0" xfId="0" applyNumberFormat="1" applyFont="1" applyAlignment="1">
      <alignment vertical="center"/>
    </xf>
    <xf numFmtId="0" fontId="44" fillId="0" borderId="1" xfId="0" applyFont="1" applyBorder="1" applyAlignment="1">
      <alignment horizontal="left" vertical="center"/>
    </xf>
    <xf numFmtId="0" fontId="30" fillId="0" borderId="1" xfId="0" applyFont="1" applyBorder="1" applyAlignment="1">
      <alignment horizontal="center" vertical="center"/>
    </xf>
    <xf numFmtId="164" fontId="30" fillId="0" borderId="1" xfId="0" applyNumberFormat="1" applyFont="1" applyBorder="1" applyAlignment="1">
      <alignment vertical="center"/>
    </xf>
    <xf numFmtId="164" fontId="46" fillId="0" borderId="1" xfId="0" applyNumberFormat="1" applyFont="1" applyBorder="1" applyAlignment="1">
      <alignment vertical="center"/>
    </xf>
    <xf numFmtId="164" fontId="30" fillId="0" borderId="1" xfId="0" applyNumberFormat="1" applyFont="1" applyBorder="1" applyAlignment="1">
      <alignment vertical="center" wrapText="1"/>
    </xf>
    <xf numFmtId="164" fontId="47" fillId="0" borderId="1" xfId="0" applyNumberFormat="1" applyFont="1" applyBorder="1" applyAlignment="1">
      <alignment vertical="center"/>
    </xf>
    <xf numFmtId="0" fontId="44" fillId="0" borderId="26" xfId="0" applyFont="1" applyBorder="1" applyAlignment="1">
      <alignment horizontal="right" vertical="center"/>
    </xf>
    <xf numFmtId="0" fontId="44" fillId="0" borderId="26" xfId="0" applyFont="1" applyBorder="1" applyAlignment="1">
      <alignment horizontal="left" vertical="center"/>
    </xf>
    <xf numFmtId="164" fontId="30" fillId="0" borderId="26" xfId="0" applyNumberFormat="1" applyFont="1" applyBorder="1" applyAlignment="1">
      <alignment vertical="center"/>
    </xf>
    <xf numFmtId="164" fontId="10" fillId="0" borderId="26" xfId="0" applyNumberFormat="1" applyFont="1" applyBorder="1" applyAlignment="1">
      <alignment vertical="center"/>
    </xf>
    <xf numFmtId="0" fontId="44" fillId="0" borderId="74" xfId="0" applyFont="1" applyBorder="1" applyAlignment="1">
      <alignment horizontal="left" vertical="center"/>
    </xf>
    <xf numFmtId="0" fontId="30" fillId="0" borderId="74" xfId="0" applyFont="1" applyBorder="1" applyAlignment="1">
      <alignment horizontal="center" vertical="center"/>
    </xf>
    <xf numFmtId="0" fontId="30" fillId="0" borderId="74" xfId="0" applyFont="1" applyBorder="1" applyAlignment="1">
      <alignment vertical="center"/>
    </xf>
    <xf numFmtId="0" fontId="30" fillId="0" borderId="74" xfId="0" applyFont="1" applyBorder="1" applyAlignment="1">
      <alignment vertical="center" wrapText="1"/>
    </xf>
    <xf numFmtId="0" fontId="30" fillId="0" borderId="75" xfId="0" applyFont="1" applyBorder="1" applyAlignment="1">
      <alignment vertical="center" wrapText="1"/>
    </xf>
    <xf numFmtId="0" fontId="44" fillId="0" borderId="74" xfId="0" applyFont="1" applyBorder="1" applyAlignment="1">
      <alignment horizontal="right" vertical="center"/>
    </xf>
    <xf numFmtId="0" fontId="30" fillId="0" borderId="76" xfId="0" applyFont="1" applyBorder="1" applyAlignment="1">
      <alignment vertical="center"/>
    </xf>
    <xf numFmtId="0" fontId="30" fillId="0" borderId="77" xfId="0" applyFont="1" applyBorder="1" applyAlignment="1">
      <alignment horizontal="center" vertical="center"/>
    </xf>
    <xf numFmtId="0" fontId="30" fillId="0" borderId="77" xfId="0" applyFont="1" applyBorder="1" applyAlignment="1">
      <alignment vertical="center"/>
    </xf>
    <xf numFmtId="0" fontId="30" fillId="0" borderId="78" xfId="0" applyFont="1" applyBorder="1" applyAlignment="1">
      <alignment vertical="center"/>
    </xf>
    <xf numFmtId="0" fontId="30" fillId="0" borderId="27" xfId="0" applyFont="1" applyBorder="1" applyAlignment="1">
      <alignment horizontal="center" vertical="center"/>
    </xf>
    <xf numFmtId="0" fontId="30" fillId="0" borderId="79" xfId="0" applyFont="1" applyBorder="1" applyAlignment="1">
      <alignment vertical="center"/>
    </xf>
    <xf numFmtId="0" fontId="30" fillId="0" borderId="80" xfId="0" applyFont="1" applyBorder="1" applyAlignment="1">
      <alignment vertical="center"/>
    </xf>
    <xf numFmtId="0" fontId="31" fillId="0" borderId="80" xfId="0" applyFont="1" applyBorder="1" applyAlignment="1">
      <alignment vertical="center"/>
    </xf>
    <xf numFmtId="0" fontId="30" fillId="0" borderId="81" xfId="0" applyFont="1" applyBorder="1" applyAlignment="1">
      <alignment vertical="center"/>
    </xf>
    <xf numFmtId="0" fontId="30" fillId="0" borderId="83" xfId="0" applyFont="1" applyBorder="1" applyAlignment="1">
      <alignment vertical="center" wrapText="1"/>
    </xf>
    <xf numFmtId="0" fontId="30" fillId="0" borderId="83" xfId="0" applyFont="1" applyBorder="1" applyAlignment="1">
      <alignment horizontal="right" vertical="center" wrapText="1"/>
    </xf>
    <xf numFmtId="0" fontId="30" fillId="0" borderId="84" xfId="0" applyFont="1" applyBorder="1" applyAlignment="1">
      <alignment vertical="center"/>
    </xf>
    <xf numFmtId="164" fontId="48" fillId="0" borderId="1" xfId="0" applyNumberFormat="1" applyFont="1" applyBorder="1" applyAlignment="1">
      <alignment vertical="center"/>
    </xf>
    <xf numFmtId="164" fontId="30" fillId="0" borderId="26" xfId="0" applyNumberFormat="1" applyFont="1" applyBorder="1" applyAlignment="1">
      <alignment vertical="center" wrapText="1"/>
    </xf>
    <xf numFmtId="0" fontId="44" fillId="0" borderId="26" xfId="0" applyFont="1" applyBorder="1" applyAlignment="1">
      <alignment horizontal="right" vertical="center" wrapText="1"/>
    </xf>
    <xf numFmtId="164" fontId="30" fillId="0" borderId="46" xfId="0" applyNumberFormat="1" applyFont="1" applyBorder="1" applyAlignment="1">
      <alignment vertical="center"/>
    </xf>
    <xf numFmtId="164" fontId="46" fillId="0" borderId="26" xfId="0" applyNumberFormat="1" applyFont="1" applyBorder="1" applyAlignment="1">
      <alignment vertical="center"/>
    </xf>
    <xf numFmtId="164" fontId="8" fillId="0" borderId="26" xfId="0" applyNumberFormat="1" applyFont="1" applyBorder="1" applyAlignment="1">
      <alignment vertical="center"/>
    </xf>
    <xf numFmtId="164" fontId="30" fillId="0" borderId="74" xfId="0" applyNumberFormat="1" applyFont="1" applyBorder="1" applyAlignment="1">
      <alignment vertical="center"/>
    </xf>
    <xf numFmtId="0" fontId="23" fillId="20" borderId="85" xfId="0" applyFont="1" applyFill="1" applyBorder="1" applyAlignment="1">
      <alignment horizontal="right" vertical="top"/>
    </xf>
    <xf numFmtId="0" fontId="23" fillId="20" borderId="85" xfId="0" applyFont="1" applyFill="1" applyBorder="1"/>
    <xf numFmtId="0" fontId="27" fillId="0" borderId="1" xfId="0" applyFont="1" applyBorder="1"/>
    <xf numFmtId="167" fontId="30" fillId="6" borderId="93" xfId="0" applyNumberFormat="1" applyFont="1" applyFill="1" applyBorder="1" applyAlignment="1">
      <alignment vertical="center"/>
    </xf>
    <xf numFmtId="167" fontId="31" fillId="6" borderId="1" xfId="0" applyNumberFormat="1" applyFont="1" applyFill="1" applyBorder="1" applyAlignment="1">
      <alignment vertical="center" wrapText="1"/>
    </xf>
    <xf numFmtId="0" fontId="27" fillId="0" borderId="1" xfId="0" applyFont="1" applyBorder="1" applyAlignment="1">
      <alignment horizontal="right" vertical="top"/>
    </xf>
    <xf numFmtId="167" fontId="27" fillId="0" borderId="1" xfId="0" applyNumberFormat="1" applyFont="1" applyBorder="1"/>
    <xf numFmtId="0" fontId="28" fillId="0" borderId="1" xfId="0" applyFont="1" applyBorder="1" applyAlignment="1">
      <alignment horizontal="left" vertical="center"/>
    </xf>
    <xf numFmtId="0" fontId="28" fillId="0" borderId="1" xfId="0" applyFont="1" applyBorder="1" applyAlignment="1">
      <alignment wrapText="1"/>
    </xf>
    <xf numFmtId="0" fontId="23" fillId="0" borderId="9" xfId="0" applyFont="1" applyBorder="1"/>
    <xf numFmtId="0" fontId="30" fillId="0" borderId="1" xfId="0" applyFont="1" applyBorder="1" applyAlignment="1">
      <alignment horizontal="left"/>
    </xf>
    <xf numFmtId="0" fontId="28" fillId="0" borderId="1" xfId="0" applyFont="1" applyBorder="1" applyAlignment="1">
      <alignment horizontal="center" vertical="center"/>
    </xf>
    <xf numFmtId="3" fontId="28" fillId="0" borderId="95" xfId="0" applyNumberFormat="1" applyFont="1" applyBorder="1" applyAlignment="1">
      <alignment horizontal="center" vertical="center"/>
    </xf>
    <xf numFmtId="0" fontId="27" fillId="0" borderId="1" xfId="0" applyFont="1" applyBorder="1" applyAlignment="1">
      <alignment vertical="center"/>
    </xf>
    <xf numFmtId="0" fontId="27" fillId="0" borderId="1" xfId="0" applyFont="1" applyBorder="1" applyAlignment="1">
      <alignment horizontal="right" vertical="center"/>
    </xf>
    <xf numFmtId="0" fontId="30" fillId="0" borderId="13" xfId="0" applyFont="1" applyBorder="1" applyAlignment="1">
      <alignment horizontal="center" vertical="center"/>
    </xf>
    <xf numFmtId="0" fontId="30" fillId="0" borderId="97" xfId="0" applyFont="1" applyBorder="1" applyAlignment="1">
      <alignment horizontal="center" vertical="center"/>
    </xf>
    <xf numFmtId="0" fontId="49" fillId="0" borderId="1" xfId="0" applyFont="1" applyBorder="1" applyAlignment="1">
      <alignment wrapText="1"/>
    </xf>
    <xf numFmtId="167" fontId="30" fillId="0" borderId="0" xfId="0" applyNumberFormat="1" applyFont="1" applyAlignment="1">
      <alignment horizontal="center" vertical="top" wrapText="1"/>
    </xf>
    <xf numFmtId="0" fontId="30" fillId="0" borderId="0" xfId="0" applyFont="1" applyAlignment="1">
      <alignment horizontal="center" vertical="top" wrapText="1"/>
    </xf>
    <xf numFmtId="167" fontId="30" fillId="0" borderId="73" xfId="0" applyNumberFormat="1" applyFont="1" applyBorder="1" applyAlignment="1">
      <alignment horizontal="center" vertical="top" wrapText="1"/>
    </xf>
    <xf numFmtId="167" fontId="28" fillId="0" borderId="73" xfId="0" applyNumberFormat="1" applyFont="1" applyBorder="1" applyAlignment="1">
      <alignment horizontal="center" vertical="top" wrapText="1"/>
    </xf>
    <xf numFmtId="0" fontId="30" fillId="0" borderId="1" xfId="0" applyFont="1" applyBorder="1" applyAlignment="1">
      <alignment vertical="top"/>
    </xf>
    <xf numFmtId="168" fontId="27" fillId="0" borderId="1" xfId="0" applyNumberFormat="1" applyFont="1" applyBorder="1" applyAlignment="1">
      <alignment vertical="center"/>
    </xf>
    <xf numFmtId="0" fontId="30" fillId="0" borderId="1" xfId="0" applyFont="1" applyBorder="1" applyAlignment="1">
      <alignment horizontal="right" vertical="top"/>
    </xf>
    <xf numFmtId="164" fontId="50" fillId="0" borderId="1" xfId="0" applyNumberFormat="1" applyFont="1" applyBorder="1" applyAlignment="1">
      <alignment horizontal="center" vertical="center" wrapText="1"/>
    </xf>
    <xf numFmtId="164" fontId="51" fillId="0" borderId="1" xfId="0"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164" fontId="30" fillId="0" borderId="1" xfId="0" applyNumberFormat="1" applyFont="1" applyBorder="1" applyAlignment="1">
      <alignment horizontal="center" vertical="center"/>
    </xf>
    <xf numFmtId="168" fontId="30" fillId="0" borderId="1" xfId="0" applyNumberFormat="1" applyFont="1" applyBorder="1" applyAlignment="1">
      <alignment vertical="center"/>
    </xf>
    <xf numFmtId="0" fontId="46" fillId="0" borderId="1" xfId="0" applyFont="1" applyBorder="1"/>
    <xf numFmtId="0" fontId="23" fillId="0" borderId="98" xfId="0" applyFont="1" applyBorder="1" applyAlignment="1">
      <alignment vertical="top"/>
    </xf>
    <xf numFmtId="164" fontId="52" fillId="0" borderId="98" xfId="0" applyNumberFormat="1" applyFont="1" applyBorder="1" applyAlignment="1">
      <alignment horizontal="center" vertical="center" wrapText="1"/>
    </xf>
    <xf numFmtId="0" fontId="28" fillId="0" borderId="98" xfId="0" applyFont="1" applyBorder="1" applyAlignment="1">
      <alignment horizontal="right" vertical="top"/>
    </xf>
    <xf numFmtId="0" fontId="30" fillId="0" borderId="98" xfId="0" applyFont="1" applyBorder="1" applyAlignment="1">
      <alignment vertical="top"/>
    </xf>
    <xf numFmtId="0" fontId="30" fillId="0" borderId="98" xfId="0" applyFont="1" applyBorder="1"/>
    <xf numFmtId="164" fontId="30" fillId="0" borderId="98" xfId="0" applyNumberFormat="1" applyFont="1" applyBorder="1" applyAlignment="1">
      <alignment vertical="center"/>
    </xf>
    <xf numFmtId="169" fontId="28" fillId="0" borderId="9" xfId="0" applyNumberFormat="1" applyFont="1" applyBorder="1" applyAlignment="1">
      <alignment vertical="center"/>
    </xf>
    <xf numFmtId="0" fontId="27" fillId="0" borderId="98" xfId="0" applyFont="1" applyBorder="1" applyAlignment="1">
      <alignment horizontal="right" vertical="top"/>
    </xf>
    <xf numFmtId="0" fontId="27" fillId="0" borderId="98" xfId="0" applyFont="1" applyBorder="1" applyAlignment="1">
      <alignment vertical="top"/>
    </xf>
    <xf numFmtId="0" fontId="27" fillId="0" borderId="98" xfId="0" applyFont="1" applyBorder="1"/>
    <xf numFmtId="164" fontId="51" fillId="0" borderId="98" xfId="0" applyNumberFormat="1" applyFont="1" applyBorder="1" applyAlignment="1">
      <alignment horizontal="center" vertical="center" wrapText="1"/>
    </xf>
    <xf numFmtId="164" fontId="30" fillId="24" borderId="98" xfId="0" applyNumberFormat="1" applyFont="1" applyFill="1" applyBorder="1" applyAlignment="1">
      <alignment vertical="center"/>
    </xf>
    <xf numFmtId="164" fontId="30" fillId="22" borderId="1" xfId="0" applyNumberFormat="1" applyFont="1" applyFill="1" applyBorder="1" applyAlignment="1">
      <alignment vertical="center"/>
    </xf>
    <xf numFmtId="0" fontId="27" fillId="0" borderId="102" xfId="0" applyFont="1" applyBorder="1" applyAlignment="1">
      <alignment horizontal="right" vertical="top"/>
    </xf>
    <xf numFmtId="0" fontId="30" fillId="0" borderId="102" xfId="0" applyFont="1" applyBorder="1" applyAlignment="1">
      <alignment vertical="top"/>
    </xf>
    <xf numFmtId="0" fontId="27" fillId="0" borderId="102" xfId="0" applyFont="1" applyBorder="1"/>
    <xf numFmtId="164" fontId="51" fillId="0" borderId="102" xfId="0" applyNumberFormat="1" applyFont="1" applyBorder="1" applyAlignment="1">
      <alignment horizontal="center" vertical="center" wrapText="1"/>
    </xf>
    <xf numFmtId="164" fontId="30" fillId="0" borderId="102" xfId="0" applyNumberFormat="1" applyFont="1" applyBorder="1" applyAlignment="1">
      <alignment vertical="center"/>
    </xf>
    <xf numFmtId="0" fontId="28" fillId="0" borderId="1" xfId="0" applyFont="1" applyBorder="1" applyAlignment="1">
      <alignment vertical="top"/>
    </xf>
    <xf numFmtId="0" fontId="27" fillId="0" borderId="1" xfId="0" applyFont="1" applyBorder="1" applyAlignment="1">
      <alignment vertical="top"/>
    </xf>
    <xf numFmtId="169" fontId="27" fillId="0" borderId="1" xfId="0" applyNumberFormat="1" applyFont="1" applyBorder="1" applyAlignment="1">
      <alignment vertical="center"/>
    </xf>
    <xf numFmtId="0" fontId="28" fillId="0" borderId="1" xfId="0" applyFont="1" applyBorder="1" applyAlignment="1">
      <alignment horizontal="right" vertical="top"/>
    </xf>
    <xf numFmtId="0" fontId="42" fillId="0" borderId="1" xfId="0" applyFont="1" applyBorder="1" applyAlignment="1">
      <alignment vertical="top" wrapText="1"/>
    </xf>
    <xf numFmtId="0" fontId="27" fillId="4" borderId="106" xfId="0" applyFont="1" applyFill="1" applyBorder="1" applyAlignment="1">
      <alignment horizontal="right" vertical="top"/>
    </xf>
    <xf numFmtId="164" fontId="51" fillId="4" borderId="106" xfId="0" applyNumberFormat="1" applyFont="1" applyFill="1" applyBorder="1" applyAlignment="1">
      <alignment horizontal="center" vertical="center" wrapText="1"/>
    </xf>
    <xf numFmtId="164" fontId="30" fillId="4" borderId="106" xfId="0" applyNumberFormat="1" applyFont="1" applyFill="1" applyBorder="1" applyAlignment="1">
      <alignment vertical="center"/>
    </xf>
    <xf numFmtId="0" fontId="7" fillId="0" borderId="1" xfId="0" applyFont="1" applyBorder="1" applyAlignment="1">
      <alignment vertical="top"/>
    </xf>
    <xf numFmtId="0" fontId="53" fillId="0" borderId="1" xfId="0" applyFont="1" applyBorder="1" applyAlignment="1">
      <alignment vertical="top"/>
    </xf>
    <xf numFmtId="0" fontId="30" fillId="0" borderId="1" xfId="0" applyFont="1" applyBorder="1" applyAlignment="1">
      <alignment horizontal="center" vertical="top"/>
    </xf>
    <xf numFmtId="0" fontId="28" fillId="0" borderId="1" xfId="0" applyFont="1" applyBorder="1"/>
    <xf numFmtId="164" fontId="28" fillId="0" borderId="108" xfId="0" applyNumberFormat="1" applyFont="1" applyBorder="1" applyAlignment="1">
      <alignment vertical="center"/>
    </xf>
    <xf numFmtId="169" fontId="28" fillId="0" borderId="1" xfId="0" applyNumberFormat="1" applyFont="1" applyBorder="1" applyAlignment="1">
      <alignment vertical="center"/>
    </xf>
    <xf numFmtId="164" fontId="28" fillId="0" borderId="109" xfId="0" applyNumberFormat="1" applyFont="1" applyBorder="1" applyAlignment="1">
      <alignment vertical="center"/>
    </xf>
    <xf numFmtId="44" fontId="27" fillId="0" borderId="1" xfId="0" applyNumberFormat="1" applyFont="1" applyBorder="1" applyAlignment="1">
      <alignment vertical="center"/>
    </xf>
    <xf numFmtId="44" fontId="51" fillId="0" borderId="1" xfId="0" applyNumberFormat="1" applyFont="1" applyBorder="1" applyAlignment="1">
      <alignment horizontal="center" vertical="center" wrapText="1"/>
    </xf>
    <xf numFmtId="44" fontId="28" fillId="0" borderId="1" xfId="0" applyNumberFormat="1" applyFont="1" applyBorder="1" applyAlignment="1">
      <alignment vertical="center"/>
    </xf>
    <xf numFmtId="0" fontId="10" fillId="0" borderId="1" xfId="0" applyFont="1" applyBorder="1" applyAlignment="1">
      <alignment horizontal="right" vertical="top"/>
    </xf>
    <xf numFmtId="0" fontId="30" fillId="6" borderId="111" xfId="0" applyFont="1" applyFill="1" applyBorder="1" applyAlignment="1">
      <alignment vertical="center"/>
    </xf>
    <xf numFmtId="0" fontId="8" fillId="0" borderId="112" xfId="0" applyFont="1" applyBorder="1" applyAlignment="1">
      <alignment vertical="center" wrapText="1"/>
    </xf>
    <xf numFmtId="0" fontId="28" fillId="0" borderId="26" xfId="0" applyFont="1" applyBorder="1" applyAlignment="1">
      <alignment horizontal="center" vertical="center" wrapText="1"/>
    </xf>
    <xf numFmtId="0" fontId="27" fillId="0" borderId="26" xfId="0" applyFont="1" applyBorder="1" applyAlignment="1">
      <alignment horizontal="center" vertical="center"/>
    </xf>
    <xf numFmtId="0" fontId="28" fillId="0" borderId="0" xfId="0" applyFont="1" applyAlignment="1">
      <alignment horizontal="left"/>
    </xf>
    <xf numFmtId="164" fontId="30" fillId="0" borderId="26" xfId="0" applyNumberFormat="1" applyFont="1" applyBorder="1"/>
    <xf numFmtId="164" fontId="27" fillId="0" borderId="26" xfId="0" applyNumberFormat="1" applyFont="1" applyBorder="1"/>
    <xf numFmtId="0" fontId="30" fillId="0" borderId="27" xfId="0" applyFont="1" applyBorder="1" applyAlignment="1">
      <alignment vertical="center"/>
    </xf>
    <xf numFmtId="0" fontId="30" fillId="0" borderId="0" xfId="0" applyFont="1" applyAlignment="1">
      <alignment vertical="center" wrapText="1"/>
    </xf>
    <xf numFmtId="164" fontId="30" fillId="0" borderId="108" xfId="0" applyNumberFormat="1" applyFont="1" applyBorder="1" applyAlignment="1">
      <alignment vertical="center" wrapText="1"/>
    </xf>
    <xf numFmtId="164" fontId="27" fillId="0" borderId="113" xfId="0" applyNumberFormat="1" applyFont="1" applyBorder="1"/>
    <xf numFmtId="164" fontId="27" fillId="0" borderId="0" xfId="0" applyNumberFormat="1" applyFont="1"/>
    <xf numFmtId="164" fontId="30" fillId="0" borderId="114" xfId="0" applyNumberFormat="1" applyFont="1" applyBorder="1" applyAlignment="1">
      <alignment vertical="center" wrapText="1"/>
    </xf>
    <xf numFmtId="0" fontId="30" fillId="0" borderId="1" xfId="0" applyFont="1" applyBorder="1" applyAlignment="1">
      <alignment horizontal="left" vertical="center"/>
    </xf>
    <xf numFmtId="164" fontId="42" fillId="0" borderId="1" xfId="0" applyNumberFormat="1" applyFont="1" applyBorder="1" applyAlignment="1">
      <alignment horizontal="left" vertical="center" wrapText="1"/>
    </xf>
    <xf numFmtId="0" fontId="10" fillId="0" borderId="1" xfId="0" applyFont="1" applyBorder="1" applyAlignment="1">
      <alignment horizontal="left"/>
    </xf>
    <xf numFmtId="0" fontId="30" fillId="0" borderId="1" xfId="0" applyFont="1" applyBorder="1" applyAlignment="1">
      <alignment horizontal="left" vertical="center" wrapText="1"/>
    </xf>
    <xf numFmtId="164" fontId="42" fillId="0" borderId="0" xfId="0" applyNumberFormat="1" applyFont="1" applyAlignment="1">
      <alignment horizontal="left" vertical="center" wrapText="1"/>
    </xf>
    <xf numFmtId="164" fontId="30" fillId="0" borderId="116" xfId="0" applyNumberFormat="1" applyFont="1" applyBorder="1" applyAlignment="1">
      <alignment vertical="center" wrapText="1"/>
    </xf>
    <xf numFmtId="164" fontId="30" fillId="0" borderId="117" xfId="0" applyNumberFormat="1" applyFont="1" applyBorder="1" applyAlignment="1">
      <alignment vertical="center" wrapText="1"/>
    </xf>
    <xf numFmtId="164" fontId="28" fillId="0" borderId="26" xfId="0" applyNumberFormat="1" applyFont="1" applyBorder="1" applyAlignment="1">
      <alignment horizontal="left"/>
    </xf>
    <xf numFmtId="0" fontId="27" fillId="0" borderId="26" xfId="0" applyFont="1" applyBorder="1" applyAlignment="1">
      <alignment horizontal="left"/>
    </xf>
    <xf numFmtId="164" fontId="28" fillId="0" borderId="26" xfId="0" applyNumberFormat="1" applyFont="1" applyBorder="1" applyAlignment="1">
      <alignment vertical="center"/>
    </xf>
    <xf numFmtId="164" fontId="10" fillId="0" borderId="0" xfId="0" applyNumberFormat="1" applyFont="1"/>
    <xf numFmtId="0" fontId="30" fillId="0" borderId="0" xfId="0" applyFont="1" applyAlignment="1">
      <alignment vertical="center"/>
    </xf>
    <xf numFmtId="0" fontId="30" fillId="0" borderId="26" xfId="0" applyFont="1" applyBorder="1" applyAlignment="1">
      <alignment horizontal="left" vertical="center"/>
    </xf>
    <xf numFmtId="164" fontId="30" fillId="22" borderId="46" xfId="0" applyNumberFormat="1" applyFont="1" applyFill="1" applyBorder="1" applyAlignment="1">
      <alignment vertical="center" wrapText="1"/>
    </xf>
    <xf numFmtId="0" fontId="46" fillId="0" borderId="0" xfId="0" applyFont="1"/>
    <xf numFmtId="164" fontId="30" fillId="0" borderId="74" xfId="0" applyNumberFormat="1" applyFont="1" applyBorder="1" applyAlignment="1">
      <alignment vertical="center" wrapText="1"/>
    </xf>
    <xf numFmtId="44" fontId="54" fillId="0" borderId="26" xfId="0" applyNumberFormat="1" applyFont="1" applyBorder="1" applyAlignment="1">
      <alignment vertical="center" wrapText="1"/>
    </xf>
    <xf numFmtId="44" fontId="10" fillId="0" borderId="0" xfId="0" applyNumberFormat="1" applyFont="1"/>
    <xf numFmtId="0" fontId="8" fillId="0" borderId="119" xfId="0" applyFont="1" applyBorder="1" applyAlignment="1">
      <alignment horizontal="right" vertical="center" wrapText="1"/>
    </xf>
    <xf numFmtId="0" fontId="30" fillId="6" borderId="26" xfId="0" applyFont="1" applyFill="1" applyBorder="1" applyAlignment="1">
      <alignment horizontal="center" vertical="center"/>
    </xf>
    <xf numFmtId="0" fontId="31" fillId="0" borderId="26" xfId="0" applyFont="1" applyBorder="1" applyAlignment="1">
      <alignment horizontal="center"/>
    </xf>
    <xf numFmtId="0" fontId="25" fillId="0" borderId="26" xfId="0" applyFont="1" applyBorder="1"/>
    <xf numFmtId="0" fontId="28" fillId="0" borderId="26" xfId="0" applyFont="1" applyBorder="1" applyAlignment="1">
      <alignment horizontal="left" vertical="center"/>
    </xf>
    <xf numFmtId="0" fontId="27" fillId="0" borderId="26" xfId="0" applyFont="1" applyBorder="1" applyAlignment="1">
      <alignment vertical="center"/>
    </xf>
    <xf numFmtId="0" fontId="7" fillId="0" borderId="26" xfId="0" applyFont="1" applyBorder="1"/>
    <xf numFmtId="0" fontId="8" fillId="0" borderId="64" xfId="0" applyFont="1" applyBorder="1" applyAlignment="1">
      <alignment horizontal="right" vertical="center" wrapText="1"/>
    </xf>
    <xf numFmtId="0" fontId="8" fillId="0" borderId="64" xfId="0" applyFont="1" applyBorder="1" applyAlignment="1">
      <alignment horizontal="right" wrapText="1"/>
    </xf>
    <xf numFmtId="0" fontId="8" fillId="0" borderId="120" xfId="0" applyFont="1" applyBorder="1" applyAlignment="1">
      <alignment horizontal="right" vertical="center" wrapText="1"/>
    </xf>
    <xf numFmtId="0" fontId="30" fillId="0" borderId="65" xfId="0" applyFont="1" applyBorder="1" applyAlignment="1">
      <alignment horizontal="center" vertical="center"/>
    </xf>
    <xf numFmtId="0" fontId="30" fillId="0" borderId="67" xfId="0" applyFont="1" applyBorder="1" applyAlignment="1">
      <alignment horizontal="center" vertical="center"/>
    </xf>
    <xf numFmtId="0" fontId="56" fillId="0" borderId="27" xfId="0" applyFont="1" applyBorder="1" applyAlignment="1">
      <alignment horizontal="left" vertical="center" wrapText="1"/>
    </xf>
    <xf numFmtId="0" fontId="30" fillId="0" borderId="121" xfId="0" applyFont="1" applyBorder="1" applyAlignment="1">
      <alignment horizontal="center" vertical="center" wrapText="1"/>
    </xf>
    <xf numFmtId="0" fontId="30" fillId="4" borderId="26" xfId="0" applyFont="1" applyFill="1" applyBorder="1" applyAlignment="1">
      <alignment vertical="center"/>
    </xf>
    <xf numFmtId="164" fontId="30" fillId="0" borderId="123" xfId="0" applyNumberFormat="1" applyFont="1" applyBorder="1" applyAlignment="1">
      <alignment vertical="center"/>
    </xf>
    <xf numFmtId="164" fontId="30" fillId="0" borderId="124" xfId="0" applyNumberFormat="1" applyFont="1" applyBorder="1" applyAlignment="1">
      <alignment vertical="center"/>
    </xf>
    <xf numFmtId="164" fontId="30" fillId="0" borderId="125" xfId="0" applyNumberFormat="1" applyFont="1" applyBorder="1" applyAlignment="1">
      <alignment vertical="center"/>
    </xf>
    <xf numFmtId="0" fontId="30" fillId="4" borderId="26" xfId="0" applyFont="1" applyFill="1" applyBorder="1"/>
    <xf numFmtId="0" fontId="23" fillId="4" borderId="126" xfId="0" applyFont="1" applyFill="1" applyBorder="1"/>
    <xf numFmtId="0" fontId="30" fillId="4" borderId="122" xfId="0" applyFont="1" applyFill="1" applyBorder="1"/>
    <xf numFmtId="0" fontId="30" fillId="4" borderId="28" xfId="0" applyFont="1" applyFill="1" applyBorder="1"/>
    <xf numFmtId="164" fontId="23" fillId="0" borderId="27" xfId="0" applyNumberFormat="1" applyFont="1" applyBorder="1" applyAlignment="1">
      <alignment vertical="center"/>
    </xf>
    <xf numFmtId="0" fontId="30" fillId="0" borderId="122" xfId="0" applyFont="1" applyBorder="1"/>
    <xf numFmtId="0" fontId="57" fillId="0" borderId="26" xfId="0" applyFont="1" applyBorder="1"/>
    <xf numFmtId="164" fontId="23" fillId="0" borderId="26" xfId="0" applyNumberFormat="1" applyFont="1" applyBorder="1" applyAlignment="1">
      <alignment vertical="center"/>
    </xf>
    <xf numFmtId="0" fontId="30" fillId="0" borderId="83" xfId="0" applyFont="1" applyBorder="1" applyAlignment="1">
      <alignment horizontal="center" vertical="center" wrapText="1"/>
    </xf>
    <xf numFmtId="0" fontId="30" fillId="0" borderId="66" xfId="0" applyFont="1" applyBorder="1" applyAlignment="1">
      <alignment horizontal="center" vertical="center"/>
    </xf>
    <xf numFmtId="0" fontId="23" fillId="4" borderId="28" xfId="0" applyFont="1" applyFill="1" applyBorder="1" applyAlignment="1">
      <alignment vertical="center"/>
    </xf>
    <xf numFmtId="0" fontId="46" fillId="0" borderId="0" xfId="0" applyFont="1" applyAlignment="1">
      <alignment vertical="center"/>
    </xf>
    <xf numFmtId="0" fontId="58" fillId="0" borderId="26" xfId="0" applyFont="1" applyBorder="1" applyAlignment="1">
      <alignment horizontal="center" vertical="center"/>
    </xf>
    <xf numFmtId="0" fontId="30" fillId="0" borderId="27" xfId="0" applyFont="1" applyBorder="1" applyAlignment="1">
      <alignment horizontal="center"/>
    </xf>
    <xf numFmtId="0" fontId="30" fillId="0" borderId="27" xfId="0" applyFont="1" applyBorder="1" applyAlignment="1">
      <alignment horizontal="left" wrapText="1"/>
    </xf>
    <xf numFmtId="0" fontId="30" fillId="0" borderId="27" xfId="0" applyFont="1" applyBorder="1" applyAlignment="1">
      <alignment horizontal="center" wrapText="1"/>
    </xf>
    <xf numFmtId="0" fontId="30" fillId="0" borderId="65" xfId="0" applyFont="1" applyBorder="1" applyAlignment="1">
      <alignment horizontal="center"/>
    </xf>
    <xf numFmtId="0" fontId="56" fillId="0" borderId="26" xfId="0" applyFont="1" applyBorder="1"/>
    <xf numFmtId="0" fontId="30" fillId="0" borderId="27" xfId="0" applyFont="1" applyBorder="1"/>
    <xf numFmtId="0" fontId="8" fillId="0" borderId="130" xfId="0" applyFont="1" applyBorder="1" applyAlignment="1">
      <alignment horizontal="left"/>
    </xf>
    <xf numFmtId="0" fontId="8" fillId="0" borderId="0" xfId="0" applyFont="1" applyAlignment="1">
      <alignment horizontal="left"/>
    </xf>
    <xf numFmtId="0" fontId="30" fillId="0" borderId="131" xfId="0" applyFont="1" applyBorder="1" applyAlignment="1">
      <alignment horizontal="left"/>
    </xf>
    <xf numFmtId="0" fontId="56" fillId="0" borderId="131" xfId="0" applyFont="1" applyBorder="1" applyAlignment="1">
      <alignment horizontal="left" vertical="top"/>
    </xf>
    <xf numFmtId="0" fontId="56" fillId="0" borderId="131" xfId="0" applyFont="1" applyBorder="1" applyAlignment="1">
      <alignment horizontal="left"/>
    </xf>
    <xf numFmtId="0" fontId="30" fillId="0" borderId="131" xfId="0" applyFont="1" applyBorder="1"/>
    <xf numFmtId="0" fontId="30" fillId="0" borderId="121" xfId="0" applyFont="1" applyBorder="1"/>
    <xf numFmtId="164" fontId="30" fillId="0" borderId="98" xfId="0" applyNumberFormat="1" applyFont="1" applyBorder="1"/>
    <xf numFmtId="0" fontId="28" fillId="0" borderId="26" xfId="0" applyFont="1" applyBorder="1" applyAlignment="1">
      <alignment horizontal="center" vertical="center"/>
    </xf>
    <xf numFmtId="0" fontId="8" fillId="0" borderId="26" xfId="0" applyFont="1" applyBorder="1" applyAlignment="1">
      <alignment horizontal="left"/>
    </xf>
    <xf numFmtId="164" fontId="8" fillId="0" borderId="1" xfId="0" applyNumberFormat="1" applyFont="1" applyBorder="1" applyAlignment="1">
      <alignment vertical="center"/>
    </xf>
    <xf numFmtId="0" fontId="30" fillId="0" borderId="26" xfId="0" applyFont="1" applyBorder="1" applyAlignment="1">
      <alignment horizontal="right"/>
    </xf>
    <xf numFmtId="164" fontId="8" fillId="0" borderId="0" xfId="0" applyNumberFormat="1" applyFont="1" applyAlignment="1">
      <alignment vertical="center"/>
    </xf>
    <xf numFmtId="164" fontId="30" fillId="0" borderId="127" xfId="0" applyNumberFormat="1" applyFont="1" applyBorder="1" applyAlignment="1">
      <alignment vertical="center"/>
    </xf>
    <xf numFmtId="164" fontId="7" fillId="0" borderId="1" xfId="0" applyNumberFormat="1" applyFont="1" applyBorder="1" applyAlignment="1">
      <alignment vertical="center"/>
    </xf>
    <xf numFmtId="164" fontId="7" fillId="0" borderId="0" xfId="0" applyNumberFormat="1" applyFont="1" applyAlignment="1">
      <alignment vertical="center"/>
    </xf>
    <xf numFmtId="0" fontId="30" fillId="0" borderId="139" xfId="0" applyFont="1" applyBorder="1" applyAlignment="1">
      <alignment horizontal="center" vertical="center"/>
    </xf>
    <xf numFmtId="0" fontId="30" fillId="0" borderId="26" xfId="0" applyFont="1" applyBorder="1" applyAlignment="1">
      <alignment horizontal="center" vertical="top"/>
    </xf>
    <xf numFmtId="0" fontId="32" fillId="0" borderId="26" xfId="0" applyFont="1" applyBorder="1" applyAlignment="1">
      <alignment horizontal="left" vertical="center"/>
    </xf>
    <xf numFmtId="0" fontId="23" fillId="0" borderId="0" xfId="0" applyFont="1"/>
    <xf numFmtId="0" fontId="30" fillId="0" borderId="26" xfId="0" applyFont="1" applyBorder="1" applyAlignment="1">
      <alignment horizontal="center" wrapText="1"/>
    </xf>
    <xf numFmtId="0" fontId="25" fillId="0" borderId="26" xfId="0" applyFont="1" applyBorder="1" applyAlignment="1">
      <alignment horizontal="left"/>
    </xf>
    <xf numFmtId="0" fontId="30" fillId="0" borderId="143" xfId="0" applyFont="1" applyBorder="1" applyAlignment="1">
      <alignment vertical="center" wrapText="1"/>
    </xf>
    <xf numFmtId="0" fontId="30" fillId="0" borderId="143" xfId="0" applyFont="1" applyBorder="1" applyAlignment="1">
      <alignment horizontal="center" wrapText="1"/>
    </xf>
    <xf numFmtId="0" fontId="30" fillId="0" borderId="98" xfId="0" applyFont="1" applyBorder="1" applyAlignment="1">
      <alignment vertical="center" wrapText="1"/>
    </xf>
    <xf numFmtId="0" fontId="30" fillId="19" borderId="144" xfId="0" applyFont="1" applyFill="1" applyBorder="1" applyAlignment="1">
      <alignment vertical="center" wrapText="1"/>
    </xf>
    <xf numFmtId="0" fontId="30" fillId="19" borderId="144" xfId="0" applyFont="1" applyFill="1" applyBorder="1" applyAlignment="1">
      <alignment horizontal="right" vertical="center" wrapText="1"/>
    </xf>
    <xf numFmtId="164" fontId="30" fillId="19" borderId="144" xfId="0" applyNumberFormat="1" applyFont="1" applyFill="1" applyBorder="1" applyAlignment="1">
      <alignment horizontal="right" vertical="center" wrapText="1"/>
    </xf>
    <xf numFmtId="0" fontId="30" fillId="19" borderId="145" xfId="0" applyFont="1" applyFill="1" applyBorder="1" applyAlignment="1">
      <alignment horizontal="center" wrapText="1"/>
    </xf>
    <xf numFmtId="0" fontId="30" fillId="19" borderId="145" xfId="0" applyFont="1" applyFill="1" applyBorder="1" applyAlignment="1">
      <alignment vertical="center" wrapText="1"/>
    </xf>
    <xf numFmtId="0" fontId="30" fillId="19" borderId="145" xfId="0" applyFont="1" applyFill="1" applyBorder="1" applyAlignment="1">
      <alignment horizontal="right" vertical="center" wrapText="1"/>
    </xf>
    <xf numFmtId="164" fontId="30" fillId="19" borderId="145" xfId="0" applyNumberFormat="1" applyFont="1" applyFill="1" applyBorder="1" applyAlignment="1">
      <alignment horizontal="right" vertical="center" wrapText="1"/>
    </xf>
    <xf numFmtId="0" fontId="52" fillId="3" borderId="148" xfId="0" applyFont="1" applyFill="1" applyBorder="1" applyAlignment="1">
      <alignment horizontal="right" vertical="center"/>
    </xf>
    <xf numFmtId="0" fontId="30" fillId="3" borderId="148" xfId="0" applyFont="1" applyFill="1" applyBorder="1" applyAlignment="1">
      <alignment horizontal="right" vertical="center" wrapText="1"/>
    </xf>
    <xf numFmtId="164" fontId="52" fillId="3" borderId="148" xfId="0" applyNumberFormat="1" applyFont="1" applyFill="1" applyBorder="1" applyAlignment="1">
      <alignment vertical="center"/>
    </xf>
    <xf numFmtId="0" fontId="51" fillId="3" borderId="148" xfId="0" applyFont="1" applyFill="1" applyBorder="1" applyAlignment="1">
      <alignment horizontal="center" wrapText="1"/>
    </xf>
    <xf numFmtId="0" fontId="30" fillId="19" borderId="149" xfId="0" applyFont="1" applyFill="1" applyBorder="1" applyAlignment="1">
      <alignment horizontal="center" wrapText="1"/>
    </xf>
    <xf numFmtId="0" fontId="30" fillId="0" borderId="1" xfId="0" applyFont="1" applyBorder="1" applyAlignment="1">
      <alignment horizontal="center" wrapText="1"/>
    </xf>
    <xf numFmtId="0" fontId="25" fillId="0" borderId="26" xfId="0" applyFont="1" applyBorder="1" applyAlignment="1">
      <alignment vertical="center"/>
    </xf>
    <xf numFmtId="167" fontId="30" fillId="0" borderId="26" xfId="0" applyNumberFormat="1" applyFont="1" applyBorder="1" applyAlignment="1">
      <alignment vertical="center"/>
    </xf>
    <xf numFmtId="0" fontId="30" fillId="19" borderId="144" xfId="0" applyFont="1" applyFill="1" applyBorder="1" applyAlignment="1">
      <alignment horizontal="center" wrapText="1"/>
    </xf>
    <xf numFmtId="0" fontId="30" fillId="3" borderId="151" xfId="0" applyFont="1" applyFill="1" applyBorder="1" applyAlignment="1">
      <alignment horizontal="right" vertical="center" wrapText="1"/>
    </xf>
    <xf numFmtId="0" fontId="30" fillId="3" borderId="151" xfId="0" applyFont="1" applyFill="1" applyBorder="1" applyAlignment="1">
      <alignment horizontal="center" wrapText="1"/>
    </xf>
    <xf numFmtId="0" fontId="30" fillId="3" borderId="148" xfId="0" applyFont="1" applyFill="1" applyBorder="1" applyAlignment="1">
      <alignment horizontal="center" wrapText="1"/>
    </xf>
    <xf numFmtId="0" fontId="30" fillId="0" borderId="152" xfId="0" applyFont="1" applyBorder="1" applyAlignment="1">
      <alignment vertical="center" wrapText="1"/>
    </xf>
    <xf numFmtId="0" fontId="61" fillId="0" borderId="26" xfId="0" applyFont="1" applyBorder="1" applyAlignment="1">
      <alignment horizontal="center" wrapText="1"/>
    </xf>
    <xf numFmtId="0" fontId="62" fillId="0" borderId="26" xfId="0" applyFont="1" applyBorder="1" applyAlignment="1">
      <alignment horizontal="left" vertical="center"/>
    </xf>
    <xf numFmtId="0" fontId="8" fillId="0" borderId="155" xfId="0" applyFont="1" applyBorder="1" applyAlignment="1">
      <alignment vertical="center" wrapText="1"/>
    </xf>
    <xf numFmtId="0" fontId="30" fillId="0" borderId="77" xfId="0" applyFont="1" applyBorder="1" applyAlignment="1">
      <alignment horizontal="center" vertical="center" wrapText="1"/>
    </xf>
    <xf numFmtId="167" fontId="54" fillId="0" borderId="26" xfId="0" applyNumberFormat="1" applyFont="1" applyBorder="1" applyAlignment="1">
      <alignment vertical="center"/>
    </xf>
    <xf numFmtId="0" fontId="63" fillId="0" borderId="1" xfId="0" applyFont="1" applyBorder="1" applyAlignment="1">
      <alignment vertical="center" wrapText="1"/>
    </xf>
    <xf numFmtId="164" fontId="23" fillId="0" borderId="0" xfId="0" applyNumberFormat="1" applyFont="1"/>
    <xf numFmtId="167" fontId="64" fillId="0" borderId="26" xfId="0" applyNumberFormat="1" applyFont="1" applyBorder="1" applyAlignment="1">
      <alignment vertical="center"/>
    </xf>
    <xf numFmtId="0" fontId="23" fillId="0" borderId="0" xfId="0" applyFont="1" applyAlignment="1">
      <alignment horizontal="left"/>
    </xf>
    <xf numFmtId="0" fontId="65" fillId="0" borderId="0" xfId="0" applyFont="1"/>
    <xf numFmtId="0" fontId="31" fillId="0" borderId="26" xfId="0" applyFont="1" applyBorder="1" applyAlignment="1">
      <alignment horizontal="right" vertical="center"/>
    </xf>
    <xf numFmtId="0" fontId="10" fillId="0" borderId="0" xfId="0" applyFont="1" applyAlignment="1">
      <alignment horizontal="left"/>
    </xf>
    <xf numFmtId="0" fontId="23" fillId="0" borderId="67" xfId="0" applyFont="1" applyBorder="1"/>
    <xf numFmtId="0" fontId="45" fillId="0" borderId="26" xfId="0" applyFont="1" applyBorder="1" applyAlignment="1">
      <alignment horizontal="right" vertical="center"/>
    </xf>
    <xf numFmtId="44" fontId="10" fillId="0" borderId="26" xfId="0" applyNumberFormat="1" applyFont="1" applyBorder="1" applyAlignment="1">
      <alignment vertical="center"/>
    </xf>
    <xf numFmtId="0" fontId="36" fillId="0" borderId="157" xfId="0" applyFont="1" applyBorder="1" applyAlignment="1">
      <alignment horizontal="left" vertical="center"/>
    </xf>
    <xf numFmtId="0" fontId="30" fillId="0" borderId="157" xfId="0" applyFont="1" applyBorder="1" applyAlignment="1">
      <alignment vertical="center" wrapText="1"/>
    </xf>
    <xf numFmtId="0" fontId="30" fillId="0" borderId="157" xfId="0" applyFont="1" applyBorder="1" applyAlignment="1">
      <alignment horizontal="right" vertical="center" wrapText="1"/>
    </xf>
    <xf numFmtId="164" fontId="23" fillId="0" borderId="157" xfId="0" applyNumberFormat="1" applyFont="1" applyBorder="1" applyAlignment="1">
      <alignment vertical="center"/>
    </xf>
    <xf numFmtId="0" fontId="36" fillId="0" borderId="157" xfId="0" applyFont="1" applyBorder="1" applyAlignment="1">
      <alignment horizontal="right" vertical="center"/>
    </xf>
    <xf numFmtId="164" fontId="23" fillId="0" borderId="1" xfId="0" applyNumberFormat="1" applyFont="1" applyBorder="1" applyAlignment="1">
      <alignment vertical="center"/>
    </xf>
    <xf numFmtId="164" fontId="57" fillId="0" borderId="26" xfId="0" applyNumberFormat="1" applyFont="1" applyBorder="1" applyAlignment="1">
      <alignment vertical="center"/>
    </xf>
    <xf numFmtId="0" fontId="36" fillId="0" borderId="160" xfId="0" applyFont="1" applyBorder="1" applyAlignment="1">
      <alignment horizontal="left" vertical="center"/>
    </xf>
    <xf numFmtId="0" fontId="30" fillId="0" borderId="160" xfId="0" applyFont="1" applyBorder="1" applyAlignment="1">
      <alignment vertical="center" wrapText="1"/>
    </xf>
    <xf numFmtId="0" fontId="30" fillId="0" borderId="160" xfId="0" applyFont="1" applyBorder="1" applyAlignment="1">
      <alignment horizontal="right" vertical="center" wrapText="1"/>
    </xf>
    <xf numFmtId="164" fontId="23" fillId="0" borderId="160" xfId="0" applyNumberFormat="1" applyFont="1" applyBorder="1" applyAlignment="1">
      <alignment vertical="center"/>
    </xf>
    <xf numFmtId="0" fontId="36" fillId="0" borderId="159" xfId="0" applyFont="1" applyBorder="1" applyAlignment="1">
      <alignment horizontal="left" vertical="center"/>
    </xf>
    <xf numFmtId="0" fontId="30" fillId="0" borderId="159" xfId="0" applyFont="1" applyBorder="1" applyAlignment="1">
      <alignment vertical="center" wrapText="1"/>
    </xf>
    <xf numFmtId="0" fontId="30" fillId="0" borderId="159" xfId="0" applyFont="1" applyBorder="1" applyAlignment="1">
      <alignment horizontal="right" vertical="center" wrapText="1"/>
    </xf>
    <xf numFmtId="164" fontId="23" fillId="0" borderId="159" xfId="0" applyNumberFormat="1" applyFont="1" applyBorder="1" applyAlignment="1">
      <alignment vertical="center"/>
    </xf>
    <xf numFmtId="0" fontId="57" fillId="19" borderId="145" xfId="0" applyFont="1" applyFill="1" applyBorder="1" applyAlignment="1">
      <alignment vertical="center" wrapText="1"/>
    </xf>
    <xf numFmtId="164" fontId="23" fillId="19" borderId="145" xfId="0" applyNumberFormat="1" applyFont="1" applyFill="1" applyBorder="1" applyAlignment="1">
      <alignment vertical="center"/>
    </xf>
    <xf numFmtId="164" fontId="52" fillId="3" borderId="148" xfId="0" applyNumberFormat="1" applyFont="1" applyFill="1" applyBorder="1" applyAlignment="1">
      <alignment horizontal="right" vertical="center"/>
    </xf>
    <xf numFmtId="164" fontId="23" fillId="19" borderId="172" xfId="0" applyNumberFormat="1" applyFont="1" applyFill="1" applyBorder="1" applyAlignment="1">
      <alignment vertical="center"/>
    </xf>
    <xf numFmtId="164" fontId="30" fillId="0" borderId="157" xfId="0" applyNumberFormat="1" applyFont="1" applyBorder="1" applyAlignment="1">
      <alignment horizontal="right" vertical="center" wrapText="1"/>
    </xf>
    <xf numFmtId="0" fontId="67" fillId="21" borderId="173" xfId="0" applyFont="1" applyFill="1" applyBorder="1" applyAlignment="1">
      <alignment horizontal="left" vertical="center"/>
    </xf>
    <xf numFmtId="0" fontId="31" fillId="21" borderId="173" xfId="0" applyFont="1" applyFill="1" applyBorder="1" applyAlignment="1">
      <alignment horizontal="left" vertical="center"/>
    </xf>
    <xf numFmtId="0" fontId="31" fillId="21" borderId="173" xfId="0" applyFont="1" applyFill="1" applyBorder="1" applyAlignment="1">
      <alignment horizontal="right" vertical="center"/>
    </xf>
    <xf numFmtId="0" fontId="68" fillId="21" borderId="173" xfId="0" applyFont="1" applyFill="1" applyBorder="1" applyAlignment="1">
      <alignment horizontal="right" vertical="center" wrapText="1"/>
    </xf>
    <xf numFmtId="0" fontId="31" fillId="21" borderId="173" xfId="0" applyFont="1" applyFill="1" applyBorder="1" applyAlignment="1">
      <alignment vertical="center"/>
    </xf>
    <xf numFmtId="164" fontId="31" fillId="21" borderId="173" xfId="0" applyNumberFormat="1" applyFont="1" applyFill="1" applyBorder="1" applyAlignment="1">
      <alignment vertical="center"/>
    </xf>
    <xf numFmtId="164" fontId="69" fillId="21" borderId="173" xfId="0" applyNumberFormat="1" applyFont="1" applyFill="1" applyBorder="1" applyAlignment="1">
      <alignment vertical="center"/>
    </xf>
    <xf numFmtId="0" fontId="67" fillId="0" borderId="0" xfId="0" applyFont="1" applyAlignment="1">
      <alignment horizontal="right" vertical="center"/>
    </xf>
    <xf numFmtId="0" fontId="69" fillId="0" borderId="0" xfId="0" applyFont="1"/>
    <xf numFmtId="0" fontId="32" fillId="0" borderId="1" xfId="0" applyFont="1" applyBorder="1" applyAlignment="1">
      <alignment horizontal="left" vertical="center"/>
    </xf>
    <xf numFmtId="0" fontId="30" fillId="0" borderId="1" xfId="0" applyFont="1" applyBorder="1" applyAlignment="1">
      <alignment horizontal="left" vertical="top"/>
    </xf>
    <xf numFmtId="3" fontId="28" fillId="0" borderId="175" xfId="0" applyNumberFormat="1" applyFont="1" applyBorder="1" applyAlignment="1">
      <alignment horizontal="center" vertical="center"/>
    </xf>
    <xf numFmtId="167" fontId="30" fillId="0" borderId="1" xfId="0" applyNumberFormat="1" applyFont="1" applyBorder="1" applyAlignment="1">
      <alignment horizontal="center" vertical="top" wrapText="1"/>
    </xf>
    <xf numFmtId="0" fontId="30" fillId="0" borderId="1" xfId="0" applyFont="1" applyBorder="1" applyAlignment="1">
      <alignment horizontal="center" vertical="top" wrapText="1"/>
    </xf>
    <xf numFmtId="0" fontId="28" fillId="0" borderId="1" xfId="0" applyFont="1" applyBorder="1" applyAlignment="1">
      <alignment horizontal="center" vertical="top" wrapText="1"/>
    </xf>
    <xf numFmtId="167" fontId="28" fillId="0" borderId="1" xfId="0" applyNumberFormat="1" applyFont="1" applyBorder="1" applyAlignment="1">
      <alignment horizontal="center" vertical="top" wrapText="1"/>
    </xf>
    <xf numFmtId="0" fontId="27" fillId="0" borderId="1" xfId="0" applyFont="1" applyBorder="1" applyAlignment="1">
      <alignment horizontal="center" vertical="top"/>
    </xf>
    <xf numFmtId="0" fontId="30" fillId="0" borderId="1" xfId="0" applyFont="1" applyBorder="1" applyAlignment="1">
      <alignment horizontal="center"/>
    </xf>
    <xf numFmtId="168" fontId="27" fillId="0" borderId="1" xfId="0" applyNumberFormat="1" applyFont="1" applyBorder="1"/>
    <xf numFmtId="0" fontId="30" fillId="0" borderId="1" xfId="0" applyFont="1" applyBorder="1" applyAlignment="1">
      <alignment horizontal="center" vertical="center" wrapText="1"/>
    </xf>
    <xf numFmtId="0" fontId="30" fillId="0" borderId="1" xfId="0" applyFont="1" applyBorder="1" applyAlignment="1">
      <alignment horizontal="right" vertical="center"/>
    </xf>
    <xf numFmtId="0" fontId="27" fillId="19" borderId="145" xfId="0" applyFont="1" applyFill="1" applyBorder="1" applyAlignment="1">
      <alignment horizontal="right" vertical="center"/>
    </xf>
    <xf numFmtId="0" fontId="23" fillId="19" borderId="145" xfId="0" applyFont="1" applyFill="1" applyBorder="1" applyAlignment="1">
      <alignment vertical="center"/>
    </xf>
    <xf numFmtId="164" fontId="30" fillId="19" borderId="145" xfId="0" applyNumberFormat="1" applyFont="1" applyFill="1" applyBorder="1" applyAlignment="1">
      <alignment vertical="center"/>
    </xf>
    <xf numFmtId="169" fontId="23" fillId="19" borderId="145" xfId="0" applyNumberFormat="1" applyFont="1" applyFill="1" applyBorder="1" applyAlignment="1">
      <alignment vertical="center"/>
    </xf>
    <xf numFmtId="0" fontId="27" fillId="19" borderId="145" xfId="0" applyFont="1" applyFill="1" applyBorder="1" applyAlignment="1">
      <alignment vertical="center"/>
    </xf>
    <xf numFmtId="164" fontId="30" fillId="19" borderId="145" xfId="0" applyNumberFormat="1" applyFont="1" applyFill="1" applyBorder="1" applyAlignment="1">
      <alignment horizontal="center" vertical="center" wrapText="1"/>
    </xf>
    <xf numFmtId="164" fontId="30" fillId="19" borderId="145" xfId="0" applyNumberFormat="1" applyFont="1" applyFill="1" applyBorder="1" applyAlignment="1">
      <alignment horizontal="center" vertical="center"/>
    </xf>
    <xf numFmtId="169" fontId="27" fillId="19" borderId="145" xfId="0" applyNumberFormat="1" applyFont="1" applyFill="1" applyBorder="1" applyAlignment="1">
      <alignment vertical="center"/>
    </xf>
    <xf numFmtId="0" fontId="28" fillId="0" borderId="1" xfId="0" applyFont="1" applyBorder="1" applyAlignment="1">
      <alignment horizontal="right" vertical="center"/>
    </xf>
    <xf numFmtId="169" fontId="30" fillId="0" borderId="1" xfId="0" applyNumberFormat="1" applyFont="1" applyBorder="1" applyAlignment="1">
      <alignment vertical="center"/>
    </xf>
    <xf numFmtId="164" fontId="30" fillId="24" borderId="1" xfId="0" applyNumberFormat="1" applyFont="1" applyFill="1" applyBorder="1" applyAlignment="1">
      <alignment vertical="center"/>
    </xf>
    <xf numFmtId="0" fontId="28" fillId="0" borderId="1" xfId="0" applyFont="1" applyBorder="1" applyAlignment="1">
      <alignment vertical="center"/>
    </xf>
    <xf numFmtId="0" fontId="27" fillId="4" borderId="106" xfId="0" applyFont="1" applyFill="1" applyBorder="1" applyAlignment="1">
      <alignment horizontal="right" vertical="center"/>
    </xf>
    <xf numFmtId="0" fontId="27" fillId="4" borderId="106" xfId="0" applyFont="1" applyFill="1" applyBorder="1" applyAlignment="1">
      <alignment vertical="center"/>
    </xf>
    <xf numFmtId="164" fontId="30" fillId="4" borderId="106" xfId="0" applyNumberFormat="1" applyFont="1" applyFill="1" applyBorder="1" applyAlignment="1">
      <alignment horizontal="center" vertical="center" wrapText="1"/>
    </xf>
    <xf numFmtId="164" fontId="30" fillId="0" borderId="175" xfId="0" applyNumberFormat="1" applyFont="1" applyBorder="1" applyAlignment="1">
      <alignment vertical="center"/>
    </xf>
    <xf numFmtId="164" fontId="30" fillId="0" borderId="109" xfId="0" applyNumberFormat="1" applyFont="1" applyBorder="1" applyAlignment="1">
      <alignment vertical="center"/>
    </xf>
    <xf numFmtId="0" fontId="27" fillId="30" borderId="176" xfId="0" applyFont="1" applyFill="1" applyBorder="1" applyAlignment="1">
      <alignment horizontal="right" vertical="center"/>
    </xf>
    <xf numFmtId="0" fontId="27" fillId="30" borderId="176" xfId="0" applyFont="1" applyFill="1" applyBorder="1" applyAlignment="1">
      <alignment vertical="center"/>
    </xf>
    <xf numFmtId="44" fontId="27" fillId="30" borderId="176" xfId="0" applyNumberFormat="1" applyFont="1" applyFill="1" applyBorder="1" applyAlignment="1">
      <alignment vertical="center"/>
    </xf>
    <xf numFmtId="44" fontId="28" fillId="30" borderId="176" xfId="0" applyNumberFormat="1" applyFont="1" applyFill="1" applyBorder="1" applyAlignment="1">
      <alignment vertical="center"/>
    </xf>
    <xf numFmtId="44" fontId="30" fillId="30" borderId="176" xfId="0" applyNumberFormat="1" applyFont="1" applyFill="1" applyBorder="1" applyAlignment="1">
      <alignment horizontal="center" vertical="center" wrapText="1"/>
    </xf>
    <xf numFmtId="169" fontId="27" fillId="30" borderId="176" xfId="0" applyNumberFormat="1" applyFont="1" applyFill="1" applyBorder="1" applyAlignment="1">
      <alignment vertical="center"/>
    </xf>
    <xf numFmtId="0" fontId="23" fillId="0" borderId="1" xfId="0" applyFont="1" applyBorder="1" applyAlignment="1">
      <alignment horizontal="right" vertical="center"/>
    </xf>
    <xf numFmtId="0" fontId="57" fillId="0" borderId="1" xfId="0" applyFont="1" applyBorder="1" applyAlignment="1">
      <alignment horizontal="center" vertical="center"/>
    </xf>
    <xf numFmtId="0" fontId="23" fillId="0" borderId="0" xfId="0" applyFont="1" applyAlignment="1">
      <alignment vertical="center"/>
    </xf>
    <xf numFmtId="0" fontId="27" fillId="21" borderId="173" xfId="0" applyFont="1" applyFill="1" applyBorder="1" applyAlignment="1">
      <alignment horizontal="right" vertical="center"/>
    </xf>
    <xf numFmtId="0" fontId="30" fillId="21" borderId="173" xfId="0" applyFont="1" applyFill="1" applyBorder="1" applyAlignment="1">
      <alignment horizontal="center" vertical="center"/>
    </xf>
    <xf numFmtId="0" fontId="30" fillId="21" borderId="173" xfId="0" applyFont="1" applyFill="1" applyBorder="1" applyAlignment="1">
      <alignment vertical="center"/>
    </xf>
    <xf numFmtId="0" fontId="27" fillId="21" borderId="173" xfId="0" applyFont="1" applyFill="1" applyBorder="1" applyAlignment="1">
      <alignment vertical="center"/>
    </xf>
    <xf numFmtId="164" fontId="30" fillId="21" borderId="173" xfId="0" applyNumberFormat="1" applyFont="1" applyFill="1" applyBorder="1" applyAlignment="1">
      <alignment vertical="center"/>
    </xf>
    <xf numFmtId="164" fontId="30" fillId="21" borderId="173" xfId="0" applyNumberFormat="1" applyFont="1" applyFill="1" applyBorder="1" applyAlignment="1">
      <alignment horizontal="center" vertical="center" wrapText="1"/>
    </xf>
    <xf numFmtId="169" fontId="27" fillId="0" borderId="9" xfId="0" applyNumberFormat="1" applyFont="1" applyBorder="1" applyAlignment="1">
      <alignment vertical="center"/>
    </xf>
    <xf numFmtId="164" fontId="30" fillId="0" borderId="180" xfId="0" applyNumberFormat="1" applyFont="1" applyBorder="1" applyAlignment="1">
      <alignment vertical="center" wrapText="1"/>
    </xf>
    <xf numFmtId="164" fontId="30" fillId="18" borderId="46" xfId="0" applyNumberFormat="1" applyFont="1" applyFill="1" applyBorder="1" applyAlignment="1">
      <alignment vertical="center"/>
    </xf>
    <xf numFmtId="0" fontId="10" fillId="0" borderId="137" xfId="0" applyFont="1" applyBorder="1"/>
    <xf numFmtId="0" fontId="31" fillId="0" borderId="152" xfId="0" applyFont="1" applyBorder="1" applyAlignment="1">
      <alignment horizontal="right"/>
    </xf>
    <xf numFmtId="0" fontId="27" fillId="0" borderId="26" xfId="0" applyFont="1" applyBorder="1" applyAlignment="1">
      <alignment vertical="center" wrapText="1"/>
    </xf>
    <xf numFmtId="0" fontId="28" fillId="3" borderId="83" xfId="0" applyFont="1" applyFill="1" applyBorder="1" applyAlignment="1">
      <alignment horizontal="center"/>
    </xf>
    <xf numFmtId="0" fontId="30" fillId="0" borderId="157" xfId="0" applyFont="1" applyBorder="1" applyAlignment="1">
      <alignment horizontal="center" wrapText="1"/>
    </xf>
    <xf numFmtId="0" fontId="70" fillId="0" borderId="0" xfId="0" applyFont="1"/>
    <xf numFmtId="0" fontId="61" fillId="0" borderId="157" xfId="0" applyFont="1" applyBorder="1" applyAlignment="1">
      <alignment horizontal="center" wrapText="1"/>
    </xf>
    <xf numFmtId="164" fontId="30" fillId="0" borderId="157" xfId="0" applyNumberFormat="1" applyFont="1" applyBorder="1" applyAlignment="1">
      <alignment vertical="center"/>
    </xf>
    <xf numFmtId="0" fontId="64" fillId="0" borderId="26" xfId="0" applyFont="1" applyBorder="1" applyAlignment="1">
      <alignment vertical="center" wrapText="1"/>
    </xf>
    <xf numFmtId="0" fontId="32" fillId="0" borderId="26" xfId="0" applyFont="1" applyBorder="1" applyAlignment="1">
      <alignment horizontal="left"/>
    </xf>
    <xf numFmtId="0" fontId="30" fillId="0" borderId="83" xfId="0" applyFont="1" applyBorder="1" applyAlignment="1">
      <alignment horizontal="center" wrapText="1"/>
    </xf>
    <xf numFmtId="0" fontId="30" fillId="0" borderId="184" xfId="0" applyFont="1" applyBorder="1" applyAlignment="1">
      <alignment horizontal="center" vertical="center"/>
    </xf>
    <xf numFmtId="0" fontId="30" fillId="19" borderId="195" xfId="0" applyFont="1" applyFill="1" applyBorder="1" applyAlignment="1">
      <alignment horizontal="right" vertical="center" wrapText="1"/>
    </xf>
    <xf numFmtId="164" fontId="30" fillId="19" borderId="195" xfId="0" applyNumberFormat="1" applyFont="1" applyFill="1" applyBorder="1" applyAlignment="1">
      <alignment horizontal="right" vertical="center" wrapText="1"/>
    </xf>
    <xf numFmtId="0" fontId="30" fillId="19" borderId="202" xfId="0" applyFont="1" applyFill="1" applyBorder="1" applyAlignment="1">
      <alignment horizontal="right" vertical="center" wrapText="1"/>
    </xf>
    <xf numFmtId="164" fontId="30" fillId="19" borderId="202" xfId="0" applyNumberFormat="1" applyFont="1" applyFill="1" applyBorder="1" applyAlignment="1">
      <alignment horizontal="right" vertical="center" wrapText="1"/>
    </xf>
    <xf numFmtId="164" fontId="30" fillId="0" borderId="26" xfId="0" applyNumberFormat="1" applyFont="1" applyBorder="1" applyAlignment="1">
      <alignment horizontal="center" vertical="center" wrapText="1"/>
    </xf>
    <xf numFmtId="10" fontId="30" fillId="0" borderId="98" xfId="0" applyNumberFormat="1" applyFont="1" applyBorder="1" applyAlignment="1">
      <alignment vertical="center"/>
    </xf>
    <xf numFmtId="164" fontId="30" fillId="0" borderId="27" xfId="0" applyNumberFormat="1" applyFont="1" applyBorder="1" applyAlignment="1">
      <alignment vertical="center"/>
    </xf>
    <xf numFmtId="0" fontId="30" fillId="0" borderId="193" xfId="0" applyFont="1" applyBorder="1" applyAlignment="1">
      <alignment horizontal="center" wrapText="1"/>
    </xf>
    <xf numFmtId="164" fontId="30" fillId="0" borderId="193" xfId="0" applyNumberFormat="1" applyFont="1" applyBorder="1" applyAlignment="1">
      <alignment vertical="center"/>
    </xf>
    <xf numFmtId="164" fontId="8" fillId="0" borderId="0" xfId="0" applyNumberFormat="1" applyFont="1"/>
    <xf numFmtId="9" fontId="10" fillId="0" borderId="0" xfId="0" applyNumberFormat="1" applyFont="1"/>
    <xf numFmtId="0" fontId="23" fillId="20" borderId="59" xfId="0" applyFont="1" applyFill="1" applyBorder="1" applyAlignment="1">
      <alignment horizontal="right" vertical="top"/>
    </xf>
    <xf numFmtId="0" fontId="31" fillId="0" borderId="26" xfId="0" applyFont="1" applyBorder="1" applyAlignment="1">
      <alignment horizontal="center" vertical="center"/>
    </xf>
    <xf numFmtId="0" fontId="32" fillId="0" borderId="27" xfId="0" applyFont="1" applyBorder="1" applyAlignment="1">
      <alignment vertical="center"/>
    </xf>
    <xf numFmtId="0" fontId="32" fillId="0" borderId="27" xfId="0" applyFont="1" applyBorder="1" applyAlignment="1">
      <alignment horizontal="left" vertical="center"/>
    </xf>
    <xf numFmtId="0" fontId="71" fillId="0" borderId="0" xfId="0" applyFont="1" applyAlignment="1">
      <alignment vertical="center"/>
    </xf>
    <xf numFmtId="0" fontId="34" fillId="0" borderId="26" xfId="0" applyFont="1" applyBorder="1" applyAlignment="1">
      <alignment vertical="center"/>
    </xf>
    <xf numFmtId="0" fontId="30" fillId="31" borderId="11" xfId="0" applyFont="1" applyFill="1" applyBorder="1" applyAlignment="1">
      <alignment horizontal="center" vertical="center" wrapText="1"/>
    </xf>
    <xf numFmtId="0" fontId="72" fillId="32" borderId="210" xfId="0" applyFont="1" applyFill="1" applyBorder="1" applyAlignment="1">
      <alignment horizontal="center" vertical="center"/>
    </xf>
    <xf numFmtId="0" fontId="54" fillId="0" borderId="26" xfId="0" applyFont="1" applyBorder="1" applyAlignment="1">
      <alignment vertical="center"/>
    </xf>
    <xf numFmtId="0" fontId="8" fillId="0" borderId="1" xfId="0" applyFont="1" applyBorder="1" applyAlignment="1">
      <alignment horizontal="right" vertical="center" wrapText="1"/>
    </xf>
    <xf numFmtId="0" fontId="30" fillId="6" borderId="45" xfId="0" applyFont="1" applyFill="1" applyBorder="1" applyAlignment="1">
      <alignment horizontal="right" vertical="center"/>
    </xf>
    <xf numFmtId="0" fontId="32" fillId="6" borderId="26" xfId="0" applyFont="1" applyFill="1" applyBorder="1" applyAlignment="1">
      <alignment vertical="center"/>
    </xf>
    <xf numFmtId="0" fontId="71" fillId="0" borderId="0" xfId="0" applyFont="1"/>
    <xf numFmtId="0" fontId="31" fillId="0" borderId="26" xfId="0" applyFont="1" applyBorder="1"/>
    <xf numFmtId="0" fontId="30" fillId="0" borderId="0" xfId="0" applyFont="1" applyAlignment="1">
      <alignment horizontal="center" vertical="center"/>
    </xf>
    <xf numFmtId="0" fontId="64" fillId="0" borderId="0" xfId="0" applyFont="1" applyAlignment="1">
      <alignment horizontal="left" vertical="center" wrapText="1"/>
    </xf>
    <xf numFmtId="0" fontId="30" fillId="0" borderId="0" xfId="0" applyFont="1" applyAlignment="1">
      <alignment horizontal="left" vertical="center"/>
    </xf>
    <xf numFmtId="0" fontId="73" fillId="0" borderId="0" xfId="0" applyFont="1" applyAlignment="1">
      <alignment vertical="center"/>
    </xf>
    <xf numFmtId="0" fontId="30" fillId="19" borderId="225" xfId="0" applyFont="1" applyFill="1" applyBorder="1" applyAlignment="1">
      <alignment vertical="center" wrapText="1"/>
    </xf>
    <xf numFmtId="0" fontId="30" fillId="19" borderId="226" xfId="0" applyFont="1" applyFill="1" applyBorder="1" applyAlignment="1">
      <alignment horizontal="center" vertical="center" wrapText="1"/>
    </xf>
    <xf numFmtId="0" fontId="8" fillId="0" borderId="228" xfId="0" applyFont="1" applyBorder="1" applyAlignment="1">
      <alignment horizontal="right" vertical="center" wrapText="1"/>
    </xf>
    <xf numFmtId="0" fontId="30" fillId="6" borderId="26" xfId="0" applyFont="1" applyFill="1" applyBorder="1" applyAlignment="1">
      <alignment horizontal="right" vertical="center"/>
    </xf>
    <xf numFmtId="0" fontId="28" fillId="0" borderId="27" xfId="0" applyFont="1" applyBorder="1" applyAlignment="1">
      <alignment vertical="center"/>
    </xf>
    <xf numFmtId="0" fontId="8" fillId="0" borderId="229" xfId="0" applyFont="1" applyBorder="1" applyAlignment="1">
      <alignment horizontal="right" vertical="center" wrapText="1"/>
    </xf>
    <xf numFmtId="0" fontId="30" fillId="28" borderId="230" xfId="0" applyFont="1" applyFill="1" applyBorder="1" applyAlignment="1">
      <alignment horizontal="center" vertical="center"/>
    </xf>
    <xf numFmtId="0" fontId="30" fillId="28" borderId="11" xfId="0" applyFont="1" applyFill="1" applyBorder="1" applyAlignment="1">
      <alignment horizontal="center" vertical="center" wrapText="1"/>
    </xf>
    <xf numFmtId="0" fontId="72" fillId="34" borderId="26" xfId="0" applyFont="1" applyFill="1" applyBorder="1" applyAlignment="1">
      <alignment horizontal="center" vertical="center"/>
    </xf>
    <xf numFmtId="0" fontId="31" fillId="0" borderId="0" xfId="0" applyFont="1" applyAlignment="1">
      <alignment horizontal="center" vertical="center"/>
    </xf>
    <xf numFmtId="0" fontId="25" fillId="0" borderId="0" xfId="0" applyFont="1"/>
    <xf numFmtId="0" fontId="32" fillId="0" borderId="0" xfId="0" applyFont="1" applyAlignment="1">
      <alignment vertical="center"/>
    </xf>
    <xf numFmtId="0" fontId="32" fillId="0" borderId="0" xfId="0" applyFont="1" applyAlignment="1">
      <alignment horizontal="left" vertical="center"/>
    </xf>
    <xf numFmtId="0" fontId="34" fillId="0" borderId="0" xfId="0" applyFont="1"/>
    <xf numFmtId="0" fontId="46" fillId="0" borderId="18" xfId="0" applyFont="1" applyBorder="1" applyAlignment="1">
      <alignment horizontal="center" vertical="center"/>
    </xf>
    <xf numFmtId="0" fontId="30" fillId="19" borderId="20" xfId="0" applyFont="1" applyFill="1" applyBorder="1" applyAlignment="1">
      <alignment horizontal="center" vertical="center" wrapText="1"/>
    </xf>
    <xf numFmtId="0" fontId="72" fillId="32" borderId="234" xfId="0" applyFont="1" applyFill="1" applyBorder="1" applyAlignment="1">
      <alignment horizontal="center" vertical="center"/>
    </xf>
    <xf numFmtId="44" fontId="34" fillId="0" borderId="212" xfId="0" applyNumberFormat="1" applyFont="1" applyBorder="1" applyAlignment="1">
      <alignment vertical="center"/>
    </xf>
    <xf numFmtId="0" fontId="30" fillId="0" borderId="0" xfId="0" applyFont="1"/>
    <xf numFmtId="164" fontId="30" fillId="0" borderId="212" xfId="0" applyNumberFormat="1" applyFont="1" applyBorder="1" applyAlignment="1">
      <alignment vertical="center"/>
    </xf>
    <xf numFmtId="0" fontId="8" fillId="0" borderId="0" xfId="0" applyFont="1" applyAlignment="1">
      <alignment horizontal="right" wrapText="1"/>
    </xf>
    <xf numFmtId="0" fontId="8" fillId="0" borderId="0" xfId="0" applyFont="1" applyAlignment="1">
      <alignment wrapText="1"/>
    </xf>
    <xf numFmtId="0" fontId="30" fillId="6" borderId="45" xfId="0" applyFont="1" applyFill="1" applyBorder="1" applyAlignment="1">
      <alignment vertical="center"/>
    </xf>
    <xf numFmtId="0" fontId="30" fillId="19" borderId="238" xfId="0" applyFont="1" applyFill="1" applyBorder="1" applyAlignment="1">
      <alignment horizontal="center" vertical="center" wrapText="1"/>
    </xf>
    <xf numFmtId="164" fontId="30" fillId="18" borderId="212" xfId="0" applyNumberFormat="1" applyFont="1" applyFill="1" applyBorder="1" applyAlignment="1">
      <alignment vertical="center"/>
    </xf>
    <xf numFmtId="0" fontId="8" fillId="0" borderId="240" xfId="0" applyFont="1" applyBorder="1" applyAlignment="1">
      <alignment vertical="center" wrapText="1"/>
    </xf>
    <xf numFmtId="0" fontId="46" fillId="0" borderId="0" xfId="0" applyFont="1" applyAlignment="1">
      <alignment horizontal="center" vertical="center" wrapText="1"/>
    </xf>
    <xf numFmtId="0" fontId="76" fillId="0" borderId="27" xfId="0" applyFont="1" applyBorder="1" applyAlignment="1">
      <alignment vertical="center" wrapText="1"/>
    </xf>
    <xf numFmtId="0" fontId="72" fillId="32" borderId="26" xfId="0" applyFont="1" applyFill="1" applyBorder="1" applyAlignment="1">
      <alignment horizontal="center" vertical="center"/>
    </xf>
    <xf numFmtId="0" fontId="30" fillId="6" borderId="63" xfId="0" applyFont="1" applyFill="1" applyBorder="1" applyAlignment="1">
      <alignment vertical="center"/>
    </xf>
    <xf numFmtId="0" fontId="30" fillId="19" borderId="241" xfId="0" applyFont="1" applyFill="1" applyBorder="1" applyAlignment="1">
      <alignment horizontal="center" vertical="center" wrapText="1"/>
    </xf>
    <xf numFmtId="0" fontId="30" fillId="19" borderId="46" xfId="0" applyFont="1" applyFill="1" applyBorder="1" applyAlignment="1">
      <alignment horizontal="center" vertical="center" wrapText="1"/>
    </xf>
    <xf numFmtId="0" fontId="10" fillId="0" borderId="0" xfId="0" applyFont="1" applyAlignment="1">
      <alignment horizontal="center" wrapText="1"/>
    </xf>
    <xf numFmtId="0" fontId="27" fillId="0" borderId="27" xfId="0" applyFont="1" applyBorder="1" applyAlignment="1">
      <alignment vertical="center"/>
    </xf>
    <xf numFmtId="0" fontId="78" fillId="32" borderId="210" xfId="0" applyFont="1" applyFill="1" applyBorder="1" applyAlignment="1">
      <alignment horizontal="center" vertical="center"/>
    </xf>
    <xf numFmtId="0" fontId="27" fillId="22" borderId="244" xfId="0" applyFont="1" applyFill="1" applyBorder="1" applyAlignment="1">
      <alignment horizontal="center" vertical="center"/>
    </xf>
    <xf numFmtId="164" fontId="27" fillId="22" borderId="244" xfId="0" applyNumberFormat="1" applyFont="1" applyFill="1" applyBorder="1" applyAlignment="1">
      <alignment horizontal="right" vertical="center"/>
    </xf>
    <xf numFmtId="0" fontId="27" fillId="22" borderId="212" xfId="0" applyFont="1" applyFill="1" applyBorder="1" applyAlignment="1">
      <alignment horizontal="right" vertical="center"/>
    </xf>
    <xf numFmtId="14" fontId="27" fillId="22" borderId="244" xfId="0" applyNumberFormat="1" applyFont="1" applyFill="1" applyBorder="1" applyAlignment="1">
      <alignment horizontal="center" vertical="center"/>
    </xf>
    <xf numFmtId="0" fontId="27" fillId="22" borderId="244" xfId="0" applyFont="1" applyFill="1" applyBorder="1" applyAlignment="1">
      <alignment horizontal="right" vertical="center"/>
    </xf>
    <xf numFmtId="0" fontId="27" fillId="22" borderId="227" xfId="0" applyFont="1" applyFill="1" applyBorder="1" applyAlignment="1">
      <alignment horizontal="right" vertical="center"/>
    </xf>
    <xf numFmtId="0" fontId="28" fillId="0" borderId="0" xfId="0" applyFont="1" applyAlignment="1">
      <alignment horizontal="right" vertical="center"/>
    </xf>
    <xf numFmtId="44" fontId="28" fillId="0" borderId="215" xfId="0" applyNumberFormat="1" applyFont="1" applyBorder="1" applyAlignment="1">
      <alignment horizontal="right" vertical="center"/>
    </xf>
    <xf numFmtId="0" fontId="32" fillId="0" borderId="26" xfId="0" applyFont="1" applyBorder="1" applyAlignment="1">
      <alignment wrapText="1"/>
    </xf>
    <xf numFmtId="0" fontId="34" fillId="0" borderId="26" xfId="0" applyFont="1" applyBorder="1" applyAlignment="1">
      <alignment vertical="top"/>
    </xf>
    <xf numFmtId="0" fontId="23" fillId="0" borderId="26" xfId="0" applyFont="1" applyBorder="1" applyAlignment="1">
      <alignment horizontal="center"/>
    </xf>
    <xf numFmtId="0" fontId="32" fillId="0" borderId="26" xfId="0" applyFont="1" applyBorder="1" applyAlignment="1">
      <alignment horizontal="center"/>
    </xf>
    <xf numFmtId="0" fontId="57" fillId="0" borderId="26" xfId="0" applyFont="1" applyBorder="1" applyAlignment="1">
      <alignment horizontal="center"/>
    </xf>
    <xf numFmtId="0" fontId="10" fillId="0" borderId="0" xfId="0" applyFont="1" applyAlignment="1">
      <alignment horizontal="center"/>
    </xf>
    <xf numFmtId="0" fontId="8" fillId="0" borderId="0" xfId="0" applyFont="1" applyAlignment="1">
      <alignment vertical="center"/>
    </xf>
    <xf numFmtId="0" fontId="23" fillId="0" borderId="26" xfId="0" applyFont="1" applyBorder="1" applyAlignment="1">
      <alignment horizontal="left" vertical="center"/>
    </xf>
    <xf numFmtId="0" fontId="30" fillId="18" borderId="234" xfId="0" applyFont="1" applyFill="1" applyBorder="1" applyAlignment="1">
      <alignment horizontal="right" vertical="center"/>
    </xf>
    <xf numFmtId="0" fontId="10" fillId="0" borderId="0" xfId="0" applyFont="1" applyAlignment="1">
      <alignment vertical="top"/>
    </xf>
    <xf numFmtId="0" fontId="8" fillId="0" borderId="0" xfId="0" applyFont="1" applyAlignment="1">
      <alignment horizontal="center"/>
    </xf>
    <xf numFmtId="0" fontId="34" fillId="0" borderId="26" xfId="0" applyFont="1" applyBorder="1" applyAlignment="1">
      <alignment horizontal="left" vertical="center"/>
    </xf>
    <xf numFmtId="0" fontId="10" fillId="0" borderId="0" xfId="0" applyFont="1" applyAlignment="1">
      <alignment horizontal="left" vertical="center"/>
    </xf>
    <xf numFmtId="0" fontId="23" fillId="0" borderId="27" xfId="0" applyFont="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0" fontId="55" fillId="4" borderId="28" xfId="0" applyFont="1" applyFill="1" applyBorder="1" applyAlignment="1">
      <alignment horizontal="right" vertical="center"/>
    </xf>
    <xf numFmtId="0" fontId="55" fillId="4" borderId="57" xfId="0" applyFont="1" applyFill="1" applyBorder="1" applyAlignment="1">
      <alignment horizontal="center" vertical="center"/>
    </xf>
    <xf numFmtId="0" fontId="55" fillId="4" borderId="26" xfId="0" applyFont="1" applyFill="1" applyBorder="1" applyAlignment="1">
      <alignment horizontal="right" vertical="center"/>
    </xf>
    <xf numFmtId="0" fontId="57" fillId="0" borderId="26" xfId="0" applyFont="1" applyBorder="1" applyAlignment="1">
      <alignment vertical="center"/>
    </xf>
    <xf numFmtId="0" fontId="72" fillId="0" borderId="27" xfId="0" applyFont="1" applyBorder="1" applyAlignment="1">
      <alignment vertical="center"/>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quotePrefix="1" applyFont="1" applyAlignment="1">
      <alignment vertical="center"/>
    </xf>
    <xf numFmtId="165" fontId="8" fillId="0" borderId="0" xfId="0" applyNumberFormat="1" applyFont="1" applyAlignment="1">
      <alignment vertical="center"/>
    </xf>
    <xf numFmtId="0" fontId="8" fillId="0" borderId="0" xfId="0" applyFont="1" applyAlignment="1">
      <alignment horizontal="right" vertical="center"/>
    </xf>
    <xf numFmtId="44" fontId="8" fillId="0" borderId="0" xfId="0" applyNumberFormat="1" applyFont="1" applyAlignment="1">
      <alignment vertical="center"/>
    </xf>
    <xf numFmtId="166" fontId="8" fillId="0" borderId="0" xfId="0" applyNumberFormat="1" applyFont="1" applyAlignment="1">
      <alignment vertical="center"/>
    </xf>
    <xf numFmtId="0" fontId="8" fillId="0" borderId="0" xfId="0" applyFont="1" applyAlignment="1">
      <alignment horizontal="right" vertical="center" wrapText="1"/>
    </xf>
    <xf numFmtId="0" fontId="20" fillId="0" borderId="254" xfId="0" applyFont="1" applyBorder="1"/>
    <xf numFmtId="0" fontId="80" fillId="15" borderId="18" xfId="0" applyFont="1" applyFill="1" applyBorder="1" applyAlignment="1">
      <alignment horizontal="center" vertical="top" wrapText="1"/>
    </xf>
    <xf numFmtId="0" fontId="80" fillId="15" borderId="18" xfId="0" applyFont="1" applyFill="1" applyBorder="1" applyAlignment="1">
      <alignment horizontal="left" vertical="top" wrapText="1"/>
    </xf>
    <xf numFmtId="0" fontId="80" fillId="15" borderId="19" xfId="0" applyFont="1" applyFill="1" applyBorder="1" applyAlignment="1">
      <alignment horizontal="center" vertical="top" wrapText="1"/>
    </xf>
    <xf numFmtId="0" fontId="81" fillId="0" borderId="9" xfId="0" applyFont="1" applyBorder="1" applyAlignment="1">
      <alignment horizontal="center"/>
    </xf>
    <xf numFmtId="0" fontId="82" fillId="0" borderId="1" xfId="0" applyFont="1" applyBorder="1"/>
    <xf numFmtId="0" fontId="82" fillId="0" borderId="0" xfId="0" applyFont="1"/>
    <xf numFmtId="0" fontId="83" fillId="16" borderId="18" xfId="0" applyFont="1" applyFill="1" applyBorder="1" applyAlignment="1">
      <alignment vertical="top"/>
    </xf>
    <xf numFmtId="0" fontId="80" fillId="17" borderId="18" xfId="0" applyFont="1" applyFill="1" applyBorder="1" applyAlignment="1">
      <alignment horizontal="left" vertical="top"/>
    </xf>
    <xf numFmtId="0" fontId="80" fillId="17" borderId="18" xfId="0" applyFont="1" applyFill="1" applyBorder="1" applyAlignment="1">
      <alignment vertical="top" wrapText="1"/>
    </xf>
    <xf numFmtId="0" fontId="84" fillId="17" borderId="19" xfId="0" applyFont="1" applyFill="1" applyBorder="1" applyAlignment="1">
      <alignment vertical="top" wrapText="1"/>
    </xf>
    <xf numFmtId="0" fontId="85" fillId="18" borderId="18" xfId="0" applyFont="1" applyFill="1" applyBorder="1" applyAlignment="1">
      <alignment horizontal="left" vertical="top"/>
    </xf>
    <xf numFmtId="0" fontId="85" fillId="18" borderId="18" xfId="0" applyFont="1" applyFill="1" applyBorder="1" applyAlignment="1">
      <alignment vertical="top" wrapText="1"/>
    </xf>
    <xf numFmtId="0" fontId="83" fillId="18" borderId="19" xfId="0" applyFont="1" applyFill="1" applyBorder="1" applyAlignment="1">
      <alignment vertical="top" wrapText="1"/>
    </xf>
    <xf numFmtId="0" fontId="83" fillId="19" borderId="18" xfId="0" applyFont="1" applyFill="1" applyBorder="1" applyAlignment="1">
      <alignment horizontal="left" vertical="top"/>
    </xf>
    <xf numFmtId="0" fontId="83" fillId="19" borderId="18" xfId="0" applyFont="1" applyFill="1" applyBorder="1" applyAlignment="1">
      <alignment vertical="top" wrapText="1"/>
    </xf>
    <xf numFmtId="0" fontId="83" fillId="19" borderId="19" xfId="0" applyFont="1" applyFill="1" applyBorder="1" applyAlignment="1">
      <alignment vertical="top" wrapText="1"/>
    </xf>
    <xf numFmtId="0" fontId="83" fillId="0" borderId="18" xfId="0" applyFont="1" applyBorder="1" applyAlignment="1">
      <alignment horizontal="left" vertical="top"/>
    </xf>
    <xf numFmtId="0" fontId="83" fillId="0" borderId="18" xfId="0" applyFont="1" applyBorder="1" applyAlignment="1">
      <alignment vertical="top" wrapText="1"/>
    </xf>
    <xf numFmtId="0" fontId="83" fillId="0" borderId="19" xfId="0" applyFont="1" applyBorder="1" applyAlignment="1">
      <alignment vertical="top" wrapText="1"/>
    </xf>
    <xf numFmtId="0" fontId="83" fillId="0" borderId="18" xfId="0" applyFont="1" applyBorder="1" applyAlignment="1">
      <alignment vertical="top"/>
    </xf>
    <xf numFmtId="0" fontId="82" fillId="0" borderId="18" xfId="0" applyFont="1" applyBorder="1" applyAlignment="1">
      <alignment horizontal="left" vertical="top"/>
    </xf>
    <xf numFmtId="0" fontId="82" fillId="0" borderId="18" xfId="0" applyFont="1" applyBorder="1" applyAlignment="1">
      <alignment vertical="top"/>
    </xf>
    <xf numFmtId="0" fontId="82" fillId="3" borderId="18" xfId="0" applyFont="1" applyFill="1" applyBorder="1" applyAlignment="1">
      <alignment horizontal="left" vertical="top"/>
    </xf>
    <xf numFmtId="0" fontId="82" fillId="3" borderId="18" xfId="0" applyFont="1" applyFill="1" applyBorder="1" applyAlignment="1">
      <alignment vertical="top"/>
    </xf>
    <xf numFmtId="0" fontId="83" fillId="3" borderId="19" xfId="0" applyFont="1" applyFill="1" applyBorder="1" applyAlignment="1">
      <alignment vertical="top" wrapText="1"/>
    </xf>
    <xf numFmtId="0" fontId="82" fillId="0" borderId="1" xfId="0" applyFont="1" applyBorder="1" applyAlignment="1">
      <alignment vertical="center"/>
    </xf>
    <xf numFmtId="0" fontId="81" fillId="0" borderId="18" xfId="0" applyFont="1" applyBorder="1" applyAlignment="1">
      <alignment horizontal="left" vertical="top"/>
    </xf>
    <xf numFmtId="0" fontId="81" fillId="0" borderId="18" xfId="0" applyFont="1" applyBorder="1" applyAlignment="1">
      <alignment vertical="top" wrapText="1"/>
    </xf>
    <xf numFmtId="0" fontId="81" fillId="0" borderId="19" xfId="0" applyFont="1" applyBorder="1" applyAlignment="1">
      <alignment vertical="top" wrapText="1"/>
    </xf>
    <xf numFmtId="0" fontId="81" fillId="19" borderId="1" xfId="0" applyFont="1" applyFill="1" applyBorder="1" applyAlignment="1">
      <alignment vertical="center" wrapText="1"/>
    </xf>
    <xf numFmtId="0" fontId="81" fillId="0" borderId="18" xfId="0" applyFont="1" applyBorder="1" applyAlignment="1">
      <alignment vertical="top"/>
    </xf>
    <xf numFmtId="0" fontId="83" fillId="3" borderId="18" xfId="0" applyFont="1" applyFill="1" applyBorder="1" applyAlignment="1">
      <alignment horizontal="left" vertical="top"/>
    </xf>
    <xf numFmtId="0" fontId="83" fillId="3" borderId="18" xfId="0" applyFont="1" applyFill="1" applyBorder="1" applyAlignment="1">
      <alignment vertical="top" wrapText="1"/>
    </xf>
    <xf numFmtId="0" fontId="81" fillId="0" borderId="18" xfId="0" applyFont="1" applyBorder="1" applyAlignment="1">
      <alignment horizontal="center" vertical="top"/>
    </xf>
    <xf numFmtId="0" fontId="83" fillId="0" borderId="18" xfId="0" applyFont="1" applyBorder="1" applyAlignment="1">
      <alignment horizontal="left" vertical="top" wrapText="1"/>
    </xf>
    <xf numFmtId="0" fontId="85" fillId="0" borderId="18" xfId="0" applyFont="1" applyBorder="1" applyAlignment="1">
      <alignment horizontal="left" vertical="top"/>
    </xf>
    <xf numFmtId="0" fontId="85" fillId="0" borderId="18" xfId="0" applyFont="1" applyBorder="1" applyAlignment="1">
      <alignment vertical="top" wrapText="1"/>
    </xf>
    <xf numFmtId="0" fontId="83" fillId="16" borderId="20" xfId="0" applyFont="1" applyFill="1" applyBorder="1" applyAlignment="1">
      <alignment vertical="top"/>
    </xf>
    <xf numFmtId="0" fontId="83" fillId="19" borderId="20" xfId="0" applyFont="1" applyFill="1" applyBorder="1" applyAlignment="1">
      <alignment horizontal="left" vertical="top"/>
    </xf>
    <xf numFmtId="0" fontId="83" fillId="19" borderId="20" xfId="0" applyFont="1" applyFill="1" applyBorder="1" applyAlignment="1">
      <alignment vertical="top" wrapText="1"/>
    </xf>
    <xf numFmtId="0" fontId="83" fillId="19" borderId="21" xfId="0" applyFont="1" applyFill="1" applyBorder="1" applyAlignment="1">
      <alignment vertical="top" wrapText="1"/>
    </xf>
    <xf numFmtId="0" fontId="83" fillId="0" borderId="1" xfId="0" applyFont="1" applyBorder="1" applyAlignment="1">
      <alignment vertical="top"/>
    </xf>
    <xf numFmtId="0" fontId="81" fillId="0" borderId="1" xfId="0" applyFont="1" applyBorder="1" applyAlignment="1">
      <alignment horizontal="left" vertical="top"/>
    </xf>
    <xf numFmtId="0" fontId="81" fillId="0" borderId="1" xfId="0" applyFont="1" applyBorder="1" applyAlignment="1">
      <alignment horizontal="center" vertical="top" wrapText="1"/>
    </xf>
    <xf numFmtId="0" fontId="81" fillId="0" borderId="22" xfId="0" applyFont="1" applyBorder="1" applyAlignment="1">
      <alignment horizontal="center" vertical="top" wrapText="1"/>
    </xf>
    <xf numFmtId="0" fontId="83" fillId="0" borderId="1" xfId="0" applyFont="1" applyBorder="1" applyAlignment="1">
      <alignment horizontal="left" vertical="top"/>
    </xf>
    <xf numFmtId="0" fontId="83" fillId="0" borderId="9" xfId="0" applyFont="1" applyBorder="1"/>
    <xf numFmtId="0" fontId="83" fillId="0" borderId="22" xfId="0" applyFont="1" applyBorder="1" applyAlignment="1">
      <alignment vertical="top"/>
    </xf>
    <xf numFmtId="0" fontId="82" fillId="0" borderId="1" xfId="0" applyFont="1" applyBorder="1" applyAlignment="1">
      <alignment vertical="top"/>
    </xf>
    <xf numFmtId="0" fontId="82" fillId="0" borderId="1" xfId="0" applyFont="1" applyBorder="1" applyAlignment="1">
      <alignment horizontal="left" vertical="top"/>
    </xf>
    <xf numFmtId="0" fontId="82" fillId="0" borderId="22" xfId="0" applyFont="1" applyBorder="1" applyAlignment="1">
      <alignment vertical="top"/>
    </xf>
    <xf numFmtId="0" fontId="82" fillId="0" borderId="9" xfId="0" applyFont="1" applyBorder="1"/>
    <xf numFmtId="0" fontId="88" fillId="0" borderId="26" xfId="0" applyFont="1" applyBorder="1" applyAlignment="1">
      <alignment wrapText="1"/>
    </xf>
    <xf numFmtId="0" fontId="88" fillId="0" borderId="27" xfId="0" applyFont="1" applyBorder="1" applyAlignment="1">
      <alignment wrapText="1"/>
    </xf>
    <xf numFmtId="0" fontId="28" fillId="0" borderId="63" xfId="0" applyFont="1" applyBorder="1" applyAlignment="1">
      <alignment vertical="center"/>
    </xf>
    <xf numFmtId="0" fontId="25" fillId="0" borderId="57" xfId="0" applyFont="1" applyBorder="1" applyAlignment="1">
      <alignment vertical="center"/>
    </xf>
    <xf numFmtId="0" fontId="8" fillId="37" borderId="260" xfId="0" applyFont="1" applyFill="1" applyBorder="1" applyAlignment="1">
      <alignment horizontal="center" vertical="center"/>
    </xf>
    <xf numFmtId="0" fontId="8" fillId="37" borderId="260" xfId="0" applyFont="1" applyFill="1" applyBorder="1" applyAlignment="1">
      <alignment horizontal="center" vertical="center" wrapText="1"/>
    </xf>
    <xf numFmtId="0" fontId="25" fillId="0" borderId="11" xfId="0" applyFont="1" applyBorder="1" applyAlignment="1">
      <alignment vertical="center"/>
    </xf>
    <xf numFmtId="0" fontId="25" fillId="0" borderId="5" xfId="0" applyFont="1" applyBorder="1" applyAlignment="1">
      <alignment vertical="center"/>
    </xf>
    <xf numFmtId="0" fontId="8" fillId="0" borderId="27" xfId="0" applyFont="1" applyBorder="1" applyAlignment="1">
      <alignment horizontal="right" vertical="center" wrapText="1"/>
    </xf>
    <xf numFmtId="0" fontId="23" fillId="20" borderId="33" xfId="0" applyFont="1" applyFill="1" applyBorder="1" applyProtection="1">
      <protection locked="0"/>
    </xf>
    <xf numFmtId="164" fontId="30" fillId="22" borderId="26" xfId="0" applyNumberFormat="1" applyFont="1" applyFill="1" applyBorder="1" applyAlignment="1" applyProtection="1">
      <alignment vertical="center"/>
      <protection locked="0"/>
    </xf>
    <xf numFmtId="164" fontId="30" fillId="22" borderId="93" xfId="0" applyNumberFormat="1" applyFont="1" applyFill="1" applyBorder="1" applyAlignment="1" applyProtection="1">
      <alignment horizontal="center" vertical="center"/>
      <protection locked="0"/>
    </xf>
    <xf numFmtId="164" fontId="30" fillId="22" borderId="1" xfId="0" applyNumberFormat="1" applyFont="1" applyFill="1" applyBorder="1" applyAlignment="1" applyProtection="1">
      <alignment vertical="center"/>
      <protection locked="0"/>
    </xf>
    <xf numFmtId="164" fontId="30" fillId="22" borderId="46" xfId="0" applyNumberFormat="1" applyFont="1" applyFill="1" applyBorder="1" applyAlignment="1" applyProtection="1">
      <alignment vertical="center" wrapText="1"/>
      <protection locked="0"/>
    </xf>
    <xf numFmtId="0" fontId="30" fillId="0" borderId="215" xfId="0" applyFont="1" applyBorder="1" applyAlignment="1">
      <alignment horizontal="center" vertical="center"/>
    </xf>
    <xf numFmtId="0" fontId="30" fillId="0" borderId="63" xfId="0" applyFont="1" applyBorder="1" applyAlignment="1">
      <alignment horizontal="left" vertical="center"/>
    </xf>
    <xf numFmtId="0" fontId="20" fillId="0" borderId="256" xfId="0" applyFont="1" applyBorder="1"/>
    <xf numFmtId="0" fontId="90" fillId="0" borderId="0" xfId="0" applyFont="1" applyAlignment="1">
      <alignment vertical="center"/>
    </xf>
    <xf numFmtId="0" fontId="0" fillId="0" borderId="231" xfId="0" applyBorder="1"/>
    <xf numFmtId="0" fontId="8" fillId="27" borderId="212" xfId="0" applyFont="1" applyFill="1" applyBorder="1" applyAlignment="1" applyProtection="1">
      <alignment horizontal="left" vertical="center"/>
      <protection locked="0"/>
    </xf>
    <xf numFmtId="0" fontId="8" fillId="0" borderId="0" xfId="0" applyFont="1" applyAlignment="1">
      <alignment vertical="center" wrapText="1"/>
    </xf>
    <xf numFmtId="0" fontId="0" fillId="0" borderId="0" xfId="0" applyAlignment="1">
      <alignment vertical="center"/>
    </xf>
    <xf numFmtId="0" fontId="32" fillId="0" borderId="231" xfId="0" applyFont="1" applyBorder="1" applyAlignment="1">
      <alignment horizontal="left" vertical="center"/>
    </xf>
    <xf numFmtId="0" fontId="77" fillId="0" borderId="254" xfId="0" applyFont="1" applyBorder="1" applyAlignment="1">
      <alignment horizontal="center" vertical="top" wrapText="1"/>
    </xf>
    <xf numFmtId="0" fontId="55" fillId="4" borderId="27" xfId="0" applyFont="1" applyFill="1" applyBorder="1" applyAlignment="1">
      <alignment vertical="center"/>
    </xf>
    <xf numFmtId="0" fontId="30" fillId="18" borderId="234" xfId="0" applyFont="1" applyFill="1" applyBorder="1" applyAlignment="1">
      <alignment horizontal="center" vertical="center"/>
    </xf>
    <xf numFmtId="0" fontId="30" fillId="22" borderId="212" xfId="0" applyFont="1" applyFill="1" applyBorder="1" applyAlignment="1">
      <alignment horizontal="center" vertical="center"/>
    </xf>
    <xf numFmtId="0" fontId="30" fillId="22" borderId="234" xfId="0" applyFont="1" applyFill="1" applyBorder="1" applyAlignment="1" applyProtection="1">
      <alignment horizontal="center" vertical="center"/>
      <protection locked="0"/>
    </xf>
    <xf numFmtId="0" fontId="30" fillId="22" borderId="212" xfId="0" applyFont="1" applyFill="1" applyBorder="1" applyAlignment="1" applyProtection="1">
      <alignment horizontal="center" vertical="center"/>
      <protection locked="0"/>
    </xf>
    <xf numFmtId="0" fontId="72" fillId="0" borderId="26" xfId="0" applyFont="1" applyBorder="1" applyAlignment="1" applyProtection="1">
      <alignment horizontal="center" vertical="center"/>
      <protection locked="0"/>
    </xf>
    <xf numFmtId="0" fontId="72" fillId="4" borderId="26" xfId="0" applyFont="1" applyFill="1" applyBorder="1" applyAlignment="1" applyProtection="1">
      <alignment horizontal="center" vertical="center"/>
      <protection locked="0"/>
    </xf>
    <xf numFmtId="0" fontId="23" fillId="0" borderId="26" xfId="0" applyFont="1" applyBorder="1" applyAlignment="1">
      <alignment horizontal="left" indent="1"/>
    </xf>
    <xf numFmtId="0" fontId="30" fillId="19" borderId="276" xfId="0" applyFont="1" applyFill="1" applyBorder="1" applyAlignment="1">
      <alignment vertical="center" wrapText="1"/>
    </xf>
    <xf numFmtId="0" fontId="30" fillId="19" borderId="276" xfId="0" applyFont="1" applyFill="1" applyBorder="1" applyAlignment="1">
      <alignment horizontal="right" vertical="center" wrapText="1"/>
    </xf>
    <xf numFmtId="164" fontId="30" fillId="19" borderId="276" xfId="0" applyNumberFormat="1" applyFont="1" applyFill="1" applyBorder="1" applyAlignment="1">
      <alignment horizontal="right" vertical="center" wrapText="1"/>
    </xf>
    <xf numFmtId="0" fontId="30" fillId="19" borderId="276" xfId="0" applyFont="1" applyFill="1" applyBorder="1" applyAlignment="1">
      <alignment horizontal="center" wrapText="1"/>
    </xf>
    <xf numFmtId="0" fontId="30" fillId="19" borderId="277" xfId="0" applyFont="1" applyFill="1" applyBorder="1" applyAlignment="1">
      <alignment vertical="center" wrapText="1"/>
    </xf>
    <xf numFmtId="0" fontId="30" fillId="19" borderId="277" xfId="0" applyFont="1" applyFill="1" applyBorder="1" applyAlignment="1">
      <alignment horizontal="right" vertical="center" wrapText="1"/>
    </xf>
    <xf numFmtId="164" fontId="30" fillId="19" borderId="277" xfId="0" applyNumberFormat="1" applyFont="1" applyFill="1" applyBorder="1" applyAlignment="1">
      <alignment horizontal="right" vertical="center" wrapText="1"/>
    </xf>
    <xf numFmtId="0" fontId="30" fillId="19" borderId="277" xfId="0" applyFont="1" applyFill="1" applyBorder="1" applyAlignment="1">
      <alignment horizontal="center" wrapText="1"/>
    </xf>
    <xf numFmtId="0" fontId="30" fillId="0" borderId="11" xfId="0" applyFont="1" applyBorder="1" applyAlignment="1">
      <alignment vertical="center" wrapText="1"/>
    </xf>
    <xf numFmtId="0" fontId="61" fillId="0" borderId="152" xfId="0" applyFont="1" applyBorder="1" applyAlignment="1">
      <alignment horizontal="center" wrapText="1"/>
    </xf>
    <xf numFmtId="0" fontId="30" fillId="3" borderId="278" xfId="0" applyFont="1" applyFill="1" applyBorder="1" applyAlignment="1">
      <alignment horizontal="right" vertical="center" wrapText="1"/>
    </xf>
    <xf numFmtId="0" fontId="30" fillId="3" borderId="278" xfId="0" applyFont="1" applyFill="1" applyBorder="1" applyAlignment="1">
      <alignment horizontal="center" wrapText="1"/>
    </xf>
    <xf numFmtId="0" fontId="42" fillId="0" borderId="1" xfId="0" applyFont="1" applyBorder="1" applyAlignment="1">
      <alignment horizontal="right" vertical="center" wrapText="1"/>
    </xf>
    <xf numFmtId="0" fontId="23" fillId="0" borderId="231" xfId="0" applyFont="1" applyBorder="1"/>
    <xf numFmtId="0" fontId="20" fillId="0" borderId="231" xfId="0" applyFont="1" applyBorder="1"/>
    <xf numFmtId="0" fontId="27" fillId="6" borderId="27" xfId="0" applyFont="1" applyFill="1" applyBorder="1" applyAlignment="1">
      <alignment horizontal="right" vertical="center" wrapText="1"/>
    </xf>
    <xf numFmtId="0" fontId="27" fillId="6" borderId="27" xfId="0" applyFont="1" applyFill="1" applyBorder="1" applyAlignment="1">
      <alignment horizontal="right"/>
    </xf>
    <xf numFmtId="0" fontId="30" fillId="19" borderId="52" xfId="0" applyFont="1" applyFill="1" applyBorder="1" applyAlignment="1">
      <alignment horizontal="center" vertical="center" wrapText="1"/>
    </xf>
    <xf numFmtId="0" fontId="8" fillId="0" borderId="28" xfId="0" applyFont="1" applyBorder="1" applyAlignment="1">
      <alignment horizontal="right" vertical="center" wrapText="1"/>
    </xf>
    <xf numFmtId="0" fontId="27" fillId="22" borderId="242" xfId="0" applyFont="1" applyFill="1" applyBorder="1" applyAlignment="1">
      <alignment horizontal="center" vertical="center"/>
    </xf>
    <xf numFmtId="0" fontId="28" fillId="0" borderId="27" xfId="0" applyFont="1" applyBorder="1" applyAlignment="1">
      <alignment horizontal="left"/>
    </xf>
    <xf numFmtId="0" fontId="8" fillId="0" borderId="207" xfId="0" applyFont="1" applyBorder="1"/>
    <xf numFmtId="0" fontId="30" fillId="0" borderId="207" xfId="0" applyFont="1" applyBorder="1"/>
    <xf numFmtId="0" fontId="30" fillId="0" borderId="28" xfId="0" applyFont="1" applyBorder="1"/>
    <xf numFmtId="0" fontId="30" fillId="0" borderId="28" xfId="0" applyFont="1" applyBorder="1" applyAlignment="1">
      <alignment vertical="center"/>
    </xf>
    <xf numFmtId="164" fontId="28" fillId="0" borderId="26" xfId="1" applyNumberFormat="1" applyFont="1" applyBorder="1" applyAlignment="1">
      <alignment wrapText="1"/>
    </xf>
    <xf numFmtId="164" fontId="27" fillId="0" borderId="26" xfId="0" applyNumberFormat="1" applyFont="1" applyBorder="1" applyAlignment="1">
      <alignment vertical="center"/>
    </xf>
    <xf numFmtId="0" fontId="8" fillId="0" borderId="28" xfId="0" applyFont="1" applyBorder="1" applyAlignment="1">
      <alignment vertical="center" wrapText="1"/>
    </xf>
    <xf numFmtId="0" fontId="8" fillId="0" borderId="231" xfId="0" applyFont="1" applyBorder="1" applyAlignment="1">
      <alignment horizontal="right" vertical="center" wrapText="1"/>
    </xf>
    <xf numFmtId="0" fontId="28" fillId="22" borderId="27" xfId="0" applyFont="1" applyFill="1" applyBorder="1" applyAlignment="1" applyProtection="1">
      <alignment horizontal="right" vertical="center" wrapText="1"/>
      <protection locked="0"/>
    </xf>
    <xf numFmtId="0" fontId="28" fillId="22" borderId="28" xfId="0" applyFont="1" applyFill="1" applyBorder="1" applyAlignment="1" applyProtection="1">
      <alignment horizontal="right" vertical="center" wrapText="1"/>
      <protection locked="0"/>
    </xf>
    <xf numFmtId="0" fontId="25" fillId="0" borderId="26" xfId="0" applyFont="1" applyBorder="1" applyAlignment="1">
      <alignment horizontal="center" vertical="center"/>
    </xf>
    <xf numFmtId="0" fontId="30" fillId="6" borderId="231" xfId="0" applyFont="1" applyFill="1" applyBorder="1" applyAlignment="1">
      <alignment horizontal="right" vertical="center"/>
    </xf>
    <xf numFmtId="0" fontId="8" fillId="0" borderId="231" xfId="0" applyFont="1" applyBorder="1"/>
    <xf numFmtId="0" fontId="30" fillId="0" borderId="230" xfId="0" applyFont="1" applyBorder="1"/>
    <xf numFmtId="0" fontId="30" fillId="0" borderId="11" xfId="0" applyFont="1" applyBorder="1"/>
    <xf numFmtId="0" fontId="30" fillId="0" borderId="11" xfId="0" applyFont="1" applyBorder="1" applyAlignment="1">
      <alignment wrapText="1"/>
    </xf>
    <xf numFmtId="0" fontId="30" fillId="0" borderId="230" xfId="0" applyFont="1" applyBorder="1" applyAlignment="1">
      <alignment wrapText="1"/>
    </xf>
    <xf numFmtId="164" fontId="30" fillId="22" borderId="98" xfId="0" applyNumberFormat="1" applyFont="1" applyFill="1" applyBorder="1" applyAlignment="1" applyProtection="1">
      <alignment vertical="center"/>
      <protection locked="0"/>
    </xf>
    <xf numFmtId="164" fontId="30" fillId="22" borderId="98" xfId="0" applyNumberFormat="1" applyFont="1" applyFill="1" applyBorder="1" applyProtection="1">
      <protection locked="0"/>
    </xf>
    <xf numFmtId="164" fontId="30" fillId="22" borderId="98" xfId="0" applyNumberFormat="1" applyFont="1" applyFill="1" applyBorder="1" applyAlignment="1" applyProtection="1">
      <alignment wrapText="1"/>
      <protection locked="0"/>
    </xf>
    <xf numFmtId="0" fontId="10" fillId="7" borderId="26" xfId="0" applyFont="1" applyFill="1" applyBorder="1" applyAlignment="1">
      <alignment horizontal="right" vertical="center"/>
    </xf>
    <xf numFmtId="164" fontId="30" fillId="22" borderId="145" xfId="0" applyNumberFormat="1" applyFont="1" applyFill="1" applyBorder="1" applyAlignment="1" applyProtection="1">
      <alignment vertical="center"/>
      <protection locked="0"/>
    </xf>
    <xf numFmtId="164" fontId="30" fillId="22" borderId="106" xfId="0" applyNumberFormat="1" applyFont="1" applyFill="1" applyBorder="1" applyAlignment="1" applyProtection="1">
      <alignment horizontal="center" vertical="center"/>
      <protection locked="0"/>
    </xf>
    <xf numFmtId="164" fontId="30" fillId="22" borderId="106" xfId="0" applyNumberFormat="1" applyFont="1" applyFill="1" applyBorder="1" applyAlignment="1" applyProtection="1">
      <alignment vertical="center"/>
      <protection locked="0"/>
    </xf>
    <xf numFmtId="0" fontId="46" fillId="0" borderId="27" xfId="0" applyFont="1" applyBorder="1" applyAlignment="1">
      <alignment horizontal="center" vertical="center" wrapText="1"/>
    </xf>
    <xf numFmtId="0" fontId="7" fillId="2" borderId="231" xfId="0" applyFont="1" applyFill="1" applyBorder="1" applyAlignment="1">
      <alignment vertical="center"/>
    </xf>
    <xf numFmtId="0" fontId="15" fillId="0" borderId="106" xfId="0" applyFont="1" applyBorder="1"/>
    <xf numFmtId="0" fontId="15" fillId="0" borderId="106" xfId="0" applyFont="1" applyBorder="1" applyAlignment="1">
      <alignment horizontal="center" vertical="center"/>
    </xf>
    <xf numFmtId="0" fontId="15" fillId="0" borderId="158" xfId="0" applyFont="1" applyBorder="1"/>
    <xf numFmtId="0" fontId="17" fillId="0" borderId="158" xfId="0" applyFont="1" applyBorder="1"/>
    <xf numFmtId="0" fontId="19" fillId="0" borderId="106" xfId="0" applyFont="1" applyBorder="1" applyAlignment="1">
      <alignment horizontal="center" vertical="center"/>
    </xf>
    <xf numFmtId="0" fontId="10" fillId="0" borderId="178" xfId="0" applyFont="1" applyBorder="1"/>
    <xf numFmtId="0" fontId="10" fillId="0" borderId="248" xfId="0" applyFont="1" applyBorder="1"/>
    <xf numFmtId="0" fontId="20" fillId="0" borderId="28" xfId="0" applyFont="1" applyBorder="1"/>
    <xf numFmtId="0" fontId="27" fillId="6" borderId="207" xfId="0" applyFont="1" applyFill="1" applyBorder="1" applyAlignment="1">
      <alignment horizontal="right" vertical="center" wrapText="1"/>
    </xf>
    <xf numFmtId="0" fontId="23" fillId="0" borderId="28" xfId="0" applyFont="1" applyBorder="1"/>
    <xf numFmtId="0" fontId="33" fillId="0" borderId="11" xfId="0" applyFont="1" applyBorder="1" applyAlignment="1">
      <alignment vertical="center"/>
    </xf>
    <xf numFmtId="0" fontId="10" fillId="0" borderId="11" xfId="0" applyFont="1" applyBorder="1"/>
    <xf numFmtId="0" fontId="23" fillId="0" borderId="11" xfId="0" applyFont="1" applyBorder="1"/>
    <xf numFmtId="0" fontId="10" fillId="0" borderId="230" xfId="0" applyFont="1" applyBorder="1"/>
    <xf numFmtId="0" fontId="10" fillId="0" borderId="106" xfId="0" applyFont="1" applyBorder="1"/>
    <xf numFmtId="0" fontId="23" fillId="20" borderId="54" xfId="0" applyFont="1" applyFill="1" applyBorder="1"/>
    <xf numFmtId="0" fontId="10" fillId="0" borderId="28" xfId="0" applyFont="1" applyBorder="1"/>
    <xf numFmtId="0" fontId="8" fillId="0" borderId="207" xfId="0" applyFont="1" applyBorder="1" applyAlignment="1">
      <alignment vertical="center" wrapText="1"/>
    </xf>
    <xf numFmtId="0" fontId="23" fillId="0" borderId="207" xfId="0" applyFont="1" applyBorder="1"/>
    <xf numFmtId="0" fontId="30" fillId="0" borderId="11" xfId="0" applyFont="1" applyBorder="1" applyAlignment="1">
      <alignment vertical="center"/>
    </xf>
    <xf numFmtId="0" fontId="23" fillId="0" borderId="207" xfId="0" applyFont="1" applyBorder="1" applyAlignment="1">
      <alignment vertical="top"/>
    </xf>
    <xf numFmtId="0" fontId="30" fillId="0" borderId="207" xfId="0" applyFont="1" applyBorder="1" applyAlignment="1">
      <alignment wrapText="1"/>
    </xf>
    <xf numFmtId="0" fontId="23" fillId="0" borderId="5" xfId="0" applyFont="1" applyBorder="1" applyAlignment="1">
      <alignment vertical="center"/>
    </xf>
    <xf numFmtId="0" fontId="23" fillId="0" borderId="57" xfId="0" applyFont="1" applyBorder="1" applyAlignment="1">
      <alignment vertical="center"/>
    </xf>
    <xf numFmtId="0" fontId="23" fillId="0" borderId="11" xfId="0" applyFont="1" applyBorder="1" applyAlignment="1">
      <alignment vertical="center"/>
    </xf>
    <xf numFmtId="0" fontId="30" fillId="0" borderId="207" xfId="0" applyFont="1" applyBorder="1" applyAlignment="1">
      <alignment vertical="center" wrapText="1"/>
    </xf>
    <xf numFmtId="0" fontId="34" fillId="0" borderId="106" xfId="0" applyFont="1" applyBorder="1"/>
    <xf numFmtId="0" fontId="8" fillId="0" borderId="147" xfId="0" applyFont="1" applyBorder="1" applyAlignment="1">
      <alignment vertical="center" wrapText="1"/>
    </xf>
    <xf numFmtId="0" fontId="28" fillId="0" borderId="11" xfId="0" applyFont="1" applyBorder="1" applyAlignment="1">
      <alignment wrapText="1"/>
    </xf>
    <xf numFmtId="0" fontId="23" fillId="0" borderId="57" xfId="0" applyFont="1" applyBorder="1"/>
    <xf numFmtId="0" fontId="23" fillId="0" borderId="63" xfId="0" applyFont="1" applyBorder="1"/>
    <xf numFmtId="0" fontId="34" fillId="0" borderId="28" xfId="0" applyFont="1" applyBorder="1" applyAlignment="1">
      <alignment vertical="center"/>
    </xf>
    <xf numFmtId="0" fontId="89" fillId="38" borderId="27" xfId="0" applyFont="1" applyFill="1" applyBorder="1" applyAlignment="1" applyProtection="1">
      <alignment vertical="center"/>
      <protection locked="0"/>
    </xf>
    <xf numFmtId="0" fontId="30" fillId="28" borderId="27" xfId="0" applyFont="1" applyFill="1" applyBorder="1" applyAlignment="1">
      <alignment horizontal="center" vertical="center"/>
    </xf>
    <xf numFmtId="0" fontId="34" fillId="0" borderId="28" xfId="0" applyFont="1" applyBorder="1"/>
    <xf numFmtId="0" fontId="30" fillId="0" borderId="57" xfId="0" applyFont="1" applyBorder="1"/>
    <xf numFmtId="0" fontId="8" fillId="0" borderId="158" xfId="0" applyFont="1" applyBorder="1" applyAlignment="1">
      <alignment vertical="center" wrapText="1"/>
    </xf>
    <xf numFmtId="0" fontId="31" fillId="0" borderId="57" xfId="0" applyFont="1" applyBorder="1" applyAlignment="1">
      <alignment horizontal="center"/>
    </xf>
    <xf numFmtId="0" fontId="43" fillId="0" borderId="57" xfId="0" applyFont="1" applyBorder="1" applyAlignment="1">
      <alignment horizontal="left"/>
    </xf>
    <xf numFmtId="0" fontId="43" fillId="0" borderId="57" xfId="0" applyFont="1" applyBorder="1" applyAlignment="1">
      <alignment horizontal="right"/>
    </xf>
    <xf numFmtId="0" fontId="28" fillId="0" borderId="28" xfId="0" applyFont="1" applyBorder="1" applyAlignment="1">
      <alignment vertical="center" wrapText="1"/>
    </xf>
    <xf numFmtId="0" fontId="10" fillId="0" borderId="230" xfId="0" applyFont="1" applyBorder="1" applyAlignment="1">
      <alignment vertical="center"/>
    </xf>
    <xf numFmtId="0" fontId="10" fillId="0" borderId="57" xfId="0" applyFont="1" applyBorder="1" applyAlignment="1">
      <alignment vertical="center"/>
    </xf>
    <xf numFmtId="0" fontId="10" fillId="0" borderId="57" xfId="0" applyFont="1" applyBorder="1"/>
    <xf numFmtId="0" fontId="36" fillId="0" borderId="11" xfId="0" applyFont="1" applyBorder="1" applyAlignment="1">
      <alignment horizontal="left" vertical="center"/>
    </xf>
    <xf numFmtId="0" fontId="8" fillId="0" borderId="11" xfId="0" applyFont="1" applyBorder="1" applyAlignment="1">
      <alignment vertical="center"/>
    </xf>
    <xf numFmtId="0" fontId="30" fillId="0" borderId="11" xfId="0" applyFont="1" applyBorder="1" applyAlignment="1">
      <alignment horizontal="right" vertical="center" wrapText="1"/>
    </xf>
    <xf numFmtId="0" fontId="10" fillId="0" borderId="11" xfId="0" applyFont="1" applyBorder="1" applyAlignment="1">
      <alignment vertical="center"/>
    </xf>
    <xf numFmtId="0" fontId="36" fillId="0" borderId="28" xfId="0" applyFont="1" applyBorder="1" applyAlignment="1">
      <alignment horizontal="right" vertical="center"/>
    </xf>
    <xf numFmtId="0" fontId="44" fillId="0" borderId="28" xfId="0" applyFont="1" applyBorder="1" applyAlignment="1">
      <alignment horizontal="right" vertical="center"/>
    </xf>
    <xf numFmtId="0" fontId="44" fillId="0" borderId="57" xfId="0" applyFont="1" applyBorder="1" applyAlignment="1">
      <alignment horizontal="left" vertical="center"/>
    </xf>
    <xf numFmtId="0" fontId="30" fillId="0" borderId="57" xfId="0" applyFont="1" applyBorder="1" applyAlignment="1">
      <alignment horizontal="center" vertical="center"/>
    </xf>
    <xf numFmtId="0" fontId="30" fillId="0" borderId="57" xfId="0" applyFont="1" applyBorder="1" applyAlignment="1">
      <alignment vertical="center"/>
    </xf>
    <xf numFmtId="0" fontId="30" fillId="0" borderId="57" xfId="0" applyFont="1" applyBorder="1" applyAlignment="1">
      <alignment vertical="center" wrapText="1"/>
    </xf>
    <xf numFmtId="0" fontId="30" fillId="0" borderId="57" xfId="0" applyFont="1" applyBorder="1" applyAlignment="1">
      <alignment horizontal="right" vertical="center" wrapText="1"/>
    </xf>
    <xf numFmtId="164" fontId="30" fillId="0" borderId="57" xfId="0" applyNumberFormat="1" applyFont="1" applyBorder="1" applyAlignment="1">
      <alignment vertical="center"/>
    </xf>
    <xf numFmtId="164" fontId="10" fillId="0" borderId="57" xfId="0" applyNumberFormat="1" applyFont="1" applyBorder="1" applyAlignment="1">
      <alignment vertical="center"/>
    </xf>
    <xf numFmtId="0" fontId="44" fillId="0" borderId="11" xfId="0" applyFont="1" applyBorder="1" applyAlignment="1">
      <alignment horizontal="left" vertical="center"/>
    </xf>
    <xf numFmtId="0" fontId="30" fillId="0" borderId="11" xfId="0" applyFont="1" applyBorder="1" applyAlignment="1">
      <alignment horizontal="center" vertical="center"/>
    </xf>
    <xf numFmtId="0" fontId="44" fillId="0" borderId="11" xfId="0" applyFont="1" applyBorder="1" applyAlignment="1">
      <alignment horizontal="right" vertical="center"/>
    </xf>
    <xf numFmtId="0" fontId="44" fillId="0" borderId="5" xfId="0" applyFont="1" applyBorder="1" applyAlignment="1">
      <alignment horizontal="left" vertical="center"/>
    </xf>
    <xf numFmtId="0" fontId="30" fillId="0" borderId="5" xfId="0" applyFont="1" applyBorder="1" applyAlignment="1">
      <alignment horizontal="center" vertical="center"/>
    </xf>
    <xf numFmtId="0" fontId="30" fillId="0" borderId="5" xfId="0" applyFont="1" applyBorder="1" applyAlignment="1">
      <alignment vertical="center"/>
    </xf>
    <xf numFmtId="0" fontId="30" fillId="0" borderId="254" xfId="0" applyFont="1" applyBorder="1" applyAlignment="1">
      <alignment vertical="center"/>
    </xf>
    <xf numFmtId="0" fontId="30" fillId="0" borderId="147" xfId="0" applyFont="1" applyBorder="1" applyAlignment="1">
      <alignment horizontal="center" vertical="center"/>
    </xf>
    <xf numFmtId="0" fontId="44" fillId="0" borderId="57" xfId="0" applyFont="1" applyBorder="1" applyAlignment="1">
      <alignment horizontal="right" vertical="center"/>
    </xf>
    <xf numFmtId="0" fontId="30" fillId="0" borderId="256" xfId="0" applyFont="1" applyBorder="1" applyAlignment="1">
      <alignment vertical="center"/>
    </xf>
    <xf numFmtId="0" fontId="30" fillId="0" borderId="28" xfId="0" applyFont="1" applyBorder="1" applyAlignment="1">
      <alignment horizontal="center" vertical="center"/>
    </xf>
    <xf numFmtId="0" fontId="30" fillId="0" borderId="207" xfId="0" applyFont="1" applyBorder="1" applyAlignment="1">
      <alignment vertical="center"/>
    </xf>
    <xf numFmtId="0" fontId="31" fillId="0" borderId="57" xfId="0" applyFont="1" applyBorder="1" applyAlignment="1">
      <alignment horizontal="left" vertical="center"/>
    </xf>
    <xf numFmtId="0" fontId="31" fillId="0" borderId="57" xfId="0" applyFont="1" applyBorder="1" applyAlignment="1">
      <alignment vertical="center"/>
    </xf>
    <xf numFmtId="0" fontId="31" fillId="0" borderId="57" xfId="0" applyFont="1" applyBorder="1" applyAlignment="1">
      <alignment horizontal="center" vertical="center"/>
    </xf>
    <xf numFmtId="0" fontId="31" fillId="0" borderId="147" xfId="0" applyFont="1" applyBorder="1" applyAlignment="1">
      <alignment horizontal="left" vertical="center"/>
    </xf>
    <xf numFmtId="0" fontId="31" fillId="0" borderId="207" xfId="0" applyFont="1" applyBorder="1" applyAlignment="1">
      <alignment vertical="center"/>
    </xf>
    <xf numFmtId="0" fontId="31" fillId="0" borderId="5" xfId="0" applyFont="1" applyBorder="1" applyAlignment="1">
      <alignment horizontal="left" vertical="center"/>
    </xf>
    <xf numFmtId="0" fontId="31" fillId="0" borderId="5" xfId="0" applyFont="1" applyBorder="1" applyAlignment="1">
      <alignment vertical="center"/>
    </xf>
    <xf numFmtId="0" fontId="31" fillId="0" borderId="5" xfId="0" applyFont="1" applyBorder="1" applyAlignment="1">
      <alignment horizontal="center" vertical="center"/>
    </xf>
    <xf numFmtId="0" fontId="31" fillId="0" borderId="254" xfId="0" applyFont="1" applyBorder="1" applyAlignment="1">
      <alignment horizontal="left" vertical="center"/>
    </xf>
    <xf numFmtId="0" fontId="31" fillId="0" borderId="11" xfId="0" applyFont="1" applyBorder="1" applyAlignment="1">
      <alignment horizontal="center" vertical="center"/>
    </xf>
    <xf numFmtId="0" fontId="31" fillId="0" borderId="11" xfId="0" applyFont="1" applyBorder="1" applyAlignment="1">
      <alignment vertical="center"/>
    </xf>
    <xf numFmtId="0" fontId="31" fillId="0" borderId="223" xfId="0" applyFont="1" applyBorder="1" applyAlignment="1">
      <alignment horizontal="center" vertical="center"/>
    </xf>
    <xf numFmtId="0" fontId="30" fillId="0" borderId="218" xfId="0" applyFont="1" applyBorder="1" applyAlignment="1">
      <alignment vertical="center"/>
    </xf>
    <xf numFmtId="0" fontId="28" fillId="0" borderId="57" xfId="0" applyFont="1" applyBorder="1" applyAlignment="1">
      <alignment vertical="center"/>
    </xf>
    <xf numFmtId="164" fontId="10" fillId="0" borderId="11" xfId="0" applyNumberFormat="1" applyFont="1" applyBorder="1" applyAlignment="1">
      <alignment vertical="center"/>
    </xf>
    <xf numFmtId="0" fontId="36" fillId="0" borderId="57" xfId="0" applyFont="1" applyBorder="1" applyAlignment="1">
      <alignment horizontal="left" vertical="center"/>
    </xf>
    <xf numFmtId="164" fontId="30" fillId="0" borderId="57" xfId="0" applyNumberFormat="1" applyFont="1" applyBorder="1" applyAlignment="1">
      <alignment vertical="center" wrapText="1"/>
    </xf>
    <xf numFmtId="164" fontId="46" fillId="0" borderId="11" xfId="0" applyNumberFormat="1" applyFont="1" applyBorder="1" applyAlignment="1">
      <alignment vertical="center"/>
    </xf>
    <xf numFmtId="164" fontId="46" fillId="0" borderId="57" xfId="0" applyNumberFormat="1" applyFont="1" applyBorder="1" applyAlignment="1">
      <alignment vertical="center"/>
    </xf>
    <xf numFmtId="0" fontId="27" fillId="0" borderId="94" xfId="0" applyFont="1" applyBorder="1"/>
    <xf numFmtId="0" fontId="27" fillId="0" borderId="93" xfId="0" applyFont="1" applyBorder="1"/>
    <xf numFmtId="0" fontId="49" fillId="0" borderId="158" xfId="0" applyFont="1" applyBorder="1" applyAlignment="1">
      <alignment horizontal="center" vertical="center"/>
    </xf>
    <xf numFmtId="0" fontId="30" fillId="0" borderId="17" xfId="0" applyFont="1" applyBorder="1" applyAlignment="1">
      <alignment horizontal="center" vertical="center"/>
    </xf>
    <xf numFmtId="0" fontId="30" fillId="0" borderId="158" xfId="0" applyFont="1" applyBorder="1" applyAlignment="1">
      <alignment horizontal="center" vertical="center"/>
    </xf>
    <xf numFmtId="0" fontId="30" fillId="0" borderId="94" xfId="0" applyFont="1" applyBorder="1" applyAlignment="1">
      <alignment horizontal="center" vertical="center"/>
    </xf>
    <xf numFmtId="0" fontId="28" fillId="0" borderId="158" xfId="0" applyFont="1" applyBorder="1" applyAlignment="1">
      <alignment horizontal="center" vertical="center"/>
    </xf>
    <xf numFmtId="0" fontId="28" fillId="0" borderId="94" xfId="0" applyFont="1" applyBorder="1" applyAlignment="1">
      <alignment horizontal="center" vertical="center"/>
    </xf>
    <xf numFmtId="0" fontId="49" fillId="0" borderId="93" xfId="0" applyFont="1" applyBorder="1" applyAlignment="1">
      <alignment wrapText="1"/>
    </xf>
    <xf numFmtId="0" fontId="30" fillId="0" borderId="115" xfId="0" applyFont="1" applyBorder="1" applyAlignment="1">
      <alignment horizontal="center" vertical="top" wrapText="1"/>
    </xf>
    <xf numFmtId="167" fontId="27" fillId="0" borderId="158" xfId="0" applyNumberFormat="1" applyFont="1" applyBorder="1" applyAlignment="1">
      <alignment vertical="center"/>
    </xf>
    <xf numFmtId="0" fontId="30" fillId="0" borderId="17" xfId="0" applyFont="1" applyBorder="1" applyAlignment="1">
      <alignment horizontal="center" vertical="center" wrapText="1"/>
    </xf>
    <xf numFmtId="0" fontId="30" fillId="0" borderId="106" xfId="0" applyFont="1" applyBorder="1" applyAlignment="1">
      <alignment horizontal="center" vertical="center" wrapText="1"/>
    </xf>
    <xf numFmtId="168" fontId="27" fillId="0" borderId="158" xfId="0" applyNumberFormat="1" applyFont="1" applyBorder="1" applyAlignment="1">
      <alignment vertical="center"/>
    </xf>
    <xf numFmtId="169" fontId="23" fillId="0" borderId="115" xfId="0" applyNumberFormat="1" applyFont="1" applyBorder="1" applyAlignment="1">
      <alignment vertical="center"/>
    </xf>
    <xf numFmtId="169" fontId="27" fillId="0" borderId="115" xfId="0" applyNumberFormat="1" applyFont="1" applyBorder="1" applyAlignment="1">
      <alignment vertical="center"/>
    </xf>
    <xf numFmtId="0" fontId="27" fillId="0" borderId="106" xfId="0" applyFont="1" applyBorder="1" applyAlignment="1">
      <alignment horizontal="right" vertical="top"/>
    </xf>
    <xf numFmtId="0" fontId="27" fillId="0" borderId="106" xfId="0" applyFont="1" applyBorder="1" applyAlignment="1">
      <alignment vertical="top"/>
    </xf>
    <xf numFmtId="169" fontId="27" fillId="0" borderId="106" xfId="0" applyNumberFormat="1" applyFont="1" applyBorder="1" applyAlignment="1">
      <alignment vertical="center"/>
    </xf>
    <xf numFmtId="164" fontId="51" fillId="0" borderId="106" xfId="0" applyNumberFormat="1" applyFont="1" applyBorder="1" applyAlignment="1">
      <alignment horizontal="center" vertical="center" wrapText="1"/>
    </xf>
    <xf numFmtId="164" fontId="30" fillId="0" borderId="106" xfId="0" applyNumberFormat="1" applyFont="1" applyBorder="1" applyAlignment="1">
      <alignment vertical="center"/>
    </xf>
    <xf numFmtId="44" fontId="27" fillId="0" borderId="158" xfId="0" applyNumberFormat="1" applyFont="1" applyBorder="1" applyAlignment="1">
      <alignment vertical="center"/>
    </xf>
    <xf numFmtId="44" fontId="51" fillId="0" borderId="158" xfId="0" applyNumberFormat="1" applyFont="1" applyBorder="1" applyAlignment="1">
      <alignment horizontal="center" vertical="center" wrapText="1"/>
    </xf>
    <xf numFmtId="44" fontId="28" fillId="0" borderId="158" xfId="0" applyNumberFormat="1" applyFont="1" applyBorder="1" applyAlignment="1">
      <alignment vertical="center"/>
    </xf>
    <xf numFmtId="0" fontId="23" fillId="0" borderId="147" xfId="0" applyFont="1" applyBorder="1"/>
    <xf numFmtId="0" fontId="30" fillId="0" borderId="11" xfId="0" applyFont="1" applyBorder="1" applyAlignment="1">
      <alignment horizontal="left"/>
    </xf>
    <xf numFmtId="0" fontId="30" fillId="0" borderId="230" xfId="0" applyFont="1" applyBorder="1" applyAlignment="1">
      <alignment vertical="center" wrapText="1"/>
    </xf>
    <xf numFmtId="0" fontId="30" fillId="0" borderId="223" xfId="0" applyFont="1" applyBorder="1" applyAlignment="1">
      <alignment vertical="center" wrapText="1"/>
    </xf>
    <xf numFmtId="0" fontId="30" fillId="0" borderId="93" xfId="0" applyFont="1" applyBorder="1" applyAlignment="1">
      <alignment vertical="center"/>
    </xf>
    <xf numFmtId="164" fontId="30" fillId="0" borderId="17" xfId="0" applyNumberFormat="1" applyFont="1" applyBorder="1" applyAlignment="1">
      <alignment vertical="center" wrapText="1"/>
    </xf>
    <xf numFmtId="0" fontId="23" fillId="0" borderId="178" xfId="0" applyFont="1" applyBorder="1"/>
    <xf numFmtId="0" fontId="30" fillId="0" borderId="28" xfId="0" applyFont="1" applyBorder="1" applyAlignment="1">
      <alignment vertical="center" wrapText="1"/>
    </xf>
    <xf numFmtId="0" fontId="8" fillId="0" borderId="28" xfId="0" applyFont="1" applyBorder="1" applyAlignment="1">
      <alignment wrapText="1"/>
    </xf>
    <xf numFmtId="0" fontId="30" fillId="0" borderId="57" xfId="0" applyFont="1" applyBorder="1" applyAlignment="1">
      <alignment horizontal="center" vertical="center" wrapText="1"/>
    </xf>
    <xf numFmtId="0" fontId="30" fillId="0" borderId="147" xfId="0" applyFont="1" applyBorder="1" applyAlignment="1">
      <alignment horizontal="center" vertical="center" wrapText="1"/>
    </xf>
    <xf numFmtId="164" fontId="23" fillId="4" borderId="207" xfId="0" applyNumberFormat="1" applyFont="1" applyFill="1" applyBorder="1" applyAlignment="1">
      <alignment vertical="center"/>
    </xf>
    <xf numFmtId="0" fontId="10" fillId="4" borderId="231" xfId="0" applyFont="1" applyFill="1" applyBorder="1" applyAlignment="1">
      <alignment vertical="center"/>
    </xf>
    <xf numFmtId="164" fontId="23" fillId="22" borderId="27" xfId="0" applyNumberFormat="1" applyFont="1" applyFill="1" applyBorder="1" applyAlignment="1" applyProtection="1">
      <alignment vertical="center"/>
      <protection locked="0"/>
    </xf>
    <xf numFmtId="164" fontId="23" fillId="22" borderId="207" xfId="0" applyNumberFormat="1" applyFont="1" applyFill="1" applyBorder="1" applyAlignment="1" applyProtection="1">
      <alignment vertical="center"/>
      <protection locked="0"/>
    </xf>
    <xf numFmtId="0" fontId="23" fillId="4" borderId="207" xfId="0" applyFont="1" applyFill="1" applyBorder="1" applyAlignment="1">
      <alignment vertical="center"/>
    </xf>
    <xf numFmtId="0" fontId="10" fillId="4" borderId="231" xfId="0" applyFont="1" applyFill="1" applyBorder="1"/>
    <xf numFmtId="0" fontId="23" fillId="4" borderId="27" xfId="0" applyFont="1" applyFill="1" applyBorder="1"/>
    <xf numFmtId="0" fontId="23" fillId="4" borderId="207" xfId="0" applyFont="1" applyFill="1" applyBorder="1"/>
    <xf numFmtId="164" fontId="23" fillId="0" borderId="207" xfId="0" applyNumberFormat="1" applyFont="1" applyBorder="1" applyAlignment="1">
      <alignment vertical="center"/>
    </xf>
    <xf numFmtId="0" fontId="27" fillId="0" borderId="28" xfId="0" applyFont="1" applyBorder="1"/>
    <xf numFmtId="0" fontId="28" fillId="22" borderId="27" xfId="0" applyFont="1" applyFill="1" applyBorder="1" applyAlignment="1">
      <alignment horizontal="right" vertical="center" wrapText="1"/>
    </xf>
    <xf numFmtId="164" fontId="30" fillId="0" borderId="5" xfId="0" applyNumberFormat="1" applyFont="1" applyBorder="1" applyAlignment="1">
      <alignment vertical="center"/>
    </xf>
    <xf numFmtId="0" fontId="27" fillId="0" borderId="230" xfId="0" applyFont="1" applyBorder="1"/>
    <xf numFmtId="0" fontId="30" fillId="0" borderId="28" xfId="0" applyFont="1" applyBorder="1" applyAlignment="1">
      <alignment horizontal="left"/>
    </xf>
    <xf numFmtId="0" fontId="56" fillId="0" borderId="28" xfId="0" applyFont="1" applyBorder="1" applyAlignment="1">
      <alignment horizontal="left" vertical="top"/>
    </xf>
    <xf numFmtId="0" fontId="56" fillId="0" borderId="28" xfId="0" applyFont="1" applyBorder="1" applyAlignment="1">
      <alignment horizontal="left"/>
    </xf>
    <xf numFmtId="0" fontId="30" fillId="0" borderId="11" xfId="0" applyFont="1" applyBorder="1" applyAlignment="1">
      <alignment horizontal="center"/>
    </xf>
    <xf numFmtId="0" fontId="30" fillId="0" borderId="147" xfId="0" applyFont="1" applyBorder="1" applyAlignment="1">
      <alignment wrapText="1"/>
    </xf>
    <xf numFmtId="0" fontId="27" fillId="0" borderId="57" xfId="0" applyFont="1" applyBorder="1"/>
    <xf numFmtId="164" fontId="30" fillId="0" borderId="11" xfId="0" applyNumberFormat="1" applyFont="1" applyBorder="1"/>
    <xf numFmtId="0" fontId="30" fillId="0" borderId="223" xfId="0" applyFont="1" applyBorder="1"/>
    <xf numFmtId="0" fontId="30" fillId="0" borderId="218" xfId="0" applyFont="1" applyBorder="1"/>
    <xf numFmtId="0" fontId="30" fillId="0" borderId="218" xfId="0" applyFont="1" applyBorder="1" applyAlignment="1">
      <alignment wrapText="1"/>
    </xf>
    <xf numFmtId="164" fontId="8" fillId="22" borderId="231" xfId="0" applyNumberFormat="1" applyFont="1" applyFill="1" applyBorder="1" applyAlignment="1" applyProtection="1">
      <alignment vertical="center"/>
      <protection locked="0"/>
    </xf>
    <xf numFmtId="0" fontId="30" fillId="0" borderId="57" xfId="0" applyFont="1" applyBorder="1" applyAlignment="1">
      <alignment wrapText="1"/>
    </xf>
    <xf numFmtId="164" fontId="30" fillId="0" borderId="128" xfId="0" applyNumberFormat="1" applyFont="1" applyBorder="1" applyAlignment="1">
      <alignment vertical="center"/>
    </xf>
    <xf numFmtId="164" fontId="30" fillId="0" borderId="254" xfId="0" applyNumberFormat="1" applyFont="1" applyBorder="1" applyAlignment="1">
      <alignment vertical="center"/>
    </xf>
    <xf numFmtId="0" fontId="28" fillId="0" borderId="11" xfId="0" applyFont="1" applyBorder="1" applyAlignment="1">
      <alignment horizontal="left"/>
    </xf>
    <xf numFmtId="0" fontId="8" fillId="0" borderId="11" xfId="0" applyFont="1" applyBorder="1"/>
    <xf numFmtId="0" fontId="27" fillId="0" borderId="11" xfId="0" applyFont="1" applyBorder="1"/>
    <xf numFmtId="0" fontId="28" fillId="0" borderId="57" xfId="0" applyFont="1" applyBorder="1" applyAlignment="1">
      <alignment horizontal="left"/>
    </xf>
    <xf numFmtId="0" fontId="8" fillId="0" borderId="57" xfId="0" applyFont="1" applyBorder="1"/>
    <xf numFmtId="0" fontId="28" fillId="0" borderId="57" xfId="0" applyFont="1" applyBorder="1" applyAlignment="1">
      <alignment wrapText="1"/>
    </xf>
    <xf numFmtId="0" fontId="31" fillId="0" borderId="57" xfId="0" applyFont="1" applyBorder="1" applyAlignment="1">
      <alignment horizontal="right"/>
    </xf>
    <xf numFmtId="164" fontId="30" fillId="22" borderId="231" xfId="0" applyNumberFormat="1" applyFont="1" applyFill="1" applyBorder="1" applyAlignment="1" applyProtection="1">
      <alignment horizontal="center" vertical="center"/>
      <protection locked="0"/>
    </xf>
    <xf numFmtId="0" fontId="30" fillId="0" borderId="11" xfId="0" applyFont="1" applyBorder="1" applyAlignment="1">
      <alignment horizontal="center" vertical="center" wrapText="1"/>
    </xf>
    <xf numFmtId="0" fontId="60" fillId="0" borderId="28" xfId="0" applyFont="1" applyBorder="1" applyAlignment="1">
      <alignment horizontal="center" wrapText="1"/>
    </xf>
    <xf numFmtId="0" fontId="30" fillId="0" borderId="28" xfId="0" applyFont="1" applyBorder="1" applyAlignment="1">
      <alignment horizontal="center" wrapText="1"/>
    </xf>
    <xf numFmtId="0" fontId="30" fillId="0" borderId="57" xfId="0" applyFont="1" applyBorder="1" applyAlignment="1">
      <alignment horizontal="center" wrapText="1"/>
    </xf>
    <xf numFmtId="0" fontId="51" fillId="0" borderId="28" xfId="0" applyFont="1" applyBorder="1" applyAlignment="1">
      <alignment horizontal="center" wrapText="1"/>
    </xf>
    <xf numFmtId="0" fontId="30" fillId="0" borderId="57" xfId="0" applyFont="1" applyBorder="1" applyAlignment="1">
      <alignment horizontal="left" vertical="center"/>
    </xf>
    <xf numFmtId="0" fontId="30" fillId="0" borderId="5" xfId="0" applyFont="1" applyBorder="1" applyAlignment="1">
      <alignment vertical="center" wrapText="1"/>
    </xf>
    <xf numFmtId="0" fontId="36" fillId="0" borderId="57" xfId="0" applyFont="1" applyBorder="1" applyAlignment="1">
      <alignment horizontal="left"/>
    </xf>
    <xf numFmtId="0" fontId="36" fillId="0" borderId="57" xfId="0" applyFont="1" applyBorder="1" applyAlignment="1">
      <alignment horizontal="right"/>
    </xf>
    <xf numFmtId="0" fontId="66" fillId="0" borderId="28" xfId="0" applyFont="1" applyBorder="1" applyAlignment="1">
      <alignment horizontal="right" vertical="center"/>
    </xf>
    <xf numFmtId="164" fontId="23" fillId="0" borderId="147" xfId="0" applyNumberFormat="1" applyFont="1" applyBorder="1" applyAlignment="1">
      <alignment vertical="center"/>
    </xf>
    <xf numFmtId="164" fontId="23" fillId="0" borderId="57" xfId="0" applyNumberFormat="1" applyFont="1" applyBorder="1" applyAlignment="1">
      <alignment vertical="center"/>
    </xf>
    <xf numFmtId="164" fontId="57" fillId="0" borderId="57" xfId="0" applyNumberFormat="1" applyFont="1" applyBorder="1" applyAlignment="1">
      <alignment vertical="center"/>
    </xf>
    <xf numFmtId="0" fontId="66" fillId="0" borderId="147" xfId="0" applyFont="1" applyBorder="1" applyAlignment="1">
      <alignment horizontal="right" vertical="center"/>
    </xf>
    <xf numFmtId="0" fontId="36" fillId="0" borderId="5" xfId="0" applyFont="1" applyBorder="1" applyAlignment="1">
      <alignment horizontal="left" vertical="center"/>
    </xf>
    <xf numFmtId="0" fontId="30" fillId="0" borderId="5" xfId="0" applyFont="1" applyBorder="1" applyAlignment="1">
      <alignment horizontal="right" vertical="center" wrapText="1"/>
    </xf>
    <xf numFmtId="164" fontId="23" fillId="0" borderId="11" xfId="0" applyNumberFormat="1" applyFont="1" applyBorder="1" applyAlignment="1">
      <alignment vertical="center"/>
    </xf>
    <xf numFmtId="164" fontId="23" fillId="0" borderId="5" xfId="0" applyNumberFormat="1" applyFont="1" applyBorder="1" applyAlignment="1">
      <alignment vertical="center"/>
    </xf>
    <xf numFmtId="164" fontId="57" fillId="0" borderId="11" xfId="0" applyNumberFormat="1" applyFont="1" applyBorder="1" applyAlignment="1">
      <alignment vertical="center"/>
    </xf>
    <xf numFmtId="0" fontId="36" fillId="0" borderId="11" xfId="0" applyFont="1" applyBorder="1" applyAlignment="1">
      <alignment horizontal="right" vertical="center"/>
    </xf>
    <xf numFmtId="0" fontId="36" fillId="0" borderId="57" xfId="0" applyFont="1" applyBorder="1" applyAlignment="1">
      <alignment horizontal="right" vertical="center"/>
    </xf>
    <xf numFmtId="0" fontId="23" fillId="0" borderId="106" xfId="0" applyFont="1" applyBorder="1" applyAlignment="1">
      <alignment vertical="center"/>
    </xf>
    <xf numFmtId="164" fontId="30" fillId="0" borderId="106" xfId="0" applyNumberFormat="1" applyFont="1" applyBorder="1" applyAlignment="1">
      <alignment horizontal="center" vertical="center" wrapText="1"/>
    </xf>
    <xf numFmtId="169" fontId="23" fillId="0" borderId="106" xfId="0" applyNumberFormat="1" applyFont="1" applyBorder="1" applyAlignment="1">
      <alignment vertical="center"/>
    </xf>
    <xf numFmtId="0" fontId="27" fillId="0" borderId="158" xfId="0" applyFont="1" applyBorder="1" applyAlignment="1">
      <alignment horizontal="right" vertical="center"/>
    </xf>
    <xf numFmtId="0" fontId="30" fillId="0" borderId="158" xfId="0" applyFont="1" applyBorder="1" applyAlignment="1">
      <alignment horizontal="left" vertical="center"/>
    </xf>
    <xf numFmtId="0" fontId="30" fillId="0" borderId="158" xfId="0" applyFont="1" applyBorder="1" applyAlignment="1">
      <alignment vertical="center"/>
    </xf>
    <xf numFmtId="164" fontId="30" fillId="0" borderId="158" xfId="0" applyNumberFormat="1" applyFont="1" applyBorder="1" applyAlignment="1">
      <alignment horizontal="center" vertical="center" wrapText="1"/>
    </xf>
    <xf numFmtId="164" fontId="30" fillId="0" borderId="158" xfId="0" applyNumberFormat="1" applyFont="1" applyBorder="1" applyAlignment="1">
      <alignment vertical="center"/>
    </xf>
    <xf numFmtId="0" fontId="27" fillId="0" borderId="106" xfId="0" applyFont="1" applyBorder="1" applyAlignment="1">
      <alignment horizontal="right" vertical="center"/>
    </xf>
    <xf numFmtId="0" fontId="27" fillId="0" borderId="106" xfId="0" applyFont="1" applyBorder="1" applyAlignment="1">
      <alignment vertical="center"/>
    </xf>
    <xf numFmtId="0" fontId="27" fillId="0" borderId="158" xfId="0" applyFont="1" applyBorder="1" applyAlignment="1">
      <alignment vertical="center"/>
    </xf>
    <xf numFmtId="0" fontId="28" fillId="0" borderId="158" xfId="0" applyFont="1" applyBorder="1" applyAlignment="1">
      <alignment horizontal="right" vertical="center"/>
    </xf>
    <xf numFmtId="0" fontId="27" fillId="0" borderId="17" xfId="0" applyFont="1" applyBorder="1" applyAlignment="1">
      <alignment horizontal="right" vertical="center"/>
    </xf>
    <xf numFmtId="0" fontId="27" fillId="0" borderId="17" xfId="0" applyFont="1" applyBorder="1" applyAlignment="1">
      <alignment vertical="center"/>
    </xf>
    <xf numFmtId="44" fontId="27" fillId="0" borderId="17" xfId="0" applyNumberFormat="1" applyFont="1" applyBorder="1" applyAlignment="1">
      <alignment vertical="center"/>
    </xf>
    <xf numFmtId="44" fontId="28" fillId="0" borderId="17" xfId="0" applyNumberFormat="1" applyFont="1" applyBorder="1" applyAlignment="1">
      <alignment vertical="center"/>
    </xf>
    <xf numFmtId="0" fontId="23" fillId="0" borderId="158" xfId="0" applyFont="1" applyBorder="1" applyAlignment="1">
      <alignment horizontal="right" vertical="center"/>
    </xf>
    <xf numFmtId="0" fontId="23" fillId="0" borderId="158" xfId="0" applyFont="1" applyBorder="1" applyAlignment="1">
      <alignment vertical="center"/>
    </xf>
    <xf numFmtId="0" fontId="23" fillId="0" borderId="106" xfId="0" applyFont="1" applyBorder="1" applyAlignment="1">
      <alignment horizontal="right" vertical="top"/>
    </xf>
    <xf numFmtId="0" fontId="28" fillId="0" borderId="106" xfId="0" applyFont="1" applyBorder="1" applyAlignment="1">
      <alignment horizontal="left" vertical="center"/>
    </xf>
    <xf numFmtId="0" fontId="23" fillId="0" borderId="106" xfId="0" applyFont="1" applyBorder="1"/>
    <xf numFmtId="0" fontId="30" fillId="6" borderId="189" xfId="0" applyFont="1" applyFill="1" applyBorder="1" applyAlignment="1">
      <alignment vertical="center"/>
    </xf>
    <xf numFmtId="164" fontId="30" fillId="0" borderId="28" xfId="0" applyNumberFormat="1" applyFont="1" applyBorder="1" applyAlignment="1">
      <alignment vertical="center" wrapText="1"/>
    </xf>
    <xf numFmtId="164" fontId="42" fillId="0" borderId="106" xfId="0" applyNumberFormat="1" applyFont="1" applyBorder="1" applyAlignment="1">
      <alignment horizontal="left" vertical="center" wrapText="1"/>
    </xf>
    <xf numFmtId="164" fontId="42" fillId="0" borderId="158" xfId="0" applyNumberFormat="1" applyFont="1" applyBorder="1" applyAlignment="1">
      <alignment horizontal="left" vertical="center" wrapText="1"/>
    </xf>
    <xf numFmtId="0" fontId="10" fillId="0" borderId="181" xfId="0" applyFont="1" applyBorder="1"/>
    <xf numFmtId="0" fontId="30" fillId="0" borderId="147" xfId="0" applyFont="1" applyBorder="1" applyAlignment="1">
      <alignment horizontal="center" wrapText="1"/>
    </xf>
    <xf numFmtId="0" fontId="30" fillId="19" borderId="231" xfId="0" applyFont="1" applyFill="1" applyBorder="1" applyAlignment="1">
      <alignment horizontal="center" wrapText="1"/>
    </xf>
    <xf numFmtId="164" fontId="60" fillId="0" borderId="147" xfId="0" applyNumberFormat="1" applyFont="1" applyBorder="1" applyAlignment="1">
      <alignment vertical="center"/>
    </xf>
    <xf numFmtId="164" fontId="60" fillId="0" borderId="28" xfId="0" applyNumberFormat="1" applyFont="1" applyBorder="1" applyAlignment="1">
      <alignment vertical="center"/>
    </xf>
    <xf numFmtId="0" fontId="30" fillId="0" borderId="57" xfId="0" applyFont="1" applyBorder="1" applyAlignment="1">
      <alignment horizontal="left"/>
    </xf>
    <xf numFmtId="0" fontId="30" fillId="0" borderId="256" xfId="0" applyFont="1" applyBorder="1"/>
    <xf numFmtId="164" fontId="23" fillId="0" borderId="230" xfId="0" applyNumberFormat="1" applyFont="1" applyBorder="1" applyAlignment="1">
      <alignment vertical="center"/>
    </xf>
    <xf numFmtId="164" fontId="30" fillId="0" borderId="57" xfId="0" applyNumberFormat="1" applyFont="1" applyBorder="1" applyAlignment="1">
      <alignment horizontal="center" vertical="center" wrapText="1"/>
    </xf>
    <xf numFmtId="164" fontId="30" fillId="0" borderId="63" xfId="0" applyNumberFormat="1" applyFont="1" applyBorder="1" applyAlignment="1">
      <alignment vertical="center"/>
    </xf>
    <xf numFmtId="164" fontId="30" fillId="0" borderId="28" xfId="0" applyNumberFormat="1" applyFont="1" applyBorder="1" applyAlignment="1">
      <alignment vertical="center"/>
    </xf>
    <xf numFmtId="164" fontId="30" fillId="0" borderId="230" xfId="0" applyNumberFormat="1" applyFont="1" applyBorder="1" applyAlignment="1">
      <alignment vertical="center"/>
    </xf>
    <xf numFmtId="0" fontId="31" fillId="0" borderId="28" xfId="0" applyFont="1" applyBorder="1" applyAlignment="1">
      <alignment horizontal="left" vertical="center" wrapText="1"/>
    </xf>
    <xf numFmtId="0" fontId="54" fillId="0" borderId="57" xfId="0" applyFont="1" applyBorder="1" applyAlignment="1">
      <alignment vertical="center"/>
    </xf>
    <xf numFmtId="0" fontId="54" fillId="0" borderId="230" xfId="0" applyFont="1" applyBorder="1" applyAlignment="1">
      <alignment vertical="center"/>
    </xf>
    <xf numFmtId="0" fontId="87" fillId="0" borderId="230" xfId="0" applyFont="1" applyBorder="1"/>
    <xf numFmtId="0" fontId="64" fillId="0" borderId="256" xfId="0" applyFont="1" applyBorder="1" applyAlignment="1">
      <alignment vertical="center" wrapText="1"/>
    </xf>
    <xf numFmtId="0" fontId="30" fillId="18" borderId="27" xfId="0" applyFont="1" applyFill="1" applyBorder="1" applyAlignment="1">
      <alignment horizontal="center" vertical="center"/>
    </xf>
    <xf numFmtId="0" fontId="72" fillId="34" borderId="27" xfId="0" applyFont="1" applyFill="1" applyBorder="1" applyAlignment="1">
      <alignment horizontal="center" vertical="center"/>
    </xf>
    <xf numFmtId="0" fontId="23" fillId="20" borderId="231" xfId="0" applyFont="1" applyFill="1" applyBorder="1" applyAlignment="1">
      <alignment horizontal="right" vertical="top"/>
    </xf>
    <xf numFmtId="0" fontId="23" fillId="20" borderId="231" xfId="0" applyFont="1" applyFill="1" applyBorder="1"/>
    <xf numFmtId="0" fontId="30" fillId="6" borderId="231" xfId="0" applyFont="1" applyFill="1" applyBorder="1" applyAlignment="1">
      <alignment vertical="center"/>
    </xf>
    <xf numFmtId="0" fontId="32" fillId="0" borderId="207" xfId="0" applyFont="1" applyBorder="1" applyAlignment="1">
      <alignment vertical="center"/>
    </xf>
    <xf numFmtId="0" fontId="76" fillId="28" borderId="27" xfId="0" applyFont="1" applyFill="1" applyBorder="1" applyAlignment="1">
      <alignment horizontal="center" vertical="center" wrapText="1"/>
    </xf>
    <xf numFmtId="0" fontId="27" fillId="0" borderId="11" xfId="0" applyFont="1" applyBorder="1" applyAlignment="1">
      <alignment horizontal="right"/>
    </xf>
    <xf numFmtId="0" fontId="28" fillId="0" borderId="218" xfId="0" applyFont="1" applyBorder="1" applyAlignment="1">
      <alignment horizontal="center" vertical="center"/>
    </xf>
    <xf numFmtId="0" fontId="27" fillId="0" borderId="223" xfId="0" applyFont="1" applyBorder="1"/>
    <xf numFmtId="0" fontId="31" fillId="0" borderId="28" xfId="0" applyFont="1" applyBorder="1"/>
    <xf numFmtId="0" fontId="34" fillId="0" borderId="28" xfId="0" applyFont="1" applyBorder="1" applyAlignment="1">
      <alignment vertical="top"/>
    </xf>
    <xf numFmtId="0" fontId="30" fillId="0" borderId="5" xfId="0" applyFont="1" applyBorder="1" applyAlignment="1">
      <alignment vertical="top"/>
    </xf>
    <xf numFmtId="0" fontId="23" fillId="0" borderId="256" xfId="0" applyFont="1" applyBorder="1"/>
    <xf numFmtId="0" fontId="23" fillId="0" borderId="5" xfId="0" applyFont="1" applyBorder="1" applyAlignment="1">
      <alignment horizontal="center" vertical="center"/>
    </xf>
    <xf numFmtId="0" fontId="23" fillId="0" borderId="254" xfId="0" applyFont="1" applyBorder="1" applyAlignment="1">
      <alignment horizontal="center" vertical="center"/>
    </xf>
    <xf numFmtId="0" fontId="23" fillId="0" borderId="28" xfId="0" applyFont="1" applyBorder="1" applyAlignment="1">
      <alignment horizontal="left" vertical="center"/>
    </xf>
    <xf numFmtId="0" fontId="23" fillId="0" borderId="11" xfId="0" applyFont="1" applyBorder="1" applyAlignment="1">
      <alignment horizontal="left" vertical="center"/>
    </xf>
    <xf numFmtId="0" fontId="23" fillId="0" borderId="5" xfId="0" applyFont="1" applyBorder="1" applyAlignment="1">
      <alignment horizontal="left" vertical="center"/>
    </xf>
    <xf numFmtId="0" fontId="72" fillId="4" borderId="231" xfId="0" applyFont="1" applyFill="1" applyBorder="1" applyAlignment="1" applyProtection="1">
      <alignment horizontal="center" vertical="center"/>
      <protection locked="0"/>
    </xf>
    <xf numFmtId="0" fontId="72" fillId="0" borderId="57" xfId="0" applyFont="1" applyBorder="1" applyAlignment="1">
      <alignment horizontal="center" vertical="center"/>
    </xf>
    <xf numFmtId="0" fontId="23" fillId="0" borderId="218" xfId="0" applyFont="1" applyBorder="1"/>
    <xf numFmtId="0" fontId="55" fillId="0" borderId="218" xfId="0" applyFont="1" applyBorder="1" applyAlignment="1">
      <alignment vertical="center"/>
    </xf>
    <xf numFmtId="0" fontId="72" fillId="0" borderId="63" xfId="0" applyFont="1" applyBorder="1" applyAlignment="1">
      <alignment vertical="center"/>
    </xf>
    <xf numFmtId="0" fontId="72" fillId="0" borderId="128" xfId="0" applyFont="1" applyBorder="1" applyAlignment="1">
      <alignment vertical="center"/>
    </xf>
    <xf numFmtId="0" fontId="30" fillId="0" borderId="207" xfId="0" applyFont="1" applyBorder="1" applyAlignment="1">
      <alignment horizontal="center"/>
    </xf>
    <xf numFmtId="0" fontId="8" fillId="4" borderId="231" xfId="0" applyFont="1" applyFill="1" applyBorder="1" applyAlignment="1">
      <alignment horizontal="center" vertical="center"/>
    </xf>
    <xf numFmtId="0" fontId="8" fillId="4" borderId="231" xfId="0" applyFont="1" applyFill="1" applyBorder="1" applyAlignment="1">
      <alignment vertical="center"/>
    </xf>
    <xf numFmtId="0" fontId="30" fillId="0" borderId="218" xfId="0" applyFont="1" applyBorder="1" applyAlignment="1">
      <alignment vertical="center" wrapText="1"/>
    </xf>
    <xf numFmtId="0" fontId="98" fillId="0" borderId="26" xfId="0" applyFont="1" applyBorder="1" applyAlignment="1">
      <alignment vertical="center"/>
    </xf>
    <xf numFmtId="0" fontId="99" fillId="0" borderId="0" xfId="0" applyFont="1"/>
    <xf numFmtId="0" fontId="100" fillId="0" borderId="0" xfId="0" applyFont="1"/>
    <xf numFmtId="0" fontId="10" fillId="0" borderId="231" xfId="0" applyFont="1" applyBorder="1"/>
    <xf numFmtId="0" fontId="20" fillId="0" borderId="26" xfId="0" applyFont="1" applyBorder="1"/>
    <xf numFmtId="164" fontId="27" fillId="22" borderId="26" xfId="1" applyNumberFormat="1" applyFont="1" applyFill="1" applyBorder="1" applyAlignment="1" applyProtection="1">
      <alignment horizontal="right" vertical="center" wrapText="1"/>
      <protection locked="0"/>
    </xf>
    <xf numFmtId="164" fontId="27" fillId="22" borderId="26" xfId="0" applyNumberFormat="1" applyFont="1" applyFill="1" applyBorder="1" applyAlignment="1" applyProtection="1">
      <alignment horizontal="right" vertical="center" wrapText="1"/>
      <protection locked="0"/>
    </xf>
    <xf numFmtId="164" fontId="27" fillId="0" borderId="26" xfId="1" applyNumberFormat="1" applyFont="1" applyBorder="1" applyAlignment="1">
      <alignment horizontal="right" vertical="center"/>
    </xf>
    <xf numFmtId="164" fontId="27" fillId="0" borderId="26" xfId="0" applyNumberFormat="1" applyFont="1" applyBorder="1" applyAlignment="1">
      <alignment horizontal="right" vertical="center"/>
    </xf>
    <xf numFmtId="164" fontId="23" fillId="0" borderId="26" xfId="1" applyNumberFormat="1" applyFont="1" applyBorder="1" applyAlignment="1">
      <alignment horizontal="right" vertical="center"/>
    </xf>
    <xf numFmtId="164" fontId="23" fillId="0" borderId="26" xfId="0" applyNumberFormat="1" applyFont="1" applyBorder="1" applyAlignment="1">
      <alignment horizontal="right" vertical="center"/>
    </xf>
    <xf numFmtId="0" fontId="30" fillId="0" borderId="262" xfId="0" applyFont="1" applyBorder="1" applyAlignment="1">
      <alignment horizontal="center" vertical="center"/>
    </xf>
    <xf numFmtId="0" fontId="30" fillId="0" borderId="260" xfId="0" applyFont="1" applyBorder="1" applyAlignment="1">
      <alignment horizontal="center" vertical="center"/>
    </xf>
    <xf numFmtId="0" fontId="30" fillId="0" borderId="261" xfId="0" applyFont="1" applyBorder="1" applyAlignment="1">
      <alignment horizontal="center" vertical="center"/>
    </xf>
    <xf numFmtId="0" fontId="28" fillId="0" borderId="262" xfId="0" applyFont="1" applyBorder="1" applyAlignment="1">
      <alignment horizontal="center" vertical="center"/>
    </xf>
    <xf numFmtId="0" fontId="28" fillId="0" borderId="231" xfId="0" applyFont="1" applyBorder="1" applyAlignment="1">
      <alignment horizontal="center" vertical="center"/>
    </xf>
    <xf numFmtId="0" fontId="30" fillId="0" borderId="231" xfId="0" applyFont="1" applyBorder="1" applyAlignment="1">
      <alignment horizontal="center" vertical="center"/>
    </xf>
    <xf numFmtId="0" fontId="20" fillId="0" borderId="26" xfId="0" applyFont="1" applyBorder="1" applyAlignment="1">
      <alignment horizontal="left" vertical="center"/>
    </xf>
    <xf numFmtId="0" fontId="37" fillId="0" borderId="26" xfId="0" applyFont="1" applyBorder="1" applyAlignment="1">
      <alignment horizontal="left" vertical="center"/>
    </xf>
    <xf numFmtId="0" fontId="97" fillId="0" borderId="280" xfId="0" applyFont="1" applyBorder="1" applyAlignment="1">
      <alignment wrapText="1"/>
    </xf>
    <xf numFmtId="0" fontId="97" fillId="0" borderId="281" xfId="0" applyFont="1" applyBorder="1" applyAlignment="1">
      <alignment wrapText="1"/>
    </xf>
    <xf numFmtId="0" fontId="97" fillId="0" borderId="281" xfId="0" applyFont="1" applyBorder="1" applyAlignment="1">
      <alignment vertical="center" wrapText="1"/>
    </xf>
    <xf numFmtId="0" fontId="97" fillId="0" borderId="282" xfId="0" applyFont="1" applyBorder="1" applyAlignment="1">
      <alignment wrapText="1"/>
    </xf>
    <xf numFmtId="0" fontId="97" fillId="0" borderId="0" xfId="0" applyFont="1" applyAlignment="1">
      <alignment wrapText="1"/>
    </xf>
    <xf numFmtId="0" fontId="97" fillId="0" borderId="283" xfId="0" applyFont="1" applyBorder="1" applyAlignment="1">
      <alignment wrapText="1"/>
    </xf>
    <xf numFmtId="0" fontId="97" fillId="0" borderId="282" xfId="0" applyFont="1" applyBorder="1" applyAlignment="1">
      <alignment vertical="center" wrapText="1"/>
    </xf>
    <xf numFmtId="0" fontId="97" fillId="0" borderId="284" xfId="0" applyFont="1" applyBorder="1" applyAlignment="1">
      <alignment wrapText="1"/>
    </xf>
    <xf numFmtId="0" fontId="102" fillId="39" borderId="284" xfId="0" applyFont="1" applyFill="1" applyBorder="1" applyAlignment="1">
      <alignment horizontal="center" vertical="center" wrapText="1"/>
    </xf>
    <xf numFmtId="0" fontId="103" fillId="0" borderId="282" xfId="0" applyFont="1" applyBorder="1" applyAlignment="1">
      <alignment wrapText="1"/>
    </xf>
    <xf numFmtId="0" fontId="104" fillId="0" borderId="285" xfId="0" applyFont="1" applyBorder="1" applyAlignment="1">
      <alignment horizontal="center" vertical="center" wrapText="1"/>
    </xf>
    <xf numFmtId="0" fontId="103" fillId="0" borderId="286" xfId="0" applyFont="1" applyBorder="1" applyAlignment="1">
      <alignment horizontal="center" vertical="center" wrapText="1"/>
    </xf>
    <xf numFmtId="0" fontId="105" fillId="0" borderId="286" xfId="0" applyFont="1" applyBorder="1" applyAlignment="1">
      <alignment horizontal="center" vertical="center" wrapText="1"/>
    </xf>
    <xf numFmtId="0" fontId="103" fillId="0" borderId="282" xfId="0" applyFont="1" applyBorder="1" applyAlignment="1">
      <alignment vertical="center" wrapText="1"/>
    </xf>
    <xf numFmtId="0" fontId="97" fillId="0" borderId="287" xfId="0" applyFont="1" applyBorder="1" applyAlignment="1">
      <alignment wrapText="1"/>
    </xf>
    <xf numFmtId="0" fontId="97" fillId="0" borderId="288" xfId="0" applyFont="1" applyBorder="1" applyAlignment="1">
      <alignment vertical="center" wrapText="1"/>
    </xf>
    <xf numFmtId="0" fontId="106" fillId="40" borderId="288" xfId="0" applyFont="1" applyFill="1" applyBorder="1" applyAlignment="1">
      <alignment horizontal="center" vertical="center" wrapText="1"/>
    </xf>
    <xf numFmtId="0" fontId="97" fillId="0" borderId="288" xfId="0" applyFont="1" applyBorder="1" applyAlignment="1">
      <alignment wrapText="1"/>
    </xf>
    <xf numFmtId="0" fontId="97" fillId="0" borderId="289" xfId="0" applyFont="1" applyBorder="1" applyAlignment="1">
      <alignment vertical="center" wrapText="1"/>
    </xf>
    <xf numFmtId="0" fontId="107" fillId="0" borderId="0" xfId="0" applyFont="1" applyAlignment="1">
      <alignment vertical="center"/>
    </xf>
    <xf numFmtId="0" fontId="97" fillId="0" borderId="290" xfId="0" applyFont="1" applyBorder="1" applyAlignment="1">
      <alignment vertical="center" wrapText="1"/>
    </xf>
    <xf numFmtId="0" fontId="97" fillId="41" borderId="291" xfId="0" applyFont="1" applyFill="1" applyBorder="1" applyAlignment="1">
      <alignment vertical="top" wrapText="1"/>
    </xf>
    <xf numFmtId="0" fontId="103" fillId="0" borderId="282" xfId="0" applyFont="1" applyBorder="1" applyAlignment="1">
      <alignment horizontal="center" vertical="center" wrapText="1"/>
    </xf>
    <xf numFmtId="0" fontId="103" fillId="0" borderId="292" xfId="0" applyFont="1" applyBorder="1" applyAlignment="1">
      <alignment vertical="center" wrapText="1"/>
    </xf>
    <xf numFmtId="0" fontId="97" fillId="0" borderId="292" xfId="0" applyFont="1" applyBorder="1" applyAlignment="1">
      <alignment vertical="center" wrapText="1"/>
    </xf>
    <xf numFmtId="0" fontId="97" fillId="0" borderId="0" xfId="0" applyFont="1" applyAlignment="1">
      <alignment vertical="center" wrapText="1"/>
    </xf>
    <xf numFmtId="0" fontId="97" fillId="0" borderId="293" xfId="0" applyFont="1" applyBorder="1" applyAlignment="1">
      <alignment vertical="center" wrapText="1"/>
    </xf>
    <xf numFmtId="0" fontId="108" fillId="0" borderId="171" xfId="0" applyFont="1" applyBorder="1" applyAlignment="1">
      <alignment vertical="center" wrapText="1"/>
    </xf>
    <xf numFmtId="0" fontId="108" fillId="0" borderId="171" xfId="0" applyFont="1" applyBorder="1" applyAlignment="1">
      <alignment horizontal="center" vertical="center" wrapText="1"/>
    </xf>
    <xf numFmtId="0" fontId="109" fillId="0" borderId="171" xfId="0" applyFont="1" applyBorder="1" applyAlignment="1">
      <alignment horizontal="center" vertical="center" wrapText="1"/>
    </xf>
    <xf numFmtId="0" fontId="97" fillId="0" borderId="171" xfId="0" applyFont="1" applyBorder="1" applyAlignment="1">
      <alignment vertical="center" wrapText="1"/>
    </xf>
    <xf numFmtId="0" fontId="97" fillId="0" borderId="293" xfId="0" applyFont="1" applyBorder="1" applyAlignment="1">
      <alignment wrapText="1"/>
    </xf>
    <xf numFmtId="0" fontId="97" fillId="41" borderId="171" xfId="0" applyFont="1" applyFill="1" applyBorder="1" applyAlignment="1">
      <alignment vertical="center" wrapText="1"/>
    </xf>
    <xf numFmtId="0" fontId="97" fillId="41" borderId="282" xfId="0" applyFont="1" applyFill="1" applyBorder="1" applyAlignment="1">
      <alignment vertical="top" wrapText="1"/>
    </xf>
    <xf numFmtId="0" fontId="97" fillId="0" borderId="292" xfId="0" applyFont="1" applyBorder="1" applyAlignment="1">
      <alignment wrapText="1"/>
    </xf>
    <xf numFmtId="0" fontId="105" fillId="41" borderId="171" xfId="0" applyFont="1" applyFill="1" applyBorder="1" applyAlignment="1">
      <alignment vertical="center" wrapText="1"/>
    </xf>
    <xf numFmtId="0" fontId="97" fillId="0" borderId="283" xfId="0" applyFont="1" applyBorder="1" applyAlignment="1">
      <alignment vertical="center" wrapText="1"/>
    </xf>
    <xf numFmtId="0" fontId="97" fillId="0" borderId="170" xfId="0" applyFont="1" applyBorder="1" applyAlignment="1">
      <alignment vertical="center" wrapText="1"/>
    </xf>
    <xf numFmtId="0" fontId="97" fillId="0" borderId="290" xfId="0" applyFont="1" applyBorder="1" applyAlignment="1">
      <alignment wrapText="1"/>
    </xf>
    <xf numFmtId="0" fontId="97" fillId="41" borderId="0" xfId="0" applyFont="1" applyFill="1" applyAlignment="1">
      <alignment vertical="top" wrapText="1"/>
    </xf>
    <xf numFmtId="0" fontId="97" fillId="0" borderId="289" xfId="0" applyFont="1" applyBorder="1" applyAlignment="1">
      <alignment wrapText="1"/>
    </xf>
    <xf numFmtId="0" fontId="97" fillId="0" borderId="294" xfId="0" applyFont="1" applyBorder="1" applyAlignment="1">
      <alignment wrapText="1"/>
    </xf>
    <xf numFmtId="0" fontId="97" fillId="41" borderId="289" xfId="0" applyFont="1" applyFill="1" applyBorder="1" applyAlignment="1">
      <alignment vertical="top" wrapText="1"/>
    </xf>
    <xf numFmtId="0" fontId="107" fillId="0" borderId="291" xfId="0" applyFont="1" applyBorder="1" applyAlignment="1">
      <alignment vertical="center" wrapText="1"/>
    </xf>
    <xf numFmtId="0" fontId="107" fillId="0" borderId="289" xfId="0" applyFont="1" applyBorder="1" applyAlignment="1">
      <alignment vertical="center"/>
    </xf>
    <xf numFmtId="0" fontId="97" fillId="0" borderId="291" xfId="0" applyFont="1" applyBorder="1" applyAlignment="1">
      <alignment vertical="center" wrapText="1"/>
    </xf>
    <xf numFmtId="0" fontId="97" fillId="0" borderId="295" xfId="0" applyFont="1" applyBorder="1" applyAlignment="1">
      <alignment vertical="center" wrapText="1"/>
    </xf>
    <xf numFmtId="0" fontId="97" fillId="0" borderId="296" xfId="0" applyFont="1" applyBorder="1" applyAlignment="1">
      <alignment vertical="center" wrapText="1"/>
    </xf>
    <xf numFmtId="0" fontId="97" fillId="42" borderId="0" xfId="0" applyFont="1" applyFill="1" applyAlignment="1">
      <alignment wrapText="1"/>
    </xf>
    <xf numFmtId="0" fontId="97" fillId="0" borderId="297" xfId="0" applyFont="1" applyBorder="1" applyAlignment="1">
      <alignment vertical="center" wrapText="1"/>
    </xf>
    <xf numFmtId="0" fontId="97" fillId="0" borderId="298" xfId="0" applyFont="1" applyBorder="1" applyAlignment="1">
      <alignment wrapText="1"/>
    </xf>
    <xf numFmtId="0" fontId="97" fillId="0" borderId="297" xfId="0" applyFont="1" applyBorder="1" applyAlignment="1">
      <alignment wrapText="1"/>
    </xf>
    <xf numFmtId="0" fontId="97" fillId="42" borderId="289" xfId="0" applyFont="1" applyFill="1" applyBorder="1" applyAlignment="1">
      <alignment wrapText="1"/>
    </xf>
    <xf numFmtId="0" fontId="97" fillId="0" borderId="291" xfId="0" applyFont="1" applyBorder="1" applyAlignment="1">
      <alignment wrapText="1"/>
    </xf>
    <xf numFmtId="0" fontId="110" fillId="0" borderId="0" xfId="0" applyFont="1" applyAlignment="1">
      <alignment vertical="center" wrapText="1"/>
    </xf>
    <xf numFmtId="0" fontId="111" fillId="0" borderId="171" xfId="0" applyFont="1" applyBorder="1" applyAlignment="1">
      <alignment horizontal="center" vertical="center" wrapText="1"/>
    </xf>
    <xf numFmtId="164" fontId="31" fillId="19" borderId="144" xfId="0" applyNumberFormat="1" applyFont="1" applyFill="1" applyBorder="1" applyAlignment="1">
      <alignment horizontal="right" vertical="center" wrapText="1"/>
    </xf>
    <xf numFmtId="0" fontId="31" fillId="19" borderId="145" xfId="0" applyFont="1" applyFill="1" applyBorder="1" applyAlignment="1">
      <alignment horizontal="right" vertical="center" wrapText="1"/>
    </xf>
    <xf numFmtId="0" fontId="30" fillId="6" borderId="26" xfId="0" applyFont="1" applyFill="1" applyBorder="1" applyAlignment="1">
      <alignment horizontal="left" vertical="center" indent="1"/>
    </xf>
    <xf numFmtId="0" fontId="32" fillId="0" borderId="26" xfId="0" applyFont="1" applyBorder="1" applyAlignment="1">
      <alignment horizontal="left" indent="1"/>
    </xf>
    <xf numFmtId="0" fontId="31" fillId="0" borderId="26" xfId="0" applyFont="1" applyBorder="1" applyAlignment="1">
      <alignment horizontal="left" vertical="top" indent="1"/>
    </xf>
    <xf numFmtId="0" fontId="57" fillId="0" borderId="26" xfId="0" applyFont="1" applyBorder="1" applyAlignment="1">
      <alignment horizontal="left" indent="1"/>
    </xf>
    <xf numFmtId="0" fontId="23" fillId="0" borderId="26" xfId="0" applyFont="1" applyBorder="1" applyAlignment="1">
      <alignment horizontal="left" vertical="center" indent="1"/>
    </xf>
    <xf numFmtId="0" fontId="79" fillId="0" borderId="26" xfId="0" applyFont="1" applyBorder="1" applyAlignment="1">
      <alignment horizontal="left" vertical="center" indent="1"/>
    </xf>
    <xf numFmtId="0" fontId="30" fillId="0" borderId="26" xfId="0" applyFont="1" applyBorder="1" applyAlignment="1">
      <alignment horizontal="left" indent="1"/>
    </xf>
    <xf numFmtId="0" fontId="68" fillId="0" borderId="26" xfId="0" applyFont="1" applyBorder="1" applyAlignment="1">
      <alignment horizontal="left" vertical="top" indent="1"/>
    </xf>
    <xf numFmtId="0" fontId="27" fillId="0" borderId="26" xfId="0" applyFont="1" applyBorder="1" applyAlignment="1">
      <alignment horizontal="left" vertical="center" indent="1"/>
    </xf>
    <xf numFmtId="0" fontId="8" fillId="0" borderId="0" xfId="0" applyFont="1" applyAlignment="1">
      <alignment horizontal="left" vertical="center" indent="1"/>
    </xf>
    <xf numFmtId="0" fontId="10" fillId="0" borderId="0" xfId="0" applyFont="1" applyAlignment="1">
      <alignment horizontal="left" indent="1"/>
    </xf>
    <xf numFmtId="0" fontId="30" fillId="0" borderId="207" xfId="0" applyFont="1" applyBorder="1" applyAlignment="1">
      <alignment horizontal="left" indent="1"/>
    </xf>
    <xf numFmtId="0" fontId="8" fillId="0" borderId="0" xfId="0" applyFont="1" applyAlignment="1">
      <alignment horizontal="left" indent="1"/>
    </xf>
    <xf numFmtId="0" fontId="0" fillId="0" borderId="0" xfId="0" applyAlignment="1">
      <alignment horizontal="left" indent="1"/>
    </xf>
    <xf numFmtId="0" fontId="23" fillId="0" borderId="26" xfId="0" applyFont="1" applyBorder="1" applyAlignment="1">
      <alignment horizontal="left" vertical="center" indent="2"/>
    </xf>
    <xf numFmtId="0" fontId="30" fillId="6" borderId="27" xfId="0" applyFont="1" applyFill="1" applyBorder="1" applyAlignment="1">
      <alignment vertical="center"/>
    </xf>
    <xf numFmtId="0" fontId="20" fillId="0" borderId="207" xfId="0" applyFont="1" applyBorder="1"/>
    <xf numFmtId="0" fontId="55" fillId="0" borderId="1" xfId="0" applyFont="1" applyBorder="1" applyAlignment="1">
      <alignment vertical="center" wrapText="1"/>
    </xf>
    <xf numFmtId="0" fontId="30" fillId="31" borderId="230" xfId="0" applyFont="1" applyFill="1" applyBorder="1" applyAlignment="1">
      <alignment horizontal="center" vertical="center" wrapText="1"/>
    </xf>
    <xf numFmtId="0" fontId="30" fillId="31" borderId="306" xfId="0" applyFont="1" applyFill="1" applyBorder="1" applyAlignment="1">
      <alignment horizontal="center" vertical="center" wrapText="1"/>
    </xf>
    <xf numFmtId="0" fontId="30" fillId="6" borderId="207" xfId="0" applyFont="1" applyFill="1" applyBorder="1" applyAlignment="1">
      <alignment vertical="center"/>
    </xf>
    <xf numFmtId="0" fontId="23" fillId="0" borderId="26" xfId="0" applyFont="1" applyBorder="1" applyProtection="1">
      <protection locked="0"/>
    </xf>
    <xf numFmtId="0" fontId="112" fillId="5" borderId="4" xfId="0" applyFont="1" applyFill="1" applyBorder="1" applyAlignment="1">
      <alignment horizontal="center" vertical="center"/>
    </xf>
    <xf numFmtId="0" fontId="115" fillId="6" borderId="208" xfId="0" applyFont="1" applyFill="1" applyBorder="1" applyAlignment="1">
      <alignment vertical="center" wrapText="1"/>
    </xf>
    <xf numFmtId="0" fontId="115" fillId="0" borderId="5" xfId="0" applyFont="1" applyBorder="1" applyAlignment="1">
      <alignment horizontal="left"/>
    </xf>
    <xf numFmtId="0" fontId="113" fillId="0" borderId="5" xfId="0" applyFont="1" applyBorder="1" applyAlignment="1">
      <alignment horizontal="left"/>
    </xf>
    <xf numFmtId="0" fontId="112" fillId="0" borderId="158" xfId="0" applyFont="1" applyBorder="1" applyAlignment="1">
      <alignment horizontal="center" vertical="center"/>
    </xf>
    <xf numFmtId="0" fontId="112" fillId="0" borderId="6" xfId="0" applyFont="1" applyBorder="1" applyAlignment="1">
      <alignment horizontal="center" vertical="center"/>
    </xf>
    <xf numFmtId="0" fontId="119" fillId="7" borderId="128" xfId="0" applyFont="1" applyFill="1" applyBorder="1" applyAlignment="1">
      <alignment horizontal="center" vertical="center" wrapText="1"/>
    </xf>
    <xf numFmtId="0" fontId="112" fillId="0" borderId="106" xfId="0" applyFont="1" applyBorder="1" applyAlignment="1">
      <alignment horizontal="center" vertical="center"/>
    </xf>
    <xf numFmtId="0" fontId="112" fillId="0" borderId="7" xfId="0" applyFont="1" applyBorder="1" applyAlignment="1">
      <alignment horizontal="center" vertical="center"/>
    </xf>
    <xf numFmtId="0" fontId="119" fillId="8" borderId="128" xfId="0" applyFont="1" applyFill="1" applyBorder="1" applyAlignment="1">
      <alignment horizontal="center" vertical="center" wrapText="1"/>
    </xf>
    <xf numFmtId="0" fontId="113" fillId="6" borderId="245" xfId="0" applyFont="1" applyFill="1" applyBorder="1" applyAlignment="1">
      <alignment vertical="center" wrapText="1"/>
    </xf>
    <xf numFmtId="0" fontId="115" fillId="0" borderId="5" xfId="0" applyFont="1" applyBorder="1"/>
    <xf numFmtId="0" fontId="113" fillId="0" borderId="5" xfId="0" applyFont="1" applyBorder="1"/>
    <xf numFmtId="0" fontId="113" fillId="6" borderId="8" xfId="0" applyFont="1" applyFill="1" applyBorder="1" applyAlignment="1">
      <alignment vertical="center" wrapText="1"/>
    </xf>
    <xf numFmtId="0" fontId="120" fillId="3" borderId="2" xfId="0" applyFont="1" applyFill="1" applyBorder="1" applyAlignment="1">
      <alignment vertical="center"/>
    </xf>
    <xf numFmtId="0" fontId="121" fillId="0" borderId="1" xfId="0" applyFont="1" applyBorder="1" applyAlignment="1">
      <alignment horizontal="center" vertical="center"/>
    </xf>
    <xf numFmtId="0" fontId="121" fillId="0" borderId="1" xfId="0" applyFont="1" applyBorder="1"/>
    <xf numFmtId="0" fontId="120" fillId="3" borderId="1" xfId="0" applyFont="1" applyFill="1" applyBorder="1" applyAlignment="1">
      <alignment horizontal="center" vertical="center"/>
    </xf>
    <xf numFmtId="0" fontId="120" fillId="0" borderId="1" xfId="0" applyFont="1" applyBorder="1" applyAlignment="1">
      <alignment horizontal="center" vertical="center"/>
    </xf>
    <xf numFmtId="0" fontId="120" fillId="10" borderId="1" xfId="0" applyFont="1" applyFill="1" applyBorder="1" applyAlignment="1">
      <alignment horizontal="center" vertical="center"/>
    </xf>
    <xf numFmtId="0" fontId="120" fillId="11" borderId="1" xfId="0" applyFont="1" applyFill="1" applyBorder="1" applyAlignment="1">
      <alignment horizontal="center" vertical="center"/>
    </xf>
    <xf numFmtId="0" fontId="122" fillId="0" borderId="1" xfId="0" applyFont="1" applyBorder="1" applyAlignment="1">
      <alignment horizontal="center" vertical="center"/>
    </xf>
    <xf numFmtId="0" fontId="112" fillId="12" borderId="27" xfId="0" applyFont="1" applyFill="1" applyBorder="1" applyAlignment="1">
      <alignment horizontal="center" vertical="center" wrapText="1"/>
    </xf>
    <xf numFmtId="0" fontId="122" fillId="0" borderId="1" xfId="0" applyFont="1" applyBorder="1" applyAlignment="1">
      <alignment horizontal="left" vertical="center"/>
    </xf>
    <xf numFmtId="0" fontId="120" fillId="4" borderId="1" xfId="0" applyFont="1" applyFill="1" applyBorder="1" applyAlignment="1">
      <alignment horizontal="center" vertical="center"/>
    </xf>
    <xf numFmtId="0" fontId="112" fillId="13" borderId="27" xfId="0" applyFont="1" applyFill="1" applyBorder="1" applyAlignment="1">
      <alignment horizontal="center" vertical="center" wrapText="1"/>
    </xf>
    <xf numFmtId="0" fontId="112" fillId="10" borderId="27" xfId="0" applyFont="1" applyFill="1" applyBorder="1" applyAlignment="1">
      <alignment horizontal="center" vertical="center" wrapText="1"/>
    </xf>
    <xf numFmtId="0" fontId="112" fillId="14" borderId="27" xfId="0" applyFont="1" applyFill="1" applyBorder="1" applyAlignment="1">
      <alignment horizontal="center" vertical="center" wrapText="1"/>
    </xf>
    <xf numFmtId="0" fontId="120" fillId="0" borderId="1" xfId="0" applyFont="1" applyBorder="1" applyAlignment="1">
      <alignment vertical="center"/>
    </xf>
    <xf numFmtId="0" fontId="112" fillId="14" borderId="43" xfId="0" applyFont="1" applyFill="1" applyBorder="1" applyAlignment="1">
      <alignment horizontal="center" vertical="center" wrapText="1"/>
    </xf>
    <xf numFmtId="0" fontId="121" fillId="0" borderId="10" xfId="0" applyFont="1" applyBorder="1" applyAlignment="1">
      <alignment horizontal="center" vertical="center"/>
    </xf>
    <xf numFmtId="0" fontId="120" fillId="0" borderId="10" xfId="0" applyFont="1" applyBorder="1" applyAlignment="1">
      <alignment horizontal="center" vertical="center"/>
    </xf>
    <xf numFmtId="0" fontId="120" fillId="0" borderId="158" xfId="0" applyFont="1" applyBorder="1" applyAlignment="1">
      <alignment vertical="center"/>
    </xf>
    <xf numFmtId="0" fontId="121" fillId="0" borderId="1" xfId="0" applyFont="1" applyBorder="1" applyAlignment="1">
      <alignment vertical="center"/>
    </xf>
    <xf numFmtId="0" fontId="123" fillId="0" borderId="11" xfId="0" applyFont="1" applyBorder="1"/>
    <xf numFmtId="0" fontId="123" fillId="6" borderId="11" xfId="0" applyFont="1" applyFill="1" applyBorder="1"/>
    <xf numFmtId="0" fontId="112" fillId="5" borderId="12" xfId="0" applyFont="1" applyFill="1" applyBorder="1" applyAlignment="1">
      <alignment horizontal="center" vertical="center"/>
    </xf>
    <xf numFmtId="0" fontId="123" fillId="0" borderId="245" xfId="0" applyFont="1" applyBorder="1"/>
    <xf numFmtId="0" fontId="115" fillId="0" borderId="128" xfId="0" applyFont="1" applyBorder="1" applyAlignment="1">
      <alignment horizontal="left"/>
    </xf>
    <xf numFmtId="0" fontId="115" fillId="0" borderId="17" xfId="0" applyFont="1" applyBorder="1" applyAlignment="1">
      <alignment horizontal="left"/>
    </xf>
    <xf numFmtId="0" fontId="123" fillId="6" borderId="17" xfId="0" applyFont="1" applyFill="1" applyBorder="1" applyAlignment="1">
      <alignment horizontal="left"/>
    </xf>
    <xf numFmtId="0" fontId="124" fillId="0" borderId="57" xfId="0" applyFont="1" applyBorder="1"/>
    <xf numFmtId="0" fontId="120" fillId="0" borderId="1" xfId="0" applyFont="1" applyBorder="1"/>
    <xf numFmtId="0" fontId="20" fillId="0" borderId="256" xfId="0" applyFont="1" applyBorder="1" applyProtection="1">
      <protection locked="0"/>
    </xf>
    <xf numFmtId="0" fontId="20" fillId="0" borderId="147" xfId="0" applyFont="1" applyBorder="1" applyProtection="1">
      <protection locked="0"/>
    </xf>
    <xf numFmtId="0" fontId="8" fillId="0" borderId="63" xfId="0" applyFont="1" applyBorder="1" applyAlignment="1">
      <alignment horizontal="right" vertical="center" wrapText="1"/>
    </xf>
    <xf numFmtId="0" fontId="20" fillId="0" borderId="63" xfId="0" applyFont="1" applyBorder="1" applyAlignment="1">
      <alignment horizontal="left" indent="1"/>
    </xf>
    <xf numFmtId="0" fontId="20" fillId="0" borderId="256" xfId="0" applyFont="1" applyBorder="1" applyAlignment="1">
      <alignment horizontal="left" indent="1"/>
    </xf>
    <xf numFmtId="0" fontId="94" fillId="0" borderId="0" xfId="0" applyFont="1" applyProtection="1">
      <protection locked="0"/>
    </xf>
    <xf numFmtId="0" fontId="96" fillId="0" borderId="256" xfId="0" applyFont="1" applyBorder="1" applyAlignment="1" applyProtection="1">
      <alignment horizontal="left"/>
      <protection locked="0"/>
    </xf>
    <xf numFmtId="0" fontId="96" fillId="0" borderId="147" xfId="0" applyFont="1" applyBorder="1" applyAlignment="1" applyProtection="1">
      <alignment horizontal="left"/>
      <protection locked="0"/>
    </xf>
    <xf numFmtId="0" fontId="20" fillId="0" borderId="128" xfId="0" applyFont="1" applyBorder="1" applyAlignment="1" applyProtection="1">
      <alignment vertical="top"/>
      <protection locked="0"/>
    </xf>
    <xf numFmtId="0" fontId="0" fillId="0" borderId="0" xfId="0" applyAlignment="1" applyProtection="1">
      <alignment vertical="top"/>
      <protection locked="0"/>
    </xf>
    <xf numFmtId="0" fontId="20" fillId="0" borderId="254" xfId="0" applyFont="1" applyBorder="1" applyAlignment="1" applyProtection="1">
      <alignment vertical="top"/>
      <protection locked="0"/>
    </xf>
    <xf numFmtId="0" fontId="20" fillId="0" borderId="63" xfId="0" applyFont="1" applyBorder="1" applyAlignment="1" applyProtection="1">
      <alignment vertical="top"/>
      <protection locked="0"/>
    </xf>
    <xf numFmtId="0" fontId="20" fillId="0" borderId="256" xfId="0" applyFont="1" applyBorder="1" applyAlignment="1" applyProtection="1">
      <alignment vertical="top"/>
      <protection locked="0"/>
    </xf>
    <xf numFmtId="0" fontId="20" fillId="0" borderId="147" xfId="0" applyFont="1" applyBorder="1" applyAlignment="1" applyProtection="1">
      <alignment vertical="top"/>
      <protection locked="0"/>
    </xf>
    <xf numFmtId="0" fontId="20" fillId="0" borderId="223" xfId="0" applyFont="1" applyBorder="1"/>
    <xf numFmtId="0" fontId="20" fillId="0" borderId="218" xfId="0" applyFont="1" applyBorder="1"/>
    <xf numFmtId="0" fontId="30" fillId="19" borderId="149" xfId="0" applyFont="1" applyFill="1" applyBorder="1" applyAlignment="1">
      <alignment horizontal="right" vertical="center" wrapText="1"/>
    </xf>
    <xf numFmtId="164" fontId="30" fillId="19" borderId="149" xfId="0" applyNumberFormat="1" applyFont="1" applyFill="1" applyBorder="1" applyAlignment="1">
      <alignment horizontal="right" vertical="center" wrapText="1"/>
    </xf>
    <xf numFmtId="0" fontId="23" fillId="0" borderId="231" xfId="0" applyFont="1" applyBorder="1" applyAlignment="1">
      <alignment vertical="center"/>
    </xf>
    <xf numFmtId="0" fontId="30" fillId="22" borderId="260" xfId="0" applyFont="1" applyFill="1" applyBorder="1" applyAlignment="1" applyProtection="1">
      <alignment horizontal="center" vertical="center"/>
      <protection locked="0"/>
    </xf>
    <xf numFmtId="0" fontId="37" fillId="0" borderId="231" xfId="0" applyFont="1" applyBorder="1" applyProtection="1">
      <protection locked="0"/>
    </xf>
    <xf numFmtId="0" fontId="31" fillId="0" borderId="92" xfId="0" applyFont="1" applyBorder="1" applyAlignment="1">
      <alignment vertical="top" wrapText="1"/>
    </xf>
    <xf numFmtId="0" fontId="127" fillId="0" borderId="26" xfId="0" applyFont="1" applyBorder="1"/>
    <xf numFmtId="0" fontId="128" fillId="0" borderId="0" xfId="0" applyFont="1"/>
    <xf numFmtId="0" fontId="128" fillId="0" borderId="0" xfId="0" applyFont="1" applyAlignment="1">
      <alignment horizontal="right"/>
    </xf>
    <xf numFmtId="0" fontId="128" fillId="0" borderId="231" xfId="0" applyFont="1" applyBorder="1"/>
    <xf numFmtId="0" fontId="30" fillId="0" borderId="218" xfId="0" applyFont="1" applyBorder="1" applyAlignment="1" applyProtection="1">
      <alignment horizontal="right" vertical="top" wrapText="1" indent="1"/>
      <protection locked="0"/>
    </xf>
    <xf numFmtId="0" fontId="30" fillId="0" borderId="231" xfId="0" applyFont="1" applyBorder="1" applyAlignment="1" applyProtection="1">
      <alignment horizontal="right" vertical="top" wrapText="1" indent="1"/>
      <protection locked="0"/>
    </xf>
    <xf numFmtId="0" fontId="6" fillId="0" borderId="26" xfId="0" applyFont="1" applyBorder="1"/>
    <xf numFmtId="0" fontId="6" fillId="0" borderId="27" xfId="0" applyFont="1" applyBorder="1"/>
    <xf numFmtId="0" fontId="6" fillId="24" borderId="26" xfId="0" applyFont="1" applyFill="1" applyBorder="1" applyAlignment="1">
      <alignment horizontal="left" vertical="center"/>
    </xf>
    <xf numFmtId="0" fontId="6" fillId="0" borderId="32" xfId="0" applyFont="1" applyBorder="1"/>
    <xf numFmtId="0" fontId="6" fillId="0" borderId="26" xfId="0" applyFont="1" applyBorder="1" applyAlignment="1">
      <alignment horizontal="right" vertical="center"/>
    </xf>
    <xf numFmtId="0" fontId="6" fillId="0" borderId="26" xfId="0" applyFont="1" applyBorder="1" applyAlignment="1">
      <alignment vertical="center"/>
    </xf>
    <xf numFmtId="0" fontId="6" fillId="0" borderId="27" xfId="0" applyFont="1" applyBorder="1" applyAlignment="1">
      <alignment vertical="center" wrapText="1"/>
    </xf>
    <xf numFmtId="16" fontId="6" fillId="26" borderId="26" xfId="0" applyNumberFormat="1" applyFont="1" applyFill="1" applyBorder="1" applyAlignment="1">
      <alignment horizontal="right" vertical="center"/>
    </xf>
    <xf numFmtId="0" fontId="6" fillId="0" borderId="26" xfId="0" applyFont="1" applyBorder="1" applyAlignment="1">
      <alignment horizontal="right"/>
    </xf>
    <xf numFmtId="0" fontId="6" fillId="26" borderId="26" xfId="0" applyFont="1" applyFill="1" applyBorder="1" applyAlignment="1">
      <alignment horizontal="right" vertical="center"/>
    </xf>
    <xf numFmtId="0" fontId="6" fillId="0" borderId="26" xfId="0" applyFont="1" applyBorder="1" applyAlignment="1">
      <alignment horizontal="center" vertical="center"/>
    </xf>
    <xf numFmtId="0" fontId="6" fillId="0" borderId="230" xfId="0" applyFont="1" applyBorder="1" applyAlignment="1">
      <alignment vertical="center" wrapText="1"/>
    </xf>
    <xf numFmtId="0" fontId="6" fillId="0" borderId="5" xfId="0" applyFont="1" applyBorder="1" applyAlignment="1">
      <alignment vertical="center"/>
    </xf>
    <xf numFmtId="0" fontId="6" fillId="0" borderId="5" xfId="0" applyFont="1" applyBorder="1" applyAlignment="1">
      <alignment horizontal="center" vertical="center"/>
    </xf>
    <xf numFmtId="0" fontId="6" fillId="0" borderId="28" xfId="0" applyFont="1" applyBorder="1" applyAlignment="1">
      <alignment vertical="center"/>
    </xf>
    <xf numFmtId="0" fontId="6" fillId="0" borderId="11" xfId="0" applyFont="1" applyBorder="1" applyAlignment="1">
      <alignment horizontal="left" vertical="center" wrapText="1"/>
    </xf>
    <xf numFmtId="0" fontId="6" fillId="0" borderId="26" xfId="0" applyFont="1" applyBorder="1" applyAlignment="1">
      <alignment vertical="center" wrapText="1"/>
    </xf>
    <xf numFmtId="0" fontId="6" fillId="22" borderId="42" xfId="0" applyFont="1" applyFill="1" applyBorder="1" applyAlignment="1" applyProtection="1">
      <alignment horizontal="left" vertical="top" wrapText="1"/>
      <protection locked="0"/>
    </xf>
    <xf numFmtId="0" fontId="6" fillId="0" borderId="218" xfId="0" applyFont="1" applyBorder="1" applyAlignment="1">
      <alignment wrapText="1"/>
    </xf>
    <xf numFmtId="0" fontId="6" fillId="0" borderId="106" xfId="0" applyFont="1" applyBorder="1" applyAlignment="1">
      <alignment wrapText="1"/>
    </xf>
    <xf numFmtId="0" fontId="6" fillId="0" borderId="1" xfId="0" applyFont="1" applyBorder="1"/>
    <xf numFmtId="0" fontId="6" fillId="0" borderId="1" xfId="0" applyFont="1" applyBorder="1" applyAlignment="1">
      <alignment wrapText="1"/>
    </xf>
    <xf numFmtId="0" fontId="6" fillId="0" borderId="57" xfId="0" applyFont="1" applyBorder="1"/>
    <xf numFmtId="0" fontId="6" fillId="0" borderId="63" xfId="0" applyFont="1" applyBorder="1"/>
    <xf numFmtId="0" fontId="6" fillId="0" borderId="27" xfId="0" applyFont="1" applyBorder="1" applyAlignment="1">
      <alignment wrapText="1"/>
    </xf>
    <xf numFmtId="0" fontId="6" fillId="0" borderId="63" xfId="0" applyFont="1" applyBorder="1" applyAlignment="1">
      <alignment wrapText="1"/>
    </xf>
    <xf numFmtId="0" fontId="6" fillId="22" borderId="18" xfId="0" applyFont="1" applyFill="1" applyBorder="1" applyAlignment="1" applyProtection="1">
      <alignment horizontal="right" wrapText="1"/>
      <protection locked="0"/>
    </xf>
    <xf numFmtId="0" fontId="6" fillId="0" borderId="207" xfId="0" applyFont="1" applyBorder="1" applyAlignment="1">
      <alignment wrapText="1"/>
    </xf>
    <xf numFmtId="0" fontId="6" fillId="0" borderId="11" xfId="0" applyFont="1" applyBorder="1"/>
    <xf numFmtId="0" fontId="6" fillId="22" borderId="18" xfId="0" applyFont="1" applyFill="1" applyBorder="1" applyAlignment="1" applyProtection="1">
      <alignment horizontal="left" vertical="center" wrapText="1"/>
      <protection locked="0"/>
    </xf>
    <xf numFmtId="0" fontId="6" fillId="0" borderId="256" xfId="0" applyFont="1" applyBorder="1" applyAlignment="1">
      <alignment wrapText="1"/>
    </xf>
    <xf numFmtId="0" fontId="6" fillId="22" borderId="18" xfId="0" applyFont="1" applyFill="1" applyBorder="1" applyAlignment="1" applyProtection="1">
      <alignment horizontal="left" wrapText="1"/>
      <protection locked="0"/>
    </xf>
    <xf numFmtId="0" fontId="6" fillId="22" borderId="18" xfId="0" applyFont="1" applyFill="1" applyBorder="1" applyAlignment="1" applyProtection="1">
      <alignment horizontal="right" vertical="center" wrapText="1"/>
      <protection locked="0"/>
    </xf>
    <xf numFmtId="0" fontId="6" fillId="0" borderId="147" xfId="0" applyFont="1" applyBorder="1"/>
    <xf numFmtId="165" fontId="6" fillId="18" borderId="26" xfId="0" applyNumberFormat="1" applyFont="1" applyFill="1" applyBorder="1" applyAlignment="1">
      <alignment horizontal="left" vertical="center"/>
    </xf>
    <xf numFmtId="44" fontId="6" fillId="18" borderId="26" xfId="0" applyNumberFormat="1" applyFont="1" applyFill="1" applyBorder="1" applyAlignment="1">
      <alignment vertical="center"/>
    </xf>
    <xf numFmtId="44" fontId="6" fillId="0" borderId="26" xfId="0" applyNumberFormat="1" applyFont="1" applyBorder="1" applyAlignment="1">
      <alignment vertical="center"/>
    </xf>
    <xf numFmtId="0" fontId="6" fillId="0" borderId="26" xfId="0" applyFont="1" applyBorder="1" applyAlignment="1">
      <alignment horizontal="center"/>
    </xf>
    <xf numFmtId="44" fontId="6" fillId="0" borderId="26" xfId="0" applyNumberFormat="1" applyFont="1" applyBorder="1"/>
    <xf numFmtId="166" fontId="6" fillId="18" borderId="26" xfId="0" applyNumberFormat="1" applyFont="1" applyFill="1" applyBorder="1" applyAlignment="1">
      <alignment horizontal="left" vertical="center"/>
    </xf>
    <xf numFmtId="164" fontId="6" fillId="22" borderId="57" xfId="0" applyNumberFormat="1" applyFont="1" applyFill="1" applyBorder="1" applyAlignment="1" applyProtection="1">
      <alignment vertical="center"/>
      <protection locked="0"/>
    </xf>
    <xf numFmtId="0" fontId="6" fillId="0" borderId="11" xfId="0" applyFont="1" applyBorder="1" applyAlignment="1">
      <alignment horizontal="center" vertical="center"/>
    </xf>
    <xf numFmtId="0" fontId="6" fillId="0" borderId="11" xfId="0" applyFont="1" applyBorder="1" applyAlignment="1">
      <alignment vertical="center"/>
    </xf>
    <xf numFmtId="0" fontId="6" fillId="0" borderId="1" xfId="0" applyFont="1" applyBorder="1" applyAlignment="1">
      <alignment horizontal="center" vertical="center"/>
    </xf>
    <xf numFmtId="0" fontId="6" fillId="0" borderId="1" xfId="0" applyFont="1" applyBorder="1" applyAlignment="1">
      <alignment vertical="center"/>
    </xf>
    <xf numFmtId="164" fontId="6" fillId="18" borderId="1" xfId="0" applyNumberFormat="1" applyFont="1" applyFill="1" applyBorder="1" applyAlignment="1">
      <alignment vertical="center"/>
    </xf>
    <xf numFmtId="164" fontId="6" fillId="0" borderId="1" xfId="0" applyNumberFormat="1" applyFont="1" applyBorder="1" applyAlignment="1">
      <alignment vertical="center"/>
    </xf>
    <xf numFmtId="164" fontId="6" fillId="22" borderId="1" xfId="0" applyNumberFormat="1" applyFont="1" applyFill="1" applyBorder="1" applyAlignment="1" applyProtection="1">
      <alignment vertical="center"/>
      <protection locked="0"/>
    </xf>
    <xf numFmtId="166" fontId="6" fillId="22" borderId="46" xfId="0" applyNumberFormat="1" applyFont="1" applyFill="1" applyBorder="1" applyAlignment="1" applyProtection="1">
      <alignment horizontal="left" vertical="center"/>
      <protection locked="0"/>
    </xf>
    <xf numFmtId="0" fontId="6" fillId="0" borderId="27" xfId="0" applyFont="1" applyBorder="1" applyAlignment="1">
      <alignment horizontal="center" vertical="center"/>
    </xf>
    <xf numFmtId="0" fontId="6" fillId="0" borderId="82" xfId="0" applyFont="1" applyBorder="1" applyAlignment="1">
      <alignment vertical="center"/>
    </xf>
    <xf numFmtId="0" fontId="6" fillId="0" borderId="83" xfId="0" applyFont="1" applyBorder="1" applyAlignment="1">
      <alignment vertical="center"/>
    </xf>
    <xf numFmtId="164" fontId="6" fillId="0" borderId="83" xfId="0" applyNumberFormat="1" applyFont="1" applyBorder="1" applyAlignment="1">
      <alignment vertical="center"/>
    </xf>
    <xf numFmtId="164" fontId="6" fillId="0" borderId="28" xfId="0" applyNumberFormat="1" applyFont="1" applyBorder="1" applyAlignment="1">
      <alignment vertical="center"/>
    </xf>
    <xf numFmtId="0" fontId="6" fillId="0" borderId="57" xfId="0" applyFont="1" applyBorder="1" applyAlignment="1">
      <alignment vertical="center"/>
    </xf>
    <xf numFmtId="164" fontId="6" fillId="0" borderId="57" xfId="0" applyNumberFormat="1" applyFont="1" applyBorder="1" applyAlignment="1">
      <alignment vertical="center"/>
    </xf>
    <xf numFmtId="164" fontId="6" fillId="0" borderId="26" xfId="0" applyNumberFormat="1" applyFont="1" applyBorder="1" applyAlignment="1">
      <alignment vertical="center"/>
    </xf>
    <xf numFmtId="164" fontId="6" fillId="22" borderId="26" xfId="0" applyNumberFormat="1" applyFont="1" applyFill="1" applyBorder="1" applyAlignment="1" applyProtection="1">
      <alignment vertical="center"/>
      <protection locked="0"/>
    </xf>
    <xf numFmtId="164" fontId="6" fillId="22" borderId="11" xfId="0" applyNumberFormat="1" applyFont="1" applyFill="1" applyBorder="1" applyAlignment="1" applyProtection="1">
      <alignment vertical="center"/>
      <protection locked="0"/>
    </xf>
    <xf numFmtId="164" fontId="6" fillId="0" borderId="11" xfId="0" applyNumberFormat="1" applyFont="1" applyBorder="1" applyAlignment="1">
      <alignment vertical="center"/>
    </xf>
    <xf numFmtId="0" fontId="6" fillId="0" borderId="1" xfId="0" applyFont="1" applyBorder="1" applyAlignment="1">
      <alignment horizontal="right" vertical="top"/>
    </xf>
    <xf numFmtId="0" fontId="6" fillId="6" borderId="1" xfId="0" applyFont="1" applyFill="1" applyBorder="1" applyAlignment="1">
      <alignment vertical="center"/>
    </xf>
    <xf numFmtId="0" fontId="6" fillId="0" borderId="1" xfId="0" applyFont="1" applyBorder="1" applyAlignment="1">
      <alignment horizontal="center"/>
    </xf>
    <xf numFmtId="0" fontId="6" fillId="0" borderId="1" xfId="0" applyFont="1" applyBorder="1" applyAlignment="1">
      <alignment horizontal="left" vertical="center"/>
    </xf>
    <xf numFmtId="166" fontId="6" fillId="18" borderId="93" xfId="0" applyNumberFormat="1" applyFont="1" applyFill="1" applyBorder="1" applyAlignment="1">
      <alignment horizontal="left" vertical="center"/>
    </xf>
    <xf numFmtId="0" fontId="6" fillId="0" borderId="17" xfId="0" applyFont="1" applyBorder="1" applyAlignment="1">
      <alignment horizontal="center" vertical="center"/>
    </xf>
    <xf numFmtId="0" fontId="6" fillId="0" borderId="1" xfId="0" applyFont="1" applyBorder="1" applyAlignment="1">
      <alignment vertical="top"/>
    </xf>
    <xf numFmtId="0" fontId="6" fillId="0" borderId="0" xfId="0" applyFont="1" applyAlignment="1">
      <alignment horizontal="center" vertical="top" wrapText="1"/>
    </xf>
    <xf numFmtId="0" fontId="6" fillId="0" borderId="17" xfId="0" applyFont="1" applyBorder="1" applyAlignment="1">
      <alignment horizontal="center" vertical="center" wrapText="1"/>
    </xf>
    <xf numFmtId="164" fontId="6" fillId="22" borderId="98" xfId="0" applyNumberFormat="1" applyFont="1" applyFill="1" applyBorder="1" applyAlignment="1" applyProtection="1">
      <alignment vertical="center"/>
      <protection locked="0"/>
    </xf>
    <xf numFmtId="164" fontId="6" fillId="22" borderId="1" xfId="0" applyNumberFormat="1" applyFont="1" applyFill="1" applyBorder="1" applyAlignment="1" applyProtection="1">
      <alignment horizontal="center" vertical="center"/>
      <protection locked="0"/>
    </xf>
    <xf numFmtId="0" fontId="6" fillId="0" borderId="98" xfId="0" applyFont="1" applyBorder="1" applyAlignment="1">
      <alignment vertical="top"/>
    </xf>
    <xf numFmtId="164" fontId="6" fillId="0" borderId="98" xfId="0" applyNumberFormat="1" applyFont="1" applyBorder="1" applyAlignment="1">
      <alignment vertical="center"/>
    </xf>
    <xf numFmtId="164" fontId="6" fillId="0" borderId="102" xfId="0" applyNumberFormat="1" applyFont="1" applyBorder="1" applyAlignment="1">
      <alignment vertical="center"/>
    </xf>
    <xf numFmtId="164" fontId="6" fillId="0" borderId="1" xfId="0" applyNumberFormat="1" applyFont="1" applyBorder="1" applyAlignment="1">
      <alignment horizontal="center" vertical="center" wrapText="1"/>
    </xf>
    <xf numFmtId="0" fontId="6" fillId="0" borderId="106" xfId="0" applyFont="1" applyBorder="1" applyAlignment="1">
      <alignment vertical="top"/>
    </xf>
    <xf numFmtId="164" fontId="6" fillId="0" borderId="106" xfId="0" applyNumberFormat="1" applyFont="1" applyBorder="1" applyAlignment="1">
      <alignment vertical="center"/>
    </xf>
    <xf numFmtId="164" fontId="6" fillId="0" borderId="106" xfId="0" applyNumberFormat="1" applyFont="1" applyBorder="1" applyAlignment="1">
      <alignment horizontal="center" vertical="center" wrapText="1"/>
    </xf>
    <xf numFmtId="164" fontId="6" fillId="22" borderId="106" xfId="0" applyNumberFormat="1" applyFont="1" applyFill="1" applyBorder="1" applyAlignment="1" applyProtection="1">
      <alignment vertical="center"/>
      <protection locked="0"/>
    </xf>
    <xf numFmtId="0" fontId="6" fillId="4" borderId="106" xfId="0" applyFont="1" applyFill="1" applyBorder="1" applyAlignment="1">
      <alignment vertical="top"/>
    </xf>
    <xf numFmtId="164" fontId="6" fillId="4" borderId="106" xfId="0" applyNumberFormat="1" applyFont="1" applyFill="1" applyBorder="1" applyAlignment="1">
      <alignment vertical="center"/>
    </xf>
    <xf numFmtId="0" fontId="6" fillId="0" borderId="1" xfId="0" applyFont="1" applyBorder="1" applyAlignment="1">
      <alignment horizontal="center" vertical="top"/>
    </xf>
    <xf numFmtId="0" fontId="6" fillId="0" borderId="110" xfId="0" applyFont="1" applyBorder="1"/>
    <xf numFmtId="0" fontId="6" fillId="0" borderId="28" xfId="0" applyFont="1" applyBorder="1"/>
    <xf numFmtId="0" fontId="6" fillId="0" borderId="0" xfId="0" applyFont="1" applyAlignment="1">
      <alignment vertical="center"/>
    </xf>
    <xf numFmtId="164" fontId="6" fillId="22" borderId="28" xfId="0" applyNumberFormat="1" applyFont="1" applyFill="1" applyBorder="1" applyAlignment="1" applyProtection="1">
      <alignment vertical="center"/>
      <protection locked="0"/>
    </xf>
    <xf numFmtId="0" fontId="6" fillId="0" borderId="9" xfId="0" applyFont="1" applyBorder="1" applyAlignment="1">
      <alignment vertical="center"/>
    </xf>
    <xf numFmtId="0" fontId="6" fillId="0" borderId="1" xfId="0" applyFont="1" applyBorder="1" applyAlignment="1">
      <alignment vertical="center" wrapText="1"/>
    </xf>
    <xf numFmtId="0" fontId="6" fillId="0" borderId="1" xfId="0" applyFont="1" applyBorder="1" applyAlignment="1">
      <alignment horizontal="right" vertical="center"/>
    </xf>
    <xf numFmtId="0" fontId="6" fillId="0" borderId="1" xfId="0" applyFont="1" applyBorder="1" applyAlignment="1">
      <alignment horizontal="left" vertical="top" wrapText="1"/>
    </xf>
    <xf numFmtId="0" fontId="6" fillId="0" borderId="57" xfId="0" applyFont="1" applyBorder="1" applyAlignment="1">
      <alignment horizontal="center" vertical="center"/>
    </xf>
    <xf numFmtId="0" fontId="6" fillId="0" borderId="5" xfId="0" applyFont="1" applyBorder="1" applyAlignment="1">
      <alignment horizontal="righ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6" fillId="0" borderId="0" xfId="0" applyFont="1" applyAlignment="1">
      <alignment horizontal="center" vertical="center"/>
    </xf>
    <xf numFmtId="0" fontId="6" fillId="0" borderId="0" xfId="0" applyFont="1" applyAlignment="1">
      <alignment horizontal="right" vertical="center"/>
    </xf>
    <xf numFmtId="0" fontId="6" fillId="0" borderId="57" xfId="0" applyFont="1" applyBorder="1" applyAlignment="1">
      <alignment vertical="center" wrapText="1"/>
    </xf>
    <xf numFmtId="44" fontId="6" fillId="0" borderId="26" xfId="0" applyNumberFormat="1" applyFont="1" applyBorder="1" applyAlignment="1">
      <alignment vertical="center" wrapText="1"/>
    </xf>
    <xf numFmtId="0" fontId="6" fillId="24" borderId="27" xfId="0" applyFont="1" applyFill="1" applyBorder="1" applyAlignment="1">
      <alignment vertical="center"/>
    </xf>
    <xf numFmtId="0" fontId="6" fillId="24" borderId="27" xfId="0" applyFont="1" applyFill="1" applyBorder="1"/>
    <xf numFmtId="0" fontId="6" fillId="0" borderId="27" xfId="0" applyFont="1" applyBorder="1" applyAlignment="1">
      <alignment horizontal="left" vertical="center" wrapText="1"/>
    </xf>
    <xf numFmtId="1" fontId="6" fillId="29" borderId="27" xfId="0" applyNumberFormat="1" applyFont="1" applyFill="1" applyBorder="1" applyAlignment="1" applyProtection="1">
      <alignment vertical="center"/>
      <protection locked="0"/>
    </xf>
    <xf numFmtId="164" fontId="6" fillId="29" borderId="27" xfId="0" applyNumberFormat="1" applyFont="1" applyFill="1" applyBorder="1" applyAlignment="1" applyProtection="1">
      <alignment vertical="center"/>
      <protection locked="0"/>
    </xf>
    <xf numFmtId="0" fontId="6" fillId="29" borderId="27" xfId="0" applyFont="1" applyFill="1" applyBorder="1" applyAlignment="1" applyProtection="1">
      <alignment horizontal="left" vertical="center"/>
      <protection locked="0"/>
    </xf>
    <xf numFmtId="0" fontId="6" fillId="22" borderId="218" xfId="0" applyFont="1" applyFill="1" applyBorder="1" applyAlignment="1" applyProtection="1">
      <alignment horizontal="left" vertical="top" wrapText="1" indent="2"/>
      <protection locked="0"/>
    </xf>
    <xf numFmtId="0" fontId="6" fillId="0" borderId="128" xfId="0" applyFont="1" applyBorder="1" applyAlignment="1" applyProtection="1">
      <alignment horizontal="left" vertical="top" wrapText="1"/>
      <protection locked="0"/>
    </xf>
    <xf numFmtId="0" fontId="6" fillId="0" borderId="231" xfId="0" applyFont="1" applyBorder="1" applyAlignment="1" applyProtection="1">
      <alignment horizontal="left" vertical="top" wrapText="1"/>
      <protection locked="0"/>
    </xf>
    <xf numFmtId="0" fontId="6" fillId="0" borderId="231" xfId="0" applyFont="1" applyBorder="1" applyAlignment="1" applyProtection="1">
      <alignment vertical="top" wrapText="1"/>
      <protection locked="0"/>
    </xf>
    <xf numFmtId="164" fontId="6" fillId="18" borderId="26" xfId="0" applyNumberFormat="1" applyFont="1" applyFill="1" applyBorder="1" applyAlignment="1">
      <alignment horizontal="right" vertical="center"/>
    </xf>
    <xf numFmtId="164" fontId="6" fillId="22" borderId="26" xfId="0" applyNumberFormat="1" applyFont="1" applyFill="1" applyBorder="1" applyAlignment="1" applyProtection="1">
      <alignment horizontal="right" vertical="center"/>
      <protection locked="0"/>
    </xf>
    <xf numFmtId="164" fontId="6" fillId="0" borderId="26" xfId="0" applyNumberFormat="1" applyFont="1" applyBorder="1" applyAlignment="1">
      <alignment horizontal="right" vertical="center"/>
    </xf>
    <xf numFmtId="164" fontId="6" fillId="0" borderId="26" xfId="0" applyNumberFormat="1" applyFont="1" applyBorder="1"/>
    <xf numFmtId="164" fontId="6" fillId="18" borderId="46" xfId="0" applyNumberFormat="1" applyFont="1" applyFill="1" applyBorder="1" applyAlignment="1">
      <alignment horizontal="right" vertical="center"/>
    </xf>
    <xf numFmtId="164" fontId="6" fillId="22" borderId="46" xfId="0" applyNumberFormat="1" applyFont="1" applyFill="1" applyBorder="1" applyAlignment="1" applyProtection="1">
      <alignment horizontal="right" vertical="center"/>
      <protection locked="0"/>
    </xf>
    <xf numFmtId="164" fontId="6" fillId="0" borderId="46" xfId="0" applyNumberFormat="1" applyFont="1" applyBorder="1" applyAlignment="1">
      <alignment horizontal="right" vertical="center"/>
    </xf>
    <xf numFmtId="164" fontId="6" fillId="0" borderId="57" xfId="0" applyNumberFormat="1" applyFont="1" applyBorder="1" applyAlignment="1">
      <alignment horizontal="right" vertical="center"/>
    </xf>
    <xf numFmtId="164" fontId="6" fillId="18" borderId="26" xfId="0" applyNumberFormat="1" applyFont="1" applyFill="1" applyBorder="1" applyAlignment="1">
      <alignment vertical="center"/>
    </xf>
    <xf numFmtId="164" fontId="6" fillId="22" borderId="46" xfId="0" applyNumberFormat="1" applyFont="1" applyFill="1" applyBorder="1" applyAlignment="1" applyProtection="1">
      <alignment vertical="center"/>
      <protection locked="0"/>
    </xf>
    <xf numFmtId="164" fontId="6" fillId="22" borderId="27" xfId="1" applyNumberFormat="1" applyFont="1" applyFill="1" applyBorder="1" applyAlignment="1" applyProtection="1">
      <alignment horizontal="right" vertical="center" wrapText="1"/>
      <protection locked="0"/>
    </xf>
    <xf numFmtId="164" fontId="6" fillId="22" borderId="28" xfId="1" applyNumberFormat="1" applyFont="1" applyFill="1" applyBorder="1" applyAlignment="1" applyProtection="1">
      <alignment horizontal="right" vertical="center" wrapText="1"/>
      <protection locked="0"/>
    </xf>
    <xf numFmtId="0" fontId="6" fillId="0" borderId="26" xfId="0" applyFont="1" applyBorder="1" applyAlignment="1">
      <alignment horizontal="center" vertical="center" wrapText="1"/>
    </xf>
    <xf numFmtId="0" fontId="6" fillId="0" borderId="57" xfId="0" applyFont="1" applyBorder="1" applyAlignment="1">
      <alignment horizontal="center" vertical="center" wrapText="1"/>
    </xf>
    <xf numFmtId="0" fontId="6" fillId="4" borderId="26" xfId="0" applyFont="1" applyFill="1" applyBorder="1" applyAlignment="1">
      <alignment vertical="center"/>
    </xf>
    <xf numFmtId="0" fontId="6" fillId="4" borderId="27" xfId="0" applyFont="1" applyFill="1" applyBorder="1" applyAlignment="1">
      <alignment horizontal="left" vertical="center"/>
    </xf>
    <xf numFmtId="164" fontId="6" fillId="0" borderId="122" xfId="0" applyNumberFormat="1" applyFont="1" applyBorder="1" applyAlignment="1">
      <alignment vertical="center"/>
    </xf>
    <xf numFmtId="0" fontId="6" fillId="4" borderId="26" xfId="0" applyFont="1" applyFill="1" applyBorder="1"/>
    <xf numFmtId="0" fontId="6" fillId="0" borderId="121" xfId="0" applyFont="1" applyBorder="1" applyAlignment="1">
      <alignment horizontal="center" vertical="center" wrapText="1"/>
    </xf>
    <xf numFmtId="0" fontId="6" fillId="0" borderId="63" xfId="0" applyFont="1" applyBorder="1" applyAlignment="1">
      <alignment horizontal="center" vertical="center" wrapText="1"/>
    </xf>
    <xf numFmtId="0" fontId="6" fillId="4" borderId="27" xfId="0" applyFont="1" applyFill="1" applyBorder="1" applyAlignment="1">
      <alignment vertical="center"/>
    </xf>
    <xf numFmtId="0" fontId="6" fillId="4" borderId="207" xfId="0" applyFont="1" applyFill="1" applyBorder="1" applyAlignment="1">
      <alignment horizontal="left" vertical="center"/>
    </xf>
    <xf numFmtId="0" fontId="6" fillId="4" borderId="28" xfId="0" applyFont="1" applyFill="1" applyBorder="1" applyAlignment="1">
      <alignment horizontal="left" vertical="center"/>
    </xf>
    <xf numFmtId="0" fontId="6" fillId="4" borderId="207" xfId="0" applyFont="1" applyFill="1" applyBorder="1" applyAlignment="1">
      <alignment vertical="center"/>
    </xf>
    <xf numFmtId="0" fontId="6" fillId="4" borderId="28" xfId="0" applyFont="1" applyFill="1" applyBorder="1" applyAlignment="1">
      <alignment vertical="center"/>
    </xf>
    <xf numFmtId="164" fontId="6" fillId="0" borderId="27" xfId="0" applyNumberFormat="1" applyFont="1" applyBorder="1" applyAlignment="1">
      <alignment vertical="center"/>
    </xf>
    <xf numFmtId="0" fontId="6" fillId="22" borderId="27" xfId="0" applyFont="1" applyFill="1" applyBorder="1" applyAlignment="1" applyProtection="1">
      <alignment vertical="center"/>
      <protection locked="0"/>
    </xf>
    <xf numFmtId="0" fontId="6" fillId="22" borderId="26" xfId="0" applyFont="1" applyFill="1" applyBorder="1" applyAlignment="1" applyProtection="1">
      <alignment horizontal="right" vertical="center"/>
      <protection locked="0"/>
    </xf>
    <xf numFmtId="170" fontId="6" fillId="22" borderId="27" xfId="0" applyNumberFormat="1" applyFont="1" applyFill="1" applyBorder="1" applyAlignment="1" applyProtection="1">
      <alignment horizontal="left" vertical="center"/>
      <protection locked="0"/>
    </xf>
    <xf numFmtId="170" fontId="6" fillId="22" borderId="26" xfId="0" applyNumberFormat="1" applyFont="1" applyFill="1" applyBorder="1" applyAlignment="1" applyProtection="1">
      <alignment horizontal="right" vertical="center"/>
      <protection locked="0"/>
    </xf>
    <xf numFmtId="166" fontId="6" fillId="22" borderId="26" xfId="0" applyNumberFormat="1" applyFont="1" applyFill="1" applyBorder="1" applyAlignment="1" applyProtection="1">
      <alignment vertical="center"/>
      <protection locked="0"/>
    </xf>
    <xf numFmtId="170" fontId="6" fillId="22" borderId="28" xfId="0" applyNumberFormat="1" applyFont="1" applyFill="1" applyBorder="1" applyAlignment="1" applyProtection="1">
      <alignment horizontal="left" vertical="center"/>
      <protection locked="0"/>
    </xf>
    <xf numFmtId="0" fontId="6" fillId="0" borderId="131" xfId="0" applyFont="1" applyBorder="1" applyAlignment="1">
      <alignment horizontal="left"/>
    </xf>
    <xf numFmtId="0" fontId="6" fillId="0" borderId="0" xfId="0" applyFont="1" applyAlignment="1">
      <alignment horizontal="left"/>
    </xf>
    <xf numFmtId="0" fontId="6" fillId="0" borderId="28" xfId="0" applyFont="1" applyBorder="1" applyAlignment="1">
      <alignment horizontal="left"/>
    </xf>
    <xf numFmtId="44" fontId="6" fillId="0" borderId="28" xfId="0" applyNumberFormat="1" applyFont="1" applyBorder="1"/>
    <xf numFmtId="164" fontId="6" fillId="0" borderId="0" xfId="0" applyNumberFormat="1" applyFont="1" applyAlignment="1">
      <alignment vertical="center"/>
    </xf>
    <xf numFmtId="164" fontId="6" fillId="18" borderId="27" xfId="0" applyNumberFormat="1" applyFont="1" applyFill="1" applyBorder="1" applyAlignment="1">
      <alignment vertical="center"/>
    </xf>
    <xf numFmtId="164" fontId="6" fillId="22" borderId="27" xfId="0" applyNumberFormat="1" applyFont="1" applyFill="1" applyBorder="1" applyAlignment="1" applyProtection="1">
      <alignment vertical="center"/>
      <protection locked="0"/>
    </xf>
    <xf numFmtId="164" fontId="6" fillId="0" borderId="138" xfId="0" applyNumberFormat="1" applyFont="1" applyBorder="1" applyAlignment="1">
      <alignment vertical="center"/>
    </xf>
    <xf numFmtId="164" fontId="6" fillId="0" borderId="128" xfId="0" applyNumberFormat="1" applyFont="1" applyBorder="1" applyAlignment="1">
      <alignment vertical="center"/>
    </xf>
    <xf numFmtId="0" fontId="6" fillId="0" borderId="26" xfId="0" applyFont="1" applyBorder="1" applyAlignment="1">
      <alignment vertical="top"/>
    </xf>
    <xf numFmtId="0" fontId="6" fillId="6" borderId="57" xfId="0" applyFont="1" applyFill="1" applyBorder="1" applyAlignment="1">
      <alignment horizontal="left" vertical="center"/>
    </xf>
    <xf numFmtId="0" fontId="6" fillId="6" borderId="26" xfId="0" applyFont="1" applyFill="1" applyBorder="1" applyAlignment="1">
      <alignment horizontal="left" vertical="center"/>
    </xf>
    <xf numFmtId="0" fontId="6" fillId="6" borderId="26" xfId="0" applyFont="1" applyFill="1" applyBorder="1" applyAlignment="1">
      <alignment horizontal="center" vertical="center"/>
    </xf>
    <xf numFmtId="0" fontId="6" fillId="24" borderId="63" xfId="0" applyFont="1" applyFill="1" applyBorder="1" applyAlignment="1">
      <alignment vertical="center"/>
    </xf>
    <xf numFmtId="0" fontId="6" fillId="0" borderId="26" xfId="0" applyFont="1" applyBorder="1" applyAlignment="1">
      <alignment horizontal="left"/>
    </xf>
    <xf numFmtId="0" fontId="6" fillId="0" borderId="83" xfId="0" applyFont="1" applyBorder="1" applyAlignment="1">
      <alignment horizontal="center" vertical="center"/>
    </xf>
    <xf numFmtId="0" fontId="6" fillId="22" borderId="57" xfId="0" applyFont="1" applyFill="1" applyBorder="1" applyAlignment="1" applyProtection="1">
      <alignment horizontal="center" vertical="center"/>
      <protection locked="0"/>
    </xf>
    <xf numFmtId="167" fontId="6" fillId="0" borderId="26" xfId="0" applyNumberFormat="1" applyFont="1" applyBorder="1" applyAlignment="1">
      <alignment vertical="center"/>
    </xf>
    <xf numFmtId="0" fontId="6" fillId="0" borderId="143" xfId="0" applyFont="1" applyBorder="1" applyAlignment="1">
      <alignment vertical="center"/>
    </xf>
    <xf numFmtId="0" fontId="6" fillId="0" borderId="143" xfId="0" applyFont="1" applyBorder="1" applyAlignment="1">
      <alignment horizontal="left" vertical="center"/>
    </xf>
    <xf numFmtId="164" fontId="6" fillId="0" borderId="143" xfId="0" applyNumberFormat="1" applyFont="1" applyBorder="1" applyAlignment="1">
      <alignment vertical="center"/>
    </xf>
    <xf numFmtId="0" fontId="6" fillId="19" borderId="144" xfId="0" applyFont="1" applyFill="1" applyBorder="1" applyAlignment="1">
      <alignment horizontal="right" vertical="center"/>
    </xf>
    <xf numFmtId="0" fontId="6" fillId="19" borderId="144" xfId="0" applyFont="1" applyFill="1" applyBorder="1" applyAlignment="1">
      <alignment horizontal="center" vertical="center"/>
    </xf>
    <xf numFmtId="0" fontId="6" fillId="19" borderId="144" xfId="0" applyFont="1" applyFill="1" applyBorder="1" applyAlignment="1">
      <alignment vertical="center"/>
    </xf>
    <xf numFmtId="0" fontId="6" fillId="19" borderId="144" xfId="0" applyFont="1" applyFill="1" applyBorder="1" applyAlignment="1">
      <alignment vertical="center" wrapText="1"/>
    </xf>
    <xf numFmtId="0" fontId="6" fillId="19" borderId="144" xfId="0" applyFont="1" applyFill="1" applyBorder="1" applyAlignment="1">
      <alignment horizontal="right" vertical="center" wrapText="1"/>
    </xf>
    <xf numFmtId="164" fontId="6" fillId="19" borderId="144" xfId="0" applyNumberFormat="1" applyFont="1" applyFill="1" applyBorder="1" applyAlignment="1">
      <alignment horizontal="right" vertical="center" wrapText="1"/>
    </xf>
    <xf numFmtId="164" fontId="6" fillId="43" borderId="145" xfId="0" applyNumberFormat="1" applyFont="1" applyFill="1" applyBorder="1" applyAlignment="1" applyProtection="1">
      <alignment vertical="center"/>
      <protection locked="0"/>
    </xf>
    <xf numFmtId="164" fontId="6" fillId="19" borderId="144" xfId="0" applyNumberFormat="1" applyFont="1" applyFill="1" applyBorder="1" applyAlignment="1">
      <alignment vertical="center"/>
    </xf>
    <xf numFmtId="0" fontId="6" fillId="19" borderId="144" xfId="0" applyFont="1" applyFill="1" applyBorder="1" applyAlignment="1">
      <alignment horizontal="center" wrapText="1"/>
    </xf>
    <xf numFmtId="164" fontId="6" fillId="22" borderId="145" xfId="0" applyNumberFormat="1" applyFont="1" applyFill="1" applyBorder="1" applyAlignment="1" applyProtection="1">
      <alignment vertical="center"/>
      <protection locked="0"/>
    </xf>
    <xf numFmtId="0" fontId="6" fillId="19" borderId="145" xfId="0" applyFont="1" applyFill="1" applyBorder="1" applyAlignment="1">
      <alignment horizontal="right" vertical="center"/>
    </xf>
    <xf numFmtId="0" fontId="6" fillId="19" borderId="145" xfId="0" applyFont="1" applyFill="1" applyBorder="1" applyAlignment="1">
      <alignment horizontal="center" vertical="center"/>
    </xf>
    <xf numFmtId="0" fontId="6" fillId="19" borderId="145" xfId="0" applyFont="1" applyFill="1" applyBorder="1" applyAlignment="1">
      <alignment vertical="center"/>
    </xf>
    <xf numFmtId="0" fontId="6" fillId="19" borderId="145" xfId="0" applyFont="1" applyFill="1" applyBorder="1" applyAlignment="1">
      <alignment vertical="center" wrapText="1"/>
    </xf>
    <xf numFmtId="0" fontId="6" fillId="19" borderId="145" xfId="0" applyFont="1" applyFill="1" applyBorder="1" applyAlignment="1">
      <alignment horizontal="right" vertical="center" wrapText="1"/>
    </xf>
    <xf numFmtId="164" fontId="6" fillId="19" borderId="145" xfId="0" applyNumberFormat="1" applyFont="1" applyFill="1" applyBorder="1" applyAlignment="1">
      <alignment horizontal="left" vertical="center" wrapText="1"/>
    </xf>
    <xf numFmtId="164" fontId="6" fillId="19" borderId="145" xfId="0" applyNumberFormat="1" applyFont="1" applyFill="1" applyBorder="1" applyAlignment="1">
      <alignment vertical="center"/>
    </xf>
    <xf numFmtId="0" fontId="6" fillId="19" borderId="145" xfId="0" applyFont="1" applyFill="1" applyBorder="1" applyAlignment="1">
      <alignment horizontal="center" wrapText="1"/>
    </xf>
    <xf numFmtId="0" fontId="6" fillId="0" borderId="57" xfId="0" applyFont="1" applyBorder="1" applyAlignment="1">
      <alignment horizontal="left" vertical="center"/>
    </xf>
    <xf numFmtId="164" fontId="6" fillId="18" borderId="57" xfId="0" applyNumberFormat="1" applyFont="1" applyFill="1" applyBorder="1" applyAlignment="1">
      <alignment vertical="center"/>
    </xf>
    <xf numFmtId="0" fontId="6" fillId="0" borderId="11" xfId="0" applyFont="1" applyBorder="1" applyAlignment="1">
      <alignment horizontal="left" vertical="center"/>
    </xf>
    <xf numFmtId="0" fontId="6" fillId="0" borderId="98" xfId="0" applyFont="1" applyBorder="1" applyAlignment="1">
      <alignment vertical="center"/>
    </xf>
    <xf numFmtId="0" fontId="6" fillId="0" borderId="98" xfId="0" applyFont="1" applyBorder="1" applyAlignment="1">
      <alignment horizontal="left" vertical="center"/>
    </xf>
    <xf numFmtId="164" fontId="6" fillId="18" borderId="147" xfId="0" applyNumberFormat="1" applyFont="1" applyFill="1" applyBorder="1" applyAlignment="1">
      <alignment vertical="center"/>
    </xf>
    <xf numFmtId="164" fontId="6" fillId="0" borderId="223" xfId="0" applyNumberFormat="1" applyFont="1" applyBorder="1" applyAlignment="1">
      <alignment vertical="center"/>
    </xf>
    <xf numFmtId="0" fontId="6" fillId="3" borderId="148" xfId="0" applyFont="1" applyFill="1" applyBorder="1" applyAlignment="1">
      <alignment horizontal="right" vertical="center"/>
    </xf>
    <xf numFmtId="0" fontId="6" fillId="3" borderId="148" xfId="0" applyFont="1" applyFill="1" applyBorder="1" applyAlignment="1">
      <alignment vertical="center"/>
    </xf>
    <xf numFmtId="164" fontId="6" fillId="22" borderId="148" xfId="0" applyNumberFormat="1" applyFont="1" applyFill="1" applyBorder="1" applyAlignment="1" applyProtection="1">
      <alignment vertical="center"/>
      <protection locked="0"/>
    </xf>
    <xf numFmtId="164" fontId="6" fillId="0" borderId="63" xfId="0" applyNumberFormat="1" applyFont="1" applyBorder="1" applyAlignment="1">
      <alignment vertical="center"/>
    </xf>
    <xf numFmtId="164" fontId="6" fillId="22" borderId="147" xfId="0" applyNumberFormat="1" applyFont="1" applyFill="1" applyBorder="1" applyAlignment="1" applyProtection="1">
      <alignment vertical="center"/>
      <protection locked="0"/>
    </xf>
    <xf numFmtId="0" fontId="6" fillId="0" borderId="26" xfId="0" applyFont="1" applyBorder="1" applyAlignment="1">
      <alignment horizontal="center" wrapText="1"/>
    </xf>
    <xf numFmtId="0" fontId="6" fillId="3" borderId="151" xfId="0" applyFont="1" applyFill="1" applyBorder="1" applyAlignment="1">
      <alignment horizontal="right" vertical="center"/>
    </xf>
    <xf numFmtId="0" fontId="6" fillId="3" borderId="151" xfId="0" applyFont="1" applyFill="1" applyBorder="1" applyAlignment="1">
      <alignment vertical="center"/>
    </xf>
    <xf numFmtId="164" fontId="6" fillId="22" borderId="151" xfId="0" applyNumberFormat="1" applyFont="1" applyFill="1" applyBorder="1" applyAlignment="1" applyProtection="1">
      <alignment vertical="center"/>
      <protection locked="0"/>
    </xf>
    <xf numFmtId="164" fontId="6" fillId="3" borderId="151" xfId="0" applyNumberFormat="1" applyFont="1" applyFill="1" applyBorder="1" applyAlignment="1">
      <alignment vertical="center"/>
    </xf>
    <xf numFmtId="164" fontId="6" fillId="3" borderId="148" xfId="0" applyNumberFormat="1" applyFont="1" applyFill="1" applyBorder="1" applyAlignment="1">
      <alignment vertical="center"/>
    </xf>
    <xf numFmtId="0" fontId="6" fillId="0" borderId="152" xfId="0" applyFont="1" applyBorder="1" applyAlignment="1">
      <alignment vertical="center"/>
    </xf>
    <xf numFmtId="0" fontId="6" fillId="0" borderId="152" xfId="0" applyFont="1" applyBorder="1" applyAlignment="1">
      <alignment horizontal="left" vertical="center"/>
    </xf>
    <xf numFmtId="164" fontId="6" fillId="0" borderId="152" xfId="0" applyNumberFormat="1" applyFont="1" applyBorder="1" applyAlignment="1">
      <alignment vertical="center"/>
    </xf>
    <xf numFmtId="164" fontId="6" fillId="0" borderId="5" xfId="0" applyNumberFormat="1" applyFont="1" applyBorder="1" applyAlignment="1">
      <alignment vertical="center"/>
    </xf>
    <xf numFmtId="0" fontId="6" fillId="0" borderId="5" xfId="0" applyFont="1" applyBorder="1" applyAlignment="1">
      <alignment horizontal="left" vertical="center"/>
    </xf>
    <xf numFmtId="0" fontId="6" fillId="19" borderId="277" xfId="0" applyFont="1" applyFill="1" applyBorder="1" applyAlignment="1">
      <alignment horizontal="center" vertical="center"/>
    </xf>
    <xf numFmtId="0" fontId="6" fillId="19" borderId="277" xfId="0" applyFont="1" applyFill="1" applyBorder="1" applyAlignment="1">
      <alignment vertical="center"/>
    </xf>
    <xf numFmtId="164" fontId="6" fillId="22" borderId="277" xfId="0" applyNumberFormat="1" applyFont="1" applyFill="1" applyBorder="1" applyAlignment="1" applyProtection="1">
      <alignment vertical="center"/>
      <protection locked="0"/>
    </xf>
    <xf numFmtId="164" fontId="6" fillId="19" borderId="277" xfId="0" applyNumberFormat="1" applyFont="1" applyFill="1" applyBorder="1" applyAlignment="1">
      <alignment vertical="center"/>
    </xf>
    <xf numFmtId="0" fontId="6" fillId="19" borderId="276" xfId="0" applyFont="1" applyFill="1" applyBorder="1" applyAlignment="1">
      <alignment horizontal="center" vertical="center"/>
    </xf>
    <xf numFmtId="0" fontId="6" fillId="19" borderId="276" xfId="0" applyFont="1" applyFill="1" applyBorder="1" applyAlignment="1">
      <alignment vertical="center"/>
    </xf>
    <xf numFmtId="164" fontId="6" fillId="22" borderId="276" xfId="0" applyNumberFormat="1" applyFont="1" applyFill="1" applyBorder="1" applyAlignment="1" applyProtection="1">
      <alignment vertical="center"/>
      <protection locked="0"/>
    </xf>
    <xf numFmtId="164" fontId="6" fillId="19" borderId="276" xfId="0" applyNumberFormat="1" applyFont="1" applyFill="1" applyBorder="1" applyAlignment="1">
      <alignment vertical="center"/>
    </xf>
    <xf numFmtId="0" fontId="6" fillId="0" borderId="153" xfId="0" applyFont="1" applyBorder="1" applyAlignment="1">
      <alignment vertical="center"/>
    </xf>
    <xf numFmtId="0" fontId="6" fillId="3" borderId="278" xfId="0" applyFont="1" applyFill="1" applyBorder="1" applyAlignment="1">
      <alignment horizontal="right" vertical="center"/>
    </xf>
    <xf numFmtId="0" fontId="6" fillId="3" borderId="278" xfId="0" applyFont="1" applyFill="1" applyBorder="1" applyAlignment="1">
      <alignment vertical="center"/>
    </xf>
    <xf numFmtId="164" fontId="6" fillId="22" borderId="278" xfId="0" applyNumberFormat="1" applyFont="1" applyFill="1" applyBorder="1" applyAlignment="1" applyProtection="1">
      <alignment vertical="center"/>
      <protection locked="0"/>
    </xf>
    <xf numFmtId="164" fontId="6" fillId="3" borderId="278" xfId="0" applyNumberFormat="1" applyFont="1" applyFill="1" applyBorder="1" applyAlignment="1">
      <alignment vertical="center"/>
    </xf>
    <xf numFmtId="164" fontId="6" fillId="0" borderId="152" xfId="0" applyNumberFormat="1" applyFont="1" applyBorder="1" applyAlignment="1" applyProtection="1">
      <alignment vertical="center"/>
      <protection locked="0"/>
    </xf>
    <xf numFmtId="0" fontId="6" fillId="6" borderId="43" xfId="0" applyFont="1" applyFill="1" applyBorder="1" applyAlignment="1">
      <alignment horizontal="right" vertical="center"/>
    </xf>
    <xf numFmtId="165" fontId="6" fillId="24" borderId="26" xfId="0" applyNumberFormat="1" applyFont="1" applyFill="1" applyBorder="1" applyAlignment="1">
      <alignment horizontal="left" vertical="center"/>
    </xf>
    <xf numFmtId="0" fontId="6" fillId="20" borderId="59" xfId="0" applyFont="1" applyFill="1" applyBorder="1"/>
    <xf numFmtId="0" fontId="6" fillId="6" borderId="57" xfId="0" applyFont="1" applyFill="1" applyBorder="1" applyAlignment="1">
      <alignment vertical="center"/>
    </xf>
    <xf numFmtId="0" fontId="6" fillId="6" borderId="63" xfId="0" applyFont="1" applyFill="1" applyBorder="1" applyAlignment="1">
      <alignment vertical="center"/>
    </xf>
    <xf numFmtId="0" fontId="6" fillId="18" borderId="57" xfId="0" applyFont="1" applyFill="1" applyBorder="1" applyAlignment="1">
      <alignment horizontal="left" vertical="center"/>
    </xf>
    <xf numFmtId="0" fontId="6" fillId="0" borderId="157" xfId="0" applyFont="1" applyBorder="1" applyAlignment="1">
      <alignment horizontal="left" vertical="center"/>
    </xf>
    <xf numFmtId="0" fontId="6" fillId="0" borderId="157" xfId="0" applyFont="1" applyBorder="1" applyAlignment="1">
      <alignment vertical="center"/>
    </xf>
    <xf numFmtId="164" fontId="6" fillId="0" borderId="157" xfId="0" applyNumberFormat="1" applyFont="1" applyBorder="1" applyAlignment="1">
      <alignment vertical="center"/>
    </xf>
    <xf numFmtId="0" fontId="6" fillId="19" borderId="145" xfId="0" applyFont="1" applyFill="1" applyBorder="1" applyAlignment="1">
      <alignment horizontal="left" vertical="center"/>
    </xf>
    <xf numFmtId="0" fontId="6" fillId="0" borderId="63" xfId="0" applyFont="1" applyBorder="1" applyAlignment="1">
      <alignment vertical="center"/>
    </xf>
    <xf numFmtId="164" fontId="6" fillId="22" borderId="158" xfId="0" applyNumberFormat="1" applyFont="1" applyFill="1" applyBorder="1" applyAlignment="1" applyProtection="1">
      <alignment vertical="center"/>
      <protection locked="0"/>
    </xf>
    <xf numFmtId="164" fontId="6" fillId="0" borderId="159" xfId="0" applyNumberFormat="1" applyFont="1" applyBorder="1" applyAlignment="1">
      <alignment vertical="center"/>
    </xf>
    <xf numFmtId="0" fontId="6" fillId="0" borderId="27" xfId="0" applyFont="1" applyBorder="1" applyAlignment="1">
      <alignment vertical="center"/>
    </xf>
    <xf numFmtId="0" fontId="6" fillId="0" borderId="160" xfId="0" applyFont="1" applyBorder="1" applyAlignment="1">
      <alignment vertical="center"/>
    </xf>
    <xf numFmtId="164" fontId="6" fillId="0" borderId="160" xfId="0" applyNumberFormat="1" applyFont="1" applyBorder="1" applyAlignment="1">
      <alignment vertical="center"/>
    </xf>
    <xf numFmtId="0" fontId="6" fillId="0" borderId="159" xfId="0" applyFont="1" applyBorder="1" applyAlignment="1">
      <alignment horizontal="left" vertical="center"/>
    </xf>
    <xf numFmtId="0" fontId="6" fillId="0" borderId="159" xfId="0" applyFont="1" applyBorder="1" applyAlignment="1">
      <alignment vertical="center"/>
    </xf>
    <xf numFmtId="0" fontId="6" fillId="3" borderId="148" xfId="0" applyFont="1" applyFill="1" applyBorder="1" applyAlignment="1">
      <alignment horizontal="left" vertical="center"/>
    </xf>
    <xf numFmtId="0" fontId="6" fillId="3" borderId="161" xfId="0" applyFont="1" applyFill="1" applyBorder="1" applyAlignment="1">
      <alignment vertical="center" wrapText="1"/>
    </xf>
    <xf numFmtId="0" fontId="6" fillId="3" borderId="163" xfId="0" applyFont="1" applyFill="1" applyBorder="1" applyAlignment="1">
      <alignment vertical="center" wrapText="1"/>
    </xf>
    <xf numFmtId="0" fontId="6" fillId="3" borderId="164" xfId="0" applyFont="1" applyFill="1" applyBorder="1" applyAlignment="1">
      <alignment vertical="center" wrapText="1"/>
    </xf>
    <xf numFmtId="0" fontId="6" fillId="3" borderId="166" xfId="0" applyFont="1" applyFill="1" applyBorder="1" applyAlignment="1">
      <alignment vertical="center" wrapText="1"/>
    </xf>
    <xf numFmtId="164" fontId="6" fillId="0" borderId="11" xfId="0" applyNumberFormat="1" applyFont="1" applyBorder="1" applyAlignment="1">
      <alignment horizontal="right" vertical="center" wrapText="1"/>
    </xf>
    <xf numFmtId="0" fontId="6" fillId="0" borderId="11" xfId="0" applyFont="1" applyBorder="1" applyAlignment="1">
      <alignment horizontal="right" vertical="center" wrapText="1"/>
    </xf>
    <xf numFmtId="0" fontId="6" fillId="19" borderId="145" xfId="0" applyFont="1" applyFill="1" applyBorder="1" applyAlignment="1">
      <alignment horizontal="left" vertical="center" wrapText="1"/>
    </xf>
    <xf numFmtId="0" fontId="6" fillId="19" borderId="172" xfId="0" applyFont="1" applyFill="1" applyBorder="1" applyAlignment="1">
      <alignment vertical="center" wrapText="1"/>
    </xf>
    <xf numFmtId="164" fontId="6" fillId="19" borderId="172" xfId="0" applyNumberFormat="1" applyFont="1" applyFill="1" applyBorder="1" applyAlignment="1">
      <alignment vertical="center"/>
    </xf>
    <xf numFmtId="164" fontId="6" fillId="22" borderId="172" xfId="0" applyNumberFormat="1" applyFont="1" applyFill="1" applyBorder="1" applyAlignment="1" applyProtection="1">
      <alignment vertical="center"/>
      <protection locked="0"/>
    </xf>
    <xf numFmtId="167" fontId="6" fillId="6" borderId="1" xfId="0" applyNumberFormat="1" applyFont="1" applyFill="1" applyBorder="1" applyAlignment="1">
      <alignment vertical="center" wrapText="1"/>
    </xf>
    <xf numFmtId="166" fontId="6" fillId="24" borderId="1" xfId="0" applyNumberFormat="1" applyFont="1" applyFill="1" applyBorder="1" applyAlignment="1">
      <alignment horizontal="left" vertical="center"/>
    </xf>
    <xf numFmtId="0" fontId="6" fillId="0" borderId="158" xfId="0" applyFont="1" applyBorder="1" applyAlignment="1">
      <alignment horizontal="center" vertical="center"/>
    </xf>
    <xf numFmtId="0" fontId="6" fillId="0" borderId="108" xfId="0" applyFont="1" applyBorder="1" applyAlignment="1">
      <alignment horizontal="center" vertical="center"/>
    </xf>
    <xf numFmtId="167" fontId="6" fillId="0" borderId="1" xfId="0" applyNumberFormat="1" applyFont="1" applyBorder="1" applyAlignment="1">
      <alignment horizontal="center" vertical="top" wrapText="1"/>
    </xf>
    <xf numFmtId="0" fontId="6" fillId="0" borderId="1" xfId="0" applyFont="1" applyBorder="1" applyAlignment="1">
      <alignment horizontal="center" vertical="top" wrapText="1"/>
    </xf>
    <xf numFmtId="164" fontId="6" fillId="24" borderId="1" xfId="0" applyNumberFormat="1" applyFont="1" applyFill="1" applyBorder="1" applyAlignment="1">
      <alignment vertical="center"/>
    </xf>
    <xf numFmtId="164" fontId="6" fillId="0" borderId="1" xfId="0" applyNumberFormat="1" applyFont="1" applyBorder="1" applyAlignment="1">
      <alignment horizontal="center" vertical="center"/>
    </xf>
    <xf numFmtId="0" fontId="6" fillId="0" borderId="106" xfId="0" applyFont="1" applyBorder="1" applyAlignment="1">
      <alignment horizontal="center" vertical="center"/>
    </xf>
    <xf numFmtId="0" fontId="6" fillId="0" borderId="106" xfId="0" applyFont="1" applyBorder="1" applyAlignment="1">
      <alignment vertical="center"/>
    </xf>
    <xf numFmtId="44" fontId="6" fillId="19" borderId="145" xfId="0" applyNumberFormat="1" applyFont="1" applyFill="1" applyBorder="1" applyAlignment="1">
      <alignment horizontal="right" vertical="center"/>
    </xf>
    <xf numFmtId="164" fontId="6" fillId="19" borderId="145" xfId="0" applyNumberFormat="1" applyFont="1" applyFill="1" applyBorder="1" applyAlignment="1">
      <alignment horizontal="center" vertical="center" wrapText="1"/>
    </xf>
    <xf numFmtId="0" fontId="6" fillId="0" borderId="158" xfId="0" applyFont="1" applyBorder="1" applyAlignment="1">
      <alignment vertical="center"/>
    </xf>
    <xf numFmtId="164" fontId="6" fillId="0" borderId="158" xfId="0" applyNumberFormat="1" applyFont="1" applyBorder="1" applyAlignment="1">
      <alignment vertical="center"/>
    </xf>
    <xf numFmtId="169" fontId="6" fillId="0" borderId="158" xfId="0" applyNumberFormat="1" applyFont="1" applyBorder="1" applyAlignment="1">
      <alignment vertical="center"/>
    </xf>
    <xf numFmtId="164" fontId="6" fillId="18" borderId="145" xfId="0" applyNumberFormat="1" applyFont="1" applyFill="1" applyBorder="1" applyAlignment="1">
      <alignment vertical="center"/>
    </xf>
    <xf numFmtId="164" fontId="6" fillId="0" borderId="17" xfId="0" applyNumberFormat="1" applyFont="1" applyBorder="1" applyAlignment="1">
      <alignment vertical="center"/>
    </xf>
    <xf numFmtId="164" fontId="6" fillId="19" borderId="145" xfId="0" applyNumberFormat="1" applyFont="1" applyFill="1" applyBorder="1" applyAlignment="1">
      <alignment horizontal="right" vertical="center"/>
    </xf>
    <xf numFmtId="0" fontId="6" fillId="4" borderId="106" xfId="0" applyFont="1" applyFill="1" applyBorder="1" applyAlignment="1">
      <alignment horizontal="center" vertical="center"/>
    </xf>
    <xf numFmtId="0" fontId="6" fillId="4" borderId="106" xfId="0" applyFont="1" applyFill="1" applyBorder="1" applyAlignment="1">
      <alignment vertical="center"/>
    </xf>
    <xf numFmtId="0" fontId="6" fillId="0" borderId="17" xfId="0" applyFont="1" applyBorder="1" applyAlignment="1">
      <alignment vertical="center"/>
    </xf>
    <xf numFmtId="164" fontId="6" fillId="0" borderId="17" xfId="0" applyNumberFormat="1" applyFont="1" applyBorder="1" applyAlignment="1">
      <alignment horizontal="center" vertical="center" wrapText="1"/>
    </xf>
    <xf numFmtId="164" fontId="6" fillId="22" borderId="17" xfId="0" applyNumberFormat="1" applyFont="1" applyFill="1" applyBorder="1" applyAlignment="1" applyProtection="1">
      <alignment vertical="center"/>
      <protection locked="0"/>
    </xf>
    <xf numFmtId="164" fontId="6" fillId="0" borderId="175" xfId="0" applyNumberFormat="1" applyFont="1" applyBorder="1" applyAlignment="1">
      <alignment horizontal="center" vertical="center"/>
    </xf>
    <xf numFmtId="164" fontId="6" fillId="0" borderId="175" xfId="0" applyNumberFormat="1" applyFont="1" applyBorder="1" applyAlignment="1">
      <alignment vertical="center" wrapText="1"/>
    </xf>
    <xf numFmtId="164" fontId="6" fillId="0" borderId="175" xfId="0" applyNumberFormat="1" applyFont="1" applyBorder="1" applyAlignment="1">
      <alignment vertical="center"/>
    </xf>
    <xf numFmtId="164" fontId="6" fillId="0" borderId="108" xfId="0" applyNumberFormat="1" applyFont="1" applyBorder="1" applyAlignment="1">
      <alignment vertical="center"/>
    </xf>
    <xf numFmtId="164" fontId="6" fillId="0" borderId="1" xfId="0" applyNumberFormat="1" applyFont="1" applyBorder="1" applyAlignment="1">
      <alignment vertical="center" wrapText="1"/>
    </xf>
    <xf numFmtId="44" fontId="6" fillId="0" borderId="17" xfId="0" applyNumberFormat="1" applyFont="1" applyBorder="1" applyAlignment="1">
      <alignment horizontal="center" vertical="center"/>
    </xf>
    <xf numFmtId="44" fontId="6" fillId="0" borderId="17" xfId="0" applyNumberFormat="1" applyFont="1" applyBorder="1" applyAlignment="1">
      <alignment vertical="center" wrapText="1"/>
    </xf>
    <xf numFmtId="0" fontId="6" fillId="30" borderId="176" xfId="0" applyFont="1" applyFill="1" applyBorder="1" applyAlignment="1">
      <alignment horizontal="center" vertical="center"/>
    </xf>
    <xf numFmtId="0" fontId="6" fillId="30" borderId="176" xfId="0" applyFont="1" applyFill="1" applyBorder="1" applyAlignment="1">
      <alignment vertical="center"/>
    </xf>
    <xf numFmtId="44" fontId="6" fillId="30" borderId="176" xfId="0" applyNumberFormat="1" applyFont="1" applyFill="1" applyBorder="1" applyAlignment="1">
      <alignment horizontal="center" vertical="center"/>
    </xf>
    <xf numFmtId="44" fontId="6" fillId="30" borderId="176" xfId="0" applyNumberFormat="1" applyFont="1" applyFill="1" applyBorder="1" applyAlignment="1">
      <alignment vertical="center" wrapText="1"/>
    </xf>
    <xf numFmtId="169" fontId="6" fillId="0" borderId="1" xfId="0" applyNumberFormat="1" applyFont="1" applyBorder="1" applyAlignment="1">
      <alignment vertical="center"/>
    </xf>
    <xf numFmtId="0" fontId="6" fillId="19" borderId="231" xfId="0" applyFont="1" applyFill="1" applyBorder="1" applyAlignment="1">
      <alignment horizontal="right" vertical="center" wrapText="1"/>
    </xf>
    <xf numFmtId="0" fontId="6" fillId="19" borderId="231" xfId="0" applyFont="1" applyFill="1" applyBorder="1" applyAlignment="1">
      <alignment vertical="center" wrapText="1"/>
    </xf>
    <xf numFmtId="0" fontId="6" fillId="21" borderId="173" xfId="0" applyFont="1" applyFill="1" applyBorder="1" applyAlignment="1">
      <alignment vertical="center"/>
    </xf>
    <xf numFmtId="164" fontId="6" fillId="21" borderId="173" xfId="0" applyNumberFormat="1" applyFont="1" applyFill="1" applyBorder="1" applyAlignment="1">
      <alignment vertical="center"/>
    </xf>
    <xf numFmtId="164" fontId="6" fillId="18" borderId="28" xfId="0" applyNumberFormat="1" applyFont="1" applyFill="1" applyBorder="1" applyAlignment="1">
      <alignment vertical="center"/>
    </xf>
    <xf numFmtId="164" fontId="6" fillId="18" borderId="223" xfId="0" applyNumberFormat="1" applyFont="1" applyFill="1" applyBorder="1" applyAlignment="1">
      <alignment vertical="center"/>
    </xf>
    <xf numFmtId="164" fontId="6" fillId="18" borderId="11" xfId="0" applyNumberFormat="1" applyFont="1" applyFill="1" applyBorder="1" applyAlignment="1">
      <alignment vertical="center"/>
    </xf>
    <xf numFmtId="164" fontId="6" fillId="0" borderId="26" xfId="0" applyNumberFormat="1" applyFont="1" applyBorder="1" applyAlignment="1">
      <alignment vertical="center" wrapText="1"/>
    </xf>
    <xf numFmtId="0" fontId="6" fillId="0" borderId="98" xfId="0" applyFont="1" applyBorder="1"/>
    <xf numFmtId="0" fontId="6" fillId="6" borderId="57" xfId="0" applyFont="1" applyFill="1" applyBorder="1" applyAlignment="1">
      <alignment horizontal="center" vertical="center"/>
    </xf>
    <xf numFmtId="44" fontId="6" fillId="18" borderId="145" xfId="0" applyNumberFormat="1" applyFont="1" applyFill="1" applyBorder="1" applyAlignment="1">
      <alignment vertical="center"/>
    </xf>
    <xf numFmtId="0" fontId="6" fillId="0" borderId="207" xfId="0" applyFont="1" applyBorder="1"/>
    <xf numFmtId="164" fontId="6" fillId="44" borderId="57" xfId="0" applyNumberFormat="1" applyFont="1" applyFill="1" applyBorder="1" applyAlignment="1" applyProtection="1">
      <alignment vertical="center"/>
      <protection locked="0"/>
    </xf>
    <xf numFmtId="0" fontId="6" fillId="0" borderId="0" xfId="0" applyFont="1"/>
    <xf numFmtId="0" fontId="6" fillId="0" borderId="57" xfId="0" applyFont="1" applyBorder="1" applyAlignment="1">
      <alignment horizontal="left"/>
    </xf>
    <xf numFmtId="0" fontId="6" fillId="0" borderId="256" xfId="0" applyFont="1" applyBorder="1"/>
    <xf numFmtId="0" fontId="6" fillId="0" borderId="185" xfId="0" applyFont="1" applyBorder="1"/>
    <xf numFmtId="0" fontId="6" fillId="0" borderId="152" xfId="0" applyFont="1" applyBorder="1"/>
    <xf numFmtId="0" fontId="6" fillId="18" borderId="63" xfId="0" applyFont="1" applyFill="1" applyBorder="1" applyAlignment="1">
      <alignment vertical="center"/>
    </xf>
    <xf numFmtId="0" fontId="6" fillId="6" borderId="57" xfId="0" applyFont="1" applyFill="1" applyBorder="1" applyAlignment="1">
      <alignment horizontal="right" vertical="center"/>
    </xf>
    <xf numFmtId="164" fontId="6" fillId="0" borderId="73" xfId="0" applyNumberFormat="1" applyFont="1" applyBorder="1" applyAlignment="1">
      <alignment horizontal="right" vertical="center"/>
    </xf>
    <xf numFmtId="10" fontId="6" fillId="0" borderId="102" xfId="0" applyNumberFormat="1" applyFont="1" applyBorder="1" applyAlignment="1">
      <alignment vertical="center"/>
    </xf>
    <xf numFmtId="0" fontId="6" fillId="19" borderId="194" xfId="0" applyFont="1" applyFill="1" applyBorder="1" applyAlignment="1">
      <alignment horizontal="right" vertical="center"/>
    </xf>
    <xf numFmtId="0" fontId="6" fillId="19" borderId="195" xfId="0" applyFont="1" applyFill="1" applyBorder="1" applyAlignment="1">
      <alignment horizontal="center" vertical="center"/>
    </xf>
    <xf numFmtId="0" fontId="6" fillId="19" borderId="195" xfId="0" applyFont="1" applyFill="1" applyBorder="1" applyAlignment="1">
      <alignment vertical="center"/>
    </xf>
    <xf numFmtId="164" fontId="6" fillId="18" borderId="195" xfId="0" applyNumberFormat="1" applyFont="1" applyFill="1" applyBorder="1" applyAlignment="1">
      <alignment vertical="center"/>
    </xf>
    <xf numFmtId="164" fontId="6" fillId="22" borderId="195" xfId="0" applyNumberFormat="1" applyFont="1" applyFill="1" applyBorder="1" applyAlignment="1" applyProtection="1">
      <alignment vertical="center"/>
      <protection locked="0"/>
    </xf>
    <xf numFmtId="164" fontId="6" fillId="19" borderId="196" xfId="0" applyNumberFormat="1" applyFont="1" applyFill="1" applyBorder="1" applyAlignment="1">
      <alignment horizontal="right" vertical="center" wrapText="1"/>
    </xf>
    <xf numFmtId="164" fontId="6" fillId="19" borderId="197" xfId="0" applyNumberFormat="1" applyFont="1" applyFill="1" applyBorder="1" applyAlignment="1">
      <alignment horizontal="right" vertical="center" wrapText="1"/>
    </xf>
    <xf numFmtId="0" fontId="6" fillId="19" borderId="198" xfId="0" applyFont="1" applyFill="1" applyBorder="1" applyAlignment="1">
      <alignment horizontal="right" vertical="center"/>
    </xf>
    <xf numFmtId="164" fontId="6" fillId="19" borderId="199" xfId="0" applyNumberFormat="1" applyFont="1" applyFill="1" applyBorder="1" applyAlignment="1">
      <alignment horizontal="right" vertical="center" wrapText="1"/>
    </xf>
    <xf numFmtId="164" fontId="6" fillId="19" borderId="200" xfId="0" applyNumberFormat="1" applyFont="1" applyFill="1" applyBorder="1" applyAlignment="1">
      <alignment horizontal="right" vertical="center" wrapText="1"/>
    </xf>
    <xf numFmtId="0" fontId="6" fillId="19" borderId="308" xfId="0" applyFont="1" applyFill="1" applyBorder="1" applyAlignment="1">
      <alignment horizontal="right" vertical="center"/>
    </xf>
    <xf numFmtId="0" fontId="6" fillId="19" borderId="202" xfId="0" applyFont="1" applyFill="1" applyBorder="1" applyAlignment="1">
      <alignment horizontal="center" vertical="center"/>
    </xf>
    <xf numFmtId="0" fontId="6" fillId="19" borderId="202" xfId="0" applyFont="1" applyFill="1" applyBorder="1" applyAlignment="1">
      <alignment vertical="center"/>
    </xf>
    <xf numFmtId="164" fontId="6" fillId="18" borderId="202" xfId="0" applyNumberFormat="1" applyFont="1" applyFill="1" applyBorder="1" applyAlignment="1">
      <alignment vertical="center"/>
    </xf>
    <xf numFmtId="164" fontId="6" fillId="19" borderId="309" xfId="0" applyNumberFormat="1" applyFont="1" applyFill="1" applyBorder="1" applyAlignment="1">
      <alignment horizontal="right" vertical="center" wrapText="1"/>
    </xf>
    <xf numFmtId="0" fontId="6" fillId="19" borderId="201" xfId="0" applyFont="1" applyFill="1" applyBorder="1" applyAlignment="1">
      <alignment horizontal="right" vertical="center"/>
    </xf>
    <xf numFmtId="164" fontId="6" fillId="19" borderId="203" xfId="0" applyNumberFormat="1" applyFont="1" applyFill="1" applyBorder="1" applyAlignment="1">
      <alignment horizontal="right" vertical="center" wrapText="1"/>
    </xf>
    <xf numFmtId="164" fontId="6" fillId="19" borderId="204" xfId="0" applyNumberFormat="1" applyFont="1" applyFill="1" applyBorder="1" applyAlignment="1">
      <alignment horizontal="right" vertical="center" wrapText="1"/>
    </xf>
    <xf numFmtId="10" fontId="6" fillId="0" borderId="185" xfId="0" applyNumberFormat="1" applyFont="1" applyBorder="1" applyAlignment="1">
      <alignment vertical="center"/>
    </xf>
    <xf numFmtId="164" fontId="6" fillId="0" borderId="230" xfId="0" applyNumberFormat="1" applyFont="1" applyBorder="1" applyAlignment="1">
      <alignment vertical="center"/>
    </xf>
    <xf numFmtId="10" fontId="6" fillId="0" borderId="98" xfId="0" applyNumberFormat="1" applyFont="1" applyBorder="1" applyAlignment="1">
      <alignment vertical="center"/>
    </xf>
    <xf numFmtId="164" fontId="6" fillId="0" borderId="193" xfId="0" applyNumberFormat="1" applyFont="1" applyBorder="1" applyAlignment="1">
      <alignment vertical="center"/>
    </xf>
    <xf numFmtId="10" fontId="6" fillId="0" borderId="0" xfId="0" applyNumberFormat="1" applyFont="1" applyAlignment="1">
      <alignment vertical="center"/>
    </xf>
    <xf numFmtId="0" fontId="6" fillId="22" borderId="211" xfId="0" applyFont="1" applyFill="1" applyBorder="1" applyAlignment="1" applyProtection="1">
      <alignment horizontal="center" vertical="center"/>
      <protection locked="0"/>
    </xf>
    <xf numFmtId="0" fontId="6" fillId="22" borderId="212" xfId="0" applyFont="1" applyFill="1" applyBorder="1" applyAlignment="1" applyProtection="1">
      <alignment horizontal="right" vertical="center"/>
      <protection locked="0"/>
    </xf>
    <xf numFmtId="0" fontId="6" fillId="22" borderId="212" xfId="0" applyFont="1" applyFill="1" applyBorder="1" applyAlignment="1" applyProtection="1">
      <alignment horizontal="left" vertical="center" wrapText="1"/>
      <protection locked="0"/>
    </xf>
    <xf numFmtId="164" fontId="6" fillId="22" borderId="212" xfId="0" applyNumberFormat="1" applyFont="1" applyFill="1" applyBorder="1" applyAlignment="1" applyProtection="1">
      <alignment horizontal="right" vertical="center"/>
      <protection locked="0"/>
    </xf>
    <xf numFmtId="0" fontId="6" fillId="22" borderId="257" xfId="0" applyFont="1" applyFill="1" applyBorder="1" applyAlignment="1" applyProtection="1">
      <alignment horizontal="right" vertical="center"/>
      <protection locked="0"/>
    </xf>
    <xf numFmtId="164" fontId="6" fillId="22" borderId="227" xfId="0" applyNumberFormat="1" applyFont="1" applyFill="1" applyBorder="1" applyAlignment="1" applyProtection="1">
      <alignment horizontal="right" vertical="center"/>
      <protection locked="0"/>
    </xf>
    <xf numFmtId="0" fontId="6" fillId="22" borderId="211" xfId="0" applyFont="1" applyFill="1" applyBorder="1" applyAlignment="1" applyProtection="1">
      <alignment horizontal="right" vertical="center"/>
      <protection locked="0"/>
    </xf>
    <xf numFmtId="164" fontId="6" fillId="22" borderId="259" xfId="0" applyNumberFormat="1" applyFont="1" applyFill="1" applyBorder="1" applyAlignment="1" applyProtection="1">
      <alignment horizontal="right" vertical="center"/>
      <protection locked="0"/>
    </xf>
    <xf numFmtId="0" fontId="6" fillId="0" borderId="11" xfId="0" applyFont="1" applyBorder="1" applyAlignment="1">
      <alignment horizontal="right"/>
    </xf>
    <xf numFmtId="0" fontId="6" fillId="0" borderId="218" xfId="0" applyFont="1" applyBorder="1" applyAlignment="1">
      <alignment horizontal="center"/>
    </xf>
    <xf numFmtId="0" fontId="6" fillId="0" borderId="223" xfId="0" applyFont="1" applyBorder="1" applyAlignment="1">
      <alignment horizontal="center"/>
    </xf>
    <xf numFmtId="0" fontId="6" fillId="0" borderId="128" xfId="0" applyFont="1" applyBorder="1"/>
    <xf numFmtId="0" fontId="6" fillId="0" borderId="218" xfId="0" applyFont="1" applyBorder="1"/>
    <xf numFmtId="0" fontId="6" fillId="0" borderId="223" xfId="0" applyFont="1" applyBorder="1"/>
    <xf numFmtId="0" fontId="6" fillId="0" borderId="230" xfId="0" applyFont="1" applyBorder="1"/>
    <xf numFmtId="0" fontId="6" fillId="0" borderId="231" xfId="0" applyFont="1" applyBorder="1" applyAlignment="1">
      <alignment vertical="center"/>
    </xf>
    <xf numFmtId="0" fontId="6" fillId="0" borderId="207" xfId="0" applyFont="1" applyBorder="1" applyAlignment="1">
      <alignment vertical="center"/>
    </xf>
    <xf numFmtId="0" fontId="6" fillId="0" borderId="147" xfId="0" applyFont="1" applyBorder="1" applyAlignment="1">
      <alignment vertical="center"/>
    </xf>
    <xf numFmtId="0" fontId="6" fillId="0" borderId="230" xfId="0" applyFont="1" applyBorder="1" applyAlignment="1">
      <alignment vertical="center"/>
    </xf>
    <xf numFmtId="0" fontId="6" fillId="0" borderId="231" xfId="0" applyFont="1" applyBorder="1"/>
    <xf numFmtId="14" fontId="6" fillId="22" borderId="18" xfId="0" applyNumberFormat="1" applyFont="1" applyFill="1" applyBorder="1" applyAlignment="1" applyProtection="1">
      <alignment horizontal="right" vertical="center" wrapText="1"/>
      <protection locked="0"/>
    </xf>
    <xf numFmtId="0" fontId="6" fillId="22" borderId="18" xfId="0" applyFont="1" applyFill="1" applyBorder="1" applyAlignment="1" applyProtection="1">
      <alignment horizontal="center" vertical="center" wrapText="1"/>
      <protection locked="0"/>
    </xf>
    <xf numFmtId="0" fontId="6" fillId="0" borderId="218" xfId="0" applyFont="1" applyBorder="1" applyAlignment="1">
      <alignment vertical="center" wrapText="1"/>
    </xf>
    <xf numFmtId="0" fontId="6" fillId="22" borderId="212" xfId="0" applyFont="1" applyFill="1" applyBorder="1" applyAlignment="1" applyProtection="1">
      <alignment horizontal="center" vertical="center"/>
      <protection locked="0"/>
    </xf>
    <xf numFmtId="0" fontId="6" fillId="22" borderId="212" xfId="0" applyFont="1" applyFill="1" applyBorder="1" applyAlignment="1" applyProtection="1">
      <alignment horizontal="left" vertical="center"/>
      <protection locked="0"/>
    </xf>
    <xf numFmtId="0" fontId="6" fillId="22" borderId="212" xfId="0" applyFont="1" applyFill="1" applyBorder="1" applyAlignment="1" applyProtection="1">
      <alignment vertical="center"/>
      <protection locked="0"/>
    </xf>
    <xf numFmtId="164" fontId="6" fillId="22" borderId="212" xfId="0" applyNumberFormat="1" applyFont="1" applyFill="1" applyBorder="1" applyAlignment="1" applyProtection="1">
      <alignment vertical="center"/>
      <protection locked="0"/>
    </xf>
    <xf numFmtId="164" fontId="6" fillId="22" borderId="227" xfId="0" applyNumberFormat="1" applyFont="1" applyFill="1" applyBorder="1" applyAlignment="1" applyProtection="1">
      <alignment vertical="center"/>
      <protection locked="0"/>
    </xf>
    <xf numFmtId="0" fontId="6" fillId="22" borderId="260" xfId="0" applyFont="1" applyFill="1" applyBorder="1" applyAlignment="1" applyProtection="1">
      <alignment horizontal="center" vertical="center" wrapText="1"/>
      <protection locked="0"/>
    </xf>
    <xf numFmtId="0" fontId="6" fillId="0" borderId="5" xfId="0" applyFont="1" applyBorder="1"/>
    <xf numFmtId="0" fontId="6" fillId="22" borderId="260" xfId="0" applyFont="1" applyFill="1" applyBorder="1" applyAlignment="1" applyProtection="1">
      <alignment vertical="center" wrapText="1"/>
      <protection locked="0"/>
    </xf>
    <xf numFmtId="0" fontId="6" fillId="18" borderId="63" xfId="0" applyFont="1" applyFill="1" applyBorder="1" applyAlignment="1">
      <alignment horizontal="center"/>
    </xf>
    <xf numFmtId="0" fontId="6" fillId="27" borderId="212" xfId="0" applyFont="1" applyFill="1" applyBorder="1" applyAlignment="1" applyProtection="1">
      <alignment vertical="center" wrapText="1"/>
      <protection locked="0"/>
    </xf>
    <xf numFmtId="0" fontId="6" fillId="18" borderId="231" xfId="0" applyFont="1" applyFill="1" applyBorder="1" applyAlignment="1">
      <alignment vertical="center"/>
    </xf>
    <xf numFmtId="164" fontId="6" fillId="22" borderId="234" xfId="0" applyNumberFormat="1" applyFont="1" applyFill="1" applyBorder="1" applyAlignment="1" applyProtection="1">
      <alignment vertical="center"/>
      <protection locked="0"/>
    </xf>
    <xf numFmtId="164" fontId="6" fillId="22" borderId="236" xfId="0" applyNumberFormat="1" applyFont="1" applyFill="1" applyBorder="1" applyAlignment="1" applyProtection="1">
      <alignment vertical="center"/>
      <protection locked="0"/>
    </xf>
    <xf numFmtId="164" fontId="6" fillId="22" borderId="212" xfId="0" applyNumberFormat="1" applyFont="1" applyFill="1" applyBorder="1" applyAlignment="1" applyProtection="1">
      <alignment horizontal="left" vertical="center" wrapText="1"/>
      <protection locked="0"/>
    </xf>
    <xf numFmtId="0" fontId="6" fillId="0" borderId="239" xfId="0" applyFont="1" applyBorder="1" applyAlignment="1">
      <alignment vertical="center"/>
    </xf>
    <xf numFmtId="0" fontId="6" fillId="18" borderId="63" xfId="0" applyFont="1" applyFill="1" applyBorder="1" applyAlignment="1">
      <alignment horizontal="left" vertical="center" indent="1"/>
    </xf>
    <xf numFmtId="0" fontId="6" fillId="27" borderId="212" xfId="0" applyFont="1" applyFill="1" applyBorder="1" applyAlignment="1" applyProtection="1">
      <alignment horizontal="left" vertical="center"/>
      <protection locked="0"/>
    </xf>
    <xf numFmtId="0" fontId="6" fillId="27" borderId="212" xfId="0" applyFont="1" applyFill="1" applyBorder="1" applyAlignment="1" applyProtection="1">
      <alignment horizontal="left" vertical="center" indent="1"/>
      <protection locked="0"/>
    </xf>
    <xf numFmtId="44" fontId="6" fillId="27" borderId="212" xfId="0" applyNumberFormat="1" applyFont="1" applyFill="1" applyBorder="1" applyAlignment="1" applyProtection="1">
      <alignment vertical="center"/>
      <protection locked="0"/>
    </xf>
    <xf numFmtId="9" fontId="6" fillId="0" borderId="212" xfId="0" applyNumberFormat="1" applyFont="1" applyBorder="1" applyAlignment="1">
      <alignment vertical="center"/>
    </xf>
    <xf numFmtId="9" fontId="6" fillId="0" borderId="231" xfId="0" applyNumberFormat="1" applyFont="1" applyBorder="1" applyAlignment="1">
      <alignment vertical="center"/>
    </xf>
    <xf numFmtId="0" fontId="6" fillId="0" borderId="230" xfId="0" applyFont="1" applyBorder="1" applyAlignment="1">
      <alignment horizontal="center" wrapText="1"/>
    </xf>
    <xf numFmtId="44" fontId="6" fillId="0" borderId="212" xfId="0" applyNumberFormat="1" applyFont="1" applyBorder="1" applyAlignment="1">
      <alignment vertical="center"/>
    </xf>
    <xf numFmtId="0" fontId="6" fillId="0" borderId="26" xfId="0" applyFont="1" applyBorder="1" applyAlignment="1">
      <alignment horizontal="left" indent="1"/>
    </xf>
    <xf numFmtId="0" fontId="6" fillId="19" borderId="26" xfId="0" applyFont="1" applyFill="1" applyBorder="1" applyAlignment="1">
      <alignment horizontal="center" vertical="center"/>
    </xf>
    <xf numFmtId="0" fontId="6" fillId="0" borderId="128" xfId="0" applyFont="1" applyBorder="1" applyAlignment="1">
      <alignment vertical="center" wrapText="1"/>
    </xf>
    <xf numFmtId="0" fontId="6" fillId="0" borderId="231" xfId="0" applyFont="1" applyBorder="1" applyAlignment="1">
      <alignment vertical="center" wrapText="1"/>
    </xf>
    <xf numFmtId="0" fontId="6" fillId="0" borderId="254" xfId="0" applyFont="1" applyBorder="1" applyAlignment="1">
      <alignment vertical="center" wrapText="1"/>
    </xf>
    <xf numFmtId="0" fontId="6" fillId="0" borderId="26" xfId="0" applyFont="1" applyBorder="1" applyAlignment="1">
      <alignment horizontal="left" vertical="center" indent="1"/>
    </xf>
    <xf numFmtId="0" fontId="6" fillId="0" borderId="28" xfId="0" applyFont="1" applyBorder="1" applyAlignment="1">
      <alignment horizontal="right" vertical="center"/>
    </xf>
    <xf numFmtId="0" fontId="6" fillId="0" borderId="5" xfId="0" applyFont="1" applyBorder="1" applyAlignment="1">
      <alignment horizontal="center"/>
    </xf>
    <xf numFmtId="0" fontId="6" fillId="0" borderId="11" xfId="0" applyFont="1" applyBorder="1" applyAlignment="1">
      <alignment horizontal="center"/>
    </xf>
    <xf numFmtId="0" fontId="6" fillId="0" borderId="57" xfId="0" applyFont="1" applyBorder="1" applyAlignment="1">
      <alignment horizontal="center"/>
    </xf>
    <xf numFmtId="0" fontId="6" fillId="0" borderId="147" xfId="0" applyFont="1" applyBorder="1" applyAlignment="1">
      <alignment horizontal="center"/>
    </xf>
    <xf numFmtId="0" fontId="6" fillId="0" borderId="26" xfId="0" applyFont="1" applyBorder="1" applyAlignment="1">
      <alignment horizontal="center" vertical="top"/>
    </xf>
    <xf numFmtId="0" fontId="6" fillId="0" borderId="27" xfId="0" applyFont="1" applyBorder="1" applyAlignment="1">
      <alignment vertical="top"/>
    </xf>
    <xf numFmtId="0" fontId="6" fillId="0" borderId="28" xfId="0" applyFont="1" applyBorder="1" applyAlignment="1">
      <alignment vertical="top"/>
    </xf>
    <xf numFmtId="0" fontId="6" fillId="0" borderId="57" xfId="0" applyFont="1" applyBorder="1" applyAlignment="1">
      <alignment vertical="top"/>
    </xf>
    <xf numFmtId="0" fontId="6" fillId="0" borderId="147" xfId="0" applyFont="1" applyBorder="1" applyAlignment="1">
      <alignment horizontal="left" vertical="center" wrapText="1"/>
    </xf>
    <xf numFmtId="0" fontId="6" fillId="0" borderId="27" xfId="0" applyFont="1" applyBorder="1" applyAlignment="1">
      <alignment horizontal="center"/>
    </xf>
    <xf numFmtId="0" fontId="6" fillId="0" borderId="57" xfId="0" applyFont="1" applyBorder="1" applyAlignment="1">
      <alignment horizontal="left" indent="1"/>
    </xf>
    <xf numFmtId="0" fontId="6" fillId="0" borderId="27" xfId="0" applyFont="1" applyBorder="1" applyAlignment="1">
      <alignment horizontal="left" vertical="center"/>
    </xf>
    <xf numFmtId="0" fontId="6" fillId="0" borderId="63" xfId="0" applyFont="1" applyBorder="1" applyAlignment="1">
      <alignment horizontal="left" vertical="center" wrapText="1" indent="1"/>
    </xf>
    <xf numFmtId="0" fontId="6" fillId="0" borderId="256" xfId="0" applyFont="1" applyBorder="1" applyAlignment="1">
      <alignment vertical="center" wrapText="1"/>
    </xf>
    <xf numFmtId="0" fontId="6" fillId="0" borderId="28" xfId="0" applyFont="1" applyBorder="1" applyAlignment="1">
      <alignment horizontal="left" vertical="center"/>
    </xf>
    <xf numFmtId="0" fontId="6" fillId="0" borderId="256" xfId="0" applyFont="1" applyBorder="1" applyAlignment="1">
      <alignment horizontal="left" vertical="center" wrapText="1" indent="1"/>
    </xf>
    <xf numFmtId="0" fontId="6" fillId="0" borderId="231" xfId="0" applyFont="1" applyBorder="1" applyAlignment="1">
      <alignment horizontal="center" vertical="center"/>
    </xf>
    <xf numFmtId="0" fontId="6" fillId="0" borderId="231" xfId="0" applyFont="1" applyBorder="1" applyAlignment="1">
      <alignment horizontal="left" indent="1"/>
    </xf>
    <xf numFmtId="0" fontId="6" fillId="0" borderId="0" xfId="0" applyFont="1" applyAlignment="1">
      <alignment horizontal="left" indent="1"/>
    </xf>
    <xf numFmtId="0" fontId="6" fillId="0" borderId="256" xfId="0" applyFont="1" applyBorder="1" applyAlignment="1">
      <alignment horizontal="center"/>
    </xf>
    <xf numFmtId="0" fontId="6" fillId="0" borderId="27" xfId="0" applyFont="1" applyBorder="1" applyAlignment="1">
      <alignment horizontal="left" vertical="center" indent="1"/>
    </xf>
    <xf numFmtId="0" fontId="6" fillId="0" borderId="207" xfId="0" applyFont="1" applyBorder="1" applyAlignment="1">
      <alignment horizontal="left" vertical="center"/>
    </xf>
    <xf numFmtId="0" fontId="6" fillId="0" borderId="207" xfId="0" applyFont="1" applyBorder="1" applyAlignment="1">
      <alignment horizontal="left" vertical="center" indent="1"/>
    </xf>
    <xf numFmtId="0" fontId="6" fillId="0" borderId="27" xfId="0" applyFont="1" applyBorder="1" applyAlignment="1">
      <alignment horizontal="left"/>
    </xf>
    <xf numFmtId="0" fontId="6" fillId="0" borderId="207" xfId="0" applyFont="1" applyBorder="1" applyAlignment="1">
      <alignment vertical="center" wrapText="1"/>
    </xf>
    <xf numFmtId="0" fontId="6" fillId="0" borderId="28" xfId="0" applyFont="1" applyBorder="1" applyAlignment="1">
      <alignment vertical="center" wrapText="1"/>
    </xf>
    <xf numFmtId="0" fontId="6" fillId="0" borderId="230" xfId="0" applyFont="1" applyBorder="1" applyAlignment="1">
      <alignment wrapText="1"/>
    </xf>
    <xf numFmtId="0" fontId="31" fillId="0" borderId="231" xfId="0" applyFont="1" applyBorder="1"/>
    <xf numFmtId="0" fontId="129" fillId="6" borderId="26" xfId="0" applyFont="1" applyFill="1" applyBorder="1" applyAlignment="1">
      <alignment vertical="center"/>
    </xf>
    <xf numFmtId="0" fontId="129" fillId="0" borderId="26" xfId="0" applyFont="1" applyBorder="1" applyAlignment="1">
      <alignment vertical="center"/>
    </xf>
    <xf numFmtId="0" fontId="129" fillId="0" borderId="230" xfId="0" applyFont="1" applyBorder="1" applyAlignment="1">
      <alignment vertical="center"/>
    </xf>
    <xf numFmtId="0" fontId="134" fillId="0" borderId="231" xfId="0" applyFont="1" applyBorder="1" applyAlignment="1">
      <alignment vertical="center"/>
      <extLst>
        <ext xmlns:xfpb="http://schemas.microsoft.com/office/spreadsheetml/2022/featurepropertybag" uri="{C7286773-470A-42A8-94C5-96B5CB345126}">
          <xfpb:xfComplement i="0"/>
        </ext>
      </extLst>
    </xf>
    <xf numFmtId="0" fontId="132" fillId="0" borderId="0" xfId="0" applyFont="1" applyAlignment="1">
      <alignment vertical="center"/>
    </xf>
    <xf numFmtId="0" fontId="130" fillId="0" borderId="218" xfId="0" applyFont="1" applyBorder="1" applyAlignment="1">
      <alignment vertical="center"/>
    </xf>
    <xf numFmtId="0" fontId="129" fillId="0" borderId="231" xfId="0" applyFont="1" applyBorder="1" applyAlignment="1">
      <alignment vertical="center"/>
    </xf>
    <xf numFmtId="0" fontId="133" fillId="0" borderId="231" xfId="0" applyFont="1" applyBorder="1" applyAlignment="1">
      <alignment vertical="center"/>
    </xf>
    <xf numFmtId="0" fontId="0" fillId="0" borderId="0" xfId="0" applyProtection="1">
      <protection locked="0"/>
    </xf>
    <xf numFmtId="0" fontId="132" fillId="0" borderId="231" xfId="0" applyFont="1" applyBorder="1" applyAlignment="1">
      <alignment vertical="center"/>
    </xf>
    <xf numFmtId="0" fontId="134" fillId="0" borderId="218" xfId="0" applyFont="1" applyBorder="1" applyAlignment="1">
      <alignment horizontal="center" vertical="center"/>
      <extLst>
        <ext xmlns:xfpb="http://schemas.microsoft.com/office/spreadsheetml/2022/featurepropertybag" uri="{C7286773-470A-42A8-94C5-96B5CB345126}">
          <xfpb:xfComplement i="0"/>
        </ext>
      </extLst>
    </xf>
    <xf numFmtId="0" fontId="134" fillId="0" borderId="231" xfId="0" applyFont="1" applyBorder="1" applyAlignment="1">
      <alignment vertical="center"/>
    </xf>
    <xf numFmtId="0" fontId="131" fillId="0" borderId="218" xfId="0" applyFont="1" applyBorder="1" applyAlignment="1">
      <alignment vertical="center"/>
    </xf>
    <xf numFmtId="0" fontId="0" fillId="0" borderId="231" xfId="0" applyBorder="1" applyProtection="1">
      <protection locked="0"/>
    </xf>
    <xf numFmtId="0" fontId="30" fillId="6" borderId="26" xfId="0" applyFont="1" applyFill="1" applyBorder="1" applyAlignment="1">
      <alignment horizontal="right" vertical="center" indent="1"/>
    </xf>
    <xf numFmtId="0" fontId="32" fillId="0" borderId="27" xfId="0" applyFont="1" applyBorder="1" applyAlignment="1">
      <alignment horizontal="right" vertical="center"/>
    </xf>
    <xf numFmtId="0" fontId="5" fillId="0" borderId="218" xfId="0" applyFont="1" applyBorder="1" applyAlignment="1">
      <alignment vertical="center" wrapText="1"/>
    </xf>
    <xf numFmtId="0" fontId="33" fillId="0" borderId="231" xfId="0" applyFont="1" applyBorder="1" applyAlignment="1">
      <alignment horizontal="center" vertical="center" wrapText="1"/>
    </xf>
    <xf numFmtId="0" fontId="33" fillId="0" borderId="231" xfId="0" applyFont="1" applyBorder="1" applyAlignment="1">
      <alignment horizontal="center" vertical="center"/>
    </xf>
    <xf numFmtId="0" fontId="34" fillId="0" borderId="231" xfId="0" applyFont="1" applyBorder="1" applyAlignment="1">
      <alignment vertical="center"/>
    </xf>
    <xf numFmtId="0" fontId="90" fillId="0" borderId="315" xfId="0" applyFont="1" applyBorder="1" applyAlignment="1">
      <alignment horizontal="center" vertical="center"/>
    </xf>
    <xf numFmtId="0" fontId="6" fillId="0" borderId="316" xfId="0" applyFont="1" applyBorder="1" applyAlignment="1">
      <alignment horizontal="left" vertical="center" indent="1"/>
    </xf>
    <xf numFmtId="0" fontId="30" fillId="22" borderId="315" xfId="0" applyFont="1" applyFill="1" applyBorder="1" applyAlignment="1" applyProtection="1">
      <alignment horizontal="center" vertical="center"/>
      <protection locked="0"/>
    </xf>
    <xf numFmtId="0" fontId="6" fillId="0" borderId="316" xfId="0" applyFont="1" applyBorder="1"/>
    <xf numFmtId="0" fontId="6" fillId="0" borderId="317" xfId="0" applyFont="1" applyBorder="1" applyAlignment="1">
      <alignment wrapText="1"/>
    </xf>
    <xf numFmtId="0" fontId="6" fillId="0" borderId="316" xfId="0" applyFont="1" applyBorder="1" applyAlignment="1">
      <alignment wrapText="1"/>
    </xf>
    <xf numFmtId="0" fontId="23" fillId="0" borderId="231" xfId="0" applyFont="1" applyBorder="1" applyAlignment="1">
      <alignment horizontal="left"/>
    </xf>
    <xf numFmtId="164" fontId="30" fillId="0" borderId="11" xfId="0" applyNumberFormat="1" applyFont="1" applyBorder="1" applyAlignment="1">
      <alignment horizontal="center" vertical="center" wrapText="1"/>
    </xf>
    <xf numFmtId="0" fontId="30" fillId="0" borderId="223" xfId="0" applyFont="1" applyBorder="1" applyAlignment="1">
      <alignment horizontal="center" wrapText="1"/>
    </xf>
    <xf numFmtId="164" fontId="10" fillId="0" borderId="231" xfId="0" applyNumberFormat="1" applyFont="1" applyBorder="1" applyAlignment="1">
      <alignment vertical="center"/>
    </xf>
    <xf numFmtId="164" fontId="8" fillId="0" borderId="231" xfId="0" applyNumberFormat="1" applyFont="1" applyBorder="1" applyAlignment="1">
      <alignment vertical="center"/>
    </xf>
    <xf numFmtId="0" fontId="10" fillId="0" borderId="267" xfId="0" applyFont="1" applyBorder="1"/>
    <xf numFmtId="0" fontId="10" fillId="0" borderId="311" xfId="0" applyFont="1" applyBorder="1"/>
    <xf numFmtId="164" fontId="10" fillId="0" borderId="311" xfId="0" applyNumberFormat="1" applyFont="1" applyBorder="1" applyAlignment="1">
      <alignment vertical="center"/>
    </xf>
    <xf numFmtId="164" fontId="8" fillId="0" borderId="311" xfId="0" applyNumberFormat="1" applyFont="1" applyBorder="1" applyAlignment="1">
      <alignment vertical="center"/>
    </xf>
    <xf numFmtId="0" fontId="6" fillId="0" borderId="320" xfId="0" applyFont="1" applyBorder="1" applyAlignment="1">
      <alignment vertical="center"/>
    </xf>
    <xf numFmtId="0" fontId="6" fillId="0" borderId="321" xfId="0" applyFont="1" applyBorder="1" applyAlignment="1">
      <alignment vertical="center"/>
    </xf>
    <xf numFmtId="0" fontId="30" fillId="0" borderId="321" xfId="0" applyFont="1" applyBorder="1" applyAlignment="1">
      <alignment vertical="center" wrapText="1"/>
    </xf>
    <xf numFmtId="164" fontId="6" fillId="0" borderId="321" xfId="0" applyNumberFormat="1" applyFont="1" applyBorder="1" applyAlignment="1">
      <alignment vertical="center"/>
    </xf>
    <xf numFmtId="164" fontId="6" fillId="0" borderId="322" xfId="0" applyNumberFormat="1" applyFont="1" applyBorder="1" applyAlignment="1">
      <alignment vertical="center"/>
    </xf>
    <xf numFmtId="10" fontId="6" fillId="0" borderId="323" xfId="0" applyNumberFormat="1" applyFont="1" applyBorder="1" applyAlignment="1">
      <alignment vertical="center"/>
    </xf>
    <xf numFmtId="0" fontId="6" fillId="0" borderId="324" xfId="0" applyFont="1" applyBorder="1" applyAlignment="1">
      <alignment vertical="center"/>
    </xf>
    <xf numFmtId="10" fontId="6" fillId="0" borderId="325" xfId="0" applyNumberFormat="1" applyFont="1" applyBorder="1" applyAlignment="1">
      <alignment vertical="center"/>
    </xf>
    <xf numFmtId="0" fontId="6" fillId="0" borderId="230" xfId="0" applyFont="1" applyBorder="1" applyAlignment="1">
      <alignment horizontal="left" vertical="center"/>
    </xf>
    <xf numFmtId="164" fontId="6" fillId="18" borderId="231" xfId="0" applyNumberFormat="1" applyFont="1" applyFill="1" applyBorder="1" applyAlignment="1">
      <alignment vertical="center"/>
    </xf>
    <xf numFmtId="164" fontId="6" fillId="0" borderId="231" xfId="0" applyNumberFormat="1" applyFont="1" applyBorder="1" applyAlignment="1">
      <alignment vertical="center"/>
    </xf>
    <xf numFmtId="10" fontId="6" fillId="0" borderId="231" xfId="0" applyNumberFormat="1" applyFont="1" applyBorder="1" applyAlignment="1">
      <alignment vertical="center"/>
    </xf>
    <xf numFmtId="0" fontId="28" fillId="0" borderId="26" xfId="0" applyFont="1" applyBorder="1" applyAlignment="1">
      <alignment horizontal="left" indent="1"/>
    </xf>
    <xf numFmtId="0" fontId="52" fillId="46" borderId="148" xfId="0" applyFont="1" applyFill="1" applyBorder="1" applyAlignment="1">
      <alignment horizontal="right" vertical="center"/>
    </xf>
    <xf numFmtId="0" fontId="6" fillId="19" borderId="149" xfId="0" applyFont="1" applyFill="1" applyBorder="1" applyAlignment="1">
      <alignment horizontal="left" vertical="center"/>
    </xf>
    <xf numFmtId="0" fontId="6" fillId="19" borderId="149" xfId="0" applyFont="1" applyFill="1" applyBorder="1" applyAlignment="1">
      <alignment vertical="center"/>
    </xf>
    <xf numFmtId="0" fontId="30" fillId="19" borderId="149" xfId="0" applyFont="1" applyFill="1" applyBorder="1" applyAlignment="1">
      <alignment vertical="center" wrapText="1"/>
    </xf>
    <xf numFmtId="164" fontId="6" fillId="19" borderId="149" xfId="0" applyNumberFormat="1" applyFont="1" applyFill="1" applyBorder="1" applyAlignment="1">
      <alignment vertical="center"/>
    </xf>
    <xf numFmtId="0" fontId="6" fillId="19" borderId="144" xfId="0" applyFont="1" applyFill="1" applyBorder="1" applyAlignment="1">
      <alignment horizontal="left" vertical="center"/>
    </xf>
    <xf numFmtId="0" fontId="6" fillId="47" borderId="326" xfId="0" applyFont="1" applyFill="1" applyBorder="1" applyAlignment="1">
      <alignment horizontal="left" vertical="center"/>
    </xf>
    <xf numFmtId="0" fontId="6" fillId="47" borderId="326" xfId="0" applyFont="1" applyFill="1" applyBorder="1" applyAlignment="1">
      <alignment vertical="center"/>
    </xf>
    <xf numFmtId="0" fontId="30" fillId="47" borderId="326" xfId="0" applyFont="1" applyFill="1" applyBorder="1" applyAlignment="1">
      <alignment vertical="center" wrapText="1"/>
    </xf>
    <xf numFmtId="0" fontId="30" fillId="47" borderId="326" xfId="0" applyFont="1" applyFill="1" applyBorder="1" applyAlignment="1">
      <alignment horizontal="right" vertical="center" wrapText="1"/>
    </xf>
    <xf numFmtId="164" fontId="6" fillId="47" borderId="326" xfId="0" applyNumberFormat="1" applyFont="1" applyFill="1" applyBorder="1" applyAlignment="1">
      <alignment vertical="center"/>
    </xf>
    <xf numFmtId="164" fontId="6" fillId="22" borderId="326" xfId="0" applyNumberFormat="1" applyFont="1" applyFill="1" applyBorder="1" applyAlignment="1" applyProtection="1">
      <alignment vertical="center"/>
      <protection locked="0"/>
    </xf>
    <xf numFmtId="0" fontId="4" fillId="47" borderId="326" xfId="0" applyFont="1" applyFill="1" applyBorder="1" applyAlignment="1">
      <alignment vertical="center"/>
    </xf>
    <xf numFmtId="0" fontId="6" fillId="19" borderId="149" xfId="0" applyFont="1" applyFill="1" applyBorder="1" applyAlignment="1">
      <alignment horizontal="center" vertical="center"/>
    </xf>
    <xf numFmtId="0" fontId="6" fillId="0" borderId="160" xfId="0" applyFont="1" applyBorder="1" applyAlignment="1">
      <alignment horizontal="center" vertical="center"/>
    </xf>
    <xf numFmtId="0" fontId="6" fillId="3" borderId="148" xfId="0" applyFont="1" applyFill="1" applyBorder="1" applyAlignment="1">
      <alignment horizontal="center" vertical="center"/>
    </xf>
    <xf numFmtId="0" fontId="6" fillId="19" borderId="145" xfId="0" applyFont="1" applyFill="1" applyBorder="1" applyAlignment="1">
      <alignment horizontal="center" vertical="center" wrapText="1"/>
    </xf>
    <xf numFmtId="0" fontId="31" fillId="21" borderId="173" xfId="0" applyFont="1" applyFill="1" applyBorder="1" applyAlignment="1">
      <alignment horizontal="center" vertical="center"/>
    </xf>
    <xf numFmtId="0" fontId="4" fillId="19" borderId="145" xfId="0" applyFont="1" applyFill="1" applyBorder="1" applyAlignment="1">
      <alignment vertical="center"/>
    </xf>
    <xf numFmtId="0" fontId="4" fillId="0" borderId="26" xfId="0" applyFont="1" applyBorder="1" applyAlignment="1">
      <alignment vertical="center"/>
    </xf>
    <xf numFmtId="0" fontId="3" fillId="47" borderId="326" xfId="0" applyFont="1" applyFill="1" applyBorder="1" applyAlignment="1">
      <alignment vertical="center"/>
    </xf>
    <xf numFmtId="0" fontId="87" fillId="47" borderId="326" xfId="0" applyFont="1" applyFill="1" applyBorder="1" applyAlignment="1">
      <alignment horizontal="right" vertical="center"/>
    </xf>
    <xf numFmtId="0" fontId="87" fillId="19" borderId="145" xfId="0" applyFont="1" applyFill="1" applyBorder="1" applyAlignment="1">
      <alignment horizontal="center" vertical="center"/>
    </xf>
    <xf numFmtId="0" fontId="83" fillId="48" borderId="18" xfId="0" applyFont="1" applyFill="1" applyBorder="1" applyAlignment="1">
      <alignment horizontal="left" vertical="top"/>
    </xf>
    <xf numFmtId="0" fontId="83" fillId="48" borderId="18" xfId="0" applyFont="1" applyFill="1" applyBorder="1" applyAlignment="1">
      <alignment vertical="top" wrapText="1"/>
    </xf>
    <xf numFmtId="0" fontId="3" fillId="0" borderId="26" xfId="0" applyFont="1" applyBorder="1" applyAlignment="1">
      <alignment vertical="center"/>
    </xf>
    <xf numFmtId="0" fontId="3" fillId="19" borderId="145" xfId="0" applyFont="1" applyFill="1" applyBorder="1" applyAlignment="1">
      <alignment vertical="center"/>
    </xf>
    <xf numFmtId="0" fontId="139" fillId="19" borderId="18" xfId="0" applyFont="1" applyFill="1" applyBorder="1" applyAlignment="1">
      <alignment horizontal="left" vertical="top"/>
    </xf>
    <xf numFmtId="0" fontId="139" fillId="19" borderId="18" xfId="0" applyFont="1" applyFill="1" applyBorder="1" applyAlignment="1">
      <alignment vertical="top" wrapText="1"/>
    </xf>
    <xf numFmtId="0" fontId="2" fillId="19" borderId="145" xfId="0" applyFont="1" applyFill="1" applyBorder="1" applyAlignment="1">
      <alignment vertical="center"/>
    </xf>
    <xf numFmtId="0" fontId="139" fillId="0" borderId="18" xfId="0" applyFont="1" applyBorder="1" applyAlignment="1">
      <alignment horizontal="left" vertical="top"/>
    </xf>
    <xf numFmtId="0" fontId="139" fillId="0" borderId="18" xfId="0" applyFont="1" applyBorder="1" applyAlignment="1">
      <alignment vertical="top"/>
    </xf>
    <xf numFmtId="0" fontId="113" fillId="6" borderId="8" xfId="0" applyFont="1" applyFill="1" applyBorder="1" applyAlignment="1">
      <alignment horizontal="left" vertical="center" wrapText="1"/>
    </xf>
    <xf numFmtId="0" fontId="114" fillId="0" borderId="8" xfId="0" applyFont="1" applyBorder="1"/>
    <xf numFmtId="0" fontId="114" fillId="0" borderId="245" xfId="0" applyFont="1" applyBorder="1"/>
    <xf numFmtId="0" fontId="113" fillId="6" borderId="231" xfId="0" applyFont="1" applyFill="1" applyBorder="1" applyAlignment="1">
      <alignment horizontal="left" vertical="center" wrapText="1"/>
    </xf>
    <xf numFmtId="0" fontId="114" fillId="0" borderId="231" xfId="0" applyFont="1" applyBorder="1"/>
    <xf numFmtId="0" fontId="120" fillId="11" borderId="93" xfId="0" applyFont="1" applyFill="1" applyBorder="1" applyAlignment="1">
      <alignment horizontal="center" vertical="center"/>
    </xf>
    <xf numFmtId="0" fontId="114" fillId="0" borderId="9" xfId="0" applyFont="1" applyBorder="1"/>
    <xf numFmtId="0" fontId="113" fillId="0" borderId="13" xfId="0" applyFont="1" applyBorder="1" applyAlignment="1">
      <alignment horizontal="left" vertical="center" wrapText="1"/>
    </xf>
    <xf numFmtId="0" fontId="114" fillId="0" borderId="14" xfId="0" applyFont="1" applyBorder="1"/>
    <xf numFmtId="0" fontId="114" fillId="0" borderId="15" xfId="0" applyFont="1" applyBorder="1"/>
    <xf numFmtId="0" fontId="114" fillId="0" borderId="16" xfId="0" applyFont="1" applyBorder="1"/>
    <xf numFmtId="0" fontId="115" fillId="6" borderId="15" xfId="0" applyFont="1" applyFill="1" applyBorder="1" applyAlignment="1">
      <alignment horizontal="center" vertical="center" wrapText="1"/>
    </xf>
    <xf numFmtId="0" fontId="119" fillId="9" borderId="93" xfId="0" applyFont="1" applyFill="1" applyBorder="1" applyAlignment="1">
      <alignment horizontal="center" vertical="center"/>
    </xf>
    <xf numFmtId="0" fontId="27" fillId="6" borderId="27" xfId="0" applyFont="1" applyFill="1" applyBorder="1" applyAlignment="1">
      <alignment horizontal="right" vertical="center" wrapText="1"/>
    </xf>
    <xf numFmtId="0" fontId="20" fillId="0" borderId="207" xfId="0" applyFont="1" applyBorder="1"/>
    <xf numFmtId="0" fontId="20" fillId="0" borderId="28" xfId="0" applyFont="1" applyBorder="1"/>
    <xf numFmtId="0" fontId="28" fillId="22" borderId="27" xfId="0" applyFont="1" applyFill="1" applyBorder="1" applyAlignment="1" applyProtection="1">
      <alignment horizontal="left" vertical="center"/>
      <protection locked="0"/>
    </xf>
    <xf numFmtId="0" fontId="28" fillId="22" borderId="207" xfId="0" applyFont="1" applyFill="1" applyBorder="1" applyAlignment="1" applyProtection="1">
      <alignment horizontal="left" vertical="center"/>
      <protection locked="0"/>
    </xf>
    <xf numFmtId="0" fontId="28" fillId="22" borderId="28" xfId="0" applyFont="1" applyFill="1" applyBorder="1" applyAlignment="1" applyProtection="1">
      <alignment horizontal="left" vertical="center"/>
      <protection locked="0"/>
    </xf>
    <xf numFmtId="0" fontId="28" fillId="21" borderId="27" xfId="0" applyFont="1" applyFill="1" applyBorder="1" applyAlignment="1" applyProtection="1">
      <alignment horizontal="left" vertical="center"/>
      <protection locked="0"/>
    </xf>
    <xf numFmtId="0" fontId="20" fillId="0" borderId="207" xfId="0" applyFont="1" applyBorder="1" applyProtection="1">
      <protection locked="0"/>
    </xf>
    <xf numFmtId="0" fontId="20" fillId="0" borderId="28" xfId="0" applyFont="1" applyBorder="1" applyProtection="1">
      <protection locked="0"/>
    </xf>
    <xf numFmtId="0" fontId="10" fillId="6" borderId="24" xfId="0" applyFont="1" applyFill="1" applyBorder="1" applyAlignment="1" applyProtection="1">
      <alignment horizontal="center" vertical="center"/>
      <protection locked="0"/>
    </xf>
    <xf numFmtId="0" fontId="20" fillId="0" borderId="25" xfId="0" applyFont="1" applyBorder="1" applyProtection="1">
      <protection locked="0"/>
    </xf>
    <xf numFmtId="0" fontId="26" fillId="6" borderId="27" xfId="0" applyFont="1" applyFill="1" applyBorder="1" applyAlignment="1">
      <alignment horizontal="center" vertical="center"/>
    </xf>
    <xf numFmtId="0" fontId="26" fillId="6" borderId="27" xfId="0" applyFont="1" applyFill="1" applyBorder="1" applyAlignment="1">
      <alignment horizontal="center"/>
    </xf>
    <xf numFmtId="165" fontId="26" fillId="21" borderId="27" xfId="0" applyNumberFormat="1" applyFont="1" applyFill="1" applyBorder="1" applyAlignment="1" applyProtection="1">
      <alignment horizontal="center" vertical="center"/>
      <protection locked="0"/>
    </xf>
    <xf numFmtId="0" fontId="25" fillId="6" borderId="27" xfId="0" applyFont="1" applyFill="1" applyBorder="1" applyAlignment="1">
      <alignment horizontal="center" vertical="center"/>
    </xf>
    <xf numFmtId="0" fontId="29" fillId="23" borderId="27" xfId="0" applyFont="1" applyFill="1" applyBorder="1" applyAlignment="1">
      <alignment horizontal="right"/>
    </xf>
    <xf numFmtId="49" fontId="28" fillId="22" borderId="27" xfId="0" applyNumberFormat="1" applyFont="1" applyFill="1" applyBorder="1" applyAlignment="1" applyProtection="1">
      <alignment horizontal="left" vertical="center"/>
      <protection locked="0"/>
    </xf>
    <xf numFmtId="0" fontId="27" fillId="6" borderId="27" xfId="0" applyFont="1" applyFill="1" applyBorder="1" applyAlignment="1">
      <alignment horizontal="right"/>
    </xf>
    <xf numFmtId="166" fontId="28" fillId="22" borderId="27" xfId="0" applyNumberFormat="1" applyFont="1" applyFill="1" applyBorder="1" applyAlignment="1" applyProtection="1">
      <alignment horizontal="left" vertical="center"/>
      <protection locked="0"/>
    </xf>
    <xf numFmtId="0" fontId="30" fillId="0" borderId="27" xfId="0" applyFont="1" applyBorder="1" applyAlignment="1">
      <alignment horizontal="left" vertical="center" wrapText="1"/>
    </xf>
    <xf numFmtId="0" fontId="6" fillId="24" borderId="27" xfId="0" applyFont="1" applyFill="1" applyBorder="1" applyAlignment="1">
      <alignment horizontal="left" vertical="center"/>
    </xf>
    <xf numFmtId="0" fontId="30" fillId="6" borderId="27" xfId="0" applyFont="1" applyFill="1" applyBorder="1" applyAlignment="1">
      <alignment horizontal="right" vertical="center"/>
    </xf>
    <xf numFmtId="0" fontId="6" fillId="24" borderId="27" xfId="0" applyFont="1" applyFill="1" applyBorder="1" applyAlignment="1">
      <alignment horizontal="left"/>
    </xf>
    <xf numFmtId="0" fontId="28" fillId="0" borderId="29" xfId="0" applyFont="1" applyBorder="1" applyAlignment="1">
      <alignment horizontal="center" vertical="center"/>
    </xf>
    <xf numFmtId="0" fontId="20" fillId="0" borderId="30" xfId="0" applyFont="1" applyBorder="1"/>
    <xf numFmtId="0" fontId="23" fillId="0" borderId="27" xfId="0" applyFont="1" applyBorder="1"/>
    <xf numFmtId="0" fontId="6" fillId="0" borderId="230" xfId="0" applyFont="1" applyBorder="1" applyAlignment="1">
      <alignment vertical="center" wrapText="1"/>
    </xf>
    <xf numFmtId="0" fontId="20" fillId="0" borderId="63" xfId="0" applyFont="1" applyBorder="1"/>
    <xf numFmtId="0" fontId="104" fillId="0" borderId="299" xfId="0" applyFont="1" applyBorder="1" applyAlignment="1">
      <alignment horizontal="center" vertical="center" wrapText="1"/>
    </xf>
    <xf numFmtId="0" fontId="104" fillId="0" borderId="300" xfId="0" applyFont="1" applyBorder="1" applyAlignment="1">
      <alignment horizontal="center" vertical="center" wrapText="1"/>
    </xf>
    <xf numFmtId="0" fontId="104" fillId="0" borderId="301" xfId="0" applyFont="1" applyBorder="1" applyAlignment="1">
      <alignment horizontal="center" vertical="center" wrapText="1"/>
    </xf>
    <xf numFmtId="0" fontId="106" fillId="40" borderId="302" xfId="0" applyFont="1" applyFill="1" applyBorder="1" applyAlignment="1">
      <alignment horizontal="center" vertical="center" wrapText="1"/>
    </xf>
    <xf numFmtId="0" fontId="106" fillId="40" borderId="304" xfId="0" applyFont="1" applyFill="1" applyBorder="1" applyAlignment="1">
      <alignment horizontal="center" vertical="center" wrapText="1"/>
    </xf>
    <xf numFmtId="0" fontId="106" fillId="40" borderId="303" xfId="0" applyFont="1" applyFill="1" applyBorder="1" applyAlignment="1">
      <alignment horizontal="center" vertical="center" wrapText="1"/>
    </xf>
    <xf numFmtId="0" fontId="10" fillId="6" borderId="34" xfId="0" applyFont="1" applyFill="1" applyBorder="1" applyAlignment="1" applyProtection="1">
      <alignment horizontal="center" vertical="center"/>
      <protection locked="0"/>
    </xf>
    <xf numFmtId="0" fontId="20" fillId="0" borderId="35" xfId="0" applyFont="1" applyBorder="1" applyProtection="1">
      <protection locked="0"/>
    </xf>
    <xf numFmtId="0" fontId="17" fillId="0" borderId="27" xfId="0" applyFont="1" applyBorder="1" applyAlignment="1">
      <alignment horizontal="left" vertical="center" wrapText="1"/>
    </xf>
    <xf numFmtId="0" fontId="7" fillId="0" borderId="27" xfId="0" applyFont="1" applyBorder="1" applyAlignment="1">
      <alignment horizontal="left" vertical="top" wrapText="1"/>
    </xf>
    <xf numFmtId="0" fontId="7" fillId="0" borderId="27" xfId="0" applyFont="1" applyBorder="1" applyAlignment="1">
      <alignment horizontal="left" vertical="center" wrapText="1"/>
    </xf>
    <xf numFmtId="0" fontId="87" fillId="0" borderId="27" xfId="0" applyFont="1" applyBorder="1" applyAlignment="1">
      <alignment horizontal="left" vertical="center" wrapText="1"/>
    </xf>
    <xf numFmtId="0" fontId="87" fillId="27" borderId="27" xfId="0" applyFont="1" applyFill="1" applyBorder="1" applyAlignment="1" applyProtection="1">
      <alignment horizontal="left" vertical="center" wrapText="1"/>
      <protection locked="0"/>
    </xf>
    <xf numFmtId="0" fontId="8" fillId="0" borderId="27" xfId="0" applyFont="1" applyBorder="1" applyAlignment="1">
      <alignment horizontal="left" vertical="center" wrapText="1"/>
    </xf>
    <xf numFmtId="0" fontId="8" fillId="27" borderId="27" xfId="0" applyFont="1" applyFill="1" applyBorder="1" applyAlignment="1" applyProtection="1">
      <alignment horizontal="left" vertical="center" wrapText="1"/>
      <protection locked="0"/>
    </xf>
    <xf numFmtId="0" fontId="8" fillId="0" borderId="27" xfId="0" applyFont="1" applyBorder="1" applyAlignment="1">
      <alignment horizontal="left" vertical="top" wrapText="1"/>
    </xf>
    <xf numFmtId="0" fontId="6" fillId="22" borderId="36" xfId="0" applyFont="1" applyFill="1" applyBorder="1" applyAlignment="1" applyProtection="1">
      <alignment horizontal="left" vertical="top" wrapText="1"/>
      <protection locked="0"/>
    </xf>
    <xf numFmtId="0" fontId="20" fillId="0" borderId="37" xfId="0" applyFont="1" applyBorder="1" applyProtection="1">
      <protection locked="0"/>
    </xf>
    <xf numFmtId="0" fontId="6" fillId="22" borderId="38" xfId="0" applyFont="1" applyFill="1" applyBorder="1" applyAlignment="1" applyProtection="1">
      <alignment horizontal="left" vertical="top" wrapText="1"/>
      <protection locked="0"/>
    </xf>
    <xf numFmtId="0" fontId="20" fillId="0" borderId="39" xfId="0" applyFont="1" applyBorder="1" applyProtection="1">
      <protection locked="0"/>
    </xf>
    <xf numFmtId="0" fontId="20" fillId="0" borderId="40" xfId="0" applyFont="1" applyBorder="1" applyProtection="1">
      <protection locked="0"/>
    </xf>
    <xf numFmtId="0" fontId="20" fillId="0" borderId="41" xfId="0" applyFont="1" applyBorder="1" applyProtection="1">
      <protection locked="0"/>
    </xf>
    <xf numFmtId="0" fontId="10" fillId="22" borderId="47" xfId="0" applyFont="1" applyFill="1" applyBorder="1" applyAlignment="1" applyProtection="1">
      <alignment horizontal="left" vertical="center"/>
      <protection locked="0"/>
    </xf>
    <xf numFmtId="0" fontId="20" fillId="0" borderId="53" xfId="0" applyFont="1" applyBorder="1" applyProtection="1">
      <protection locked="0"/>
    </xf>
    <xf numFmtId="0" fontId="20" fillId="0" borderId="48" xfId="0" applyFont="1" applyBorder="1" applyProtection="1">
      <protection locked="0"/>
    </xf>
    <xf numFmtId="0" fontId="10" fillId="22" borderId="47" xfId="0" applyFont="1" applyFill="1" applyBorder="1" applyAlignment="1" applyProtection="1">
      <alignment horizontal="center" vertical="center"/>
      <protection locked="0"/>
    </xf>
    <xf numFmtId="0" fontId="20" fillId="0" borderId="246" xfId="0" applyFont="1" applyBorder="1" applyProtection="1">
      <protection locked="0"/>
    </xf>
    <xf numFmtId="0" fontId="6" fillId="24" borderId="63" xfId="0" applyFont="1" applyFill="1" applyBorder="1" applyAlignment="1">
      <alignment horizontal="left" vertical="center"/>
    </xf>
    <xf numFmtId="0" fontId="20" fillId="0" borderId="256" xfId="0" applyFont="1" applyBorder="1"/>
    <xf numFmtId="0" fontId="20" fillId="0" borderId="147" xfId="0" applyFont="1" applyBorder="1"/>
    <xf numFmtId="0" fontId="8" fillId="0" borderId="93" xfId="0" applyFont="1" applyBorder="1" applyAlignment="1">
      <alignment horizontal="right" vertical="center" wrapText="1"/>
    </xf>
    <xf numFmtId="0" fontId="20" fillId="0" borderId="9" xfId="0" applyFont="1" applyBorder="1"/>
    <xf numFmtId="0" fontId="6" fillId="24" borderId="43" xfId="0" applyFont="1" applyFill="1" applyBorder="1" applyAlignment="1">
      <alignment horizontal="left" vertical="center"/>
    </xf>
    <xf numFmtId="0" fontId="20" fillId="0" borderId="44" xfId="0" applyFont="1" applyBorder="1"/>
    <xf numFmtId="166" fontId="6" fillId="18" borderId="27" xfId="0" applyNumberFormat="1" applyFont="1" applyFill="1" applyBorder="1" applyAlignment="1">
      <alignment horizontal="left" vertical="center"/>
    </xf>
    <xf numFmtId="0" fontId="23" fillId="0" borderId="63" xfId="0" applyFont="1" applyBorder="1"/>
    <xf numFmtId="0" fontId="6" fillId="22" borderId="47" xfId="0" applyFont="1" applyFill="1" applyBorder="1" applyAlignment="1" applyProtection="1">
      <alignment horizontal="left" vertical="center" wrapText="1"/>
      <protection locked="0"/>
    </xf>
    <xf numFmtId="0" fontId="30" fillId="19" borderId="49" xfId="0" applyFont="1" applyFill="1" applyBorder="1" applyAlignment="1">
      <alignment horizontal="center" vertical="center" wrapText="1"/>
    </xf>
    <xf numFmtId="0" fontId="20" fillId="0" borderId="51" xfId="0" applyFont="1" applyBorder="1"/>
    <xf numFmtId="0" fontId="20" fillId="0" borderId="50" xfId="0" applyFont="1" applyBorder="1"/>
    <xf numFmtId="0" fontId="30" fillId="19" borderId="52" xfId="0" applyFont="1" applyFill="1" applyBorder="1" applyAlignment="1">
      <alignment horizontal="center" vertical="center" wrapText="1"/>
    </xf>
    <xf numFmtId="0" fontId="6" fillId="22" borderId="47" xfId="0" applyFont="1" applyFill="1" applyBorder="1" applyAlignment="1" applyProtection="1">
      <alignment horizontal="right" vertical="center" wrapText="1"/>
      <protection locked="0"/>
    </xf>
    <xf numFmtId="0" fontId="10" fillId="6" borderId="54" xfId="0" applyFont="1" applyFill="1" applyBorder="1" applyAlignment="1" applyProtection="1">
      <alignment horizontal="center" vertical="center"/>
      <protection locked="0"/>
    </xf>
    <xf numFmtId="0" fontId="20" fillId="0" borderId="55" xfId="0" applyFont="1" applyBorder="1" applyProtection="1">
      <protection locked="0"/>
    </xf>
    <xf numFmtId="0" fontId="20" fillId="0" borderId="56" xfId="0" applyFont="1" applyBorder="1" applyProtection="1">
      <protection locked="0"/>
    </xf>
    <xf numFmtId="0" fontId="8" fillId="0" borderId="94" xfId="0" applyFont="1" applyBorder="1" applyAlignment="1">
      <alignment horizontal="right" vertical="center" wrapText="1"/>
    </xf>
    <xf numFmtId="0" fontId="20" fillId="0" borderId="58" xfId="0" applyFont="1" applyBorder="1"/>
    <xf numFmtId="0" fontId="6" fillId="18" borderId="27" xfId="0" applyFont="1" applyFill="1" applyBorder="1" applyAlignment="1">
      <alignment vertical="center"/>
    </xf>
    <xf numFmtId="0" fontId="6" fillId="18" borderId="63" xfId="0" applyFont="1" applyFill="1" applyBorder="1" applyAlignment="1">
      <alignment horizontal="left" vertical="center"/>
    </xf>
    <xf numFmtId="0" fontId="6" fillId="18" borderId="191" xfId="0" applyFont="1" applyFill="1" applyBorder="1" applyAlignment="1">
      <alignment horizontal="left" vertical="center"/>
    </xf>
    <xf numFmtId="0" fontId="6" fillId="18" borderId="248" xfId="0" applyFont="1" applyFill="1" applyBorder="1" applyAlignment="1">
      <alignment horizontal="left" vertical="center"/>
    </xf>
    <xf numFmtId="0" fontId="6" fillId="18" borderId="115" xfId="0" applyFont="1" applyFill="1" applyBorder="1" applyAlignment="1">
      <alignment horizontal="left" vertical="center"/>
    </xf>
    <xf numFmtId="0" fontId="8" fillId="0" borderId="92" xfId="0" applyFont="1" applyBorder="1" applyAlignment="1">
      <alignment horizontal="right" vertical="center" wrapText="1"/>
    </xf>
    <xf numFmtId="0" fontId="8" fillId="0" borderId="9" xfId="0" applyFont="1" applyBorder="1" applyAlignment="1">
      <alignment horizontal="right" vertical="center" wrapText="1"/>
    </xf>
    <xf numFmtId="0" fontId="6" fillId="24" borderId="112" xfId="0" applyFont="1" applyFill="1" applyBorder="1" applyAlignment="1">
      <alignment horizontal="left" vertical="center"/>
    </xf>
    <xf numFmtId="0" fontId="6" fillId="24" borderId="44" xfId="0" applyFont="1" applyFill="1" applyBorder="1" applyAlignment="1">
      <alignment horizontal="left" vertical="center"/>
    </xf>
    <xf numFmtId="0" fontId="10" fillId="6" borderId="60" xfId="0" applyFont="1" applyFill="1" applyBorder="1" applyAlignment="1" applyProtection="1">
      <alignment horizontal="center" vertical="center"/>
      <protection locked="0"/>
    </xf>
    <xf numFmtId="0" fontId="20" fillId="0" borderId="61" xfId="0" applyFont="1" applyBorder="1" applyProtection="1">
      <protection locked="0"/>
    </xf>
    <xf numFmtId="0" fontId="20" fillId="0" borderId="62" xfId="0" applyFont="1" applyBorder="1" applyProtection="1">
      <protection locked="0"/>
    </xf>
    <xf numFmtId="0" fontId="6" fillId="18" borderId="93" xfId="0" applyFont="1" applyFill="1" applyBorder="1" applyAlignment="1">
      <alignment vertical="center"/>
    </xf>
    <xf numFmtId="0" fontId="20" fillId="0" borderId="92" xfId="0" applyFont="1" applyBorder="1"/>
    <xf numFmtId="0" fontId="30" fillId="6" borderId="63" xfId="0" applyFont="1" applyFill="1" applyBorder="1" applyAlignment="1">
      <alignment vertical="center"/>
    </xf>
    <xf numFmtId="167" fontId="30" fillId="6" borderId="43" xfId="0" applyNumberFormat="1" applyFont="1" applyFill="1" applyBorder="1" applyAlignment="1">
      <alignment horizontal="right" vertical="center"/>
    </xf>
    <xf numFmtId="0" fontId="30" fillId="0" borderId="65" xfId="0" applyFont="1" applyBorder="1" applyAlignment="1">
      <alignment horizontal="center" vertical="center" wrapText="1"/>
    </xf>
    <xf numFmtId="0" fontId="20" fillId="0" borderId="66" xfId="0" applyFont="1" applyBorder="1"/>
    <xf numFmtId="0" fontId="20" fillId="0" borderId="67" xfId="0" applyFont="1" applyBorder="1"/>
    <xf numFmtId="164" fontId="6" fillId="22" borderId="29" xfId="0" applyNumberFormat="1" applyFont="1" applyFill="1" applyBorder="1" applyAlignment="1" applyProtection="1">
      <alignment horizontal="left" vertical="center"/>
      <protection locked="0"/>
    </xf>
    <xf numFmtId="0" fontId="20" fillId="0" borderId="30" xfId="0" applyFont="1" applyBorder="1" applyProtection="1">
      <protection locked="0"/>
    </xf>
    <xf numFmtId="0" fontId="20" fillId="0" borderId="226" xfId="0" applyFont="1" applyBorder="1" applyProtection="1">
      <protection locked="0"/>
    </xf>
    <xf numFmtId="0" fontId="6" fillId="0" borderId="248" xfId="0" applyFont="1" applyBorder="1" applyAlignment="1">
      <alignment horizontal="left" vertical="center" wrapText="1"/>
    </xf>
    <xf numFmtId="0" fontId="20" fillId="0" borderId="248" xfId="0" applyFont="1" applyBorder="1"/>
    <xf numFmtId="0" fontId="30" fillId="0" borderId="230" xfId="0" applyFont="1" applyBorder="1" applyAlignment="1">
      <alignment horizontal="center" wrapText="1"/>
    </xf>
    <xf numFmtId="0" fontId="20" fillId="0" borderId="223" xfId="0" applyFont="1" applyBorder="1"/>
    <xf numFmtId="0" fontId="30" fillId="0" borderId="68" xfId="0" applyFont="1" applyBorder="1" applyAlignment="1">
      <alignment horizontal="center" wrapText="1"/>
    </xf>
    <xf numFmtId="0" fontId="20" fillId="0" borderId="71" xfId="0" applyFont="1" applyBorder="1"/>
    <xf numFmtId="0" fontId="30" fillId="0" borderId="69" xfId="0" applyFont="1" applyBorder="1" applyAlignment="1">
      <alignment horizontal="center" wrapText="1"/>
    </xf>
    <xf numFmtId="0" fontId="30" fillId="0" borderId="70" xfId="0" applyFont="1" applyBorder="1" applyAlignment="1">
      <alignment horizontal="center" wrapText="1"/>
    </xf>
    <xf numFmtId="0" fontId="20" fillId="0" borderId="72" xfId="0" applyFont="1" applyBorder="1"/>
    <xf numFmtId="0" fontId="6" fillId="0" borderId="73" xfId="0" applyFont="1" applyBorder="1" applyAlignment="1">
      <alignment horizontal="left" vertical="center" wrapText="1"/>
    </xf>
    <xf numFmtId="0" fontId="20" fillId="0" borderId="115" xfId="0" applyFont="1" applyBorder="1"/>
    <xf numFmtId="0" fontId="20" fillId="0" borderId="94" xfId="0" applyFont="1" applyBorder="1"/>
    <xf numFmtId="0" fontId="20" fillId="0" borderId="178" xfId="0" applyFont="1" applyBorder="1"/>
    <xf numFmtId="0" fontId="6" fillId="0" borderId="73" xfId="0" applyFont="1" applyBorder="1" applyAlignment="1">
      <alignment horizontal="left" vertical="top" wrapText="1"/>
    </xf>
    <xf numFmtId="0" fontId="20" fillId="0" borderId="97" xfId="0" applyFont="1" applyBorder="1"/>
    <xf numFmtId="0" fontId="0" fillId="0" borderId="0" xfId="0"/>
    <xf numFmtId="0" fontId="20" fillId="0" borderId="107" xfId="0" applyFont="1" applyBorder="1"/>
    <xf numFmtId="0" fontId="6" fillId="22" borderId="93" xfId="0" applyFont="1" applyFill="1" applyBorder="1" applyAlignment="1" applyProtection="1">
      <alignment horizontal="left" vertical="center"/>
      <protection locked="0"/>
    </xf>
    <xf numFmtId="0" fontId="20" fillId="0" borderId="92" xfId="0" applyFont="1" applyBorder="1" applyProtection="1">
      <protection locked="0"/>
    </xf>
    <xf numFmtId="0" fontId="20" fillId="0" borderId="9" xfId="0" applyFont="1" applyBorder="1" applyProtection="1">
      <protection locked="0"/>
    </xf>
    <xf numFmtId="0" fontId="10" fillId="6" borderId="86" xfId="0" applyFont="1" applyFill="1" applyBorder="1" applyAlignment="1" applyProtection="1">
      <alignment horizontal="center" vertical="center"/>
      <protection locked="0"/>
    </xf>
    <xf numFmtId="0" fontId="20" fillId="0" borderId="87" xfId="0" applyFont="1" applyBorder="1" applyProtection="1">
      <protection locked="0"/>
    </xf>
    <xf numFmtId="0" fontId="20" fillId="0" borderId="88" xfId="0" applyFont="1" applyBorder="1" applyProtection="1">
      <protection locked="0"/>
    </xf>
    <xf numFmtId="0" fontId="6" fillId="24" borderId="89" xfId="0" applyFont="1" applyFill="1" applyBorder="1" applyAlignment="1">
      <alignment horizontal="left" vertical="center"/>
    </xf>
    <xf numFmtId="0" fontId="20" fillId="0" borderId="90" xfId="0" applyFont="1" applyBorder="1"/>
    <xf numFmtId="0" fontId="20" fillId="0" borderId="91" xfId="0" applyFont="1" applyBorder="1"/>
    <xf numFmtId="0" fontId="8" fillId="0" borderId="89" xfId="0" applyFont="1" applyBorder="1" applyAlignment="1">
      <alignment horizontal="right" vertical="center" wrapText="1"/>
    </xf>
    <xf numFmtId="0" fontId="6" fillId="24" borderId="93" xfId="0" applyFont="1" applyFill="1" applyBorder="1" applyAlignment="1">
      <alignment horizontal="center" vertical="center"/>
    </xf>
    <xf numFmtId="0" fontId="6" fillId="24" borderId="94" xfId="0" applyFont="1" applyFill="1" applyBorder="1" applyAlignment="1">
      <alignment horizontal="center" vertical="center"/>
    </xf>
    <xf numFmtId="0" fontId="28" fillId="0" borderId="95" xfId="0" applyFont="1" applyBorder="1" applyAlignment="1">
      <alignment horizontal="center" vertical="center"/>
    </xf>
    <xf numFmtId="0" fontId="20" fillId="0" borderId="96" xfId="0" applyFont="1" applyBorder="1"/>
    <xf numFmtId="0" fontId="30" fillId="0" borderId="99" xfId="0" applyFont="1" applyBorder="1" applyAlignment="1">
      <alignment horizontal="left" vertical="top" wrapText="1"/>
    </xf>
    <xf numFmtId="0" fontId="20" fillId="0" borderId="100" xfId="0" applyFont="1" applyBorder="1"/>
    <xf numFmtId="0" fontId="20" fillId="0" borderId="101" xfId="0" applyFont="1" applyBorder="1"/>
    <xf numFmtId="0" fontId="20" fillId="0" borderId="103" xfId="0" applyFont="1" applyBorder="1"/>
    <xf numFmtId="0" fontId="20" fillId="0" borderId="104" xfId="0" applyFont="1" applyBorder="1"/>
    <xf numFmtId="0" fontId="20" fillId="0" borderId="105" xfId="0" applyFont="1" applyBorder="1"/>
    <xf numFmtId="0" fontId="6" fillId="18" borderId="128" xfId="0" applyFont="1" applyFill="1" applyBorder="1" applyAlignment="1">
      <alignment horizontal="left" vertical="center"/>
    </xf>
    <xf numFmtId="0" fontId="20" fillId="0" borderId="231" xfId="0" applyFont="1" applyBorder="1"/>
    <xf numFmtId="0" fontId="6" fillId="18" borderId="43" xfId="0" applyFont="1" applyFill="1" applyBorder="1" applyAlignment="1">
      <alignment horizontal="left" vertical="center"/>
    </xf>
    <xf numFmtId="0" fontId="20" fillId="0" borderId="112" xfId="0" applyFont="1" applyBorder="1"/>
    <xf numFmtId="0" fontId="30" fillId="0" borderId="128" xfId="0" applyFont="1" applyBorder="1" applyAlignment="1">
      <alignment horizontal="left" vertical="top" wrapText="1"/>
    </xf>
    <xf numFmtId="0" fontId="20" fillId="0" borderId="128" xfId="0" applyFont="1" applyBorder="1"/>
    <xf numFmtId="0" fontId="31" fillId="0" borderId="63" xfId="0" applyFont="1" applyBorder="1" applyAlignment="1">
      <alignment horizontal="center"/>
    </xf>
    <xf numFmtId="165" fontId="6" fillId="18" borderId="27" xfId="0" applyNumberFormat="1" applyFont="1" applyFill="1" applyBorder="1" applyAlignment="1">
      <alignment horizontal="left" vertical="center"/>
    </xf>
    <xf numFmtId="44" fontId="31" fillId="22" borderId="94" xfId="0" applyNumberFormat="1" applyFont="1" applyFill="1" applyBorder="1" applyAlignment="1" applyProtection="1">
      <alignment horizontal="left" vertical="center"/>
      <protection locked="0"/>
    </xf>
    <xf numFmtId="0" fontId="20" fillId="0" borderId="178" xfId="0" applyFont="1" applyBorder="1" applyProtection="1">
      <protection locked="0"/>
    </xf>
    <xf numFmtId="44" fontId="31" fillId="22" borderId="93" xfId="0" applyNumberFormat="1" applyFont="1" applyFill="1" applyBorder="1" applyAlignment="1" applyProtection="1">
      <alignment horizontal="left" vertical="center"/>
      <protection locked="0"/>
    </xf>
    <xf numFmtId="44" fontId="31" fillId="22" borderId="191" xfId="0" applyNumberFormat="1" applyFont="1" applyFill="1" applyBorder="1" applyAlignment="1" applyProtection="1">
      <alignment horizontal="left" vertical="center"/>
      <protection locked="0"/>
    </xf>
    <xf numFmtId="0" fontId="20" fillId="0" borderId="248" xfId="0" applyFont="1" applyBorder="1" applyProtection="1">
      <protection locked="0"/>
    </xf>
    <xf numFmtId="0" fontId="20" fillId="0" borderId="115" xfId="0" applyFont="1" applyBorder="1" applyProtection="1">
      <protection locked="0"/>
    </xf>
    <xf numFmtId="0" fontId="6" fillId="24" borderId="27" xfId="0" applyFont="1" applyFill="1" applyBorder="1" applyAlignment="1">
      <alignment horizontal="center" vertical="center"/>
    </xf>
    <xf numFmtId="0" fontId="20" fillId="0" borderId="118" xfId="0" applyFont="1" applyBorder="1"/>
    <xf numFmtId="0" fontId="6" fillId="24" borderId="27" xfId="0" applyFont="1" applyFill="1" applyBorder="1" applyAlignment="1">
      <alignment vertical="center"/>
    </xf>
    <xf numFmtId="164" fontId="30" fillId="29" borderId="27" xfId="0" applyNumberFormat="1" applyFont="1" applyFill="1" applyBorder="1" applyAlignment="1" applyProtection="1">
      <alignment horizontal="left" vertical="top"/>
      <protection locked="0"/>
    </xf>
    <xf numFmtId="165" fontId="6" fillId="18" borderId="207" xfId="0" applyNumberFormat="1" applyFont="1" applyFill="1" applyBorder="1" applyAlignment="1">
      <alignment horizontal="left" vertical="center"/>
    </xf>
    <xf numFmtId="165" fontId="6" fillId="18" borderId="28" xfId="0" applyNumberFormat="1" applyFont="1" applyFill="1" applyBorder="1" applyAlignment="1">
      <alignment horizontal="left" vertical="center"/>
    </xf>
    <xf numFmtId="0" fontId="6" fillId="0" borderId="27" xfId="0" applyFont="1" applyBorder="1" applyAlignment="1">
      <alignment horizontal="left" vertical="center" wrapText="1"/>
    </xf>
    <xf numFmtId="164" fontId="6" fillId="29" borderId="27" xfId="0" applyNumberFormat="1" applyFont="1" applyFill="1" applyBorder="1" applyAlignment="1" applyProtection="1">
      <alignment horizontal="left" vertical="center"/>
      <protection locked="0"/>
    </xf>
    <xf numFmtId="0" fontId="20" fillId="0" borderId="28" xfId="0" applyFont="1" applyBorder="1" applyAlignment="1" applyProtection="1">
      <alignment vertical="center"/>
      <protection locked="0"/>
    </xf>
    <xf numFmtId="0" fontId="28" fillId="22" borderId="128" xfId="0" applyFont="1" applyFill="1" applyBorder="1" applyAlignment="1" applyProtection="1">
      <alignment horizontal="left" vertical="top"/>
      <protection locked="0"/>
    </xf>
    <xf numFmtId="0" fontId="28" fillId="22" borderId="231" xfId="0" applyFont="1" applyFill="1" applyBorder="1" applyAlignment="1" applyProtection="1">
      <alignment horizontal="left" vertical="top"/>
      <protection locked="0"/>
    </xf>
    <xf numFmtId="0" fontId="28" fillId="22" borderId="254" xfId="0" applyFont="1" applyFill="1" applyBorder="1" applyAlignment="1" applyProtection="1">
      <alignment horizontal="left" vertical="top"/>
      <protection locked="0"/>
    </xf>
    <xf numFmtId="0" fontId="6" fillId="0" borderId="230" xfId="0" applyFont="1" applyBorder="1" applyAlignment="1" applyProtection="1">
      <alignment horizontal="left" vertical="top" wrapText="1"/>
      <protection locked="0"/>
    </xf>
    <xf numFmtId="0" fontId="6" fillId="0" borderId="218" xfId="0" applyFont="1" applyBorder="1" applyAlignment="1" applyProtection="1">
      <alignment horizontal="left" vertical="top" wrapText="1"/>
      <protection locked="0"/>
    </xf>
    <xf numFmtId="0" fontId="6" fillId="0" borderId="128" xfId="0" applyFont="1" applyBorder="1" applyAlignment="1" applyProtection="1">
      <alignment horizontal="left" vertical="top" wrapText="1"/>
      <protection locked="0"/>
    </xf>
    <xf numFmtId="0" fontId="6" fillId="0" borderId="231" xfId="0" applyFont="1" applyBorder="1" applyAlignment="1" applyProtection="1">
      <alignment horizontal="left" vertical="top" wrapText="1"/>
      <protection locked="0"/>
    </xf>
    <xf numFmtId="0" fontId="55" fillId="0" borderId="27" xfId="0" applyFont="1" applyBorder="1" applyAlignment="1">
      <alignment horizontal="left" vertical="center" wrapText="1"/>
    </xf>
    <xf numFmtId="0" fontId="8" fillId="22" borderId="27" xfId="0" applyFont="1" applyFill="1" applyBorder="1" applyAlignment="1" applyProtection="1">
      <alignment horizontal="left" vertical="top" wrapText="1"/>
      <protection locked="0"/>
    </xf>
    <xf numFmtId="0" fontId="20" fillId="0" borderId="207" xfId="0" applyFont="1" applyBorder="1" applyAlignment="1" applyProtection="1">
      <alignment vertical="top"/>
      <protection locked="0"/>
    </xf>
    <xf numFmtId="0" fontId="20" fillId="0" borderId="28" xfId="0" applyFont="1" applyBorder="1" applyAlignment="1" applyProtection="1">
      <alignment vertical="top"/>
      <protection locked="0"/>
    </xf>
    <xf numFmtId="0" fontId="6" fillId="0" borderId="27" xfId="0" applyFont="1" applyBorder="1" applyAlignment="1">
      <alignment horizontal="left" vertical="top"/>
    </xf>
    <xf numFmtId="0" fontId="30" fillId="0" borderId="65" xfId="0" applyFont="1" applyBorder="1" applyAlignment="1">
      <alignment horizontal="center" vertical="center"/>
    </xf>
    <xf numFmtId="0" fontId="31" fillId="22" borderId="27" xfId="0" applyFont="1" applyFill="1" applyBorder="1" applyAlignment="1" applyProtection="1">
      <alignment vertical="center"/>
      <protection locked="0"/>
    </xf>
    <xf numFmtId="0" fontId="23" fillId="22" borderId="230" xfId="0" applyFont="1" applyFill="1" applyBorder="1" applyAlignment="1" applyProtection="1">
      <alignment horizontal="center"/>
      <protection locked="0"/>
    </xf>
    <xf numFmtId="0" fontId="20" fillId="0" borderId="218" xfId="0" applyFont="1" applyBorder="1" applyProtection="1">
      <protection locked="0"/>
    </xf>
    <xf numFmtId="0" fontId="20" fillId="0" borderId="223" xfId="0" applyFont="1" applyBorder="1" applyProtection="1">
      <protection locked="0"/>
    </xf>
    <xf numFmtId="0" fontId="20" fillId="0" borderId="63" xfId="0" applyFont="1" applyBorder="1" applyProtection="1">
      <protection locked="0"/>
    </xf>
    <xf numFmtId="0" fontId="20" fillId="0" borderId="256" xfId="0" applyFont="1" applyBorder="1" applyProtection="1">
      <protection locked="0"/>
    </xf>
    <xf numFmtId="0" fontId="20" fillId="0" borderId="147" xfId="0" applyFont="1" applyBorder="1" applyProtection="1">
      <protection locked="0"/>
    </xf>
    <xf numFmtId="164" fontId="6" fillId="22" borderId="27" xfId="0" applyNumberFormat="1" applyFont="1" applyFill="1" applyBorder="1" applyAlignment="1" applyProtection="1">
      <alignment horizontal="right" vertical="center"/>
      <protection locked="0"/>
    </xf>
    <xf numFmtId="164" fontId="6" fillId="22" borderId="27" xfId="1" applyNumberFormat="1" applyFont="1" applyFill="1" applyBorder="1" applyAlignment="1" applyProtection="1">
      <alignment horizontal="right" vertical="center" wrapText="1"/>
      <protection locked="0"/>
    </xf>
    <xf numFmtId="164" fontId="87" fillId="0" borderId="28" xfId="1" applyNumberFormat="1" applyFont="1" applyBorder="1" applyAlignment="1" applyProtection="1">
      <protection locked="0"/>
    </xf>
    <xf numFmtId="0" fontId="31" fillId="22" borderId="27" xfId="0" applyFont="1" applyFill="1" applyBorder="1" applyAlignment="1" applyProtection="1">
      <alignment horizontal="left" vertical="top" wrapText="1"/>
      <protection locked="0"/>
    </xf>
    <xf numFmtId="164" fontId="27" fillId="22" borderId="27" xfId="0" applyNumberFormat="1" applyFont="1" applyFill="1" applyBorder="1" applyAlignment="1" applyProtection="1">
      <alignment horizontal="right" vertical="center" wrapText="1"/>
      <protection locked="0"/>
    </xf>
    <xf numFmtId="164" fontId="20" fillId="0" borderId="28" xfId="0" applyNumberFormat="1" applyFont="1" applyBorder="1" applyProtection="1">
      <protection locked="0"/>
    </xf>
    <xf numFmtId="164" fontId="30" fillId="22" borderId="27" xfId="0" applyNumberFormat="1" applyFont="1" applyFill="1" applyBorder="1" applyAlignment="1" applyProtection="1">
      <alignment horizontal="right" vertical="center" wrapText="1"/>
      <protection locked="0"/>
    </xf>
    <xf numFmtId="164" fontId="87" fillId="0" borderId="28" xfId="0" applyNumberFormat="1" applyFont="1" applyBorder="1" applyProtection="1">
      <protection locked="0"/>
    </xf>
    <xf numFmtId="0" fontId="30" fillId="0" borderId="230" xfId="0" applyFont="1" applyBorder="1" applyAlignment="1">
      <alignment horizontal="left" vertical="top" wrapText="1"/>
    </xf>
    <xf numFmtId="0" fontId="20" fillId="0" borderId="218" xfId="0" applyFont="1" applyBorder="1"/>
    <xf numFmtId="0" fontId="6" fillId="24" borderId="279" xfId="0" applyFont="1" applyFill="1" applyBorder="1" applyAlignment="1">
      <alignment horizontal="left" vertical="center"/>
    </xf>
    <xf numFmtId="0" fontId="6" fillId="24" borderId="100" xfId="0" applyFont="1" applyFill="1" applyBorder="1" applyAlignment="1">
      <alignment horizontal="left" vertical="center"/>
    </xf>
    <xf numFmtId="0" fontId="6" fillId="24" borderId="207" xfId="0" applyFont="1" applyFill="1" applyBorder="1" applyAlignment="1">
      <alignment horizontal="left" vertical="center"/>
    </xf>
    <xf numFmtId="0" fontId="30" fillId="6" borderId="128" xfId="0" applyFont="1" applyFill="1" applyBorder="1" applyAlignment="1">
      <alignment horizontal="right" vertical="center"/>
    </xf>
    <xf numFmtId="0" fontId="30" fillId="6" borderId="254" xfId="0" applyFont="1" applyFill="1" applyBorder="1" applyAlignment="1">
      <alignment horizontal="right" vertical="center"/>
    </xf>
    <xf numFmtId="164" fontId="6" fillId="22" borderId="27" xfId="0" applyNumberFormat="1" applyFont="1" applyFill="1" applyBorder="1" applyAlignment="1" applyProtection="1">
      <alignment horizontal="right" vertical="center" wrapText="1"/>
      <protection locked="0"/>
    </xf>
    <xf numFmtId="164" fontId="6" fillId="22" borderId="65" xfId="0" applyNumberFormat="1" applyFont="1" applyFill="1" applyBorder="1" applyAlignment="1" applyProtection="1">
      <alignment horizontal="right" vertical="center" wrapText="1"/>
      <protection locked="0"/>
    </xf>
    <xf numFmtId="164" fontId="87" fillId="0" borderId="67" xfId="0" applyNumberFormat="1" applyFont="1" applyBorder="1" applyProtection="1">
      <protection locked="0"/>
    </xf>
    <xf numFmtId="164" fontId="30" fillId="0" borderId="127" xfId="0" applyNumberFormat="1" applyFont="1" applyBorder="1" applyAlignment="1">
      <alignment horizontal="center" vertical="center"/>
    </xf>
    <xf numFmtId="0" fontId="20" fillId="0" borderId="125" xfId="0" applyFont="1" applyBorder="1"/>
    <xf numFmtId="0" fontId="6" fillId="22" borderId="27" xfId="0" applyFont="1" applyFill="1" applyBorder="1" applyAlignment="1" applyProtection="1">
      <alignment horizontal="center" vertical="center" wrapText="1"/>
      <protection locked="0"/>
    </xf>
    <xf numFmtId="0" fontId="6" fillId="22" borderId="27" xfId="0" applyFont="1" applyFill="1" applyBorder="1" applyAlignment="1" applyProtection="1">
      <alignment horizontal="left" vertical="top"/>
      <protection locked="0"/>
    </xf>
    <xf numFmtId="0" fontId="20" fillId="0" borderId="207" xfId="0" applyFont="1" applyBorder="1" applyAlignment="1" applyProtection="1">
      <alignment horizontal="left" vertical="top"/>
      <protection locked="0"/>
    </xf>
    <xf numFmtId="0" fontId="20" fillId="0" borderId="28" xfId="0" applyFont="1" applyBorder="1" applyAlignment="1" applyProtection="1">
      <alignment horizontal="left" vertical="top"/>
      <protection locked="0"/>
    </xf>
    <xf numFmtId="0" fontId="56" fillId="0" borderId="27" xfId="0" applyFont="1" applyBorder="1" applyAlignment="1">
      <alignment horizontal="left" vertical="center" wrapText="1"/>
    </xf>
    <xf numFmtId="0" fontId="8" fillId="0" borderId="63" xfId="0" applyFont="1" applyBorder="1" applyAlignment="1">
      <alignment horizontal="right" vertical="center" wrapText="1"/>
    </xf>
    <xf numFmtId="0" fontId="8" fillId="0" borderId="256" xfId="0" applyFont="1" applyBorder="1" applyAlignment="1">
      <alignment horizontal="right" vertical="center" wrapText="1"/>
    </xf>
    <xf numFmtId="0" fontId="6" fillId="4" borderId="27" xfId="0" applyFont="1" applyFill="1" applyBorder="1" applyAlignment="1">
      <alignment horizontal="left" vertical="center"/>
    </xf>
    <xf numFmtId="0" fontId="28" fillId="22" borderId="27" xfId="0" applyFont="1" applyFill="1" applyBorder="1" applyAlignment="1" applyProtection="1">
      <alignment horizontal="right" vertical="center" wrapText="1"/>
      <protection locked="0"/>
    </xf>
    <xf numFmtId="0" fontId="6" fillId="0" borderId="230" xfId="0" applyFont="1" applyBorder="1" applyAlignment="1">
      <alignment horizontal="left" vertical="center" wrapText="1"/>
    </xf>
    <xf numFmtId="0" fontId="31" fillId="22" borderId="27" xfId="0" applyFont="1" applyFill="1" applyBorder="1" applyAlignment="1" applyProtection="1">
      <alignment horizontal="left" vertical="center"/>
      <protection locked="0"/>
    </xf>
    <xf numFmtId="0" fontId="30" fillId="4" borderId="27" xfId="0" applyFont="1" applyFill="1" applyBorder="1" applyAlignment="1">
      <alignment horizontal="left" vertical="center"/>
    </xf>
    <xf numFmtId="0" fontId="6" fillId="22" borderId="27" xfId="0" applyFont="1" applyFill="1" applyBorder="1" applyAlignment="1" applyProtection="1">
      <alignment horizontal="center"/>
      <protection locked="0"/>
    </xf>
    <xf numFmtId="0" fontId="6" fillId="22" borderId="27" xfId="0" applyFont="1" applyFill="1" applyBorder="1" applyAlignment="1" applyProtection="1">
      <alignment horizontal="center" vertical="center"/>
      <protection locked="0"/>
    </xf>
    <xf numFmtId="0" fontId="6" fillId="22" borderId="27" xfId="0" applyFont="1" applyFill="1" applyBorder="1" applyAlignment="1" applyProtection="1">
      <alignment horizontal="left" vertical="center" indent="1"/>
      <protection locked="0"/>
    </xf>
    <xf numFmtId="0" fontId="20" fillId="0" borderId="207" xfId="0" applyFont="1" applyBorder="1" applyAlignment="1" applyProtection="1">
      <alignment horizontal="left" indent="1"/>
      <protection locked="0"/>
    </xf>
    <xf numFmtId="0" fontId="20" fillId="0" borderId="28" xfId="0" applyFont="1" applyBorder="1" applyAlignment="1" applyProtection="1">
      <alignment horizontal="left" indent="1"/>
      <protection locked="0"/>
    </xf>
    <xf numFmtId="0" fontId="8" fillId="22" borderId="27" xfId="0" applyFont="1" applyFill="1" applyBorder="1" applyAlignment="1" applyProtection="1">
      <alignment horizontal="center" vertical="center"/>
      <protection locked="0"/>
    </xf>
    <xf numFmtId="170" fontId="6" fillId="22" borderId="27" xfId="0" applyNumberFormat="1" applyFont="1" applyFill="1" applyBorder="1" applyAlignment="1" applyProtection="1">
      <alignment horizontal="left" vertical="center"/>
      <protection locked="0"/>
    </xf>
    <xf numFmtId="164" fontId="6" fillId="22" borderId="27" xfId="0" applyNumberFormat="1" applyFont="1" applyFill="1" applyBorder="1" applyAlignment="1" applyProtection="1">
      <alignment horizontal="center" vertical="center" wrapText="1"/>
      <protection locked="0"/>
    </xf>
    <xf numFmtId="0" fontId="30" fillId="0" borderId="27" xfId="0" applyFont="1" applyBorder="1" applyAlignment="1">
      <alignment horizontal="left" wrapText="1"/>
    </xf>
    <xf numFmtId="0" fontId="30" fillId="0" borderId="27" xfId="0" applyFont="1" applyBorder="1" applyAlignment="1">
      <alignment horizontal="center" wrapText="1"/>
    </xf>
    <xf numFmtId="0" fontId="6" fillId="24" borderId="128" xfId="0" applyFont="1" applyFill="1" applyBorder="1" applyAlignment="1">
      <alignment horizontal="left" vertical="center"/>
    </xf>
    <xf numFmtId="0" fontId="6" fillId="24" borderId="231" xfId="0" applyFont="1" applyFill="1" applyBorder="1" applyAlignment="1">
      <alignment horizontal="left" vertical="center"/>
    </xf>
    <xf numFmtId="0" fontId="6" fillId="24" borderId="254" xfId="0" applyFont="1" applyFill="1" applyBorder="1" applyAlignment="1">
      <alignment horizontal="left" vertical="center"/>
    </xf>
    <xf numFmtId="0" fontId="30" fillId="6" borderId="231" xfId="0" applyFont="1" applyFill="1" applyBorder="1" applyAlignment="1">
      <alignment horizontal="right" vertical="center"/>
    </xf>
    <xf numFmtId="0" fontId="6" fillId="24" borderId="128" xfId="0" applyFont="1" applyFill="1" applyBorder="1" applyAlignment="1">
      <alignment horizontal="left"/>
    </xf>
    <xf numFmtId="0" fontId="6" fillId="24" borderId="231" xfId="0" applyFont="1" applyFill="1" applyBorder="1" applyAlignment="1">
      <alignment horizontal="left"/>
    </xf>
    <xf numFmtId="0" fontId="30" fillId="22" borderId="128" xfId="0" applyFont="1" applyFill="1" applyBorder="1" applyAlignment="1" applyProtection="1">
      <alignment horizontal="center"/>
      <protection locked="0"/>
    </xf>
    <xf numFmtId="0" fontId="20" fillId="0" borderId="231" xfId="0" applyFont="1" applyBorder="1" applyProtection="1">
      <protection locked="0"/>
    </xf>
    <xf numFmtId="0" fontId="20" fillId="0" borderId="129" xfId="0" applyFont="1" applyBorder="1" applyProtection="1">
      <protection locked="0"/>
    </xf>
    <xf numFmtId="0" fontId="20" fillId="0" borderId="128" xfId="0" applyFont="1" applyBorder="1" applyProtection="1">
      <protection locked="0"/>
    </xf>
    <xf numFmtId="0" fontId="0" fillId="0" borderId="0" xfId="0" applyProtection="1">
      <protection locked="0"/>
    </xf>
    <xf numFmtId="0" fontId="20" fillId="0" borderId="132" xfId="0" applyFont="1" applyBorder="1" applyProtection="1">
      <protection locked="0"/>
    </xf>
    <xf numFmtId="0" fontId="30" fillId="22" borderId="230" xfId="0" applyFont="1" applyFill="1" applyBorder="1" applyAlignment="1" applyProtection="1">
      <alignment horizontal="center"/>
      <protection locked="0"/>
    </xf>
    <xf numFmtId="0" fontId="20" fillId="0" borderId="133" xfId="0" applyFont="1" applyBorder="1" applyProtection="1">
      <protection locked="0"/>
    </xf>
    <xf numFmtId="0" fontId="30" fillId="0" borderId="134" xfId="0" applyFont="1" applyBorder="1" applyAlignment="1">
      <alignment horizontal="center"/>
    </xf>
    <xf numFmtId="0" fontId="20" fillId="0" borderId="135" xfId="0" applyFont="1" applyBorder="1"/>
    <xf numFmtId="164" fontId="30" fillId="22" borderId="136" xfId="0" applyNumberFormat="1" applyFont="1" applyFill="1" applyBorder="1" applyAlignment="1" applyProtection="1">
      <alignment horizontal="center" vertical="center"/>
      <protection locked="0"/>
    </xf>
    <xf numFmtId="0" fontId="20" fillId="0" borderId="137" xfId="0" applyFont="1" applyBorder="1" applyProtection="1">
      <protection locked="0"/>
    </xf>
    <xf numFmtId="164" fontId="30" fillId="22" borderId="136" xfId="0" applyNumberFormat="1" applyFont="1" applyFill="1" applyBorder="1" applyAlignment="1" applyProtection="1">
      <alignment horizontal="center" vertical="center" wrapText="1"/>
      <protection locked="0"/>
    </xf>
    <xf numFmtId="164" fontId="27" fillId="22" borderId="136" xfId="0" applyNumberFormat="1" applyFont="1" applyFill="1" applyBorder="1" applyAlignment="1" applyProtection="1">
      <alignment horizontal="center" vertical="center"/>
      <protection locked="0"/>
    </xf>
    <xf numFmtId="0" fontId="30" fillId="22" borderId="27" xfId="0" applyFont="1" applyFill="1" applyBorder="1" applyAlignment="1" applyProtection="1">
      <alignment horizontal="left" vertical="top"/>
      <protection locked="0"/>
    </xf>
    <xf numFmtId="0" fontId="30" fillId="22" borderId="27" xfId="0" applyFont="1" applyFill="1" applyBorder="1" applyAlignment="1" applyProtection="1">
      <alignment horizontal="left" vertical="center"/>
      <protection locked="0"/>
    </xf>
    <xf numFmtId="0" fontId="30" fillId="0" borderId="29" xfId="0" applyFont="1" applyBorder="1" applyAlignment="1">
      <alignment horizontal="center" vertical="center"/>
    </xf>
    <xf numFmtId="0" fontId="20" fillId="0" borderId="226" xfId="0" applyFont="1" applyBorder="1"/>
    <xf numFmtId="0" fontId="30" fillId="22" borderId="27" xfId="0" applyFont="1" applyFill="1" applyBorder="1" applyAlignment="1" applyProtection="1">
      <alignment horizontal="center"/>
      <protection locked="0"/>
    </xf>
    <xf numFmtId="0" fontId="30" fillId="22" borderId="27" xfId="0" applyFont="1" applyFill="1" applyBorder="1" applyAlignment="1" applyProtection="1">
      <alignment horizontal="center" vertical="top"/>
      <protection locked="0"/>
    </xf>
    <xf numFmtId="0" fontId="30" fillId="22" borderId="230" xfId="0" applyFont="1" applyFill="1" applyBorder="1" applyAlignment="1" applyProtection="1">
      <alignment horizontal="left" vertical="top"/>
      <protection locked="0"/>
    </xf>
    <xf numFmtId="0" fontId="30" fillId="22" borderId="218" xfId="0" applyFont="1" applyFill="1" applyBorder="1" applyAlignment="1" applyProtection="1">
      <alignment horizontal="left" vertical="top"/>
      <protection locked="0"/>
    </xf>
    <xf numFmtId="0" fontId="30" fillId="22" borderId="223" xfId="0" applyFont="1" applyFill="1" applyBorder="1" applyAlignment="1" applyProtection="1">
      <alignment horizontal="left" vertical="top"/>
      <protection locked="0"/>
    </xf>
    <xf numFmtId="0" fontId="30" fillId="22" borderId="128" xfId="0" applyFont="1" applyFill="1" applyBorder="1" applyAlignment="1" applyProtection="1">
      <alignment horizontal="left" vertical="top"/>
      <protection locked="0"/>
    </xf>
    <xf numFmtId="0" fontId="30" fillId="22" borderId="231" xfId="0" applyFont="1" applyFill="1" applyBorder="1" applyAlignment="1" applyProtection="1">
      <alignment horizontal="left" vertical="top"/>
      <protection locked="0"/>
    </xf>
    <xf numFmtId="0" fontId="30" fillId="22" borderId="254" xfId="0" applyFont="1" applyFill="1" applyBorder="1" applyAlignment="1" applyProtection="1">
      <alignment horizontal="left" vertical="top"/>
      <protection locked="0"/>
    </xf>
    <xf numFmtId="0" fontId="30" fillId="22" borderId="63" xfId="0" applyFont="1" applyFill="1" applyBorder="1" applyAlignment="1" applyProtection="1">
      <alignment horizontal="left" vertical="top"/>
      <protection locked="0"/>
    </xf>
    <xf numFmtId="0" fontId="30" fillId="22" borderId="256" xfId="0" applyFont="1" applyFill="1" applyBorder="1" applyAlignment="1" applyProtection="1">
      <alignment horizontal="left" vertical="top"/>
      <protection locked="0"/>
    </xf>
    <xf numFmtId="0" fontId="30" fillId="22" borderId="147" xfId="0" applyFont="1" applyFill="1" applyBorder="1" applyAlignment="1" applyProtection="1">
      <alignment horizontal="left" vertical="top"/>
      <protection locked="0"/>
    </xf>
    <xf numFmtId="0" fontId="6" fillId="22" borderId="27" xfId="0" applyFont="1" applyFill="1" applyBorder="1" applyAlignment="1" applyProtection="1">
      <alignment horizontal="left" vertical="center"/>
      <protection locked="0"/>
    </xf>
    <xf numFmtId="0" fontId="6" fillId="22" borderId="207" xfId="0" applyFont="1" applyFill="1" applyBorder="1" applyAlignment="1" applyProtection="1">
      <alignment horizontal="left" vertical="center"/>
      <protection locked="0"/>
    </xf>
    <xf numFmtId="0" fontId="6" fillId="22" borderId="28" xfId="0" applyFont="1" applyFill="1" applyBorder="1" applyAlignment="1" applyProtection="1">
      <alignment horizontal="left" vertical="center"/>
      <protection locked="0"/>
    </xf>
    <xf numFmtId="14" fontId="30" fillId="22" borderId="211" xfId="0" applyNumberFormat="1" applyFont="1" applyFill="1" applyBorder="1" applyAlignment="1" applyProtection="1">
      <alignment horizontal="center" vertical="center"/>
      <protection locked="0"/>
    </xf>
    <xf numFmtId="0" fontId="20" fillId="0" borderId="227" xfId="0" applyFont="1" applyBorder="1" applyProtection="1">
      <protection locked="0"/>
    </xf>
    <xf numFmtId="164" fontId="8" fillId="22" borderId="211" xfId="0" applyNumberFormat="1" applyFont="1" applyFill="1" applyBorder="1" applyAlignment="1" applyProtection="1">
      <alignment horizontal="right" vertical="center"/>
      <protection locked="0"/>
    </xf>
    <xf numFmtId="0" fontId="27" fillId="22" borderId="211" xfId="0" applyFont="1" applyFill="1" applyBorder="1" applyAlignment="1" applyProtection="1">
      <alignment horizontal="center"/>
      <protection locked="0"/>
    </xf>
    <xf numFmtId="0" fontId="20" fillId="0" borderId="140" xfId="0" applyFont="1" applyBorder="1" applyProtection="1">
      <protection locked="0"/>
    </xf>
    <xf numFmtId="0" fontId="8" fillId="22" borderId="211" xfId="0" applyFont="1" applyFill="1" applyBorder="1" applyAlignment="1" applyProtection="1">
      <alignment horizontal="left" vertical="center"/>
      <protection locked="0"/>
    </xf>
    <xf numFmtId="0" fontId="30" fillId="22" borderId="211" xfId="0" applyFont="1" applyFill="1" applyBorder="1" applyAlignment="1" applyProtection="1">
      <alignment horizontal="left" vertical="center" wrapText="1"/>
      <protection locked="0"/>
    </xf>
    <xf numFmtId="0" fontId="59" fillId="3" borderId="211" xfId="0" applyFont="1" applyFill="1" applyBorder="1" applyAlignment="1">
      <alignment horizontal="center" vertical="center" wrapText="1"/>
    </xf>
    <xf numFmtId="0" fontId="20" fillId="0" borderId="140" xfId="0" applyFont="1" applyBorder="1"/>
    <xf numFmtId="0" fontId="20" fillId="0" borderId="227" xfId="0" applyFont="1" applyBorder="1"/>
    <xf numFmtId="0" fontId="28" fillId="3" borderId="211" xfId="0" applyFont="1" applyFill="1" applyBorder="1" applyAlignment="1">
      <alignment horizontal="center" vertical="center"/>
    </xf>
    <xf numFmtId="0" fontId="6" fillId="0" borderId="27" xfId="0" applyFont="1" applyBorder="1" applyAlignment="1">
      <alignment horizontal="left" vertical="top" wrapText="1"/>
    </xf>
    <xf numFmtId="0" fontId="8" fillId="22" borderId="230" xfId="0" applyFont="1" applyFill="1" applyBorder="1" applyAlignment="1" applyProtection="1">
      <alignment horizontal="left" vertical="top"/>
      <protection locked="0"/>
    </xf>
    <xf numFmtId="0" fontId="8" fillId="22" borderId="218" xfId="0" applyFont="1" applyFill="1" applyBorder="1" applyAlignment="1" applyProtection="1">
      <alignment horizontal="left" vertical="top"/>
      <protection locked="0"/>
    </xf>
    <xf numFmtId="0" fontId="8" fillId="22" borderId="223" xfId="0" applyFont="1" applyFill="1" applyBorder="1" applyAlignment="1" applyProtection="1">
      <alignment horizontal="left" vertical="top"/>
      <protection locked="0"/>
    </xf>
    <xf numFmtId="0" fontId="8" fillId="22" borderId="63" xfId="0" applyFont="1" applyFill="1" applyBorder="1" applyAlignment="1" applyProtection="1">
      <alignment horizontal="left" vertical="top"/>
      <protection locked="0"/>
    </xf>
    <xf numFmtId="0" fontId="8" fillId="22" borderId="256" xfId="0" applyFont="1" applyFill="1" applyBorder="1" applyAlignment="1" applyProtection="1">
      <alignment horizontal="left" vertical="top"/>
      <protection locked="0"/>
    </xf>
    <xf numFmtId="0" fontId="8" fillId="22" borderId="147" xfId="0" applyFont="1" applyFill="1" applyBorder="1" applyAlignment="1" applyProtection="1">
      <alignment horizontal="left" vertical="top"/>
      <protection locked="0"/>
    </xf>
    <xf numFmtId="0" fontId="31" fillId="0" borderId="104" xfId="0" applyFont="1" applyBorder="1" applyAlignment="1">
      <alignment horizontal="center" vertical="center"/>
    </xf>
    <xf numFmtId="0" fontId="20" fillId="0" borderId="146" xfId="0" applyFont="1" applyBorder="1"/>
    <xf numFmtId="0" fontId="6" fillId="22" borderId="199" xfId="0" applyFont="1" applyFill="1" applyBorder="1" applyAlignment="1" applyProtection="1">
      <alignment horizontal="left" vertical="center"/>
      <protection locked="0"/>
    </xf>
    <xf numFmtId="0" fontId="20" fillId="0" borderId="150" xfId="0" applyFont="1" applyBorder="1" applyProtection="1">
      <protection locked="0"/>
    </xf>
    <xf numFmtId="0" fontId="6" fillId="24" borderId="141" xfId="0" applyFont="1" applyFill="1" applyBorder="1" applyAlignment="1">
      <alignment horizontal="left" vertical="center"/>
    </xf>
    <xf numFmtId="0" fontId="20" fillId="0" borderId="154" xfId="0" applyFont="1" applyBorder="1"/>
    <xf numFmtId="0" fontId="20" fillId="0" borderId="142" xfId="0" applyFont="1" applyBorder="1"/>
    <xf numFmtId="0" fontId="6" fillId="0" borderId="230" xfId="0" applyFont="1" applyBorder="1" applyAlignment="1">
      <alignment horizontal="left" vertical="top" wrapText="1"/>
    </xf>
    <xf numFmtId="0" fontId="6" fillId="0" borderId="218" xfId="0" applyFont="1" applyBorder="1" applyAlignment="1">
      <alignment horizontal="left" vertical="top" wrapText="1"/>
    </xf>
    <xf numFmtId="0" fontId="6" fillId="0" borderId="63" xfId="0" applyFont="1" applyBorder="1" applyAlignment="1">
      <alignment horizontal="left" vertical="top" wrapText="1"/>
    </xf>
    <xf numFmtId="0" fontId="6" fillId="0" borderId="256" xfId="0" applyFont="1" applyBorder="1" applyAlignment="1">
      <alignment horizontal="left" vertical="top" wrapText="1"/>
    </xf>
    <xf numFmtId="171" fontId="6" fillId="24" borderId="27" xfId="0" applyNumberFormat="1" applyFont="1" applyFill="1" applyBorder="1" applyAlignment="1">
      <alignment horizontal="left" vertical="center"/>
    </xf>
    <xf numFmtId="171" fontId="20" fillId="0" borderId="28" xfId="0" applyNumberFormat="1" applyFont="1" applyBorder="1"/>
    <xf numFmtId="0" fontId="30" fillId="0" borderId="65" xfId="0" applyFont="1" applyBorder="1" applyAlignment="1">
      <alignment horizontal="center" vertical="top" wrapText="1"/>
    </xf>
    <xf numFmtId="0" fontId="31" fillId="0" borderId="27" xfId="0" applyFont="1" applyBorder="1" applyAlignment="1">
      <alignment horizontal="center" vertical="center"/>
    </xf>
    <xf numFmtId="0" fontId="30" fillId="0" borderId="230" xfId="0" applyFont="1" applyBorder="1" applyAlignment="1">
      <alignment horizontal="left" vertical="center" wrapText="1"/>
    </xf>
    <xf numFmtId="0" fontId="6" fillId="24" borderId="141" xfId="0" applyFont="1" applyFill="1" applyBorder="1" applyAlignment="1">
      <alignment horizontal="center" vertical="center"/>
    </xf>
    <xf numFmtId="0" fontId="8" fillId="0" borderId="155" xfId="0" applyFont="1" applyBorder="1" applyAlignment="1">
      <alignment horizontal="right" vertical="center" wrapText="1"/>
    </xf>
    <xf numFmtId="0" fontId="20" fillId="0" borderId="156" xfId="0" applyFont="1" applyBorder="1"/>
    <xf numFmtId="0" fontId="6" fillId="18" borderId="141" xfId="0" applyFont="1" applyFill="1" applyBorder="1" applyAlignment="1">
      <alignment horizontal="left" vertical="center"/>
    </xf>
    <xf numFmtId="0" fontId="6" fillId="0" borderId="94" xfId="0" applyFont="1" applyBorder="1" applyAlignment="1">
      <alignment horizontal="right" vertical="center" wrapText="1"/>
    </xf>
    <xf numFmtId="0" fontId="6" fillId="6" borderId="27" xfId="0" applyFont="1" applyFill="1" applyBorder="1" applyAlignment="1">
      <alignment vertical="center"/>
    </xf>
    <xf numFmtId="0" fontId="6" fillId="18" borderId="27" xfId="0" applyFont="1" applyFill="1" applyBorder="1" applyAlignment="1">
      <alignment horizontal="left" vertical="center"/>
    </xf>
    <xf numFmtId="167" fontId="6" fillId="6" borderId="27" xfId="0" applyNumberFormat="1" applyFont="1" applyFill="1" applyBorder="1" applyAlignment="1">
      <alignment horizontal="right" vertical="center"/>
    </xf>
    <xf numFmtId="167" fontId="6" fillId="6" borderId="28" xfId="0" applyNumberFormat="1" applyFont="1" applyFill="1" applyBorder="1" applyAlignment="1">
      <alignment horizontal="right" vertical="center"/>
    </xf>
    <xf numFmtId="0" fontId="20" fillId="0" borderId="28" xfId="0" applyFont="1" applyBorder="1" applyAlignment="1">
      <alignment horizontal="left"/>
    </xf>
    <xf numFmtId="0" fontId="6" fillId="3" borderId="161" xfId="0" applyFont="1" applyFill="1" applyBorder="1" applyAlignment="1">
      <alignment horizontal="left" vertical="top" wrapText="1"/>
    </xf>
    <xf numFmtId="0" fontId="20" fillId="0" borderId="162" xfId="0" applyFont="1" applyBorder="1"/>
    <xf numFmtId="0" fontId="20" fillId="0" borderId="164" xfId="0" applyFont="1" applyBorder="1"/>
    <xf numFmtId="0" fontId="20" fillId="0" borderId="165" xfId="0" applyFont="1" applyBorder="1"/>
    <xf numFmtId="0" fontId="4" fillId="22" borderId="199" xfId="0" applyFont="1" applyFill="1" applyBorder="1" applyAlignment="1" applyProtection="1">
      <alignment horizontal="left" vertical="center"/>
      <protection locked="0"/>
    </xf>
    <xf numFmtId="0" fontId="20" fillId="0" borderId="167" xfId="0" applyFont="1" applyBorder="1" applyProtection="1">
      <protection locked="0"/>
    </xf>
    <xf numFmtId="0" fontId="31" fillId="22" borderId="199" xfId="0" applyFont="1" applyFill="1" applyBorder="1" applyAlignment="1" applyProtection="1">
      <alignment horizontal="left" vertical="center"/>
      <protection locked="0"/>
    </xf>
    <xf numFmtId="0" fontId="6" fillId="22" borderId="167" xfId="0" applyFont="1" applyFill="1" applyBorder="1" applyAlignment="1" applyProtection="1">
      <alignment horizontal="left" vertical="center"/>
      <protection locked="0"/>
    </xf>
    <xf numFmtId="0" fontId="6" fillId="22" borderId="150" xfId="0" applyFont="1" applyFill="1" applyBorder="1" applyAlignment="1" applyProtection="1">
      <alignment horizontal="left" vertical="center"/>
      <protection locked="0"/>
    </xf>
    <xf numFmtId="0" fontId="6" fillId="19" borderId="172" xfId="0" applyFont="1" applyFill="1" applyBorder="1" applyAlignment="1">
      <alignment horizontal="left" vertical="center" wrapText="1"/>
    </xf>
    <xf numFmtId="0" fontId="20" fillId="0" borderId="177" xfId="0" applyFont="1" applyBorder="1"/>
    <xf numFmtId="0" fontId="20" fillId="0" borderId="168" xfId="0" applyFont="1" applyBorder="1"/>
    <xf numFmtId="0" fontId="20" fillId="0" borderId="169" xfId="0" applyFont="1" applyBorder="1"/>
    <xf numFmtId="0" fontId="20" fillId="0" borderId="170" xfId="0" applyFont="1" applyBorder="1"/>
    <xf numFmtId="0" fontId="20" fillId="0" borderId="171" xfId="0" applyFont="1" applyBorder="1"/>
    <xf numFmtId="0" fontId="6" fillId="19" borderId="199" xfId="0" applyFont="1" applyFill="1" applyBorder="1" applyAlignment="1">
      <alignment horizontal="left" vertical="center" wrapText="1"/>
    </xf>
    <xf numFmtId="0" fontId="20" fillId="0" borderId="167" xfId="0" applyFont="1" applyBorder="1"/>
    <xf numFmtId="0" fontId="20" fillId="0" borderId="150" xfId="0" applyFont="1" applyBorder="1"/>
    <xf numFmtId="0" fontId="6" fillId="19" borderId="172" xfId="0" applyFont="1" applyFill="1" applyBorder="1" applyAlignment="1">
      <alignment horizontal="left" vertical="top" wrapText="1"/>
    </xf>
    <xf numFmtId="0" fontId="6" fillId="19" borderId="177" xfId="0" applyFont="1" applyFill="1" applyBorder="1" applyAlignment="1">
      <alignment horizontal="left" vertical="center" wrapText="1"/>
    </xf>
    <xf numFmtId="0" fontId="3" fillId="19" borderId="172" xfId="0" applyFont="1" applyFill="1" applyBorder="1" applyAlignment="1">
      <alignment horizontal="left" vertical="center" wrapText="1"/>
    </xf>
    <xf numFmtId="0" fontId="23" fillId="6" borderId="86" xfId="0" applyFont="1" applyFill="1" applyBorder="1" applyAlignment="1" applyProtection="1">
      <alignment horizontal="center" vertical="center"/>
      <protection locked="0"/>
    </xf>
    <xf numFmtId="0" fontId="6" fillId="6" borderId="89" xfId="0" applyFont="1" applyFill="1" applyBorder="1" applyAlignment="1">
      <alignment horizontal="left" vertical="center"/>
    </xf>
    <xf numFmtId="0" fontId="6" fillId="6" borderId="93" xfId="0" applyFont="1" applyFill="1" applyBorder="1" applyAlignment="1">
      <alignment horizontal="left" vertical="center"/>
    </xf>
    <xf numFmtId="167" fontId="6" fillId="6" borderId="93" xfId="0" applyNumberFormat="1" applyFont="1" applyFill="1" applyBorder="1" applyAlignment="1">
      <alignment horizontal="right" vertical="center"/>
    </xf>
    <xf numFmtId="0" fontId="6" fillId="24" borderId="93" xfId="0" applyFont="1" applyFill="1" applyBorder="1" applyAlignment="1">
      <alignment horizontal="left" vertical="center"/>
    </xf>
    <xf numFmtId="0" fontId="6" fillId="24" borderId="89" xfId="0" applyFont="1" applyFill="1" applyBorder="1" applyAlignment="1">
      <alignment horizontal="center" vertical="center"/>
    </xf>
    <xf numFmtId="0" fontId="6" fillId="24" borderId="90" xfId="0" applyFont="1" applyFill="1" applyBorder="1" applyAlignment="1">
      <alignment horizontal="center" vertical="center"/>
    </xf>
    <xf numFmtId="0" fontId="6" fillId="24" borderId="91" xfId="0" applyFont="1" applyFill="1" applyBorder="1" applyAlignment="1">
      <alignment horizontal="center" vertical="center"/>
    </xf>
    <xf numFmtId="0" fontId="20" fillId="0" borderId="174" xfId="0" applyFont="1" applyBorder="1"/>
    <xf numFmtId="0" fontId="30" fillId="0" borderId="73" xfId="0" applyFont="1" applyBorder="1" applyAlignment="1">
      <alignment horizontal="left" vertical="center" wrapText="1"/>
    </xf>
    <xf numFmtId="164" fontId="6" fillId="22" borderId="93" xfId="0" applyNumberFormat="1" applyFont="1" applyFill="1" applyBorder="1" applyAlignment="1" applyProtection="1">
      <alignment horizontal="right" wrapText="1"/>
      <protection locked="0"/>
    </xf>
    <xf numFmtId="0" fontId="20" fillId="0" borderId="179" xfId="0" applyFont="1" applyBorder="1"/>
    <xf numFmtId="0" fontId="6" fillId="18" borderId="93" xfId="0" applyFont="1" applyFill="1" applyBorder="1" applyAlignment="1">
      <alignment horizontal="left" vertical="center"/>
    </xf>
    <xf numFmtId="0" fontId="6" fillId="18" borderId="92" xfId="0" applyFont="1" applyFill="1" applyBorder="1" applyAlignment="1">
      <alignment horizontal="left" vertical="center"/>
    </xf>
    <xf numFmtId="0" fontId="6" fillId="18" borderId="9" xfId="0" applyFont="1" applyFill="1" applyBorder="1" applyAlignment="1">
      <alignment horizontal="left" vertical="center"/>
    </xf>
    <xf numFmtId="0" fontId="30" fillId="6" borderId="112" xfId="0" applyFont="1" applyFill="1" applyBorder="1" applyAlignment="1">
      <alignment horizontal="right" vertical="center"/>
    </xf>
    <xf numFmtId="0" fontId="30" fillId="6" borderId="44" xfId="0" applyFont="1" applyFill="1" applyBorder="1" applyAlignment="1">
      <alignment horizontal="right" vertical="center"/>
    </xf>
    <xf numFmtId="44" fontId="31" fillId="22" borderId="178" xfId="0" applyNumberFormat="1" applyFont="1" applyFill="1" applyBorder="1" applyAlignment="1" applyProtection="1">
      <alignment horizontal="left" vertical="center"/>
      <protection locked="0"/>
    </xf>
    <xf numFmtId="44" fontId="31" fillId="22" borderId="58" xfId="0" applyNumberFormat="1" applyFont="1" applyFill="1" applyBorder="1" applyAlignment="1" applyProtection="1">
      <alignment horizontal="left" vertical="center"/>
      <protection locked="0"/>
    </xf>
    <xf numFmtId="44" fontId="31" fillId="22" borderId="92" xfId="0" applyNumberFormat="1" applyFont="1" applyFill="1" applyBorder="1" applyAlignment="1" applyProtection="1">
      <alignment horizontal="left" vertical="center"/>
      <protection locked="0"/>
    </xf>
    <xf numFmtId="44" fontId="31" fillId="22" borderId="9" xfId="0" applyNumberFormat="1" applyFont="1" applyFill="1" applyBorder="1" applyAlignment="1" applyProtection="1">
      <alignment horizontal="left" vertical="center"/>
      <protection locked="0"/>
    </xf>
    <xf numFmtId="44" fontId="31" fillId="22" borderId="97" xfId="0" applyNumberFormat="1" applyFont="1" applyFill="1" applyBorder="1" applyAlignment="1" applyProtection="1">
      <alignment horizontal="left" vertical="center"/>
      <protection locked="0"/>
    </xf>
    <xf numFmtId="44" fontId="31" fillId="22" borderId="231" xfId="0" applyNumberFormat="1" applyFont="1" applyFill="1" applyBorder="1" applyAlignment="1" applyProtection="1">
      <alignment horizontal="left" vertical="center"/>
      <protection locked="0"/>
    </xf>
    <xf numFmtId="44" fontId="31" fillId="22" borderId="107" xfId="0" applyNumberFormat="1" applyFont="1" applyFill="1" applyBorder="1" applyAlignment="1" applyProtection="1">
      <alignment horizontal="left" vertical="center"/>
      <protection locked="0"/>
    </xf>
    <xf numFmtId="44" fontId="31" fillId="22" borderId="63" xfId="0" applyNumberFormat="1" applyFont="1" applyFill="1" applyBorder="1" applyAlignment="1" applyProtection="1">
      <alignment horizontal="left" vertical="center"/>
      <protection locked="0"/>
    </xf>
    <xf numFmtId="44" fontId="31" fillId="22" borderId="256" xfId="0" applyNumberFormat="1" applyFont="1" applyFill="1" applyBorder="1" applyAlignment="1" applyProtection="1">
      <alignment horizontal="left" vertical="center"/>
      <protection locked="0"/>
    </xf>
    <xf numFmtId="44" fontId="31" fillId="22" borderId="224" xfId="0" applyNumberFormat="1" applyFont="1" applyFill="1" applyBorder="1" applyAlignment="1" applyProtection="1">
      <alignment horizontal="left" vertical="center"/>
      <protection locked="0"/>
    </xf>
    <xf numFmtId="0" fontId="6" fillId="0" borderId="223" xfId="0" applyFont="1" applyBorder="1" applyAlignment="1">
      <alignment horizontal="left" vertical="top" wrapText="1"/>
    </xf>
    <xf numFmtId="0" fontId="6" fillId="0" borderId="147" xfId="0" applyFont="1" applyBorder="1" applyAlignment="1">
      <alignment horizontal="left" vertical="top" wrapText="1"/>
    </xf>
    <xf numFmtId="0" fontId="6" fillId="24" borderId="256" xfId="0" applyFont="1" applyFill="1" applyBorder="1" applyAlignment="1">
      <alignment horizontal="left" vertical="center"/>
    </xf>
    <xf numFmtId="0" fontId="6" fillId="24" borderId="147" xfId="0" applyFont="1" applyFill="1" applyBorder="1" applyAlignment="1">
      <alignment horizontal="left" vertical="center"/>
    </xf>
    <xf numFmtId="0" fontId="30" fillId="0" borderId="5" xfId="0" applyFont="1" applyBorder="1" applyAlignment="1">
      <alignment horizontal="center" vertical="center" wrapText="1"/>
    </xf>
    <xf numFmtId="0" fontId="20" fillId="0" borderId="184" xfId="0" applyFont="1" applyBorder="1"/>
    <xf numFmtId="0" fontId="28" fillId="3" borderId="65" xfId="0" applyFont="1" applyFill="1" applyBorder="1" applyAlignment="1">
      <alignment horizontal="center"/>
    </xf>
    <xf numFmtId="0" fontId="6" fillId="6" borderId="136" xfId="0" applyFont="1" applyFill="1" applyBorder="1" applyAlignment="1">
      <alignment horizontal="left" vertical="center"/>
    </xf>
    <xf numFmtId="0" fontId="20" fillId="0" borderId="181" xfId="0" applyFont="1" applyBorder="1"/>
    <xf numFmtId="0" fontId="6" fillId="24" borderId="182" xfId="0" applyFont="1" applyFill="1" applyBorder="1" applyAlignment="1">
      <alignment horizontal="left" vertical="center"/>
    </xf>
    <xf numFmtId="0" fontId="8" fillId="0" borderId="0" xfId="0" applyFont="1" applyAlignment="1">
      <alignment horizontal="right" vertical="center" wrapText="1"/>
    </xf>
    <xf numFmtId="0" fontId="6" fillId="6" borderId="63" xfId="0" applyFont="1" applyFill="1" applyBorder="1" applyAlignment="1">
      <alignment horizontal="left" vertical="center"/>
    </xf>
    <xf numFmtId="0" fontId="30" fillId="0" borderId="11" xfId="0" applyFont="1" applyBorder="1" applyAlignment="1">
      <alignment horizontal="center" vertical="center" wrapText="1"/>
    </xf>
    <xf numFmtId="0" fontId="30" fillId="0" borderId="192" xfId="0" applyFont="1" applyBorder="1" applyAlignment="1">
      <alignment horizontal="center" wrapText="1"/>
    </xf>
    <xf numFmtId="0" fontId="20" fillId="0" borderId="193" xfId="0" applyFont="1" applyBorder="1"/>
    <xf numFmtId="0" fontId="6" fillId="6" borderId="186" xfId="0" applyFont="1" applyFill="1" applyBorder="1" applyAlignment="1">
      <alignment horizontal="left" vertical="center"/>
    </xf>
    <xf numFmtId="0" fontId="20" fillId="0" borderId="187" xfId="0" applyFont="1" applyBorder="1"/>
    <xf numFmtId="0" fontId="20" fillId="0" borderId="188" xfId="0" applyFont="1" applyBorder="1"/>
    <xf numFmtId="0" fontId="6" fillId="24" borderId="189" xfId="0" applyFont="1" applyFill="1" applyBorder="1" applyAlignment="1">
      <alignment horizontal="left" vertical="center"/>
    </xf>
    <xf numFmtId="0" fontId="20" fillId="0" borderId="190" xfId="0" applyFont="1" applyBorder="1"/>
    <xf numFmtId="0" fontId="8" fillId="0" borderId="191" xfId="0" applyFont="1" applyBorder="1" applyAlignment="1">
      <alignment horizontal="right" vertical="center" wrapText="1"/>
    </xf>
    <xf numFmtId="0" fontId="6" fillId="6" borderId="141" xfId="0" applyFont="1" applyFill="1" applyBorder="1" applyAlignment="1">
      <alignment horizontal="left" vertical="center"/>
    </xf>
    <xf numFmtId="0" fontId="20" fillId="0" borderId="183" xfId="0" applyFont="1" applyBorder="1"/>
    <xf numFmtId="0" fontId="6" fillId="18" borderId="63" xfId="0" applyFont="1" applyFill="1" applyBorder="1" applyAlignment="1">
      <alignment vertical="center"/>
    </xf>
    <xf numFmtId="0" fontId="6" fillId="22" borderId="211" xfId="0" applyFont="1" applyFill="1" applyBorder="1" applyAlignment="1" applyProtection="1">
      <alignment horizontal="center" vertical="center"/>
      <protection locked="0"/>
    </xf>
    <xf numFmtId="0" fontId="20" fillId="0" borderId="227" xfId="0" applyFont="1" applyBorder="1" applyAlignment="1" applyProtection="1">
      <alignment horizontal="center"/>
      <protection locked="0"/>
    </xf>
    <xf numFmtId="0" fontId="30" fillId="0" borderId="218" xfId="0" applyFont="1" applyBorder="1" applyAlignment="1">
      <alignment horizontal="left" vertical="center" wrapText="1"/>
    </xf>
    <xf numFmtId="0" fontId="86" fillId="0" borderId="230" xfId="0" applyFont="1" applyBorder="1" applyAlignment="1">
      <alignment horizontal="left" vertical="center" wrapText="1"/>
    </xf>
    <xf numFmtId="0" fontId="86" fillId="0" borderId="218" xfId="0" applyFont="1" applyBorder="1" applyAlignment="1">
      <alignment horizontal="left" vertical="center" wrapText="1"/>
    </xf>
    <xf numFmtId="0" fontId="86" fillId="0" borderId="230" xfId="0" applyFont="1" applyBorder="1" applyAlignment="1">
      <alignment horizontal="left" vertical="top" wrapText="1"/>
    </xf>
    <xf numFmtId="0" fontId="86" fillId="0" borderId="218" xfId="0" applyFont="1" applyBorder="1" applyAlignment="1">
      <alignment horizontal="left" vertical="top" wrapText="1"/>
    </xf>
    <xf numFmtId="0" fontId="20" fillId="0" borderId="218" xfId="0" applyFont="1" applyBorder="1" applyAlignment="1">
      <alignment vertical="top"/>
    </xf>
    <xf numFmtId="0" fontId="20" fillId="0" borderId="223" xfId="0" applyFont="1" applyBorder="1" applyAlignment="1">
      <alignment vertical="top"/>
    </xf>
    <xf numFmtId="164" fontId="6" fillId="18" borderId="211" xfId="0" applyNumberFormat="1" applyFont="1" applyFill="1" applyBorder="1" applyAlignment="1">
      <alignment horizontal="right" vertical="center"/>
    </xf>
    <xf numFmtId="164" fontId="6" fillId="18" borderId="211" xfId="0" applyNumberFormat="1" applyFont="1" applyFill="1" applyBorder="1" applyAlignment="1">
      <alignment horizontal="center" vertical="center"/>
    </xf>
    <xf numFmtId="0" fontId="30" fillId="19" borderId="11" xfId="0" applyFont="1" applyFill="1" applyBorder="1" applyAlignment="1">
      <alignment horizontal="center" vertical="center" wrapText="1"/>
    </xf>
    <xf numFmtId="0" fontId="20" fillId="0" borderId="238" xfId="0" applyFont="1" applyBorder="1"/>
    <xf numFmtId="0" fontId="31" fillId="0" borderId="207" xfId="0" applyFont="1" applyBorder="1" applyAlignment="1">
      <alignment horizontal="left" vertical="center" wrapText="1"/>
    </xf>
    <xf numFmtId="0" fontId="10" fillId="6" borderId="205" xfId="0" applyFont="1" applyFill="1" applyBorder="1" applyAlignment="1" applyProtection="1">
      <alignment horizontal="center" vertical="center"/>
      <protection locked="0"/>
    </xf>
    <xf numFmtId="0" fontId="20" fillId="0" borderId="206" xfId="0" applyFont="1" applyBorder="1" applyProtection="1">
      <protection locked="0"/>
    </xf>
    <xf numFmtId="0" fontId="30" fillId="19" borderId="230" xfId="0" applyFont="1" applyFill="1" applyBorder="1" applyAlignment="1">
      <alignment horizontal="center" vertical="center" wrapText="1"/>
    </xf>
    <xf numFmtId="0" fontId="20" fillId="0" borderId="208" xfId="0" applyFont="1" applyBorder="1"/>
    <xf numFmtId="0" fontId="20" fillId="0" borderId="209" xfId="0" applyFont="1" applyBorder="1"/>
    <xf numFmtId="0" fontId="6" fillId="18" borderId="63" xfId="0" applyFont="1" applyFill="1" applyBorder="1" applyAlignment="1">
      <alignment horizontal="center" vertical="center"/>
    </xf>
    <xf numFmtId="0" fontId="6" fillId="18" borderId="256" xfId="0" applyFont="1" applyFill="1" applyBorder="1" applyAlignment="1">
      <alignment horizontal="center" vertical="center"/>
    </xf>
    <xf numFmtId="0" fontId="30" fillId="6" borderId="63" xfId="0" applyFont="1" applyFill="1" applyBorder="1" applyAlignment="1">
      <alignment horizontal="left" vertical="center" indent="1"/>
    </xf>
    <xf numFmtId="0" fontId="20" fillId="0" borderId="147" xfId="0" applyFont="1" applyBorder="1" applyAlignment="1">
      <alignment horizontal="left" indent="1"/>
    </xf>
    <xf numFmtId="166" fontId="6" fillId="18" borderId="63" xfId="0" applyNumberFormat="1" applyFont="1" applyFill="1" applyBorder="1" applyAlignment="1">
      <alignment horizontal="center" vertical="center"/>
    </xf>
    <xf numFmtId="166" fontId="6" fillId="18" borderId="256" xfId="0" applyNumberFormat="1" applyFont="1" applyFill="1" applyBorder="1" applyAlignment="1">
      <alignment horizontal="center" vertical="center"/>
    </xf>
    <xf numFmtId="0" fontId="6" fillId="22" borderId="211" xfId="0" applyFont="1" applyFill="1" applyBorder="1" applyAlignment="1" applyProtection="1">
      <alignment horizontal="right" vertical="center"/>
      <protection locked="0"/>
    </xf>
    <xf numFmtId="0" fontId="30" fillId="0" borderId="213" xfId="0" applyFont="1" applyBorder="1" applyAlignment="1">
      <alignment horizontal="center" vertical="center"/>
    </xf>
    <xf numFmtId="0" fontId="20" fillId="0" borderId="214" xfId="0" applyFont="1" applyBorder="1" applyAlignment="1">
      <alignment horizontal="center"/>
    </xf>
    <xf numFmtId="0" fontId="30" fillId="0" borderId="27" xfId="0" applyFont="1" applyBorder="1" applyAlignment="1">
      <alignment horizontal="center" vertical="center" wrapText="1"/>
    </xf>
    <xf numFmtId="0" fontId="30" fillId="0" borderId="305" xfId="0" applyFont="1" applyBorder="1" applyAlignment="1">
      <alignment horizontal="center" vertical="center" wrapText="1"/>
    </xf>
    <xf numFmtId="0" fontId="6" fillId="18" borderId="207" xfId="0" applyFont="1" applyFill="1" applyBorder="1" applyAlignment="1">
      <alignment horizontal="left" vertical="center"/>
    </xf>
    <xf numFmtId="0" fontId="6" fillId="18" borderId="28" xfId="0" applyFont="1" applyFill="1" applyBorder="1" applyAlignment="1">
      <alignment horizontal="left" vertical="center"/>
    </xf>
    <xf numFmtId="0" fontId="30" fillId="19" borderId="27" xfId="0" applyFont="1" applyFill="1" applyBorder="1" applyAlignment="1">
      <alignment horizontal="center" vertical="center" wrapText="1"/>
    </xf>
    <xf numFmtId="0" fontId="30" fillId="19" borderId="207" xfId="0" applyFont="1" applyFill="1" applyBorder="1" applyAlignment="1">
      <alignment horizontal="center" vertical="center" wrapText="1"/>
    </xf>
    <xf numFmtId="0" fontId="30" fillId="19" borderId="258" xfId="0" applyFont="1" applyFill="1" applyBorder="1" applyAlignment="1">
      <alignment horizontal="center" vertical="center" wrapText="1"/>
    </xf>
    <xf numFmtId="0" fontId="30" fillId="19" borderId="307" xfId="0" applyFont="1" applyFill="1" applyBorder="1" applyAlignment="1">
      <alignment horizontal="center" vertical="center" wrapText="1"/>
    </xf>
    <xf numFmtId="0" fontId="30" fillId="19" borderId="28" xfId="0" applyFont="1" applyFill="1" applyBorder="1" applyAlignment="1">
      <alignment horizontal="center" vertical="center" wrapText="1"/>
    </xf>
    <xf numFmtId="0" fontId="72" fillId="45" borderId="11" xfId="0" applyFont="1" applyFill="1" applyBorder="1" applyAlignment="1">
      <alignment horizontal="center" vertical="center"/>
    </xf>
    <xf numFmtId="0" fontId="72" fillId="45" borderId="57" xfId="0" applyFont="1" applyFill="1" applyBorder="1" applyAlignment="1">
      <alignment horizontal="center" vertical="center"/>
    </xf>
    <xf numFmtId="0" fontId="31" fillId="0" borderId="27" xfId="0" applyFont="1" applyBorder="1" applyAlignment="1">
      <alignment horizontal="left" vertical="center" wrapText="1"/>
    </xf>
    <xf numFmtId="0" fontId="31" fillId="0" borderId="28" xfId="0" applyFont="1" applyBorder="1" applyAlignment="1">
      <alignment horizontal="left" vertical="center" wrapText="1"/>
    </xf>
    <xf numFmtId="0" fontId="6" fillId="22" borderId="227" xfId="0" applyFont="1" applyFill="1" applyBorder="1" applyAlignment="1" applyProtection="1">
      <alignment horizontal="center" vertical="center"/>
      <protection locked="0"/>
    </xf>
    <xf numFmtId="0" fontId="6" fillId="22" borderId="211" xfId="0" applyFont="1" applyFill="1" applyBorder="1" applyAlignment="1" applyProtection="1">
      <alignment horizontal="center" vertical="center" wrapText="1"/>
      <protection locked="0"/>
    </xf>
    <xf numFmtId="0" fontId="6" fillId="22" borderId="227" xfId="0" applyFont="1" applyFill="1" applyBorder="1" applyAlignment="1" applyProtection="1">
      <alignment horizontal="center" vertical="center" wrapText="1"/>
      <protection locked="0"/>
    </xf>
    <xf numFmtId="0" fontId="8" fillId="0" borderId="27" xfId="0" applyFont="1" applyBorder="1" applyAlignment="1">
      <alignment horizontal="right" vertical="center" wrapText="1"/>
    </xf>
    <xf numFmtId="0" fontId="8" fillId="0" borderId="28" xfId="0" applyFont="1" applyBorder="1" applyAlignment="1">
      <alignment horizontal="right" vertical="center" wrapText="1"/>
    </xf>
    <xf numFmtId="0" fontId="6" fillId="0" borderId="27" xfId="0" applyFont="1" applyBorder="1"/>
    <xf numFmtId="0" fontId="30" fillId="33" borderId="230" xfId="0" applyFont="1" applyFill="1" applyBorder="1" applyAlignment="1">
      <alignment horizontal="left" vertical="center" indent="1"/>
    </xf>
    <xf numFmtId="0" fontId="20" fillId="0" borderId="218" xfId="0" applyFont="1" applyBorder="1" applyAlignment="1">
      <alignment horizontal="left" indent="1"/>
    </xf>
    <xf numFmtId="0" fontId="20" fillId="0" borderId="216" xfId="0" applyFont="1" applyBorder="1" applyProtection="1">
      <protection locked="0"/>
    </xf>
    <xf numFmtId="0" fontId="30" fillId="33" borderId="217" xfId="0" applyFont="1" applyFill="1" applyBorder="1" applyAlignment="1">
      <alignment horizontal="left" vertical="center" indent="1"/>
    </xf>
    <xf numFmtId="0" fontId="20" fillId="0" borderId="219" xfId="0" applyFont="1" applyBorder="1" applyAlignment="1">
      <alignment horizontal="left" indent="1"/>
    </xf>
    <xf numFmtId="0" fontId="30" fillId="31" borderId="11" xfId="0" applyFont="1" applyFill="1" applyBorder="1" applyAlignment="1">
      <alignment horizontal="center" vertical="center" wrapText="1"/>
    </xf>
    <xf numFmtId="0" fontId="6" fillId="22" borderId="211" xfId="0" applyFont="1" applyFill="1" applyBorder="1" applyAlignment="1" applyProtection="1">
      <alignment horizontal="left" vertical="center"/>
      <protection locked="0"/>
    </xf>
    <xf numFmtId="0" fontId="30" fillId="6" borderId="27" xfId="0" applyFont="1" applyFill="1" applyBorder="1" applyAlignment="1">
      <alignment horizontal="left" vertical="center"/>
    </xf>
    <xf numFmtId="166" fontId="6" fillId="18" borderId="63" xfId="0" applyNumberFormat="1" applyFont="1" applyFill="1" applyBorder="1" applyAlignment="1">
      <alignment horizontal="left" vertical="center"/>
    </xf>
    <xf numFmtId="0" fontId="6" fillId="18" borderId="27" xfId="0" applyFont="1" applyFill="1" applyBorder="1" applyAlignment="1">
      <alignment horizontal="center" vertical="center"/>
    </xf>
    <xf numFmtId="0" fontId="135" fillId="0" borderId="63" xfId="0" applyFont="1" applyBorder="1" applyAlignment="1">
      <alignment horizontal="left" vertical="center"/>
    </xf>
    <xf numFmtId="0" fontId="20" fillId="0" borderId="220" xfId="0" applyFont="1" applyBorder="1"/>
    <xf numFmtId="0" fontId="64" fillId="0" borderId="221" xfId="0" applyFont="1" applyBorder="1" applyAlignment="1">
      <alignment horizontal="left" vertical="center" wrapText="1"/>
    </xf>
    <xf numFmtId="0" fontId="20" fillId="0" borderId="222" xfId="0" applyFont="1" applyBorder="1"/>
    <xf numFmtId="0" fontId="30" fillId="31" borderId="11" xfId="0" applyFont="1" applyFill="1" applyBorder="1" applyAlignment="1">
      <alignment horizontal="center" vertical="center"/>
    </xf>
    <xf numFmtId="0" fontId="30" fillId="31" borderId="230" xfId="0" applyFont="1" applyFill="1" applyBorder="1" applyAlignment="1">
      <alignment horizontal="center" vertical="center"/>
    </xf>
    <xf numFmtId="0" fontId="30" fillId="31" borderId="29" xfId="0" applyFont="1" applyFill="1" applyBorder="1" applyAlignment="1">
      <alignment horizontal="center" vertical="center"/>
    </xf>
    <xf numFmtId="0" fontId="30" fillId="31" borderId="30" xfId="0" applyFont="1" applyFill="1" applyBorder="1" applyAlignment="1">
      <alignment horizontal="center" vertical="center"/>
    </xf>
    <xf numFmtId="0" fontId="30" fillId="31" borderId="226" xfId="0" applyFont="1" applyFill="1" applyBorder="1" applyAlignment="1">
      <alignment horizontal="center" vertical="center"/>
    </xf>
    <xf numFmtId="0" fontId="135" fillId="0" borderId="63" xfId="0" applyFont="1" applyBorder="1" applyAlignment="1">
      <alignment horizontal="center" vertical="center"/>
    </xf>
    <xf numFmtId="0" fontId="7" fillId="0" borderId="256" xfId="0" applyFont="1" applyBorder="1" applyAlignment="1">
      <alignment horizontal="center" vertical="center"/>
    </xf>
    <xf numFmtId="0" fontId="30" fillId="0" borderId="230" xfId="0" applyFont="1" applyBorder="1" applyAlignment="1">
      <alignment horizontal="left" vertical="center"/>
    </xf>
    <xf numFmtId="0" fontId="30" fillId="0" borderId="63" xfId="0" applyFont="1" applyBorder="1" applyAlignment="1">
      <alignment horizontal="left" vertical="center"/>
    </xf>
    <xf numFmtId="0" fontId="6" fillId="22" borderId="140" xfId="0" applyFont="1" applyFill="1" applyBorder="1" applyAlignment="1" applyProtection="1">
      <alignment horizontal="left" vertical="center"/>
      <protection locked="0"/>
    </xf>
    <xf numFmtId="0" fontId="6" fillId="22" borderId="227" xfId="0" applyFont="1" applyFill="1" applyBorder="1" applyAlignment="1" applyProtection="1">
      <alignment horizontal="left" vertical="center"/>
      <protection locked="0"/>
    </xf>
    <xf numFmtId="164" fontId="6" fillId="22" borderId="211" xfId="0" applyNumberFormat="1" applyFont="1" applyFill="1" applyBorder="1" applyAlignment="1" applyProtection="1">
      <alignment horizontal="left" vertical="center"/>
      <protection locked="0"/>
    </xf>
    <xf numFmtId="0" fontId="30" fillId="6" borderId="27" xfId="0" applyFont="1" applyFill="1" applyBorder="1" applyAlignment="1">
      <alignment vertical="center"/>
    </xf>
    <xf numFmtId="0" fontId="87" fillId="0" borderId="207" xfId="0" applyFont="1" applyBorder="1"/>
    <xf numFmtId="0" fontId="87" fillId="0" borderId="28" xfId="0" applyFont="1" applyBorder="1"/>
    <xf numFmtId="0" fontId="20" fillId="0" borderId="224" xfId="0" applyFont="1" applyBorder="1"/>
    <xf numFmtId="0" fontId="30" fillId="19" borderId="29" xfId="0" applyFont="1" applyFill="1" applyBorder="1" applyAlignment="1">
      <alignment horizontal="center" vertical="center" wrapText="1"/>
    </xf>
    <xf numFmtId="0" fontId="6" fillId="22" borderId="211" xfId="0" applyFont="1" applyFill="1" applyBorder="1" applyAlignment="1" applyProtection="1">
      <alignment horizontal="left" vertical="center" wrapText="1"/>
      <protection locked="0"/>
    </xf>
    <xf numFmtId="164" fontId="30" fillId="18" borderId="211" xfId="0" applyNumberFormat="1" applyFont="1" applyFill="1" applyBorder="1" applyAlignment="1">
      <alignment horizontal="center" vertical="center"/>
    </xf>
    <xf numFmtId="0" fontId="30" fillId="36" borderId="269" xfId="0" applyFont="1" applyFill="1" applyBorder="1" applyAlignment="1">
      <alignment horizontal="left" vertical="center" wrapText="1" indent="1"/>
    </xf>
    <xf numFmtId="0" fontId="30" fillId="36" borderId="270" xfId="0" applyFont="1" applyFill="1" applyBorder="1" applyAlignment="1">
      <alignment horizontal="left" vertical="center" wrapText="1" indent="1"/>
    </xf>
    <xf numFmtId="0" fontId="30" fillId="36" borderId="271" xfId="0" applyFont="1" applyFill="1" applyBorder="1" applyAlignment="1">
      <alignment horizontal="left" vertical="center" wrapText="1" indent="1"/>
    </xf>
    <xf numFmtId="0" fontId="6" fillId="22" borderId="231" xfId="0" applyFont="1" applyFill="1" applyBorder="1" applyAlignment="1" applyProtection="1">
      <alignment horizontal="center" vertical="center" wrapText="1"/>
      <protection locked="0"/>
    </xf>
    <xf numFmtId="0" fontId="6" fillId="22" borderId="254" xfId="0" applyFont="1" applyFill="1" applyBorder="1" applyAlignment="1" applyProtection="1">
      <alignment horizontal="center" vertical="center" wrapText="1"/>
      <protection locked="0"/>
    </xf>
    <xf numFmtId="0" fontId="6" fillId="22" borderId="256" xfId="0" applyFont="1" applyFill="1" applyBorder="1" applyAlignment="1" applyProtection="1">
      <alignment horizontal="center" vertical="center" wrapText="1"/>
      <protection locked="0"/>
    </xf>
    <xf numFmtId="0" fontId="6" fillId="22" borderId="147" xfId="0" applyFont="1" applyFill="1" applyBorder="1" applyAlignment="1" applyProtection="1">
      <alignment horizontal="center" vertical="center" wrapText="1"/>
      <protection locked="0"/>
    </xf>
    <xf numFmtId="0" fontId="6" fillId="0" borderId="269" xfId="0" applyFont="1" applyBorder="1" applyAlignment="1">
      <alignment horizontal="center" vertical="center" wrapText="1"/>
    </xf>
    <xf numFmtId="0" fontId="6" fillId="0" borderId="271" xfId="0" applyFont="1" applyBorder="1" applyAlignment="1">
      <alignment horizontal="center" vertical="center" wrapText="1"/>
    </xf>
    <xf numFmtId="0" fontId="6" fillId="0" borderId="264" xfId="0" applyFont="1" applyBorder="1" applyAlignment="1">
      <alignment horizontal="center" vertical="center" wrapText="1"/>
    </xf>
    <xf numFmtId="0" fontId="6" fillId="0" borderId="266" xfId="0" applyFont="1" applyBorder="1" applyAlignment="1">
      <alignment horizontal="center" vertical="center" wrapText="1"/>
    </xf>
    <xf numFmtId="0" fontId="30" fillId="0" borderId="272" xfId="0" applyFont="1" applyBorder="1" applyAlignment="1">
      <alignment horizontal="center" vertical="center"/>
    </xf>
    <xf numFmtId="0" fontId="30" fillId="0" borderId="273" xfId="0" applyFont="1" applyBorder="1" applyAlignment="1">
      <alignment horizontal="center" vertical="center"/>
    </xf>
    <xf numFmtId="0" fontId="6" fillId="22" borderId="263" xfId="0" applyFont="1" applyFill="1" applyBorder="1" applyAlignment="1" applyProtection="1">
      <alignment horizontal="center" vertical="center" wrapText="1"/>
      <protection locked="0"/>
    </xf>
    <xf numFmtId="0" fontId="6" fillId="22" borderId="265" xfId="0" applyFont="1" applyFill="1" applyBorder="1" applyAlignment="1" applyProtection="1">
      <alignment horizontal="center" vertical="center" wrapText="1"/>
      <protection locked="0"/>
    </xf>
    <xf numFmtId="0" fontId="6" fillId="22" borderId="264" xfId="0" applyFont="1" applyFill="1" applyBorder="1" applyAlignment="1" applyProtection="1">
      <alignment horizontal="center" vertical="center" wrapText="1"/>
      <protection locked="0"/>
    </xf>
    <xf numFmtId="0" fontId="6" fillId="22" borderId="266" xfId="0" applyFont="1" applyFill="1" applyBorder="1" applyAlignment="1" applyProtection="1">
      <alignment horizontal="center" vertical="center" wrapText="1"/>
      <protection locked="0"/>
    </xf>
    <xf numFmtId="0" fontId="30" fillId="0" borderId="262" xfId="0" applyFont="1" applyBorder="1" applyAlignment="1">
      <alignment horizontal="center" vertical="center"/>
    </xf>
    <xf numFmtId="0" fontId="10" fillId="6" borderId="256" xfId="0" applyFont="1" applyFill="1" applyBorder="1" applyAlignment="1" applyProtection="1">
      <alignment horizontal="center" vertical="center"/>
      <protection locked="0"/>
    </xf>
    <xf numFmtId="0" fontId="10" fillId="6" borderId="206" xfId="0" applyFont="1" applyFill="1" applyBorder="1" applyAlignment="1" applyProtection="1">
      <alignment horizontal="center" vertical="center"/>
      <protection locked="0"/>
    </xf>
    <xf numFmtId="0" fontId="30" fillId="36" borderId="269" xfId="0" applyFont="1" applyFill="1" applyBorder="1" applyAlignment="1">
      <alignment horizontal="center" vertical="center" wrapText="1"/>
    </xf>
    <xf numFmtId="0" fontId="30" fillId="36" borderId="270" xfId="0" applyFont="1" applyFill="1" applyBorder="1" applyAlignment="1">
      <alignment horizontal="center" vertical="center" wrapText="1"/>
    </xf>
    <xf numFmtId="0" fontId="30" fillId="36" borderId="260" xfId="0" applyFont="1" applyFill="1" applyBorder="1" applyAlignment="1">
      <alignment horizontal="center" vertical="center" wrapText="1"/>
    </xf>
    <xf numFmtId="0" fontId="30" fillId="36" borderId="274" xfId="0" applyFont="1" applyFill="1" applyBorder="1" applyAlignment="1">
      <alignment horizontal="center" vertical="center" wrapText="1"/>
    </xf>
    <xf numFmtId="0" fontId="30" fillId="36" borderId="275" xfId="0" applyFont="1" applyFill="1" applyBorder="1" applyAlignment="1">
      <alignment horizontal="center" vertical="center" wrapText="1"/>
    </xf>
    <xf numFmtId="0" fontId="30" fillId="36" borderId="267" xfId="0" applyFont="1" applyFill="1" applyBorder="1" applyAlignment="1">
      <alignment horizontal="center" vertical="center" wrapText="1"/>
    </xf>
    <xf numFmtId="0" fontId="30" fillId="36" borderId="268" xfId="0" applyFont="1" applyFill="1" applyBorder="1" applyAlignment="1">
      <alignment horizontal="center" vertical="center" wrapText="1"/>
    </xf>
    <xf numFmtId="0" fontId="6" fillId="18" borderId="28" xfId="0" applyFont="1" applyFill="1" applyBorder="1" applyAlignment="1">
      <alignment horizontal="center" vertical="center"/>
    </xf>
    <xf numFmtId="0" fontId="6" fillId="27" borderId="211" xfId="0" applyFont="1" applyFill="1" applyBorder="1" applyAlignment="1" applyProtection="1">
      <alignment horizontal="center" vertical="center"/>
      <protection locked="0"/>
    </xf>
    <xf numFmtId="0" fontId="6" fillId="27" borderId="211" xfId="0" applyFont="1" applyFill="1" applyBorder="1" applyAlignment="1" applyProtection="1">
      <alignment horizontal="left" vertical="center" wrapText="1"/>
      <protection locked="0"/>
    </xf>
    <xf numFmtId="0" fontId="30" fillId="28" borderId="230" xfId="0" applyFont="1" applyFill="1" applyBorder="1" applyAlignment="1">
      <alignment horizontal="center" vertical="center" wrapText="1"/>
    </xf>
    <xf numFmtId="0" fontId="30" fillId="28" borderId="230" xfId="0" applyFont="1" applyFill="1" applyBorder="1" applyAlignment="1">
      <alignment horizontal="center" vertical="center"/>
    </xf>
    <xf numFmtId="164" fontId="6" fillId="22" borderId="237" xfId="0" applyNumberFormat="1" applyFont="1" applyFill="1" applyBorder="1" applyAlignment="1" applyProtection="1">
      <alignment horizontal="left" vertical="center"/>
      <protection locked="0"/>
    </xf>
    <xf numFmtId="0" fontId="20" fillId="0" borderId="237" xfId="0" applyFont="1" applyBorder="1" applyProtection="1">
      <protection locked="0"/>
    </xf>
    <xf numFmtId="0" fontId="20" fillId="0" borderId="235" xfId="0" applyFont="1" applyBorder="1" applyProtection="1">
      <protection locked="0"/>
    </xf>
    <xf numFmtId="0" fontId="75" fillId="0" borderId="0" xfId="0" applyFont="1" applyAlignment="1">
      <alignment horizontal="left" vertical="center" wrapText="1"/>
    </xf>
    <xf numFmtId="0" fontId="6" fillId="22" borderId="236" xfId="0" applyFont="1" applyFill="1" applyBorder="1" applyAlignment="1" applyProtection="1">
      <alignment horizontal="left" vertical="center" wrapText="1"/>
      <protection locked="0"/>
    </xf>
    <xf numFmtId="0" fontId="30" fillId="19" borderId="231" xfId="0" applyFont="1" applyFill="1" applyBorder="1" applyAlignment="1">
      <alignment horizontal="center" vertical="center" wrapText="1"/>
    </xf>
    <xf numFmtId="0" fontId="31" fillId="19" borderId="232" xfId="0" applyFont="1" applyFill="1" applyBorder="1" applyAlignment="1">
      <alignment horizontal="center" vertical="center" wrapText="1"/>
    </xf>
    <xf numFmtId="0" fontId="87" fillId="0" borderId="231" xfId="0" applyFont="1" applyBorder="1"/>
    <xf numFmtId="0" fontId="87" fillId="0" borderId="233" xfId="0" applyFont="1" applyBorder="1"/>
    <xf numFmtId="0" fontId="10" fillId="6" borderId="231" xfId="0" applyFont="1" applyFill="1" applyBorder="1" applyAlignment="1" applyProtection="1">
      <alignment horizontal="center" vertical="center"/>
      <protection locked="0"/>
    </xf>
    <xf numFmtId="0" fontId="30" fillId="6" borderId="231" xfId="0" applyFont="1" applyFill="1" applyBorder="1" applyAlignment="1">
      <alignment vertical="center"/>
    </xf>
    <xf numFmtId="0" fontId="6" fillId="18" borderId="231" xfId="0" applyFont="1" applyFill="1" applyBorder="1" applyAlignment="1">
      <alignment horizontal="left" vertical="center"/>
    </xf>
    <xf numFmtId="166" fontId="6" fillId="18" borderId="231" xfId="0" applyNumberFormat="1" applyFont="1" applyFill="1" applyBorder="1" applyAlignment="1">
      <alignment horizontal="left" vertical="center"/>
    </xf>
    <xf numFmtId="0" fontId="6" fillId="18" borderId="256" xfId="0" applyFont="1" applyFill="1" applyBorder="1" applyAlignment="1">
      <alignment horizontal="left" vertical="center"/>
    </xf>
    <xf numFmtId="0" fontId="6" fillId="22" borderId="211" xfId="0" applyFont="1" applyFill="1" applyBorder="1" applyAlignment="1" applyProtection="1">
      <alignment horizontal="left" vertical="center" wrapText="1" indent="1"/>
      <protection locked="0"/>
    </xf>
    <xf numFmtId="0" fontId="6" fillId="22" borderId="140" xfId="0" applyFont="1" applyFill="1" applyBorder="1" applyAlignment="1" applyProtection="1">
      <alignment horizontal="left" vertical="center" wrapText="1" indent="1"/>
      <protection locked="0"/>
    </xf>
    <xf numFmtId="0" fontId="6" fillId="22" borderId="227" xfId="0" applyFont="1" applyFill="1" applyBorder="1" applyAlignment="1" applyProtection="1">
      <alignment horizontal="left" vertical="center" wrapText="1" indent="1"/>
      <protection locked="0"/>
    </xf>
    <xf numFmtId="0" fontId="6" fillId="18" borderId="254" xfId="0" applyFont="1" applyFill="1" applyBorder="1" applyAlignment="1">
      <alignment horizontal="left" vertical="center"/>
    </xf>
    <xf numFmtId="0" fontId="30" fillId="19" borderId="30" xfId="0" applyFont="1" applyFill="1" applyBorder="1" applyAlignment="1">
      <alignment horizontal="center" vertical="center" wrapText="1"/>
    </xf>
    <xf numFmtId="0" fontId="30" fillId="19" borderId="226" xfId="0" applyFont="1" applyFill="1" applyBorder="1" applyAlignment="1">
      <alignment horizontal="center" vertical="center" wrapText="1"/>
    </xf>
    <xf numFmtId="0" fontId="30" fillId="28" borderId="27" xfId="0" applyFont="1" applyFill="1" applyBorder="1" applyAlignment="1">
      <alignment horizontal="center" vertical="center" wrapText="1"/>
    </xf>
    <xf numFmtId="44" fontId="6" fillId="27" borderId="211" xfId="0" applyNumberFormat="1" applyFont="1" applyFill="1" applyBorder="1" applyAlignment="1" applyProtection="1">
      <alignment horizontal="center" vertical="center"/>
      <protection locked="0"/>
    </xf>
    <xf numFmtId="166" fontId="6" fillId="18" borderId="63" xfId="0" applyNumberFormat="1" applyFont="1" applyFill="1" applyBorder="1" applyAlignment="1">
      <alignment horizontal="left" vertical="center" indent="1"/>
    </xf>
    <xf numFmtId="166" fontId="6" fillId="18" borderId="147" xfId="0" applyNumberFormat="1" applyFont="1" applyFill="1" applyBorder="1" applyAlignment="1">
      <alignment horizontal="left" vertical="center" indent="1"/>
    </xf>
    <xf numFmtId="0" fontId="6" fillId="18" borderId="147" xfId="0" applyFont="1" applyFill="1" applyBorder="1" applyAlignment="1">
      <alignment horizontal="left" vertical="center"/>
    </xf>
    <xf numFmtId="0" fontId="92" fillId="0" borderId="231" xfId="0" applyFont="1" applyBorder="1" applyAlignment="1">
      <alignment horizontal="left" vertical="top" wrapText="1"/>
    </xf>
    <xf numFmtId="0" fontId="92" fillId="0" borderId="254" xfId="0" applyFont="1" applyBorder="1" applyAlignment="1">
      <alignment horizontal="left" vertical="top" wrapText="1"/>
    </xf>
    <xf numFmtId="0" fontId="92" fillId="0" borderId="256" xfId="0" applyFont="1" applyBorder="1" applyAlignment="1">
      <alignment horizontal="left" vertical="top" wrapText="1"/>
    </xf>
    <xf numFmtId="0" fontId="92" fillId="0" borderId="147" xfId="0" applyFont="1" applyBorder="1" applyAlignment="1">
      <alignment horizontal="left" vertical="top" wrapText="1"/>
    </xf>
    <xf numFmtId="0" fontId="27" fillId="22" borderId="242" xfId="0" applyFont="1" applyFill="1" applyBorder="1" applyAlignment="1">
      <alignment horizontal="center" vertical="center"/>
    </xf>
    <xf numFmtId="0" fontId="20" fillId="0" borderId="243" xfId="0" applyFont="1" applyBorder="1"/>
    <xf numFmtId="0" fontId="10" fillId="6" borderId="205" xfId="0" applyFont="1" applyFill="1" applyBorder="1" applyAlignment="1">
      <alignment horizontal="center" vertical="center"/>
    </xf>
    <xf numFmtId="0" fontId="20" fillId="0" borderId="206" xfId="0" applyFont="1" applyBorder="1"/>
    <xf numFmtId="0" fontId="30" fillId="6" borderId="207" xfId="0" applyFont="1" applyFill="1" applyBorder="1" applyAlignment="1">
      <alignment horizontal="right" vertical="center"/>
    </xf>
    <xf numFmtId="164" fontId="27" fillId="22" borderId="245" xfId="0" applyNumberFormat="1" applyFont="1" applyFill="1" applyBorder="1" applyAlignment="1">
      <alignment horizontal="left" vertical="center"/>
    </xf>
    <xf numFmtId="0" fontId="20" fillId="0" borderId="245" xfId="0" applyFont="1" applyBorder="1"/>
    <xf numFmtId="0" fontId="30" fillId="0" borderId="43" xfId="0" applyFont="1" applyBorder="1" applyAlignment="1">
      <alignment horizontal="right" vertical="center"/>
    </xf>
    <xf numFmtId="166" fontId="6" fillId="24" borderId="27" xfId="0" applyNumberFormat="1" applyFont="1" applyFill="1" applyBorder="1" applyAlignment="1">
      <alignment horizontal="left" vertical="center"/>
    </xf>
    <xf numFmtId="0" fontId="30" fillId="6" borderId="27" xfId="0" applyFont="1" applyFill="1" applyBorder="1" applyAlignment="1">
      <alignment horizontal="center" vertical="center"/>
    </xf>
    <xf numFmtId="0" fontId="6" fillId="0" borderId="27" xfId="0" applyFont="1" applyBorder="1" applyAlignment="1">
      <alignment horizontal="left" wrapText="1"/>
    </xf>
    <xf numFmtId="166" fontId="6" fillId="22" borderId="207" xfId="0" applyNumberFormat="1" applyFont="1" applyFill="1" applyBorder="1" applyAlignment="1" applyProtection="1">
      <alignment horizontal="left" vertical="top" wrapText="1"/>
      <protection locked="0"/>
    </xf>
    <xf numFmtId="0" fontId="6" fillId="22" borderId="27" xfId="0" applyFont="1" applyFill="1" applyBorder="1" applyAlignment="1" applyProtection="1">
      <alignment horizontal="left" vertical="center" wrapText="1"/>
      <protection locked="0"/>
    </xf>
    <xf numFmtId="0" fontId="6" fillId="22" borderId="230" xfId="0" applyFont="1" applyFill="1" applyBorder="1" applyAlignment="1" applyProtection="1">
      <alignment horizontal="center" wrapText="1"/>
      <protection locked="0"/>
    </xf>
    <xf numFmtId="166" fontId="6" fillId="22" borderId="27" xfId="0" applyNumberFormat="1" applyFont="1" applyFill="1" applyBorder="1" applyAlignment="1" applyProtection="1">
      <alignment horizontal="left" vertical="center" wrapText="1"/>
      <protection locked="0"/>
    </xf>
    <xf numFmtId="0" fontId="6" fillId="22" borderId="230" xfId="0" applyFont="1" applyFill="1" applyBorder="1" applyAlignment="1" applyProtection="1">
      <alignment horizontal="center" vertical="center" wrapText="1"/>
      <protection locked="0"/>
    </xf>
    <xf numFmtId="0" fontId="8" fillId="0" borderId="43" xfId="0" applyFont="1" applyBorder="1" applyAlignment="1">
      <alignment horizontal="right" vertical="center" wrapText="1"/>
    </xf>
    <xf numFmtId="0" fontId="20" fillId="0" borderId="247" xfId="0" applyFont="1" applyBorder="1"/>
    <xf numFmtId="0" fontId="6" fillId="22" borderId="27" xfId="0" applyFont="1" applyFill="1" applyBorder="1" applyAlignment="1" applyProtection="1">
      <alignment horizontal="left" vertical="top" wrapText="1"/>
      <protection locked="0"/>
    </xf>
    <xf numFmtId="0" fontId="30" fillId="0" borderId="27" xfId="0" applyFont="1" applyBorder="1" applyAlignment="1">
      <alignment horizontal="left" vertical="center"/>
    </xf>
    <xf numFmtId="0" fontId="55" fillId="4" borderId="27" xfId="0" applyFont="1" applyFill="1" applyBorder="1" applyAlignment="1">
      <alignment horizontal="right" vertical="center"/>
    </xf>
    <xf numFmtId="0" fontId="72" fillId="4" borderId="27" xfId="0" applyFont="1" applyFill="1" applyBorder="1" applyAlignment="1" applyProtection="1">
      <alignment horizontal="center" vertical="center"/>
      <protection locked="0"/>
    </xf>
    <xf numFmtId="0" fontId="30" fillId="22" borderId="236" xfId="0" applyFont="1" applyFill="1" applyBorder="1" applyAlignment="1" applyProtection="1">
      <alignment horizontal="center" vertical="center"/>
      <protection locked="0"/>
    </xf>
    <xf numFmtId="0" fontId="30" fillId="22" borderId="237" xfId="0" applyFont="1" applyFill="1" applyBorder="1" applyAlignment="1" applyProtection="1">
      <alignment horizontal="center" vertical="center"/>
      <protection locked="0"/>
    </xf>
    <xf numFmtId="0" fontId="30" fillId="22" borderId="235" xfId="0" applyFont="1" applyFill="1" applyBorder="1" applyAlignment="1" applyProtection="1">
      <alignment horizontal="center" vertical="center"/>
      <protection locked="0"/>
    </xf>
    <xf numFmtId="0" fontId="30" fillId="22" borderId="269" xfId="0" applyFont="1" applyFill="1" applyBorder="1" applyAlignment="1" applyProtection="1">
      <alignment horizontal="center" vertical="center"/>
      <protection locked="0"/>
    </xf>
    <xf numFmtId="0" fontId="30" fillId="22" borderId="271" xfId="0" applyFont="1" applyFill="1" applyBorder="1" applyAlignment="1" applyProtection="1">
      <alignment horizontal="center" vertical="center"/>
      <protection locked="0"/>
    </xf>
    <xf numFmtId="0" fontId="6" fillId="0" borderId="27" xfId="0" applyFont="1" applyBorder="1" applyAlignment="1">
      <alignment horizontal="left" vertical="center" indent="4"/>
    </xf>
    <xf numFmtId="0" fontId="6" fillId="0" borderId="207" xfId="0" applyFont="1" applyBorder="1" applyAlignment="1">
      <alignment horizontal="left" vertical="center" indent="4"/>
    </xf>
    <xf numFmtId="0" fontId="8" fillId="0" borderId="0" xfId="0" applyFont="1" applyAlignment="1">
      <alignment horizontal="center" vertical="center" wrapText="1"/>
    </xf>
    <xf numFmtId="0" fontId="30" fillId="22" borderId="236" xfId="0" applyFont="1" applyFill="1" applyBorder="1" applyAlignment="1" applyProtection="1">
      <alignment horizontal="left" vertical="center" indent="1"/>
      <protection locked="0"/>
    </xf>
    <xf numFmtId="0" fontId="20" fillId="0" borderId="237" xfId="0" applyFont="1" applyBorder="1" applyAlignment="1" applyProtection="1">
      <alignment horizontal="left" indent="1"/>
      <protection locked="0"/>
    </xf>
    <xf numFmtId="0" fontId="20" fillId="0" borderId="235" xfId="0" applyFont="1" applyBorder="1" applyAlignment="1" applyProtection="1">
      <alignment horizontal="left" indent="1"/>
      <protection locked="0"/>
    </xf>
    <xf numFmtId="44" fontId="55" fillId="4" borderId="253" xfId="0" applyNumberFormat="1" applyFont="1" applyFill="1" applyBorder="1" applyAlignment="1" applyProtection="1">
      <alignment horizontal="right" vertical="center"/>
      <protection locked="0"/>
    </xf>
    <xf numFmtId="0" fontId="20" fillId="0" borderId="207" xfId="0" applyFont="1" applyBorder="1" applyAlignment="1" applyProtection="1">
      <alignment horizontal="right"/>
      <protection locked="0"/>
    </xf>
    <xf numFmtId="0" fontId="20" fillId="0" borderId="28" xfId="0" applyFont="1" applyBorder="1" applyAlignment="1" applyProtection="1">
      <alignment horizontal="right"/>
      <protection locked="0"/>
    </xf>
    <xf numFmtId="0" fontId="20" fillId="0" borderId="237" xfId="0" applyFont="1" applyBorder="1" applyAlignment="1" applyProtection="1">
      <alignment vertical="center"/>
      <protection locked="0"/>
    </xf>
    <xf numFmtId="0" fontId="20" fillId="0" borderId="235" xfId="0" applyFont="1" applyBorder="1" applyAlignment="1" applyProtection="1">
      <alignment vertical="center"/>
      <protection locked="0"/>
    </xf>
    <xf numFmtId="0" fontId="55" fillId="4" borderId="63" xfId="0" applyFont="1" applyFill="1" applyBorder="1" applyAlignment="1">
      <alignment horizontal="left" vertical="center"/>
    </xf>
    <xf numFmtId="44" fontId="55" fillId="4" borderId="253" xfId="0" applyNumberFormat="1" applyFont="1" applyFill="1" applyBorder="1" applyAlignment="1" applyProtection="1">
      <alignment horizontal="center" vertical="center"/>
      <protection locked="0"/>
    </xf>
    <xf numFmtId="0" fontId="55" fillId="4" borderId="63" xfId="0" applyFont="1" applyFill="1" applyBorder="1" applyAlignment="1" applyProtection="1">
      <alignment horizontal="left" vertical="center"/>
      <protection locked="0"/>
    </xf>
    <xf numFmtId="44" fontId="30" fillId="18" borderId="236" xfId="0" applyNumberFormat="1" applyFont="1" applyFill="1" applyBorder="1" applyAlignment="1">
      <alignment horizontal="left" vertical="center"/>
    </xf>
    <xf numFmtId="0" fontId="20" fillId="0" borderId="237" xfId="0" applyFont="1" applyBorder="1"/>
    <xf numFmtId="0" fontId="20" fillId="0" borderId="235" xfId="0" applyFont="1" applyBorder="1"/>
    <xf numFmtId="0" fontId="6" fillId="0" borderId="230" xfId="0" applyFont="1" applyBorder="1" applyAlignment="1">
      <alignment horizontal="left" vertical="center" wrapText="1" indent="1"/>
    </xf>
    <xf numFmtId="0" fontId="6" fillId="0" borderId="218" xfId="0" applyFont="1" applyBorder="1" applyAlignment="1">
      <alignment horizontal="left" vertical="center" wrapText="1" indent="1"/>
    </xf>
    <xf numFmtId="0" fontId="6" fillId="0" borderId="63" xfId="0" applyFont="1" applyBorder="1" applyAlignment="1">
      <alignment horizontal="left" vertical="center" wrapText="1" indent="1"/>
    </xf>
    <xf numFmtId="0" fontId="6" fillId="0" borderId="256" xfId="0" applyFont="1" applyBorder="1" applyAlignment="1">
      <alignment horizontal="left" vertical="center" wrapText="1" indent="1"/>
    </xf>
    <xf numFmtId="0" fontId="55" fillId="4" borderId="231" xfId="0" applyFont="1" applyFill="1" applyBorder="1" applyAlignment="1" applyProtection="1">
      <alignment horizontal="left" vertical="top"/>
      <protection locked="0"/>
    </xf>
    <xf numFmtId="0" fontId="55" fillId="4" borderId="254" xfId="0" applyFont="1" applyFill="1" applyBorder="1" applyAlignment="1" applyProtection="1">
      <alignment horizontal="left" vertical="top"/>
      <protection locked="0"/>
    </xf>
    <xf numFmtId="0" fontId="55" fillId="4" borderId="256" xfId="0" applyFont="1" applyFill="1" applyBorder="1" applyAlignment="1" applyProtection="1">
      <alignment horizontal="left" vertical="top"/>
      <protection locked="0"/>
    </xf>
    <xf numFmtId="0" fontId="55" fillId="4" borderId="147" xfId="0" applyFont="1" applyFill="1" applyBorder="1" applyAlignment="1" applyProtection="1">
      <alignment horizontal="left" vertical="top"/>
      <protection locked="0"/>
    </xf>
    <xf numFmtId="166" fontId="30" fillId="22" borderId="236" xfId="0" applyNumberFormat="1" applyFont="1" applyFill="1" applyBorder="1" applyAlignment="1" applyProtection="1">
      <alignment horizontal="center" vertical="center"/>
      <protection locked="0"/>
    </xf>
    <xf numFmtId="0" fontId="20" fillId="0" borderId="218" xfId="0" applyFont="1" applyBorder="1" applyAlignment="1">
      <alignment horizontal="left" vertical="center" indent="1"/>
    </xf>
    <xf numFmtId="0" fontId="20" fillId="0" borderId="63" xfId="0" applyFont="1" applyBorder="1" applyAlignment="1">
      <alignment horizontal="left" vertical="center" indent="1"/>
    </xf>
    <xf numFmtId="0" fontId="20" fillId="0" borderId="256" xfId="0" applyFont="1" applyBorder="1" applyAlignment="1">
      <alignment horizontal="left" vertical="center" indent="1"/>
    </xf>
    <xf numFmtId="0" fontId="20" fillId="0" borderId="237" xfId="0" applyFont="1" applyBorder="1" applyAlignment="1" applyProtection="1">
      <alignment horizontal="center"/>
      <protection locked="0"/>
    </xf>
    <xf numFmtId="0" fontId="20" fillId="0" borderId="235" xfId="0" applyFont="1" applyBorder="1" applyAlignment="1" applyProtection="1">
      <alignment horizontal="center"/>
      <protection locked="0"/>
    </xf>
    <xf numFmtId="0" fontId="68" fillId="0" borderId="218" xfId="0" applyFont="1" applyBorder="1" applyAlignment="1">
      <alignment horizontal="right" vertical="center"/>
    </xf>
    <xf numFmtId="0" fontId="20" fillId="0" borderId="218" xfId="0" applyFont="1" applyBorder="1" applyAlignment="1">
      <alignment horizontal="right"/>
    </xf>
    <xf numFmtId="0" fontId="0" fillId="0" borderId="0" xfId="0" applyAlignment="1">
      <alignment horizontal="right"/>
    </xf>
    <xf numFmtId="0" fontId="55" fillId="0" borderId="218" xfId="0" applyFont="1" applyBorder="1" applyAlignment="1">
      <alignment horizontal="left"/>
    </xf>
    <xf numFmtId="14" fontId="30" fillId="22" borderId="269" xfId="0" applyNumberFormat="1" applyFont="1" applyFill="1" applyBorder="1" applyAlignment="1" applyProtection="1">
      <alignment horizontal="center" vertical="center"/>
      <protection locked="0"/>
    </xf>
    <xf numFmtId="14" fontId="30" fillId="22" borderId="271" xfId="0" applyNumberFormat="1" applyFont="1" applyFill="1" applyBorder="1" applyAlignment="1" applyProtection="1">
      <alignment horizontal="center" vertical="center"/>
      <protection locked="0"/>
    </xf>
    <xf numFmtId="0" fontId="6" fillId="0" borderId="310" xfId="0" applyFont="1" applyBorder="1" applyAlignment="1">
      <alignment horizontal="center" vertical="center"/>
    </xf>
    <xf numFmtId="0" fontId="6" fillId="0" borderId="207" xfId="0" applyFont="1" applyBorder="1" applyAlignment="1">
      <alignment horizontal="center" vertical="center"/>
    </xf>
    <xf numFmtId="0" fontId="55" fillId="4" borderId="218" xfId="0" applyFont="1" applyFill="1" applyBorder="1" applyAlignment="1" applyProtection="1">
      <alignment horizontal="left" vertical="top"/>
      <protection locked="0"/>
    </xf>
    <xf numFmtId="0" fontId="55" fillId="4" borderId="223" xfId="0" applyFont="1" applyFill="1" applyBorder="1" applyAlignment="1" applyProtection="1">
      <alignment horizontal="left" vertical="top"/>
      <protection locked="0"/>
    </xf>
    <xf numFmtId="0" fontId="95" fillId="4" borderId="63" xfId="0" applyFont="1" applyFill="1" applyBorder="1" applyAlignment="1" applyProtection="1">
      <alignment horizontal="left" vertical="top"/>
      <protection locked="0"/>
    </xf>
    <xf numFmtId="0" fontId="95" fillId="4" borderId="256" xfId="0" applyFont="1" applyFill="1" applyBorder="1" applyAlignment="1" applyProtection="1">
      <alignment horizontal="left" vertical="top"/>
      <protection locked="0"/>
    </xf>
    <xf numFmtId="0" fontId="95" fillId="4" borderId="147" xfId="0" applyFont="1" applyFill="1" applyBorder="1" applyAlignment="1" applyProtection="1">
      <alignment horizontal="left" vertical="top"/>
      <protection locked="0"/>
    </xf>
    <xf numFmtId="44" fontId="30" fillId="22" borderId="269" xfId="0" applyNumberFormat="1" applyFont="1" applyFill="1" applyBorder="1" applyAlignment="1" applyProtection="1">
      <alignment horizontal="center" vertical="center"/>
      <protection locked="0"/>
    </xf>
    <xf numFmtId="44" fontId="30" fillId="22" borderId="271" xfId="0" applyNumberFormat="1" applyFont="1" applyFill="1" applyBorder="1" applyAlignment="1" applyProtection="1">
      <alignment horizontal="center" vertical="center"/>
      <protection locked="0"/>
    </xf>
    <xf numFmtId="0" fontId="5" fillId="0" borderId="230" xfId="0" applyFont="1" applyBorder="1" applyAlignment="1">
      <alignment horizontal="left" vertical="center" wrapText="1" indent="1"/>
    </xf>
    <xf numFmtId="0" fontId="5" fillId="0" borderId="218" xfId="0" applyFont="1" applyBorder="1" applyAlignment="1">
      <alignment horizontal="left" vertical="center" wrapText="1" indent="1"/>
    </xf>
    <xf numFmtId="0" fontId="5" fillId="0" borderId="63" xfId="0" applyFont="1" applyBorder="1" applyAlignment="1">
      <alignment horizontal="left" vertical="center" wrapText="1" indent="1"/>
    </xf>
    <xf numFmtId="0" fontId="5" fillId="0" borderId="256" xfId="0" applyFont="1" applyBorder="1" applyAlignment="1">
      <alignment horizontal="left" vertical="center" wrapText="1" indent="1"/>
    </xf>
    <xf numFmtId="0" fontId="55" fillId="4" borderId="231" xfId="0" applyFont="1" applyFill="1" applyBorder="1" applyAlignment="1" applyProtection="1">
      <alignment horizontal="left" vertical="top" wrapText="1"/>
      <protection locked="0"/>
    </xf>
    <xf numFmtId="0" fontId="6" fillId="0" borderId="218" xfId="0" applyFont="1" applyBorder="1" applyAlignment="1">
      <alignment horizontal="left" vertical="center"/>
    </xf>
    <xf numFmtId="0" fontId="96" fillId="0" borderId="256" xfId="0" applyFont="1" applyBorder="1" applyAlignment="1" applyProtection="1">
      <alignment vertical="top"/>
      <protection locked="0"/>
    </xf>
    <xf numFmtId="0" fontId="6" fillId="4" borderId="128" xfId="0" applyFont="1" applyFill="1" applyBorder="1" applyAlignment="1">
      <alignment horizontal="left" vertical="center" indent="1"/>
    </xf>
    <xf numFmtId="0" fontId="20" fillId="0" borderId="231" xfId="0" applyFont="1" applyBorder="1" applyAlignment="1">
      <alignment horizontal="left" indent="1"/>
    </xf>
    <xf numFmtId="0" fontId="20" fillId="0" borderId="254" xfId="0" applyFont="1" applyBorder="1" applyAlignment="1">
      <alignment horizontal="left" indent="1"/>
    </xf>
    <xf numFmtId="0" fontId="68" fillId="0" borderId="230" xfId="0" applyFont="1" applyBorder="1" applyAlignment="1">
      <alignment horizontal="left" vertical="center"/>
    </xf>
    <xf numFmtId="0" fontId="68" fillId="0" borderId="218" xfId="0" applyFont="1" applyBorder="1" applyAlignment="1">
      <alignment horizontal="center" vertical="center"/>
    </xf>
    <xf numFmtId="0" fontId="20" fillId="0" borderId="255" xfId="0" applyFont="1" applyBorder="1"/>
    <xf numFmtId="0" fontId="23" fillId="0" borderId="230" xfId="0" applyFont="1" applyBorder="1" applyAlignment="1">
      <alignment horizontal="left"/>
    </xf>
    <xf numFmtId="0" fontId="23" fillId="0" borderId="218" xfId="0" applyFont="1" applyBorder="1" applyAlignment="1">
      <alignment horizontal="left"/>
    </xf>
    <xf numFmtId="0" fontId="23" fillId="0" borderId="223" xfId="0" applyFont="1" applyBorder="1" applyAlignment="1">
      <alignment horizontal="left"/>
    </xf>
    <xf numFmtId="0" fontId="8" fillId="0" borderId="218" xfId="0" applyFont="1" applyBorder="1" applyAlignment="1">
      <alignment horizontal="left" vertical="center" wrapText="1" indent="1"/>
    </xf>
    <xf numFmtId="0" fontId="8" fillId="0" borderId="223" xfId="0" applyFont="1" applyBorder="1" applyAlignment="1">
      <alignment horizontal="left" vertical="center" wrapText="1" indent="1"/>
    </xf>
    <xf numFmtId="0" fontId="8" fillId="0" borderId="256" xfId="0" applyFont="1" applyBorder="1" applyAlignment="1">
      <alignment horizontal="left" vertical="center" wrapText="1" indent="1"/>
    </xf>
    <xf numFmtId="0" fontId="8" fillId="0" borderId="147" xfId="0" applyFont="1" applyBorder="1" applyAlignment="1">
      <alignment horizontal="left" vertical="center" wrapText="1" indent="1"/>
    </xf>
    <xf numFmtId="0" fontId="31" fillId="0" borderId="27" xfId="0" applyFont="1" applyBorder="1" applyAlignment="1">
      <alignment horizontal="center"/>
    </xf>
    <xf numFmtId="0" fontId="30" fillId="22" borderId="270" xfId="0" applyFont="1" applyFill="1" applyBorder="1" applyAlignment="1" applyProtection="1">
      <alignment horizontal="center" vertical="center"/>
      <protection locked="0"/>
    </xf>
    <xf numFmtId="0" fontId="55" fillId="0" borderId="128" xfId="0" applyFont="1" applyBorder="1" applyAlignment="1">
      <alignment horizontal="left" vertical="top"/>
    </xf>
    <xf numFmtId="0" fontId="55" fillId="0" borderId="231" xfId="0" applyFont="1" applyBorder="1" applyAlignment="1">
      <alignment horizontal="left" vertical="top"/>
    </xf>
    <xf numFmtId="0" fontId="55" fillId="0" borderId="254" xfId="0" applyFont="1" applyBorder="1" applyAlignment="1">
      <alignment horizontal="left" vertical="top"/>
    </xf>
    <xf numFmtId="0" fontId="55" fillId="0" borderId="128" xfId="0" applyFont="1" applyBorder="1" applyAlignment="1">
      <alignment horizontal="left" vertical="top" wrapText="1"/>
    </xf>
    <xf numFmtId="0" fontId="20" fillId="0" borderId="254" xfId="0" applyFont="1" applyBorder="1"/>
    <xf numFmtId="0" fontId="6" fillId="0" borderId="128" xfId="0" applyFont="1" applyBorder="1" applyAlignment="1">
      <alignment horizontal="left" vertical="center" wrapText="1" indent="1"/>
    </xf>
    <xf numFmtId="0" fontId="6" fillId="0" borderId="231" xfId="0" applyFont="1" applyBorder="1" applyAlignment="1">
      <alignment horizontal="left" vertical="center" wrapText="1" indent="1"/>
    </xf>
    <xf numFmtId="0" fontId="6" fillId="0" borderId="254" xfId="0" applyFont="1" applyBorder="1" applyAlignment="1">
      <alignment horizontal="left" vertical="center" wrapText="1" indent="1"/>
    </xf>
    <xf numFmtId="14" fontId="55" fillId="0" borderId="218" xfId="0" applyNumberFormat="1" applyFont="1" applyBorder="1" applyAlignment="1" applyProtection="1">
      <alignment horizontal="left" vertical="center"/>
      <protection locked="0"/>
    </xf>
    <xf numFmtId="0" fontId="55" fillId="0" borderId="128" xfId="0" applyFont="1" applyBorder="1" applyAlignment="1" applyProtection="1">
      <alignment horizontal="left" vertical="center"/>
      <protection locked="0"/>
    </xf>
    <xf numFmtId="0" fontId="94" fillId="0" borderId="0" xfId="0" applyFont="1" applyProtection="1">
      <protection locked="0"/>
    </xf>
    <xf numFmtId="0" fontId="37" fillId="0" borderId="107" xfId="0" applyFont="1" applyBorder="1" applyProtection="1">
      <protection locked="0"/>
    </xf>
    <xf numFmtId="0" fontId="55" fillId="0" borderId="218" xfId="0" applyFont="1" applyBorder="1" applyAlignment="1" applyProtection="1">
      <alignment horizontal="left" vertical="center" wrapText="1"/>
      <protection locked="0"/>
    </xf>
    <xf numFmtId="0" fontId="20" fillId="0" borderId="218" xfId="0" applyFont="1" applyBorder="1" applyAlignment="1" applyProtection="1">
      <alignment horizontal="left" vertical="center"/>
      <protection locked="0"/>
    </xf>
    <xf numFmtId="0" fontId="20" fillId="0" borderId="223" xfId="0" applyFont="1" applyBorder="1" applyAlignment="1" applyProtection="1">
      <alignment horizontal="left" vertical="center"/>
      <protection locked="0"/>
    </xf>
    <xf numFmtId="0" fontId="20" fillId="0" borderId="256" xfId="0" applyFont="1" applyBorder="1" applyAlignment="1" applyProtection="1">
      <alignment horizontal="left" vertical="center"/>
      <protection locked="0"/>
    </xf>
    <xf numFmtId="0" fontId="20" fillId="0" borderId="147" xfId="0" applyFont="1" applyBorder="1" applyAlignment="1" applyProtection="1">
      <alignment horizontal="left" vertical="center"/>
      <protection locked="0"/>
    </xf>
    <xf numFmtId="0" fontId="30" fillId="22" borderId="269" xfId="0" applyFont="1" applyFill="1" applyBorder="1" applyAlignment="1" applyProtection="1">
      <alignment horizontal="left" vertical="center" indent="1"/>
      <protection locked="0"/>
    </xf>
    <xf numFmtId="0" fontId="30" fillId="22" borderId="271" xfId="0" applyFont="1" applyFill="1" applyBorder="1" applyAlignment="1" applyProtection="1">
      <alignment horizontal="left" vertical="center" indent="1"/>
      <protection locked="0"/>
    </xf>
    <xf numFmtId="14" fontId="55" fillId="0" borderId="231" xfId="0" applyNumberFormat="1" applyFont="1" applyBorder="1" applyAlignment="1" applyProtection="1">
      <alignment horizontal="left" vertical="center"/>
      <protection locked="0"/>
    </xf>
    <xf numFmtId="14" fontId="55" fillId="0" borderId="254" xfId="0" applyNumberFormat="1" applyFont="1" applyBorder="1" applyAlignment="1" applyProtection="1">
      <alignment horizontal="left" vertical="center"/>
      <protection locked="0"/>
    </xf>
    <xf numFmtId="0" fontId="55" fillId="0" borderId="207" xfId="0" applyFont="1" applyBorder="1" applyAlignment="1" applyProtection="1">
      <alignment horizontal="center" vertical="center"/>
      <protection locked="0"/>
    </xf>
    <xf numFmtId="0" fontId="37" fillId="0" borderId="28" xfId="0" applyFont="1" applyBorder="1" applyProtection="1">
      <protection locked="0"/>
    </xf>
    <xf numFmtId="0" fontId="93" fillId="0" borderId="218" xfId="0" applyFont="1" applyBorder="1" applyAlignment="1">
      <alignment horizontal="left" vertical="top" wrapText="1"/>
    </xf>
    <xf numFmtId="0" fontId="55" fillId="0" borderId="231" xfId="0" applyFont="1" applyBorder="1" applyAlignment="1" applyProtection="1">
      <alignment horizontal="left" vertical="top"/>
      <protection locked="0"/>
    </xf>
    <xf numFmtId="0" fontId="55" fillId="0" borderId="254" xfId="0" applyFont="1" applyBorder="1" applyAlignment="1" applyProtection="1">
      <alignment horizontal="left" vertical="top"/>
      <protection locked="0"/>
    </xf>
    <xf numFmtId="0" fontId="6" fillId="0" borderId="218" xfId="0" applyFont="1" applyBorder="1" applyAlignment="1">
      <alignment horizontal="left" wrapText="1"/>
    </xf>
    <xf numFmtId="0" fontId="55" fillId="4" borderId="248" xfId="0" applyFont="1" applyFill="1" applyBorder="1" applyAlignment="1" applyProtection="1">
      <alignment horizontal="left" vertical="top" wrapText="1"/>
      <protection locked="0"/>
    </xf>
    <xf numFmtId="0" fontId="37" fillId="0" borderId="248" xfId="0" applyFont="1" applyBorder="1" applyProtection="1">
      <protection locked="0"/>
    </xf>
    <xf numFmtId="0" fontId="37" fillId="0" borderId="115" xfId="0" applyFont="1" applyBorder="1" applyProtection="1">
      <protection locked="0"/>
    </xf>
    <xf numFmtId="0" fontId="37" fillId="0" borderId="178" xfId="0" applyFont="1" applyBorder="1" applyProtection="1">
      <protection locked="0"/>
    </xf>
    <xf numFmtId="0" fontId="37" fillId="0" borderId="58" xfId="0" applyFont="1" applyBorder="1" applyProtection="1">
      <protection locked="0"/>
    </xf>
    <xf numFmtId="0" fontId="0" fillId="0" borderId="0" xfId="0" applyAlignment="1">
      <alignment horizontal="left" indent="1"/>
    </xf>
    <xf numFmtId="166" fontId="55" fillId="0" borderId="207" xfId="0" applyNumberFormat="1" applyFont="1" applyBorder="1" applyAlignment="1" applyProtection="1">
      <alignment horizontal="left" vertical="center"/>
      <protection locked="0"/>
    </xf>
    <xf numFmtId="164" fontId="6" fillId="22" borderId="269" xfId="0" applyNumberFormat="1" applyFont="1" applyFill="1" applyBorder="1" applyAlignment="1">
      <alignment horizontal="center" vertical="center"/>
    </xf>
    <xf numFmtId="164" fontId="6" fillId="22" borderId="271" xfId="0" applyNumberFormat="1" applyFont="1" applyFill="1" applyBorder="1" applyAlignment="1">
      <alignment horizontal="center" vertical="center"/>
    </xf>
    <xf numFmtId="0" fontId="31" fillId="0" borderId="93" xfId="0" applyFont="1" applyBorder="1" applyAlignment="1">
      <alignment horizontal="left" vertical="top" wrapText="1"/>
    </xf>
    <xf numFmtId="0" fontId="31" fillId="0" borderId="92" xfId="0" applyFont="1" applyBorder="1" applyAlignment="1">
      <alignment horizontal="left" vertical="top" wrapText="1"/>
    </xf>
    <xf numFmtId="0" fontId="55" fillId="0" borderId="231" xfId="0" applyFont="1" applyBorder="1" applyAlignment="1" applyProtection="1">
      <alignment horizontal="center" vertical="top"/>
      <protection locked="0"/>
    </xf>
    <xf numFmtId="0" fontId="55" fillId="0" borderId="254" xfId="0" applyFont="1" applyBorder="1" applyAlignment="1" applyProtection="1">
      <alignment horizontal="center" vertical="top"/>
      <protection locked="0"/>
    </xf>
    <xf numFmtId="0" fontId="55" fillId="4" borderId="128" xfId="0" applyFont="1" applyFill="1" applyBorder="1" applyAlignment="1" applyProtection="1">
      <alignment horizontal="left" vertical="top" wrapText="1"/>
      <protection locked="0"/>
    </xf>
    <xf numFmtId="0" fontId="8" fillId="0" borderId="252" xfId="0" applyFont="1" applyBorder="1" applyAlignment="1">
      <alignment horizontal="right" vertical="center" wrapText="1"/>
    </xf>
    <xf numFmtId="0" fontId="55" fillId="4" borderId="207" xfId="0" applyFont="1" applyFill="1" applyBorder="1" applyAlignment="1">
      <alignment horizontal="right" vertical="center"/>
    </xf>
    <xf numFmtId="0" fontId="20" fillId="0" borderId="223" xfId="0" applyFont="1" applyBorder="1" applyAlignment="1">
      <alignment horizontal="left" indent="1"/>
    </xf>
    <xf numFmtId="0" fontId="20" fillId="0" borderId="63" xfId="0" applyFont="1" applyBorder="1" applyAlignment="1">
      <alignment horizontal="left" indent="1"/>
    </xf>
    <xf numFmtId="0" fontId="20" fillId="0" borderId="256" xfId="0" applyFont="1" applyBorder="1" applyAlignment="1">
      <alignment horizontal="left" indent="1"/>
    </xf>
    <xf numFmtId="0" fontId="6" fillId="0" borderId="230" xfId="0" applyFont="1" applyBorder="1" applyAlignment="1">
      <alignment horizontal="left" vertical="center" wrapText="1" indent="3"/>
    </xf>
    <xf numFmtId="0" fontId="20" fillId="0" borderId="218" xfId="0" applyFont="1" applyBorder="1" applyAlignment="1">
      <alignment horizontal="left" indent="3"/>
    </xf>
    <xf numFmtId="0" fontId="20" fillId="0" borderId="249" xfId="0" applyFont="1" applyBorder="1" applyAlignment="1">
      <alignment horizontal="left" indent="3"/>
    </xf>
    <xf numFmtId="0" fontId="6" fillId="0" borderId="250" xfId="0" applyFont="1" applyBorder="1" applyAlignment="1">
      <alignment horizontal="center" vertical="center"/>
    </xf>
    <xf numFmtId="0" fontId="20" fillId="0" borderId="251" xfId="0" applyFont="1" applyBorder="1"/>
    <xf numFmtId="0" fontId="55" fillId="0" borderId="0" xfId="0" applyFont="1" applyAlignment="1">
      <alignment horizontal="left" vertical="top" wrapText="1"/>
    </xf>
    <xf numFmtId="0" fontId="20" fillId="0" borderId="128" xfId="0" applyFont="1" applyBorder="1" applyAlignment="1">
      <alignment horizontal="left" indent="1"/>
    </xf>
    <xf numFmtId="0" fontId="94" fillId="0" borderId="0" xfId="0" applyFont="1"/>
    <xf numFmtId="0" fontId="37" fillId="0" borderId="254" xfId="0" applyFont="1" applyBorder="1"/>
    <xf numFmtId="166" fontId="6" fillId="24" borderId="207" xfId="0" applyNumberFormat="1" applyFont="1" applyFill="1" applyBorder="1" applyAlignment="1">
      <alignment horizontal="left" vertical="center"/>
    </xf>
    <xf numFmtId="166" fontId="6" fillId="24" borderId="28" xfId="0" applyNumberFormat="1" applyFont="1" applyFill="1" applyBorder="1" applyAlignment="1">
      <alignment horizontal="left" vertical="center"/>
    </xf>
    <xf numFmtId="166" fontId="30" fillId="22" borderId="311" xfId="0" applyNumberFormat="1" applyFont="1" applyFill="1" applyBorder="1" applyAlignment="1" applyProtection="1">
      <alignment horizontal="center" vertical="center"/>
      <protection locked="0"/>
    </xf>
    <xf numFmtId="0" fontId="30" fillId="22" borderId="312" xfId="0" applyFont="1" applyFill="1" applyBorder="1" applyAlignment="1" applyProtection="1">
      <alignment horizontal="center" vertical="center"/>
      <protection locked="0"/>
    </xf>
    <xf numFmtId="0" fontId="30" fillId="22" borderId="314" xfId="0" applyFont="1" applyFill="1" applyBorder="1" applyAlignment="1" applyProtection="1">
      <alignment horizontal="center" vertical="center"/>
      <protection locked="0"/>
    </xf>
    <xf numFmtId="0" fontId="30" fillId="22" borderId="313" xfId="0" applyFont="1" applyFill="1" applyBorder="1" applyAlignment="1" applyProtection="1">
      <alignment horizontal="left" vertical="center"/>
      <protection locked="0"/>
    </xf>
    <xf numFmtId="0" fontId="30" fillId="22" borderId="312" xfId="0" applyFont="1" applyFill="1" applyBorder="1" applyAlignment="1" applyProtection="1">
      <alignment horizontal="left" vertical="center"/>
      <protection locked="0"/>
    </xf>
    <xf numFmtId="0" fontId="30" fillId="22" borderId="314" xfId="0" applyFont="1" applyFill="1" applyBorder="1" applyAlignment="1" applyProtection="1">
      <alignment horizontal="left" vertical="center"/>
      <protection locked="0"/>
    </xf>
    <xf numFmtId="0" fontId="6" fillId="0" borderId="317" xfId="0" applyFont="1" applyBorder="1" applyAlignment="1">
      <alignment horizontal="left" vertical="center" wrapText="1"/>
    </xf>
    <xf numFmtId="0" fontId="6" fillId="0" borderId="318" xfId="0" applyFont="1" applyBorder="1" applyAlignment="1">
      <alignment horizontal="left" vertical="center" wrapText="1"/>
    </xf>
    <xf numFmtId="0" fontId="6" fillId="0" borderId="315" xfId="0" applyFont="1" applyBorder="1" applyAlignment="1">
      <alignment horizontal="left" vertical="center" wrapText="1"/>
    </xf>
    <xf numFmtId="0" fontId="30" fillId="22" borderId="230" xfId="0" applyFont="1" applyFill="1" applyBorder="1" applyAlignment="1" applyProtection="1">
      <alignment horizontal="center" vertical="center"/>
      <protection locked="0"/>
    </xf>
    <xf numFmtId="0" fontId="30" fillId="22" borderId="218" xfId="0" applyFont="1" applyFill="1" applyBorder="1" applyAlignment="1" applyProtection="1">
      <alignment horizontal="center" vertical="center"/>
      <protection locked="0"/>
    </xf>
    <xf numFmtId="0" fontId="30" fillId="22" borderId="128" xfId="0" applyFont="1" applyFill="1" applyBorder="1" applyAlignment="1" applyProtection="1">
      <alignment horizontal="center" vertical="center"/>
      <protection locked="0"/>
    </xf>
    <xf numFmtId="0" fontId="30" fillId="22" borderId="231" xfId="0" applyFont="1" applyFill="1" applyBorder="1" applyAlignment="1" applyProtection="1">
      <alignment horizontal="center" vertical="center"/>
      <protection locked="0"/>
    </xf>
    <xf numFmtId="0" fontId="30" fillId="22" borderId="319" xfId="0" applyFont="1" applyFill="1" applyBorder="1" applyAlignment="1" applyProtection="1">
      <alignment horizontal="center" vertical="center"/>
      <protection locked="0"/>
    </xf>
    <xf numFmtId="0" fontId="30" fillId="22" borderId="311" xfId="0" applyFont="1" applyFill="1" applyBorder="1" applyAlignment="1" applyProtection="1">
      <alignment horizontal="center" vertical="center"/>
      <protection locked="0"/>
    </xf>
    <xf numFmtId="0" fontId="8" fillId="19" borderId="231" xfId="0" applyFont="1" applyFill="1" applyBorder="1" applyAlignment="1">
      <alignment horizontal="center" vertical="center"/>
    </xf>
    <xf numFmtId="0" fontId="8" fillId="35" borderId="231" xfId="0" applyFont="1" applyFill="1" applyBorder="1" applyAlignment="1">
      <alignment horizontal="center" vertical="center"/>
    </xf>
  </cellXfs>
  <cellStyles count="2">
    <cellStyle name="Monétaire" xfId="1" builtinId="4"/>
    <cellStyle name="Normal" xfId="0" builtinId="0"/>
  </cellStyles>
  <dxfs count="316">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ill>
        <patternFill patternType="solid">
          <fgColor rgb="FFBFFFFF"/>
          <bgColor rgb="FFBFFFFF"/>
        </patternFill>
      </fill>
    </dxf>
    <dxf>
      <fill>
        <patternFill patternType="solid">
          <fgColor rgb="FFBFFFFF"/>
          <bgColor rgb="FFBFFFFF"/>
        </patternFill>
      </fill>
    </dxf>
    <dxf>
      <fill>
        <patternFill patternType="solid">
          <fgColor theme="0"/>
          <bgColor theme="0"/>
        </patternFill>
      </fill>
    </dxf>
    <dxf>
      <fill>
        <patternFill patternType="solid">
          <fgColor theme="0"/>
          <bgColor theme="0"/>
        </patternFill>
      </fill>
    </dxf>
    <dxf>
      <fill>
        <patternFill patternType="solid">
          <fgColor rgb="FFBFFFFF"/>
          <bgColor rgb="FFBFFFFF"/>
        </patternFill>
      </fill>
    </dxf>
    <dxf>
      <fill>
        <patternFill patternType="solid">
          <fgColor theme="0"/>
          <bgColor theme="0"/>
        </patternFill>
      </fill>
    </dxf>
    <dxf>
      <font>
        <color auto="1"/>
      </font>
      <fill>
        <patternFill patternType="solid">
          <fgColor rgb="FFBFFFFF"/>
          <bgColor rgb="FFBFFF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color auto="1"/>
      </font>
      <fill>
        <patternFill patternType="solid">
          <fgColor rgb="FFBFFFFF"/>
          <bgColor rgb="FFBFFFFF"/>
        </patternFill>
      </fill>
    </dxf>
    <dxf>
      <font>
        <color auto="1"/>
      </font>
      <fill>
        <patternFill patternType="solid">
          <fgColor rgb="FFBFFFFF"/>
          <bgColor rgb="FFBFFFFF"/>
        </patternFill>
      </fill>
    </dxf>
    <dxf>
      <font>
        <color rgb="FF083C92"/>
      </font>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bgColor theme="0"/>
        </patternFill>
      </fill>
    </dxf>
    <dxf>
      <font>
        <color auto="1"/>
      </font>
      <fill>
        <patternFill>
          <bgColor rgb="FFBFFFFF"/>
        </patternFill>
      </fill>
    </dxf>
    <dxf>
      <font>
        <color auto="1"/>
      </font>
      <fill>
        <patternFill>
          <bgColor rgb="FFBFFFFF"/>
        </patternFill>
      </fill>
    </dxf>
    <dxf>
      <font>
        <color auto="1"/>
      </font>
      <fill>
        <patternFill>
          <bgColor rgb="FFBFFFFF"/>
        </patternFill>
      </fill>
    </dxf>
    <dxf>
      <fill>
        <patternFill patternType="solid">
          <fgColor theme="0"/>
          <bgColor theme="0"/>
        </patternFill>
      </fill>
    </dxf>
    <dxf>
      <font>
        <color auto="1"/>
      </font>
      <fill>
        <patternFill patternType="solid">
          <fgColor rgb="FFBFFFFF"/>
          <bgColor rgb="FFBFFFFF"/>
        </patternFill>
      </fill>
    </dxf>
    <dxf>
      <fill>
        <patternFill patternType="solid">
          <fgColor theme="0"/>
          <bgColor theme="0"/>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ill>
        <patternFill patternType="solid">
          <fgColor rgb="FFBFFFFF"/>
          <bgColor rgb="FFBFFFFF"/>
        </patternFill>
      </fill>
    </dxf>
    <dxf>
      <fill>
        <patternFill patternType="solid">
          <fgColor rgb="FFBFFFFF"/>
          <bgColor rgb="FFBFFFFF"/>
        </patternFill>
      </fill>
      <border>
        <left style="thin">
          <color auto="1"/>
        </left>
        <right style="thin">
          <color auto="1"/>
        </right>
        <top style="thin">
          <color auto="1"/>
        </top>
        <bottom style="thin">
          <color auto="1"/>
        </bottom>
      </border>
    </dxf>
    <dxf>
      <fill>
        <patternFill patternType="solid">
          <fgColor theme="0"/>
          <bgColor theme="0"/>
        </patternFill>
      </fill>
    </dxf>
    <dxf>
      <font>
        <color auto="1"/>
      </font>
      <fill>
        <patternFill patternType="solid">
          <fgColor rgb="FFBFFFFF"/>
          <bgColor rgb="FFBFFFFF"/>
        </patternFill>
      </fill>
    </dxf>
    <dxf>
      <fill>
        <patternFill patternType="solid">
          <fgColor theme="0"/>
          <bgColor theme="0"/>
        </patternFill>
      </fill>
    </dxf>
    <dxf>
      <fill>
        <patternFill patternType="solid">
          <fgColor theme="0"/>
          <bgColor theme="0"/>
        </patternFill>
      </fill>
    </dxf>
    <dxf>
      <fill>
        <patternFill patternType="solid">
          <fgColor rgb="FFBFFFFF"/>
          <bgColor rgb="FFBFFFFF"/>
        </patternFill>
      </fill>
      <border>
        <left style="thin">
          <color rgb="FF000000"/>
        </left>
        <right style="thin">
          <color rgb="FF000000"/>
        </right>
        <top style="thin">
          <color rgb="FF000000"/>
        </top>
        <bottom style="thin">
          <color rgb="FF000000"/>
        </bottom>
      </border>
    </dxf>
    <dxf>
      <font>
        <color auto="1"/>
      </font>
      <fill>
        <patternFill patternType="solid">
          <fgColor rgb="FFBFFFFF"/>
          <bgColor rgb="FFBFFFFF"/>
        </patternFill>
      </fill>
    </dxf>
    <dxf>
      <fill>
        <patternFill patternType="none"/>
      </fill>
    </dxf>
    <dxf>
      <fill>
        <patternFill patternType="solid">
          <fgColor theme="0"/>
          <bgColor theme="0"/>
        </patternFill>
      </fill>
    </dxf>
    <dxf>
      <fill>
        <patternFill patternType="solid">
          <fgColor theme="0"/>
          <bgColor theme="0"/>
        </patternFill>
      </fill>
    </dxf>
    <dxf>
      <fill>
        <patternFill patternType="solid">
          <fgColor rgb="FFBFFFFF"/>
          <bgColor rgb="FFBFFFFF"/>
        </patternFill>
      </fill>
    </dxf>
    <dxf>
      <fill>
        <patternFill patternType="solid">
          <fgColor theme="0"/>
          <bgColor theme="0"/>
        </patternFill>
      </fill>
    </dxf>
    <dxf>
      <fill>
        <patternFill patternType="solid">
          <fgColor rgb="FFBFFFFF"/>
          <bgColor rgb="FFBFFFFF"/>
        </patternFill>
      </fill>
    </dxf>
    <dxf>
      <fill>
        <patternFill patternType="solid">
          <fgColor theme="0"/>
          <bgColor theme="0"/>
        </patternFill>
      </fill>
    </dxf>
    <dxf>
      <fill>
        <patternFill patternType="solid">
          <fgColor rgb="FFBFFFFF"/>
          <bgColor rgb="FFBFFFFF"/>
        </patternFill>
      </fill>
    </dxf>
    <dxf>
      <fill>
        <patternFill patternType="solid">
          <fgColor theme="0"/>
          <bgColor theme="0"/>
        </patternFill>
      </fill>
    </dxf>
    <dxf>
      <fill>
        <patternFill patternType="solid">
          <fgColor theme="0"/>
          <bgColor theme="0"/>
        </patternFill>
      </fill>
    </dxf>
    <dxf>
      <fill>
        <patternFill patternType="solid">
          <fgColor rgb="FFBFFFFF"/>
          <bgColor rgb="FFBFFFFF"/>
        </patternFill>
      </fill>
    </dxf>
    <dxf>
      <fill>
        <patternFill patternType="solid">
          <fgColor theme="0"/>
          <bgColor theme="0"/>
        </patternFill>
      </fill>
    </dxf>
    <dxf>
      <fill>
        <patternFill patternType="solid">
          <fgColor rgb="FFBFFFFF"/>
          <bgColor rgb="FFBFFFFF"/>
        </patternFill>
      </fill>
    </dxf>
    <dxf>
      <font>
        <color auto="1"/>
      </font>
    </dxf>
    <dxf>
      <font>
        <color auto="1"/>
      </font>
      <fill>
        <patternFill patternType="solid">
          <fgColor rgb="FFBFFFFF"/>
          <bgColor rgb="FFBFFFFF"/>
        </patternFill>
      </fill>
    </dxf>
    <dxf>
      <fill>
        <patternFill patternType="solid">
          <fgColor rgb="FFFEF1CC"/>
          <bgColor rgb="FFFEF1CC"/>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color auto="1"/>
      </font>
      <fill>
        <patternFill>
          <bgColor rgb="FFBFFFFF"/>
        </patternFill>
      </fill>
    </dxf>
    <dxf>
      <font>
        <color auto="1"/>
      </font>
      <fill>
        <patternFill patternType="solid">
          <fgColor rgb="FFBFFFFF"/>
          <bgColor rgb="FFBFFFFF"/>
        </patternFill>
      </fill>
      <border>
        <left style="thin">
          <color rgb="FF000000"/>
        </left>
        <right style="thin">
          <color rgb="FF000000"/>
        </right>
        <top style="thin">
          <color rgb="FF000000"/>
        </top>
        <bottom style="thin">
          <color rgb="FF000000"/>
        </bottom>
      </border>
    </dxf>
    <dxf>
      <fill>
        <patternFill patternType="solid">
          <fgColor theme="0"/>
          <bgColor theme="0"/>
        </patternFill>
      </fill>
    </dxf>
    <dxf>
      <font>
        <color auto="1"/>
      </font>
      <fill>
        <patternFill patternType="solid">
          <fgColor rgb="FFBFFFFF"/>
          <bgColor rgb="FFBFFFFF"/>
        </patternFill>
      </fill>
    </dxf>
    <dxf>
      <font>
        <color auto="1"/>
      </font>
      <fill>
        <patternFill patternType="solid">
          <fgColor rgb="FFBFFFFF"/>
          <bgColor rgb="FFBFFFFF"/>
        </patternFill>
      </fill>
    </dxf>
    <dxf>
      <font>
        <color auto="1"/>
      </font>
      <fill>
        <patternFill patternType="solid">
          <fgColor rgb="FFBFFFFF"/>
          <bgColor rgb="FFBFFFFF"/>
        </patternFill>
      </fill>
    </dxf>
    <dxf>
      <fill>
        <patternFill patternType="solid">
          <fgColor theme="0"/>
          <bgColor theme="0"/>
        </patternFill>
      </fill>
    </dxf>
    <dxf>
      <font>
        <color auto="1"/>
      </font>
      <fill>
        <patternFill patternType="solid">
          <fgColor rgb="FFBFFFFF"/>
          <bgColor rgb="FFBFFFFF"/>
        </patternFill>
      </fill>
    </dxf>
    <dxf>
      <fill>
        <patternFill patternType="solid">
          <fgColor theme="0"/>
          <bgColor theme="0"/>
        </patternFill>
      </fill>
    </dxf>
    <dxf>
      <fill>
        <patternFill patternType="solid">
          <fgColor theme="0"/>
          <bgColor theme="0"/>
        </patternFill>
      </fill>
    </dxf>
    <dxf>
      <font>
        <color auto="1"/>
      </font>
      <fill>
        <patternFill patternType="solid">
          <fgColor rgb="FFBFFFFF"/>
          <bgColor rgb="FFBFFFFF"/>
        </patternFill>
      </fill>
    </dxf>
    <dxf>
      <font>
        <b/>
        <color rgb="FFFFFFFF"/>
      </font>
      <fill>
        <patternFill patternType="solid">
          <fgColor rgb="FF0000FF"/>
          <bgColor rgb="FF0000FF"/>
        </patternFill>
      </fill>
    </dxf>
    <dxf>
      <font>
        <b/>
        <color rgb="FFFFFFFF"/>
      </font>
      <fill>
        <patternFill patternType="solid">
          <fgColor rgb="FFFF0000"/>
          <bgColor rgb="FFFF000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ont>
        <b/>
        <i val="0"/>
        <color theme="5" tint="-0.24994659260841701"/>
      </font>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ont>
        <b/>
        <i val="0"/>
        <color rgb="FFFF0000"/>
      </font>
    </dxf>
    <dxf>
      <font>
        <b/>
        <i val="0"/>
        <color rgb="FFFF0000"/>
      </font>
    </dxf>
    <dxf>
      <font>
        <b/>
        <i val="0"/>
        <color rgb="FFFF0000"/>
      </font>
    </dxf>
    <dxf>
      <font>
        <b/>
        <i val="0"/>
        <color rgb="FFFF0000"/>
      </font>
    </dxf>
    <dxf>
      <fill>
        <patternFill patternType="solid">
          <fgColor theme="0"/>
          <bgColor theme="0"/>
        </patternFill>
      </fill>
    </dxf>
    <dxf>
      <font>
        <b/>
        <i val="0"/>
        <color rgb="FFFF0000"/>
      </font>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rgb="FFFFFFFF"/>
          <bgColor rgb="FFFFFFFF"/>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ont>
        <color rgb="FFEFEFEF"/>
      </font>
      <fill>
        <patternFill patternType="solid">
          <fgColor rgb="FFD8D8D8"/>
          <bgColor rgb="FFD8D8D8"/>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color rgb="FFEFEFEF"/>
      </font>
      <fill>
        <patternFill patternType="solid">
          <fgColor rgb="FFD8D8D8"/>
          <bgColor rgb="FFD8D8D8"/>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ont>
        <b/>
      </font>
      <fill>
        <patternFill patternType="solid">
          <fgColor rgb="FFFFFFFF"/>
          <bgColor rgb="FFFFFFFF"/>
        </patternFill>
      </fill>
    </dxf>
    <dxf>
      <font>
        <b/>
      </font>
      <fill>
        <patternFill patternType="solid">
          <fgColor rgb="FFFFFFFF"/>
          <bgColor rgb="FFFFFFFF"/>
        </patternFill>
      </fill>
    </dxf>
    <dxf>
      <font>
        <b/>
      </font>
      <fill>
        <patternFill patternType="solid">
          <fgColor rgb="FFFFFFFF"/>
          <bgColor rgb="FFFFFFFF"/>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ont>
        <color rgb="FF000000"/>
      </font>
      <fill>
        <patternFill patternType="solid">
          <fgColor rgb="FFFFFFFF"/>
          <bgColor rgb="FFFFFFFF"/>
        </patternFill>
      </fill>
    </dxf>
    <dxf>
      <font>
        <color rgb="FF000000"/>
      </font>
      <fill>
        <patternFill patternType="solid">
          <fgColor theme="0"/>
          <bgColor theme="0"/>
        </patternFill>
      </fill>
    </dxf>
    <dxf>
      <fill>
        <patternFill patternType="none">
          <bgColor auto="1"/>
        </patternFill>
      </fill>
    </dxf>
    <dxf>
      <font>
        <color rgb="FF000000"/>
      </font>
      <fill>
        <patternFill patternType="solid">
          <fgColor rgb="FFFFFFFF"/>
          <bgColor rgb="FFFFFFFF"/>
        </patternFill>
      </fill>
    </dxf>
    <dxf>
      <font>
        <color rgb="FF000000"/>
      </font>
      <fill>
        <patternFill patternType="solid">
          <fgColor rgb="FFFFFFFF"/>
          <bgColor rgb="FFFFFFFF"/>
        </patternFill>
      </fill>
    </dxf>
    <dxf>
      <font>
        <b/>
      </font>
      <fill>
        <patternFill patternType="solid">
          <fgColor theme="0"/>
          <bgColor theme="0"/>
        </patternFill>
      </fill>
    </dxf>
    <dxf>
      <font>
        <b/>
        <color rgb="FFFFFFFF"/>
      </font>
      <fill>
        <patternFill patternType="solid">
          <fgColor rgb="FFFF0000"/>
          <bgColor rgb="FFFF0000"/>
        </patternFill>
      </fill>
    </dxf>
    <dxf>
      <font>
        <b/>
        <color rgb="FFFFFFFF"/>
      </font>
      <fill>
        <patternFill patternType="solid">
          <fgColor rgb="FF0000FF"/>
          <bgColor rgb="FF0000FF"/>
        </patternFill>
      </fill>
    </dxf>
    <dxf>
      <fill>
        <patternFill patternType="solid">
          <fgColor rgb="FFD9E6FC"/>
          <bgColor rgb="FFD9E6FC"/>
        </patternFill>
      </fill>
    </dxf>
    <dxf>
      <fill>
        <patternFill patternType="solid">
          <fgColor rgb="FFB3CEFA"/>
          <bgColor rgb="FFB3CEFA"/>
        </patternFill>
      </fill>
    </dxf>
    <dxf>
      <fill>
        <patternFill patternType="solid">
          <fgColor theme="4"/>
          <bgColor theme="4"/>
        </patternFill>
      </fill>
    </dxf>
  </dxfs>
  <tableStyles count="1" defaultTableStyle="TableStyleMedium2" defaultPivotStyle="PivotStyleLight16">
    <tableStyle name="Liste des données-style" pivot="0" count="3" xr9:uid="{00000000-0011-0000-FFFF-FFFF00000000}">
      <tableStyleElement type="headerRow" dxfId="315"/>
      <tableStyleElement type="firstRowStripe" dxfId="314"/>
      <tableStyleElement type="secondRowStripe" dxfId="313"/>
    </tableStyle>
  </tableStyles>
  <colors>
    <mruColors>
      <color rgb="FFFF33CC"/>
      <color rgb="FFFFFFFF"/>
      <color rgb="FFBFFFFF"/>
      <color rgb="FFC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22/11/relationships/FeaturePropertyBag" Target="featurePropertyBag/featurePropertyBag.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130175</xdr:colOff>
      <xdr:row>23</xdr:row>
      <xdr:rowOff>161925</xdr:rowOff>
    </xdr:from>
    <xdr:ext cx="10379075" cy="26638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244475" y="5019675"/>
          <a:ext cx="10379075" cy="26638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18</xdr:col>
      <xdr:colOff>25400</xdr:colOff>
      <xdr:row>183</xdr:row>
      <xdr:rowOff>15875</xdr:rowOff>
    </xdr:from>
    <xdr:ext cx="123825" cy="552450"/>
    <xdr:sp macro="" textlink="">
      <xdr:nvSpPr>
        <xdr:cNvPr id="3" name="Shape 3">
          <a:extLst>
            <a:ext uri="{FF2B5EF4-FFF2-40B4-BE49-F238E27FC236}">
              <a16:creationId xmlns:a16="http://schemas.microsoft.com/office/drawing/2014/main" id="{00000000-0008-0000-2000-000003000000}"/>
            </a:ext>
          </a:extLst>
        </xdr:cNvPr>
        <xdr:cNvSpPr/>
      </xdr:nvSpPr>
      <xdr:spPr>
        <a:xfrm>
          <a:off x="8740775" y="29324300"/>
          <a:ext cx="123825" cy="552450"/>
        </a:xfrm>
        <a:prstGeom prst="leftBrace">
          <a:avLst>
            <a:gd name="adj1" fmla="val 8333"/>
            <a:gd name="adj2" fmla="val 24138"/>
          </a:avLst>
        </a:prstGeom>
        <a:noFill/>
        <a:ln w="9525" cap="flat" cmpd="sng">
          <a:solidFill>
            <a:schemeClr val="dk1"/>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2:AT227">
  <tableColumns count="46">
    <tableColumn id="1" xr3:uid="{00000000-0010-0000-0000-000001000000}" name="ID"/>
    <tableColumn id="2" xr3:uid="{00000000-0010-0000-0000-000002000000}" name="Valeur"/>
    <tableColumn id="3" xr3:uid="{00000000-0010-0000-0000-000003000000}" name="Sources"/>
    <tableColumn id="4" xr3:uid="{00000000-0010-0000-0000-000004000000}" name="A"/>
    <tableColumn id="5" xr3:uid="{00000000-0010-0000-0000-000005000000}" name="A1"/>
    <tableColumn id="6" xr3:uid="{00000000-0010-0000-0000-000006000000}" name="A'1"/>
    <tableColumn id="7" xr3:uid="{00000000-0010-0000-0000-000007000000}" name="A2"/>
    <tableColumn id="8" xr3:uid="{00000000-0010-0000-0000-000008000000}" name="A3"/>
    <tableColumn id="9" xr3:uid="{00000000-0010-0000-0000-000009000000}" name="A4"/>
    <tableColumn id="10" xr3:uid="{00000000-0010-0000-0000-00000A000000}" name="A5"/>
    <tableColumn id="11" xr3:uid="{00000000-0010-0000-0000-00000B000000}" name="A6"/>
    <tableColumn id="12" xr3:uid="{00000000-0010-0000-0000-00000C000000}" name="A7"/>
    <tableColumn id="13" xr3:uid="{00000000-0010-0000-0000-00000D000000}" name="A8"/>
    <tableColumn id="14" xr3:uid="{00000000-0010-0000-0000-00000E000000}" name="A'8"/>
    <tableColumn id="15" xr3:uid="{00000000-0010-0000-0000-00000F000000}" name="A&quot;8"/>
    <tableColumn id="16" xr3:uid="{00000000-0010-0000-0000-000010000000}" name="A9"/>
    <tableColumn id="17" xr3:uid="{00000000-0010-0000-0000-000011000000}" name="A10"/>
    <tableColumn id="18" xr3:uid="{00000000-0010-0000-0000-000012000000}" name="A11"/>
    <tableColumn id="19" xr3:uid="{00000000-0010-0000-0000-000013000000}" name="A12"/>
    <tableColumn id="20" xr3:uid="{00000000-0010-0000-0000-000014000000}" name="B1"/>
    <tableColumn id="21" xr3:uid="{00000000-0010-0000-0000-000015000000}" name="B2"/>
    <tableColumn id="22" xr3:uid="{00000000-0010-0000-0000-000016000000}" name="B3"/>
    <tableColumn id="23" xr3:uid="{00000000-0010-0000-0000-000017000000}" name="B4"/>
    <tableColumn id="24" xr3:uid="{00000000-0010-0000-0000-000018000000}" name="B5"/>
    <tableColumn id="25" xr3:uid="{00000000-0010-0000-0000-000019000000}" name="B6"/>
    <tableColumn id="26" xr3:uid="{00000000-0010-0000-0000-00001A000000}" name="B7"/>
    <tableColumn id="27" xr3:uid="{00000000-0010-0000-0000-00001B000000}" name="B8"/>
    <tableColumn id="28" xr3:uid="{00000000-0010-0000-0000-00001C000000}" name="C"/>
    <tableColumn id="29" xr3:uid="{00000000-0010-0000-0000-00001D000000}" name="C1"/>
    <tableColumn id="30" xr3:uid="{00000000-0010-0000-0000-00001E000000}" name="C2"/>
    <tableColumn id="31" xr3:uid="{00000000-0010-0000-0000-00001F000000}" name="C3"/>
    <tableColumn id="32" xr3:uid="{00000000-0010-0000-0000-000020000000}" name="C4"/>
    <tableColumn id="33" xr3:uid="{00000000-0010-0000-0000-000021000000}" name="C5"/>
    <tableColumn id="34" xr3:uid="{00000000-0010-0000-0000-000022000000}" name="D"/>
    <tableColumn id="35" xr3:uid="{00000000-0010-0000-0000-000023000000}" name="D1"/>
    <tableColumn id="36" xr3:uid="{00000000-0010-0000-0000-000024000000}" name="D2"/>
    <tableColumn id="37" xr3:uid="{00000000-0010-0000-0000-000025000000}" name="E"/>
    <tableColumn id="38" xr3:uid="{00000000-0010-0000-0000-000026000000}" name="E1"/>
    <tableColumn id="39" xr3:uid="{00000000-0010-0000-0000-000027000000}" name="E2"/>
    <tableColumn id="40" xr3:uid="{00000000-0010-0000-0000-000028000000}" name="E3"/>
    <tableColumn id="41" xr3:uid="{00000000-0010-0000-0000-000029000000}" name="E4"/>
    <tableColumn id="42" xr3:uid="{00000000-0010-0000-0000-00002A000000}" name="E5"/>
    <tableColumn id="43" xr3:uid="{00000000-0010-0000-0000-00002B000000}" name="F"/>
    <tableColumn id="44" xr3:uid="{00000000-0010-0000-0000-00002C000000}" name="F1"/>
    <tableColumn id="45" xr3:uid="{00000000-0010-0000-0000-00002D000000}" name="F2"/>
    <tableColumn id="46" xr3:uid="{00000000-0010-0000-0000-00002E000000}" name="Remarques "/>
  </tableColumns>
  <tableStyleInfo name="Liste des donnée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33.bin"/><Relationship Id="rId4"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rgb="FF002060"/>
  </sheetPr>
  <dimension ref="A1:Z1000"/>
  <sheetViews>
    <sheetView showGridLines="0" topLeftCell="I1" workbookViewId="0">
      <selection activeCell="K127" sqref="K127"/>
    </sheetView>
  </sheetViews>
  <sheetFormatPr baseColWidth="10" defaultColWidth="12.54296875" defaultRowHeight="15" customHeight="1" x14ac:dyDescent="0.25"/>
  <cols>
    <col min="1" max="1" width="57.7265625" customWidth="1"/>
    <col min="2" max="2" width="20.1796875" customWidth="1"/>
    <col min="3" max="3" width="16.1796875" customWidth="1"/>
    <col min="4" max="4" width="15.81640625" customWidth="1"/>
    <col min="5" max="5" width="48.453125" customWidth="1"/>
    <col min="6" max="6" width="39.1796875" customWidth="1"/>
    <col min="7" max="7" width="20.1796875" customWidth="1"/>
    <col min="8" max="8" width="65.1796875" customWidth="1"/>
    <col min="9" max="9" width="63.81640625" customWidth="1"/>
    <col min="10" max="10" width="94.453125" customWidth="1"/>
    <col min="11" max="11" width="94.7265625" bestFit="1" customWidth="1"/>
    <col min="12" max="26" width="10.54296875" customWidth="1"/>
  </cols>
  <sheetData>
    <row r="1" spans="1:26" ht="19.5" customHeight="1" x14ac:dyDescent="0.25">
      <c r="A1" s="707" t="s">
        <v>0</v>
      </c>
      <c r="B1" s="707" t="s">
        <v>1</v>
      </c>
      <c r="C1" s="707" t="s">
        <v>2</v>
      </c>
      <c r="D1" s="707" t="s">
        <v>3</v>
      </c>
      <c r="E1" s="707" t="s">
        <v>4</v>
      </c>
      <c r="F1" s="707" t="s">
        <v>5</v>
      </c>
      <c r="G1" s="707" t="s">
        <v>6</v>
      </c>
      <c r="H1" s="707" t="s">
        <v>7</v>
      </c>
      <c r="I1" s="707" t="s">
        <v>8</v>
      </c>
      <c r="J1" s="707" t="s">
        <v>9</v>
      </c>
      <c r="K1" s="707" t="s">
        <v>10</v>
      </c>
      <c r="L1" s="707"/>
      <c r="M1" s="707"/>
      <c r="N1" s="707"/>
      <c r="O1" s="707"/>
      <c r="P1" s="707"/>
      <c r="Q1" s="707"/>
      <c r="R1" s="707"/>
      <c r="S1" s="707"/>
      <c r="T1" s="707"/>
      <c r="U1" s="707"/>
      <c r="V1" s="707"/>
      <c r="W1" s="707"/>
      <c r="X1" s="707"/>
      <c r="Y1" s="707"/>
      <c r="Z1" s="707"/>
    </row>
    <row r="2" spans="1:26" ht="12" customHeight="1" x14ac:dyDescent="0.3">
      <c r="A2" s="1" t="s">
        <v>11</v>
      </c>
      <c r="B2" s="1" t="s">
        <v>12</v>
      </c>
      <c r="C2" s="1" t="s">
        <v>13</v>
      </c>
      <c r="D2" s="1" t="s">
        <v>14</v>
      </c>
      <c r="E2" s="1" t="s">
        <v>15</v>
      </c>
      <c r="F2" s="1" t="s">
        <v>16</v>
      </c>
      <c r="G2" s="1" t="s">
        <v>17</v>
      </c>
      <c r="H2" s="2" t="s">
        <v>18</v>
      </c>
      <c r="I2" s="3" t="s">
        <v>19</v>
      </c>
      <c r="J2" s="4" t="s">
        <v>20</v>
      </c>
      <c r="K2" t="str">
        <f>CONCATENATE('Plan comptable'!B2," - ",'Plan comptable'!C2)</f>
        <v>10000 - ACTIF</v>
      </c>
    </row>
    <row r="3" spans="1:26" ht="12" customHeight="1" x14ac:dyDescent="0.3">
      <c r="A3" s="1" t="s">
        <v>21</v>
      </c>
      <c r="B3" s="1" t="s">
        <v>22</v>
      </c>
      <c r="C3" s="1" t="s">
        <v>23</v>
      </c>
      <c r="D3" s="1" t="s">
        <v>24</v>
      </c>
      <c r="E3" s="1" t="s">
        <v>25</v>
      </c>
      <c r="F3" s="1" t="s">
        <v>26</v>
      </c>
      <c r="G3" s="1" t="s">
        <v>27</v>
      </c>
      <c r="H3" s="2" t="s">
        <v>28</v>
      </c>
      <c r="I3" s="3" t="s">
        <v>29</v>
      </c>
      <c r="J3" s="4" t="s">
        <v>30</v>
      </c>
      <c r="K3" t="str">
        <f>CONCATENATE('Plan comptable'!B3," - ",'Plan comptable'!C3)</f>
        <v>11000 - Actifs à court terme</v>
      </c>
    </row>
    <row r="4" spans="1:26" ht="12" customHeight="1" x14ac:dyDescent="0.3">
      <c r="A4" s="1" t="s">
        <v>31</v>
      </c>
      <c r="B4" s="1" t="s">
        <v>32</v>
      </c>
      <c r="C4" s="1" t="s">
        <v>33</v>
      </c>
      <c r="D4" s="1" t="s">
        <v>34</v>
      </c>
      <c r="E4" s="1" t="s">
        <v>35</v>
      </c>
      <c r="F4" s="1" t="s">
        <v>36</v>
      </c>
      <c r="G4" s="1" t="s">
        <v>37</v>
      </c>
      <c r="H4" s="2" t="s">
        <v>38</v>
      </c>
      <c r="I4" s="3" t="s">
        <v>39</v>
      </c>
      <c r="J4" s="4" t="s">
        <v>40</v>
      </c>
      <c r="K4" t="str">
        <f>CONCATENATE('Plan comptable'!B4," - ",'Plan comptable'!C4)</f>
        <v>11100 - Encaisse</v>
      </c>
    </row>
    <row r="5" spans="1:26" ht="12" customHeight="1" x14ac:dyDescent="0.3">
      <c r="A5" s="1" t="s">
        <v>41</v>
      </c>
      <c r="B5" s="1" t="s">
        <v>42</v>
      </c>
      <c r="C5" s="1" t="s">
        <v>43</v>
      </c>
      <c r="D5" s="1" t="s">
        <v>44</v>
      </c>
      <c r="E5" s="1" t="s">
        <v>45</v>
      </c>
      <c r="F5" s="1" t="s">
        <v>46</v>
      </c>
      <c r="G5" s="1" t="s">
        <v>47</v>
      </c>
      <c r="H5" s="2" t="s">
        <v>48</v>
      </c>
      <c r="I5" s="3" t="s">
        <v>49</v>
      </c>
      <c r="J5" s="4" t="s">
        <v>50</v>
      </c>
      <c r="K5" t="str">
        <f>CONCATENATE('Plan comptable'!B5," - ",'Plan comptable'!C5)</f>
        <v>11110 - Encaisse régulière</v>
      </c>
    </row>
    <row r="6" spans="1:26" ht="12" customHeight="1" x14ac:dyDescent="0.3">
      <c r="A6" s="1" t="s">
        <v>51</v>
      </c>
      <c r="B6" s="1" t="s">
        <v>52</v>
      </c>
      <c r="C6" s="1" t="s">
        <v>53</v>
      </c>
      <c r="D6" s="1" t="s">
        <v>54</v>
      </c>
      <c r="E6" s="1" t="s">
        <v>55</v>
      </c>
      <c r="F6" s="1" t="s">
        <v>56</v>
      </c>
      <c r="G6" s="1" t="s">
        <v>57</v>
      </c>
      <c r="H6" s="3" t="s">
        <v>58</v>
      </c>
      <c r="I6" s="3" t="s">
        <v>59</v>
      </c>
      <c r="J6" s="4" t="s">
        <v>60</v>
      </c>
      <c r="K6" t="str">
        <f>CONCATENATE('Plan comptable'!B8," - ",'Plan comptable'!C8)</f>
        <v>11120 - Encaisse réservée pour taxes</v>
      </c>
    </row>
    <row r="7" spans="1:26" ht="12" customHeight="1" x14ac:dyDescent="0.3">
      <c r="A7" s="1" t="s">
        <v>61</v>
      </c>
      <c r="B7" s="1" t="s">
        <v>62</v>
      </c>
      <c r="C7" s="1" t="s">
        <v>63</v>
      </c>
      <c r="D7" s="1" t="s">
        <v>64</v>
      </c>
      <c r="E7" s="1"/>
      <c r="F7" s="1" t="s">
        <v>65</v>
      </c>
      <c r="H7" s="2" t="s">
        <v>66</v>
      </c>
      <c r="I7" s="3" t="s">
        <v>67</v>
      </c>
      <c r="J7" s="4" t="s">
        <v>68</v>
      </c>
      <c r="K7" t="str">
        <f>CONCATENATE('Plan comptable'!B9," - ",'Plan comptable'!C9)</f>
        <v>11200 - Placements à court terme</v>
      </c>
    </row>
    <row r="8" spans="1:26" ht="12" customHeight="1" x14ac:dyDescent="0.3">
      <c r="A8" s="1" t="s">
        <v>69</v>
      </c>
      <c r="B8" s="1"/>
      <c r="C8" s="1" t="s">
        <v>70</v>
      </c>
      <c r="D8" s="1" t="s">
        <v>71</v>
      </c>
      <c r="E8" s="1"/>
      <c r="F8" s="1" t="s">
        <v>72</v>
      </c>
      <c r="H8" s="2" t="s">
        <v>73</v>
      </c>
      <c r="I8" s="3" t="s">
        <v>74</v>
      </c>
      <c r="J8" s="4" t="s">
        <v>75</v>
      </c>
      <c r="K8" t="str">
        <f>CONCATENATE('Plan comptable'!B12," - ",'Plan comptable'!C12)</f>
        <v>11300 - Débiteurs</v>
      </c>
    </row>
    <row r="9" spans="1:26" ht="12" customHeight="1" x14ac:dyDescent="0.3">
      <c r="A9" s="1" t="s">
        <v>76</v>
      </c>
      <c r="B9" s="1"/>
      <c r="C9" s="1"/>
      <c r="D9" s="1" t="s">
        <v>77</v>
      </c>
      <c r="E9" s="1"/>
      <c r="F9" s="1" t="s">
        <v>78</v>
      </c>
      <c r="H9" s="2" t="s">
        <v>79</v>
      </c>
      <c r="I9" s="3" t="s">
        <v>80</v>
      </c>
      <c r="J9" s="4" t="s">
        <v>81</v>
      </c>
      <c r="K9" t="str">
        <f>CONCATENATE('Plan comptable'!B13," - ",'Plan comptable'!C13)</f>
        <v>11310 - Loyer à recevoir</v>
      </c>
    </row>
    <row r="10" spans="1:26" ht="12" customHeight="1" x14ac:dyDescent="0.3">
      <c r="A10" s="1" t="s">
        <v>82</v>
      </c>
      <c r="B10" s="1"/>
      <c r="C10" s="1"/>
      <c r="D10" s="1" t="s">
        <v>83</v>
      </c>
      <c r="E10" s="1"/>
      <c r="F10" s="1"/>
      <c r="H10" s="3" t="s">
        <v>84</v>
      </c>
      <c r="I10" s="3" t="s">
        <v>85</v>
      </c>
      <c r="J10" s="4" t="s">
        <v>86</v>
      </c>
      <c r="K10" t="str">
        <f>CONCATENATE('Plan comptable'!B14," - ",'Plan comptable'!C14)</f>
        <v>11315 - Loyer commercial à recevoir</v>
      </c>
    </row>
    <row r="11" spans="1:26" ht="12" customHeight="1" x14ac:dyDescent="0.3">
      <c r="A11" s="1" t="s">
        <v>87</v>
      </c>
      <c r="B11" s="1"/>
      <c r="C11" s="1"/>
      <c r="D11" s="1" t="s">
        <v>88</v>
      </c>
      <c r="E11" s="1"/>
      <c r="F11" s="1"/>
      <c r="H11" s="2" t="s">
        <v>89</v>
      </c>
      <c r="I11" s="3" t="s">
        <v>90</v>
      </c>
      <c r="J11" s="4" t="s">
        <v>91</v>
      </c>
      <c r="K11" t="str">
        <f>CONCATENATE('Plan comptable'!B15," - ",'Plan comptable'!C15)</f>
        <v>11320 - Provision pour créances douteuses</v>
      </c>
    </row>
    <row r="12" spans="1:26" ht="12" customHeight="1" x14ac:dyDescent="0.3">
      <c r="A12" s="1" t="s">
        <v>92</v>
      </c>
      <c r="B12" s="1"/>
      <c r="C12" s="1"/>
      <c r="D12" s="1" t="s">
        <v>93</v>
      </c>
      <c r="E12" s="1"/>
      <c r="F12" s="1"/>
      <c r="H12" s="2" t="s">
        <v>94</v>
      </c>
      <c r="I12" s="3" t="s">
        <v>95</v>
      </c>
      <c r="J12" s="4" t="s">
        <v>96</v>
      </c>
      <c r="K12" t="str">
        <f>CONCATENATE('Plan comptable'!B16," - ",'Plan comptable'!C16)</f>
        <v>11330 - TPS à recevoir</v>
      </c>
    </row>
    <row r="13" spans="1:26" ht="12" customHeight="1" x14ac:dyDescent="0.3">
      <c r="A13" s="1" t="s">
        <v>97</v>
      </c>
      <c r="B13" s="1"/>
      <c r="C13" s="1"/>
      <c r="D13" s="1" t="s">
        <v>98</v>
      </c>
      <c r="E13" s="1"/>
      <c r="F13" s="1"/>
      <c r="H13" s="3" t="s">
        <v>99</v>
      </c>
      <c r="I13" s="3" t="s">
        <v>100</v>
      </c>
      <c r="J13" s="4" t="s">
        <v>101</v>
      </c>
      <c r="K13" t="str">
        <f>CONCATENATE('Plan comptable'!B17," - ",'Plan comptable'!C17)</f>
        <v>11340 - TVQ à recevoir</v>
      </c>
    </row>
    <row r="14" spans="1:26" ht="12" customHeight="1" x14ac:dyDescent="0.3">
      <c r="A14" s="1" t="s">
        <v>102</v>
      </c>
      <c r="B14" s="1"/>
      <c r="C14" s="1"/>
      <c r="D14" s="1"/>
      <c r="E14" s="1"/>
      <c r="F14" s="1"/>
      <c r="H14" s="2" t="s">
        <v>103</v>
      </c>
      <c r="I14" s="3" t="s">
        <v>104</v>
      </c>
      <c r="J14" s="4" t="s">
        <v>105</v>
      </c>
      <c r="K14" t="str">
        <f>CONCATENATE('Plan comptable'!B18," - ",'Plan comptable'!C18)</f>
        <v>11350 - Intérêts courus</v>
      </c>
    </row>
    <row r="15" spans="1:26" ht="12" customHeight="1" x14ac:dyDescent="0.3">
      <c r="A15" s="1" t="s">
        <v>106</v>
      </c>
      <c r="B15" s="1"/>
      <c r="C15" s="1"/>
      <c r="D15" s="1"/>
      <c r="E15" s="1"/>
      <c r="F15" s="1"/>
      <c r="H15" s="2" t="s">
        <v>107</v>
      </c>
      <c r="I15" s="3" t="s">
        <v>108</v>
      </c>
      <c r="J15" s="4" t="s">
        <v>109</v>
      </c>
      <c r="K15" t="str">
        <f>CONCATENATE('Plan comptable'!B19," - ",'Plan comptable'!C19)</f>
        <v>11360 - Supplément au loyer (PSL) à recevoir</v>
      </c>
    </row>
    <row r="16" spans="1:26" ht="12" customHeight="1" x14ac:dyDescent="0.3">
      <c r="A16" s="1" t="s">
        <v>110</v>
      </c>
      <c r="B16" s="1"/>
      <c r="C16" s="1"/>
      <c r="D16" s="1"/>
      <c r="E16" s="1"/>
      <c r="F16" s="1"/>
      <c r="I16" s="3" t="s">
        <v>111</v>
      </c>
      <c r="J16" s="4" t="s">
        <v>112</v>
      </c>
      <c r="K16" t="str">
        <f>CONCATENATE('Plan comptable'!B20," - ",'Plan comptable'!C20)</f>
        <v>11370 - Autres subventions à recevoir</v>
      </c>
    </row>
    <row r="17" spans="1:11" ht="12" customHeight="1" x14ac:dyDescent="0.3">
      <c r="A17" s="1" t="s">
        <v>113</v>
      </c>
      <c r="B17" s="1"/>
      <c r="C17" s="1"/>
      <c r="D17" s="1"/>
      <c r="E17" s="1"/>
      <c r="F17" s="1"/>
      <c r="I17" s="3" t="s">
        <v>114</v>
      </c>
      <c r="J17" s="4" t="s">
        <v>115</v>
      </c>
      <c r="K17" t="str">
        <f>CONCATENATE('Plan comptable'!B21," - ",'Plan comptable'!C21)</f>
        <v>11380 - Clients</v>
      </c>
    </row>
    <row r="18" spans="1:11" ht="12" customHeight="1" x14ac:dyDescent="0.3">
      <c r="A18" s="1" t="s">
        <v>116</v>
      </c>
      <c r="B18" s="1"/>
      <c r="C18" s="1"/>
      <c r="D18" s="1"/>
      <c r="E18" s="1"/>
      <c r="F18" s="1"/>
      <c r="I18" s="3" t="s">
        <v>117</v>
      </c>
      <c r="J18" s="4" t="s">
        <v>118</v>
      </c>
      <c r="K18" t="str">
        <f>CONCATENATE('Plan comptable'!B22," - ",'Plan comptable'!C22)</f>
        <v>11390 - Autres débiteurs à recevoir</v>
      </c>
    </row>
    <row r="19" spans="1:11" ht="12" customHeight="1" x14ac:dyDescent="0.3">
      <c r="A19" s="1" t="s">
        <v>119</v>
      </c>
      <c r="B19" s="1"/>
      <c r="C19" s="1"/>
      <c r="D19" s="1"/>
      <c r="E19" s="1"/>
      <c r="F19" s="1"/>
      <c r="I19" s="3" t="s">
        <v>120</v>
      </c>
      <c r="J19" s="4" t="s">
        <v>121</v>
      </c>
      <c r="K19" t="str">
        <f>CONCATENATE('Plan comptable'!B23," - ",'Plan comptable'!C23)</f>
        <v>11400 - Avances à un apparenté</v>
      </c>
    </row>
    <row r="20" spans="1:11" ht="12" customHeight="1" x14ac:dyDescent="0.3">
      <c r="A20" s="1" t="s">
        <v>122</v>
      </c>
      <c r="B20" s="1"/>
      <c r="C20" s="1"/>
      <c r="D20" s="1"/>
      <c r="E20" s="1"/>
      <c r="F20" s="1"/>
      <c r="I20" s="3" t="s">
        <v>123</v>
      </c>
      <c r="J20" s="4" t="s">
        <v>124</v>
      </c>
      <c r="K20" t="str">
        <f>CONCATENATE('Plan comptable'!B24," - ",'Plan comptable'!C24)</f>
        <v>11500 - Frais payés d'avance</v>
      </c>
    </row>
    <row r="21" spans="1:11" ht="12" customHeight="1" x14ac:dyDescent="0.3">
      <c r="A21" s="1" t="s">
        <v>125</v>
      </c>
      <c r="B21" s="1"/>
      <c r="C21" s="1"/>
      <c r="D21" s="1"/>
      <c r="E21" s="1"/>
      <c r="F21" s="1"/>
      <c r="I21" s="3" t="s">
        <v>126</v>
      </c>
      <c r="J21" s="4" t="s">
        <v>127</v>
      </c>
      <c r="K21" t="str">
        <f>CONCATENATE('Plan comptable'!B25," - ",'Plan comptable'!C25)</f>
        <v>11510 - Impôts fonciers payés d'avance</v>
      </c>
    </row>
    <row r="22" spans="1:11" ht="12" customHeight="1" x14ac:dyDescent="0.3">
      <c r="A22" s="1" t="s">
        <v>128</v>
      </c>
      <c r="B22" s="1"/>
      <c r="C22" s="1"/>
      <c r="D22" s="1"/>
      <c r="E22" s="1"/>
      <c r="F22" s="1"/>
      <c r="I22" s="3" t="s">
        <v>129</v>
      </c>
      <c r="J22" s="4" t="s">
        <v>130</v>
      </c>
      <c r="K22" t="str">
        <f>CONCATENATE('Plan comptable'!B26," - ",'Plan comptable'!C26)</f>
        <v>11520 - Assurances payées d'avance</v>
      </c>
    </row>
    <row r="23" spans="1:11" ht="12" customHeight="1" x14ac:dyDescent="0.3">
      <c r="A23" s="1" t="s">
        <v>131</v>
      </c>
      <c r="B23" s="1"/>
      <c r="C23" s="1"/>
      <c r="D23" s="1"/>
      <c r="E23" s="1"/>
      <c r="F23" s="1"/>
      <c r="I23" s="3" t="s">
        <v>132</v>
      </c>
      <c r="J23" s="4" t="s">
        <v>133</v>
      </c>
      <c r="K23" t="str">
        <f>CONCATENATE('Plan comptable'!B27," - ",'Plan comptable'!C27)</f>
        <v>11530 - Énergie (électricité, chauffage, etc.) payée d'avance</v>
      </c>
    </row>
    <row r="24" spans="1:11" ht="12" customHeight="1" x14ac:dyDescent="0.3">
      <c r="A24" s="1" t="s">
        <v>134</v>
      </c>
      <c r="B24" s="1"/>
      <c r="C24" s="1"/>
      <c r="D24" s="1"/>
      <c r="E24" s="1"/>
      <c r="F24" s="1"/>
      <c r="I24" s="3" t="s">
        <v>135</v>
      </c>
      <c r="J24" s="4" t="s">
        <v>136</v>
      </c>
      <c r="K24" t="str">
        <f>CONCATENATE('Plan comptable'!B28," - ",'Plan comptable'!C28)</f>
        <v>11540 - Autres frais payés d'avance</v>
      </c>
    </row>
    <row r="25" spans="1:11" ht="12" customHeight="1" x14ac:dyDescent="0.3">
      <c r="A25" s="1" t="s">
        <v>137</v>
      </c>
      <c r="B25" s="1"/>
      <c r="C25" s="1"/>
      <c r="D25" s="1"/>
      <c r="E25" s="1"/>
      <c r="F25" s="1"/>
      <c r="I25" s="3" t="s">
        <v>138</v>
      </c>
      <c r="J25" s="4" t="s">
        <v>139</v>
      </c>
      <c r="K25" t="str">
        <f>CONCATENATE('Plan comptable'!B29," - ",'Plan comptable'!C29)</f>
        <v>11600 - Stocks</v>
      </c>
    </row>
    <row r="26" spans="1:11" ht="12" customHeight="1" x14ac:dyDescent="0.3">
      <c r="A26" s="1" t="s">
        <v>140</v>
      </c>
      <c r="B26" s="1"/>
      <c r="C26" s="1"/>
      <c r="D26" s="1"/>
      <c r="E26" s="1"/>
      <c r="F26" s="1"/>
      <c r="I26" s="3" t="s">
        <v>141</v>
      </c>
      <c r="J26" s="4" t="s">
        <v>142</v>
      </c>
      <c r="K26" t="str">
        <f>CONCATENATE('Plan comptable'!B30," - ",'Plan comptable'!C30)</f>
        <v>11700 - Créances interfonds</v>
      </c>
    </row>
    <row r="27" spans="1:11" ht="12" customHeight="1" x14ac:dyDescent="0.3">
      <c r="F27" s="1"/>
      <c r="I27" s="3" t="s">
        <v>143</v>
      </c>
      <c r="J27" s="4" t="s">
        <v>144</v>
      </c>
      <c r="K27" t="str">
        <f>CONCATENATE('Plan comptable'!B31," - ",'Plan comptable'!C31)</f>
        <v>11800 - Portion à court terme de la subvention à recevoir</v>
      </c>
    </row>
    <row r="28" spans="1:11" ht="12" customHeight="1" x14ac:dyDescent="0.3">
      <c r="F28" s="1"/>
      <c r="I28" s="3" t="s">
        <v>145</v>
      </c>
      <c r="J28" s="4" t="s">
        <v>146</v>
      </c>
      <c r="K28" t="str">
        <f>CONCATENATE('Plan comptable'!B32," - ",'Plan comptable'!C32)</f>
        <v>11900 - Autres actifs à court terme</v>
      </c>
    </row>
    <row r="29" spans="1:11" ht="12" customHeight="1" x14ac:dyDescent="0.3">
      <c r="F29" s="1"/>
      <c r="I29" s="3" t="s">
        <v>147</v>
      </c>
      <c r="J29" s="4" t="s">
        <v>148</v>
      </c>
      <c r="K29" t="str">
        <f>CONCATENATE('Plan comptable'!B33," - ",'Plan comptable'!C33)</f>
        <v>12000 - Actifs à long terme</v>
      </c>
    </row>
    <row r="30" spans="1:11" ht="12" customHeight="1" x14ac:dyDescent="0.3">
      <c r="F30" s="1"/>
      <c r="I30" s="3" t="s">
        <v>149</v>
      </c>
      <c r="J30" s="4" t="s">
        <v>150</v>
      </c>
      <c r="K30" t="str">
        <f>CONCATENATE('Plan comptable'!B34," - ",'Plan comptable'!C34)</f>
        <v>12100 - Réserve hypothécaire</v>
      </c>
    </row>
    <row r="31" spans="1:11" ht="12" customHeight="1" x14ac:dyDescent="0.3">
      <c r="F31" s="1"/>
      <c r="I31" s="3" t="s">
        <v>151</v>
      </c>
      <c r="J31" s="4" t="s">
        <v>152</v>
      </c>
      <c r="K31" t="e">
        <f>CONCATENATE('Plan comptable'!#REF!," - ",'Plan comptable'!#REF!)</f>
        <v>#REF!</v>
      </c>
    </row>
    <row r="32" spans="1:11" ht="12" customHeight="1" x14ac:dyDescent="0.3">
      <c r="F32" s="1"/>
      <c r="I32" s="3" t="s">
        <v>153</v>
      </c>
      <c r="J32" s="4" t="s">
        <v>154</v>
      </c>
      <c r="K32" t="e">
        <f>CONCATENATE('Plan comptable'!#REF!," - ",'Plan comptable'!#REF!)</f>
        <v>#REF!</v>
      </c>
    </row>
    <row r="33" spans="6:11" ht="12" customHeight="1" x14ac:dyDescent="0.3">
      <c r="F33" s="1"/>
      <c r="I33" s="3" t="s">
        <v>155</v>
      </c>
      <c r="J33" s="4" t="s">
        <v>156</v>
      </c>
      <c r="K33" t="e">
        <f>CONCATENATE('Plan comptable'!#REF!," - ",'Plan comptable'!#REF!)</f>
        <v>#REF!</v>
      </c>
    </row>
    <row r="34" spans="6:11" ht="12" customHeight="1" x14ac:dyDescent="0.3">
      <c r="F34" s="1"/>
      <c r="I34" s="3" t="s">
        <v>157</v>
      </c>
      <c r="J34" s="4" t="s">
        <v>158</v>
      </c>
      <c r="K34" t="e">
        <f>CONCATENATE('Plan comptable'!#REF!," - ",'Plan comptable'!#REF!)</f>
        <v>#REF!</v>
      </c>
    </row>
    <row r="35" spans="6:11" ht="12" customHeight="1" x14ac:dyDescent="0.3">
      <c r="F35" s="1"/>
      <c r="I35" s="3" t="s">
        <v>159</v>
      </c>
      <c r="J35" s="4" t="s">
        <v>160</v>
      </c>
      <c r="K35" t="e">
        <f>CONCATENATE('Plan comptable'!#REF!," - ",'Plan comptable'!#REF!)</f>
        <v>#REF!</v>
      </c>
    </row>
    <row r="36" spans="6:11" ht="12" customHeight="1" x14ac:dyDescent="0.3">
      <c r="F36" s="1"/>
      <c r="I36" s="3" t="s">
        <v>161</v>
      </c>
      <c r="J36" s="4" t="s">
        <v>162</v>
      </c>
      <c r="K36" t="e">
        <f>CONCATENATE('Plan comptable'!#REF!," - ",'Plan comptable'!#REF!)</f>
        <v>#REF!</v>
      </c>
    </row>
    <row r="37" spans="6:11" ht="12" customHeight="1" x14ac:dyDescent="0.3">
      <c r="F37" s="1"/>
      <c r="I37" s="3" t="s">
        <v>163</v>
      </c>
      <c r="J37" s="4" t="s">
        <v>164</v>
      </c>
      <c r="K37" t="e">
        <f>CONCATENATE('Plan comptable'!#REF!," - ",'Plan comptable'!#REF!)</f>
        <v>#REF!</v>
      </c>
    </row>
    <row r="38" spans="6:11" ht="12" customHeight="1" x14ac:dyDescent="0.3">
      <c r="F38" s="1"/>
      <c r="I38" s="3" t="s">
        <v>165</v>
      </c>
      <c r="J38" s="4" t="s">
        <v>166</v>
      </c>
      <c r="K38" t="e">
        <f>CONCATENATE('Plan comptable'!#REF!," - ",'Plan comptable'!#REF!)</f>
        <v>#REF!</v>
      </c>
    </row>
    <row r="39" spans="6:11" ht="12" customHeight="1" x14ac:dyDescent="0.3">
      <c r="F39" s="1"/>
      <c r="I39" s="3" t="s">
        <v>167</v>
      </c>
      <c r="J39" s="4" t="s">
        <v>168</v>
      </c>
      <c r="K39" t="e">
        <f>CONCATENATE('Plan comptable'!#REF!," - ",'Plan comptable'!#REF!)</f>
        <v>#REF!</v>
      </c>
    </row>
    <row r="40" spans="6:11" ht="12" customHeight="1" x14ac:dyDescent="0.3">
      <c r="F40" s="1"/>
      <c r="J40" s="4" t="s">
        <v>169</v>
      </c>
      <c r="K40" t="e">
        <f>CONCATENATE('Plan comptable'!#REF!," - ",'Plan comptable'!#REF!)</f>
        <v>#REF!</v>
      </c>
    </row>
    <row r="41" spans="6:11" ht="12" customHeight="1" x14ac:dyDescent="0.3">
      <c r="F41" s="1"/>
      <c r="J41" s="4" t="s">
        <v>170</v>
      </c>
      <c r="K41" t="e">
        <f>CONCATENATE('Plan comptable'!#REF!," - ",'Plan comptable'!#REF!)</f>
        <v>#REF!</v>
      </c>
    </row>
    <row r="42" spans="6:11" ht="12" customHeight="1" x14ac:dyDescent="0.3">
      <c r="F42" s="1"/>
      <c r="J42" s="4" t="s">
        <v>171</v>
      </c>
      <c r="K42" t="e">
        <f>CONCATENATE('Plan comptable'!#REF!," - ",'Plan comptable'!#REF!)</f>
        <v>#REF!</v>
      </c>
    </row>
    <row r="43" spans="6:11" ht="12" customHeight="1" x14ac:dyDescent="0.3">
      <c r="F43" s="1"/>
      <c r="J43" s="4" t="s">
        <v>172</v>
      </c>
      <c r="K43" t="e">
        <f>CONCATENATE('Plan comptable'!#REF!," - ",'Plan comptable'!#REF!)</f>
        <v>#REF!</v>
      </c>
    </row>
    <row r="44" spans="6:11" ht="12" customHeight="1" x14ac:dyDescent="0.3">
      <c r="F44" s="1"/>
      <c r="J44" s="4" t="s">
        <v>173</v>
      </c>
      <c r="K44" t="str">
        <f>CONCATENATE('Plan comptable'!B48," - ",'Plan comptable'!C48)</f>
        <v>12200 - Encaisse, placements et épargnes réservés</v>
      </c>
    </row>
    <row r="45" spans="6:11" ht="12" customHeight="1" x14ac:dyDescent="0.3">
      <c r="F45" s="1"/>
      <c r="J45" s="4" t="s">
        <v>174</v>
      </c>
      <c r="K45" t="str">
        <f>CONCATENATE('Plan comptable'!B49," - ",'Plan comptable'!C49)</f>
        <v>12210 - Encaisse réservée</v>
      </c>
    </row>
    <row r="46" spans="6:11" ht="12" customHeight="1" x14ac:dyDescent="0.3">
      <c r="F46" s="1"/>
      <c r="J46" s="4" t="s">
        <v>175</v>
      </c>
      <c r="K46" t="str">
        <f>CONCATENATE('Plan comptable'!B50," - ",'Plan comptable'!C50)</f>
        <v>12220 - Placements et épargnes réservés</v>
      </c>
    </row>
    <row r="47" spans="6:11" ht="12" customHeight="1" x14ac:dyDescent="0.3">
      <c r="F47" s="1"/>
      <c r="J47" s="4" t="s">
        <v>176</v>
      </c>
      <c r="K47" t="str">
        <f>CONCATENATE('Plan comptable'!B51," - ",'Plan comptable'!C51)</f>
        <v>12300 - Autres placements</v>
      </c>
    </row>
    <row r="48" spans="6:11" ht="12" customHeight="1" x14ac:dyDescent="0.3">
      <c r="F48" s="1"/>
      <c r="J48" s="4" t="s">
        <v>177</v>
      </c>
      <c r="K48" t="str">
        <f>CONCATENATE('Plan comptable'!B52," - ",'Plan comptable'!C52)</f>
        <v>12400 - Autres placements réservés</v>
      </c>
    </row>
    <row r="49" spans="6:11" ht="12" customHeight="1" x14ac:dyDescent="0.3">
      <c r="F49" s="1"/>
      <c r="J49" s="4" t="s">
        <v>178</v>
      </c>
      <c r="K49" t="str">
        <f>CONCATENATE('Plan comptable'!B53," - ",'Plan comptable'!C53)</f>
        <v>12500 - Subvention à recevoir</v>
      </c>
    </row>
    <row r="50" spans="6:11" ht="12" customHeight="1" x14ac:dyDescent="0.3">
      <c r="F50" s="1"/>
      <c r="J50" s="4" t="s">
        <v>179</v>
      </c>
      <c r="K50" t="str">
        <f>CONCATENATE('Plan comptable'!B54," - ",'Plan comptable'!C54)</f>
        <v>12600 - Immobilisations corporelles</v>
      </c>
    </row>
    <row r="51" spans="6:11" ht="12" customHeight="1" x14ac:dyDescent="0.3">
      <c r="F51" s="1"/>
      <c r="J51" s="4" t="s">
        <v>180</v>
      </c>
      <c r="K51" t="str">
        <f>CONCATENATE('Plan comptable'!B55," - ",'Plan comptable'!C55)</f>
        <v>12610 - Immobilisations</v>
      </c>
    </row>
    <row r="52" spans="6:11" ht="12" customHeight="1" x14ac:dyDescent="0.3">
      <c r="F52" s="1"/>
      <c r="J52" s="4" t="s">
        <v>181</v>
      </c>
      <c r="K52" t="str">
        <f>CONCATENATE('Plan comptable'!B56," - ",'Plan comptable'!C56)</f>
        <v>12611 - Immobilisations_Terrain</v>
      </c>
    </row>
    <row r="53" spans="6:11" ht="12" customHeight="1" x14ac:dyDescent="0.3">
      <c r="F53" s="1"/>
      <c r="J53" s="4" t="s">
        <v>182</v>
      </c>
      <c r="K53" t="str">
        <f>CONCATENATE('Plan comptable'!B57," - ",'Plan comptable'!C57)</f>
        <v>12612 - Immobilisations_Bâtisse</v>
      </c>
    </row>
    <row r="54" spans="6:11" ht="12" customHeight="1" x14ac:dyDescent="0.3">
      <c r="F54" s="1"/>
      <c r="J54" s="4" t="s">
        <v>183</v>
      </c>
      <c r="K54" t="str">
        <f>CONCATENATE('Plan comptable'!B58," - ",'Plan comptable'!C58)</f>
        <v>12613 - Immobilisations_Biens meubles et équipements</v>
      </c>
    </row>
    <row r="55" spans="6:11" ht="12" customHeight="1" x14ac:dyDescent="0.3">
      <c r="F55" s="1"/>
      <c r="J55" s="4" t="s">
        <v>184</v>
      </c>
      <c r="K55" t="str">
        <f>CONCATENATE('Plan comptable'!B59," - ",'Plan comptable'!C59)</f>
        <v>12614 - Autres immobilisations</v>
      </c>
    </row>
    <row r="56" spans="6:11" ht="12" customHeight="1" x14ac:dyDescent="0.3">
      <c r="F56" s="1"/>
      <c r="J56" s="4" t="s">
        <v>185</v>
      </c>
      <c r="K56" t="str">
        <f>CONCATENATE('Plan comptable'!B60," - ",'Plan comptable'!C60)</f>
        <v>12620 - Amortissement cumulé_Immobilisations</v>
      </c>
    </row>
    <row r="57" spans="6:11" ht="12" customHeight="1" x14ac:dyDescent="0.3">
      <c r="F57" s="1"/>
      <c r="J57" s="4" t="s">
        <v>186</v>
      </c>
      <c r="K57" t="str">
        <f>CONCATENATE('Plan comptable'!B61," - ",'Plan comptable'!C61)</f>
        <v>12621 - Amortissement cumulé_Bâtisse</v>
      </c>
    </row>
    <row r="58" spans="6:11" ht="12" customHeight="1" x14ac:dyDescent="0.3">
      <c r="F58" s="1"/>
      <c r="J58" s="4" t="s">
        <v>187</v>
      </c>
      <c r="K58" t="str">
        <f>CONCATENATE('Plan comptable'!B62," - ",'Plan comptable'!C62)</f>
        <v>12622 - Amortissement cumulé_ Biens meubles et équipements</v>
      </c>
    </row>
    <row r="59" spans="6:11" ht="12" customHeight="1" x14ac:dyDescent="0.3">
      <c r="F59" s="1"/>
      <c r="J59" s="5" t="s">
        <v>188</v>
      </c>
      <c r="K59" t="str">
        <f>CONCATENATE('Plan comptable'!B63," - ",'Plan comptable'!C63)</f>
        <v>12623 - Amortissement cumulé_ autres immobilisations</v>
      </c>
    </row>
    <row r="60" spans="6:11" ht="12" customHeight="1" x14ac:dyDescent="0.3">
      <c r="F60" s="1"/>
      <c r="J60" s="5" t="s">
        <v>189</v>
      </c>
      <c r="K60" t="str">
        <f>CONCATENATE('Plan comptable'!B64," - ",'Plan comptable'!C64)</f>
        <v>12700 - Immobilisations_Bâtisse en cours de construction</v>
      </c>
    </row>
    <row r="61" spans="6:11" ht="12" customHeight="1" x14ac:dyDescent="0.3">
      <c r="F61" s="1"/>
      <c r="J61" s="5" t="s">
        <v>190</v>
      </c>
      <c r="K61" t="str">
        <f>CONCATENATE('Plan comptable'!B65," - ",'Plan comptable'!C65)</f>
        <v>12900 - Autres actifs à long terme</v>
      </c>
    </row>
    <row r="62" spans="6:11" ht="12" customHeight="1" x14ac:dyDescent="0.3">
      <c r="F62" s="1"/>
      <c r="J62" s="5" t="s">
        <v>191</v>
      </c>
      <c r="K62" t="str">
        <f>CONCATENATE('Plan comptable'!B66," - ",'Plan comptable'!C66)</f>
        <v xml:space="preserve"> - </v>
      </c>
    </row>
    <row r="63" spans="6:11" ht="12" customHeight="1" x14ac:dyDescent="0.3">
      <c r="F63" s="1"/>
      <c r="J63" s="5" t="s">
        <v>192</v>
      </c>
      <c r="K63" t="str">
        <f>CONCATENATE('Plan comptable'!B67," - ",'Plan comptable'!C67)</f>
        <v>20000 - PASSIF</v>
      </c>
    </row>
    <row r="64" spans="6:11" ht="12" customHeight="1" x14ac:dyDescent="0.3">
      <c r="F64" s="1"/>
      <c r="J64" s="5" t="s">
        <v>193</v>
      </c>
      <c r="K64" t="str">
        <f>CONCATENATE('Plan comptable'!B68," - ",'Plan comptable'!C68)</f>
        <v>21000 - Passif à court terme</v>
      </c>
    </row>
    <row r="65" spans="6:11" ht="12" customHeight="1" x14ac:dyDescent="0.3">
      <c r="F65" s="1"/>
      <c r="J65" s="5" t="s">
        <v>194</v>
      </c>
      <c r="K65" t="str">
        <f>CONCATENATE('Plan comptable'!B69," - ",'Plan comptable'!C69)</f>
        <v>21100 - Découvert de banque</v>
      </c>
    </row>
    <row r="66" spans="6:11" ht="12" customHeight="1" x14ac:dyDescent="0.3">
      <c r="F66" s="1"/>
      <c r="J66" s="5" t="s">
        <v>195</v>
      </c>
      <c r="K66" t="str">
        <f>CONCATENATE('Plan comptable'!B72," - ",'Plan comptable'!C72)</f>
        <v>21200 - Créances interfonds</v>
      </c>
    </row>
    <row r="67" spans="6:11" ht="12" customHeight="1" x14ac:dyDescent="0.3">
      <c r="F67" s="1"/>
      <c r="J67" s="5" t="s">
        <v>196</v>
      </c>
      <c r="K67" t="str">
        <f>CONCATENATE('Plan comptable'!B73," - ",'Plan comptable'!C73)</f>
        <v>21300 - Marge de crédit</v>
      </c>
    </row>
    <row r="68" spans="6:11" ht="12" customHeight="1" x14ac:dyDescent="0.3">
      <c r="F68" s="1"/>
      <c r="J68" s="5" t="s">
        <v>197</v>
      </c>
      <c r="K68" t="str">
        <f>CONCATENATE('Plan comptable'!B74," - ",'Plan comptable'!C74)</f>
        <v>21310 - Marge de crédit reliée aux travaux</v>
      </c>
    </row>
    <row r="69" spans="6:11" ht="12" customHeight="1" x14ac:dyDescent="0.3">
      <c r="F69" s="1"/>
      <c r="J69" s="5" t="s">
        <v>198</v>
      </c>
      <c r="K69" t="str">
        <f>CONCATENATE('Plan comptable'!B75," - ",'Plan comptable'!C75)</f>
        <v>21320 - Marge de crédit _autres</v>
      </c>
    </row>
    <row r="70" spans="6:11" ht="12" customHeight="1" x14ac:dyDescent="0.3">
      <c r="F70" s="1"/>
      <c r="J70" s="5" t="s">
        <v>199</v>
      </c>
      <c r="K70" t="str">
        <f>CONCATENATE('Plan comptable'!B76," - ",'Plan comptable'!C76)</f>
        <v>21400 - Créditeurs</v>
      </c>
    </row>
    <row r="71" spans="6:11" ht="12" customHeight="1" x14ac:dyDescent="0.3">
      <c r="F71" s="1"/>
      <c r="J71" s="5" t="s">
        <v>200</v>
      </c>
      <c r="K71" t="str">
        <f>CONCATENATE('Plan comptable'!B77," - ",'Plan comptable'!C77)</f>
        <v>21410 - Fournisseurs et frais courus</v>
      </c>
    </row>
    <row r="72" spans="6:11" ht="12" customHeight="1" x14ac:dyDescent="0.3">
      <c r="F72" s="1"/>
      <c r="J72" s="5" t="s">
        <v>201</v>
      </c>
      <c r="K72" t="str">
        <f>CONCATENATE('Plan comptable'!B80," - ",'Plan comptable'!C80)</f>
        <v>21420 - Honoraires à payer</v>
      </c>
    </row>
    <row r="73" spans="6:11" ht="12" customHeight="1" x14ac:dyDescent="0.3">
      <c r="F73" s="1"/>
      <c r="J73" s="5" t="s">
        <v>202</v>
      </c>
      <c r="K73" t="str">
        <f>CONCATENATE('Plan comptable'!B83," - ",'Plan comptable'!C83)</f>
        <v>21430 - Loyers perçus d'avance</v>
      </c>
    </row>
    <row r="74" spans="6:11" ht="12" customHeight="1" x14ac:dyDescent="0.3">
      <c r="F74" s="1"/>
      <c r="J74" s="5" t="s">
        <v>203</v>
      </c>
      <c r="K74" t="str">
        <f>CONCATENATE('Plan comptable'!B84," - ",'Plan comptable'!C84)</f>
        <v>21440 - Supplément au loyer (PSL) perçu d'avance ou à rembourser</v>
      </c>
    </row>
    <row r="75" spans="6:11" ht="12" customHeight="1" x14ac:dyDescent="0.3">
      <c r="F75" s="1"/>
      <c r="J75" s="5" t="s">
        <v>204</v>
      </c>
      <c r="K75" t="str">
        <f>CONCATENATE('Plan comptable'!B85," - ",'Plan comptable'!C85)</f>
        <v>21450 - Réclamations judiciaires</v>
      </c>
    </row>
    <row r="76" spans="6:11" ht="12" customHeight="1" x14ac:dyDescent="0.3">
      <c r="F76" s="1"/>
      <c r="J76" s="5" t="s">
        <v>205</v>
      </c>
      <c r="K76" t="str">
        <f>CONCATENATE('Plan comptable'!B86," - ",'Plan comptable'!C86)</f>
        <v>21460 - Intérêts courus</v>
      </c>
    </row>
    <row r="77" spans="6:11" ht="12" customHeight="1" x14ac:dyDescent="0.3">
      <c r="F77" s="1"/>
      <c r="J77" s="5" t="s">
        <v>206</v>
      </c>
      <c r="K77" t="str">
        <f>CONCATENATE('Plan comptable'!B87," - ",'Plan comptable'!C87)</f>
        <v>21480 - Retenue sur les travaux</v>
      </c>
    </row>
    <row r="78" spans="6:11" ht="12" customHeight="1" x14ac:dyDescent="0.3">
      <c r="F78" s="1"/>
      <c r="J78" s="5" t="s">
        <v>207</v>
      </c>
      <c r="K78" t="str">
        <f>CONCATENATE('Plan comptable'!B88," - ",'Plan comptable'!C88)</f>
        <v>21490 - Autres créditeurs</v>
      </c>
    </row>
    <row r="79" spans="6:11" ht="12" customHeight="1" x14ac:dyDescent="0.3">
      <c r="F79" s="1"/>
      <c r="J79" s="5" t="s">
        <v>208</v>
      </c>
      <c r="K79" t="str">
        <f>CONCATENATE('Plan comptable'!B89," - ",'Plan comptable'!C89)</f>
        <v>21600 - Avances d'un apparenté</v>
      </c>
    </row>
    <row r="80" spans="6:11" ht="12" customHeight="1" x14ac:dyDescent="0.3">
      <c r="F80" s="1"/>
      <c r="J80" s="5" t="s">
        <v>209</v>
      </c>
      <c r="K80" t="str">
        <f>CONCATENATE('Plan comptable'!B90," - ",'Plan comptable'!C90)</f>
        <v>21700 - Subvention reçue d'avance</v>
      </c>
    </row>
    <row r="81" spans="6:11" ht="12" customHeight="1" x14ac:dyDescent="0.3">
      <c r="F81" s="1"/>
      <c r="J81" s="5" t="s">
        <v>210</v>
      </c>
      <c r="K81" t="str">
        <f>CONCATENATE('Plan comptable'!B91," - ",'Plan comptable'!C91)</f>
        <v>21900 - Autres passifs à court terme</v>
      </c>
    </row>
    <row r="82" spans="6:11" ht="12" customHeight="1" x14ac:dyDescent="0.3">
      <c r="F82" s="1"/>
      <c r="J82" s="5" t="s">
        <v>211</v>
      </c>
      <c r="K82" t="str">
        <f>CONCATENATE('Plan comptable'!B92," - ",'Plan comptable'!C92)</f>
        <v>22100 - Portion à court terme des apports reportés</v>
      </c>
    </row>
    <row r="83" spans="6:11" ht="12" customHeight="1" x14ac:dyDescent="0.3">
      <c r="F83" s="1"/>
      <c r="J83" s="5" t="s">
        <v>212</v>
      </c>
      <c r="K83" t="str">
        <f>CONCATENATE('Plan comptable'!B93," - ",'Plan comptable'!C93)</f>
        <v>22110 - Apports reportés  relatifs aux immobilisations corporelles - Subvention municipale à la construction_CT</v>
      </c>
    </row>
    <row r="84" spans="6:11" ht="12" customHeight="1" x14ac:dyDescent="0.3">
      <c r="F84" s="1"/>
      <c r="J84" s="5" t="s">
        <v>213</v>
      </c>
      <c r="K84" t="str">
        <f>CONCATENATE('Plan comptable'!B94," - ",'Plan comptable'!C94)</f>
        <v>22120 - Apports reportés  relatifs aux immobilisations corporelles_ Contribution du milieu municipal_CT</v>
      </c>
    </row>
    <row r="85" spans="6:11" ht="12" customHeight="1" x14ac:dyDescent="0.3">
      <c r="F85" s="1"/>
      <c r="J85" s="5" t="s">
        <v>214</v>
      </c>
      <c r="K85" t="str">
        <f>CONCATENATE('Plan comptable'!B95," - ",'Plan comptable'!C95)</f>
        <v>22130 - Apports reportés  relatifs aux immobilisations corporelles_ Contribution du milieu des autres organismes_CT</v>
      </c>
    </row>
    <row r="86" spans="6:11" ht="12" customHeight="1" x14ac:dyDescent="0.3">
      <c r="F86" s="1"/>
      <c r="J86" s="5" t="s">
        <v>215</v>
      </c>
      <c r="K86" t="str">
        <f>CONCATENATE('Plan comptable'!B96," - ",'Plan comptable'!C96)</f>
        <v>22140 - Apports reportés  relatifs aux immobilisations corporelles_Subvention fédérale à la construction_CT</v>
      </c>
    </row>
    <row r="87" spans="6:11" ht="12" customHeight="1" x14ac:dyDescent="0.3">
      <c r="F87" s="1"/>
      <c r="J87" s="5" t="s">
        <v>216</v>
      </c>
      <c r="K87" t="str">
        <f>CONCATENATE('Plan comptable'!B97," - ",'Plan comptable'!C97)</f>
        <v>22150 - Apports reportés  relatifs aux immobilisations corporelles_Autres subventions_CT</v>
      </c>
    </row>
    <row r="88" spans="6:11" ht="12" customHeight="1" x14ac:dyDescent="0.3">
      <c r="F88" s="1"/>
      <c r="J88" s="5" t="s">
        <v>217</v>
      </c>
      <c r="K88" t="str">
        <f>CONCATENATE('Plan comptable'!B98," - ",'Plan comptable'!C98)</f>
        <v>22190 - Apports reportés autres_CT</v>
      </c>
    </row>
    <row r="89" spans="6:11" ht="12" customHeight="1" x14ac:dyDescent="0.3">
      <c r="F89" s="1"/>
      <c r="J89" s="5" t="s">
        <v>218</v>
      </c>
      <c r="K89" t="str">
        <f>CONCATENATE('Plan comptable'!B99," - ",'Plan comptable'!C99)</f>
        <v>22200 - Portion à court terme de la dette à long terme</v>
      </c>
    </row>
    <row r="90" spans="6:11" ht="12" customHeight="1" x14ac:dyDescent="0.3">
      <c r="F90" s="1"/>
      <c r="J90" s="5" t="s">
        <v>219</v>
      </c>
      <c r="K90" t="str">
        <f>CONCATENATE('Plan comptable'!B100," - ",'Plan comptable'!C100)</f>
        <v>22210 - Portion à court terme de la dette hypothécaire à long terme relative aux immobilisations</v>
      </c>
    </row>
    <row r="91" spans="6:11" ht="12" customHeight="1" x14ac:dyDescent="0.3">
      <c r="F91" s="1"/>
      <c r="J91" s="5" t="s">
        <v>220</v>
      </c>
      <c r="K91" t="str">
        <f>CONCATENATE('Plan comptable'!B101," - ",'Plan comptable'!C101)</f>
        <v>22220 - Portion à court terme de la dette à long terme non immobilisée</v>
      </c>
    </row>
    <row r="92" spans="6:11" ht="12" customHeight="1" x14ac:dyDescent="0.3">
      <c r="F92" s="1"/>
      <c r="J92" s="5" t="s">
        <v>221</v>
      </c>
      <c r="K92" t="str">
        <f>CONCATENATE('Plan comptable'!B102," - ",'Plan comptable'!C102)</f>
        <v>22230 - Portion à court terme de la dette hypothécaire à long terme - financement intérimaire à la réalisation</v>
      </c>
    </row>
    <row r="93" spans="6:11" ht="12" customHeight="1" x14ac:dyDescent="0.3">
      <c r="F93" s="1"/>
      <c r="J93" s="5" t="s">
        <v>222</v>
      </c>
      <c r="K93" t="str">
        <f>CONCATENATE('Plan comptable'!B103," - ",'Plan comptable'!C103)</f>
        <v>22300 - Portion à court terme des autres passifs à long terme</v>
      </c>
    </row>
    <row r="94" spans="6:11" ht="12" customHeight="1" x14ac:dyDescent="0.3">
      <c r="F94" s="1"/>
      <c r="J94" s="5" t="s">
        <v>223</v>
      </c>
      <c r="K94" t="str">
        <f>CONCATENATE('Plan comptable'!B104," - ",'Plan comptable'!C104)</f>
        <v>23000 - Passif à long terme</v>
      </c>
    </row>
    <row r="95" spans="6:11" ht="12" customHeight="1" x14ac:dyDescent="0.3">
      <c r="F95" s="1"/>
      <c r="J95" s="5" t="s">
        <v>224</v>
      </c>
      <c r="K95" t="str">
        <f>CONCATENATE('Plan comptable'!B105," - ",'Plan comptable'!C105)</f>
        <v>23100 - Apports reportés</v>
      </c>
    </row>
    <row r="96" spans="6:11" ht="12" customHeight="1" x14ac:dyDescent="0.3">
      <c r="F96" s="1"/>
      <c r="J96" s="5" t="s">
        <v>225</v>
      </c>
      <c r="K96" t="str">
        <f>CONCATENATE('Plan comptable'!B106," - ",'Plan comptable'!C106)</f>
        <v>23110 - Apports reportés  relatifs aux immobilisations corporelles - Subvention municipale à la construction_LT</v>
      </c>
    </row>
    <row r="97" spans="6:11" ht="12" customHeight="1" x14ac:dyDescent="0.3">
      <c r="F97" s="1"/>
      <c r="J97" s="5" t="s">
        <v>226</v>
      </c>
      <c r="K97" t="str">
        <f>CONCATENATE('Plan comptable'!B107," - ",'Plan comptable'!C107)</f>
        <v>23120 - Apports reportés  relatifs aux immobilisations corporelles_ Contribution du milieu municipal_LT</v>
      </c>
    </row>
    <row r="98" spans="6:11" ht="12" customHeight="1" x14ac:dyDescent="0.3">
      <c r="F98" s="1"/>
      <c r="J98" s="5" t="s">
        <v>227</v>
      </c>
      <c r="K98" t="str">
        <f>CONCATENATE('Plan comptable'!B108," - ",'Plan comptable'!C108)</f>
        <v>23130 - Apports reportés  relatifs aux immobilisations corporelles_ Contribution du milieu des autres organismes_LT</v>
      </c>
    </row>
    <row r="99" spans="6:11" ht="12" customHeight="1" x14ac:dyDescent="0.3">
      <c r="F99" s="1"/>
      <c r="J99" s="5" t="s">
        <v>228</v>
      </c>
      <c r="K99" t="str">
        <f>CONCATENATE('Plan comptable'!B109," - ",'Plan comptable'!C109)</f>
        <v>23140 - Apports reportés  relatifs aux immobilisations corporelles_Subvention fédérale à la construction_LT</v>
      </c>
    </row>
    <row r="100" spans="6:11" ht="12" customHeight="1" x14ac:dyDescent="0.3">
      <c r="F100" s="1"/>
      <c r="J100" s="5" t="s">
        <v>229</v>
      </c>
      <c r="K100" t="str">
        <f>CONCATENATE('Plan comptable'!B110," - ",'Plan comptable'!C110)</f>
        <v>23150 - Apports reportés  relatifs aux immobilisations corporelles_Autres subventions_LT</v>
      </c>
    </row>
    <row r="101" spans="6:11" ht="12" customHeight="1" x14ac:dyDescent="0.3">
      <c r="F101" s="1"/>
      <c r="J101" s="5" t="s">
        <v>230</v>
      </c>
      <c r="K101" t="str">
        <f>CONCATENATE('Plan comptable'!B111," - ",'Plan comptable'!C111)</f>
        <v>23190 - Apports reportés autres_LT</v>
      </c>
    </row>
    <row r="102" spans="6:11" ht="12" customHeight="1" x14ac:dyDescent="0.3">
      <c r="F102" s="1"/>
      <c r="J102" s="6" t="s">
        <v>231</v>
      </c>
      <c r="K102" t="str">
        <f>CONCATENATE('Plan comptable'!B112," - ",'Plan comptable'!C112)</f>
        <v>23200 - Dette à long terme</v>
      </c>
    </row>
    <row r="103" spans="6:11" ht="12" customHeight="1" x14ac:dyDescent="0.3">
      <c r="F103" s="1"/>
      <c r="J103" s="6" t="s">
        <v>232</v>
      </c>
      <c r="K103" t="str">
        <f>CONCATENATE('Plan comptable'!B113," - ",'Plan comptable'!C113)</f>
        <v>23210 - Dette hypothécaire à long terme relative aux immobilisations</v>
      </c>
    </row>
    <row r="104" spans="6:11" ht="12" customHeight="1" x14ac:dyDescent="0.3">
      <c r="F104" s="1"/>
      <c r="J104" s="6" t="s">
        <v>233</v>
      </c>
      <c r="K104" t="str">
        <f>CONCATENATE('Plan comptable'!B114," - ",'Plan comptable'!C114)</f>
        <v>23220 - Dette à long terme non immobilisée</v>
      </c>
    </row>
    <row r="105" spans="6:11" ht="12" customHeight="1" x14ac:dyDescent="0.3">
      <c r="F105" s="1"/>
      <c r="J105" s="6" t="s">
        <v>234</v>
      </c>
      <c r="K105" t="str">
        <f>CONCATENATE('Plan comptable'!B115," - ",'Plan comptable'!C115)</f>
        <v>23230 - Dette hypothécaire à long terme - financement intérimaire à la réalisation</v>
      </c>
    </row>
    <row r="106" spans="6:11" ht="12" customHeight="1" x14ac:dyDescent="0.3">
      <c r="F106" s="1"/>
      <c r="J106" s="6" t="s">
        <v>235</v>
      </c>
      <c r="K106" t="str">
        <f>CONCATENATE('Plan comptable'!B116," - ",'Plan comptable'!C116)</f>
        <v>23300 - Autres passifs à long terme</v>
      </c>
    </row>
    <row r="107" spans="6:11" ht="12" customHeight="1" x14ac:dyDescent="0.3">
      <c r="F107" s="1"/>
      <c r="J107" s="6" t="s">
        <v>236</v>
      </c>
      <c r="K107" t="str">
        <f>CONCATENATE('Plan comptable'!B117," - ",'Plan comptable'!C117)</f>
        <v xml:space="preserve"> - </v>
      </c>
    </row>
    <row r="108" spans="6:11" ht="12" customHeight="1" x14ac:dyDescent="0.3">
      <c r="F108" s="1"/>
      <c r="J108" s="6" t="s">
        <v>237</v>
      </c>
      <c r="K108" t="str">
        <f>CONCATENATE('Plan comptable'!B118," - ",'Plan comptable'!C118)</f>
        <v>30000 - ACTIF NET</v>
      </c>
    </row>
    <row r="109" spans="6:11" ht="12" customHeight="1" x14ac:dyDescent="0.3">
      <c r="F109" s="1"/>
      <c r="J109" s="6" t="s">
        <v>238</v>
      </c>
      <c r="K109" t="str">
        <f>CONCATENATE('Plan comptable'!B119," - ",'Plan comptable'!C119)</f>
        <v>31000 - Affectations internes</v>
      </c>
    </row>
    <row r="110" spans="6:11" ht="12" customHeight="1" x14ac:dyDescent="0.3">
      <c r="F110" s="1"/>
      <c r="J110" s="6" t="s">
        <v>239</v>
      </c>
      <c r="K110" t="str">
        <f>CONCATENATE('Plan comptable'!B120," - ",'Plan comptable'!C120)</f>
        <v>31100 - Réserve de remplacement immobilière</v>
      </c>
    </row>
    <row r="111" spans="6:11" ht="12" customHeight="1" x14ac:dyDescent="0.3">
      <c r="F111" s="1"/>
      <c r="J111" s="6" t="s">
        <v>240</v>
      </c>
      <c r="K111" t="str">
        <f>CONCATENATE('Plan comptable'!B121," - ",'Plan comptable'!C121)</f>
        <v>31200 - Réserve de remplacement mobilière</v>
      </c>
    </row>
    <row r="112" spans="6:11" ht="12" customHeight="1" x14ac:dyDescent="0.3">
      <c r="F112" s="1"/>
      <c r="J112" s="7" t="s">
        <v>241</v>
      </c>
      <c r="K112" t="str">
        <f>CONCATENATE('Plan comptable'!B122," - ",'Plan comptable'!C122)</f>
        <v>31300 - Réserve de gestion hypothécaire</v>
      </c>
    </row>
    <row r="113" spans="6:11" ht="12" customHeight="1" x14ac:dyDescent="0.3">
      <c r="F113" s="1"/>
      <c r="J113" s="7" t="s">
        <v>242</v>
      </c>
      <c r="K113" t="str">
        <f>CONCATENATE('Plan comptable'!B123," - ",'Plan comptable'!C123)</f>
        <v>31400 - Réserve de gestion pour l'exploitation</v>
      </c>
    </row>
    <row r="114" spans="6:11" ht="12" customHeight="1" x14ac:dyDescent="0.3">
      <c r="F114" s="1"/>
      <c r="J114" s="7" t="s">
        <v>243</v>
      </c>
      <c r="K114" t="str">
        <f>CONCATENATE('Plan comptable'!B124," - ",'Plan comptable'!C124)</f>
        <v>31500 - Réserve de prévoyance</v>
      </c>
    </row>
    <row r="115" spans="6:11" ht="12" customHeight="1" x14ac:dyDescent="0.3">
      <c r="F115" s="1"/>
      <c r="J115" s="7" t="s">
        <v>244</v>
      </c>
      <c r="K115" t="str">
        <f>CONCATENATE('Plan comptable'!B125," - ",'Plan comptable'!C125)</f>
        <v>31900 - Autres affectations internes</v>
      </c>
    </row>
    <row r="116" spans="6:11" ht="12" customHeight="1" x14ac:dyDescent="0.3">
      <c r="F116" s="1"/>
      <c r="J116" s="7" t="s">
        <v>245</v>
      </c>
      <c r="K116" t="str">
        <f>CONCATENATE('Plan comptable'!B128," - ",'Plan comptable'!C128)</f>
        <v xml:space="preserve">32000 - Actif net investi en immobilisations </v>
      </c>
    </row>
    <row r="117" spans="6:11" ht="12" customHeight="1" x14ac:dyDescent="0.3">
      <c r="F117" s="1"/>
      <c r="J117" s="7" t="s">
        <v>246</v>
      </c>
      <c r="K117" t="str">
        <f>CONCATENATE('Plan comptable'!B129," - ",'Plan comptable'!C129)</f>
        <v>33000 - Parts sociales</v>
      </c>
    </row>
    <row r="118" spans="6:11" ht="12" customHeight="1" x14ac:dyDescent="0.3">
      <c r="F118" s="1"/>
      <c r="J118" s="7" t="s">
        <v>247</v>
      </c>
      <c r="K118" t="str">
        <f>CONCATENATE('Plan comptable'!B132," - ",'Plan comptable'!C132)</f>
        <v>34200 - Actif net non affecté - Partie non résidentielle</v>
      </c>
    </row>
    <row r="119" spans="6:11" ht="12" customHeight="1" x14ac:dyDescent="0.3">
      <c r="F119" s="1"/>
      <c r="J119" s="7" t="s">
        <v>248</v>
      </c>
      <c r="K119" t="str">
        <f>CONCATENATE('Plan comptable'!B133," - ",'Plan comptable'!C133)</f>
        <v xml:space="preserve"> - </v>
      </c>
    </row>
    <row r="120" spans="6:11" ht="12" customHeight="1" x14ac:dyDescent="0.3">
      <c r="F120" s="1"/>
      <c r="J120" s="7" t="s">
        <v>249</v>
      </c>
      <c r="K120" t="str">
        <f>CONCATENATE('Plan comptable'!B134," - ",'Plan comptable'!C134)</f>
        <v xml:space="preserve">40000 - PRODUITS </v>
      </c>
    </row>
    <row r="121" spans="6:11" ht="12" customHeight="1" x14ac:dyDescent="0.3">
      <c r="F121" s="1"/>
      <c r="J121" s="7" t="s">
        <v>250</v>
      </c>
      <c r="K121" t="str">
        <f>CONCATENATE('Plan comptable'!B135," - ",'Plan comptable'!C135)</f>
        <v xml:space="preserve">41000 - Loyers ou frais d'occupation et revenus de location </v>
      </c>
    </row>
    <row r="122" spans="6:11" ht="12" customHeight="1" x14ac:dyDescent="0.3">
      <c r="F122" s="1"/>
      <c r="J122" s="7" t="s">
        <v>251</v>
      </c>
      <c r="K122" t="str">
        <f>CONCATENATE('Plan comptable'!B136," - ",'Plan comptable'!C136)</f>
        <v>41100 - Loyers ou frais d'occupation</v>
      </c>
    </row>
    <row r="123" spans="6:11" ht="12" customHeight="1" x14ac:dyDescent="0.3">
      <c r="F123" s="1"/>
      <c r="J123" s="7" t="s">
        <v>252</v>
      </c>
      <c r="K123" t="str">
        <f>CONCATENATE('Plan comptable'!B137," - ",'Plan comptable'!C137)</f>
        <v>41110 - Potentiel annuel des loyers ou frais d'occupation</v>
      </c>
    </row>
    <row r="124" spans="6:11" ht="12" customHeight="1" x14ac:dyDescent="0.3">
      <c r="F124" s="1"/>
      <c r="J124" s="7" t="s">
        <v>253</v>
      </c>
      <c r="K124" t="str">
        <f>CONCATENATE('Plan comptable'!B138," - ",'Plan comptable'!C138)</f>
        <v>41120 - Perte relative aux logements vacants</v>
      </c>
    </row>
    <row r="125" spans="6:11" ht="12" customHeight="1" x14ac:dyDescent="0.3">
      <c r="F125" s="1"/>
      <c r="J125" s="7" t="s">
        <v>254</v>
      </c>
      <c r="K125" t="str">
        <f>CONCATENATE('Plan comptable'!B139," - ",'Plan comptable'!C139)</f>
        <v>41130 - Perte relative aux loyers ou frais d'occupation gratuits</v>
      </c>
    </row>
    <row r="126" spans="6:11" ht="12" customHeight="1" x14ac:dyDescent="0.3">
      <c r="F126" s="1"/>
      <c r="J126" s="7" t="s">
        <v>255</v>
      </c>
      <c r="K126" t="str">
        <f>CONCATENATE('Plan comptable'!B140," - ",'Plan comptable'!C140)</f>
        <v>41140 - Rabais aux membres</v>
      </c>
    </row>
    <row r="127" spans="6:11" ht="12" customHeight="1" x14ac:dyDescent="0.3">
      <c r="F127" s="1"/>
      <c r="J127" s="7" t="s">
        <v>256</v>
      </c>
      <c r="K127" t="str">
        <f>CONCATENATE('Plan comptable'!B142," - ",'Plan comptable'!C142)</f>
        <v>41160 - Ajustement de loyers lié au  PSL de l'exercice antérieur</v>
      </c>
    </row>
    <row r="128" spans="6:11" ht="12" customHeight="1" x14ac:dyDescent="0.3">
      <c r="F128" s="1"/>
      <c r="J128" s="7" t="s">
        <v>257</v>
      </c>
      <c r="K128" t="str">
        <f>CONCATENATE('Plan comptable'!B143," - ",'Plan comptable'!C143)</f>
        <v>41200 - Autres revenus de location résidentielle</v>
      </c>
    </row>
    <row r="129" spans="6:11" ht="12" customHeight="1" x14ac:dyDescent="0.3">
      <c r="F129" s="1"/>
      <c r="J129" s="7" t="s">
        <v>258</v>
      </c>
      <c r="K129" t="str">
        <f>CONCATENATE('Plan comptable'!B144," - ",'Plan comptable'!C144)</f>
        <v>41300 - Location des espaces commerciaux</v>
      </c>
    </row>
    <row r="130" spans="6:11" ht="12" customHeight="1" x14ac:dyDescent="0.3">
      <c r="F130" s="1"/>
      <c r="J130" s="7" t="s">
        <v>259</v>
      </c>
      <c r="K130" t="str">
        <f>CONCATENATE('Plan comptable'!B145," - ",'Plan comptable'!C145)</f>
        <v>41400 - Revenus - Régime d'assurance du locataire</v>
      </c>
    </row>
    <row r="131" spans="6:11" ht="12" customHeight="1" x14ac:dyDescent="0.3">
      <c r="F131" s="1"/>
      <c r="J131" s="7" t="s">
        <v>260</v>
      </c>
      <c r="K131" t="str">
        <f>CONCATENATE('Plan comptable'!B146," - ",'Plan comptable'!C146)</f>
        <v>41400 - Compensation des vacances - réalisation</v>
      </c>
    </row>
    <row r="132" spans="6:11" ht="12" customHeight="1" x14ac:dyDescent="0.3">
      <c r="F132" s="1"/>
      <c r="J132" s="7" t="s">
        <v>261</v>
      </c>
      <c r="K132" t="str">
        <f>CONCATENATE('Plan comptable'!B147," - ",'Plan comptable'!C147)</f>
        <v>42000 - Subventions</v>
      </c>
    </row>
    <row r="133" spans="6:11" ht="12" customHeight="1" x14ac:dyDescent="0.3">
      <c r="F133" s="1"/>
      <c r="J133" s="7" t="s">
        <v>262</v>
      </c>
      <c r="K133" t="str">
        <f>CONCATENATE('Plan comptable'!B148," - ",'Plan comptable'!C148)</f>
        <v>42100 - Supplément au loyer (PSL)</v>
      </c>
    </row>
    <row r="134" spans="6:11" ht="12" customHeight="1" x14ac:dyDescent="0.3">
      <c r="F134" s="1"/>
      <c r="J134" s="7" t="s">
        <v>263</v>
      </c>
      <c r="K134" t="str">
        <f>CONCATENATE('Plan comptable'!B149," - ",'Plan comptable'!C149)</f>
        <v>42110 - Subvention PSL de l'exercice</v>
      </c>
    </row>
    <row r="135" spans="6:11" ht="12" customHeight="1" x14ac:dyDescent="0.3">
      <c r="F135" s="1"/>
      <c r="J135" s="7" t="s">
        <v>264</v>
      </c>
      <c r="K135" t="str">
        <f>CONCATENATE('Plan comptable'!B150," - ",'Plan comptable'!C150)</f>
        <v>42120 - Trop ou moins perçus de subvention PSL des exercices antérieurs</v>
      </c>
    </row>
    <row r="136" spans="6:11" ht="12" customHeight="1" x14ac:dyDescent="0.3">
      <c r="F136" s="1"/>
      <c r="J136" s="7" t="s">
        <v>265</v>
      </c>
      <c r="K136" t="str">
        <f>CONCATENATE('Plan comptable'!B151," - ",'Plan comptable'!C151)</f>
        <v>42200 - Contribution du milieu - municipal - exonération de taxes</v>
      </c>
    </row>
    <row r="137" spans="6:11" ht="12" customHeight="1" x14ac:dyDescent="0.3">
      <c r="F137" s="1"/>
      <c r="J137" s="7" t="s">
        <v>266</v>
      </c>
      <c r="K137" t="str">
        <f>CONCATENATE('Plan comptable'!B152," - ",'Plan comptable'!C152)</f>
        <v>42300 - Subvention SHQ pour la construction</v>
      </c>
    </row>
    <row r="138" spans="6:11" ht="12" customHeight="1" x14ac:dyDescent="0.3">
      <c r="F138" s="1"/>
      <c r="J138" s="7" t="s">
        <v>267</v>
      </c>
      <c r="K138" t="str">
        <f>CONCATENATE('Plan comptable'!B153," - ",'Plan comptable'!C153)</f>
        <v>42400 - Subvention - Gouvernement fédéral</v>
      </c>
    </row>
    <row r="139" spans="6:11" ht="12" customHeight="1" x14ac:dyDescent="0.3">
      <c r="F139" s="1"/>
      <c r="J139" s="7" t="s">
        <v>268</v>
      </c>
      <c r="K139" t="str">
        <f>CONCATENATE('Plan comptable'!B154," - ",'Plan comptable'!C154)</f>
        <v>42600 - Autres subventions</v>
      </c>
    </row>
    <row r="140" spans="6:11" ht="12" customHeight="1" x14ac:dyDescent="0.3">
      <c r="F140" s="1"/>
      <c r="J140" s="7" t="s">
        <v>269</v>
      </c>
      <c r="K140" t="str">
        <f>CONCATENATE('Plan comptable'!B155," - ",'Plan comptable'!C155)</f>
        <v>43000 - Autres revenus</v>
      </c>
    </row>
    <row r="141" spans="6:11" ht="12" customHeight="1" x14ac:dyDescent="0.3">
      <c r="F141" s="1"/>
      <c r="J141" s="7" t="s">
        <v>270</v>
      </c>
      <c r="K141" t="str">
        <f>CONCATENATE('Plan comptable'!B156," - ",'Plan comptable'!C156)</f>
        <v>43100 - Dons et commandites</v>
      </c>
    </row>
    <row r="142" spans="6:11" ht="12" customHeight="1" x14ac:dyDescent="0.3">
      <c r="F142" s="1"/>
      <c r="J142" s="7" t="s">
        <v>271</v>
      </c>
      <c r="K142" t="str">
        <f>CONCATENATE('Plan comptable'!B157," - ",'Plan comptable'!C157)</f>
        <v>43200 - Intérêts et ristournes</v>
      </c>
    </row>
    <row r="143" spans="6:11" ht="12" customHeight="1" x14ac:dyDescent="0.3">
      <c r="F143" s="1"/>
      <c r="J143" s="7" t="s">
        <v>272</v>
      </c>
      <c r="K143" t="str">
        <f>CONCATENATE('Plan comptable'!B158," - ",'Plan comptable'!C158)</f>
        <v>43210 - Intérêts créditeurs - régulier</v>
      </c>
    </row>
    <row r="144" spans="6:11" ht="12" customHeight="1" x14ac:dyDescent="0.3">
      <c r="F144" s="1"/>
      <c r="J144" s="7" t="s">
        <v>273</v>
      </c>
      <c r="K144" t="str">
        <f>CONCATENATE('Plan comptable'!B159," - ",'Plan comptable'!C159)</f>
        <v>43220 - Intérêts créditeurs liés aux réserves</v>
      </c>
    </row>
    <row r="145" spans="6:11" ht="12" customHeight="1" x14ac:dyDescent="0.3">
      <c r="F145" s="1"/>
      <c r="J145" s="7" t="s">
        <v>274</v>
      </c>
      <c r="K145" t="str">
        <f>CONCATENATE('Plan comptable'!B160," - ",'Plan comptable'!C160)</f>
        <v>43221 - Intérêts créditeurs  – Réserve immobilière</v>
      </c>
    </row>
    <row r="146" spans="6:11" ht="12" customHeight="1" x14ac:dyDescent="0.3">
      <c r="F146" s="1"/>
      <c r="J146" s="7" t="s">
        <v>275</v>
      </c>
      <c r="K146" t="str">
        <f>CONCATENATE('Plan comptable'!B161," - ",'Plan comptable'!C161)</f>
        <v>43222 - Intérêts créditeurs  – Réserve mobilière</v>
      </c>
    </row>
    <row r="147" spans="6:11" ht="12" customHeight="1" x14ac:dyDescent="0.3">
      <c r="F147" s="1"/>
      <c r="J147" s="7" t="s">
        <v>276</v>
      </c>
      <c r="K147" t="str">
        <f>CONCATENATE('Plan comptable'!B162," - ",'Plan comptable'!C162)</f>
        <v>43223 - Intérêts créditeurs  – Réserve de gestion hypothécaire</v>
      </c>
    </row>
    <row r="148" spans="6:11" ht="12" customHeight="1" x14ac:dyDescent="0.3">
      <c r="F148" s="1"/>
      <c r="J148" s="7" t="s">
        <v>277</v>
      </c>
      <c r="K148" t="str">
        <f>CONCATENATE('Plan comptable'!B163," - ",'Plan comptable'!C163)</f>
        <v>43224 - Intérêts créditeurs  – Réserve de gestion pour l'exploitation</v>
      </c>
    </row>
    <row r="149" spans="6:11" ht="12" customHeight="1" x14ac:dyDescent="0.3">
      <c r="F149" s="1"/>
      <c r="J149" s="7" t="s">
        <v>278</v>
      </c>
      <c r="K149" t="str">
        <f>CONCATENATE('Plan comptable'!B164," - ",'Plan comptable'!C164)</f>
        <v>43225 - Intérêts créditeurs  – Réserve de prévoyance</v>
      </c>
    </row>
    <row r="150" spans="6:11" ht="12" customHeight="1" x14ac:dyDescent="0.3">
      <c r="F150" s="1"/>
      <c r="J150" s="7" t="s">
        <v>279</v>
      </c>
      <c r="K150" t="str">
        <f>CONCATENATE('Plan comptable'!B165," - ",'Plan comptable'!C165)</f>
        <v>43229 - Intérêts créditeurs  – Autres affectations internes</v>
      </c>
    </row>
    <row r="151" spans="6:11" ht="12" customHeight="1" x14ac:dyDescent="0.3">
      <c r="F151" s="1"/>
      <c r="J151" s="7" t="s">
        <v>280</v>
      </c>
      <c r="K151" t="str">
        <f>CONCATENATE('Plan comptable'!B166," - ",'Plan comptable'!C166)</f>
        <v>43230 - Ristournes</v>
      </c>
    </row>
    <row r="152" spans="6:11" ht="12" customHeight="1" x14ac:dyDescent="0.3">
      <c r="F152" s="1"/>
      <c r="J152" s="7" t="s">
        <v>281</v>
      </c>
      <c r="K152" t="str">
        <f>CONCATENATE('Plan comptable'!B167," - ",'Plan comptable'!C167)</f>
        <v>43300 - Gains sur disposition d'immobilisations</v>
      </c>
    </row>
    <row r="153" spans="6:11" ht="12" customHeight="1" x14ac:dyDescent="0.3">
      <c r="F153" s="1"/>
      <c r="J153" s="7" t="s">
        <v>282</v>
      </c>
      <c r="K153" t="str">
        <f>CONCATENATE('Plan comptable'!B168," - ",'Plan comptable'!C168)</f>
        <v>43400 - Services résidentiels - Stationnement</v>
      </c>
    </row>
    <row r="154" spans="6:11" ht="12" customHeight="1" x14ac:dyDescent="0.3">
      <c r="F154" s="1"/>
      <c r="J154" s="7" t="s">
        <v>283</v>
      </c>
      <c r="K154" t="str">
        <f>CONCATENATE('Plan comptable'!B169," - ",'Plan comptable'!C169)</f>
        <v>43500 - Services résidentiels - Buanderie</v>
      </c>
    </row>
    <row r="155" spans="6:11" ht="12" customHeight="1" x14ac:dyDescent="0.3">
      <c r="F155" s="1"/>
      <c r="J155" s="7" t="s">
        <v>284</v>
      </c>
      <c r="K155" t="str">
        <f>CONCATENATE('Plan comptable'!B170," - ",'Plan comptable'!C170)</f>
        <v>43600 - Services résidentiels - Divers</v>
      </c>
    </row>
    <row r="156" spans="6:11" ht="12" customHeight="1" x14ac:dyDescent="0.3">
      <c r="F156" s="1"/>
      <c r="J156" s="7" t="s">
        <v>285</v>
      </c>
      <c r="K156" t="str">
        <f>CONCATENATE('Plan comptable'!B171," - ",'Plan comptable'!C171)</f>
        <v>43700 - Revenus divers - Récupération de dépenses de sinistres</v>
      </c>
    </row>
    <row r="157" spans="6:11" ht="12" customHeight="1" x14ac:dyDescent="0.3">
      <c r="F157" s="1"/>
      <c r="J157" s="7" t="s">
        <v>286</v>
      </c>
      <c r="K157" t="str">
        <f>CONCATENATE('Plan comptable'!B172," - ",'Plan comptable'!C172)</f>
        <v>43900 - Revenus divers - Autres</v>
      </c>
    </row>
    <row r="158" spans="6:11" ht="12" customHeight="1" x14ac:dyDescent="0.3">
      <c r="F158" s="1"/>
      <c r="J158" s="7" t="s">
        <v>287</v>
      </c>
      <c r="K158" t="str">
        <f>CONCATENATE('Plan comptable'!B173," - ",'Plan comptable'!C173)</f>
        <v>43910 - Autres revenus divers</v>
      </c>
    </row>
    <row r="159" spans="6:11" ht="12" customHeight="1" x14ac:dyDescent="0.3">
      <c r="F159" s="1"/>
      <c r="J159" s="7" t="s">
        <v>288</v>
      </c>
      <c r="K159" t="str">
        <f>CONCATENATE('Plan comptable'!B174," - ",'Plan comptable'!C174)</f>
        <v>43920 - Remboursement TPS-TVQ lié aux réserves</v>
      </c>
    </row>
    <row r="160" spans="6:11" ht="12" customHeight="1" x14ac:dyDescent="0.3">
      <c r="F160" s="1"/>
      <c r="J160" s="7" t="s">
        <v>289</v>
      </c>
      <c r="K160" t="str">
        <f>CONCATENATE('Plan comptable'!B175," - ",'Plan comptable'!C175)</f>
        <v xml:space="preserve">44000 - Ajustements des revenus </v>
      </c>
    </row>
    <row r="161" spans="6:11" ht="12" customHeight="1" x14ac:dyDescent="0.3">
      <c r="F161" s="1"/>
      <c r="J161" s="7" t="s">
        <v>290</v>
      </c>
      <c r="K161" t="str">
        <f>CONCATENATE('Plan comptable'!B176," - ",'Plan comptable'!C176)</f>
        <v>44100 - Ajustements des revenus - Gains (pertes) sur disposition Ville</v>
      </c>
    </row>
    <row r="162" spans="6:11" ht="12" customHeight="1" x14ac:dyDescent="0.3">
      <c r="F162" s="1"/>
      <c r="J162" s="7" t="s">
        <v>291</v>
      </c>
      <c r="K162" t="str">
        <f>CONCATENATE('Plan comptable'!B177," - ",'Plan comptable'!C177)</f>
        <v>44200 - Remboursement de la dette L.T. Organisme à même la réserve hypothécaire</v>
      </c>
    </row>
    <row r="163" spans="6:11" ht="12" customHeight="1" x14ac:dyDescent="0.3">
      <c r="F163" s="1"/>
      <c r="J163" s="7" t="s">
        <v>292</v>
      </c>
      <c r="K163" t="str">
        <f>CONCATENATE('Plan comptable'!B178," - ",'Plan comptable'!C178)</f>
        <v xml:space="preserve">45000 - Amortissement des apports reportés </v>
      </c>
    </row>
    <row r="164" spans="6:11" ht="12" customHeight="1" x14ac:dyDescent="0.3">
      <c r="F164" s="1"/>
      <c r="J164" s="7" t="s">
        <v>293</v>
      </c>
      <c r="K164" t="str">
        <f>CONCATENATE('Plan comptable'!B179," - ",'Plan comptable'!C179)</f>
        <v>45100 - Amortissement des apports reportés - Subvention municipale à la construction</v>
      </c>
    </row>
    <row r="165" spans="6:11" ht="12" customHeight="1" x14ac:dyDescent="0.3">
      <c r="F165" s="1"/>
      <c r="J165" s="7" t="s">
        <v>294</v>
      </c>
      <c r="K165" t="str">
        <f>CONCATENATE('Plan comptable'!B180," - ",'Plan comptable'!C180)</f>
        <v>45200 - Amortissement des apports reportés - Contribution du milieu municipal</v>
      </c>
    </row>
    <row r="166" spans="6:11" ht="12" customHeight="1" x14ac:dyDescent="0.3">
      <c r="F166" s="1"/>
      <c r="J166" s="7" t="s">
        <v>295</v>
      </c>
      <c r="K166" t="str">
        <f>CONCATENATE('Plan comptable'!B181," - ",'Plan comptable'!C181)</f>
        <v>45300 - Amortissement des apports reportés - Contribution du milieu des autres organismes</v>
      </c>
    </row>
    <row r="167" spans="6:11" ht="12" customHeight="1" x14ac:dyDescent="0.3">
      <c r="F167" s="1"/>
      <c r="J167" s="7" t="s">
        <v>296</v>
      </c>
      <c r="K167" t="str">
        <f>CONCATENATE('Plan comptable'!B182," - ",'Plan comptable'!C182)</f>
        <v>45400 - Amortissement des apports reportés - Subvention fédérale à la construction</v>
      </c>
    </row>
    <row r="168" spans="6:11" ht="12" customHeight="1" x14ac:dyDescent="0.3">
      <c r="F168" s="1"/>
      <c r="J168" s="7" t="s">
        <v>297</v>
      </c>
      <c r="K168" t="str">
        <f>CONCATENATE('Plan comptable'!B183," - ",'Plan comptable'!C183)</f>
        <v>45800 - Amortissement des apports reportés - SHQ pour la construction</v>
      </c>
    </row>
    <row r="169" spans="6:11" ht="12" customHeight="1" x14ac:dyDescent="0.3">
      <c r="F169" s="1"/>
      <c r="J169" s="3" t="s">
        <v>298</v>
      </c>
      <c r="K169" t="str">
        <f>CONCATENATE('Plan comptable'!B184," - ",'Plan comptable'!C184)</f>
        <v xml:space="preserve">45900 - Amortissement des apports reportés - Autres subventions </v>
      </c>
    </row>
    <row r="170" spans="6:11" ht="12" customHeight="1" x14ac:dyDescent="0.3">
      <c r="F170" s="1"/>
      <c r="J170" s="3" t="s">
        <v>299</v>
      </c>
      <c r="K170" t="str">
        <f>CONCATENATE('Plan comptable'!B185," - ",'Plan comptable'!C185)</f>
        <v>46000 - Revenus liés au soutien à la clientèle</v>
      </c>
    </row>
    <row r="171" spans="6:11" ht="12" customHeight="1" x14ac:dyDescent="0.3">
      <c r="F171" s="1"/>
      <c r="J171" s="3" t="s">
        <v>300</v>
      </c>
      <c r="K171" t="str">
        <f>CONCATENATE('Plan comptable'!B186," - ",'Plan comptable'!C186)</f>
        <v>46100 - Contribution des usagers - Repas</v>
      </c>
    </row>
    <row r="172" spans="6:11" ht="12" customHeight="1" x14ac:dyDescent="0.3">
      <c r="F172" s="1"/>
      <c r="J172" s="3" t="s">
        <v>19</v>
      </c>
      <c r="K172" t="str">
        <f>CONCATENATE('Plan comptable'!B187," - ",'Plan comptable'!C187)</f>
        <v>46200 - Contribution des usagers - Autres</v>
      </c>
    </row>
    <row r="173" spans="6:11" ht="12" customHeight="1" x14ac:dyDescent="0.3">
      <c r="F173" s="1"/>
      <c r="J173" s="3" t="s">
        <v>29</v>
      </c>
      <c r="K173" t="str">
        <f>CONCATENATE('Plan comptable'!B188," - ",'Plan comptable'!C188)</f>
        <v>46300 - Organismes privés</v>
      </c>
    </row>
    <row r="174" spans="6:11" ht="12" customHeight="1" x14ac:dyDescent="0.3">
      <c r="F174" s="1"/>
      <c r="J174" s="3" t="s">
        <v>301</v>
      </c>
      <c r="K174" t="str">
        <f>CONCATENATE('Plan comptable'!B189," - ",'Plan comptable'!C189)</f>
        <v>46400 - Organismes publics – Réseau de la Santé et des Services sociaux</v>
      </c>
    </row>
    <row r="175" spans="6:11" ht="12" customHeight="1" x14ac:dyDescent="0.3">
      <c r="F175" s="1"/>
      <c r="J175" s="3" t="s">
        <v>39</v>
      </c>
      <c r="K175" t="str">
        <f>CONCATENATE('Plan comptable'!B190," - ",'Plan comptable'!C190)</f>
        <v>46500 - Organismes publics - Emploi Québec</v>
      </c>
    </row>
    <row r="176" spans="6:11" ht="12" customHeight="1" x14ac:dyDescent="0.3">
      <c r="F176" s="1"/>
      <c r="J176" s="3" t="s">
        <v>302</v>
      </c>
      <c r="K176" t="str">
        <f>CONCATENATE('Plan comptable'!B191," - ",'Plan comptable'!C191)</f>
        <v>46600 - Organismes publics - Gouvernement fédéral</v>
      </c>
    </row>
    <row r="177" spans="6:11" ht="12" customHeight="1" x14ac:dyDescent="0.3">
      <c r="F177" s="1"/>
      <c r="J177" s="3" t="s">
        <v>303</v>
      </c>
      <c r="K177" t="str">
        <f>CONCATENATE('Plan comptable'!B192," - ",'Plan comptable'!C192)</f>
        <v>46700 - Organismes publics - Autres</v>
      </c>
    </row>
    <row r="178" spans="6:11" ht="12" customHeight="1" x14ac:dyDescent="0.3">
      <c r="F178" s="1"/>
      <c r="J178" s="3" t="s">
        <v>49</v>
      </c>
      <c r="K178" t="str">
        <f>CONCATENATE('Plan comptable'!B193," - ",'Plan comptable'!C193)</f>
        <v>46800 - Divers revenus liés au soutien à la clientèle</v>
      </c>
    </row>
    <row r="179" spans="6:11" ht="12" customHeight="1" x14ac:dyDescent="0.3">
      <c r="F179" s="1"/>
      <c r="J179" s="3" t="s">
        <v>59</v>
      </c>
      <c r="K179" t="str">
        <f>CONCATENATE('Plan comptable'!B194," - ",'Plan comptable'!C194)</f>
        <v xml:space="preserve"> - </v>
      </c>
    </row>
    <row r="180" spans="6:11" ht="12" customHeight="1" x14ac:dyDescent="0.3">
      <c r="F180" s="1"/>
      <c r="J180" s="3" t="s">
        <v>67</v>
      </c>
      <c r="K180" t="str">
        <f>CONCATENATE('Plan comptable'!B195," - ",'Plan comptable'!C195)</f>
        <v>50000 - CHARGES</v>
      </c>
    </row>
    <row r="181" spans="6:11" ht="12" customHeight="1" x14ac:dyDescent="0.3">
      <c r="F181" s="1"/>
      <c r="J181" s="3" t="s">
        <v>304</v>
      </c>
      <c r="K181" t="str">
        <f>CONCATENATE('Plan comptable'!B196," - ",'Plan comptable'!C196)</f>
        <v>51000 - Administration des ressources humaines</v>
      </c>
    </row>
    <row r="182" spans="6:11" ht="12" customHeight="1" x14ac:dyDescent="0.3">
      <c r="F182" s="1"/>
      <c r="J182" s="3" t="s">
        <v>305</v>
      </c>
      <c r="K182" t="str">
        <f>CONCATENATE('Plan comptable'!B197," - ",'Plan comptable'!C197)</f>
        <v>51100 - Salaires – Ressources humaines à l’administration</v>
      </c>
    </row>
    <row r="183" spans="6:11" ht="12" customHeight="1" x14ac:dyDescent="0.3">
      <c r="F183" s="1"/>
      <c r="J183" s="3" t="s">
        <v>74</v>
      </c>
      <c r="K183" t="str">
        <f>CONCATENATE('Plan comptable'!B198," - ",'Plan comptable'!C198)</f>
        <v>51200 - Avantages sociaux – Ressources humaines à l’administration</v>
      </c>
    </row>
    <row r="184" spans="6:11" ht="12" customHeight="1" x14ac:dyDescent="0.3">
      <c r="F184" s="1"/>
      <c r="J184" s="3" t="s">
        <v>80</v>
      </c>
      <c r="K184" t="str">
        <f>CONCATENATE('Plan comptable'!B199," - ",'Plan comptable'!C199)</f>
        <v>51300 - Honoraires de gestion</v>
      </c>
    </row>
    <row r="185" spans="6:11" ht="12" customHeight="1" x14ac:dyDescent="0.3">
      <c r="F185" s="1"/>
      <c r="J185" s="3" t="s">
        <v>306</v>
      </c>
      <c r="K185" t="str">
        <f>CONCATENATE('Plan comptable'!B200," - ",'Plan comptable'!C200)</f>
        <v>51400 - Honoraires de tenue de livres</v>
      </c>
    </row>
    <row r="186" spans="6:11" ht="12" customHeight="1" x14ac:dyDescent="0.3">
      <c r="F186" s="1"/>
      <c r="J186" s="3" t="s">
        <v>85</v>
      </c>
      <c r="K186" t="str">
        <f>CONCATENATE('Plan comptable'!B201," - ",'Plan comptable'!C201)</f>
        <v>52000 - Frais d’administration généraux</v>
      </c>
    </row>
    <row r="187" spans="6:11" ht="12" customHeight="1" x14ac:dyDescent="0.3">
      <c r="F187" s="1"/>
      <c r="J187" s="3" t="s">
        <v>307</v>
      </c>
      <c r="K187" t="str">
        <f>CONCATENATE('Plan comptable'!B202," - ",'Plan comptable'!C202)</f>
        <v>52100 - Déplacements et séjours</v>
      </c>
    </row>
    <row r="188" spans="6:11" ht="12" customHeight="1" x14ac:dyDescent="0.3">
      <c r="F188" s="1"/>
      <c r="J188" s="3" t="s">
        <v>90</v>
      </c>
      <c r="K188" t="str">
        <f>CONCATENATE('Plan comptable'!B203," - ",'Plan comptable'!C203)</f>
        <v>52200 - Formation</v>
      </c>
    </row>
    <row r="189" spans="6:11" ht="12" customHeight="1" x14ac:dyDescent="0.3">
      <c r="F189" s="1"/>
      <c r="J189" s="3" t="s">
        <v>95</v>
      </c>
      <c r="K189" t="str">
        <f>CONCATENATE('Plan comptable'!B204," - ",'Plan comptable'!C204)</f>
        <v>52300 - Frais de réunion</v>
      </c>
    </row>
    <row r="190" spans="6:11" ht="12" customHeight="1" x14ac:dyDescent="0.3">
      <c r="F190" s="1"/>
      <c r="J190" s="3" t="s">
        <v>100</v>
      </c>
      <c r="K190" t="str">
        <f>CONCATENATE('Plan comptable'!B205," - ",'Plan comptable'!C205)</f>
        <v>52400 - Télécommunication</v>
      </c>
    </row>
    <row r="191" spans="6:11" ht="12" customHeight="1" x14ac:dyDescent="0.3">
      <c r="F191" s="1"/>
      <c r="J191" s="3" t="s">
        <v>104</v>
      </c>
      <c r="K191" t="str">
        <f>CONCATENATE('Plan comptable'!B206," - ",'Plan comptable'!C206)</f>
        <v>52500 - Location/aménagement de bureau</v>
      </c>
    </row>
    <row r="192" spans="6:11" ht="12" customHeight="1" x14ac:dyDescent="0.3">
      <c r="F192" s="1"/>
      <c r="J192" s="3" t="s">
        <v>308</v>
      </c>
      <c r="K192" t="str">
        <f>CONCATENATE('Plan comptable'!B207," - ",'Plan comptable'!C207)</f>
        <v>52510 - Location de bureau/aménagement de bureau - régulier</v>
      </c>
    </row>
    <row r="193" spans="6:11" ht="12" customHeight="1" x14ac:dyDescent="0.3">
      <c r="F193" s="1"/>
      <c r="J193" s="3" t="s">
        <v>108</v>
      </c>
      <c r="K193" t="str">
        <f>CONCATENATE('Plan comptable'!B208," - ",'Plan comptable'!C208)</f>
        <v>52520 - Aménagement de bureau lié aux réserves</v>
      </c>
    </row>
    <row r="194" spans="6:11" ht="12" customHeight="1" x14ac:dyDescent="0.3">
      <c r="F194" s="1"/>
      <c r="J194" s="3" t="s">
        <v>309</v>
      </c>
      <c r="K194" t="str">
        <f>CONCATENATE('Plan comptable'!B209," - ",'Plan comptable'!C209)</f>
        <v>52600 - Publicité et promotion</v>
      </c>
    </row>
    <row r="195" spans="6:11" ht="12" customHeight="1" x14ac:dyDescent="0.3">
      <c r="F195" s="1"/>
      <c r="J195" s="3" t="s">
        <v>310</v>
      </c>
      <c r="K195" t="str">
        <f>CONCATENATE('Plan comptable'!B210," - ",'Plan comptable'!C210)</f>
        <v>52700 - Fournitures et équipements de bureau</v>
      </c>
    </row>
    <row r="196" spans="6:11" ht="12" customHeight="1" x14ac:dyDescent="0.3">
      <c r="F196" s="1"/>
      <c r="J196" s="3" t="s">
        <v>111</v>
      </c>
      <c r="K196" t="str">
        <f>CONCATENATE('Plan comptable'!B211," - ",'Plan comptable'!C211)</f>
        <v>52710 - Fournitures et équipements de bureau - régulier</v>
      </c>
    </row>
    <row r="197" spans="6:11" ht="12" customHeight="1" x14ac:dyDescent="0.3">
      <c r="F197" s="1"/>
      <c r="J197" s="3" t="s">
        <v>311</v>
      </c>
      <c r="K197" t="str">
        <f>CONCATENATE('Plan comptable'!B212," - ",'Plan comptable'!C212)</f>
        <v>52720 - Fournitures et équipements de bureau liés aux réserves</v>
      </c>
    </row>
    <row r="198" spans="6:11" ht="12" customHeight="1" x14ac:dyDescent="0.3">
      <c r="F198" s="1"/>
      <c r="J198" s="3" t="s">
        <v>312</v>
      </c>
      <c r="K198" t="str">
        <f>CONCATENATE('Plan comptable'!B213," - ",'Plan comptable'!C213)</f>
        <v>52800 - Intérêts et frais bancaires</v>
      </c>
    </row>
    <row r="199" spans="6:11" ht="12" customHeight="1" x14ac:dyDescent="0.3">
      <c r="F199" s="1"/>
      <c r="J199" s="3" t="s">
        <v>313</v>
      </c>
      <c r="K199" t="str">
        <f>CONCATENATE('Plan comptable'!B214," - ",'Plan comptable'!C214)</f>
        <v>53000 - Divers honoraires</v>
      </c>
    </row>
    <row r="200" spans="6:11" ht="12" customHeight="1" x14ac:dyDescent="0.3">
      <c r="F200" s="1"/>
      <c r="J200" s="3" t="s">
        <v>314</v>
      </c>
      <c r="K200" t="str">
        <f>CONCATENATE('Plan comptable'!B215," - ",'Plan comptable'!C215)</f>
        <v>53100 - Frais d'audit</v>
      </c>
    </row>
    <row r="201" spans="6:11" ht="12" customHeight="1" x14ac:dyDescent="0.3">
      <c r="F201" s="1"/>
      <c r="J201" s="3" t="s">
        <v>315</v>
      </c>
      <c r="K201" t="str">
        <f>CONCATENATE('Plan comptable'!B216," - ",'Plan comptable'!C216)</f>
        <v>53200 - Autres services supplémentaires de la firme auditrice</v>
      </c>
    </row>
    <row r="202" spans="6:11" ht="12" customHeight="1" x14ac:dyDescent="0.3">
      <c r="F202" s="1"/>
      <c r="J202" s="3" t="s">
        <v>316</v>
      </c>
      <c r="K202" t="str">
        <f>CONCATENATE('Plan comptable'!B217," - ",'Plan comptable'!C217)</f>
        <v>53300 - Honoraires professionnels et de services légaux</v>
      </c>
    </row>
    <row r="203" spans="6:11" ht="12" customHeight="1" x14ac:dyDescent="0.3">
      <c r="F203" s="1"/>
      <c r="J203" s="3" t="s">
        <v>114</v>
      </c>
      <c r="K203" t="str">
        <f>CONCATENATE('Plan comptable'!B218," - ",'Plan comptable'!C218)</f>
        <v xml:space="preserve">53400 - Autres honoraires professionnels et de services </v>
      </c>
    </row>
    <row r="204" spans="6:11" ht="12" customHeight="1" x14ac:dyDescent="0.3">
      <c r="F204" s="1"/>
      <c r="J204" s="3" t="s">
        <v>317</v>
      </c>
      <c r="K204" t="str">
        <f>CONCATENATE('Plan comptable'!B219," - ",'Plan comptable'!C219)</f>
        <v>54000 - Frais informatiques</v>
      </c>
    </row>
    <row r="205" spans="6:11" ht="12" customHeight="1" x14ac:dyDescent="0.3">
      <c r="F205" s="1"/>
      <c r="J205" s="3" t="s">
        <v>318</v>
      </c>
      <c r="K205" t="str">
        <f>CONCATENATE('Plan comptable'!B220," - ",'Plan comptable'!C220)</f>
        <v>54100 - Contrats d’entretien et de réparation d’équipement et de service internet</v>
      </c>
    </row>
    <row r="206" spans="6:11" ht="12" customHeight="1" x14ac:dyDescent="0.3">
      <c r="F206" s="1"/>
      <c r="J206" s="3" t="s">
        <v>319</v>
      </c>
      <c r="K206" t="str">
        <f>CONCATENATE('Plan comptable'!B221," - ",'Plan comptable'!C221)</f>
        <v>54200 - Location de matériel informatique et développement de systèmes</v>
      </c>
    </row>
    <row r="207" spans="6:11" ht="12" customHeight="1" x14ac:dyDescent="0.3">
      <c r="F207" s="1"/>
      <c r="J207" s="3" t="s">
        <v>117</v>
      </c>
      <c r="K207" t="str">
        <f>CONCATENATE('Plan comptable'!B222," - ",'Plan comptable'!C222)</f>
        <v>54300 - Achat de matériel informatique et développement de systèmes</v>
      </c>
    </row>
    <row r="208" spans="6:11" ht="12" customHeight="1" x14ac:dyDescent="0.3">
      <c r="F208" s="1"/>
      <c r="J208" s="3" t="s">
        <v>320</v>
      </c>
      <c r="K208" t="str">
        <f>CONCATENATE('Plan comptable'!B223," - ",'Plan comptable'!C223)</f>
        <v>54400 - Autres frais informatiques</v>
      </c>
    </row>
    <row r="209" spans="6:11" ht="12" customHeight="1" x14ac:dyDescent="0.3">
      <c r="F209" s="1"/>
      <c r="J209" s="3" t="s">
        <v>120</v>
      </c>
      <c r="K209" t="str">
        <f>CONCATENATE('Plan comptable'!B224," - ",'Plan comptable'!C224)</f>
        <v>55000 - Autres frais d'administration</v>
      </c>
    </row>
    <row r="210" spans="6:11" ht="12" customHeight="1" x14ac:dyDescent="0.3">
      <c r="F210" s="1"/>
      <c r="J210" s="3" t="s">
        <v>123</v>
      </c>
      <c r="K210" t="str">
        <f>CONCATENATE('Plan comptable'!B225," - ",'Plan comptable'!C225)</f>
        <v xml:space="preserve">55100 - Créances irrécouvrables nettes </v>
      </c>
    </row>
    <row r="211" spans="6:11" ht="12" customHeight="1" x14ac:dyDescent="0.3">
      <c r="F211" s="1"/>
      <c r="J211" s="3" t="s">
        <v>321</v>
      </c>
      <c r="K211" t="str">
        <f>CONCATENATE('Plan comptable'!B226," - ",'Plan comptable'!C226)</f>
        <v>55110 - Créances douteuses</v>
      </c>
    </row>
    <row r="212" spans="6:11" ht="12" customHeight="1" x14ac:dyDescent="0.3">
      <c r="F212" s="1"/>
      <c r="J212" s="3" t="s">
        <v>322</v>
      </c>
      <c r="K212" t="str">
        <f>CONCATENATE('Plan comptable'!B227," - ",'Plan comptable'!C227)</f>
        <v>55120 - Recouvrement des créances douteuses</v>
      </c>
    </row>
    <row r="213" spans="6:11" ht="12" customHeight="1" x14ac:dyDescent="0.3">
      <c r="F213" s="1"/>
      <c r="J213" s="3" t="s">
        <v>323</v>
      </c>
      <c r="K213" t="str">
        <f>CONCATENATE('Plan comptable'!B228," - ",'Plan comptable'!C228)</f>
        <v>55200 - Cotisation à une association</v>
      </c>
    </row>
    <row r="214" spans="6:11" ht="12" customHeight="1" x14ac:dyDescent="0.3">
      <c r="F214" s="1"/>
      <c r="J214" s="3" t="s">
        <v>126</v>
      </c>
      <c r="K214" t="str">
        <f>CONCATENATE('Plan comptable'!B229," - ",'Plan comptable'!C229)</f>
        <v>55300 - Dépenses liées aux activités sociales</v>
      </c>
    </row>
    <row r="215" spans="6:11" ht="12" customHeight="1" x14ac:dyDescent="0.3">
      <c r="F215" s="1"/>
      <c r="J215" s="3" t="s">
        <v>129</v>
      </c>
      <c r="K215" t="str">
        <f>CONCATENATE('Plan comptable'!B230," - ",'Plan comptable'!C230)</f>
        <v>55400 - Autres dépenses d'administration</v>
      </c>
    </row>
    <row r="216" spans="6:11" ht="12" customHeight="1" x14ac:dyDescent="0.3">
      <c r="F216" s="1"/>
      <c r="J216" s="3" t="s">
        <v>132</v>
      </c>
      <c r="K216" t="str">
        <f>CONCATENATE('Plan comptable'!B231," - ",'Plan comptable'!C231)</f>
        <v>56000 - Conciergerie</v>
      </c>
    </row>
    <row r="217" spans="6:11" ht="12" customHeight="1" x14ac:dyDescent="0.3">
      <c r="F217" s="1"/>
      <c r="J217" s="3" t="s">
        <v>324</v>
      </c>
      <c r="K217" t="str">
        <f>CONCATENATE('Plan comptable'!B232," - ",'Plan comptable'!C232)</f>
        <v>56100 - Salaires - Ressources humaines à la conciergerie</v>
      </c>
    </row>
    <row r="218" spans="6:11" ht="12" customHeight="1" x14ac:dyDescent="0.3">
      <c r="F218" s="1"/>
      <c r="J218" s="3" t="s">
        <v>135</v>
      </c>
      <c r="K218" t="str">
        <f>CONCATENATE('Plan comptable'!B233," - ",'Plan comptable'!C233)</f>
        <v>56200 - Avantages sociaux - Ressources humaines à la conciergerie</v>
      </c>
    </row>
    <row r="219" spans="6:11" ht="12" customHeight="1" x14ac:dyDescent="0.3">
      <c r="F219" s="1"/>
      <c r="J219" s="3" t="s">
        <v>138</v>
      </c>
      <c r="K219" t="str">
        <f>CONCATENATE('Plan comptable'!B234," - ",'Plan comptable'!C234)</f>
        <v>56300 - Honoraires de conciergerie</v>
      </c>
    </row>
    <row r="220" spans="6:11" ht="12" customHeight="1" x14ac:dyDescent="0.3">
      <c r="F220" s="1"/>
      <c r="J220" s="3" t="s">
        <v>141</v>
      </c>
      <c r="K220" t="str">
        <f>CONCATENATE('Plan comptable'!B235," - ",'Plan comptable'!C235)</f>
        <v>57000 - Entretien et réparations</v>
      </c>
    </row>
    <row r="221" spans="6:11" ht="12" customHeight="1" x14ac:dyDescent="0.3">
      <c r="F221" s="1"/>
      <c r="J221" s="3" t="s">
        <v>143</v>
      </c>
      <c r="K221" t="str">
        <f>CONCATENATE('Plan comptable'!B236," - ",'Plan comptable'!C236)</f>
        <v>57100 - Fournitures et matériaux</v>
      </c>
    </row>
    <row r="222" spans="6:11" ht="12" customHeight="1" x14ac:dyDescent="0.3">
      <c r="F222" s="1"/>
      <c r="J222" s="3" t="s">
        <v>145</v>
      </c>
      <c r="K222" t="str">
        <f>CONCATENATE('Plan comptable'!B237," - ",'Plan comptable'!C237)</f>
        <v>57110 - Fournitures et matériaux - régulier</v>
      </c>
    </row>
    <row r="223" spans="6:11" ht="12" customHeight="1" x14ac:dyDescent="0.3">
      <c r="F223" s="1"/>
      <c r="J223" s="3" t="s">
        <v>325</v>
      </c>
      <c r="K223" t="str">
        <f>CONCATENATE('Plan comptable'!B238," - ",'Plan comptable'!C238)</f>
        <v>57120 - Fournitures et matériaux liés aux réserves</v>
      </c>
    </row>
    <row r="224" spans="6:11" ht="12" customHeight="1" x14ac:dyDescent="0.3">
      <c r="F224" s="1"/>
      <c r="J224" s="3" t="s">
        <v>326</v>
      </c>
      <c r="K224" t="str">
        <f>CONCATENATE('Plan comptable'!B239," - ",'Plan comptable'!C239)</f>
        <v>57200 - Travaux d'entretien et réparations</v>
      </c>
    </row>
    <row r="225" spans="6:11" ht="12" customHeight="1" x14ac:dyDescent="0.3">
      <c r="F225" s="1"/>
      <c r="J225" s="3" t="s">
        <v>147</v>
      </c>
      <c r="K225" t="str">
        <f>CONCATENATE('Plan comptable'!B240," - ",'Plan comptable'!C240)</f>
        <v>57210 - Travaux d'entretien et réparations - régulier</v>
      </c>
    </row>
    <row r="226" spans="6:11" ht="12" customHeight="1" x14ac:dyDescent="0.3">
      <c r="F226" s="1"/>
      <c r="J226" s="3" t="s">
        <v>149</v>
      </c>
      <c r="K226" t="str">
        <f>CONCATENATE('Plan comptable'!B241," - ",'Plan comptable'!C241)</f>
        <v>57220 - Travaux de réparations et franchises - sinistres</v>
      </c>
    </row>
    <row r="227" spans="6:11" ht="12" customHeight="1" x14ac:dyDescent="0.3">
      <c r="F227" s="1"/>
      <c r="J227" s="3" t="s">
        <v>151</v>
      </c>
      <c r="K227" t="str">
        <f>CONCATENATE('Plan comptable'!B242," - ",'Plan comptable'!C242)</f>
        <v xml:space="preserve">57230 - Travaux majeurs liés aux réserves </v>
      </c>
    </row>
    <row r="228" spans="6:11" ht="12" customHeight="1" x14ac:dyDescent="0.3">
      <c r="F228" s="1"/>
      <c r="J228" s="3" t="s">
        <v>153</v>
      </c>
      <c r="K228" t="str">
        <f>CONCATENATE('Plan comptable'!B243," - ",'Plan comptable'!C243)</f>
        <v>57300 - Conciergerie spécialisée et extermination</v>
      </c>
    </row>
    <row r="229" spans="6:11" ht="12" customHeight="1" x14ac:dyDescent="0.3">
      <c r="F229" s="1"/>
      <c r="J229" s="3" t="s">
        <v>327</v>
      </c>
      <c r="K229" t="str">
        <f>CONCATENATE('Plan comptable'!B244," - ",'Plan comptable'!C244)</f>
        <v>57400 - Achat/Location d’équipement et de matériel roulant</v>
      </c>
    </row>
    <row r="230" spans="6:11" ht="12" customHeight="1" x14ac:dyDescent="0.3">
      <c r="F230" s="1"/>
      <c r="J230" s="3" t="s">
        <v>155</v>
      </c>
      <c r="K230" t="str">
        <f>CONCATENATE('Plan comptable'!B245," - ",'Plan comptable'!C245)</f>
        <v>57500 - Autres dépenses d'entretien</v>
      </c>
    </row>
    <row r="231" spans="6:11" ht="12" customHeight="1" x14ac:dyDescent="0.3">
      <c r="F231" s="1"/>
      <c r="J231" s="3" t="s">
        <v>157</v>
      </c>
      <c r="K231" t="str">
        <f>CONCATENATE('Plan comptable'!B246," - ",'Plan comptable'!C246)</f>
        <v>57700 - Honoraires professionnels et de services liés aux immeubles</v>
      </c>
    </row>
    <row r="232" spans="6:11" ht="12" customHeight="1" x14ac:dyDescent="0.3">
      <c r="F232" s="1"/>
      <c r="J232" s="3" t="s">
        <v>328</v>
      </c>
      <c r="K232" t="str">
        <f>CONCATENATE('Plan comptable'!B247," - ",'Plan comptable'!C247)</f>
        <v>57710 - Honoraires professionnels et de services liés aux immeubles - régulier</v>
      </c>
    </row>
    <row r="233" spans="6:11" ht="12" customHeight="1" x14ac:dyDescent="0.3">
      <c r="F233" s="1"/>
      <c r="J233" s="3" t="s">
        <v>159</v>
      </c>
      <c r="K233" t="str">
        <f>CONCATENATE('Plan comptable'!B248," - ",'Plan comptable'!C248)</f>
        <v>57720 - Honoraires professionnels et de services liés aux immeubles et aux réserves</v>
      </c>
    </row>
    <row r="234" spans="6:11" ht="12" customHeight="1" x14ac:dyDescent="0.3">
      <c r="F234" s="1"/>
      <c r="J234" s="3" t="s">
        <v>329</v>
      </c>
      <c r="K234" t="str">
        <f>CONCATENATE('Plan comptable'!B249," - ",'Plan comptable'!C249)</f>
        <v>58000 - Entretien récurrent</v>
      </c>
    </row>
    <row r="235" spans="6:11" ht="12" customHeight="1" x14ac:dyDescent="0.3">
      <c r="F235" s="1"/>
      <c r="J235" s="3" t="s">
        <v>330</v>
      </c>
      <c r="K235" t="str">
        <f>CONCATENATE('Plan comptable'!B250," - ",'Plan comptable'!C250)</f>
        <v>58100 - Inspections et entretien des systèmes</v>
      </c>
    </row>
    <row r="236" spans="6:11" ht="12" customHeight="1" x14ac:dyDescent="0.3">
      <c r="F236" s="1"/>
      <c r="J236" s="3" t="s">
        <v>161</v>
      </c>
      <c r="K236" t="str">
        <f>CONCATENATE('Plan comptable'!B251," - ",'Plan comptable'!C251)</f>
        <v>58200 - Sécurité et surveillance</v>
      </c>
    </row>
    <row r="237" spans="6:11" ht="12" customHeight="1" x14ac:dyDescent="0.3">
      <c r="F237" s="1"/>
      <c r="J237" s="3" t="s">
        <v>163</v>
      </c>
      <c r="K237" t="str">
        <f>CONCATENATE('Plan comptable'!B252," - ",'Plan comptable'!C252)</f>
        <v>58300 - Enlèvement des ordures ménagères</v>
      </c>
    </row>
    <row r="238" spans="6:11" ht="12" customHeight="1" x14ac:dyDescent="0.3">
      <c r="F238" s="1"/>
      <c r="J238" s="3" t="s">
        <v>331</v>
      </c>
      <c r="K238" t="str">
        <f>CONCATENATE('Plan comptable'!B253," - ",'Plan comptable'!C253)</f>
        <v>58400 - Déneigement</v>
      </c>
    </row>
    <row r="239" spans="6:11" ht="12" customHeight="1" x14ac:dyDescent="0.3">
      <c r="F239" s="1"/>
      <c r="J239" s="3" t="s">
        <v>332</v>
      </c>
      <c r="K239" t="str">
        <f>CONCATENATE('Plan comptable'!B254," - ",'Plan comptable'!C254)</f>
        <v>59000 - Énergie, Taxes et Assurances</v>
      </c>
    </row>
    <row r="240" spans="6:11" ht="12" customHeight="1" x14ac:dyDescent="0.3">
      <c r="F240" s="1"/>
      <c r="J240" s="3" t="s">
        <v>333</v>
      </c>
      <c r="K240" t="str">
        <f>CONCATENATE('Plan comptable'!B255," - ",'Plan comptable'!C255)</f>
        <v>59100 - Électricité</v>
      </c>
    </row>
    <row r="241" spans="6:11" ht="12" customHeight="1" x14ac:dyDescent="0.3">
      <c r="F241" s="1"/>
      <c r="J241" s="3" t="s">
        <v>334</v>
      </c>
      <c r="K241" t="str">
        <f>CONCATENATE('Plan comptable'!B256," - ",'Plan comptable'!C256)</f>
        <v>59110 - Électricité - Espaces communs</v>
      </c>
    </row>
    <row r="242" spans="6:11" ht="12" customHeight="1" x14ac:dyDescent="0.3">
      <c r="F242" s="1"/>
      <c r="J242" s="3" t="s">
        <v>335</v>
      </c>
      <c r="K242" t="str">
        <f>CONCATENATE('Plan comptable'!B257," - ",'Plan comptable'!C257)</f>
        <v>59120 - Électricité - Logements</v>
      </c>
    </row>
    <row r="243" spans="6:11" ht="12" customHeight="1" x14ac:dyDescent="0.3">
      <c r="F243" s="1"/>
      <c r="J243" s="3" t="s">
        <v>336</v>
      </c>
      <c r="K243" t="str">
        <f>CONCATENATE('Plan comptable'!B258," - ",'Plan comptable'!C258)</f>
        <v>59200 - Combustible</v>
      </c>
    </row>
    <row r="244" spans="6:11" ht="12" customHeight="1" x14ac:dyDescent="0.3">
      <c r="F244" s="1"/>
      <c r="J244" s="3" t="s">
        <v>337</v>
      </c>
      <c r="K244" t="str">
        <f>CONCATENATE('Plan comptable'!B259," - ",'Plan comptable'!C259)</f>
        <v>59300 - Impôt foncier municipal</v>
      </c>
    </row>
    <row r="245" spans="6:11" ht="12" customHeight="1" x14ac:dyDescent="0.3">
      <c r="F245" s="1"/>
      <c r="J245" s="3" t="s">
        <v>338</v>
      </c>
      <c r="K245" t="str">
        <f>CONCATENATE('Plan comptable'!B260," - ",'Plan comptable'!C260)</f>
        <v>59400 - Impôt foncier scolaire</v>
      </c>
    </row>
    <row r="246" spans="6:11" ht="12" customHeight="1" x14ac:dyDescent="0.3">
      <c r="F246" s="1"/>
      <c r="J246" s="3" t="s">
        <v>339</v>
      </c>
      <c r="K246" t="str">
        <f>CONCATENATE('Plan comptable'!B261," - ",'Plan comptable'!C261)</f>
        <v>59500 - Assurances</v>
      </c>
    </row>
    <row r="247" spans="6:11" ht="12" customHeight="1" x14ac:dyDescent="0.3">
      <c r="F247" s="1"/>
      <c r="J247" s="3" t="s">
        <v>340</v>
      </c>
      <c r="K247" t="str">
        <f>CONCATENATE('Plan comptable'!B262," - ",'Plan comptable'!C262)</f>
        <v>59510 - Prime d'assurance - immeubles</v>
      </c>
    </row>
    <row r="248" spans="6:11" ht="12" customHeight="1" x14ac:dyDescent="0.3">
      <c r="F248" s="1"/>
      <c r="J248" s="3" t="s">
        <v>341</v>
      </c>
      <c r="K248" t="str">
        <f>CONCATENATE('Plan comptable'!B263," - ",'Plan comptable'!C263)</f>
        <v>59530 - Dépenses - Régime d'assurance du locataire</v>
      </c>
    </row>
    <row r="249" spans="6:11" ht="12" customHeight="1" x14ac:dyDescent="0.3">
      <c r="F249" s="1"/>
      <c r="J249" s="3" t="s">
        <v>342</v>
      </c>
      <c r="K249" t="str">
        <f>CONCATENATE('Plan comptable'!B264," - ",'Plan comptable'!C264)</f>
        <v>61000 - Soutien à la clientèle</v>
      </c>
    </row>
    <row r="250" spans="6:11" ht="12" customHeight="1" x14ac:dyDescent="0.3">
      <c r="F250" s="1"/>
      <c r="J250" s="3" t="s">
        <v>343</v>
      </c>
      <c r="K250" t="str">
        <f>CONCATENATE('Plan comptable'!B265," - ",'Plan comptable'!C265)</f>
        <v>61100 - Salaires et avantages sociaux liés au soutien à la clientèle</v>
      </c>
    </row>
    <row r="251" spans="6:11" ht="12" customHeight="1" x14ac:dyDescent="0.3">
      <c r="F251" s="1"/>
      <c r="J251" s="3" t="s">
        <v>344</v>
      </c>
      <c r="K251" t="str">
        <f>CONCATENATE('Plan comptable'!B266," - ",'Plan comptable'!C266)</f>
        <v>61110 - Salaires et avantages sociaux liés aux activités communautaires</v>
      </c>
    </row>
    <row r="252" spans="6:11" ht="12" customHeight="1" x14ac:dyDescent="0.3">
      <c r="F252" s="1"/>
      <c r="J252" s="3" t="s">
        <v>345</v>
      </c>
      <c r="K252" t="str">
        <f>CONCATENATE('Plan comptable'!B267," - ",'Plan comptable'!C267)</f>
        <v>61120 - Salaires et avantages sociaux liés aux services à la clientèle</v>
      </c>
    </row>
    <row r="253" spans="6:11" ht="12" customHeight="1" x14ac:dyDescent="0.3">
      <c r="F253" s="1"/>
      <c r="J253" s="3" t="s">
        <v>346</v>
      </c>
      <c r="K253" t="str">
        <f>CONCATENATE('Plan comptable'!B268," - ",'Plan comptable'!C268)</f>
        <v>61200 - Coûts des services liés au soutien à la clientèle</v>
      </c>
    </row>
    <row r="254" spans="6:11" ht="12" customHeight="1" x14ac:dyDescent="0.3">
      <c r="F254" s="1"/>
      <c r="J254" s="3" t="s">
        <v>347</v>
      </c>
      <c r="K254" t="str">
        <f>CONCATENATE('Plan comptable'!B269," - ",'Plan comptable'!C269)</f>
        <v>61210 - Coûts des services liés aux activités communautaires</v>
      </c>
    </row>
    <row r="255" spans="6:11" ht="12" customHeight="1" x14ac:dyDescent="0.3">
      <c r="F255" s="1"/>
      <c r="J255" s="3" t="s">
        <v>348</v>
      </c>
      <c r="K255" t="str">
        <f>CONCATENATE('Plan comptable'!B270," - ",'Plan comptable'!C270)</f>
        <v>61220 - Coûts des services  liés aux services à la clientèle</v>
      </c>
    </row>
    <row r="256" spans="6:11" ht="12" customHeight="1" x14ac:dyDescent="0.3">
      <c r="F256" s="1"/>
      <c r="J256" s="3" t="s">
        <v>349</v>
      </c>
      <c r="K256" t="str">
        <f>CONCATENATE('Plan comptable'!B271," - ",'Plan comptable'!C271)</f>
        <v>61300 - Honoraires de services de soutien à la clientèle</v>
      </c>
    </row>
    <row r="257" spans="6:11" ht="12" customHeight="1" x14ac:dyDescent="0.3">
      <c r="F257" s="1"/>
      <c r="J257" s="3" t="s">
        <v>350</v>
      </c>
      <c r="K257" t="str">
        <f>CONCATENATE('Plan comptable'!B272," - ",'Plan comptable'!C272)</f>
        <v>61310 - Honoraires liés aux activités communautaires</v>
      </c>
    </row>
    <row r="258" spans="6:11" ht="12" customHeight="1" x14ac:dyDescent="0.3">
      <c r="F258" s="1"/>
      <c r="J258" s="3" t="s">
        <v>351</v>
      </c>
      <c r="K258" t="str">
        <f>CONCATENATE('Plan comptable'!B273," - ",'Plan comptable'!C273)</f>
        <v>61320 - Honoraires des services  liés aux services à la clientèle</v>
      </c>
    </row>
    <row r="259" spans="6:11" ht="12" customHeight="1" x14ac:dyDescent="0.3">
      <c r="F259" s="1"/>
      <c r="J259" s="3" t="s">
        <v>352</v>
      </c>
      <c r="K259" t="str">
        <f>CONCATENATE('Plan comptable'!B274," - ",'Plan comptable'!C274)</f>
        <v>62000 - Financement</v>
      </c>
    </row>
    <row r="260" spans="6:11" ht="12" customHeight="1" x14ac:dyDescent="0.3">
      <c r="F260" s="1"/>
      <c r="J260" s="3" t="s">
        <v>353</v>
      </c>
      <c r="K260" t="str">
        <f>CONCATENATE('Plan comptable'!B275," - ",'Plan comptable'!C275)</f>
        <v>62100 - Intérêts</v>
      </c>
    </row>
    <row r="261" spans="6:11" ht="12" customHeight="1" x14ac:dyDescent="0.3">
      <c r="F261" s="1"/>
      <c r="J261" s="3" t="s">
        <v>354</v>
      </c>
      <c r="K261" t="str">
        <f>CONCATENATE('Plan comptable'!B276," - ",'Plan comptable'!C276)</f>
        <v>62110 - Intérêts sur emprunts à court terme (marge de crédit)</v>
      </c>
    </row>
    <row r="262" spans="6:11" ht="12" customHeight="1" x14ac:dyDescent="0.3">
      <c r="F262" s="1"/>
      <c r="J262" s="3" t="s">
        <v>355</v>
      </c>
      <c r="K262" t="str">
        <f>CONCATENATE('Plan comptable'!B277," - ",'Plan comptable'!C277)</f>
        <v>62120 - Intérêts sur dette à long terme – Organisme</v>
      </c>
    </row>
    <row r="263" spans="6:11" ht="12" customHeight="1" x14ac:dyDescent="0.3">
      <c r="F263" s="1"/>
      <c r="J263" s="3" t="s">
        <v>356</v>
      </c>
      <c r="K263" t="str">
        <f>CONCATENATE('Plan comptable'!B278," - ",'Plan comptable'!C278)</f>
        <v>62200 - Amortissement des immobilisations corporelles</v>
      </c>
    </row>
    <row r="264" spans="6:11" ht="12" customHeight="1" x14ac:dyDescent="0.3">
      <c r="F264" s="1"/>
      <c r="J264" s="3" t="s">
        <v>357</v>
      </c>
      <c r="K264" t="str">
        <f>CONCATENATE('Plan comptable'!B279," - ",'Plan comptable'!C279)</f>
        <v>62230 - Amortissement _Bâtisse</v>
      </c>
    </row>
    <row r="265" spans="6:11" ht="12" customHeight="1" x14ac:dyDescent="0.3">
      <c r="F265" s="1"/>
      <c r="J265" s="3" t="s">
        <v>358</v>
      </c>
      <c r="K265" t="str">
        <f>CONCATENATE('Plan comptable'!B280," - ",'Plan comptable'!C280)</f>
        <v>62260 - Amortissement _ Biens meubles et équipements</v>
      </c>
    </row>
    <row r="266" spans="6:11" ht="12" customHeight="1" x14ac:dyDescent="0.3">
      <c r="F266" s="1"/>
      <c r="J266" s="3" t="s">
        <v>359</v>
      </c>
      <c r="K266" t="str">
        <f>CONCATENATE('Plan comptable'!B281," - ",'Plan comptable'!C281)</f>
        <v>62290 - Amortissement _ autres immobilisations</v>
      </c>
    </row>
    <row r="267" spans="6:11" ht="12" customHeight="1" x14ac:dyDescent="0.3">
      <c r="F267" s="1"/>
      <c r="J267" s="3" t="s">
        <v>360</v>
      </c>
      <c r="K267" t="str">
        <f>CONCATENATE('Plan comptable'!B282," - ",'Plan comptable'!C282)</f>
        <v>63000 - Autres frais et autres dépenses</v>
      </c>
    </row>
    <row r="268" spans="6:11" ht="12" customHeight="1" x14ac:dyDescent="0.3">
      <c r="F268" s="1"/>
      <c r="J268" s="3" t="s">
        <v>361</v>
      </c>
      <c r="K268" t="str">
        <f>CONCATENATE('Plan comptable'!B283," - ",'Plan comptable'!C283)</f>
        <v>63100 - Frais de copropriété</v>
      </c>
    </row>
    <row r="269" spans="6:11" ht="12" customHeight="1" x14ac:dyDescent="0.3">
      <c r="F269" s="1"/>
      <c r="J269" s="3" t="s">
        <v>165</v>
      </c>
      <c r="K269" t="str">
        <f>CONCATENATE('Plan comptable'!B284," - ",'Plan comptable'!C284)</f>
        <v>63200 - Frais de refinancement</v>
      </c>
    </row>
    <row r="270" spans="6:11" ht="12" customHeight="1" x14ac:dyDescent="0.3">
      <c r="F270" s="1"/>
      <c r="J270" s="3" t="s">
        <v>167</v>
      </c>
      <c r="K270" t="str">
        <f>CONCATENATE('Plan comptable'!B285," - ",'Plan comptable'!C285)</f>
        <v>63300 - Rentes emphytéotiques</v>
      </c>
    </row>
    <row r="271" spans="6:11" ht="12" customHeight="1" x14ac:dyDescent="0.3">
      <c r="F271" s="1"/>
      <c r="J271" s="3" t="s">
        <v>362</v>
      </c>
      <c r="K271" t="str">
        <f>CONCATENATE('Plan comptable'!B286," - ",'Plan comptable'!C286)</f>
        <v>63500 - Dépenses liées à l'utilisation de la réserve de prévoyance</v>
      </c>
    </row>
    <row r="272" spans="6:11" ht="12" customHeight="1" x14ac:dyDescent="0.3">
      <c r="F272" s="1"/>
      <c r="J272" s="3" t="s">
        <v>363</v>
      </c>
      <c r="K272" t="str">
        <f>CONCATENATE('Plan comptable'!B287," - ",'Plan comptable'!C287)</f>
        <v>63600 - Pertes sur disposition d'immobilisations</v>
      </c>
    </row>
    <row r="273" spans="6:11" ht="12" customHeight="1" x14ac:dyDescent="0.3">
      <c r="F273" s="1"/>
      <c r="J273" s="3" t="s">
        <v>364</v>
      </c>
      <c r="K273" t="str">
        <f>CONCATENATE('Plan comptable'!B288," - ",'Plan comptable'!C288)</f>
        <v>63700 - Autres dépenses d'exploitation</v>
      </c>
    </row>
    <row r="274" spans="6:11" ht="12" customHeight="1" x14ac:dyDescent="0.3">
      <c r="F274" s="1"/>
      <c r="J274" s="3" t="s">
        <v>365</v>
      </c>
      <c r="K274" t="str">
        <f>CONCATENATE('Plan comptable'!B289," - ",'Plan comptable'!C289)</f>
        <v xml:space="preserve">63800 - Acquisitions d’immobilisations à même les Fonds propres </v>
      </c>
    </row>
    <row r="275" spans="6:11" ht="12" customHeight="1" x14ac:dyDescent="0.3">
      <c r="F275" s="1"/>
      <c r="J275" s="3" t="s">
        <v>366</v>
      </c>
      <c r="K275" t="str">
        <f>CONCATENATE('Plan comptable'!B290," - ",'Plan comptable'!C290)</f>
        <v>63900 - Dépenses liés autres affectations internes</v>
      </c>
    </row>
    <row r="276" spans="6:11" ht="12" customHeight="1" x14ac:dyDescent="0.3">
      <c r="F276" s="1"/>
      <c r="J276" s="3" t="s">
        <v>367</v>
      </c>
      <c r="K276" t="str">
        <f>CONCATENATE('Plan comptable'!B291," - ",'Plan comptable'!C291)</f>
        <v xml:space="preserve"> - </v>
      </c>
    </row>
    <row r="277" spans="6:11" ht="12" customHeight="1" x14ac:dyDescent="0.3">
      <c r="F277" s="1"/>
      <c r="J277" s="3" t="s">
        <v>368</v>
      </c>
      <c r="K277" t="str">
        <f>CONCATENATE('Plan comptable'!B292," - ",'Plan comptable'!C292)</f>
        <v>80000 - DIVERS POSTES</v>
      </c>
    </row>
    <row r="278" spans="6:11" ht="12" customHeight="1" x14ac:dyDescent="0.3">
      <c r="F278" s="1"/>
      <c r="K278" t="str">
        <f>CONCATENATE('Plan comptable'!B293," - ",'Plan comptable'!C293)</f>
        <v>89900 - Redressements</v>
      </c>
    </row>
    <row r="279" spans="6:11" ht="12" customHeight="1" x14ac:dyDescent="0.3">
      <c r="F279" s="1"/>
      <c r="K279" t="str">
        <f>CONCATENATE('Plan comptable'!B294," - ",'Plan comptable'!C294)</f>
        <v>89910 - Redressements  – Réserve immobilière</v>
      </c>
    </row>
    <row r="280" spans="6:11" ht="12" customHeight="1" x14ac:dyDescent="0.3">
      <c r="F280" s="1"/>
      <c r="K280" t="str">
        <f>CONCATENATE('Plan comptable'!B295," - ",'Plan comptable'!C295)</f>
        <v>89920 - Redressements  – Réserve mobilière</v>
      </c>
    </row>
    <row r="281" spans="6:11" ht="12" customHeight="1" x14ac:dyDescent="0.3">
      <c r="F281" s="1"/>
      <c r="K281" t="str">
        <f>CONCATENATE('Plan comptable'!B296," - ",'Plan comptable'!C296)</f>
        <v>89930 - Redressements  – Réserve de gestion hypothécaire</v>
      </c>
    </row>
    <row r="282" spans="6:11" ht="12" customHeight="1" x14ac:dyDescent="0.3">
      <c r="F282" s="1"/>
      <c r="K282" t="str">
        <f>CONCATENATE('Plan comptable'!B297," - ",'Plan comptable'!C297)</f>
        <v>89940 - Redressements  – Réserve de gestion pour l'exploitation</v>
      </c>
    </row>
    <row r="283" spans="6:11" ht="12" customHeight="1" x14ac:dyDescent="0.3">
      <c r="F283" s="1"/>
      <c r="K283" t="str">
        <f>CONCATENATE('Plan comptable'!B298," - ",'Plan comptable'!C298)</f>
        <v>89950 - Redressements  – Réserve de prévoyance</v>
      </c>
    </row>
    <row r="284" spans="6:11" ht="12" customHeight="1" x14ac:dyDescent="0.3">
      <c r="F284" s="1"/>
      <c r="K284" t="str">
        <f>CONCATENATE('Plan comptable'!B299," - ",'Plan comptable'!C299)</f>
        <v>89960 - Redressements  – Autres affectations internes</v>
      </c>
    </row>
    <row r="285" spans="6:11" ht="12" customHeight="1" x14ac:dyDescent="0.3">
      <c r="F285" s="1"/>
      <c r="K285" t="str">
        <f>CONCATENATE('Plan comptable'!B300," - ",'Plan comptable'!C300)</f>
        <v>89970 - Redressements  – Investi en immobilisations</v>
      </c>
    </row>
    <row r="286" spans="6:11" ht="12" customHeight="1" x14ac:dyDescent="0.3">
      <c r="F286" s="1"/>
      <c r="K286" t="str">
        <f>CONCATENATE('Plan comptable'!B301," - ",'Plan comptable'!C301)</f>
        <v>89980 - Redressements  – Parts sociales</v>
      </c>
    </row>
    <row r="287" spans="6:11" ht="12" customHeight="1" x14ac:dyDescent="0.3">
      <c r="F287" s="1"/>
      <c r="K287" t="str">
        <f>CONCATENATE('Plan comptable'!B302," - ",'Plan comptable'!C302)</f>
        <v>89990 - Redressements  – Actif  net non affecté</v>
      </c>
    </row>
    <row r="288" spans="6:11" ht="12" customHeight="1" x14ac:dyDescent="0.3">
      <c r="F288" s="1"/>
      <c r="K288" t="str">
        <f>CONCATENATE('Plan comptable'!B303," - ",'Plan comptable'!C303)</f>
        <v>90000 - Excédent (insuffisance) des produits sur les charges</v>
      </c>
    </row>
    <row r="289" spans="6:11" ht="12" customHeight="1" x14ac:dyDescent="0.3">
      <c r="F289" s="1"/>
      <c r="K289" t="str">
        <f>CONCATENATE('Plan comptable'!B304," - ",'Plan comptable'!C304)</f>
        <v>91100 - Contributions aux réserves</v>
      </c>
    </row>
    <row r="290" spans="6:11" ht="12" customHeight="1" x14ac:dyDescent="0.3">
      <c r="F290" s="1"/>
      <c r="K290" t="str">
        <f>CONCATENATE('Plan comptable'!B305," - ",'Plan comptable'!C305)</f>
        <v>91110 - Contributions  – Réserve immobilière</v>
      </c>
    </row>
    <row r="291" spans="6:11" ht="12" customHeight="1" x14ac:dyDescent="0.3">
      <c r="F291" s="1"/>
      <c r="K291" t="str">
        <f>CONCATENATE('Plan comptable'!B306," - ",'Plan comptable'!C306)</f>
        <v>91120 - Contributions  – Réserve mobilière</v>
      </c>
    </row>
    <row r="292" spans="6:11" ht="12" customHeight="1" x14ac:dyDescent="0.3">
      <c r="F292" s="1"/>
      <c r="K292" t="str">
        <f>CONCATENATE('Plan comptable'!B307," - ",'Plan comptable'!C307)</f>
        <v>91130 - Contributions  – Réserve de gestion hypothécaire</v>
      </c>
    </row>
    <row r="293" spans="6:11" ht="12" customHeight="1" x14ac:dyDescent="0.3">
      <c r="F293" s="1"/>
      <c r="K293" t="str">
        <f>CONCATENATE('Plan comptable'!B308," - ",'Plan comptable'!C308)</f>
        <v>91140 - Contributions  – Réserve de gestion de subvention à l’exploitation</v>
      </c>
    </row>
    <row r="294" spans="6:11" ht="12" customHeight="1" x14ac:dyDescent="0.3">
      <c r="F294" s="1"/>
      <c r="K294" t="str">
        <f>CONCATENATE('Plan comptable'!B309," - ",'Plan comptable'!C309)</f>
        <v>91150 - Contributions  – Réserve de prévoyance</v>
      </c>
    </row>
    <row r="295" spans="6:11" ht="12" customHeight="1" x14ac:dyDescent="0.3">
      <c r="F295" s="1"/>
      <c r="K295" t="str">
        <f>CONCATENATE('Plan comptable'!B310," - ",'Plan comptable'!C310)</f>
        <v>91190 - Contributions  – Autres affectations internes</v>
      </c>
    </row>
    <row r="296" spans="6:11" ht="12" customHeight="1" x14ac:dyDescent="0.3">
      <c r="F296" s="1"/>
      <c r="K296" t="str">
        <f>CONCATENATE('Plan comptable'!B311," - ",'Plan comptable'!C311)</f>
        <v>91300 - Utilisations aux réserves</v>
      </c>
    </row>
    <row r="297" spans="6:11" ht="12" customHeight="1" x14ac:dyDescent="0.3">
      <c r="F297" s="1"/>
      <c r="K297" t="str">
        <f>CONCATENATE('Plan comptable'!B312," - ",'Plan comptable'!C312)</f>
        <v>93310 - Utilisations – Réserve de remplacement immobilière</v>
      </c>
    </row>
    <row r="298" spans="6:11" ht="12" customHeight="1" x14ac:dyDescent="0.3">
      <c r="F298" s="1"/>
      <c r="K298" t="str">
        <f>CONCATENATE('Plan comptable'!B313," - ",'Plan comptable'!C313)</f>
        <v>93320 - Utilisations – Réserve de remplacement mobilière</v>
      </c>
    </row>
    <row r="299" spans="6:11" ht="12" customHeight="1" x14ac:dyDescent="0.3">
      <c r="F299" s="1"/>
      <c r="K299" t="str">
        <f>CONCATENATE('Plan comptable'!B314," - ",'Plan comptable'!C314)</f>
        <v>93330 - Utilisations – Réserve de gestion hypothécaire</v>
      </c>
    </row>
    <row r="300" spans="6:11" ht="12" customHeight="1" x14ac:dyDescent="0.3">
      <c r="F300" s="1"/>
      <c r="K300" t="str">
        <f>CONCATENATE('Plan comptable'!B315," - ",'Plan comptable'!C315)</f>
        <v>93340 - Utilisations – Réserve de gestion de subvention à l’exploitation</v>
      </c>
    </row>
    <row r="301" spans="6:11" ht="12" customHeight="1" x14ac:dyDescent="0.3">
      <c r="F301" s="1"/>
      <c r="K301" t="str">
        <f>CONCATENATE('Plan comptable'!B316," - ",'Plan comptable'!C316)</f>
        <v>93350 - Utilisations – Réserve de prévoyance</v>
      </c>
    </row>
    <row r="302" spans="6:11" ht="12" customHeight="1" x14ac:dyDescent="0.3">
      <c r="F302" s="1"/>
      <c r="K302" t="str">
        <f>CONCATENATE('Plan comptable'!B317," - ",'Plan comptable'!C317)</f>
        <v>93390 - Utilisations – Autres affectations internes</v>
      </c>
    </row>
    <row r="303" spans="6:11" ht="12" customHeight="1" x14ac:dyDescent="0.3">
      <c r="F303" s="1"/>
      <c r="K303" t="e">
        <f>CONCATENATE('Plan comptable'!#REF!," - ",'Plan comptable'!#REF!)</f>
        <v>#REF!</v>
      </c>
    </row>
    <row r="304" spans="6:11" ht="12" customHeight="1" x14ac:dyDescent="0.3">
      <c r="F304" s="1"/>
      <c r="K304" t="str">
        <f>CONCATENATE('Plan comptable'!B318," - ",'Plan comptable'!C318)</f>
        <v>92100 - Acquisition d'immobilisations</v>
      </c>
    </row>
    <row r="305" spans="6:11" ht="12" customHeight="1" x14ac:dyDescent="0.3">
      <c r="F305" s="1"/>
      <c r="K305" t="str">
        <f>CONCATENATE('Plan comptable'!B319," - ",'Plan comptable'!C319)</f>
        <v>92110 - Acquisition d'immobilisations - Fonds Organisme</v>
      </c>
    </row>
    <row r="306" spans="6:11" ht="12" customHeight="1" x14ac:dyDescent="0.3">
      <c r="F306" s="1"/>
      <c r="K306" t="str">
        <f>CONCATENATE('Plan comptable'!B320," - ",'Plan comptable'!C320)</f>
        <v>92120 - Acquisition d'immobilisations - Affectations internes</v>
      </c>
    </row>
    <row r="307" spans="6:11" ht="12" customHeight="1" x14ac:dyDescent="0.3">
      <c r="F307" s="1"/>
      <c r="K307" t="str">
        <f>CONCATENATE('Plan comptable'!B321," - ",'Plan comptable'!C321)</f>
        <v>92130 - Acquisition d'immobilisations - Financement</v>
      </c>
    </row>
    <row r="308" spans="6:11" ht="12" customHeight="1" x14ac:dyDescent="0.3">
      <c r="F308" s="1"/>
      <c r="K308" t="str">
        <f>CONCATENATE('Plan comptable'!B322," - ",'Plan comptable'!C322)</f>
        <v>92140 - Acquisition d'immobilisations - Fonds Autres</v>
      </c>
    </row>
    <row r="309" spans="6:11" ht="12" customHeight="1" x14ac:dyDescent="0.3">
      <c r="F309" s="1"/>
      <c r="K309" t="str">
        <f>CONCATENATE('Plan comptable'!B323," - ",'Plan comptable'!C323)</f>
        <v>92200 - Disposition d'immobilisations</v>
      </c>
    </row>
    <row r="310" spans="6:11" ht="12" customHeight="1" x14ac:dyDescent="0.3">
      <c r="F310" s="1"/>
      <c r="K310" t="str">
        <f>CONCATENATE('Plan comptable'!B324," - ",'Plan comptable'!C324)</f>
        <v>92210 - Disposition d'immobilisations - Partie résidentiel</v>
      </c>
    </row>
    <row r="311" spans="6:11" ht="12" customHeight="1" x14ac:dyDescent="0.3">
      <c r="F311" s="1"/>
      <c r="K311" t="str">
        <f>CONCATENATE('Plan comptable'!B325," - ",'Plan comptable'!C325)</f>
        <v>92220 - Disposition d'immobilisations - Partie non résidentiel</v>
      </c>
    </row>
    <row r="312" spans="6:11" ht="12" customHeight="1" x14ac:dyDescent="0.3">
      <c r="F312" s="1"/>
      <c r="K312" t="str">
        <f>CONCATENATE('Plan comptable'!B326," - ",'Plan comptable'!C326)</f>
        <v>92300 - Augmentation de la dette</v>
      </c>
    </row>
    <row r="313" spans="6:11" ht="12" customHeight="1" x14ac:dyDescent="0.3">
      <c r="F313" s="1"/>
      <c r="K313" t="str">
        <f>CONCATENATE('Plan comptable'!B327," - ",'Plan comptable'!C327)</f>
        <v>92400 - Remboursement de la dette à LT</v>
      </c>
    </row>
    <row r="314" spans="6:11" ht="12" customHeight="1" x14ac:dyDescent="0.3">
      <c r="F314" s="1"/>
      <c r="K314" t="str">
        <f>CONCATENATE('Plan comptable'!B328," - ",'Plan comptable'!C328)</f>
        <v>92410 - Remboursement de la dette à LT - Capital Organisme- Régulier</v>
      </c>
    </row>
    <row r="315" spans="6:11" ht="12" customHeight="1" x14ac:dyDescent="0.3">
      <c r="F315" s="1"/>
      <c r="K315" t="str">
        <f>CONCATENATE('Plan comptable'!B329," - ",'Plan comptable'!C329)</f>
        <v>92411 - Remboursement de la dette à LT immobilisée – Capital Organisme- Régulier</v>
      </c>
    </row>
    <row r="316" spans="6:11" ht="12" customHeight="1" x14ac:dyDescent="0.3">
      <c r="F316" s="1"/>
      <c r="K316" t="str">
        <f>CONCATENATE('Plan comptable'!B330," - ",'Plan comptable'!C330)</f>
        <v>92412 - Remboursement de la dette à LT non immobilisée – Capital Organisme- Régulier</v>
      </c>
    </row>
    <row r="317" spans="6:11" ht="12" customHeight="1" x14ac:dyDescent="0.3">
      <c r="F317" s="1"/>
      <c r="K317" t="str">
        <f>CONCATENATE('Plan comptable'!B331," - ",'Plan comptable'!C331)</f>
        <v>92420 - Remboursement de la dette à LT immobilisée – Capital Organisme Réserve Hypothécaire</v>
      </c>
    </row>
    <row r="318" spans="6:11" ht="12" customHeight="1" x14ac:dyDescent="0.3">
      <c r="F318" s="1"/>
      <c r="K318" t="str">
        <f>CONCATENATE('Plan comptable'!B332," - ",'Plan comptable'!C332)</f>
        <v xml:space="preserve">92430 - Remboursement de la dette à LT immobilisée – Capital Organisme Réserve </v>
      </c>
    </row>
    <row r="319" spans="6:11" ht="12" customHeight="1" x14ac:dyDescent="0.3">
      <c r="F319" s="1"/>
      <c r="K319" t="str">
        <f>CONCATENATE('Plan comptable'!B333," - ",'Plan comptable'!C333)</f>
        <v>92500 - Augmentation des apports reportés</v>
      </c>
    </row>
    <row r="320" spans="6:11" ht="12" customHeight="1" x14ac:dyDescent="0.3">
      <c r="F320" s="1"/>
      <c r="K320" t="str">
        <f>CONCATENATE('Plan comptable'!B334," - ",'Plan comptable'!C334)</f>
        <v>92800 - Amortissement des apports reportés  relatifs aux immobilisations</v>
      </c>
    </row>
    <row r="321" spans="6:11" ht="12" customHeight="1" x14ac:dyDescent="0.3">
      <c r="F321" s="1"/>
      <c r="K321" t="str">
        <f>CONCATENATE('Plan comptable'!B335," - ",'Plan comptable'!C335)</f>
        <v>92900 - Variation de la réserve hypothécaire</v>
      </c>
    </row>
    <row r="322" spans="6:11" ht="12" customHeight="1" x14ac:dyDescent="0.3">
      <c r="F322" s="1"/>
      <c r="K322" t="str">
        <f>CONCATENATE('Plan comptable'!B336," - ",'Plan comptable'!C336)</f>
        <v>92910 - Augmentation de la réserve hypothécaire</v>
      </c>
    </row>
    <row r="323" spans="6:11" ht="12" customHeight="1" x14ac:dyDescent="0.3">
      <c r="F323" s="1"/>
      <c r="K323" t="str">
        <f>CONCATENATE('Plan comptable'!B337," - ",'Plan comptable'!C337)</f>
        <v>92920 - Diminution de la réserve hypothécaire</v>
      </c>
    </row>
    <row r="324" spans="6:11" ht="12" customHeight="1" x14ac:dyDescent="0.3">
      <c r="F324" s="1"/>
      <c r="K324" t="str">
        <f>CONCATENATE('Plan comptable'!B338," - ",'Plan comptable'!C338)</f>
        <v>93100 - Variation des parts sociales</v>
      </c>
    </row>
    <row r="325" spans="6:11" ht="12" customHeight="1" x14ac:dyDescent="0.3">
      <c r="F325" s="1"/>
      <c r="K325" t="str">
        <f>CONCATENATE('Plan comptable'!B339," - ",'Plan comptable'!C339)</f>
        <v>93110 - Paiement de parts sociales</v>
      </c>
    </row>
    <row r="326" spans="6:11" ht="12" customHeight="1" x14ac:dyDescent="0.3">
      <c r="F326" s="1"/>
      <c r="K326" t="str">
        <f>CONCATENATE('Plan comptable'!B340," - ",'Plan comptable'!C340)</f>
        <v>93120 - Remboursement de parts sociales</v>
      </c>
    </row>
    <row r="327" spans="6:11" ht="12" customHeight="1" x14ac:dyDescent="0.3">
      <c r="F327" s="1"/>
      <c r="K327" t="str">
        <f>CONCATENATE('Plan comptable'!B341," - ",'Plan comptable'!C341)</f>
        <v>93900 - Autres</v>
      </c>
    </row>
    <row r="328" spans="6:11" ht="12" customHeight="1" x14ac:dyDescent="0.3">
      <c r="F328" s="1"/>
      <c r="K328" t="str">
        <f>CONCATENATE('Plan comptable'!B342," - ",'Plan comptable'!C342)</f>
        <v xml:space="preserve"> - </v>
      </c>
    </row>
    <row r="329" spans="6:11" ht="12" customHeight="1" x14ac:dyDescent="0.3">
      <c r="F329" s="1"/>
      <c r="K329" t="str">
        <f>CONCATENATE('Plan comptable'!B343," - ",'Plan comptable'!C343)</f>
        <v xml:space="preserve"> - </v>
      </c>
    </row>
    <row r="330" spans="6:11" ht="12" customHeight="1" x14ac:dyDescent="0.3">
      <c r="F330" s="1"/>
    </row>
    <row r="331" spans="6:11" ht="12" customHeight="1" x14ac:dyDescent="0.3">
      <c r="F331" s="1"/>
    </row>
    <row r="332" spans="6:11" ht="12" customHeight="1" x14ac:dyDescent="0.3">
      <c r="F332" s="1"/>
    </row>
    <row r="333" spans="6:11" ht="12" customHeight="1" x14ac:dyDescent="0.3">
      <c r="F333" s="1"/>
    </row>
    <row r="334" spans="6:11" ht="12" customHeight="1" x14ac:dyDescent="0.3">
      <c r="F334" s="1"/>
    </row>
    <row r="335" spans="6:11" ht="12" customHeight="1" x14ac:dyDescent="0.3">
      <c r="F335" s="1"/>
    </row>
    <row r="336" spans="6:11" ht="12" customHeight="1" x14ac:dyDescent="0.3">
      <c r="F336" s="1"/>
    </row>
    <row r="337" spans="6:6" ht="12" customHeight="1" x14ac:dyDescent="0.3">
      <c r="F337" s="1"/>
    </row>
    <row r="338" spans="6:6" ht="12" customHeight="1" x14ac:dyDescent="0.3">
      <c r="F338" s="1"/>
    </row>
    <row r="339" spans="6:6" ht="12" customHeight="1" x14ac:dyDescent="0.3">
      <c r="F339" s="1"/>
    </row>
    <row r="340" spans="6:6" ht="12" customHeight="1" x14ac:dyDescent="0.3">
      <c r="F340" s="1"/>
    </row>
    <row r="341" spans="6:6" ht="12" customHeight="1" x14ac:dyDescent="0.3">
      <c r="F341" s="1"/>
    </row>
    <row r="342" spans="6:6" ht="12" customHeight="1" x14ac:dyDescent="0.3">
      <c r="F342" s="1"/>
    </row>
    <row r="343" spans="6:6" ht="12" customHeight="1" x14ac:dyDescent="0.3">
      <c r="F343" s="1"/>
    </row>
    <row r="344" spans="6:6" ht="12" customHeight="1" x14ac:dyDescent="0.3">
      <c r="F344" s="1"/>
    </row>
    <row r="345" spans="6:6" ht="12" customHeight="1" x14ac:dyDescent="0.3">
      <c r="F345" s="1"/>
    </row>
    <row r="346" spans="6:6" ht="12" customHeight="1" x14ac:dyDescent="0.3">
      <c r="F346" s="1"/>
    </row>
    <row r="347" spans="6:6" ht="12" customHeight="1" x14ac:dyDescent="0.3">
      <c r="F347" s="1"/>
    </row>
    <row r="348" spans="6:6" ht="12" customHeight="1" x14ac:dyDescent="0.3">
      <c r="F348" s="1"/>
    </row>
    <row r="349" spans="6:6" ht="12" customHeight="1" x14ac:dyDescent="0.3">
      <c r="F349" s="1"/>
    </row>
    <row r="350" spans="6:6" ht="12" customHeight="1" x14ac:dyDescent="0.3">
      <c r="F350" s="1"/>
    </row>
    <row r="351" spans="6:6" ht="12" customHeight="1" x14ac:dyDescent="0.3">
      <c r="F351" s="1"/>
    </row>
    <row r="352" spans="6:6" ht="12" customHeight="1" x14ac:dyDescent="0.3">
      <c r="F352" s="1"/>
    </row>
    <row r="353" spans="6:6" ht="12" customHeight="1" x14ac:dyDescent="0.3">
      <c r="F353" s="1"/>
    </row>
    <row r="354" spans="6:6" ht="12" customHeight="1" x14ac:dyDescent="0.3">
      <c r="F354" s="1"/>
    </row>
    <row r="355" spans="6:6" ht="12" customHeight="1" x14ac:dyDescent="0.3">
      <c r="F355" s="1"/>
    </row>
    <row r="356" spans="6:6" ht="12" customHeight="1" x14ac:dyDescent="0.3">
      <c r="F356" s="1"/>
    </row>
    <row r="357" spans="6:6" ht="12" customHeight="1" x14ac:dyDescent="0.3">
      <c r="F357" s="1"/>
    </row>
    <row r="358" spans="6:6" ht="12" customHeight="1" x14ac:dyDescent="0.3">
      <c r="F358" s="1"/>
    </row>
    <row r="359" spans="6:6" ht="12" customHeight="1" x14ac:dyDescent="0.3">
      <c r="F359" s="1"/>
    </row>
    <row r="360" spans="6:6" ht="12" customHeight="1" x14ac:dyDescent="0.3">
      <c r="F360" s="1"/>
    </row>
    <row r="361" spans="6:6" ht="12" customHeight="1" x14ac:dyDescent="0.3">
      <c r="F361" s="1"/>
    </row>
    <row r="362" spans="6:6" ht="12" customHeight="1" x14ac:dyDescent="0.3">
      <c r="F362" s="1"/>
    </row>
    <row r="363" spans="6:6" ht="12" customHeight="1" x14ac:dyDescent="0.3">
      <c r="F363" s="1"/>
    </row>
    <row r="364" spans="6:6" ht="12" customHeight="1" x14ac:dyDescent="0.3">
      <c r="F364" s="1"/>
    </row>
    <row r="365" spans="6:6" ht="12" customHeight="1" x14ac:dyDescent="0.3">
      <c r="F365" s="1"/>
    </row>
    <row r="366" spans="6:6" ht="12" customHeight="1" x14ac:dyDescent="0.3">
      <c r="F366" s="1"/>
    </row>
    <row r="367" spans="6:6" ht="12" customHeight="1" x14ac:dyDescent="0.3">
      <c r="F367" s="1"/>
    </row>
    <row r="368" spans="6:6" ht="12" customHeight="1" x14ac:dyDescent="0.3">
      <c r="F368" s="1"/>
    </row>
    <row r="369" spans="6:6" ht="12" customHeight="1" x14ac:dyDescent="0.3">
      <c r="F369" s="1"/>
    </row>
    <row r="370" spans="6:6" ht="12" customHeight="1" x14ac:dyDescent="0.3">
      <c r="F370" s="1"/>
    </row>
    <row r="371" spans="6:6" ht="12" customHeight="1" x14ac:dyDescent="0.3">
      <c r="F371" s="1"/>
    </row>
    <row r="372" spans="6:6" ht="12" customHeight="1" x14ac:dyDescent="0.3">
      <c r="F372" s="1"/>
    </row>
    <row r="373" spans="6:6" ht="12" customHeight="1" x14ac:dyDescent="0.3">
      <c r="F373" s="1"/>
    </row>
    <row r="374" spans="6:6" ht="12" customHeight="1" x14ac:dyDescent="0.3">
      <c r="F374" s="1"/>
    </row>
    <row r="375" spans="6:6" ht="12" customHeight="1" x14ac:dyDescent="0.3">
      <c r="F375" s="1"/>
    </row>
    <row r="376" spans="6:6" ht="12" customHeight="1" x14ac:dyDescent="0.3">
      <c r="F376" s="1"/>
    </row>
    <row r="377" spans="6:6" ht="12" customHeight="1" x14ac:dyDescent="0.3">
      <c r="F377" s="1"/>
    </row>
    <row r="378" spans="6:6" ht="12" customHeight="1" x14ac:dyDescent="0.3">
      <c r="F378" s="1"/>
    </row>
    <row r="379" spans="6:6" ht="12" customHeight="1" x14ac:dyDescent="0.3">
      <c r="F379" s="1"/>
    </row>
    <row r="380" spans="6:6" ht="12" customHeight="1" x14ac:dyDescent="0.3">
      <c r="F380" s="1"/>
    </row>
    <row r="381" spans="6:6" ht="12" customHeight="1" x14ac:dyDescent="0.3">
      <c r="F381" s="1"/>
    </row>
    <row r="382" spans="6:6" ht="12" customHeight="1" x14ac:dyDescent="0.3">
      <c r="F382" s="1"/>
    </row>
    <row r="383" spans="6:6" ht="12" customHeight="1" x14ac:dyDescent="0.3">
      <c r="F383" s="1"/>
    </row>
    <row r="384" spans="6:6" ht="12" customHeight="1" x14ac:dyDescent="0.3">
      <c r="F384" s="1"/>
    </row>
    <row r="385" spans="6:6" ht="12" customHeight="1" x14ac:dyDescent="0.3">
      <c r="F385" s="1"/>
    </row>
    <row r="386" spans="6:6" ht="12" customHeight="1" x14ac:dyDescent="0.3">
      <c r="F386" s="1"/>
    </row>
    <row r="387" spans="6:6" ht="12" customHeight="1" x14ac:dyDescent="0.3">
      <c r="F387" s="1"/>
    </row>
    <row r="388" spans="6:6" ht="12" customHeight="1" x14ac:dyDescent="0.3">
      <c r="F388" s="1"/>
    </row>
    <row r="389" spans="6:6" ht="12" customHeight="1" x14ac:dyDescent="0.3">
      <c r="F389" s="1"/>
    </row>
    <row r="390" spans="6:6" ht="12" customHeight="1" x14ac:dyDescent="0.3">
      <c r="F390" s="1"/>
    </row>
    <row r="391" spans="6:6" ht="12" customHeight="1" x14ac:dyDescent="0.3">
      <c r="F391" s="1"/>
    </row>
    <row r="392" spans="6:6" ht="12" customHeight="1" x14ac:dyDescent="0.3">
      <c r="F392" s="1"/>
    </row>
    <row r="393" spans="6:6" ht="12" customHeight="1" x14ac:dyDescent="0.3">
      <c r="F393" s="1"/>
    </row>
    <row r="394" spans="6:6" ht="12" customHeight="1" x14ac:dyDescent="0.3">
      <c r="F394" s="1"/>
    </row>
    <row r="395" spans="6:6" ht="12" customHeight="1" x14ac:dyDescent="0.3">
      <c r="F395" s="1"/>
    </row>
    <row r="396" spans="6:6" ht="12" customHeight="1" x14ac:dyDescent="0.3">
      <c r="F396" s="1"/>
    </row>
    <row r="397" spans="6:6" ht="12" customHeight="1" x14ac:dyDescent="0.3">
      <c r="F397" s="1"/>
    </row>
    <row r="398" spans="6:6" ht="12" customHeight="1" x14ac:dyDescent="0.3">
      <c r="F398" s="1"/>
    </row>
    <row r="399" spans="6:6" ht="12" customHeight="1" x14ac:dyDescent="0.3">
      <c r="F399" s="1"/>
    </row>
    <row r="400" spans="6:6" ht="12" customHeight="1" x14ac:dyDescent="0.3">
      <c r="F400" s="1"/>
    </row>
    <row r="401" spans="6:6" ht="12" customHeight="1" x14ac:dyDescent="0.3">
      <c r="F401" s="1"/>
    </row>
    <row r="402" spans="6:6" ht="12" customHeight="1" x14ac:dyDescent="0.3">
      <c r="F402" s="1"/>
    </row>
    <row r="403" spans="6:6" ht="12" customHeight="1" x14ac:dyDescent="0.3">
      <c r="F403" s="1"/>
    </row>
    <row r="404" spans="6:6" ht="12" customHeight="1" x14ac:dyDescent="0.3">
      <c r="F404" s="1"/>
    </row>
    <row r="405" spans="6:6" ht="12" customHeight="1" x14ac:dyDescent="0.3">
      <c r="F405" s="1"/>
    </row>
    <row r="406" spans="6:6" ht="12" customHeight="1" x14ac:dyDescent="0.3">
      <c r="F406" s="1"/>
    </row>
    <row r="407" spans="6:6" ht="12" customHeight="1" x14ac:dyDescent="0.3">
      <c r="F407" s="1"/>
    </row>
    <row r="408" spans="6:6" ht="12" customHeight="1" x14ac:dyDescent="0.3">
      <c r="F408" s="1"/>
    </row>
    <row r="409" spans="6:6" ht="12" customHeight="1" x14ac:dyDescent="0.3">
      <c r="F409" s="1"/>
    </row>
    <row r="410" spans="6:6" ht="12" customHeight="1" x14ac:dyDescent="0.3">
      <c r="F410" s="1"/>
    </row>
    <row r="411" spans="6:6" ht="12" customHeight="1" x14ac:dyDescent="0.3">
      <c r="F411" s="1"/>
    </row>
    <row r="412" spans="6:6" ht="12" customHeight="1" x14ac:dyDescent="0.3">
      <c r="F412" s="1"/>
    </row>
    <row r="413" spans="6:6" ht="12" customHeight="1" x14ac:dyDescent="0.3">
      <c r="F413" s="1"/>
    </row>
    <row r="414" spans="6:6" ht="12" customHeight="1" x14ac:dyDescent="0.3">
      <c r="F414" s="1"/>
    </row>
    <row r="415" spans="6:6" ht="12" customHeight="1" x14ac:dyDescent="0.3">
      <c r="F415" s="1"/>
    </row>
    <row r="416" spans="6:6" ht="12" customHeight="1" x14ac:dyDescent="0.3">
      <c r="F416" s="1"/>
    </row>
    <row r="417" spans="6:6" ht="12" customHeight="1" x14ac:dyDescent="0.3">
      <c r="F417" s="1"/>
    </row>
    <row r="418" spans="6:6" ht="12" customHeight="1" x14ac:dyDescent="0.3">
      <c r="F418" s="1"/>
    </row>
    <row r="419" spans="6:6" ht="12" customHeight="1" x14ac:dyDescent="0.3">
      <c r="F419" s="1"/>
    </row>
    <row r="420" spans="6:6" ht="12" customHeight="1" x14ac:dyDescent="0.3">
      <c r="F420" s="1"/>
    </row>
    <row r="421" spans="6:6" ht="12" customHeight="1" x14ac:dyDescent="0.3">
      <c r="F421" s="1"/>
    </row>
    <row r="422" spans="6:6" ht="12" customHeight="1" x14ac:dyDescent="0.3">
      <c r="F422" s="1"/>
    </row>
    <row r="423" spans="6:6" ht="12" customHeight="1" x14ac:dyDescent="0.3">
      <c r="F423" s="1"/>
    </row>
    <row r="424" spans="6:6" ht="12" customHeight="1" x14ac:dyDescent="0.3">
      <c r="F424" s="1"/>
    </row>
    <row r="425" spans="6:6" ht="12" customHeight="1" x14ac:dyDescent="0.3">
      <c r="F425" s="1"/>
    </row>
    <row r="426" spans="6:6" ht="12" customHeight="1" x14ac:dyDescent="0.3">
      <c r="F426" s="1"/>
    </row>
    <row r="427" spans="6:6" ht="12" customHeight="1" x14ac:dyDescent="0.3">
      <c r="F427" s="1"/>
    </row>
    <row r="428" spans="6:6" ht="12" customHeight="1" x14ac:dyDescent="0.3">
      <c r="F428" s="1"/>
    </row>
    <row r="429" spans="6:6" ht="12" customHeight="1" x14ac:dyDescent="0.3">
      <c r="F429" s="1"/>
    </row>
    <row r="430" spans="6:6" ht="12" customHeight="1" x14ac:dyDescent="0.3">
      <c r="F430" s="1"/>
    </row>
    <row r="431" spans="6:6" ht="12" customHeight="1" x14ac:dyDescent="0.3">
      <c r="F431" s="1"/>
    </row>
    <row r="432" spans="6:6" ht="12" customHeight="1" x14ac:dyDescent="0.3">
      <c r="F432" s="1"/>
    </row>
    <row r="433" spans="6:6" ht="12" customHeight="1" x14ac:dyDescent="0.3">
      <c r="F433" s="1"/>
    </row>
    <row r="434" spans="6:6" ht="12" customHeight="1" x14ac:dyDescent="0.3">
      <c r="F434" s="1"/>
    </row>
    <row r="435" spans="6:6" ht="12" customHeight="1" x14ac:dyDescent="0.3">
      <c r="F435" s="1"/>
    </row>
    <row r="436" spans="6:6" ht="12" customHeight="1" x14ac:dyDescent="0.3">
      <c r="F436" s="1"/>
    </row>
    <row r="437" spans="6:6" ht="12" customHeight="1" x14ac:dyDescent="0.3">
      <c r="F437" s="1"/>
    </row>
    <row r="438" spans="6:6" ht="12" customHeight="1" x14ac:dyDescent="0.3">
      <c r="F438" s="1"/>
    </row>
    <row r="439" spans="6:6" ht="12" customHeight="1" x14ac:dyDescent="0.3">
      <c r="F439" s="1"/>
    </row>
    <row r="440" spans="6:6" ht="12" customHeight="1" x14ac:dyDescent="0.3">
      <c r="F440" s="1"/>
    </row>
    <row r="441" spans="6:6" ht="12" customHeight="1" x14ac:dyDescent="0.3">
      <c r="F441" s="1"/>
    </row>
    <row r="442" spans="6:6" ht="12" customHeight="1" x14ac:dyDescent="0.3">
      <c r="F442" s="1"/>
    </row>
    <row r="443" spans="6:6" ht="12" customHeight="1" x14ac:dyDescent="0.3">
      <c r="F443" s="1"/>
    </row>
    <row r="444" spans="6:6" ht="12" customHeight="1" x14ac:dyDescent="0.3">
      <c r="F444" s="1"/>
    </row>
    <row r="445" spans="6:6" ht="12" customHeight="1" x14ac:dyDescent="0.3">
      <c r="F445" s="1"/>
    </row>
    <row r="446" spans="6:6" ht="12" customHeight="1" x14ac:dyDescent="0.3">
      <c r="F446" s="1"/>
    </row>
    <row r="447" spans="6:6" ht="12" customHeight="1" x14ac:dyDescent="0.3">
      <c r="F447" s="1"/>
    </row>
    <row r="448" spans="6:6" ht="12" customHeight="1" x14ac:dyDescent="0.3">
      <c r="F448" s="1"/>
    </row>
    <row r="449" spans="6:6" ht="12" customHeight="1" x14ac:dyDescent="0.3">
      <c r="F449" s="1"/>
    </row>
    <row r="450" spans="6:6" ht="12" customHeight="1" x14ac:dyDescent="0.3">
      <c r="F450" s="1"/>
    </row>
    <row r="451" spans="6:6" ht="12" customHeight="1" x14ac:dyDescent="0.3">
      <c r="F451" s="1"/>
    </row>
    <row r="452" spans="6:6" ht="12" customHeight="1" x14ac:dyDescent="0.3">
      <c r="F452" s="1"/>
    </row>
    <row r="453" spans="6:6" ht="12" customHeight="1" x14ac:dyDescent="0.3">
      <c r="F453" s="1"/>
    </row>
    <row r="454" spans="6:6" ht="12" customHeight="1" x14ac:dyDescent="0.3">
      <c r="F454" s="1"/>
    </row>
    <row r="455" spans="6:6" ht="12" customHeight="1" x14ac:dyDescent="0.3">
      <c r="F455" s="1"/>
    </row>
    <row r="456" spans="6:6" ht="12" customHeight="1" x14ac:dyDescent="0.3">
      <c r="F456" s="1"/>
    </row>
    <row r="457" spans="6:6" ht="12" customHeight="1" x14ac:dyDescent="0.3">
      <c r="F457" s="1"/>
    </row>
    <row r="458" spans="6:6" ht="12" customHeight="1" x14ac:dyDescent="0.3">
      <c r="F458" s="1"/>
    </row>
    <row r="459" spans="6:6" ht="12" customHeight="1" x14ac:dyDescent="0.3">
      <c r="F459" s="1"/>
    </row>
    <row r="460" spans="6:6" ht="12" customHeight="1" x14ac:dyDescent="0.3">
      <c r="F460" s="1"/>
    </row>
    <row r="461" spans="6:6" ht="12" customHeight="1" x14ac:dyDescent="0.3">
      <c r="F461" s="1"/>
    </row>
    <row r="462" spans="6:6" ht="12" customHeight="1" x14ac:dyDescent="0.3">
      <c r="F462" s="1"/>
    </row>
    <row r="463" spans="6:6" ht="12" customHeight="1" x14ac:dyDescent="0.3">
      <c r="F463" s="1"/>
    </row>
    <row r="464" spans="6:6" ht="12" customHeight="1" x14ac:dyDescent="0.3">
      <c r="F464" s="1"/>
    </row>
    <row r="465" spans="6:6" ht="12" customHeight="1" x14ac:dyDescent="0.3">
      <c r="F465" s="1"/>
    </row>
    <row r="466" spans="6:6" ht="12" customHeight="1" x14ac:dyDescent="0.3">
      <c r="F466" s="1"/>
    </row>
    <row r="467" spans="6:6" ht="12" customHeight="1" x14ac:dyDescent="0.3">
      <c r="F467" s="1"/>
    </row>
    <row r="468" spans="6:6" ht="12" customHeight="1" x14ac:dyDescent="0.3">
      <c r="F468" s="1"/>
    </row>
    <row r="469" spans="6:6" ht="12" customHeight="1" x14ac:dyDescent="0.3">
      <c r="F469" s="1"/>
    </row>
    <row r="470" spans="6:6" ht="12" customHeight="1" x14ac:dyDescent="0.3">
      <c r="F470" s="1"/>
    </row>
    <row r="471" spans="6:6" ht="12" customHeight="1" x14ac:dyDescent="0.3">
      <c r="F471" s="1"/>
    </row>
    <row r="472" spans="6:6" ht="12" customHeight="1" x14ac:dyDescent="0.3">
      <c r="F472" s="1"/>
    </row>
    <row r="473" spans="6:6" ht="12" customHeight="1" x14ac:dyDescent="0.3">
      <c r="F473" s="1"/>
    </row>
    <row r="474" spans="6:6" ht="12" customHeight="1" x14ac:dyDescent="0.3">
      <c r="F474" s="1"/>
    </row>
    <row r="475" spans="6:6" ht="12" customHeight="1" x14ac:dyDescent="0.3">
      <c r="F475" s="1"/>
    </row>
    <row r="476" spans="6:6" ht="12" customHeight="1" x14ac:dyDescent="0.3">
      <c r="F476" s="1"/>
    </row>
    <row r="477" spans="6:6" ht="12" customHeight="1" x14ac:dyDescent="0.3">
      <c r="F477" s="1"/>
    </row>
    <row r="478" spans="6:6" ht="12" customHeight="1" x14ac:dyDescent="0.3">
      <c r="F478" s="1"/>
    </row>
    <row r="479" spans="6:6" ht="12" customHeight="1" x14ac:dyDescent="0.3">
      <c r="F479" s="1"/>
    </row>
    <row r="480" spans="6:6" ht="12" customHeight="1" x14ac:dyDescent="0.3">
      <c r="F480" s="1"/>
    </row>
    <row r="481" spans="6:6" ht="12" customHeight="1" x14ac:dyDescent="0.3">
      <c r="F481" s="1"/>
    </row>
    <row r="482" spans="6:6" ht="12" customHeight="1" x14ac:dyDescent="0.3">
      <c r="F482" s="1"/>
    </row>
    <row r="483" spans="6:6" ht="12" customHeight="1" x14ac:dyDescent="0.3">
      <c r="F483" s="1"/>
    </row>
    <row r="484" spans="6:6" ht="12" customHeight="1" x14ac:dyDescent="0.3">
      <c r="F484" s="1"/>
    </row>
    <row r="485" spans="6:6" ht="12" customHeight="1" x14ac:dyDescent="0.3">
      <c r="F485" s="1"/>
    </row>
    <row r="486" spans="6:6" ht="12" customHeight="1" x14ac:dyDescent="0.3">
      <c r="F486" s="1"/>
    </row>
    <row r="487" spans="6:6" ht="12" customHeight="1" x14ac:dyDescent="0.3">
      <c r="F487" s="1"/>
    </row>
    <row r="488" spans="6:6" ht="12" customHeight="1" x14ac:dyDescent="0.3">
      <c r="F488" s="1"/>
    </row>
    <row r="489" spans="6:6" ht="12" customHeight="1" x14ac:dyDescent="0.3">
      <c r="F489" s="1"/>
    </row>
    <row r="490" spans="6:6" ht="12" customHeight="1" x14ac:dyDescent="0.3">
      <c r="F490" s="1"/>
    </row>
    <row r="491" spans="6:6" ht="12" customHeight="1" x14ac:dyDescent="0.3">
      <c r="F491" s="1"/>
    </row>
    <row r="492" spans="6:6" ht="12" customHeight="1" x14ac:dyDescent="0.3">
      <c r="F492" s="1"/>
    </row>
    <row r="493" spans="6:6" ht="12" customHeight="1" x14ac:dyDescent="0.3">
      <c r="F493" s="1"/>
    </row>
    <row r="494" spans="6:6" ht="12" customHeight="1" x14ac:dyDescent="0.3">
      <c r="F494" s="1"/>
    </row>
    <row r="495" spans="6:6" ht="12" customHeight="1" x14ac:dyDescent="0.3">
      <c r="F495" s="1"/>
    </row>
    <row r="496" spans="6:6" ht="12" customHeight="1" x14ac:dyDescent="0.3">
      <c r="F496" s="1"/>
    </row>
    <row r="497" spans="6:6" ht="12" customHeight="1" x14ac:dyDescent="0.3">
      <c r="F497" s="1"/>
    </row>
    <row r="498" spans="6:6" ht="12" customHeight="1" x14ac:dyDescent="0.3">
      <c r="F498" s="1"/>
    </row>
    <row r="499" spans="6:6" ht="12" customHeight="1" x14ac:dyDescent="0.3">
      <c r="F499" s="1"/>
    </row>
    <row r="500" spans="6:6" ht="12" customHeight="1" x14ac:dyDescent="0.3">
      <c r="F500" s="1"/>
    </row>
    <row r="501" spans="6:6" ht="12" customHeight="1" x14ac:dyDescent="0.3">
      <c r="F501" s="1"/>
    </row>
    <row r="502" spans="6:6" ht="12" customHeight="1" x14ac:dyDescent="0.3">
      <c r="F502" s="1"/>
    </row>
    <row r="503" spans="6:6" ht="12" customHeight="1" x14ac:dyDescent="0.3">
      <c r="F503" s="1"/>
    </row>
    <row r="504" spans="6:6" ht="12" customHeight="1" x14ac:dyDescent="0.3">
      <c r="F504" s="1"/>
    </row>
    <row r="505" spans="6:6" ht="12" customHeight="1" x14ac:dyDescent="0.3">
      <c r="F505" s="1"/>
    </row>
    <row r="506" spans="6:6" ht="12" customHeight="1" x14ac:dyDescent="0.3">
      <c r="F506" s="1"/>
    </row>
    <row r="507" spans="6:6" ht="12" customHeight="1" x14ac:dyDescent="0.3">
      <c r="F507" s="1"/>
    </row>
    <row r="508" spans="6:6" ht="12" customHeight="1" x14ac:dyDescent="0.3">
      <c r="F508" s="1"/>
    </row>
    <row r="509" spans="6:6" ht="12" customHeight="1" x14ac:dyDescent="0.3">
      <c r="F509" s="1"/>
    </row>
    <row r="510" spans="6:6" ht="12" customHeight="1" x14ac:dyDescent="0.3">
      <c r="F510" s="1"/>
    </row>
    <row r="511" spans="6:6" ht="12" customHeight="1" x14ac:dyDescent="0.3">
      <c r="F511" s="1"/>
    </row>
    <row r="512" spans="6:6" ht="12" customHeight="1" x14ac:dyDescent="0.3">
      <c r="F512" s="1"/>
    </row>
    <row r="513" spans="6:6" ht="12" customHeight="1" x14ac:dyDescent="0.3">
      <c r="F513" s="1"/>
    </row>
    <row r="514" spans="6:6" ht="12" customHeight="1" x14ac:dyDescent="0.3">
      <c r="F514" s="1"/>
    </row>
    <row r="515" spans="6:6" ht="12" customHeight="1" x14ac:dyDescent="0.3">
      <c r="F515" s="1"/>
    </row>
    <row r="516" spans="6:6" ht="12" customHeight="1" x14ac:dyDescent="0.3">
      <c r="F516" s="1"/>
    </row>
    <row r="517" spans="6:6" ht="12" customHeight="1" x14ac:dyDescent="0.3">
      <c r="F517" s="1"/>
    </row>
    <row r="518" spans="6:6" ht="12" customHeight="1" x14ac:dyDescent="0.3">
      <c r="F518" s="1"/>
    </row>
    <row r="519" spans="6:6" ht="12" customHeight="1" x14ac:dyDescent="0.3">
      <c r="F519" s="1"/>
    </row>
    <row r="520" spans="6:6" ht="12" customHeight="1" x14ac:dyDescent="0.3">
      <c r="F520" s="1"/>
    </row>
    <row r="521" spans="6:6" ht="12" customHeight="1" x14ac:dyDescent="0.3">
      <c r="F521" s="1"/>
    </row>
    <row r="522" spans="6:6" ht="12" customHeight="1" x14ac:dyDescent="0.3">
      <c r="F522" s="1"/>
    </row>
    <row r="523" spans="6:6" ht="12" customHeight="1" x14ac:dyDescent="0.3">
      <c r="F523" s="1"/>
    </row>
    <row r="524" spans="6:6" ht="12" customHeight="1" x14ac:dyDescent="0.3">
      <c r="F524" s="1"/>
    </row>
    <row r="525" spans="6:6" ht="12" customHeight="1" x14ac:dyDescent="0.3">
      <c r="F525" s="1"/>
    </row>
    <row r="526" spans="6:6" ht="12" customHeight="1" x14ac:dyDescent="0.3">
      <c r="F526" s="1"/>
    </row>
    <row r="527" spans="6:6" ht="12" customHeight="1" x14ac:dyDescent="0.3">
      <c r="F527" s="1"/>
    </row>
    <row r="528" spans="6:6" ht="12" customHeight="1" x14ac:dyDescent="0.3">
      <c r="F528" s="1"/>
    </row>
    <row r="529" spans="6:6" ht="12" customHeight="1" x14ac:dyDescent="0.3">
      <c r="F529" s="1"/>
    </row>
    <row r="530" spans="6:6" ht="12" customHeight="1" x14ac:dyDescent="0.3">
      <c r="F530" s="1"/>
    </row>
    <row r="531" spans="6:6" ht="12" customHeight="1" x14ac:dyDescent="0.3">
      <c r="F531" s="1"/>
    </row>
    <row r="532" spans="6:6" ht="12" customHeight="1" x14ac:dyDescent="0.3">
      <c r="F532" s="1"/>
    </row>
    <row r="533" spans="6:6" ht="12" customHeight="1" x14ac:dyDescent="0.3">
      <c r="F533" s="1"/>
    </row>
    <row r="534" spans="6:6" ht="12" customHeight="1" x14ac:dyDescent="0.3">
      <c r="F534" s="1"/>
    </row>
    <row r="535" spans="6:6" ht="12" customHeight="1" x14ac:dyDescent="0.3">
      <c r="F535" s="1"/>
    </row>
    <row r="536" spans="6:6" ht="12" customHeight="1" x14ac:dyDescent="0.3">
      <c r="F536" s="1"/>
    </row>
    <row r="537" spans="6:6" ht="12" customHeight="1" x14ac:dyDescent="0.3">
      <c r="F537" s="1"/>
    </row>
    <row r="538" spans="6:6" ht="12" customHeight="1" x14ac:dyDescent="0.3">
      <c r="F538" s="1"/>
    </row>
    <row r="539" spans="6:6" ht="12" customHeight="1" x14ac:dyDescent="0.3">
      <c r="F539" s="1"/>
    </row>
    <row r="540" spans="6:6" ht="12" customHeight="1" x14ac:dyDescent="0.3">
      <c r="F540" s="1"/>
    </row>
    <row r="541" spans="6:6" ht="12" customHeight="1" x14ac:dyDescent="0.3">
      <c r="F541" s="1"/>
    </row>
    <row r="542" spans="6:6" ht="12" customHeight="1" x14ac:dyDescent="0.3">
      <c r="F542" s="1"/>
    </row>
    <row r="543" spans="6:6" ht="12" customHeight="1" x14ac:dyDescent="0.3">
      <c r="F543" s="1"/>
    </row>
    <row r="544" spans="6:6" ht="12" customHeight="1" x14ac:dyDescent="0.3">
      <c r="F544" s="1"/>
    </row>
    <row r="545" spans="6:6" ht="12" customHeight="1" x14ac:dyDescent="0.3">
      <c r="F545" s="1"/>
    </row>
    <row r="546" spans="6:6" ht="12" customHeight="1" x14ac:dyDescent="0.3">
      <c r="F546" s="1"/>
    </row>
    <row r="547" spans="6:6" ht="12" customHeight="1" x14ac:dyDescent="0.3">
      <c r="F547" s="1"/>
    </row>
    <row r="548" spans="6:6" ht="12" customHeight="1" x14ac:dyDescent="0.3">
      <c r="F548" s="1"/>
    </row>
    <row r="549" spans="6:6" ht="12" customHeight="1" x14ac:dyDescent="0.3">
      <c r="F549" s="1"/>
    </row>
    <row r="550" spans="6:6" ht="12" customHeight="1" x14ac:dyDescent="0.3">
      <c r="F550" s="1"/>
    </row>
    <row r="551" spans="6:6" ht="12" customHeight="1" x14ac:dyDescent="0.3">
      <c r="F551" s="1"/>
    </row>
    <row r="552" spans="6:6" ht="12" customHeight="1" x14ac:dyDescent="0.3">
      <c r="F552" s="1"/>
    </row>
    <row r="553" spans="6:6" ht="12" customHeight="1" x14ac:dyDescent="0.3">
      <c r="F553" s="1"/>
    </row>
    <row r="554" spans="6:6" ht="12" customHeight="1" x14ac:dyDescent="0.3">
      <c r="F554" s="1"/>
    </row>
    <row r="555" spans="6:6" ht="12" customHeight="1" x14ac:dyDescent="0.3">
      <c r="F555" s="1"/>
    </row>
    <row r="556" spans="6:6" ht="12" customHeight="1" x14ac:dyDescent="0.3">
      <c r="F556" s="1"/>
    </row>
    <row r="557" spans="6:6" ht="12" customHeight="1" x14ac:dyDescent="0.3">
      <c r="F557" s="1"/>
    </row>
    <row r="558" spans="6:6" ht="12" customHeight="1" x14ac:dyDescent="0.3">
      <c r="F558" s="1"/>
    </row>
    <row r="559" spans="6:6" ht="12" customHeight="1" x14ac:dyDescent="0.3">
      <c r="F559" s="1"/>
    </row>
    <row r="560" spans="6:6" ht="12" customHeight="1" x14ac:dyDescent="0.3">
      <c r="F560" s="1"/>
    </row>
    <row r="561" spans="6:6" ht="12" customHeight="1" x14ac:dyDescent="0.3">
      <c r="F561" s="1"/>
    </row>
    <row r="562" spans="6:6" ht="12" customHeight="1" x14ac:dyDescent="0.3">
      <c r="F562" s="1"/>
    </row>
    <row r="563" spans="6:6" ht="12" customHeight="1" x14ac:dyDescent="0.3">
      <c r="F563" s="1"/>
    </row>
    <row r="564" spans="6:6" ht="12" customHeight="1" x14ac:dyDescent="0.3">
      <c r="F564" s="1"/>
    </row>
    <row r="565" spans="6:6" ht="12" customHeight="1" x14ac:dyDescent="0.3">
      <c r="F565" s="1"/>
    </row>
    <row r="566" spans="6:6" ht="12" customHeight="1" x14ac:dyDescent="0.3">
      <c r="F566" s="1"/>
    </row>
    <row r="567" spans="6:6" ht="12" customHeight="1" x14ac:dyDescent="0.3">
      <c r="F567" s="1"/>
    </row>
    <row r="568" spans="6:6" ht="12" customHeight="1" x14ac:dyDescent="0.3">
      <c r="F568" s="1"/>
    </row>
    <row r="569" spans="6:6" ht="12" customHeight="1" x14ac:dyDescent="0.3">
      <c r="F569" s="1"/>
    </row>
    <row r="570" spans="6:6" ht="12" customHeight="1" x14ac:dyDescent="0.3">
      <c r="F570" s="1"/>
    </row>
    <row r="571" spans="6:6" ht="12" customHeight="1" x14ac:dyDescent="0.3">
      <c r="F571" s="1"/>
    </row>
    <row r="572" spans="6:6" ht="12" customHeight="1" x14ac:dyDescent="0.3">
      <c r="F572" s="1"/>
    </row>
    <row r="573" spans="6:6" ht="12" customHeight="1" x14ac:dyDescent="0.3">
      <c r="F573" s="1"/>
    </row>
    <row r="574" spans="6:6" ht="12" customHeight="1" x14ac:dyDescent="0.3">
      <c r="F574" s="1"/>
    </row>
    <row r="575" spans="6:6" ht="12" customHeight="1" x14ac:dyDescent="0.3">
      <c r="F575" s="1"/>
    </row>
    <row r="576" spans="6:6" ht="12" customHeight="1" x14ac:dyDescent="0.3">
      <c r="F576" s="1"/>
    </row>
    <row r="577" spans="6:6" ht="12" customHeight="1" x14ac:dyDescent="0.3">
      <c r="F577" s="1"/>
    </row>
    <row r="578" spans="6:6" ht="12" customHeight="1" x14ac:dyDescent="0.3">
      <c r="F578" s="1"/>
    </row>
    <row r="579" spans="6:6" ht="12" customHeight="1" x14ac:dyDescent="0.3">
      <c r="F579" s="1"/>
    </row>
    <row r="580" spans="6:6" ht="12" customHeight="1" x14ac:dyDescent="0.3">
      <c r="F580" s="1"/>
    </row>
    <row r="581" spans="6:6" ht="12" customHeight="1" x14ac:dyDescent="0.3">
      <c r="F581" s="1"/>
    </row>
    <row r="582" spans="6:6" ht="12" customHeight="1" x14ac:dyDescent="0.3">
      <c r="F582" s="1"/>
    </row>
    <row r="583" spans="6:6" ht="12" customHeight="1" x14ac:dyDescent="0.3">
      <c r="F583" s="1"/>
    </row>
    <row r="584" spans="6:6" ht="12" customHeight="1" x14ac:dyDescent="0.3">
      <c r="F584" s="1"/>
    </row>
    <row r="585" spans="6:6" ht="12" customHeight="1" x14ac:dyDescent="0.3">
      <c r="F585" s="1"/>
    </row>
    <row r="586" spans="6:6" ht="12" customHeight="1" x14ac:dyDescent="0.3">
      <c r="F586" s="1"/>
    </row>
    <row r="587" spans="6:6" ht="12" customHeight="1" x14ac:dyDescent="0.3">
      <c r="F587" s="1"/>
    </row>
    <row r="588" spans="6:6" ht="12" customHeight="1" x14ac:dyDescent="0.3">
      <c r="F588" s="1"/>
    </row>
    <row r="589" spans="6:6" ht="12" customHeight="1" x14ac:dyDescent="0.3">
      <c r="F589" s="1"/>
    </row>
    <row r="590" spans="6:6" ht="12" customHeight="1" x14ac:dyDescent="0.3">
      <c r="F590" s="1"/>
    </row>
    <row r="591" spans="6:6" ht="12" customHeight="1" x14ac:dyDescent="0.3">
      <c r="F591" s="1"/>
    </row>
    <row r="592" spans="6:6" ht="12" customHeight="1" x14ac:dyDescent="0.3">
      <c r="F592" s="1"/>
    </row>
    <row r="593" spans="6:6" ht="12" customHeight="1" x14ac:dyDescent="0.3">
      <c r="F593" s="1"/>
    </row>
    <row r="594" spans="6:6" ht="12" customHeight="1" x14ac:dyDescent="0.3">
      <c r="F594" s="1"/>
    </row>
    <row r="595" spans="6:6" ht="12" customHeight="1" x14ac:dyDescent="0.3">
      <c r="F595" s="1"/>
    </row>
    <row r="596" spans="6:6" ht="12" customHeight="1" x14ac:dyDescent="0.3">
      <c r="F596" s="1"/>
    </row>
    <row r="597" spans="6:6" ht="12" customHeight="1" x14ac:dyDescent="0.3">
      <c r="F597" s="1"/>
    </row>
    <row r="598" spans="6:6" ht="12" customHeight="1" x14ac:dyDescent="0.3">
      <c r="F598" s="1"/>
    </row>
    <row r="599" spans="6:6" ht="12" customHeight="1" x14ac:dyDescent="0.3">
      <c r="F599" s="1"/>
    </row>
    <row r="600" spans="6:6" ht="12" customHeight="1" x14ac:dyDescent="0.3">
      <c r="F600" s="1"/>
    </row>
    <row r="601" spans="6:6" ht="12" customHeight="1" x14ac:dyDescent="0.3">
      <c r="F601" s="1"/>
    </row>
    <row r="602" spans="6:6" ht="12" customHeight="1" x14ac:dyDescent="0.3">
      <c r="F602" s="1"/>
    </row>
    <row r="603" spans="6:6" ht="12" customHeight="1" x14ac:dyDescent="0.3">
      <c r="F603" s="1"/>
    </row>
    <row r="604" spans="6:6" ht="12" customHeight="1" x14ac:dyDescent="0.3">
      <c r="F604" s="1"/>
    </row>
    <row r="605" spans="6:6" ht="12" customHeight="1" x14ac:dyDescent="0.3">
      <c r="F605" s="1"/>
    </row>
    <row r="606" spans="6:6" ht="12" customHeight="1" x14ac:dyDescent="0.3">
      <c r="F606" s="1"/>
    </row>
    <row r="607" spans="6:6" ht="12" customHeight="1" x14ac:dyDescent="0.3">
      <c r="F607" s="1"/>
    </row>
    <row r="608" spans="6:6" ht="12" customHeight="1" x14ac:dyDescent="0.3">
      <c r="F608" s="1"/>
    </row>
    <row r="609" spans="6:6" ht="12" customHeight="1" x14ac:dyDescent="0.3">
      <c r="F609" s="1"/>
    </row>
    <row r="610" spans="6:6" ht="12" customHeight="1" x14ac:dyDescent="0.3">
      <c r="F610" s="1"/>
    </row>
    <row r="611" spans="6:6" ht="12" customHeight="1" x14ac:dyDescent="0.3">
      <c r="F611" s="1"/>
    </row>
    <row r="612" spans="6:6" ht="12" customHeight="1" x14ac:dyDescent="0.3">
      <c r="F612" s="1"/>
    </row>
    <row r="613" spans="6:6" ht="12" customHeight="1" x14ac:dyDescent="0.3">
      <c r="F613" s="1"/>
    </row>
    <row r="614" spans="6:6" ht="12" customHeight="1" x14ac:dyDescent="0.3">
      <c r="F614" s="1"/>
    </row>
    <row r="615" spans="6:6" ht="12" customHeight="1" x14ac:dyDescent="0.3">
      <c r="F615" s="1"/>
    </row>
    <row r="616" spans="6:6" ht="12" customHeight="1" x14ac:dyDescent="0.3">
      <c r="F616" s="1"/>
    </row>
    <row r="617" spans="6:6" ht="12" customHeight="1" x14ac:dyDescent="0.3">
      <c r="F617" s="1"/>
    </row>
    <row r="618" spans="6:6" ht="12" customHeight="1" x14ac:dyDescent="0.3">
      <c r="F618" s="1"/>
    </row>
    <row r="619" spans="6:6" ht="12" customHeight="1" x14ac:dyDescent="0.3">
      <c r="F619" s="1"/>
    </row>
    <row r="620" spans="6:6" ht="12" customHeight="1" x14ac:dyDescent="0.3">
      <c r="F620" s="1"/>
    </row>
    <row r="621" spans="6:6" ht="12" customHeight="1" x14ac:dyDescent="0.3">
      <c r="F621" s="1"/>
    </row>
    <row r="622" spans="6:6" ht="12" customHeight="1" x14ac:dyDescent="0.3">
      <c r="F622" s="1"/>
    </row>
    <row r="623" spans="6:6" ht="12" customHeight="1" x14ac:dyDescent="0.3">
      <c r="F623" s="1"/>
    </row>
    <row r="624" spans="6:6" ht="12" customHeight="1" x14ac:dyDescent="0.3">
      <c r="F624" s="1"/>
    </row>
    <row r="625" spans="6:6" ht="12" customHeight="1" x14ac:dyDescent="0.3">
      <c r="F625" s="1"/>
    </row>
    <row r="626" spans="6:6" ht="12" customHeight="1" x14ac:dyDescent="0.3">
      <c r="F626" s="1"/>
    </row>
    <row r="627" spans="6:6" ht="12" customHeight="1" x14ac:dyDescent="0.3">
      <c r="F627" s="1"/>
    </row>
    <row r="628" spans="6:6" ht="12" customHeight="1" x14ac:dyDescent="0.3">
      <c r="F628" s="1"/>
    </row>
    <row r="629" spans="6:6" ht="12" customHeight="1" x14ac:dyDescent="0.3">
      <c r="F629" s="1"/>
    </row>
    <row r="630" spans="6:6" ht="12" customHeight="1" x14ac:dyDescent="0.3">
      <c r="F630" s="1"/>
    </row>
    <row r="631" spans="6:6" ht="12" customHeight="1" x14ac:dyDescent="0.3">
      <c r="F631" s="1"/>
    </row>
    <row r="632" spans="6:6" ht="12" customHeight="1" x14ac:dyDescent="0.3">
      <c r="F632" s="1"/>
    </row>
    <row r="633" spans="6:6" ht="12" customHeight="1" x14ac:dyDescent="0.3">
      <c r="F633" s="1"/>
    </row>
    <row r="634" spans="6:6" ht="12" customHeight="1" x14ac:dyDescent="0.3">
      <c r="F634" s="1"/>
    </row>
    <row r="635" spans="6:6" ht="12" customHeight="1" x14ac:dyDescent="0.3">
      <c r="F635" s="1"/>
    </row>
    <row r="636" spans="6:6" ht="12" customHeight="1" x14ac:dyDescent="0.3">
      <c r="F636" s="1"/>
    </row>
    <row r="637" spans="6:6" ht="12" customHeight="1" x14ac:dyDescent="0.3">
      <c r="F637" s="1"/>
    </row>
    <row r="638" spans="6:6" ht="12" customHeight="1" x14ac:dyDescent="0.3">
      <c r="F638" s="1"/>
    </row>
    <row r="639" spans="6:6" ht="12" customHeight="1" x14ac:dyDescent="0.3">
      <c r="F639" s="1"/>
    </row>
    <row r="640" spans="6:6" ht="12" customHeight="1" x14ac:dyDescent="0.3">
      <c r="F640" s="1"/>
    </row>
    <row r="641" spans="6:6" ht="12" customHeight="1" x14ac:dyDescent="0.3">
      <c r="F641" s="1"/>
    </row>
    <row r="642" spans="6:6" ht="12" customHeight="1" x14ac:dyDescent="0.3">
      <c r="F642" s="1"/>
    </row>
    <row r="643" spans="6:6" ht="12" customHeight="1" x14ac:dyDescent="0.3">
      <c r="F643" s="1"/>
    </row>
    <row r="644" spans="6:6" ht="12" customHeight="1" x14ac:dyDescent="0.3">
      <c r="F644" s="1"/>
    </row>
    <row r="645" spans="6:6" ht="12" customHeight="1" x14ac:dyDescent="0.3">
      <c r="F645" s="1"/>
    </row>
    <row r="646" spans="6:6" ht="12" customHeight="1" x14ac:dyDescent="0.3">
      <c r="F646" s="1"/>
    </row>
    <row r="647" spans="6:6" ht="12" customHeight="1" x14ac:dyDescent="0.3">
      <c r="F647" s="1"/>
    </row>
    <row r="648" spans="6:6" ht="12" customHeight="1" x14ac:dyDescent="0.3">
      <c r="F648" s="1"/>
    </row>
    <row r="649" spans="6:6" ht="12" customHeight="1" x14ac:dyDescent="0.3">
      <c r="F649" s="1"/>
    </row>
    <row r="650" spans="6:6" ht="12" customHeight="1" x14ac:dyDescent="0.3">
      <c r="F650" s="1"/>
    </row>
    <row r="651" spans="6:6" ht="12" customHeight="1" x14ac:dyDescent="0.3">
      <c r="F651" s="1"/>
    </row>
    <row r="652" spans="6:6" ht="12" customHeight="1" x14ac:dyDescent="0.3">
      <c r="F652" s="1"/>
    </row>
    <row r="653" spans="6:6" ht="12" customHeight="1" x14ac:dyDescent="0.3">
      <c r="F653" s="1"/>
    </row>
    <row r="654" spans="6:6" ht="12" customHeight="1" x14ac:dyDescent="0.3">
      <c r="F654" s="1"/>
    </row>
    <row r="655" spans="6:6" ht="12" customHeight="1" x14ac:dyDescent="0.3">
      <c r="F655" s="1"/>
    </row>
    <row r="656" spans="6:6" ht="12" customHeight="1" x14ac:dyDescent="0.3">
      <c r="F656" s="1"/>
    </row>
    <row r="657" spans="6:6" ht="12" customHeight="1" x14ac:dyDescent="0.3">
      <c r="F657" s="1"/>
    </row>
    <row r="658" spans="6:6" ht="12" customHeight="1" x14ac:dyDescent="0.3">
      <c r="F658" s="1"/>
    </row>
    <row r="659" spans="6:6" ht="12" customHeight="1" x14ac:dyDescent="0.3">
      <c r="F659" s="1"/>
    </row>
    <row r="660" spans="6:6" ht="12" customHeight="1" x14ac:dyDescent="0.3">
      <c r="F660" s="1"/>
    </row>
    <row r="661" spans="6:6" ht="12" customHeight="1" x14ac:dyDescent="0.3">
      <c r="F661" s="1"/>
    </row>
    <row r="662" spans="6:6" ht="12" customHeight="1" x14ac:dyDescent="0.3">
      <c r="F662" s="1"/>
    </row>
    <row r="663" spans="6:6" ht="12" customHeight="1" x14ac:dyDescent="0.3">
      <c r="F663" s="1"/>
    </row>
    <row r="664" spans="6:6" ht="12" customHeight="1" x14ac:dyDescent="0.3">
      <c r="F664" s="1"/>
    </row>
    <row r="665" spans="6:6" ht="12" customHeight="1" x14ac:dyDescent="0.3">
      <c r="F665" s="1"/>
    </row>
    <row r="666" spans="6:6" ht="12" customHeight="1" x14ac:dyDescent="0.3">
      <c r="F666" s="1"/>
    </row>
    <row r="667" spans="6:6" ht="12" customHeight="1" x14ac:dyDescent="0.3">
      <c r="F667" s="1"/>
    </row>
    <row r="668" spans="6:6" ht="12" customHeight="1" x14ac:dyDescent="0.3">
      <c r="F668" s="1"/>
    </row>
    <row r="669" spans="6:6" ht="12" customHeight="1" x14ac:dyDescent="0.3">
      <c r="F669" s="1"/>
    </row>
    <row r="670" spans="6:6" ht="12" customHeight="1" x14ac:dyDescent="0.3">
      <c r="F670" s="1"/>
    </row>
    <row r="671" spans="6:6" ht="12" customHeight="1" x14ac:dyDescent="0.3">
      <c r="F671" s="1"/>
    </row>
    <row r="672" spans="6:6" ht="12" customHeight="1" x14ac:dyDescent="0.3">
      <c r="F672" s="1"/>
    </row>
    <row r="673" spans="6:6" ht="12" customHeight="1" x14ac:dyDescent="0.3">
      <c r="F673" s="1"/>
    </row>
    <row r="674" spans="6:6" ht="12" customHeight="1" x14ac:dyDescent="0.3">
      <c r="F674" s="1"/>
    </row>
    <row r="675" spans="6:6" ht="12" customHeight="1" x14ac:dyDescent="0.3">
      <c r="F675" s="1"/>
    </row>
    <row r="676" spans="6:6" ht="12" customHeight="1" x14ac:dyDescent="0.3">
      <c r="F676" s="1"/>
    </row>
    <row r="677" spans="6:6" ht="12" customHeight="1" x14ac:dyDescent="0.3">
      <c r="F677" s="1"/>
    </row>
    <row r="678" spans="6:6" ht="12" customHeight="1" x14ac:dyDescent="0.3">
      <c r="F678" s="1"/>
    </row>
    <row r="679" spans="6:6" ht="12" customHeight="1" x14ac:dyDescent="0.3">
      <c r="F679" s="1"/>
    </row>
    <row r="680" spans="6:6" ht="12" customHeight="1" x14ac:dyDescent="0.3">
      <c r="F680" s="1"/>
    </row>
    <row r="681" spans="6:6" ht="12" customHeight="1" x14ac:dyDescent="0.3">
      <c r="F681" s="1"/>
    </row>
    <row r="682" spans="6:6" ht="12" customHeight="1" x14ac:dyDescent="0.3">
      <c r="F682" s="1"/>
    </row>
    <row r="683" spans="6:6" ht="12" customHeight="1" x14ac:dyDescent="0.3">
      <c r="F683" s="1"/>
    </row>
    <row r="684" spans="6:6" ht="12" customHeight="1" x14ac:dyDescent="0.3">
      <c r="F684" s="1"/>
    </row>
    <row r="685" spans="6:6" ht="12" customHeight="1" x14ac:dyDescent="0.3">
      <c r="F685" s="1"/>
    </row>
    <row r="686" spans="6:6" ht="12" customHeight="1" x14ac:dyDescent="0.3">
      <c r="F686" s="1"/>
    </row>
    <row r="687" spans="6:6" ht="12" customHeight="1" x14ac:dyDescent="0.3">
      <c r="F687" s="1"/>
    </row>
    <row r="688" spans="6:6" ht="12" customHeight="1" x14ac:dyDescent="0.3">
      <c r="F688" s="1"/>
    </row>
    <row r="689" spans="6:6" ht="12" customHeight="1" x14ac:dyDescent="0.3">
      <c r="F689" s="1"/>
    </row>
    <row r="690" spans="6:6" ht="12" customHeight="1" x14ac:dyDescent="0.3">
      <c r="F690" s="1"/>
    </row>
    <row r="691" spans="6:6" ht="12" customHeight="1" x14ac:dyDescent="0.3">
      <c r="F691" s="1"/>
    </row>
    <row r="692" spans="6:6" ht="12" customHeight="1" x14ac:dyDescent="0.3">
      <c r="F692" s="1"/>
    </row>
    <row r="693" spans="6:6" ht="12" customHeight="1" x14ac:dyDescent="0.3">
      <c r="F693" s="1"/>
    </row>
    <row r="694" spans="6:6" ht="12" customHeight="1" x14ac:dyDescent="0.3">
      <c r="F694" s="1"/>
    </row>
    <row r="695" spans="6:6" ht="12" customHeight="1" x14ac:dyDescent="0.3">
      <c r="F695" s="1"/>
    </row>
    <row r="696" spans="6:6" ht="12" customHeight="1" x14ac:dyDescent="0.3">
      <c r="F696" s="1"/>
    </row>
    <row r="697" spans="6:6" ht="12" customHeight="1" x14ac:dyDescent="0.3">
      <c r="F697" s="1"/>
    </row>
    <row r="698" spans="6:6" ht="12" customHeight="1" x14ac:dyDescent="0.3">
      <c r="F698" s="1"/>
    </row>
    <row r="699" spans="6:6" ht="12" customHeight="1" x14ac:dyDescent="0.3">
      <c r="F699" s="1"/>
    </row>
    <row r="700" spans="6:6" ht="12" customHeight="1" x14ac:dyDescent="0.3">
      <c r="F700" s="1"/>
    </row>
    <row r="701" spans="6:6" ht="12" customHeight="1" x14ac:dyDescent="0.3">
      <c r="F701" s="1"/>
    </row>
    <row r="702" spans="6:6" ht="12" customHeight="1" x14ac:dyDescent="0.3">
      <c r="F702" s="1"/>
    </row>
    <row r="703" spans="6:6" ht="12" customHeight="1" x14ac:dyDescent="0.3">
      <c r="F703" s="1"/>
    </row>
    <row r="704" spans="6:6" ht="12" customHeight="1" x14ac:dyDescent="0.3">
      <c r="F704" s="1"/>
    </row>
    <row r="705" spans="6:6" ht="12" customHeight="1" x14ac:dyDescent="0.3">
      <c r="F705" s="1"/>
    </row>
    <row r="706" spans="6:6" ht="12" customHeight="1" x14ac:dyDescent="0.3">
      <c r="F706" s="1"/>
    </row>
    <row r="707" spans="6:6" ht="12" customHeight="1" x14ac:dyDescent="0.3">
      <c r="F707" s="1"/>
    </row>
    <row r="708" spans="6:6" ht="12" customHeight="1" x14ac:dyDescent="0.3">
      <c r="F708" s="1"/>
    </row>
    <row r="709" spans="6:6" ht="12" customHeight="1" x14ac:dyDescent="0.3">
      <c r="F709" s="1"/>
    </row>
    <row r="710" spans="6:6" ht="12" customHeight="1" x14ac:dyDescent="0.3">
      <c r="F710" s="1"/>
    </row>
    <row r="711" spans="6:6" ht="12" customHeight="1" x14ac:dyDescent="0.3">
      <c r="F711" s="1"/>
    </row>
    <row r="712" spans="6:6" ht="12" customHeight="1" x14ac:dyDescent="0.3">
      <c r="F712" s="1"/>
    </row>
    <row r="713" spans="6:6" ht="12" customHeight="1" x14ac:dyDescent="0.3">
      <c r="F713" s="1"/>
    </row>
    <row r="714" spans="6:6" ht="12" customHeight="1" x14ac:dyDescent="0.3">
      <c r="F714" s="1"/>
    </row>
    <row r="715" spans="6:6" ht="12" customHeight="1" x14ac:dyDescent="0.3">
      <c r="F715" s="1"/>
    </row>
    <row r="716" spans="6:6" ht="12" customHeight="1" x14ac:dyDescent="0.3">
      <c r="F716" s="1"/>
    </row>
    <row r="717" spans="6:6" ht="12" customHeight="1" x14ac:dyDescent="0.3">
      <c r="F717" s="1"/>
    </row>
    <row r="718" spans="6:6" ht="12" customHeight="1" x14ac:dyDescent="0.3">
      <c r="F718" s="1"/>
    </row>
    <row r="719" spans="6:6" ht="12" customHeight="1" x14ac:dyDescent="0.3">
      <c r="F719" s="1"/>
    </row>
    <row r="720" spans="6:6" ht="12" customHeight="1" x14ac:dyDescent="0.3">
      <c r="F720" s="1"/>
    </row>
    <row r="721" spans="6:6" ht="12" customHeight="1" x14ac:dyDescent="0.3">
      <c r="F721" s="1"/>
    </row>
    <row r="722" spans="6:6" ht="12" customHeight="1" x14ac:dyDescent="0.3">
      <c r="F722" s="1"/>
    </row>
    <row r="723" spans="6:6" ht="12" customHeight="1" x14ac:dyDescent="0.3">
      <c r="F723" s="1"/>
    </row>
    <row r="724" spans="6:6" ht="12" customHeight="1" x14ac:dyDescent="0.3">
      <c r="F724" s="1"/>
    </row>
    <row r="725" spans="6:6" ht="12" customHeight="1" x14ac:dyDescent="0.3">
      <c r="F725" s="1"/>
    </row>
    <row r="726" spans="6:6" ht="12" customHeight="1" x14ac:dyDescent="0.3">
      <c r="F726" s="1"/>
    </row>
    <row r="727" spans="6:6" ht="12" customHeight="1" x14ac:dyDescent="0.3">
      <c r="F727" s="1"/>
    </row>
    <row r="728" spans="6:6" ht="12" customHeight="1" x14ac:dyDescent="0.3">
      <c r="F728" s="1"/>
    </row>
    <row r="729" spans="6:6" ht="12" customHeight="1" x14ac:dyDescent="0.3">
      <c r="F729" s="1"/>
    </row>
    <row r="730" spans="6:6" ht="12" customHeight="1" x14ac:dyDescent="0.3">
      <c r="F730" s="1"/>
    </row>
    <row r="731" spans="6:6" ht="12" customHeight="1" x14ac:dyDescent="0.3">
      <c r="F731" s="1"/>
    </row>
    <row r="732" spans="6:6" ht="12" customHeight="1" x14ac:dyDescent="0.3">
      <c r="F732" s="1"/>
    </row>
    <row r="733" spans="6:6" ht="12" customHeight="1" x14ac:dyDescent="0.3">
      <c r="F733" s="1"/>
    </row>
    <row r="734" spans="6:6" ht="12" customHeight="1" x14ac:dyDescent="0.3">
      <c r="F734" s="1"/>
    </row>
    <row r="735" spans="6:6" ht="12" customHeight="1" x14ac:dyDescent="0.3">
      <c r="F735" s="1"/>
    </row>
    <row r="736" spans="6:6" ht="12" customHeight="1" x14ac:dyDescent="0.3">
      <c r="F736" s="1"/>
    </row>
    <row r="737" spans="6:6" ht="12" customHeight="1" x14ac:dyDescent="0.3">
      <c r="F737" s="1"/>
    </row>
    <row r="738" spans="6:6" ht="12" customHeight="1" x14ac:dyDescent="0.3">
      <c r="F738" s="1"/>
    </row>
    <row r="739" spans="6:6" ht="12" customHeight="1" x14ac:dyDescent="0.3">
      <c r="F739" s="1"/>
    </row>
    <row r="740" spans="6:6" ht="12" customHeight="1" x14ac:dyDescent="0.3">
      <c r="F740" s="1"/>
    </row>
    <row r="741" spans="6:6" ht="12" customHeight="1" x14ac:dyDescent="0.3">
      <c r="F741" s="1"/>
    </row>
    <row r="742" spans="6:6" ht="12" customHeight="1" x14ac:dyDescent="0.3">
      <c r="F742" s="1"/>
    </row>
    <row r="743" spans="6:6" ht="12" customHeight="1" x14ac:dyDescent="0.3">
      <c r="F743" s="1"/>
    </row>
    <row r="744" spans="6:6" ht="12" customHeight="1" x14ac:dyDescent="0.3">
      <c r="F744" s="1"/>
    </row>
    <row r="745" spans="6:6" ht="12" customHeight="1" x14ac:dyDescent="0.3">
      <c r="F745" s="1"/>
    </row>
    <row r="746" spans="6:6" ht="12" customHeight="1" x14ac:dyDescent="0.3">
      <c r="F746" s="1"/>
    </row>
    <row r="747" spans="6:6" ht="12" customHeight="1" x14ac:dyDescent="0.3">
      <c r="F747" s="1"/>
    </row>
    <row r="748" spans="6:6" ht="12" customHeight="1" x14ac:dyDescent="0.3">
      <c r="F748" s="1"/>
    </row>
    <row r="749" spans="6:6" ht="12" customHeight="1" x14ac:dyDescent="0.3">
      <c r="F749" s="1"/>
    </row>
    <row r="750" spans="6:6" ht="12" customHeight="1" x14ac:dyDescent="0.3">
      <c r="F750" s="1"/>
    </row>
    <row r="751" spans="6:6" ht="12" customHeight="1" x14ac:dyDescent="0.3">
      <c r="F751" s="1"/>
    </row>
    <row r="752" spans="6:6" ht="12" customHeight="1" x14ac:dyDescent="0.3">
      <c r="F752" s="1"/>
    </row>
    <row r="753" spans="6:6" ht="12" customHeight="1" x14ac:dyDescent="0.3">
      <c r="F753" s="1"/>
    </row>
    <row r="754" spans="6:6" ht="12" customHeight="1" x14ac:dyDescent="0.3">
      <c r="F754" s="1"/>
    </row>
    <row r="755" spans="6:6" ht="12" customHeight="1" x14ac:dyDescent="0.3">
      <c r="F755" s="1"/>
    </row>
    <row r="756" spans="6:6" ht="12" customHeight="1" x14ac:dyDescent="0.3">
      <c r="F756" s="1"/>
    </row>
    <row r="757" spans="6:6" ht="12" customHeight="1" x14ac:dyDescent="0.3">
      <c r="F757" s="1"/>
    </row>
    <row r="758" spans="6:6" ht="12" customHeight="1" x14ac:dyDescent="0.3">
      <c r="F758" s="1"/>
    </row>
    <row r="759" spans="6:6" ht="12" customHeight="1" x14ac:dyDescent="0.3">
      <c r="F759" s="1"/>
    </row>
    <row r="760" spans="6:6" ht="12" customHeight="1" x14ac:dyDescent="0.3">
      <c r="F760" s="1"/>
    </row>
    <row r="761" spans="6:6" ht="12" customHeight="1" x14ac:dyDescent="0.3">
      <c r="F761" s="1"/>
    </row>
    <row r="762" spans="6:6" ht="12" customHeight="1" x14ac:dyDescent="0.3">
      <c r="F762" s="1"/>
    </row>
    <row r="763" spans="6:6" ht="12" customHeight="1" x14ac:dyDescent="0.3">
      <c r="F763" s="1"/>
    </row>
    <row r="764" spans="6:6" ht="12" customHeight="1" x14ac:dyDescent="0.3">
      <c r="F764" s="1"/>
    </row>
    <row r="765" spans="6:6" ht="12" customHeight="1" x14ac:dyDescent="0.3">
      <c r="F765" s="1"/>
    </row>
    <row r="766" spans="6:6" ht="12" customHeight="1" x14ac:dyDescent="0.3">
      <c r="F766" s="1"/>
    </row>
    <row r="767" spans="6:6" ht="12" customHeight="1" x14ac:dyDescent="0.3">
      <c r="F767" s="1"/>
    </row>
    <row r="768" spans="6:6" ht="12" customHeight="1" x14ac:dyDescent="0.3">
      <c r="F768" s="1"/>
    </row>
    <row r="769" spans="6:6" ht="12" customHeight="1" x14ac:dyDescent="0.3">
      <c r="F769" s="1"/>
    </row>
    <row r="770" spans="6:6" ht="12" customHeight="1" x14ac:dyDescent="0.3">
      <c r="F770" s="1"/>
    </row>
    <row r="771" spans="6:6" ht="12" customHeight="1" x14ac:dyDescent="0.3">
      <c r="F771" s="1"/>
    </row>
    <row r="772" spans="6:6" ht="12" customHeight="1" x14ac:dyDescent="0.3">
      <c r="F772" s="1"/>
    </row>
    <row r="773" spans="6:6" ht="12" customHeight="1" x14ac:dyDescent="0.3">
      <c r="F773" s="1"/>
    </row>
    <row r="774" spans="6:6" ht="12" customHeight="1" x14ac:dyDescent="0.3">
      <c r="F774" s="1"/>
    </row>
    <row r="775" spans="6:6" ht="12" customHeight="1" x14ac:dyDescent="0.3">
      <c r="F775" s="1"/>
    </row>
    <row r="776" spans="6:6" ht="12" customHeight="1" x14ac:dyDescent="0.3">
      <c r="F776" s="1"/>
    </row>
    <row r="777" spans="6:6" ht="12" customHeight="1" x14ac:dyDescent="0.3">
      <c r="F777" s="1"/>
    </row>
    <row r="778" spans="6:6" ht="12" customHeight="1" x14ac:dyDescent="0.3">
      <c r="F778" s="1"/>
    </row>
    <row r="779" spans="6:6" ht="12" customHeight="1" x14ac:dyDescent="0.3">
      <c r="F779" s="1"/>
    </row>
    <row r="780" spans="6:6" ht="12" customHeight="1" x14ac:dyDescent="0.3">
      <c r="F780" s="1"/>
    </row>
    <row r="781" spans="6:6" ht="12" customHeight="1" x14ac:dyDescent="0.3">
      <c r="F781" s="1"/>
    </row>
    <row r="782" spans="6:6" ht="12" customHeight="1" x14ac:dyDescent="0.3">
      <c r="F782" s="1"/>
    </row>
    <row r="783" spans="6:6" ht="12" customHeight="1" x14ac:dyDescent="0.3">
      <c r="F783" s="1"/>
    </row>
    <row r="784" spans="6:6" ht="12" customHeight="1" x14ac:dyDescent="0.3">
      <c r="F784" s="1"/>
    </row>
    <row r="785" spans="6:6" ht="12" customHeight="1" x14ac:dyDescent="0.3">
      <c r="F785" s="1"/>
    </row>
    <row r="786" spans="6:6" ht="12" customHeight="1" x14ac:dyDescent="0.3">
      <c r="F786" s="1"/>
    </row>
    <row r="787" spans="6:6" ht="12" customHeight="1" x14ac:dyDescent="0.3">
      <c r="F787" s="1"/>
    </row>
    <row r="788" spans="6:6" ht="12" customHeight="1" x14ac:dyDescent="0.3">
      <c r="F788" s="1"/>
    </row>
    <row r="789" spans="6:6" ht="12" customHeight="1" x14ac:dyDescent="0.3">
      <c r="F789" s="1"/>
    </row>
    <row r="790" spans="6:6" ht="12" customHeight="1" x14ac:dyDescent="0.3">
      <c r="F790" s="1"/>
    </row>
    <row r="791" spans="6:6" ht="12" customHeight="1" x14ac:dyDescent="0.3">
      <c r="F791" s="1"/>
    </row>
    <row r="792" spans="6:6" ht="12" customHeight="1" x14ac:dyDescent="0.3">
      <c r="F792" s="1"/>
    </row>
    <row r="793" spans="6:6" ht="12" customHeight="1" x14ac:dyDescent="0.3">
      <c r="F793" s="1"/>
    </row>
    <row r="794" spans="6:6" ht="12" customHeight="1" x14ac:dyDescent="0.3">
      <c r="F794" s="1"/>
    </row>
    <row r="795" spans="6:6" ht="12" customHeight="1" x14ac:dyDescent="0.3">
      <c r="F795" s="1"/>
    </row>
    <row r="796" spans="6:6" ht="12" customHeight="1" x14ac:dyDescent="0.3">
      <c r="F796" s="1"/>
    </row>
    <row r="797" spans="6:6" ht="12" customHeight="1" x14ac:dyDescent="0.3">
      <c r="F797" s="1"/>
    </row>
    <row r="798" spans="6:6" ht="12" customHeight="1" x14ac:dyDescent="0.3">
      <c r="F798" s="1"/>
    </row>
    <row r="799" spans="6:6" ht="12" customHeight="1" x14ac:dyDescent="0.3">
      <c r="F799" s="1"/>
    </row>
    <row r="800" spans="6:6" ht="12" customHeight="1" x14ac:dyDescent="0.3">
      <c r="F800" s="1"/>
    </row>
    <row r="801" spans="6:6" ht="12" customHeight="1" x14ac:dyDescent="0.3">
      <c r="F801" s="1"/>
    </row>
    <row r="802" spans="6:6" ht="12" customHeight="1" x14ac:dyDescent="0.3">
      <c r="F802" s="1"/>
    </row>
    <row r="803" spans="6:6" ht="12" customHeight="1" x14ac:dyDescent="0.3">
      <c r="F803" s="1"/>
    </row>
    <row r="804" spans="6:6" ht="12" customHeight="1" x14ac:dyDescent="0.3">
      <c r="F804" s="1"/>
    </row>
    <row r="805" spans="6:6" ht="12" customHeight="1" x14ac:dyDescent="0.3">
      <c r="F805" s="1"/>
    </row>
    <row r="806" spans="6:6" ht="12" customHeight="1" x14ac:dyDescent="0.3">
      <c r="F806" s="1"/>
    </row>
    <row r="807" spans="6:6" ht="12" customHeight="1" x14ac:dyDescent="0.3">
      <c r="F807" s="1"/>
    </row>
    <row r="808" spans="6:6" ht="12" customHeight="1" x14ac:dyDescent="0.3">
      <c r="F808" s="1"/>
    </row>
    <row r="809" spans="6:6" ht="12" customHeight="1" x14ac:dyDescent="0.3">
      <c r="F809" s="1"/>
    </row>
    <row r="810" spans="6:6" ht="12" customHeight="1" x14ac:dyDescent="0.3">
      <c r="F810" s="1"/>
    </row>
    <row r="811" spans="6:6" ht="12" customHeight="1" x14ac:dyDescent="0.3">
      <c r="F811" s="1"/>
    </row>
    <row r="812" spans="6:6" ht="12" customHeight="1" x14ac:dyDescent="0.3">
      <c r="F812" s="1"/>
    </row>
    <row r="813" spans="6:6" ht="12" customHeight="1" x14ac:dyDescent="0.3">
      <c r="F813" s="1"/>
    </row>
    <row r="814" spans="6:6" ht="12" customHeight="1" x14ac:dyDescent="0.3">
      <c r="F814" s="1"/>
    </row>
    <row r="815" spans="6:6" ht="12" customHeight="1" x14ac:dyDescent="0.3">
      <c r="F815" s="1"/>
    </row>
    <row r="816" spans="6:6" ht="12" customHeight="1" x14ac:dyDescent="0.3">
      <c r="F816" s="1"/>
    </row>
    <row r="817" spans="6:6" ht="12" customHeight="1" x14ac:dyDescent="0.3">
      <c r="F817" s="1"/>
    </row>
    <row r="818" spans="6:6" ht="12" customHeight="1" x14ac:dyDescent="0.3">
      <c r="F818" s="1"/>
    </row>
    <row r="819" spans="6:6" ht="12" customHeight="1" x14ac:dyDescent="0.3">
      <c r="F819" s="1"/>
    </row>
    <row r="820" spans="6:6" ht="12" customHeight="1" x14ac:dyDescent="0.3">
      <c r="F820" s="1"/>
    </row>
    <row r="821" spans="6:6" ht="12" customHeight="1" x14ac:dyDescent="0.3">
      <c r="F821" s="1"/>
    </row>
    <row r="822" spans="6:6" ht="12" customHeight="1" x14ac:dyDescent="0.3">
      <c r="F822" s="1"/>
    </row>
    <row r="823" spans="6:6" ht="12" customHeight="1" x14ac:dyDescent="0.3">
      <c r="F823" s="1"/>
    </row>
    <row r="824" spans="6:6" ht="12" customHeight="1" x14ac:dyDescent="0.3">
      <c r="F824" s="1"/>
    </row>
    <row r="825" spans="6:6" ht="12" customHeight="1" x14ac:dyDescent="0.3">
      <c r="F825" s="1"/>
    </row>
    <row r="826" spans="6:6" ht="12" customHeight="1" x14ac:dyDescent="0.3">
      <c r="F826" s="1"/>
    </row>
    <row r="827" spans="6:6" ht="12" customHeight="1" x14ac:dyDescent="0.3">
      <c r="F827" s="1"/>
    </row>
    <row r="828" spans="6:6" ht="12" customHeight="1" x14ac:dyDescent="0.3">
      <c r="F828" s="1"/>
    </row>
    <row r="829" spans="6:6" ht="12" customHeight="1" x14ac:dyDescent="0.3">
      <c r="F829" s="1"/>
    </row>
    <row r="830" spans="6:6" ht="12" customHeight="1" x14ac:dyDescent="0.3">
      <c r="F830" s="1"/>
    </row>
    <row r="831" spans="6:6" ht="12" customHeight="1" x14ac:dyDescent="0.3">
      <c r="F831" s="1"/>
    </row>
    <row r="832" spans="6:6" ht="12" customHeight="1" x14ac:dyDescent="0.3">
      <c r="F832" s="1"/>
    </row>
    <row r="833" spans="6:6" ht="12" customHeight="1" x14ac:dyDescent="0.3">
      <c r="F833" s="1"/>
    </row>
    <row r="834" spans="6:6" ht="12" customHeight="1" x14ac:dyDescent="0.3">
      <c r="F834" s="1"/>
    </row>
    <row r="835" spans="6:6" ht="12" customHeight="1" x14ac:dyDescent="0.3">
      <c r="F835" s="1"/>
    </row>
    <row r="836" spans="6:6" ht="12" customHeight="1" x14ac:dyDescent="0.3">
      <c r="F836" s="1"/>
    </row>
    <row r="837" spans="6:6" ht="12" customHeight="1" x14ac:dyDescent="0.3">
      <c r="F837" s="1"/>
    </row>
    <row r="838" spans="6:6" ht="12" customHeight="1" x14ac:dyDescent="0.3">
      <c r="F838" s="1"/>
    </row>
    <row r="839" spans="6:6" ht="12" customHeight="1" x14ac:dyDescent="0.3">
      <c r="F839" s="1"/>
    </row>
    <row r="840" spans="6:6" ht="12" customHeight="1" x14ac:dyDescent="0.3">
      <c r="F840" s="1"/>
    </row>
    <row r="841" spans="6:6" ht="12" customHeight="1" x14ac:dyDescent="0.3">
      <c r="F841" s="1"/>
    </row>
    <row r="842" spans="6:6" ht="12" customHeight="1" x14ac:dyDescent="0.3">
      <c r="F842" s="1"/>
    </row>
    <row r="843" spans="6:6" ht="12" customHeight="1" x14ac:dyDescent="0.3">
      <c r="F843" s="1"/>
    </row>
    <row r="844" spans="6:6" ht="12" customHeight="1" x14ac:dyDescent="0.3">
      <c r="F844" s="1"/>
    </row>
    <row r="845" spans="6:6" ht="12" customHeight="1" x14ac:dyDescent="0.3">
      <c r="F845" s="1"/>
    </row>
    <row r="846" spans="6:6" ht="12" customHeight="1" x14ac:dyDescent="0.3">
      <c r="F846" s="1"/>
    </row>
    <row r="847" spans="6:6" ht="12" customHeight="1" x14ac:dyDescent="0.3">
      <c r="F847" s="1"/>
    </row>
    <row r="848" spans="6:6" ht="12" customHeight="1" x14ac:dyDescent="0.3">
      <c r="F848" s="1"/>
    </row>
    <row r="849" spans="6:6" ht="12" customHeight="1" x14ac:dyDescent="0.3">
      <c r="F849" s="1"/>
    </row>
    <row r="850" spans="6:6" ht="12" customHeight="1" x14ac:dyDescent="0.3">
      <c r="F850" s="1"/>
    </row>
    <row r="851" spans="6:6" ht="12" customHeight="1" x14ac:dyDescent="0.3">
      <c r="F851" s="1"/>
    </row>
    <row r="852" spans="6:6" ht="12" customHeight="1" x14ac:dyDescent="0.3">
      <c r="F852" s="1"/>
    </row>
    <row r="853" spans="6:6" ht="12" customHeight="1" x14ac:dyDescent="0.3">
      <c r="F853" s="1"/>
    </row>
    <row r="854" spans="6:6" ht="12" customHeight="1" x14ac:dyDescent="0.3">
      <c r="F854" s="1"/>
    </row>
    <row r="855" spans="6:6" ht="12" customHeight="1" x14ac:dyDescent="0.3">
      <c r="F855" s="1"/>
    </row>
    <row r="856" spans="6:6" ht="12" customHeight="1" x14ac:dyDescent="0.3">
      <c r="F856" s="1"/>
    </row>
    <row r="857" spans="6:6" ht="12" customHeight="1" x14ac:dyDescent="0.3">
      <c r="F857" s="1"/>
    </row>
    <row r="858" spans="6:6" ht="12" customHeight="1" x14ac:dyDescent="0.3">
      <c r="F858" s="1"/>
    </row>
    <row r="859" spans="6:6" ht="12" customHeight="1" x14ac:dyDescent="0.3">
      <c r="F859" s="1"/>
    </row>
    <row r="860" spans="6:6" ht="12" customHeight="1" x14ac:dyDescent="0.3">
      <c r="F860" s="1"/>
    </row>
    <row r="861" spans="6:6" ht="12" customHeight="1" x14ac:dyDescent="0.3">
      <c r="F861" s="1"/>
    </row>
    <row r="862" spans="6:6" ht="12" customHeight="1" x14ac:dyDescent="0.3">
      <c r="F862" s="1"/>
    </row>
    <row r="863" spans="6:6" ht="12" customHeight="1" x14ac:dyDescent="0.3">
      <c r="F863" s="1"/>
    </row>
    <row r="864" spans="6:6" ht="12" customHeight="1" x14ac:dyDescent="0.3">
      <c r="F864" s="1"/>
    </row>
    <row r="865" spans="6:6" ht="12" customHeight="1" x14ac:dyDescent="0.3">
      <c r="F865" s="1"/>
    </row>
    <row r="866" spans="6:6" ht="12" customHeight="1" x14ac:dyDescent="0.3">
      <c r="F866" s="1"/>
    </row>
    <row r="867" spans="6:6" ht="12" customHeight="1" x14ac:dyDescent="0.3">
      <c r="F867" s="1"/>
    </row>
    <row r="868" spans="6:6" ht="12" customHeight="1" x14ac:dyDescent="0.3">
      <c r="F868" s="1"/>
    </row>
    <row r="869" spans="6:6" ht="12" customHeight="1" x14ac:dyDescent="0.3">
      <c r="F869" s="1"/>
    </row>
    <row r="870" spans="6:6" ht="12" customHeight="1" x14ac:dyDescent="0.3">
      <c r="F870" s="1"/>
    </row>
    <row r="871" spans="6:6" ht="12" customHeight="1" x14ac:dyDescent="0.3">
      <c r="F871" s="1"/>
    </row>
    <row r="872" spans="6:6" ht="12" customHeight="1" x14ac:dyDescent="0.3">
      <c r="F872" s="1"/>
    </row>
    <row r="873" spans="6:6" ht="12" customHeight="1" x14ac:dyDescent="0.3">
      <c r="F873" s="1"/>
    </row>
    <row r="874" spans="6:6" ht="12" customHeight="1" x14ac:dyDescent="0.3">
      <c r="F874" s="1"/>
    </row>
    <row r="875" spans="6:6" ht="12" customHeight="1" x14ac:dyDescent="0.3">
      <c r="F875" s="1"/>
    </row>
    <row r="876" spans="6:6" ht="12" customHeight="1" x14ac:dyDescent="0.3">
      <c r="F876" s="1"/>
    </row>
    <row r="877" spans="6:6" ht="12" customHeight="1" x14ac:dyDescent="0.3">
      <c r="F877" s="1"/>
    </row>
    <row r="878" spans="6:6" ht="12" customHeight="1" x14ac:dyDescent="0.3">
      <c r="F878" s="1"/>
    </row>
    <row r="879" spans="6:6" ht="12" customHeight="1" x14ac:dyDescent="0.3">
      <c r="F879" s="1"/>
    </row>
    <row r="880" spans="6:6" ht="12" customHeight="1" x14ac:dyDescent="0.3">
      <c r="F880" s="1"/>
    </row>
    <row r="881" spans="6:6" ht="12" customHeight="1" x14ac:dyDescent="0.3">
      <c r="F881" s="1"/>
    </row>
    <row r="882" spans="6:6" ht="12" customHeight="1" x14ac:dyDescent="0.3">
      <c r="F882" s="1"/>
    </row>
    <row r="883" spans="6:6" ht="12" customHeight="1" x14ac:dyDescent="0.3">
      <c r="F883" s="1"/>
    </row>
    <row r="884" spans="6:6" ht="12" customHeight="1" x14ac:dyDescent="0.3">
      <c r="F884" s="1"/>
    </row>
    <row r="885" spans="6:6" ht="12" customHeight="1" x14ac:dyDescent="0.3">
      <c r="F885" s="1"/>
    </row>
    <row r="886" spans="6:6" ht="12" customHeight="1" x14ac:dyDescent="0.3">
      <c r="F886" s="1"/>
    </row>
    <row r="887" spans="6:6" ht="12" customHeight="1" x14ac:dyDescent="0.3">
      <c r="F887" s="1"/>
    </row>
    <row r="888" spans="6:6" ht="12" customHeight="1" x14ac:dyDescent="0.3">
      <c r="F888" s="1"/>
    </row>
    <row r="889" spans="6:6" ht="12" customHeight="1" x14ac:dyDescent="0.3">
      <c r="F889" s="1"/>
    </row>
    <row r="890" spans="6:6" ht="12" customHeight="1" x14ac:dyDescent="0.3">
      <c r="F890" s="1"/>
    </row>
    <row r="891" spans="6:6" ht="12" customHeight="1" x14ac:dyDescent="0.3">
      <c r="F891" s="1"/>
    </row>
    <row r="892" spans="6:6" ht="12" customHeight="1" x14ac:dyDescent="0.3">
      <c r="F892" s="1"/>
    </row>
    <row r="893" spans="6:6" ht="12" customHeight="1" x14ac:dyDescent="0.3">
      <c r="F893" s="1"/>
    </row>
    <row r="894" spans="6:6" ht="12" customHeight="1" x14ac:dyDescent="0.3">
      <c r="F894" s="1"/>
    </row>
    <row r="895" spans="6:6" ht="12" customHeight="1" x14ac:dyDescent="0.3">
      <c r="F895" s="1"/>
    </row>
    <row r="896" spans="6:6" ht="12" customHeight="1" x14ac:dyDescent="0.3">
      <c r="F896" s="1"/>
    </row>
    <row r="897" spans="6:6" ht="12" customHeight="1" x14ac:dyDescent="0.3">
      <c r="F897" s="1"/>
    </row>
    <row r="898" spans="6:6" ht="12" customHeight="1" x14ac:dyDescent="0.3">
      <c r="F898" s="1"/>
    </row>
    <row r="899" spans="6:6" ht="12" customHeight="1" x14ac:dyDescent="0.3">
      <c r="F899" s="1"/>
    </row>
    <row r="900" spans="6:6" ht="12" customHeight="1" x14ac:dyDescent="0.3">
      <c r="F900" s="1"/>
    </row>
    <row r="901" spans="6:6" ht="12" customHeight="1" x14ac:dyDescent="0.3">
      <c r="F901" s="1"/>
    </row>
    <row r="902" spans="6:6" ht="12" customHeight="1" x14ac:dyDescent="0.3">
      <c r="F902" s="1"/>
    </row>
    <row r="903" spans="6:6" ht="12" customHeight="1" x14ac:dyDescent="0.3">
      <c r="F903" s="1"/>
    </row>
    <row r="904" spans="6:6" ht="12" customHeight="1" x14ac:dyDescent="0.3">
      <c r="F904" s="1"/>
    </row>
    <row r="905" spans="6:6" ht="12" customHeight="1" x14ac:dyDescent="0.3">
      <c r="F905" s="1"/>
    </row>
    <row r="906" spans="6:6" ht="12" customHeight="1" x14ac:dyDescent="0.3">
      <c r="F906" s="1"/>
    </row>
    <row r="907" spans="6:6" ht="12" customHeight="1" x14ac:dyDescent="0.3">
      <c r="F907" s="1"/>
    </row>
    <row r="908" spans="6:6" ht="12" customHeight="1" x14ac:dyDescent="0.3">
      <c r="F908" s="1"/>
    </row>
    <row r="909" spans="6:6" ht="12" customHeight="1" x14ac:dyDescent="0.3">
      <c r="F909" s="1"/>
    </row>
    <row r="910" spans="6:6" ht="12" customHeight="1" x14ac:dyDescent="0.3">
      <c r="F910" s="1"/>
    </row>
    <row r="911" spans="6:6" ht="12" customHeight="1" x14ac:dyDescent="0.3">
      <c r="F911" s="1"/>
    </row>
    <row r="912" spans="6:6" ht="12" customHeight="1" x14ac:dyDescent="0.3">
      <c r="F912" s="1"/>
    </row>
    <row r="913" spans="6:6" ht="12" customHeight="1" x14ac:dyDescent="0.3">
      <c r="F913" s="1"/>
    </row>
    <row r="914" spans="6:6" ht="12" customHeight="1" x14ac:dyDescent="0.3">
      <c r="F914" s="1"/>
    </row>
    <row r="915" spans="6:6" ht="12" customHeight="1" x14ac:dyDescent="0.3">
      <c r="F915" s="1"/>
    </row>
    <row r="916" spans="6:6" ht="12" customHeight="1" x14ac:dyDescent="0.3">
      <c r="F916" s="1"/>
    </row>
    <row r="917" spans="6:6" ht="12" customHeight="1" x14ac:dyDescent="0.3">
      <c r="F917" s="1"/>
    </row>
    <row r="918" spans="6:6" ht="12" customHeight="1" x14ac:dyDescent="0.3">
      <c r="F918" s="1"/>
    </row>
    <row r="919" spans="6:6" ht="12" customHeight="1" x14ac:dyDescent="0.3">
      <c r="F919" s="1"/>
    </row>
    <row r="920" spans="6:6" ht="12" customHeight="1" x14ac:dyDescent="0.3">
      <c r="F920" s="1"/>
    </row>
    <row r="921" spans="6:6" ht="12" customHeight="1" x14ac:dyDescent="0.3">
      <c r="F921" s="1"/>
    </row>
    <row r="922" spans="6:6" ht="12" customHeight="1" x14ac:dyDescent="0.3">
      <c r="F922" s="1"/>
    </row>
    <row r="923" spans="6:6" ht="12" customHeight="1" x14ac:dyDescent="0.3">
      <c r="F923" s="1"/>
    </row>
    <row r="924" spans="6:6" ht="12" customHeight="1" x14ac:dyDescent="0.3">
      <c r="F924" s="1"/>
    </row>
    <row r="925" spans="6:6" ht="12" customHeight="1" x14ac:dyDescent="0.3">
      <c r="F925" s="1"/>
    </row>
    <row r="926" spans="6:6" ht="12" customHeight="1" x14ac:dyDescent="0.3">
      <c r="F926" s="1"/>
    </row>
    <row r="927" spans="6:6" ht="12" customHeight="1" x14ac:dyDescent="0.3">
      <c r="F927" s="1"/>
    </row>
    <row r="928" spans="6:6" ht="12" customHeight="1" x14ac:dyDescent="0.3">
      <c r="F928" s="1"/>
    </row>
    <row r="929" spans="6:6" ht="12" customHeight="1" x14ac:dyDescent="0.3">
      <c r="F929" s="1"/>
    </row>
    <row r="930" spans="6:6" ht="12" customHeight="1" x14ac:dyDescent="0.3">
      <c r="F930" s="1"/>
    </row>
    <row r="931" spans="6:6" ht="12" customHeight="1" x14ac:dyDescent="0.3">
      <c r="F931" s="1"/>
    </row>
    <row r="932" spans="6:6" ht="12" customHeight="1" x14ac:dyDescent="0.3">
      <c r="F932" s="1"/>
    </row>
    <row r="933" spans="6:6" ht="12" customHeight="1" x14ac:dyDescent="0.3">
      <c r="F933" s="1"/>
    </row>
    <row r="934" spans="6:6" ht="12" customHeight="1" x14ac:dyDescent="0.3">
      <c r="F934" s="1"/>
    </row>
    <row r="935" spans="6:6" ht="12" customHeight="1" x14ac:dyDescent="0.3">
      <c r="F935" s="1"/>
    </row>
    <row r="936" spans="6:6" ht="12" customHeight="1" x14ac:dyDescent="0.3">
      <c r="F936" s="1"/>
    </row>
    <row r="937" spans="6:6" ht="12" customHeight="1" x14ac:dyDescent="0.3">
      <c r="F937" s="1"/>
    </row>
    <row r="938" spans="6:6" ht="12" customHeight="1" x14ac:dyDescent="0.3">
      <c r="F938" s="1"/>
    </row>
    <row r="939" spans="6:6" ht="12" customHeight="1" x14ac:dyDescent="0.3">
      <c r="F939" s="1"/>
    </row>
    <row r="940" spans="6:6" ht="12" customHeight="1" x14ac:dyDescent="0.3">
      <c r="F940" s="1"/>
    </row>
    <row r="941" spans="6:6" ht="12" customHeight="1" x14ac:dyDescent="0.3">
      <c r="F941" s="1"/>
    </row>
    <row r="942" spans="6:6" ht="12" customHeight="1" x14ac:dyDescent="0.3">
      <c r="F942" s="1"/>
    </row>
    <row r="943" spans="6:6" ht="12" customHeight="1" x14ac:dyDescent="0.3">
      <c r="F943" s="1"/>
    </row>
    <row r="944" spans="6:6" ht="12" customHeight="1" x14ac:dyDescent="0.3">
      <c r="F944" s="1"/>
    </row>
    <row r="945" spans="6:6" ht="12" customHeight="1" x14ac:dyDescent="0.3">
      <c r="F945" s="1"/>
    </row>
    <row r="946" spans="6:6" ht="12" customHeight="1" x14ac:dyDescent="0.3">
      <c r="F946" s="1"/>
    </row>
    <row r="947" spans="6:6" ht="12" customHeight="1" x14ac:dyDescent="0.3">
      <c r="F947" s="1"/>
    </row>
    <row r="948" spans="6:6" ht="12" customHeight="1" x14ac:dyDescent="0.3">
      <c r="F948" s="1"/>
    </row>
    <row r="949" spans="6:6" ht="12" customHeight="1" x14ac:dyDescent="0.3">
      <c r="F949" s="1"/>
    </row>
    <row r="950" spans="6:6" ht="12" customHeight="1" x14ac:dyDescent="0.3">
      <c r="F950" s="1"/>
    </row>
    <row r="951" spans="6:6" ht="12" customHeight="1" x14ac:dyDescent="0.3">
      <c r="F951" s="1"/>
    </row>
    <row r="952" spans="6:6" ht="12" customHeight="1" x14ac:dyDescent="0.3">
      <c r="F952" s="1"/>
    </row>
    <row r="953" spans="6:6" ht="12" customHeight="1" x14ac:dyDescent="0.3">
      <c r="F953" s="1"/>
    </row>
    <row r="954" spans="6:6" ht="12" customHeight="1" x14ac:dyDescent="0.3">
      <c r="F954" s="1"/>
    </row>
    <row r="955" spans="6:6" ht="12" customHeight="1" x14ac:dyDescent="0.3">
      <c r="F955" s="1"/>
    </row>
    <row r="956" spans="6:6" ht="12" customHeight="1" x14ac:dyDescent="0.3">
      <c r="F956" s="1"/>
    </row>
    <row r="957" spans="6:6" ht="12" customHeight="1" x14ac:dyDescent="0.3">
      <c r="F957" s="1"/>
    </row>
    <row r="958" spans="6:6" ht="12" customHeight="1" x14ac:dyDescent="0.3">
      <c r="F958" s="1"/>
    </row>
    <row r="959" spans="6:6" ht="12" customHeight="1" x14ac:dyDescent="0.3">
      <c r="F959" s="1"/>
    </row>
    <row r="960" spans="6:6" ht="12" customHeight="1" x14ac:dyDescent="0.3">
      <c r="F960" s="1"/>
    </row>
    <row r="961" spans="6:6" ht="12" customHeight="1" x14ac:dyDescent="0.3">
      <c r="F961" s="1"/>
    </row>
    <row r="962" spans="6:6" ht="12" customHeight="1" x14ac:dyDescent="0.3">
      <c r="F962" s="1"/>
    </row>
    <row r="963" spans="6:6" ht="12" customHeight="1" x14ac:dyDescent="0.3">
      <c r="F963" s="1"/>
    </row>
    <row r="964" spans="6:6" ht="12" customHeight="1" x14ac:dyDescent="0.3">
      <c r="F964" s="1"/>
    </row>
    <row r="965" spans="6:6" ht="12" customHeight="1" x14ac:dyDescent="0.3">
      <c r="F965" s="1"/>
    </row>
    <row r="966" spans="6:6" ht="12" customHeight="1" x14ac:dyDescent="0.3">
      <c r="F966" s="1"/>
    </row>
    <row r="967" spans="6:6" ht="12" customHeight="1" x14ac:dyDescent="0.3">
      <c r="F967" s="1"/>
    </row>
    <row r="968" spans="6:6" ht="12" customHeight="1" x14ac:dyDescent="0.3">
      <c r="F968" s="1"/>
    </row>
    <row r="969" spans="6:6" ht="12" customHeight="1" x14ac:dyDescent="0.3">
      <c r="F969" s="1"/>
    </row>
    <row r="970" spans="6:6" ht="12" customHeight="1" x14ac:dyDescent="0.3">
      <c r="F970" s="1"/>
    </row>
    <row r="971" spans="6:6" ht="12" customHeight="1" x14ac:dyDescent="0.3">
      <c r="F971" s="1"/>
    </row>
    <row r="972" spans="6:6" ht="12" customHeight="1" x14ac:dyDescent="0.3">
      <c r="F972" s="1"/>
    </row>
    <row r="973" spans="6:6" ht="12" customHeight="1" x14ac:dyDescent="0.3">
      <c r="F973" s="1"/>
    </row>
    <row r="974" spans="6:6" ht="12" customHeight="1" x14ac:dyDescent="0.3">
      <c r="F974" s="1"/>
    </row>
    <row r="975" spans="6:6" ht="12" customHeight="1" x14ac:dyDescent="0.3">
      <c r="F975" s="1"/>
    </row>
    <row r="976" spans="6:6" ht="12" customHeight="1" x14ac:dyDescent="0.3">
      <c r="F976" s="1"/>
    </row>
    <row r="977" spans="6:6" ht="12" customHeight="1" x14ac:dyDescent="0.3">
      <c r="F977" s="1"/>
    </row>
    <row r="978" spans="6:6" ht="12" customHeight="1" x14ac:dyDescent="0.3">
      <c r="F978" s="1"/>
    </row>
    <row r="979" spans="6:6" ht="12" customHeight="1" x14ac:dyDescent="0.3">
      <c r="F979" s="1"/>
    </row>
    <row r="980" spans="6:6" ht="12" customHeight="1" x14ac:dyDescent="0.3">
      <c r="F980" s="1"/>
    </row>
    <row r="981" spans="6:6" ht="12" customHeight="1" x14ac:dyDescent="0.3">
      <c r="F981" s="1"/>
    </row>
    <row r="982" spans="6:6" ht="12" customHeight="1" x14ac:dyDescent="0.3">
      <c r="F982" s="1"/>
    </row>
    <row r="983" spans="6:6" ht="12" customHeight="1" x14ac:dyDescent="0.3">
      <c r="F983" s="1"/>
    </row>
    <row r="984" spans="6:6" ht="12" customHeight="1" x14ac:dyDescent="0.3">
      <c r="F984" s="1"/>
    </row>
    <row r="985" spans="6:6" ht="12" customHeight="1" x14ac:dyDescent="0.3">
      <c r="F985" s="1"/>
    </row>
    <row r="986" spans="6:6" ht="12" customHeight="1" x14ac:dyDescent="0.3">
      <c r="F986" s="1"/>
    </row>
    <row r="987" spans="6:6" ht="12" customHeight="1" x14ac:dyDescent="0.3">
      <c r="F987" s="1"/>
    </row>
    <row r="988" spans="6:6" ht="12" customHeight="1" x14ac:dyDescent="0.3">
      <c r="F988" s="1"/>
    </row>
    <row r="989" spans="6:6" ht="12" customHeight="1" x14ac:dyDescent="0.3">
      <c r="F989" s="1"/>
    </row>
    <row r="990" spans="6:6" ht="12" customHeight="1" x14ac:dyDescent="0.3">
      <c r="F990" s="1"/>
    </row>
    <row r="991" spans="6:6" ht="12" customHeight="1" x14ac:dyDescent="0.3">
      <c r="F991" s="1"/>
    </row>
    <row r="992" spans="6:6" ht="12" customHeight="1" x14ac:dyDescent="0.3">
      <c r="F992" s="1"/>
    </row>
    <row r="993" spans="6:6" ht="12" customHeight="1" x14ac:dyDescent="0.3">
      <c r="F993" s="1"/>
    </row>
    <row r="994" spans="6:6" ht="12" customHeight="1" x14ac:dyDescent="0.3">
      <c r="F994" s="1"/>
    </row>
    <row r="995" spans="6:6" ht="12" customHeight="1" x14ac:dyDescent="0.3">
      <c r="F995" s="1"/>
    </row>
    <row r="996" spans="6:6" ht="12" customHeight="1" x14ac:dyDescent="0.3">
      <c r="F996" s="1"/>
    </row>
    <row r="997" spans="6:6" ht="12" customHeight="1" x14ac:dyDescent="0.3">
      <c r="F997" s="1"/>
    </row>
    <row r="998" spans="6:6" ht="12" customHeight="1" x14ac:dyDescent="0.3">
      <c r="F998" s="1"/>
    </row>
    <row r="999" spans="6:6" ht="12" customHeight="1" x14ac:dyDescent="0.3">
      <c r="F999" s="1"/>
    </row>
    <row r="1000" spans="6:6" ht="12" customHeight="1" x14ac:dyDescent="0.3">
      <c r="F1000" s="1"/>
    </row>
  </sheetData>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rgb="FF71E4FF"/>
    <outlinePr summaryBelow="0" summaryRight="0"/>
    <pageSetUpPr fitToPage="1"/>
  </sheetPr>
  <dimension ref="A1:AG1000"/>
  <sheetViews>
    <sheetView showGridLines="0" showRowColHeaders="0" zoomScaleNormal="100" workbookViewId="0">
      <pane ySplit="10" topLeftCell="A11" activePane="bottomLeft" state="frozen"/>
      <selection activeCell="G21" sqref="G21:K21"/>
      <selection pane="bottomLeft" activeCell="B1" sqref="B1:D1"/>
    </sheetView>
  </sheetViews>
  <sheetFormatPr baseColWidth="10" defaultColWidth="12.54296875" defaultRowHeight="15" customHeight="1" x14ac:dyDescent="0.25"/>
  <cols>
    <col min="1" max="1" width="1.54296875" customWidth="1"/>
    <col min="2" max="2" width="8.453125" customWidth="1"/>
    <col min="3" max="3" width="2.453125" customWidth="1"/>
    <col min="4" max="4" width="3" customWidth="1"/>
    <col min="5" max="5" width="9.453125" customWidth="1"/>
    <col min="6" max="6" width="28.1796875" customWidth="1"/>
    <col min="7" max="7" width="10.81640625" customWidth="1"/>
    <col min="8" max="8" width="5.1796875" customWidth="1"/>
    <col min="9" max="9" width="2.81640625" customWidth="1"/>
    <col min="10" max="11" width="19.26953125" customWidth="1"/>
    <col min="12" max="12" width="2.453125" customWidth="1"/>
    <col min="13" max="13" width="19.26953125" customWidth="1"/>
    <col min="14" max="15" width="2.1796875" customWidth="1"/>
    <col min="16" max="16" width="19.26953125" customWidth="1"/>
    <col min="17" max="17" width="1.453125" customWidth="1"/>
    <col min="18" max="33" width="12.54296875" customWidth="1"/>
  </cols>
  <sheetData>
    <row r="1" spans="1:33" ht="15" customHeight="1" x14ac:dyDescent="0.25">
      <c r="A1" s="126"/>
      <c r="B1" s="1711" t="s">
        <v>378</v>
      </c>
      <c r="C1" s="1712"/>
      <c r="D1" s="1713"/>
      <c r="E1" s="126"/>
      <c r="F1" s="126"/>
      <c r="G1" s="126"/>
      <c r="H1" s="126"/>
      <c r="I1" s="126"/>
      <c r="J1" s="126"/>
      <c r="K1" s="126"/>
      <c r="L1" s="126"/>
      <c r="M1" s="126"/>
      <c r="N1" s="126"/>
      <c r="O1" s="126"/>
      <c r="P1" s="126"/>
      <c r="Q1" s="3"/>
      <c r="R1" s="3"/>
      <c r="S1" s="3"/>
      <c r="T1" s="3"/>
      <c r="U1" s="3"/>
      <c r="V1" s="3"/>
    </row>
    <row r="2" spans="1:33" ht="18.75" customHeight="1" x14ac:dyDescent="0.3">
      <c r="A2" s="127"/>
      <c r="B2" s="128" t="s">
        <v>944</v>
      </c>
      <c r="C2" s="128"/>
      <c r="D2" s="128"/>
      <c r="E2" s="128"/>
      <c r="F2" s="1714" t="str">
        <f>IF(NomOrg="","",NomOrg)</f>
        <v/>
      </c>
      <c r="G2" s="1715"/>
      <c r="H2" s="1715"/>
      <c r="I2" s="1715"/>
      <c r="J2" s="1715"/>
      <c r="K2" s="1686"/>
      <c r="L2" s="62"/>
      <c r="M2" s="1685" t="str">
        <f>CONCATENATE("Pages ",LEFT('Table des matières'!$K$16,2)," - ",LEFT('Table des matières'!$K$16,2)+1)</f>
        <v>Pages  5 - 6</v>
      </c>
      <c r="N2" s="1707"/>
      <c r="O2" s="1708"/>
      <c r="P2" s="129" t="str">
        <f>IF(PageDerniere="","",CONCATENATE("sur ",PageDerniere))</f>
        <v>sur 46</v>
      </c>
      <c r="Q2" s="130"/>
    </row>
    <row r="3" spans="1:33" ht="18.75" customHeight="1" x14ac:dyDescent="0.35">
      <c r="A3" s="746"/>
      <c r="B3" s="1716" t="s">
        <v>950</v>
      </c>
      <c r="C3" s="1683"/>
      <c r="D3" s="1683"/>
      <c r="E3" s="1684"/>
      <c r="F3" s="1682" t="str">
        <f>IF(NomProjet="","",NomProjet)</f>
        <v/>
      </c>
      <c r="G3" s="1683"/>
      <c r="H3" s="1683"/>
      <c r="I3" s="1683"/>
      <c r="J3" s="1683"/>
      <c r="K3" s="1717" t="s">
        <v>951</v>
      </c>
      <c r="L3" s="1688"/>
      <c r="M3" s="1687" t="str">
        <f>IF(NoProjet="","",NoProjet)</f>
        <v/>
      </c>
      <c r="N3" s="1709"/>
      <c r="O3" s="1710"/>
      <c r="P3" s="745" t="str">
        <f>VersionDoc</f>
        <v>V260301</v>
      </c>
      <c r="Q3" s="747"/>
    </row>
    <row r="4" spans="1:33" ht="12" customHeight="1" x14ac:dyDescent="0.25">
      <c r="A4" s="131"/>
      <c r="B4" s="34"/>
      <c r="C4" s="34"/>
      <c r="D4" s="34"/>
      <c r="E4" s="34"/>
      <c r="F4" s="34"/>
      <c r="G4" s="34"/>
      <c r="H4" s="34"/>
      <c r="I4" s="34"/>
      <c r="J4" s="34"/>
      <c r="K4" s="34"/>
      <c r="L4" s="34"/>
      <c r="M4" s="34"/>
      <c r="N4" s="34"/>
      <c r="O4" s="34"/>
      <c r="P4" s="34"/>
      <c r="Q4" s="132"/>
    </row>
    <row r="5" spans="1:33" ht="19.5" customHeight="1" x14ac:dyDescent="0.35">
      <c r="A5" s="131"/>
      <c r="B5" s="54" t="s">
        <v>397</v>
      </c>
      <c r="C5" s="34"/>
      <c r="D5" s="34"/>
      <c r="E5" s="34"/>
      <c r="F5" s="38"/>
      <c r="G5" s="38"/>
      <c r="H5" s="133"/>
      <c r="I5" s="34"/>
      <c r="J5" s="3"/>
      <c r="K5" s="34"/>
      <c r="L5" s="34"/>
      <c r="M5" s="34"/>
      <c r="N5" s="34"/>
      <c r="O5" s="34"/>
      <c r="P5" s="34"/>
      <c r="Q5" s="132"/>
    </row>
    <row r="6" spans="1:33" ht="19.5" customHeight="1" x14ac:dyDescent="0.25">
      <c r="A6" s="134"/>
      <c r="B6" s="1133" t="s">
        <v>1133</v>
      </c>
      <c r="C6" s="39"/>
      <c r="D6" s="39"/>
      <c r="E6" s="39"/>
      <c r="F6" s="1167" t="str">
        <f>IF(DateFinAF="","",DateFinAF)</f>
        <v/>
      </c>
      <c r="G6" s="41"/>
      <c r="H6" s="135"/>
      <c r="I6" s="39"/>
      <c r="J6" s="39"/>
      <c r="K6" s="39"/>
      <c r="L6" s="39"/>
      <c r="M6" s="39"/>
      <c r="N6" s="39"/>
      <c r="O6" s="39"/>
      <c r="P6" s="39"/>
      <c r="Q6" s="136"/>
      <c r="R6" s="58"/>
      <c r="S6" s="58"/>
      <c r="T6" s="58"/>
      <c r="U6" s="58"/>
      <c r="V6" s="58"/>
      <c r="W6" s="58"/>
      <c r="X6" s="58"/>
      <c r="Y6" s="58"/>
      <c r="Z6" s="58"/>
      <c r="AA6" s="58"/>
      <c r="AB6" s="58"/>
      <c r="AC6" s="58"/>
      <c r="AD6" s="58"/>
      <c r="AE6" s="58"/>
      <c r="AF6" s="58"/>
      <c r="AG6" s="58"/>
    </row>
    <row r="7" spans="1:33" ht="19.5" customHeight="1" x14ac:dyDescent="0.3">
      <c r="A7" s="131"/>
      <c r="B7" s="47" t="s">
        <v>1149</v>
      </c>
      <c r="C7" s="131"/>
      <c r="D7" s="131"/>
      <c r="E7" s="131"/>
      <c r="F7" s="131"/>
      <c r="G7" s="41"/>
      <c r="H7" s="131"/>
      <c r="I7" s="131"/>
      <c r="J7" s="131"/>
      <c r="K7" s="131"/>
      <c r="L7" s="131"/>
      <c r="M7" s="131"/>
      <c r="N7" s="131"/>
      <c r="O7" s="131"/>
      <c r="P7" s="131"/>
      <c r="Q7" s="131"/>
    </row>
    <row r="8" spans="1:33" ht="17.25" customHeight="1" x14ac:dyDescent="0.25">
      <c r="A8" s="137"/>
      <c r="B8" s="39"/>
      <c r="C8" s="39"/>
      <c r="D8" s="39"/>
      <c r="E8" s="39"/>
      <c r="F8" s="138"/>
      <c r="G8" s="748"/>
      <c r="H8" s="107"/>
      <c r="I8" s="107"/>
      <c r="J8" s="1718" t="str">
        <f>CONCATENATE("  Exercice   ", IF(DateFinAF="","",YEAR(DateFinAF)))</f>
        <v xml:space="preserve">  Exercice   </v>
      </c>
      <c r="K8" s="1719"/>
      <c r="L8" s="1719"/>
      <c r="M8" s="1720"/>
      <c r="N8" s="108"/>
      <c r="O8" s="749"/>
      <c r="P8" s="140" t="str">
        <f>IF(NbMoisExo&lt;12,"",CONCATENATE("  Exercice   ",IF(DateFinAF="","",YEAR(DateFinAF)-1)))</f>
        <v xml:space="preserve">  Exercice   </v>
      </c>
      <c r="Q8" s="131"/>
      <c r="R8" s="3"/>
    </row>
    <row r="9" spans="1:33" ht="17.25" customHeight="1" x14ac:dyDescent="0.25">
      <c r="A9" s="137"/>
      <c r="B9" s="39"/>
      <c r="C9" s="39"/>
      <c r="D9" s="39"/>
      <c r="E9" s="39"/>
      <c r="F9" s="41"/>
      <c r="G9" s="141"/>
      <c r="H9" s="1726" t="s">
        <v>1155</v>
      </c>
      <c r="I9" s="1727"/>
      <c r="J9" s="1728" t="s">
        <v>1156</v>
      </c>
      <c r="K9" s="1730" t="s">
        <v>1157</v>
      </c>
      <c r="L9" s="48"/>
      <c r="M9" s="1731" t="s">
        <v>955</v>
      </c>
      <c r="N9" s="108"/>
      <c r="O9" s="750"/>
      <c r="P9" s="1168"/>
      <c r="Q9" s="131"/>
      <c r="R9" s="3"/>
      <c r="S9" s="3"/>
      <c r="T9" s="3"/>
      <c r="U9" s="3"/>
      <c r="V9" s="3"/>
      <c r="W9" s="3"/>
      <c r="X9" s="3"/>
      <c r="Y9" s="3"/>
      <c r="Z9" s="3"/>
      <c r="AA9" s="3"/>
      <c r="AB9" s="3"/>
      <c r="AC9" s="3"/>
      <c r="AD9" s="3"/>
      <c r="AE9" s="3"/>
      <c r="AF9" s="3"/>
      <c r="AG9" s="3"/>
    </row>
    <row r="10" spans="1:33" ht="20.25" customHeight="1" x14ac:dyDescent="0.35">
      <c r="A10" s="142"/>
      <c r="B10" s="34"/>
      <c r="C10" s="34"/>
      <c r="D10" s="34"/>
      <c r="E10" s="34"/>
      <c r="F10" s="38"/>
      <c r="G10" s="143"/>
      <c r="H10" s="1654"/>
      <c r="I10" s="1684"/>
      <c r="J10" s="1729"/>
      <c r="K10" s="1683"/>
      <c r="L10" s="48"/>
      <c r="M10" s="1732"/>
      <c r="N10" s="60"/>
      <c r="O10" s="751"/>
      <c r="P10" s="144" t="s">
        <v>955</v>
      </c>
      <c r="Q10" s="131"/>
    </row>
    <row r="11" spans="1:33" ht="9.75" customHeight="1" x14ac:dyDescent="0.35">
      <c r="A11" s="131"/>
      <c r="B11" s="34"/>
      <c r="C11" s="34"/>
      <c r="D11" s="34"/>
      <c r="E11" s="34"/>
      <c r="F11" s="38"/>
      <c r="G11" s="38"/>
      <c r="H11" s="145"/>
      <c r="I11" s="34"/>
      <c r="J11" s="34"/>
      <c r="K11" s="34"/>
      <c r="L11" s="48"/>
      <c r="M11" s="34"/>
      <c r="N11" s="60"/>
      <c r="O11" s="60"/>
      <c r="P11" s="34"/>
      <c r="Q11" s="132"/>
    </row>
    <row r="12" spans="1:33" ht="18" customHeight="1" x14ac:dyDescent="0.25">
      <c r="A12" s="146"/>
      <c r="B12" s="48"/>
      <c r="C12" s="102" t="s">
        <v>421</v>
      </c>
      <c r="D12" s="124"/>
      <c r="E12" s="124"/>
      <c r="F12" s="48"/>
      <c r="G12" s="48"/>
      <c r="H12" s="147"/>
      <c r="I12" s="115"/>
      <c r="J12" s="48"/>
      <c r="K12" s="48"/>
      <c r="L12" s="48"/>
      <c r="M12" s="48"/>
      <c r="N12" s="108"/>
      <c r="O12" s="108"/>
      <c r="P12" s="48"/>
      <c r="Q12" s="148"/>
    </row>
    <row r="13" spans="1:33" ht="9.75" customHeight="1" x14ac:dyDescent="0.25">
      <c r="A13" s="146"/>
      <c r="B13" s="1138"/>
      <c r="C13" s="125"/>
      <c r="D13" s="124"/>
      <c r="E13" s="124"/>
      <c r="F13" s="115"/>
      <c r="G13" s="115"/>
      <c r="H13" s="147"/>
      <c r="I13" s="1133"/>
      <c r="J13" s="1133"/>
      <c r="K13" s="1133"/>
      <c r="L13" s="1133"/>
      <c r="M13" s="1133"/>
      <c r="N13" s="108"/>
      <c r="O13" s="108"/>
      <c r="P13" s="1133"/>
      <c r="Q13" s="148"/>
    </row>
    <row r="14" spans="1:33" ht="15.75" customHeight="1" x14ac:dyDescent="0.25">
      <c r="A14" s="752"/>
      <c r="B14" s="1169"/>
      <c r="C14" s="727" t="s">
        <v>423</v>
      </c>
      <c r="D14" s="753"/>
      <c r="E14" s="753"/>
      <c r="F14" s="669"/>
      <c r="G14" s="669"/>
      <c r="H14" s="754"/>
      <c r="I14" s="1170"/>
      <c r="J14" s="1170"/>
      <c r="K14" s="1170"/>
      <c r="L14" s="1170"/>
      <c r="M14" s="1170"/>
      <c r="N14" s="755"/>
      <c r="O14" s="755"/>
      <c r="P14" s="1170"/>
      <c r="Q14" s="148"/>
    </row>
    <row r="15" spans="1:33" ht="11.25" customHeight="1" x14ac:dyDescent="0.25">
      <c r="A15" s="149"/>
      <c r="B15" s="1171"/>
      <c r="C15" s="1171"/>
      <c r="D15" s="1171"/>
      <c r="E15" s="150"/>
      <c r="F15" s="80"/>
      <c r="G15" s="80"/>
      <c r="H15" s="151"/>
      <c r="I15" s="1172"/>
      <c r="J15" s="1172"/>
      <c r="K15" s="1172"/>
      <c r="L15" s="1170"/>
      <c r="M15" s="1172"/>
      <c r="N15" s="152"/>
      <c r="O15" s="152"/>
      <c r="P15" s="1172"/>
      <c r="Q15" s="756"/>
    </row>
    <row r="16" spans="1:33" ht="18.75" customHeight="1" x14ac:dyDescent="0.25">
      <c r="A16" s="149"/>
      <c r="B16" s="1171">
        <v>11100</v>
      </c>
      <c r="C16" s="1172"/>
      <c r="D16" s="1172" t="s">
        <v>425</v>
      </c>
      <c r="E16" s="1172"/>
      <c r="F16" s="80"/>
      <c r="G16" s="153" t="s">
        <v>398</v>
      </c>
      <c r="H16" s="151"/>
      <c r="I16" s="1172"/>
      <c r="J16" s="1173">
        <f>'Annexe C'!O13</f>
        <v>0</v>
      </c>
      <c r="K16" s="1168"/>
      <c r="L16" s="1170"/>
      <c r="M16" s="1174">
        <f t="shared" ref="M16:M23" si="0">SUM(J16,K16)</f>
        <v>0</v>
      </c>
      <c r="N16" s="154"/>
      <c r="O16" s="155"/>
      <c r="P16" s="1168"/>
      <c r="Q16" s="756"/>
    </row>
    <row r="17" spans="1:33" ht="18.75" customHeight="1" x14ac:dyDescent="0.25">
      <c r="A17" s="156"/>
      <c r="B17" s="1171">
        <v>11200</v>
      </c>
      <c r="C17" s="1172"/>
      <c r="D17" s="1172" t="s">
        <v>431</v>
      </c>
      <c r="E17" s="1172"/>
      <c r="F17" s="80"/>
      <c r="G17" s="153" t="s">
        <v>398</v>
      </c>
      <c r="H17" s="151">
        <v>4</v>
      </c>
      <c r="I17" s="1172"/>
      <c r="J17" s="1173">
        <f>'Annexe C'!O18</f>
        <v>0</v>
      </c>
      <c r="K17" s="1168"/>
      <c r="L17" s="1170"/>
      <c r="M17" s="1174">
        <f t="shared" si="0"/>
        <v>0</v>
      </c>
      <c r="N17" s="154"/>
      <c r="O17" s="155"/>
      <c r="P17" s="1168"/>
      <c r="Q17" s="756"/>
    </row>
    <row r="18" spans="1:33" ht="18.75" customHeight="1" x14ac:dyDescent="0.25">
      <c r="A18" s="149"/>
      <c r="B18" s="1171">
        <v>11300</v>
      </c>
      <c r="C18" s="1172"/>
      <c r="D18" s="1172" t="s">
        <v>433</v>
      </c>
      <c r="E18" s="1172"/>
      <c r="F18" s="80"/>
      <c r="G18" s="153" t="s">
        <v>398</v>
      </c>
      <c r="H18" s="151">
        <v>5</v>
      </c>
      <c r="I18" s="1172"/>
      <c r="J18" s="1173">
        <f>'Annexe C'!O21</f>
        <v>0</v>
      </c>
      <c r="K18" s="1168"/>
      <c r="L18" s="1170"/>
      <c r="M18" s="1174">
        <f t="shared" si="0"/>
        <v>0</v>
      </c>
      <c r="N18" s="154"/>
      <c r="O18" s="155"/>
      <c r="P18" s="1168"/>
      <c r="Q18" s="756"/>
    </row>
    <row r="19" spans="1:33" ht="18.75" customHeight="1" x14ac:dyDescent="0.25">
      <c r="A19" s="149"/>
      <c r="B19" s="1171">
        <v>11400</v>
      </c>
      <c r="C19" s="1172"/>
      <c r="D19" s="1172" t="s">
        <v>455</v>
      </c>
      <c r="E19" s="1172"/>
      <c r="F19" s="80"/>
      <c r="G19" s="153" t="s">
        <v>398</v>
      </c>
      <c r="H19" s="151"/>
      <c r="I19" s="1172"/>
      <c r="J19" s="1173">
        <f>'Annexe C'!O32</f>
        <v>0</v>
      </c>
      <c r="K19" s="1168"/>
      <c r="L19" s="1170"/>
      <c r="M19" s="1174">
        <f t="shared" si="0"/>
        <v>0</v>
      </c>
      <c r="N19" s="154"/>
      <c r="O19" s="155"/>
      <c r="P19" s="1168"/>
      <c r="Q19" s="756"/>
    </row>
    <row r="20" spans="1:33" ht="18.75" customHeight="1" x14ac:dyDescent="0.25">
      <c r="A20" s="149"/>
      <c r="B20" s="1171">
        <v>11500</v>
      </c>
      <c r="C20" s="1172"/>
      <c r="D20" s="1172" t="s">
        <v>457</v>
      </c>
      <c r="E20" s="1172"/>
      <c r="F20" s="80"/>
      <c r="G20" s="153" t="s">
        <v>398</v>
      </c>
      <c r="H20" s="151">
        <v>6</v>
      </c>
      <c r="I20" s="1172"/>
      <c r="J20" s="1173">
        <f>'Annexe C'!O33</f>
        <v>0</v>
      </c>
      <c r="K20" s="1168"/>
      <c r="L20" s="1170"/>
      <c r="M20" s="1174">
        <f t="shared" si="0"/>
        <v>0</v>
      </c>
      <c r="N20" s="154"/>
      <c r="O20" s="155"/>
      <c r="P20" s="1168"/>
      <c r="Q20" s="756"/>
    </row>
    <row r="21" spans="1:33" ht="18.75" customHeight="1" x14ac:dyDescent="0.25">
      <c r="A21" s="156"/>
      <c r="B21" s="1171">
        <v>11600</v>
      </c>
      <c r="C21" s="1172"/>
      <c r="D21" s="1172" t="s">
        <v>467</v>
      </c>
      <c r="E21" s="1172"/>
      <c r="F21" s="80"/>
      <c r="G21" s="153" t="s">
        <v>398</v>
      </c>
      <c r="H21" s="151"/>
      <c r="I21" s="90"/>
      <c r="J21" s="1173">
        <f>'Annexe C'!O38</f>
        <v>0</v>
      </c>
      <c r="K21" s="1168"/>
      <c r="L21" s="1170"/>
      <c r="M21" s="1174">
        <f t="shared" si="0"/>
        <v>0</v>
      </c>
      <c r="N21" s="154"/>
      <c r="O21" s="155"/>
      <c r="P21" s="1168"/>
      <c r="Q21" s="756"/>
    </row>
    <row r="22" spans="1:33" ht="18.75" customHeight="1" x14ac:dyDescent="0.25">
      <c r="A22" s="149"/>
      <c r="B22" s="1171">
        <v>11700</v>
      </c>
      <c r="C22" s="1172"/>
      <c r="D22" s="1172" t="s">
        <v>469</v>
      </c>
      <c r="E22" s="1172"/>
      <c r="F22" s="80"/>
      <c r="G22" s="153" t="s">
        <v>398</v>
      </c>
      <c r="H22" s="151"/>
      <c r="I22" s="1172"/>
      <c r="J22" s="1173">
        <f>'Annexe C'!O39</f>
        <v>0</v>
      </c>
      <c r="K22" s="1168"/>
      <c r="L22" s="1170"/>
      <c r="M22" s="1174">
        <f t="shared" si="0"/>
        <v>0</v>
      </c>
      <c r="N22" s="154"/>
      <c r="O22" s="155"/>
      <c r="P22" s="1168"/>
      <c r="Q22" s="756"/>
    </row>
    <row r="23" spans="1:33" ht="18.75" customHeight="1" x14ac:dyDescent="0.25">
      <c r="A23" s="149"/>
      <c r="B23" s="1171">
        <v>11800</v>
      </c>
      <c r="C23" s="1172"/>
      <c r="D23" s="1733" t="s">
        <v>471</v>
      </c>
      <c r="E23" s="1725"/>
      <c r="F23" s="1734"/>
      <c r="G23" s="153" t="s">
        <v>398</v>
      </c>
      <c r="H23" s="151"/>
      <c r="I23" s="1172"/>
      <c r="J23" s="1173">
        <f>'Annexe C'!O40</f>
        <v>0</v>
      </c>
      <c r="K23" s="1168"/>
      <c r="L23" s="1170"/>
      <c r="M23" s="1174">
        <f t="shared" si="0"/>
        <v>0</v>
      </c>
      <c r="N23" s="154"/>
      <c r="O23" s="155"/>
      <c r="P23" s="1168"/>
      <c r="Q23" s="756"/>
    </row>
    <row r="24" spans="1:33" ht="15.75" customHeight="1" x14ac:dyDescent="0.25">
      <c r="A24" s="149"/>
      <c r="B24" s="1171"/>
      <c r="C24" s="1172"/>
      <c r="D24" s="1735"/>
      <c r="E24" s="1736"/>
      <c r="F24" s="1701"/>
      <c r="G24" s="153"/>
      <c r="H24" s="153"/>
      <c r="I24" s="153"/>
      <c r="J24" s="153"/>
      <c r="K24" s="153"/>
      <c r="L24" s="1170"/>
      <c r="M24" s="153"/>
      <c r="N24" s="153"/>
      <c r="O24" s="153"/>
      <c r="P24" s="153"/>
      <c r="Q24" s="153"/>
      <c r="R24" s="3"/>
      <c r="S24" s="3"/>
      <c r="T24" s="3"/>
      <c r="U24" s="3"/>
      <c r="V24" s="3"/>
      <c r="W24" s="3"/>
      <c r="X24" s="3"/>
      <c r="Y24" s="3"/>
      <c r="Z24" s="3"/>
      <c r="AA24" s="3"/>
      <c r="AB24" s="3"/>
      <c r="AC24" s="3"/>
      <c r="AD24" s="3"/>
      <c r="AE24" s="3"/>
      <c r="AF24" s="3"/>
      <c r="AG24" s="3"/>
    </row>
    <row r="25" spans="1:33" ht="18.75" customHeight="1" x14ac:dyDescent="0.25">
      <c r="A25" s="149"/>
      <c r="B25" s="1171">
        <v>11900</v>
      </c>
      <c r="C25" s="1172"/>
      <c r="D25" s="1172" t="s">
        <v>473</v>
      </c>
      <c r="E25" s="1172"/>
      <c r="F25" s="80"/>
      <c r="G25" s="153" t="s">
        <v>398</v>
      </c>
      <c r="H25" s="151"/>
      <c r="I25" s="1172"/>
      <c r="J25" s="1173">
        <f>'Annexe C'!O41</f>
        <v>0</v>
      </c>
      <c r="K25" s="1175"/>
      <c r="L25" s="1170"/>
      <c r="M25" s="1174">
        <f>SUM(J25,K25)</f>
        <v>0</v>
      </c>
      <c r="N25" s="154"/>
      <c r="O25" s="154"/>
      <c r="P25" s="1175"/>
      <c r="Q25" s="756"/>
    </row>
    <row r="26" spans="1:33" ht="18.75" customHeight="1" x14ac:dyDescent="0.25">
      <c r="A26" s="156"/>
      <c r="B26" s="157"/>
      <c r="C26" s="90"/>
      <c r="D26" s="90"/>
      <c r="E26" s="90"/>
      <c r="F26" s="80"/>
      <c r="G26" s="80"/>
      <c r="H26" s="151"/>
      <c r="I26" s="90"/>
      <c r="J26" s="158"/>
      <c r="K26" s="158"/>
      <c r="L26" s="1170"/>
      <c r="M26" s="158"/>
      <c r="N26" s="159"/>
      <c r="O26" s="159"/>
      <c r="P26" s="158"/>
      <c r="Q26" s="757"/>
    </row>
    <row r="27" spans="1:33" ht="18.75" customHeight="1" x14ac:dyDescent="0.25">
      <c r="A27" s="156"/>
      <c r="B27" s="157">
        <v>11000</v>
      </c>
      <c r="C27" s="90"/>
      <c r="D27" s="90" t="s">
        <v>423</v>
      </c>
      <c r="E27" s="90"/>
      <c r="F27" s="80"/>
      <c r="G27" s="80"/>
      <c r="H27" s="151"/>
      <c r="I27" s="90"/>
      <c r="J27" s="158">
        <f>SUM(J16,J17,J18,J19,J20,J21,J22,J23,J25)</f>
        <v>0</v>
      </c>
      <c r="K27" s="158">
        <f>SUM(K16,K17,K18,K19,K20,K21,K22,K23,K25)</f>
        <v>0</v>
      </c>
      <c r="L27" s="1170"/>
      <c r="M27" s="158">
        <f>SUM(M16,M17,M18,M19,M20,M21,M22,M23,M25)</f>
        <v>0</v>
      </c>
      <c r="N27" s="159"/>
      <c r="O27" s="159"/>
      <c r="P27" s="158">
        <f>SUM(P16,P17,P18,P19,P20,P21,P22,P23,P25)</f>
        <v>0</v>
      </c>
      <c r="Q27" s="757"/>
    </row>
    <row r="28" spans="1:33" ht="18.75" customHeight="1" x14ac:dyDescent="0.25">
      <c r="A28" s="156"/>
      <c r="B28" s="157"/>
      <c r="C28" s="90"/>
      <c r="D28" s="90"/>
      <c r="E28" s="90"/>
      <c r="F28" s="80"/>
      <c r="G28" s="80"/>
      <c r="H28" s="80"/>
      <c r="I28" s="80"/>
      <c r="J28" s="160"/>
      <c r="K28" s="160"/>
      <c r="L28" s="1170"/>
      <c r="M28" s="160"/>
      <c r="N28" s="160"/>
      <c r="O28" s="160"/>
      <c r="P28" s="160"/>
      <c r="Q28" s="757"/>
    </row>
    <row r="29" spans="1:33" ht="18.75" customHeight="1" x14ac:dyDescent="0.25">
      <c r="A29" s="156"/>
      <c r="B29" s="157"/>
      <c r="C29" s="90" t="s">
        <v>475</v>
      </c>
      <c r="D29" s="90"/>
      <c r="E29" s="90"/>
      <c r="F29" s="80"/>
      <c r="G29" s="80"/>
      <c r="H29" s="151"/>
      <c r="I29" s="80"/>
      <c r="J29" s="160"/>
      <c r="K29" s="160"/>
      <c r="L29" s="1170"/>
      <c r="M29" s="160"/>
      <c r="N29" s="160"/>
      <c r="O29" s="160"/>
      <c r="P29" s="160"/>
      <c r="Q29" s="757"/>
    </row>
    <row r="30" spans="1:33" ht="18.75" customHeight="1" x14ac:dyDescent="0.25">
      <c r="A30" s="149"/>
      <c r="B30" s="1171"/>
      <c r="C30" s="1172"/>
      <c r="D30" s="1172"/>
      <c r="E30" s="1172"/>
      <c r="F30" s="80"/>
      <c r="G30" s="80"/>
      <c r="H30" s="151"/>
      <c r="I30" s="1172"/>
      <c r="J30" s="1174"/>
      <c r="K30" s="1174"/>
      <c r="L30" s="1170"/>
      <c r="M30" s="1174"/>
      <c r="N30" s="154"/>
      <c r="O30" s="154"/>
      <c r="P30" s="1174"/>
      <c r="Q30" s="756"/>
    </row>
    <row r="31" spans="1:33" ht="18.75" customHeight="1" x14ac:dyDescent="0.25">
      <c r="A31" s="149"/>
      <c r="B31" s="1171">
        <v>12100</v>
      </c>
      <c r="C31" s="1172"/>
      <c r="D31" s="1172" t="s">
        <v>477</v>
      </c>
      <c r="E31" s="1172"/>
      <c r="F31" s="80"/>
      <c r="G31" s="153" t="s">
        <v>398</v>
      </c>
      <c r="H31" s="151">
        <v>7</v>
      </c>
      <c r="I31" s="1172"/>
      <c r="J31" s="1173">
        <f>'Annexe C'!O47</f>
        <v>0</v>
      </c>
      <c r="K31" s="1175"/>
      <c r="L31" s="1170"/>
      <c r="M31" s="1174">
        <f t="shared" ref="M31:M37" si="1">SUM(J31:K31)</f>
        <v>0</v>
      </c>
      <c r="N31" s="161"/>
      <c r="O31" s="161"/>
      <c r="P31" s="1175"/>
      <c r="Q31" s="756"/>
    </row>
    <row r="32" spans="1:33" ht="18.75" customHeight="1" x14ac:dyDescent="0.25">
      <c r="A32" s="149"/>
      <c r="B32" s="1171">
        <v>12200</v>
      </c>
      <c r="C32" s="1172"/>
      <c r="D32" s="1172" t="s">
        <v>493</v>
      </c>
      <c r="E32" s="1172"/>
      <c r="F32" s="80"/>
      <c r="G32" s="153" t="s">
        <v>398</v>
      </c>
      <c r="H32" s="151">
        <v>8</v>
      </c>
      <c r="I32" s="1172"/>
      <c r="J32" s="1173">
        <f>'Annexe C'!O60</f>
        <v>0</v>
      </c>
      <c r="K32" s="1175"/>
      <c r="L32" s="1170"/>
      <c r="M32" s="1174">
        <f t="shared" si="1"/>
        <v>0</v>
      </c>
      <c r="N32" s="1174"/>
      <c r="O32" s="1174"/>
      <c r="P32" s="1175"/>
      <c r="Q32" s="756"/>
    </row>
    <row r="33" spans="1:17" ht="18.75" customHeight="1" x14ac:dyDescent="0.25">
      <c r="A33" s="149"/>
      <c r="B33" s="1171">
        <v>12300</v>
      </c>
      <c r="C33" s="1172"/>
      <c r="D33" s="1172" t="s">
        <v>499</v>
      </c>
      <c r="E33" s="1172"/>
      <c r="F33" s="80"/>
      <c r="G33" s="153" t="s">
        <v>398</v>
      </c>
      <c r="H33" s="151">
        <v>3</v>
      </c>
      <c r="I33" s="1172"/>
      <c r="J33" s="1173">
        <f>'Annexe C'!O63</f>
        <v>0</v>
      </c>
      <c r="K33" s="1175"/>
      <c r="L33" s="1170"/>
      <c r="M33" s="1174">
        <f t="shared" si="1"/>
        <v>0</v>
      </c>
      <c r="N33" s="154"/>
      <c r="O33" s="154"/>
      <c r="P33" s="1175"/>
      <c r="Q33" s="756"/>
    </row>
    <row r="34" spans="1:17" ht="18.75" customHeight="1" x14ac:dyDescent="0.25">
      <c r="A34" s="149"/>
      <c r="B34" s="1171">
        <v>12400</v>
      </c>
      <c r="C34" s="1172"/>
      <c r="D34" s="1172" t="s">
        <v>501</v>
      </c>
      <c r="E34" s="1172"/>
      <c r="F34" s="80"/>
      <c r="G34" s="153" t="s">
        <v>398</v>
      </c>
      <c r="H34" s="151">
        <v>3</v>
      </c>
      <c r="I34" s="1172"/>
      <c r="J34" s="1173">
        <f>'Annexe C'!O64</f>
        <v>0</v>
      </c>
      <c r="K34" s="1175"/>
      <c r="L34" s="1170"/>
      <c r="M34" s="1174">
        <f t="shared" si="1"/>
        <v>0</v>
      </c>
      <c r="N34" s="154"/>
      <c r="O34" s="154"/>
      <c r="P34" s="1175"/>
      <c r="Q34" s="756"/>
    </row>
    <row r="35" spans="1:17" ht="18.75" customHeight="1" x14ac:dyDescent="0.25">
      <c r="A35" s="156"/>
      <c r="B35" s="1171">
        <v>12500</v>
      </c>
      <c r="C35" s="1172"/>
      <c r="D35" s="1172" t="s">
        <v>503</v>
      </c>
      <c r="E35" s="1172"/>
      <c r="F35" s="80"/>
      <c r="G35" s="153" t="s">
        <v>398</v>
      </c>
      <c r="H35" s="151"/>
      <c r="I35" s="90"/>
      <c r="J35" s="1173">
        <f>'Annexe C'!O65</f>
        <v>0</v>
      </c>
      <c r="K35" s="1175"/>
      <c r="L35" s="1170"/>
      <c r="M35" s="1174">
        <f t="shared" si="1"/>
        <v>0</v>
      </c>
      <c r="N35" s="154"/>
      <c r="O35" s="154"/>
      <c r="P35" s="1175"/>
      <c r="Q35" s="756"/>
    </row>
    <row r="36" spans="1:17" ht="18.75" customHeight="1" x14ac:dyDescent="0.25">
      <c r="A36" s="149"/>
      <c r="B36" s="1171">
        <v>12600</v>
      </c>
      <c r="C36" s="1172"/>
      <c r="D36" s="1172" t="s">
        <v>505</v>
      </c>
      <c r="E36" s="1172"/>
      <c r="F36" s="80"/>
      <c r="G36" s="153" t="s">
        <v>398</v>
      </c>
      <c r="H36" s="151">
        <v>9</v>
      </c>
      <c r="I36" s="1172"/>
      <c r="J36" s="1173">
        <f>'Annexe C'!O66</f>
        <v>0</v>
      </c>
      <c r="K36" s="1175"/>
      <c r="L36" s="1170"/>
      <c r="M36" s="1174">
        <f t="shared" si="1"/>
        <v>0</v>
      </c>
      <c r="N36" s="1174"/>
      <c r="O36" s="1174"/>
      <c r="P36" s="1175"/>
      <c r="Q36" s="756"/>
    </row>
    <row r="37" spans="1:17" ht="18.75" customHeight="1" x14ac:dyDescent="0.25">
      <c r="A37" s="149"/>
      <c r="B37" s="1171">
        <v>12900</v>
      </c>
      <c r="C37" s="1172"/>
      <c r="D37" s="1172" t="s">
        <v>524</v>
      </c>
      <c r="E37" s="1172"/>
      <c r="F37" s="80"/>
      <c r="G37" s="153" t="s">
        <v>398</v>
      </c>
      <c r="H37" s="151"/>
      <c r="I37" s="1172"/>
      <c r="J37" s="1173">
        <f>'Annexe C'!O77</f>
        <v>0</v>
      </c>
      <c r="K37" s="1175"/>
      <c r="L37" s="1170"/>
      <c r="M37" s="1174">
        <f t="shared" si="1"/>
        <v>0</v>
      </c>
      <c r="N37" s="154"/>
      <c r="O37" s="154"/>
      <c r="P37" s="1175"/>
      <c r="Q37" s="756"/>
    </row>
    <row r="38" spans="1:17" ht="18.75" customHeight="1" x14ac:dyDescent="0.25">
      <c r="A38" s="758"/>
      <c r="B38" s="759"/>
      <c r="C38" s="760"/>
      <c r="D38" s="760"/>
      <c r="E38" s="760"/>
      <c r="F38" s="761"/>
      <c r="G38" s="761"/>
      <c r="H38" s="762"/>
      <c r="I38" s="760"/>
      <c r="J38" s="760"/>
      <c r="K38" s="760"/>
      <c r="L38" s="1170"/>
      <c r="M38" s="763"/>
      <c r="N38" s="764"/>
      <c r="O38" s="764"/>
      <c r="P38" s="760"/>
      <c r="Q38" s="162"/>
    </row>
    <row r="39" spans="1:17" ht="18.75" customHeight="1" x14ac:dyDescent="0.25">
      <c r="A39" s="163"/>
      <c r="B39" s="118">
        <v>12000</v>
      </c>
      <c r="C39" s="48"/>
      <c r="D39" s="48" t="s">
        <v>475</v>
      </c>
      <c r="E39" s="48"/>
      <c r="F39" s="115"/>
      <c r="G39" s="115"/>
      <c r="H39" s="147"/>
      <c r="I39" s="48"/>
      <c r="J39" s="164">
        <f>SUM(J31,J32,J33,J34,J35,J36,J37)</f>
        <v>0</v>
      </c>
      <c r="K39" s="164">
        <f>SUM(K31,K32,K33,K34,K35,K36,K37)</f>
        <v>0</v>
      </c>
      <c r="L39" s="1170"/>
      <c r="M39" s="164">
        <f>SUM(M31,M32,M33,M34,M35,M36,M37)</f>
        <v>0</v>
      </c>
      <c r="N39" s="165"/>
      <c r="O39" s="165"/>
      <c r="P39" s="164">
        <f>SUM(P31,P32,P33,P34,P35,P36,P37)</f>
        <v>0</v>
      </c>
      <c r="Q39" s="162"/>
    </row>
    <row r="40" spans="1:17" ht="18.75" customHeight="1" x14ac:dyDescent="0.25">
      <c r="A40" s="163"/>
      <c r="B40" s="118"/>
      <c r="C40" s="48"/>
      <c r="D40" s="48"/>
      <c r="E40" s="48"/>
      <c r="F40" s="115"/>
      <c r="G40" s="115"/>
      <c r="H40" s="147"/>
      <c r="I40" s="48"/>
      <c r="J40" s="164"/>
      <c r="K40" s="164"/>
      <c r="L40" s="1170"/>
      <c r="M40" s="164"/>
      <c r="N40" s="165"/>
      <c r="O40" s="165"/>
      <c r="P40" s="164"/>
      <c r="Q40" s="162"/>
    </row>
    <row r="41" spans="1:17" ht="18.75" customHeight="1" x14ac:dyDescent="0.25">
      <c r="A41" s="163"/>
      <c r="B41" s="118">
        <v>10000</v>
      </c>
      <c r="C41" s="48"/>
      <c r="D41" s="48" t="s">
        <v>421</v>
      </c>
      <c r="E41" s="48"/>
      <c r="F41" s="115"/>
      <c r="G41" s="115"/>
      <c r="H41" s="147"/>
      <c r="I41" s="48"/>
      <c r="J41" s="164">
        <f>SUM(J27,J39)</f>
        <v>0</v>
      </c>
      <c r="K41" s="164">
        <f>SUM(K27,K39)</f>
        <v>0</v>
      </c>
      <c r="L41" s="164"/>
      <c r="M41" s="164">
        <f>SUM(M27,M39)</f>
        <v>0</v>
      </c>
      <c r="N41" s="165"/>
      <c r="O41" s="165"/>
      <c r="P41" s="164">
        <f>SUM(P27,P39)</f>
        <v>0</v>
      </c>
      <c r="Q41" s="162"/>
    </row>
    <row r="42" spans="1:17" ht="15.75" customHeight="1" x14ac:dyDescent="0.25">
      <c r="A42" s="765"/>
      <c r="B42" s="766"/>
      <c r="C42" s="727"/>
      <c r="D42" s="727"/>
      <c r="E42" s="727"/>
      <c r="F42" s="669"/>
      <c r="G42" s="669"/>
      <c r="H42" s="669"/>
      <c r="I42" s="669"/>
      <c r="J42" s="669"/>
      <c r="K42" s="669"/>
      <c r="L42" s="669"/>
      <c r="M42" s="669"/>
      <c r="N42" s="669"/>
      <c r="O42" s="669"/>
      <c r="P42" s="669"/>
      <c r="Q42" s="767"/>
    </row>
    <row r="43" spans="1:17" ht="15.75" customHeight="1" x14ac:dyDescent="0.25">
      <c r="A43" s="166"/>
      <c r="B43" s="167"/>
      <c r="C43" s="168"/>
      <c r="D43" s="168"/>
      <c r="E43" s="168"/>
      <c r="F43" s="169"/>
      <c r="G43" s="169"/>
      <c r="H43" s="169"/>
      <c r="I43" s="169"/>
      <c r="J43" s="169"/>
      <c r="K43" s="169"/>
      <c r="L43" s="169"/>
      <c r="M43" s="169"/>
      <c r="N43" s="169"/>
      <c r="O43" s="170"/>
      <c r="P43" s="170"/>
      <c r="Q43" s="171"/>
    </row>
    <row r="44" spans="1:17" ht="30" customHeight="1" x14ac:dyDescent="0.25">
      <c r="A44" s="768"/>
      <c r="B44" s="769"/>
      <c r="C44" s="770"/>
      <c r="D44" s="769"/>
      <c r="E44" s="770"/>
      <c r="F44" s="769"/>
      <c r="G44" s="769"/>
      <c r="H44" s="769"/>
      <c r="I44" s="770"/>
      <c r="J44" s="769"/>
      <c r="K44" s="769"/>
      <c r="L44" s="769"/>
      <c r="M44" s="769"/>
      <c r="N44" s="770"/>
      <c r="O44" s="771"/>
      <c r="P44" s="772"/>
      <c r="Q44" s="773"/>
    </row>
    <row r="45" spans="1:17" ht="15.75" customHeight="1" x14ac:dyDescent="0.25">
      <c r="A45" s="765"/>
      <c r="B45" s="766"/>
      <c r="C45" s="172"/>
      <c r="D45" s="173"/>
      <c r="E45" s="174"/>
      <c r="F45" s="173"/>
      <c r="G45" s="173"/>
      <c r="H45" s="173"/>
      <c r="I45" s="174"/>
      <c r="J45" s="173"/>
      <c r="K45" s="173"/>
      <c r="L45" s="173"/>
      <c r="M45" s="173"/>
      <c r="N45" s="175"/>
      <c r="O45" s="774"/>
      <c r="P45" s="775"/>
      <c r="Q45" s="162"/>
    </row>
    <row r="46" spans="1:17" ht="15.75" customHeight="1" x14ac:dyDescent="0.25">
      <c r="A46" s="163"/>
      <c r="B46" s="176"/>
      <c r="C46" s="177"/>
      <c r="D46" s="118"/>
      <c r="E46" s="48"/>
      <c r="F46" s="118"/>
      <c r="G46" s="118"/>
      <c r="H46" s="118"/>
      <c r="I46" s="48"/>
      <c r="J46" s="118"/>
      <c r="K46" s="118"/>
      <c r="L46" s="118"/>
      <c r="M46" s="118"/>
      <c r="N46" s="178"/>
      <c r="O46" s="776"/>
      <c r="P46" s="775"/>
      <c r="Q46" s="162"/>
    </row>
    <row r="47" spans="1:17" ht="34.5" customHeight="1" x14ac:dyDescent="0.25">
      <c r="A47" s="163"/>
      <c r="B47" s="176"/>
      <c r="C47" s="177"/>
      <c r="D47" s="1721"/>
      <c r="E47" s="1722"/>
      <c r="F47" s="1722"/>
      <c r="G47" s="1723"/>
      <c r="H47" s="118"/>
      <c r="I47" s="1721"/>
      <c r="J47" s="1722"/>
      <c r="K47" s="1723"/>
      <c r="L47" s="118"/>
      <c r="M47" s="1176"/>
      <c r="N47" s="178"/>
      <c r="O47" s="776"/>
      <c r="P47" s="775"/>
      <c r="Q47" s="162"/>
    </row>
    <row r="48" spans="1:17" ht="15.75" customHeight="1" x14ac:dyDescent="0.25">
      <c r="A48" s="163"/>
      <c r="B48" s="176"/>
      <c r="C48" s="177"/>
      <c r="D48" s="777" t="s">
        <v>1158</v>
      </c>
      <c r="E48" s="778"/>
      <c r="F48" s="779"/>
      <c r="G48" s="779"/>
      <c r="H48" s="118"/>
      <c r="I48" s="777" t="s">
        <v>1159</v>
      </c>
      <c r="J48" s="777"/>
      <c r="K48" s="777"/>
      <c r="L48" s="118"/>
      <c r="M48" s="780" t="s">
        <v>1160</v>
      </c>
      <c r="N48" s="179"/>
      <c r="O48" s="781"/>
      <c r="P48" s="775"/>
      <c r="Q48" s="162"/>
    </row>
    <row r="49" spans="1:17" ht="15.75" customHeight="1" x14ac:dyDescent="0.25">
      <c r="A49" s="163"/>
      <c r="B49" s="176"/>
      <c r="C49" s="177"/>
      <c r="D49" s="782"/>
      <c r="E49" s="783"/>
      <c r="F49" s="784"/>
      <c r="G49" s="118"/>
      <c r="H49" s="118"/>
      <c r="I49" s="782"/>
      <c r="J49" s="782"/>
      <c r="K49" s="782"/>
      <c r="L49" s="118"/>
      <c r="M49" s="785"/>
      <c r="N49" s="179"/>
      <c r="O49" s="781"/>
      <c r="P49" s="775"/>
      <c r="Q49" s="162"/>
    </row>
    <row r="50" spans="1:17" ht="15.75" customHeight="1" x14ac:dyDescent="0.25">
      <c r="A50" s="163"/>
      <c r="B50" s="176"/>
      <c r="C50" s="177"/>
      <c r="D50" s="786"/>
      <c r="E50" s="787"/>
      <c r="F50" s="786"/>
      <c r="G50" s="118"/>
      <c r="H50" s="118"/>
      <c r="I50" s="786"/>
      <c r="J50" s="786"/>
      <c r="K50" s="786"/>
      <c r="L50" s="118"/>
      <c r="M50" s="788"/>
      <c r="N50" s="179"/>
      <c r="O50" s="781"/>
      <c r="P50" s="775"/>
      <c r="Q50" s="162"/>
    </row>
    <row r="51" spans="1:17" ht="34.5" customHeight="1" x14ac:dyDescent="0.25">
      <c r="A51" s="163"/>
      <c r="B51" s="176"/>
      <c r="C51" s="180"/>
      <c r="D51" s="1721"/>
      <c r="E51" s="1722"/>
      <c r="F51" s="1722"/>
      <c r="G51" s="1723"/>
      <c r="H51" s="118"/>
      <c r="I51" s="1721"/>
      <c r="J51" s="1722"/>
      <c r="K51" s="1723"/>
      <c r="L51" s="118"/>
      <c r="M51" s="1176"/>
      <c r="N51" s="179"/>
      <c r="O51" s="781"/>
      <c r="P51" s="775"/>
      <c r="Q51" s="162"/>
    </row>
    <row r="52" spans="1:17" ht="15.75" customHeight="1" x14ac:dyDescent="0.25">
      <c r="A52" s="163"/>
      <c r="B52" s="176"/>
      <c r="C52" s="177"/>
      <c r="D52" s="777" t="s">
        <v>1158</v>
      </c>
      <c r="E52" s="778"/>
      <c r="F52" s="779"/>
      <c r="G52" s="779"/>
      <c r="H52" s="118"/>
      <c r="I52" s="777" t="s">
        <v>1159</v>
      </c>
      <c r="J52" s="777"/>
      <c r="K52" s="777"/>
      <c r="L52" s="118"/>
      <c r="M52" s="780" t="s">
        <v>1160</v>
      </c>
      <c r="N52" s="179"/>
      <c r="O52" s="781"/>
      <c r="P52" s="775"/>
      <c r="Q52" s="162"/>
    </row>
    <row r="53" spans="1:17" ht="15.75" customHeight="1" x14ac:dyDescent="0.25">
      <c r="A53" s="146"/>
      <c r="B53" s="1177"/>
      <c r="C53" s="1178"/>
      <c r="D53" s="1179"/>
      <c r="E53" s="1179"/>
      <c r="F53" s="181"/>
      <c r="G53" s="181"/>
      <c r="H53" s="182"/>
      <c r="I53" s="1179"/>
      <c r="J53" s="1180"/>
      <c r="K53" s="1180"/>
      <c r="L53" s="1180"/>
      <c r="M53" s="1180"/>
      <c r="N53" s="183"/>
      <c r="O53" s="789"/>
      <c r="P53" s="1181"/>
      <c r="Q53" s="148"/>
    </row>
    <row r="54" spans="1:17" ht="15" customHeight="1" x14ac:dyDescent="0.25">
      <c r="A54" s="146"/>
      <c r="B54" s="1138"/>
      <c r="C54" s="1182"/>
      <c r="D54" s="1182"/>
      <c r="E54" s="1182"/>
      <c r="F54" s="761"/>
      <c r="G54" s="761"/>
      <c r="H54" s="762"/>
      <c r="I54" s="1182"/>
      <c r="J54" s="1183"/>
      <c r="K54" s="1183"/>
      <c r="L54" s="1183"/>
      <c r="M54" s="1183"/>
      <c r="N54" s="764"/>
      <c r="O54" s="764"/>
      <c r="P54" s="1184"/>
      <c r="Q54" s="148"/>
    </row>
    <row r="55" spans="1:17" ht="15.75" customHeight="1" x14ac:dyDescent="0.25">
      <c r="A55" s="146"/>
      <c r="B55" s="1138"/>
      <c r="C55" s="790"/>
      <c r="D55" s="790"/>
      <c r="E55" s="790"/>
      <c r="F55" s="761"/>
      <c r="G55" s="761"/>
      <c r="H55" s="762"/>
      <c r="I55" s="1182"/>
      <c r="J55" s="1183"/>
      <c r="K55" s="1183"/>
      <c r="L55" s="1183"/>
      <c r="M55" s="1183"/>
      <c r="N55" s="764"/>
      <c r="O55" s="764"/>
      <c r="P55" s="1184"/>
      <c r="Q55" s="148"/>
    </row>
    <row r="56" spans="1:17" ht="15.75" customHeight="1" x14ac:dyDescent="0.25">
      <c r="A56" s="146"/>
      <c r="B56" s="1138"/>
      <c r="C56" s="102" t="s">
        <v>526</v>
      </c>
      <c r="D56" s="102"/>
      <c r="E56" s="102"/>
      <c r="F56" s="115"/>
      <c r="G56" s="115"/>
      <c r="H56" s="147"/>
      <c r="I56" s="1133"/>
      <c r="J56" s="1184"/>
      <c r="K56" s="1184"/>
      <c r="L56" s="1184"/>
      <c r="M56" s="1184"/>
      <c r="N56" s="165"/>
      <c r="O56" s="165"/>
      <c r="P56" s="1184"/>
      <c r="Q56" s="148"/>
    </row>
    <row r="57" spans="1:17" ht="15.75" customHeight="1" x14ac:dyDescent="0.25">
      <c r="A57" s="146"/>
      <c r="B57" s="1138"/>
      <c r="C57" s="1133"/>
      <c r="D57" s="48"/>
      <c r="E57" s="48"/>
      <c r="F57" s="115"/>
      <c r="G57" s="115"/>
      <c r="H57" s="147"/>
      <c r="I57" s="1133"/>
      <c r="J57" s="1184"/>
      <c r="K57" s="1184"/>
      <c r="L57" s="1184"/>
      <c r="M57" s="1184"/>
      <c r="N57" s="165"/>
      <c r="O57" s="165"/>
      <c r="P57" s="1184"/>
      <c r="Q57" s="148"/>
    </row>
    <row r="58" spans="1:17" ht="15.75" customHeight="1" x14ac:dyDescent="0.25">
      <c r="A58" s="146"/>
      <c r="B58" s="1138"/>
      <c r="C58" s="1133"/>
      <c r="D58" s="48" t="s">
        <v>528</v>
      </c>
      <c r="E58" s="48"/>
      <c r="F58" s="115"/>
      <c r="G58" s="115"/>
      <c r="H58" s="147"/>
      <c r="I58" s="1133"/>
      <c r="J58" s="1184"/>
      <c r="K58" s="1184"/>
      <c r="L58" s="1184"/>
      <c r="M58" s="1184"/>
      <c r="N58" s="165"/>
      <c r="O58" s="165"/>
      <c r="P58" s="1184"/>
      <c r="Q58" s="148"/>
    </row>
    <row r="59" spans="1:17" ht="10.5" customHeight="1" x14ac:dyDescent="0.25">
      <c r="A59" s="146"/>
      <c r="B59" s="1138"/>
      <c r="C59" s="1133"/>
      <c r="D59" s="1133"/>
      <c r="E59" s="1133"/>
      <c r="F59" s="115"/>
      <c r="G59" s="115"/>
      <c r="H59" s="147"/>
      <c r="I59" s="1133"/>
      <c r="J59" s="1184"/>
      <c r="K59" s="1184"/>
      <c r="L59" s="1184"/>
      <c r="M59" s="1184"/>
      <c r="N59" s="165"/>
      <c r="O59" s="165"/>
      <c r="P59" s="1184"/>
      <c r="Q59" s="148"/>
    </row>
    <row r="60" spans="1:17" ht="19.5" customHeight="1" x14ac:dyDescent="0.25">
      <c r="A60" s="146"/>
      <c r="B60" s="1138">
        <v>21100</v>
      </c>
      <c r="C60" s="1133"/>
      <c r="D60" s="1133" t="s">
        <v>530</v>
      </c>
      <c r="E60" s="1133"/>
      <c r="F60" s="115"/>
      <c r="G60" s="153" t="s">
        <v>398</v>
      </c>
      <c r="H60" s="147"/>
      <c r="I60" s="1133"/>
      <c r="J60" s="1173">
        <f>'Annexe C'!O87</f>
        <v>0</v>
      </c>
      <c r="K60" s="1185"/>
      <c r="L60" s="1184"/>
      <c r="M60" s="1184">
        <f t="shared" ref="M60:M68" si="2">SUM(J60:K60)</f>
        <v>0</v>
      </c>
      <c r="N60" s="165"/>
      <c r="O60" s="165"/>
      <c r="P60" s="1185"/>
      <c r="Q60" s="148"/>
    </row>
    <row r="61" spans="1:17" ht="19.5" customHeight="1" x14ac:dyDescent="0.25">
      <c r="A61" s="752"/>
      <c r="B61" s="1169">
        <v>21200</v>
      </c>
      <c r="C61" s="1170"/>
      <c r="D61" s="1170" t="s">
        <v>469</v>
      </c>
      <c r="E61" s="1170"/>
      <c r="F61" s="669"/>
      <c r="G61" s="153" t="s">
        <v>398</v>
      </c>
      <c r="H61" s="754"/>
      <c r="I61" s="1170"/>
      <c r="J61" s="1173">
        <f>'Annexe C'!O90</f>
        <v>0</v>
      </c>
      <c r="K61" s="1186"/>
      <c r="L61" s="1184"/>
      <c r="M61" s="1187">
        <f t="shared" si="2"/>
        <v>0</v>
      </c>
      <c r="N61" s="791"/>
      <c r="O61" s="791"/>
      <c r="P61" s="1186"/>
      <c r="Q61" s="148"/>
    </row>
    <row r="62" spans="1:17" ht="19.5" customHeight="1" x14ac:dyDescent="0.25">
      <c r="A62" s="149"/>
      <c r="B62" s="1171">
        <v>21300</v>
      </c>
      <c r="C62" s="1172"/>
      <c r="D62" s="1172" t="s">
        <v>532</v>
      </c>
      <c r="E62" s="1172"/>
      <c r="F62" s="80"/>
      <c r="G62" s="153" t="s">
        <v>398</v>
      </c>
      <c r="H62" s="151">
        <v>10</v>
      </c>
      <c r="I62" s="1172"/>
      <c r="J62" s="1173">
        <f>'Annexe C'!O91</f>
        <v>0</v>
      </c>
      <c r="K62" s="1175"/>
      <c r="L62" s="1184"/>
      <c r="M62" s="1174">
        <f t="shared" si="2"/>
        <v>0</v>
      </c>
      <c r="N62" s="154"/>
      <c r="O62" s="154"/>
      <c r="P62" s="1175"/>
      <c r="Q62" s="756"/>
    </row>
    <row r="63" spans="1:17" ht="19.5" customHeight="1" x14ac:dyDescent="0.25">
      <c r="A63" s="149"/>
      <c r="B63" s="1171">
        <v>21400</v>
      </c>
      <c r="C63" s="1172"/>
      <c r="D63" s="1172" t="s">
        <v>538</v>
      </c>
      <c r="E63" s="1172"/>
      <c r="F63" s="80"/>
      <c r="G63" s="153" t="s">
        <v>398</v>
      </c>
      <c r="H63" s="151">
        <v>11</v>
      </c>
      <c r="I63" s="1172"/>
      <c r="J63" s="1173">
        <f>'Annexe C'!O94</f>
        <v>0</v>
      </c>
      <c r="K63" s="1175"/>
      <c r="L63" s="1184"/>
      <c r="M63" s="1174">
        <f t="shared" si="2"/>
        <v>0</v>
      </c>
      <c r="N63" s="154"/>
      <c r="O63" s="154"/>
      <c r="P63" s="1175"/>
      <c r="Q63" s="756"/>
    </row>
    <row r="64" spans="1:17" ht="19.5" customHeight="1" x14ac:dyDescent="0.25">
      <c r="A64" s="149"/>
      <c r="B64" s="1171">
        <v>21600</v>
      </c>
      <c r="C64" s="1172"/>
      <c r="D64" s="1172" t="s">
        <v>554</v>
      </c>
      <c r="E64" s="1172"/>
      <c r="F64" s="80"/>
      <c r="G64" s="153" t="s">
        <v>398</v>
      </c>
      <c r="H64" s="151"/>
      <c r="I64" s="1172"/>
      <c r="J64" s="1173">
        <f>'Annexe C'!O107</f>
        <v>0</v>
      </c>
      <c r="K64" s="1175"/>
      <c r="L64" s="1184"/>
      <c r="M64" s="1174">
        <f t="shared" si="2"/>
        <v>0</v>
      </c>
      <c r="N64" s="154"/>
      <c r="O64" s="154"/>
      <c r="P64" s="1175"/>
      <c r="Q64" s="756"/>
    </row>
    <row r="65" spans="1:33" ht="19.5" customHeight="1" x14ac:dyDescent="0.25">
      <c r="A65" s="156"/>
      <c r="B65" s="1171">
        <v>21700</v>
      </c>
      <c r="C65" s="1172"/>
      <c r="D65" s="1172" t="s">
        <v>556</v>
      </c>
      <c r="E65" s="1172"/>
      <c r="F65" s="80"/>
      <c r="G65" s="153" t="s">
        <v>398</v>
      </c>
      <c r="H65" s="151"/>
      <c r="I65" s="90"/>
      <c r="J65" s="1173">
        <f>'Annexe C'!O108</f>
        <v>0</v>
      </c>
      <c r="K65" s="1175"/>
      <c r="L65" s="1184"/>
      <c r="M65" s="1174">
        <f t="shared" si="2"/>
        <v>0</v>
      </c>
      <c r="N65" s="154"/>
      <c r="O65" s="154"/>
      <c r="P65" s="1175"/>
      <c r="Q65" s="756"/>
    </row>
    <row r="66" spans="1:33" ht="19.5" customHeight="1" x14ac:dyDescent="0.25">
      <c r="A66" s="149"/>
      <c r="B66" s="1171">
        <v>21900</v>
      </c>
      <c r="C66" s="1172"/>
      <c r="D66" s="1172" t="s">
        <v>557</v>
      </c>
      <c r="E66" s="1172"/>
      <c r="F66" s="80"/>
      <c r="G66" s="153" t="s">
        <v>398</v>
      </c>
      <c r="H66" s="151"/>
      <c r="I66" s="1172"/>
      <c r="J66" s="1173">
        <f>'Annexe C'!O109</f>
        <v>0</v>
      </c>
      <c r="K66" s="1175"/>
      <c r="L66" s="1184"/>
      <c r="M66" s="1174">
        <f t="shared" si="2"/>
        <v>0</v>
      </c>
      <c r="N66" s="154"/>
      <c r="O66" s="154"/>
      <c r="P66" s="1175"/>
      <c r="Q66" s="756"/>
    </row>
    <row r="67" spans="1:33" ht="19.5" customHeight="1" x14ac:dyDescent="0.25">
      <c r="A67" s="149"/>
      <c r="B67" s="1171">
        <v>22100</v>
      </c>
      <c r="C67" s="1172"/>
      <c r="D67" s="1172" t="s">
        <v>558</v>
      </c>
      <c r="E67" s="1172"/>
      <c r="F67" s="80"/>
      <c r="G67" s="153" t="s">
        <v>398</v>
      </c>
      <c r="H67" s="151">
        <v>12</v>
      </c>
      <c r="I67" s="1172"/>
      <c r="J67" s="1173">
        <f>'Annexe C'!O110</f>
        <v>0</v>
      </c>
      <c r="K67" s="1175"/>
      <c r="L67" s="1184"/>
      <c r="M67" s="1174">
        <f t="shared" si="2"/>
        <v>0</v>
      </c>
      <c r="N67" s="154"/>
      <c r="O67" s="154"/>
      <c r="P67" s="1175"/>
      <c r="Q67" s="756"/>
    </row>
    <row r="68" spans="1:33" ht="19.5" customHeight="1" x14ac:dyDescent="0.25">
      <c r="A68" s="149"/>
      <c r="B68" s="1171">
        <v>22200</v>
      </c>
      <c r="C68" s="1172"/>
      <c r="D68" s="1724" t="s">
        <v>567</v>
      </c>
      <c r="E68" s="1725"/>
      <c r="F68" s="1725"/>
      <c r="G68" s="153" t="s">
        <v>398</v>
      </c>
      <c r="H68" s="151">
        <v>13</v>
      </c>
      <c r="I68" s="1172"/>
      <c r="J68" s="1173">
        <f>'Annexe C'!O122</f>
        <v>0</v>
      </c>
      <c r="K68" s="1175"/>
      <c r="L68" s="1184"/>
      <c r="M68" s="1174">
        <f t="shared" si="2"/>
        <v>0</v>
      </c>
      <c r="N68" s="184"/>
      <c r="O68" s="184"/>
      <c r="P68" s="1175"/>
      <c r="Q68" s="756"/>
    </row>
    <row r="69" spans="1:33" ht="14.25" customHeight="1" x14ac:dyDescent="0.25">
      <c r="A69" s="149"/>
      <c r="B69" s="1171"/>
      <c r="C69" s="1172"/>
      <c r="D69" s="1683"/>
      <c r="E69" s="1683"/>
      <c r="F69" s="1683"/>
      <c r="G69" s="153"/>
      <c r="H69" s="153"/>
      <c r="I69" s="153"/>
      <c r="J69" s="153"/>
      <c r="K69" s="153"/>
      <c r="L69" s="1184"/>
      <c r="M69" s="153"/>
      <c r="N69" s="153"/>
      <c r="O69" s="153"/>
      <c r="P69" s="153"/>
      <c r="Q69" s="756"/>
      <c r="R69" s="3"/>
      <c r="S69" s="3"/>
      <c r="T69" s="3"/>
      <c r="U69" s="3"/>
      <c r="V69" s="3"/>
      <c r="W69" s="3"/>
      <c r="X69" s="3"/>
      <c r="Y69" s="3"/>
      <c r="Z69" s="3"/>
      <c r="AA69" s="3"/>
      <c r="AB69" s="3"/>
      <c r="AC69" s="3"/>
      <c r="AD69" s="3"/>
      <c r="AE69" s="3"/>
      <c r="AF69" s="3"/>
      <c r="AG69" s="3"/>
    </row>
    <row r="70" spans="1:33" ht="19.5" customHeight="1" x14ac:dyDescent="0.25">
      <c r="A70" s="149"/>
      <c r="B70" s="1171">
        <v>22300</v>
      </c>
      <c r="C70" s="1172"/>
      <c r="D70" s="1724" t="s">
        <v>1161</v>
      </c>
      <c r="E70" s="1725"/>
      <c r="F70" s="1725"/>
      <c r="G70" s="153" t="s">
        <v>398</v>
      </c>
      <c r="H70" s="151">
        <v>13</v>
      </c>
      <c r="I70" s="1172"/>
      <c r="J70" s="1173">
        <f>'Annexe C'!O128</f>
        <v>0</v>
      </c>
      <c r="K70" s="1175"/>
      <c r="L70" s="1184"/>
      <c r="M70" s="1174">
        <f>SUM(J70:K70)</f>
        <v>0</v>
      </c>
      <c r="N70" s="160"/>
      <c r="O70" s="160"/>
      <c r="P70" s="1175"/>
      <c r="Q70" s="756"/>
    </row>
    <row r="71" spans="1:33" ht="15" customHeight="1" x14ac:dyDescent="0.25">
      <c r="A71" s="792"/>
      <c r="B71" s="759"/>
      <c r="C71" s="760"/>
      <c r="D71" s="1683"/>
      <c r="E71" s="1683"/>
      <c r="F71" s="1683"/>
      <c r="G71" s="761"/>
      <c r="H71" s="762"/>
      <c r="I71" s="1182"/>
      <c r="J71" s="763"/>
      <c r="K71" s="763"/>
      <c r="L71" s="1184"/>
      <c r="M71" s="763"/>
      <c r="N71" s="793"/>
      <c r="O71" s="793"/>
      <c r="P71" s="763"/>
      <c r="Q71" s="148"/>
    </row>
    <row r="72" spans="1:33" ht="18.75" customHeight="1" x14ac:dyDescent="0.25">
      <c r="A72" s="146"/>
      <c r="B72" s="118">
        <v>21000</v>
      </c>
      <c r="C72" s="48"/>
      <c r="D72" s="48" t="s">
        <v>528</v>
      </c>
      <c r="E72" s="48"/>
      <c r="F72" s="115"/>
      <c r="G72" s="115"/>
      <c r="H72" s="147"/>
      <c r="I72" s="1133"/>
      <c r="J72" s="164">
        <f>SUM(J60,J61,J62,J63,J64,J65,J66,J67,J68,J70)</f>
        <v>0</v>
      </c>
      <c r="K72" s="164">
        <f>SUM(K60,K61,K62,K63,K64,K65,K66,K67,K68,K70)</f>
        <v>0</v>
      </c>
      <c r="L72" s="1184"/>
      <c r="M72" s="164">
        <f>SUM(M60,M61,M62,M63,M64,M65,M66,M67,M68,M70)</f>
        <v>0</v>
      </c>
      <c r="N72" s="164"/>
      <c r="O72" s="164"/>
      <c r="P72" s="164">
        <f>SUM(P60,P61,P62,P63,P64,P65,P66,P67,P68,P70)</f>
        <v>0</v>
      </c>
      <c r="Q72" s="148"/>
    </row>
    <row r="73" spans="1:33" ht="18.75" customHeight="1" x14ac:dyDescent="0.25">
      <c r="A73" s="146"/>
      <c r="B73" s="118"/>
      <c r="C73" s="48"/>
      <c r="D73" s="48"/>
      <c r="E73" s="48"/>
      <c r="F73" s="115"/>
      <c r="G73" s="115"/>
      <c r="H73" s="147"/>
      <c r="I73" s="115"/>
      <c r="J73" s="185"/>
      <c r="K73" s="185"/>
      <c r="L73" s="1184"/>
      <c r="M73" s="185"/>
      <c r="N73" s="185"/>
      <c r="O73" s="185"/>
      <c r="P73" s="185"/>
      <c r="Q73" s="186"/>
    </row>
    <row r="74" spans="1:33" ht="18.75" customHeight="1" x14ac:dyDescent="0.25">
      <c r="A74" s="146"/>
      <c r="B74" s="118"/>
      <c r="C74" s="48"/>
      <c r="D74" s="48" t="s">
        <v>577</v>
      </c>
      <c r="E74" s="48"/>
      <c r="F74" s="115"/>
      <c r="G74" s="115"/>
      <c r="H74" s="147"/>
      <c r="I74" s="115"/>
      <c r="J74" s="185"/>
      <c r="K74" s="185"/>
      <c r="L74" s="1184"/>
      <c r="M74" s="185"/>
      <c r="N74" s="185"/>
      <c r="O74" s="185"/>
      <c r="P74" s="185"/>
      <c r="Q74" s="186"/>
    </row>
    <row r="75" spans="1:33" ht="18.75" customHeight="1" x14ac:dyDescent="0.25">
      <c r="A75" s="146"/>
      <c r="B75" s="1169"/>
      <c r="C75" s="1170"/>
      <c r="D75" s="1170"/>
      <c r="E75" s="1170"/>
      <c r="F75" s="669"/>
      <c r="G75" s="669"/>
      <c r="H75" s="754"/>
      <c r="I75" s="754"/>
      <c r="J75" s="754"/>
      <c r="K75" s="754"/>
      <c r="L75" s="1184"/>
      <c r="M75" s="754"/>
      <c r="N75" s="754"/>
      <c r="O75" s="754"/>
      <c r="P75" s="754"/>
      <c r="Q75" s="148"/>
    </row>
    <row r="76" spans="1:33" ht="19.5" customHeight="1" x14ac:dyDescent="0.25">
      <c r="A76" s="146"/>
      <c r="B76" s="1171">
        <v>23100</v>
      </c>
      <c r="C76" s="1172"/>
      <c r="D76" s="1172" t="s">
        <v>579</v>
      </c>
      <c r="E76" s="1172"/>
      <c r="F76" s="80"/>
      <c r="G76" s="153" t="s">
        <v>398</v>
      </c>
      <c r="H76" s="151">
        <v>12</v>
      </c>
      <c r="I76" s="1172"/>
      <c r="J76" s="1173">
        <f>'Annexe C'!O134</f>
        <v>0</v>
      </c>
      <c r="K76" s="1175"/>
      <c r="L76" s="1184"/>
      <c r="M76" s="1174">
        <f>SUM(J76:K76)</f>
        <v>0</v>
      </c>
      <c r="N76" s="154"/>
      <c r="O76" s="154"/>
      <c r="P76" s="1175"/>
      <c r="Q76" s="756"/>
    </row>
    <row r="77" spans="1:33" ht="19.5" customHeight="1" x14ac:dyDescent="0.25">
      <c r="A77" s="146"/>
      <c r="B77" s="1171">
        <v>23200</v>
      </c>
      <c r="C77" s="1172"/>
      <c r="D77" s="1172" t="s">
        <v>592</v>
      </c>
      <c r="E77" s="1172"/>
      <c r="F77" s="80"/>
      <c r="G77" s="153" t="s">
        <v>398</v>
      </c>
      <c r="H77" s="151">
        <v>13</v>
      </c>
      <c r="I77" s="1172"/>
      <c r="J77" s="1173">
        <f>'Annexe C'!O146</f>
        <v>0</v>
      </c>
      <c r="K77" s="1175"/>
      <c r="L77" s="1184"/>
      <c r="M77" s="1174">
        <f>SUM(J77:K77)</f>
        <v>0</v>
      </c>
      <c r="N77" s="154"/>
      <c r="O77" s="154"/>
      <c r="P77" s="1175"/>
      <c r="Q77" s="756"/>
    </row>
    <row r="78" spans="1:33" ht="19.5" customHeight="1" x14ac:dyDescent="0.25">
      <c r="A78" s="146"/>
      <c r="B78" s="1171">
        <v>23300</v>
      </c>
      <c r="C78" s="1172"/>
      <c r="D78" s="1172" t="s">
        <v>600</v>
      </c>
      <c r="E78" s="1172"/>
      <c r="F78" s="80"/>
      <c r="G78" s="153" t="s">
        <v>398</v>
      </c>
      <c r="H78" s="151">
        <v>13</v>
      </c>
      <c r="I78" s="1172"/>
      <c r="J78" s="1173">
        <f>'Annexe C'!O151</f>
        <v>0</v>
      </c>
      <c r="K78" s="1175"/>
      <c r="L78" s="1184"/>
      <c r="M78" s="1174">
        <f>SUM(J78:K78)</f>
        <v>0</v>
      </c>
      <c r="N78" s="154"/>
      <c r="O78" s="154"/>
      <c r="P78" s="1175"/>
      <c r="Q78" s="756"/>
    </row>
    <row r="79" spans="1:33" ht="8.25" customHeight="1" x14ac:dyDescent="0.25">
      <c r="A79" s="146"/>
      <c r="B79" s="157"/>
      <c r="C79" s="90"/>
      <c r="D79" s="90"/>
      <c r="E79" s="90"/>
      <c r="F79" s="80"/>
      <c r="G79" s="80"/>
      <c r="H79" s="151"/>
      <c r="I79" s="1172"/>
      <c r="J79" s="158"/>
      <c r="K79" s="158"/>
      <c r="L79" s="1184"/>
      <c r="M79" s="158"/>
      <c r="N79" s="154"/>
      <c r="O79" s="154"/>
      <c r="P79" s="158"/>
      <c r="Q79" s="756"/>
    </row>
    <row r="80" spans="1:33" ht="19.5" customHeight="1" x14ac:dyDescent="0.25">
      <c r="A80" s="146"/>
      <c r="B80" s="759">
        <v>23000</v>
      </c>
      <c r="C80" s="760"/>
      <c r="D80" s="760" t="s">
        <v>577</v>
      </c>
      <c r="E80" s="760"/>
      <c r="F80" s="761"/>
      <c r="G80" s="761"/>
      <c r="H80" s="762"/>
      <c r="I80" s="1182"/>
      <c r="J80" s="763">
        <f>SUM(J76,J77,J78)</f>
        <v>0</v>
      </c>
      <c r="K80" s="763">
        <f>SUM(K76,K77,K78)</f>
        <v>0</v>
      </c>
      <c r="L80" s="1184"/>
      <c r="M80" s="763">
        <f>SUM(M76,M77,M78)</f>
        <v>0</v>
      </c>
      <c r="N80" s="763"/>
      <c r="O80" s="763"/>
      <c r="P80" s="763">
        <f>SUM(P76,P77,P78)</f>
        <v>0</v>
      </c>
      <c r="Q80" s="148"/>
    </row>
    <row r="81" spans="1:33" ht="8.25" customHeight="1" x14ac:dyDescent="0.25">
      <c r="A81" s="146"/>
      <c r="B81" s="118"/>
      <c r="C81" s="48"/>
      <c r="D81" s="48"/>
      <c r="E81" s="48"/>
      <c r="F81" s="115"/>
      <c r="G81" s="115"/>
      <c r="H81" s="147"/>
      <c r="I81" s="1133"/>
      <c r="J81" s="1184"/>
      <c r="K81" s="1184"/>
      <c r="L81" s="1184"/>
      <c r="M81" s="1184"/>
      <c r="N81" s="1184"/>
      <c r="O81" s="1184"/>
      <c r="P81" s="1184"/>
      <c r="Q81" s="148"/>
    </row>
    <row r="82" spans="1:33" ht="19.5" customHeight="1" x14ac:dyDescent="0.25">
      <c r="A82" s="146"/>
      <c r="B82" s="118">
        <v>20000</v>
      </c>
      <c r="C82" s="48"/>
      <c r="D82" s="48" t="s">
        <v>526</v>
      </c>
      <c r="E82" s="48"/>
      <c r="F82" s="115"/>
      <c r="G82" s="115"/>
      <c r="H82" s="147"/>
      <c r="I82" s="1133"/>
      <c r="J82" s="187">
        <f>J72+J80</f>
        <v>0</v>
      </c>
      <c r="K82" s="187">
        <f>K72+K80</f>
        <v>0</v>
      </c>
      <c r="L82" s="1184"/>
      <c r="M82" s="187">
        <f>M72+M80</f>
        <v>0</v>
      </c>
      <c r="N82" s="165"/>
      <c r="O82" s="791"/>
      <c r="P82" s="187">
        <f>P72+P80</f>
        <v>0</v>
      </c>
      <c r="Q82" s="148"/>
    </row>
    <row r="83" spans="1:33" ht="18.75" customHeight="1" x14ac:dyDescent="0.25">
      <c r="A83" s="146"/>
      <c r="B83" s="1133"/>
      <c r="C83" s="1133"/>
      <c r="D83" s="1133"/>
      <c r="E83" s="1133"/>
      <c r="F83" s="115"/>
      <c r="G83" s="115"/>
      <c r="H83" s="147"/>
      <c r="I83" s="1133"/>
      <c r="J83" s="1184"/>
      <c r="K83" s="1184"/>
      <c r="L83" s="1184"/>
      <c r="M83" s="1183"/>
      <c r="N83" s="165"/>
      <c r="O83" s="764"/>
      <c r="P83" s="1183"/>
      <c r="Q83" s="148"/>
    </row>
    <row r="84" spans="1:33" ht="18.75" customHeight="1" x14ac:dyDescent="0.25">
      <c r="A84" s="146"/>
      <c r="B84" s="118"/>
      <c r="C84" s="48" t="s">
        <v>602</v>
      </c>
      <c r="D84" s="125"/>
      <c r="E84" s="125"/>
      <c r="F84" s="115"/>
      <c r="G84" s="115"/>
      <c r="H84" s="147"/>
      <c r="I84" s="1133"/>
      <c r="J84" s="1184"/>
      <c r="K84" s="1184"/>
      <c r="L84" s="1184"/>
      <c r="M84" s="1184"/>
      <c r="N84" s="165"/>
      <c r="O84" s="165"/>
      <c r="P84" s="1184"/>
      <c r="Q84" s="148"/>
    </row>
    <row r="85" spans="1:33" ht="18.75" customHeight="1" x14ac:dyDescent="0.25">
      <c r="A85" s="146"/>
      <c r="B85" s="124"/>
      <c r="C85" s="124"/>
      <c r="D85" s="124"/>
      <c r="E85" s="124"/>
      <c r="F85" s="124"/>
      <c r="G85" s="124"/>
      <c r="H85" s="147"/>
      <c r="I85" s="1133"/>
      <c r="J85" s="1184"/>
      <c r="K85" s="1184"/>
      <c r="L85" s="1184"/>
      <c r="M85" s="1184"/>
      <c r="N85" s="165"/>
      <c r="O85" s="165"/>
      <c r="P85" s="1184"/>
      <c r="Q85" s="148"/>
    </row>
    <row r="86" spans="1:33" ht="19.5" customHeight="1" x14ac:dyDescent="0.25">
      <c r="A86" s="163"/>
      <c r="B86" s="1138">
        <v>31100</v>
      </c>
      <c r="C86" s="1133"/>
      <c r="D86" s="1133" t="s">
        <v>606</v>
      </c>
      <c r="E86" s="1133"/>
      <c r="F86" s="115"/>
      <c r="G86" s="153" t="s">
        <v>398</v>
      </c>
      <c r="H86" s="147"/>
      <c r="I86" s="48"/>
      <c r="J86" s="1173">
        <f>'Annexe C'!O159</f>
        <v>0</v>
      </c>
      <c r="K86" s="1185"/>
      <c r="L86" s="1184"/>
      <c r="M86" s="1184">
        <f t="shared" ref="M86:M91" si="3">SUM(J86:K86)</f>
        <v>0</v>
      </c>
      <c r="N86" s="165"/>
      <c r="O86" s="165"/>
      <c r="P86" s="1185"/>
      <c r="Q86" s="148"/>
    </row>
    <row r="87" spans="1:33" ht="19.5" customHeight="1" x14ac:dyDescent="0.25">
      <c r="A87" s="146"/>
      <c r="B87" s="1138">
        <v>31200</v>
      </c>
      <c r="C87" s="1133"/>
      <c r="D87" s="1133" t="s">
        <v>608</v>
      </c>
      <c r="E87" s="1133"/>
      <c r="F87" s="115"/>
      <c r="G87" s="153" t="s">
        <v>398</v>
      </c>
      <c r="H87" s="147"/>
      <c r="I87" s="1133"/>
      <c r="J87" s="1173">
        <f>'Annexe C'!O160</f>
        <v>0</v>
      </c>
      <c r="K87" s="1185"/>
      <c r="L87" s="1184"/>
      <c r="M87" s="1184">
        <f t="shared" si="3"/>
        <v>0</v>
      </c>
      <c r="N87" s="165"/>
      <c r="O87" s="165"/>
      <c r="P87" s="1185"/>
      <c r="Q87" s="148"/>
    </row>
    <row r="88" spans="1:33" ht="19.5" customHeight="1" x14ac:dyDescent="0.25">
      <c r="A88" s="146"/>
      <c r="B88" s="1138">
        <v>31300</v>
      </c>
      <c r="C88" s="1133"/>
      <c r="D88" s="1133" t="s">
        <v>610</v>
      </c>
      <c r="E88" s="1133"/>
      <c r="F88" s="115"/>
      <c r="G88" s="153" t="s">
        <v>398</v>
      </c>
      <c r="H88" s="147"/>
      <c r="I88" s="1133"/>
      <c r="J88" s="1173">
        <f>'Annexe C'!O161</f>
        <v>0</v>
      </c>
      <c r="K88" s="1185"/>
      <c r="L88" s="1184"/>
      <c r="M88" s="1184">
        <f t="shared" si="3"/>
        <v>0</v>
      </c>
      <c r="N88" s="165"/>
      <c r="O88" s="165"/>
      <c r="P88" s="1185"/>
      <c r="Q88" s="148"/>
    </row>
    <row r="89" spans="1:33" ht="19.5" customHeight="1" x14ac:dyDescent="0.25">
      <c r="A89" s="146"/>
      <c r="B89" s="1138">
        <v>31400</v>
      </c>
      <c r="C89" s="1133"/>
      <c r="D89" s="1133" t="s">
        <v>612</v>
      </c>
      <c r="E89" s="1133"/>
      <c r="F89" s="115"/>
      <c r="G89" s="153" t="s">
        <v>398</v>
      </c>
      <c r="H89" s="147"/>
      <c r="I89" s="1133"/>
      <c r="J89" s="1173">
        <f>'Annexe C'!O162</f>
        <v>0</v>
      </c>
      <c r="K89" s="1185"/>
      <c r="L89" s="1184"/>
      <c r="M89" s="1184">
        <f t="shared" si="3"/>
        <v>0</v>
      </c>
      <c r="N89" s="165"/>
      <c r="O89" s="165"/>
      <c r="P89" s="1185"/>
      <c r="Q89" s="148"/>
    </row>
    <row r="90" spans="1:33" ht="19.5" customHeight="1" x14ac:dyDescent="0.25">
      <c r="A90" s="146"/>
      <c r="B90" s="1138">
        <v>31500</v>
      </c>
      <c r="C90" s="1133"/>
      <c r="D90" s="1133" t="s">
        <v>614</v>
      </c>
      <c r="E90" s="1133"/>
      <c r="F90" s="115"/>
      <c r="G90" s="153" t="s">
        <v>398</v>
      </c>
      <c r="H90" s="147"/>
      <c r="I90" s="1133"/>
      <c r="J90" s="1173">
        <f>'Annexe C'!O163</f>
        <v>0</v>
      </c>
      <c r="K90" s="1185"/>
      <c r="L90" s="1184"/>
      <c r="M90" s="1184">
        <f t="shared" si="3"/>
        <v>0</v>
      </c>
      <c r="N90" s="165"/>
      <c r="O90" s="165"/>
      <c r="P90" s="1185"/>
      <c r="Q90" s="148"/>
      <c r="R90" s="3"/>
      <c r="S90" s="3"/>
      <c r="T90" s="3"/>
      <c r="U90" s="3"/>
      <c r="V90" s="3"/>
      <c r="W90" s="3"/>
      <c r="X90" s="3"/>
      <c r="Y90" s="3"/>
      <c r="Z90" s="3"/>
      <c r="AA90" s="3"/>
      <c r="AB90" s="3"/>
      <c r="AC90" s="3"/>
      <c r="AD90" s="3"/>
      <c r="AE90" s="3"/>
      <c r="AF90" s="3"/>
      <c r="AG90" s="3"/>
    </row>
    <row r="91" spans="1:33" ht="19.5" customHeight="1" x14ac:dyDescent="0.25">
      <c r="A91" s="146"/>
      <c r="B91" s="1138">
        <v>31900</v>
      </c>
      <c r="C91" s="1133"/>
      <c r="D91" s="1133" t="s">
        <v>615</v>
      </c>
      <c r="E91" s="1133"/>
      <c r="F91" s="115"/>
      <c r="G91" s="153" t="s">
        <v>398</v>
      </c>
      <c r="H91" s="147"/>
      <c r="I91" s="1133"/>
      <c r="J91" s="1173">
        <f>'Annexe C'!O164</f>
        <v>0</v>
      </c>
      <c r="K91" s="1185"/>
      <c r="L91" s="1184"/>
      <c r="M91" s="1184">
        <f t="shared" si="3"/>
        <v>0</v>
      </c>
      <c r="N91" s="165"/>
      <c r="O91" s="165"/>
      <c r="P91" s="1185"/>
      <c r="Q91" s="148"/>
    </row>
    <row r="92" spans="1:33" ht="19.5" customHeight="1" x14ac:dyDescent="0.25">
      <c r="A92" s="146"/>
      <c r="B92" s="118">
        <v>31000</v>
      </c>
      <c r="C92" s="48"/>
      <c r="D92" s="48" t="s">
        <v>604</v>
      </c>
      <c r="E92" s="48"/>
      <c r="F92" s="115"/>
      <c r="G92" s="153"/>
      <c r="H92" s="147">
        <v>14</v>
      </c>
      <c r="I92" s="3"/>
      <c r="J92" s="164">
        <f>SUM(J86,J87,J88,J89,J90,J91)</f>
        <v>0</v>
      </c>
      <c r="K92" s="164">
        <f>SUM(K86,K87,K88,K89,K90,K91)</f>
        <v>0</v>
      </c>
      <c r="L92" s="1184"/>
      <c r="M92" s="164">
        <f>SUM(M86,M87,M88,M89,M90,M91)</f>
        <v>0</v>
      </c>
      <c r="N92" s="164"/>
      <c r="O92" s="164"/>
      <c r="P92" s="164">
        <f>SUM(P86,P87,P88,P89,P90,P91)</f>
        <v>0</v>
      </c>
      <c r="Q92" s="148"/>
    </row>
    <row r="93" spans="1:33" ht="7.5" customHeight="1" x14ac:dyDescent="0.25">
      <c r="A93" s="146"/>
      <c r="B93" s="118"/>
      <c r="C93" s="48"/>
      <c r="D93" s="48"/>
      <c r="E93" s="48"/>
      <c r="F93" s="115"/>
      <c r="G93" s="153"/>
      <c r="H93" s="147"/>
      <c r="I93" s="115"/>
      <c r="J93" s="185"/>
      <c r="K93" s="185"/>
      <c r="L93" s="1184"/>
      <c r="M93" s="185"/>
      <c r="N93" s="165"/>
      <c r="O93" s="165"/>
      <c r="P93" s="185"/>
      <c r="Q93" s="148"/>
    </row>
    <row r="94" spans="1:33" ht="19.5" customHeight="1" x14ac:dyDescent="0.25">
      <c r="A94" s="146"/>
      <c r="B94" s="118">
        <v>32000</v>
      </c>
      <c r="C94" s="48"/>
      <c r="D94" s="48" t="s">
        <v>616</v>
      </c>
      <c r="E94" s="48"/>
      <c r="F94" s="115"/>
      <c r="G94" s="153" t="s">
        <v>398</v>
      </c>
      <c r="H94" s="147"/>
      <c r="I94" s="1133"/>
      <c r="J94" s="1173">
        <f>'Annexe C'!O169</f>
        <v>0</v>
      </c>
      <c r="K94" s="639"/>
      <c r="L94" s="1184"/>
      <c r="M94" s="164">
        <f>SUM(J94:K94)</f>
        <v>0</v>
      </c>
      <c r="N94" s="188"/>
      <c r="O94" s="188"/>
      <c r="P94" s="639"/>
      <c r="Q94" s="148"/>
    </row>
    <row r="95" spans="1:33" ht="7.5" customHeight="1" x14ac:dyDescent="0.25">
      <c r="A95" s="146"/>
      <c r="B95" s="118"/>
      <c r="C95" s="48"/>
      <c r="D95" s="48"/>
      <c r="E95" s="48"/>
      <c r="F95" s="115"/>
      <c r="G95" s="153"/>
      <c r="H95" s="147"/>
      <c r="I95" s="115"/>
      <c r="J95" s="185"/>
      <c r="K95" s="185"/>
      <c r="L95" s="1184"/>
      <c r="M95" s="185"/>
      <c r="N95" s="185"/>
      <c r="O95" s="185"/>
      <c r="P95" s="185"/>
      <c r="Q95" s="148"/>
    </row>
    <row r="96" spans="1:33" ht="19.5" customHeight="1" x14ac:dyDescent="0.25">
      <c r="A96" s="146"/>
      <c r="B96" s="118">
        <v>33000</v>
      </c>
      <c r="C96" s="48"/>
      <c r="D96" s="48" t="s">
        <v>617</v>
      </c>
      <c r="E96" s="48"/>
      <c r="F96" s="115"/>
      <c r="G96" s="153" t="s">
        <v>398</v>
      </c>
      <c r="H96" s="147">
        <v>15</v>
      </c>
      <c r="I96" s="1133"/>
      <c r="J96" s="1173">
        <f>'Annexe C'!O171</f>
        <v>0</v>
      </c>
      <c r="K96" s="639"/>
      <c r="L96" s="1184"/>
      <c r="M96" s="164">
        <f>SUM(J96:K96)</f>
        <v>0</v>
      </c>
      <c r="N96" s="188"/>
      <c r="O96" s="188"/>
      <c r="P96" s="639"/>
      <c r="Q96" s="148"/>
    </row>
    <row r="97" spans="1:17" ht="7.5" customHeight="1" x14ac:dyDescent="0.25">
      <c r="A97" s="146"/>
      <c r="B97" s="118"/>
      <c r="C97" s="48"/>
      <c r="D97" s="48"/>
      <c r="E97" s="48"/>
      <c r="F97" s="115"/>
      <c r="G97" s="153"/>
      <c r="H97" s="147"/>
      <c r="I97" s="115"/>
      <c r="J97" s="189"/>
      <c r="K97" s="189"/>
      <c r="L97" s="1184"/>
      <c r="M97" s="164"/>
      <c r="N97" s="188"/>
      <c r="O97" s="188"/>
      <c r="P97" s="185"/>
      <c r="Q97" s="148"/>
    </row>
    <row r="98" spans="1:17" ht="19.5" customHeight="1" x14ac:dyDescent="0.25">
      <c r="A98" s="146"/>
      <c r="B98" s="118">
        <v>34000</v>
      </c>
      <c r="C98" s="48"/>
      <c r="D98" s="48" t="s">
        <v>27</v>
      </c>
      <c r="E98" s="48"/>
      <c r="F98" s="115"/>
      <c r="G98" s="153" t="s">
        <v>398</v>
      </c>
      <c r="H98" s="147">
        <v>16</v>
      </c>
      <c r="I98" s="1133"/>
      <c r="J98" s="1173">
        <f>'Annexe C'!O175</f>
        <v>0</v>
      </c>
      <c r="K98" s="639"/>
      <c r="L98" s="1184"/>
      <c r="M98" s="164">
        <f>SUM(J98:K98)</f>
        <v>0</v>
      </c>
      <c r="N98" s="188"/>
      <c r="O98" s="188"/>
      <c r="P98" s="639"/>
      <c r="Q98" s="148"/>
    </row>
    <row r="99" spans="1:17" ht="7.5" customHeight="1" x14ac:dyDescent="0.25">
      <c r="A99" s="146"/>
      <c r="B99" s="1138"/>
      <c r="C99" s="1133"/>
      <c r="D99" s="1133"/>
      <c r="E99" s="1133"/>
      <c r="F99" s="115"/>
      <c r="G99" s="153"/>
      <c r="H99" s="147"/>
      <c r="I99" s="1133"/>
      <c r="J99" s="189"/>
      <c r="K99" s="189"/>
      <c r="L99" s="1184"/>
      <c r="M99" s="189"/>
      <c r="N99" s="188"/>
      <c r="O99" s="188"/>
      <c r="P99" s="189"/>
      <c r="Q99" s="148"/>
    </row>
    <row r="100" spans="1:17" ht="19.5" customHeight="1" x14ac:dyDescent="0.25">
      <c r="A100" s="163"/>
      <c r="B100" s="118">
        <v>30000</v>
      </c>
      <c r="C100" s="48" t="s">
        <v>602</v>
      </c>
      <c r="D100" s="125"/>
      <c r="E100" s="125"/>
      <c r="F100" s="115"/>
      <c r="G100" s="115"/>
      <c r="H100" s="147"/>
      <c r="I100" s="48"/>
      <c r="J100" s="187">
        <f>SUM(J92,J94,J96,J98)</f>
        <v>0</v>
      </c>
      <c r="K100" s="187">
        <f>SUM(K92,K94,K96,K98)</f>
        <v>0</v>
      </c>
      <c r="L100" s="1184"/>
      <c r="M100" s="187">
        <f>SUM(M92,M94,M96,M98)</f>
        <v>0</v>
      </c>
      <c r="N100" s="188"/>
      <c r="O100" s="794"/>
      <c r="P100" s="187">
        <f>SUM(P92,P94,P96,P98)</f>
        <v>0</v>
      </c>
      <c r="Q100" s="162"/>
    </row>
    <row r="101" spans="1:17" ht="18.75" customHeight="1" x14ac:dyDescent="0.25">
      <c r="A101" s="146"/>
      <c r="B101" s="1138"/>
      <c r="C101" s="1133"/>
      <c r="D101" s="1133"/>
      <c r="E101" s="1133"/>
      <c r="F101" s="115"/>
      <c r="G101" s="115"/>
      <c r="H101" s="147"/>
      <c r="I101" s="1133"/>
      <c r="J101" s="1183"/>
      <c r="K101" s="1183"/>
      <c r="L101" s="1184"/>
      <c r="M101" s="1183"/>
      <c r="N101" s="188"/>
      <c r="O101" s="795"/>
      <c r="P101" s="1183"/>
      <c r="Q101" s="148"/>
    </row>
    <row r="102" spans="1:17" ht="18.75" customHeight="1" x14ac:dyDescent="0.25">
      <c r="A102" s="146"/>
      <c r="B102" s="118"/>
      <c r="C102" s="48" t="s">
        <v>1162</v>
      </c>
      <c r="D102" s="1133"/>
      <c r="E102" s="1133"/>
      <c r="F102" s="115"/>
      <c r="G102" s="115"/>
      <c r="H102" s="147"/>
      <c r="I102" s="1133"/>
      <c r="J102" s="190">
        <f>J82+J100</f>
        <v>0</v>
      </c>
      <c r="K102" s="190">
        <f>K82+K100</f>
        <v>0</v>
      </c>
      <c r="L102" s="1184"/>
      <c r="M102" s="190">
        <f>M82+M100</f>
        <v>0</v>
      </c>
      <c r="N102" s="188"/>
      <c r="O102" s="794"/>
      <c r="P102" s="190">
        <f>P82+P100</f>
        <v>0</v>
      </c>
      <c r="Q102" s="148"/>
    </row>
    <row r="103" spans="1:17" ht="15.75" customHeight="1" x14ac:dyDescent="0.25">
      <c r="A103" s="146"/>
      <c r="B103" s="1138"/>
      <c r="C103" s="1133"/>
      <c r="D103" s="1133"/>
      <c r="E103" s="1133"/>
      <c r="F103" s="115"/>
      <c r="G103" s="115"/>
      <c r="H103" s="147"/>
      <c r="I103" s="1133"/>
      <c r="J103" s="1184"/>
      <c r="K103" s="1184"/>
      <c r="L103" s="1184"/>
      <c r="M103" s="1183"/>
      <c r="N103" s="188"/>
      <c r="O103" s="188"/>
      <c r="P103" s="1184"/>
      <c r="Q103" s="148"/>
    </row>
    <row r="104" spans="1:17" ht="20.25" customHeight="1" x14ac:dyDescent="0.25">
      <c r="A104" s="146"/>
      <c r="B104" s="1138"/>
      <c r="C104" s="1133"/>
      <c r="D104" s="1133"/>
      <c r="E104" s="1133"/>
      <c r="F104" s="115"/>
      <c r="G104" s="115"/>
      <c r="H104" s="147"/>
      <c r="I104" s="1133"/>
      <c r="J104" s="1184"/>
      <c r="K104" s="1184"/>
      <c r="L104" s="1184"/>
      <c r="M104" s="1184"/>
      <c r="N104" s="165"/>
      <c r="O104" s="165"/>
      <c r="P104" s="1184"/>
      <c r="Q104" s="148"/>
    </row>
    <row r="105" spans="1:17" ht="15.75" customHeight="1" x14ac:dyDescent="0.25">
      <c r="G105" s="3"/>
      <c r="L105" s="1184"/>
      <c r="O105" s="3"/>
    </row>
    <row r="106" spans="1:17" ht="15.75" customHeight="1" x14ac:dyDescent="0.25">
      <c r="G106" s="3"/>
      <c r="L106" s="1184"/>
      <c r="O106" s="3"/>
    </row>
    <row r="107" spans="1:17" ht="15.75" customHeight="1" x14ac:dyDescent="0.25">
      <c r="G107" s="3"/>
      <c r="L107" s="1184"/>
      <c r="O107" s="3"/>
    </row>
    <row r="108" spans="1:17" ht="15.75" customHeight="1" x14ac:dyDescent="0.25">
      <c r="G108" s="3"/>
      <c r="L108" s="1184"/>
      <c r="O108" s="3"/>
    </row>
    <row r="109" spans="1:17" ht="15.75" customHeight="1" x14ac:dyDescent="0.25">
      <c r="G109" s="3"/>
      <c r="L109" s="1184"/>
      <c r="O109" s="3"/>
    </row>
    <row r="110" spans="1:17" ht="15.75" customHeight="1" x14ac:dyDescent="0.25">
      <c r="G110" s="3"/>
      <c r="L110" s="1184"/>
      <c r="O110" s="3"/>
    </row>
    <row r="111" spans="1:17" ht="15.75" customHeight="1" x14ac:dyDescent="0.25">
      <c r="G111" s="3"/>
      <c r="L111" s="1184"/>
      <c r="O111" s="3"/>
    </row>
    <row r="112" spans="1:17" ht="15.75" customHeight="1" x14ac:dyDescent="0.25">
      <c r="G112" s="3"/>
      <c r="L112" s="1184"/>
      <c r="O112" s="3"/>
    </row>
    <row r="113" spans="7:15" ht="15.75" customHeight="1" x14ac:dyDescent="0.25">
      <c r="G113" s="3"/>
      <c r="L113" s="1184"/>
      <c r="O113" s="3"/>
    </row>
    <row r="114" spans="7:15" ht="15.75" customHeight="1" x14ac:dyDescent="0.25">
      <c r="G114" s="3"/>
      <c r="L114" s="1184"/>
      <c r="O114" s="3"/>
    </row>
    <row r="115" spans="7:15" ht="15.75" customHeight="1" x14ac:dyDescent="0.25">
      <c r="G115" s="3"/>
      <c r="L115" s="1184"/>
      <c r="O115" s="3"/>
    </row>
    <row r="116" spans="7:15" ht="15.75" customHeight="1" x14ac:dyDescent="0.25">
      <c r="G116" s="3"/>
      <c r="L116" s="1184"/>
      <c r="O116" s="3"/>
    </row>
    <row r="117" spans="7:15" ht="15.75" customHeight="1" x14ac:dyDescent="0.25">
      <c r="G117" s="3"/>
      <c r="L117" s="1184"/>
      <c r="O117" s="3"/>
    </row>
    <row r="118" spans="7:15" ht="15.75" customHeight="1" x14ac:dyDescent="0.25">
      <c r="G118" s="3"/>
      <c r="L118" s="1184"/>
      <c r="O118" s="3"/>
    </row>
    <row r="119" spans="7:15" ht="15.75" customHeight="1" x14ac:dyDescent="0.25">
      <c r="G119" s="3"/>
      <c r="L119" s="1184"/>
      <c r="O119" s="3"/>
    </row>
    <row r="120" spans="7:15" ht="15.75" customHeight="1" x14ac:dyDescent="0.25">
      <c r="G120" s="3"/>
      <c r="L120" s="1184"/>
      <c r="O120" s="3"/>
    </row>
    <row r="121" spans="7:15" ht="15.75" customHeight="1" x14ac:dyDescent="0.25">
      <c r="G121" s="3"/>
      <c r="L121" s="1184"/>
      <c r="O121" s="3"/>
    </row>
    <row r="122" spans="7:15" ht="15.75" customHeight="1" x14ac:dyDescent="0.25">
      <c r="G122" s="3"/>
      <c r="L122" s="1184"/>
      <c r="O122" s="3"/>
    </row>
    <row r="123" spans="7:15" ht="15.75" customHeight="1" x14ac:dyDescent="0.25">
      <c r="G123" s="3"/>
      <c r="L123" s="1184"/>
      <c r="O123" s="3"/>
    </row>
    <row r="124" spans="7:15" ht="15.75" customHeight="1" x14ac:dyDescent="0.25">
      <c r="G124" s="3"/>
      <c r="L124" s="1184"/>
      <c r="O124" s="3"/>
    </row>
    <row r="125" spans="7:15" ht="15.75" customHeight="1" x14ac:dyDescent="0.25">
      <c r="G125" s="3"/>
      <c r="L125" s="1184"/>
      <c r="O125" s="3"/>
    </row>
    <row r="126" spans="7:15" ht="15.75" customHeight="1" x14ac:dyDescent="0.25">
      <c r="G126" s="3"/>
      <c r="L126" s="1184"/>
      <c r="O126" s="3"/>
    </row>
    <row r="127" spans="7:15" ht="15.75" customHeight="1" x14ac:dyDescent="0.25">
      <c r="G127" s="3"/>
      <c r="L127" s="1184"/>
      <c r="O127" s="3"/>
    </row>
    <row r="128" spans="7:15" ht="15.75" customHeight="1" x14ac:dyDescent="0.25">
      <c r="G128" s="3"/>
      <c r="L128" s="1184"/>
      <c r="O128" s="3"/>
    </row>
    <row r="129" spans="7:15" ht="15.75" customHeight="1" x14ac:dyDescent="0.25">
      <c r="G129" s="3"/>
      <c r="L129" s="1184"/>
      <c r="O129" s="3"/>
    </row>
    <row r="130" spans="7:15" ht="15.75" customHeight="1" x14ac:dyDescent="0.25">
      <c r="G130" s="3"/>
      <c r="L130" s="1184"/>
      <c r="O130" s="3"/>
    </row>
    <row r="131" spans="7:15" ht="15.75" customHeight="1" x14ac:dyDescent="0.25">
      <c r="G131" s="3"/>
      <c r="L131" s="1184"/>
      <c r="O131" s="3"/>
    </row>
    <row r="132" spans="7:15" ht="15.75" customHeight="1" x14ac:dyDescent="0.25">
      <c r="G132" s="3"/>
      <c r="L132" s="1184"/>
      <c r="O132" s="3"/>
    </row>
    <row r="133" spans="7:15" ht="15.75" customHeight="1" x14ac:dyDescent="0.25">
      <c r="G133" s="3"/>
      <c r="L133" s="1184"/>
      <c r="O133" s="3"/>
    </row>
    <row r="134" spans="7:15" ht="15.75" customHeight="1" x14ac:dyDescent="0.25">
      <c r="G134" s="3"/>
      <c r="L134" s="1184"/>
      <c r="O134" s="3"/>
    </row>
    <row r="135" spans="7:15" ht="15.75" customHeight="1" x14ac:dyDescent="0.25">
      <c r="G135" s="3"/>
      <c r="L135" s="1184"/>
      <c r="O135" s="3"/>
    </row>
    <row r="136" spans="7:15" ht="15.75" customHeight="1" x14ac:dyDescent="0.25">
      <c r="G136" s="3"/>
      <c r="L136" s="1184"/>
      <c r="O136" s="3"/>
    </row>
    <row r="137" spans="7:15" ht="15.75" customHeight="1" x14ac:dyDescent="0.25">
      <c r="G137" s="3"/>
      <c r="L137" s="1184"/>
      <c r="O137" s="3"/>
    </row>
    <row r="138" spans="7:15" ht="15.75" customHeight="1" x14ac:dyDescent="0.25">
      <c r="G138" s="3"/>
      <c r="L138" s="1184"/>
      <c r="O138" s="3"/>
    </row>
    <row r="139" spans="7:15" ht="15.75" customHeight="1" x14ac:dyDescent="0.25">
      <c r="G139" s="3"/>
      <c r="L139" s="1184"/>
      <c r="O139" s="3"/>
    </row>
    <row r="140" spans="7:15" ht="15.75" customHeight="1" x14ac:dyDescent="0.25">
      <c r="G140" s="3"/>
      <c r="L140" s="1184"/>
      <c r="O140" s="3"/>
    </row>
    <row r="141" spans="7:15" ht="15.75" customHeight="1" x14ac:dyDescent="0.25">
      <c r="G141" s="3"/>
      <c r="L141" s="1184"/>
      <c r="O141" s="3"/>
    </row>
    <row r="142" spans="7:15" ht="15.75" customHeight="1" x14ac:dyDescent="0.25">
      <c r="G142" s="3"/>
      <c r="L142" s="1184"/>
      <c r="O142" s="3"/>
    </row>
    <row r="143" spans="7:15" ht="15.75" customHeight="1" x14ac:dyDescent="0.25">
      <c r="G143" s="3"/>
      <c r="L143" s="1184"/>
      <c r="O143" s="3"/>
    </row>
    <row r="144" spans="7:15" ht="15.75" customHeight="1" x14ac:dyDescent="0.25">
      <c r="G144" s="3"/>
      <c r="L144" s="1184"/>
      <c r="O144" s="3"/>
    </row>
    <row r="145" spans="7:15" ht="15.75" customHeight="1" x14ac:dyDescent="0.25">
      <c r="G145" s="3"/>
      <c r="L145" s="1184"/>
      <c r="O145" s="3"/>
    </row>
    <row r="146" spans="7:15" ht="15.75" customHeight="1" x14ac:dyDescent="0.25">
      <c r="G146" s="3"/>
      <c r="L146" s="1184"/>
      <c r="O146" s="3"/>
    </row>
    <row r="147" spans="7:15" ht="15.75" customHeight="1" x14ac:dyDescent="0.25">
      <c r="G147" s="3"/>
      <c r="L147" s="1184"/>
      <c r="O147" s="3"/>
    </row>
    <row r="148" spans="7:15" ht="15.75" customHeight="1" x14ac:dyDescent="0.25">
      <c r="G148" s="3"/>
      <c r="L148" s="1184"/>
      <c r="O148" s="3"/>
    </row>
    <row r="149" spans="7:15" ht="15.75" customHeight="1" x14ac:dyDescent="0.25">
      <c r="G149" s="3"/>
      <c r="L149" s="1184"/>
      <c r="O149" s="3"/>
    </row>
    <row r="150" spans="7:15" ht="15.75" customHeight="1" x14ac:dyDescent="0.25">
      <c r="G150" s="3"/>
      <c r="L150" s="1184"/>
      <c r="O150" s="3"/>
    </row>
    <row r="151" spans="7:15" ht="15.75" customHeight="1" x14ac:dyDescent="0.25">
      <c r="G151" s="3"/>
      <c r="L151" s="1184"/>
      <c r="O151" s="3"/>
    </row>
    <row r="152" spans="7:15" ht="15.75" customHeight="1" x14ac:dyDescent="0.25">
      <c r="G152" s="3"/>
      <c r="L152" s="1184"/>
      <c r="O152" s="3"/>
    </row>
    <row r="153" spans="7:15" ht="15.75" customHeight="1" x14ac:dyDescent="0.25">
      <c r="G153" s="3"/>
      <c r="L153" s="1184"/>
      <c r="O153" s="3"/>
    </row>
    <row r="154" spans="7:15" ht="15.75" customHeight="1" x14ac:dyDescent="0.25">
      <c r="G154" s="3"/>
      <c r="L154" s="1184"/>
      <c r="O154" s="3"/>
    </row>
    <row r="155" spans="7:15" ht="15.75" customHeight="1" x14ac:dyDescent="0.25">
      <c r="G155" s="3"/>
      <c r="L155" s="1184"/>
      <c r="O155" s="3"/>
    </row>
    <row r="156" spans="7:15" ht="15.75" customHeight="1" x14ac:dyDescent="0.25">
      <c r="G156" s="3"/>
      <c r="L156" s="1184"/>
      <c r="O156" s="3"/>
    </row>
    <row r="157" spans="7:15" ht="15.75" customHeight="1" x14ac:dyDescent="0.25">
      <c r="G157" s="3"/>
      <c r="L157" s="1184"/>
      <c r="O157" s="3"/>
    </row>
    <row r="158" spans="7:15" ht="15.75" customHeight="1" x14ac:dyDescent="0.25">
      <c r="G158" s="3"/>
      <c r="L158" s="1184"/>
      <c r="O158" s="3"/>
    </row>
    <row r="159" spans="7:15" ht="15" customHeight="1" x14ac:dyDescent="0.25">
      <c r="L159" s="1184"/>
      <c r="O159" s="3"/>
    </row>
    <row r="160" spans="7:15" ht="15" customHeight="1" x14ac:dyDescent="0.25">
      <c r="L160" s="1184"/>
      <c r="O160" s="3"/>
    </row>
    <row r="161" spans="12:15" ht="15" customHeight="1" x14ac:dyDescent="0.25">
      <c r="L161" s="1184"/>
      <c r="O161" s="3"/>
    </row>
    <row r="162" spans="12:15" ht="15" customHeight="1" x14ac:dyDescent="0.25">
      <c r="L162" s="1184"/>
      <c r="O162" s="3"/>
    </row>
    <row r="163" spans="12:15" ht="15" customHeight="1" x14ac:dyDescent="0.25">
      <c r="L163" s="1184"/>
      <c r="O163" s="3"/>
    </row>
    <row r="164" spans="12:15" ht="15" customHeight="1" x14ac:dyDescent="0.25">
      <c r="L164" s="1184"/>
      <c r="O164" s="3"/>
    </row>
    <row r="165" spans="12:15" ht="15" customHeight="1" x14ac:dyDescent="0.25">
      <c r="L165" s="1184"/>
      <c r="O165" s="3"/>
    </row>
    <row r="166" spans="12:15" ht="15" customHeight="1" x14ac:dyDescent="0.25">
      <c r="L166" s="1184"/>
      <c r="O166" s="3"/>
    </row>
    <row r="167" spans="12:15" ht="15" customHeight="1" x14ac:dyDescent="0.25">
      <c r="L167" s="1184"/>
      <c r="O167" s="3"/>
    </row>
    <row r="168" spans="12:15" ht="15" customHeight="1" x14ac:dyDescent="0.25">
      <c r="L168" s="1184"/>
      <c r="O168" s="3"/>
    </row>
    <row r="169" spans="12:15" ht="15" customHeight="1" x14ac:dyDescent="0.25">
      <c r="L169" s="1184"/>
      <c r="O169" s="3"/>
    </row>
    <row r="170" spans="12:15" ht="15" customHeight="1" x14ac:dyDescent="0.25">
      <c r="L170" s="1184"/>
      <c r="O170" s="3"/>
    </row>
    <row r="171" spans="12:15" ht="15" customHeight="1" x14ac:dyDescent="0.25">
      <c r="L171" s="1184"/>
      <c r="O171" s="3"/>
    </row>
    <row r="172" spans="12:15" ht="15" customHeight="1" x14ac:dyDescent="0.25">
      <c r="L172" s="1184"/>
      <c r="O172" s="3"/>
    </row>
    <row r="173" spans="12:15" ht="15" customHeight="1" x14ac:dyDescent="0.25">
      <c r="L173" s="1184"/>
      <c r="O173" s="3"/>
    </row>
    <row r="174" spans="12:15" ht="15" customHeight="1" x14ac:dyDescent="0.25">
      <c r="L174" s="1184"/>
      <c r="O174" s="3"/>
    </row>
    <row r="175" spans="12:15" ht="15" customHeight="1" x14ac:dyDescent="0.25">
      <c r="L175" s="1184"/>
      <c r="O175" s="3"/>
    </row>
    <row r="176" spans="12:15" ht="15" customHeight="1" x14ac:dyDescent="0.25">
      <c r="L176" s="1184"/>
      <c r="O176" s="3"/>
    </row>
    <row r="177" spans="12:15" ht="15" customHeight="1" x14ac:dyDescent="0.25">
      <c r="L177" s="1184"/>
      <c r="O177" s="3"/>
    </row>
    <row r="178" spans="12:15" ht="15" customHeight="1" x14ac:dyDescent="0.25">
      <c r="L178" s="1184"/>
      <c r="O178" s="3"/>
    </row>
    <row r="179" spans="12:15" ht="15" customHeight="1" x14ac:dyDescent="0.25">
      <c r="L179" s="1184"/>
      <c r="O179" s="3"/>
    </row>
    <row r="180" spans="12:15" ht="15" customHeight="1" x14ac:dyDescent="0.25">
      <c r="L180" s="1184"/>
      <c r="O180" s="3"/>
    </row>
    <row r="181" spans="12:15" ht="15" customHeight="1" x14ac:dyDescent="0.25">
      <c r="L181" s="1184"/>
      <c r="O181" s="3"/>
    </row>
    <row r="182" spans="12:15" ht="15" customHeight="1" x14ac:dyDescent="0.25">
      <c r="L182" s="1184"/>
      <c r="O182" s="3"/>
    </row>
    <row r="183" spans="12:15" ht="15" customHeight="1" x14ac:dyDescent="0.25">
      <c r="L183" s="1184"/>
      <c r="O183" s="3"/>
    </row>
    <row r="184" spans="12:15" ht="15" customHeight="1" x14ac:dyDescent="0.25">
      <c r="L184" s="1184"/>
      <c r="O184" s="3"/>
    </row>
    <row r="185" spans="12:15" ht="15" customHeight="1" x14ac:dyDescent="0.25">
      <c r="L185" s="1184"/>
      <c r="O185" s="3"/>
    </row>
    <row r="186" spans="12:15" ht="15" customHeight="1" x14ac:dyDescent="0.25">
      <c r="L186" s="1184"/>
      <c r="O186" s="3"/>
    </row>
    <row r="187" spans="12:15" ht="15" customHeight="1" x14ac:dyDescent="0.25">
      <c r="L187" s="1184"/>
      <c r="O187" s="3"/>
    </row>
    <row r="188" spans="12:15" ht="15" customHeight="1" x14ac:dyDescent="0.25">
      <c r="L188" s="1184"/>
      <c r="O188" s="3"/>
    </row>
    <row r="189" spans="12:15" ht="15" customHeight="1" x14ac:dyDescent="0.25">
      <c r="L189" s="1184"/>
      <c r="O189" s="3"/>
    </row>
    <row r="190" spans="12:15" ht="15" customHeight="1" x14ac:dyDescent="0.25">
      <c r="L190" s="1184"/>
      <c r="O190" s="3"/>
    </row>
    <row r="191" spans="12:15" ht="15" customHeight="1" x14ac:dyDescent="0.25">
      <c r="L191" s="1184"/>
      <c r="O191" s="3"/>
    </row>
    <row r="192" spans="12:15" ht="15" customHeight="1" x14ac:dyDescent="0.25">
      <c r="L192" s="1184"/>
      <c r="O192" s="3"/>
    </row>
    <row r="193" spans="12:15" ht="15" customHeight="1" x14ac:dyDescent="0.25">
      <c r="L193" s="1184"/>
      <c r="O193" s="3"/>
    </row>
    <row r="194" spans="12:15" ht="15" customHeight="1" x14ac:dyDescent="0.25">
      <c r="L194" s="1184"/>
      <c r="O194" s="3"/>
    </row>
    <row r="195" spans="12:15" ht="15" customHeight="1" x14ac:dyDescent="0.25">
      <c r="L195" s="1184"/>
      <c r="O195" s="3"/>
    </row>
    <row r="196" spans="12:15" ht="15" customHeight="1" x14ac:dyDescent="0.25">
      <c r="L196" s="1184"/>
      <c r="O196" s="3"/>
    </row>
    <row r="197" spans="12:15" ht="15" customHeight="1" x14ac:dyDescent="0.25">
      <c r="L197" s="1184"/>
      <c r="O197" s="3"/>
    </row>
    <row r="198" spans="12:15" ht="15" customHeight="1" x14ac:dyDescent="0.25">
      <c r="L198" s="1184"/>
      <c r="O198" s="3"/>
    </row>
    <row r="199" spans="12:15" ht="15" customHeight="1" x14ac:dyDescent="0.25">
      <c r="L199" s="1184"/>
      <c r="O199" s="3"/>
    </row>
    <row r="200" spans="12:15" ht="15" customHeight="1" x14ac:dyDescent="0.25">
      <c r="L200" s="1184"/>
      <c r="O200" s="3"/>
    </row>
    <row r="201" spans="12:15" ht="15" customHeight="1" x14ac:dyDescent="0.25">
      <c r="L201" s="1184"/>
      <c r="O201" s="3"/>
    </row>
    <row r="202" spans="12:15" ht="15" customHeight="1" x14ac:dyDescent="0.25">
      <c r="L202" s="1184"/>
      <c r="O202" s="3"/>
    </row>
    <row r="203" spans="12:15" ht="15" customHeight="1" x14ac:dyDescent="0.25">
      <c r="L203" s="1184"/>
      <c r="O203" s="3"/>
    </row>
    <row r="204" spans="12:15" ht="15" customHeight="1" x14ac:dyDescent="0.25">
      <c r="L204" s="1184"/>
      <c r="O204" s="3"/>
    </row>
    <row r="205" spans="12:15" ht="15" customHeight="1" x14ac:dyDescent="0.25">
      <c r="L205" s="1184"/>
      <c r="O205" s="3"/>
    </row>
    <row r="206" spans="12:15" ht="15" customHeight="1" x14ac:dyDescent="0.25">
      <c r="L206" s="1184"/>
      <c r="O206" s="3"/>
    </row>
    <row r="207" spans="12:15" ht="15" customHeight="1" x14ac:dyDescent="0.25">
      <c r="L207" s="1184"/>
      <c r="O207" s="3"/>
    </row>
    <row r="208" spans="12:15" ht="15" customHeight="1" x14ac:dyDescent="0.25">
      <c r="L208" s="1184"/>
      <c r="O208" s="3"/>
    </row>
    <row r="209" spans="12:15" ht="15" customHeight="1" x14ac:dyDescent="0.25">
      <c r="L209" s="1184"/>
      <c r="O209" s="3"/>
    </row>
    <row r="210" spans="12:15" ht="15" customHeight="1" x14ac:dyDescent="0.25">
      <c r="L210" s="1184"/>
      <c r="O210" s="3"/>
    </row>
    <row r="211" spans="12:15" ht="15" customHeight="1" x14ac:dyDescent="0.25">
      <c r="L211" s="1184"/>
      <c r="O211" s="3"/>
    </row>
    <row r="212" spans="12:15" ht="15" customHeight="1" x14ac:dyDescent="0.25">
      <c r="L212" s="1184"/>
      <c r="O212" s="3"/>
    </row>
    <row r="213" spans="12:15" ht="15" customHeight="1" x14ac:dyDescent="0.25">
      <c r="L213" s="1184"/>
      <c r="O213" s="3"/>
    </row>
    <row r="214" spans="12:15" ht="15" customHeight="1" x14ac:dyDescent="0.25">
      <c r="L214" s="1184"/>
      <c r="O214" s="3"/>
    </row>
    <row r="215" spans="12:15" ht="15" customHeight="1" x14ac:dyDescent="0.25">
      <c r="L215" s="1184"/>
      <c r="O215" s="3"/>
    </row>
    <row r="216" spans="12:15" ht="15" customHeight="1" x14ac:dyDescent="0.25">
      <c r="L216" s="1184"/>
      <c r="O216" s="3"/>
    </row>
    <row r="217" spans="12:15" ht="15" customHeight="1" x14ac:dyDescent="0.25">
      <c r="L217" s="1184"/>
      <c r="O217" s="3"/>
    </row>
    <row r="218" spans="12:15" ht="15" customHeight="1" x14ac:dyDescent="0.25">
      <c r="L218" s="1184"/>
      <c r="O218" s="3"/>
    </row>
    <row r="219" spans="12:15" ht="15" customHeight="1" x14ac:dyDescent="0.25">
      <c r="L219" s="1184"/>
      <c r="O219" s="3"/>
    </row>
    <row r="220" spans="12:15" ht="15" customHeight="1" x14ac:dyDescent="0.25">
      <c r="L220" s="1184"/>
      <c r="O220" s="3"/>
    </row>
    <row r="221" spans="12:15" ht="15" customHeight="1" x14ac:dyDescent="0.25">
      <c r="L221" s="1184"/>
      <c r="O221" s="3"/>
    </row>
    <row r="222" spans="12:15" ht="15" customHeight="1" x14ac:dyDescent="0.25">
      <c r="L222" s="1184"/>
      <c r="O222" s="3"/>
    </row>
    <row r="223" spans="12:15" ht="15" customHeight="1" x14ac:dyDescent="0.25">
      <c r="L223" s="1184"/>
      <c r="O223" s="3"/>
    </row>
    <row r="224" spans="12:15" ht="15" customHeight="1" x14ac:dyDescent="0.25">
      <c r="L224" s="1184"/>
      <c r="O224" s="3"/>
    </row>
    <row r="225" spans="12:15" ht="15" customHeight="1" x14ac:dyDescent="0.25">
      <c r="L225" s="1184"/>
      <c r="O225" s="3"/>
    </row>
    <row r="226" spans="12:15" ht="15" customHeight="1" x14ac:dyDescent="0.25">
      <c r="L226" s="1184"/>
      <c r="O226" s="3"/>
    </row>
    <row r="227" spans="12:15" ht="15" customHeight="1" x14ac:dyDescent="0.25">
      <c r="L227" s="1184"/>
      <c r="O227" s="3"/>
    </row>
    <row r="228" spans="12:15" ht="15" customHeight="1" x14ac:dyDescent="0.25">
      <c r="L228" s="1184"/>
      <c r="O228" s="3"/>
    </row>
    <row r="229" spans="12:15" ht="15" customHeight="1" x14ac:dyDescent="0.25">
      <c r="L229" s="1184"/>
      <c r="O229" s="3"/>
    </row>
    <row r="230" spans="12:15" ht="15" customHeight="1" x14ac:dyDescent="0.25">
      <c r="L230" s="1184"/>
      <c r="O230" s="3"/>
    </row>
    <row r="231" spans="12:15" ht="15" customHeight="1" x14ac:dyDescent="0.25">
      <c r="L231" s="1184"/>
      <c r="O231" s="3"/>
    </row>
    <row r="232" spans="12:15" ht="15" customHeight="1" x14ac:dyDescent="0.25">
      <c r="L232" s="1184"/>
      <c r="O232" s="3"/>
    </row>
    <row r="233" spans="12:15" ht="15" customHeight="1" x14ac:dyDescent="0.25">
      <c r="L233" s="1184"/>
      <c r="O233" s="3"/>
    </row>
    <row r="234" spans="12:15" ht="15" customHeight="1" x14ac:dyDescent="0.25">
      <c r="L234" s="1184"/>
      <c r="O234" s="3"/>
    </row>
    <row r="235" spans="12:15" ht="15" customHeight="1" x14ac:dyDescent="0.25">
      <c r="L235" s="1184"/>
      <c r="O235" s="3"/>
    </row>
    <row r="236" spans="12:15" ht="15" customHeight="1" x14ac:dyDescent="0.25">
      <c r="L236" s="1184"/>
      <c r="O236" s="3"/>
    </row>
    <row r="237" spans="12:15" ht="15" customHeight="1" x14ac:dyDescent="0.25">
      <c r="L237" s="1184"/>
      <c r="O237" s="3"/>
    </row>
    <row r="238" spans="12:15" ht="15" customHeight="1" x14ac:dyDescent="0.25">
      <c r="L238" s="1184"/>
      <c r="O238" s="3"/>
    </row>
    <row r="239" spans="12:15" ht="15" customHeight="1" x14ac:dyDescent="0.25">
      <c r="L239" s="1184"/>
      <c r="O239" s="3"/>
    </row>
    <row r="240" spans="12:15" ht="15" customHeight="1" x14ac:dyDescent="0.25">
      <c r="L240" s="1184"/>
      <c r="O240" s="3"/>
    </row>
    <row r="241" spans="12:15" ht="15" customHeight="1" x14ac:dyDescent="0.25">
      <c r="L241" s="1184"/>
      <c r="O241" s="3"/>
    </row>
    <row r="242" spans="12:15" ht="15" customHeight="1" x14ac:dyDescent="0.25">
      <c r="L242" s="1184"/>
      <c r="O242" s="3"/>
    </row>
    <row r="243" spans="12:15" ht="15" customHeight="1" x14ac:dyDescent="0.25">
      <c r="L243" s="1184"/>
      <c r="O243" s="3"/>
    </row>
    <row r="244" spans="12:15" ht="15" customHeight="1" x14ac:dyDescent="0.25">
      <c r="L244" s="1184"/>
      <c r="O244" s="3"/>
    </row>
    <row r="245" spans="12:15" ht="15" customHeight="1" x14ac:dyDescent="0.25">
      <c r="L245" s="1184"/>
      <c r="O245" s="3"/>
    </row>
    <row r="246" spans="12:15" ht="15" customHeight="1" x14ac:dyDescent="0.25">
      <c r="L246" s="1184"/>
      <c r="O246" s="3"/>
    </row>
    <row r="247" spans="12:15" ht="15" customHeight="1" x14ac:dyDescent="0.25">
      <c r="L247" s="1184"/>
      <c r="O247" s="3"/>
    </row>
    <row r="248" spans="12:15" ht="15" customHeight="1" x14ac:dyDescent="0.25">
      <c r="L248" s="1184"/>
      <c r="O248" s="3"/>
    </row>
    <row r="249" spans="12:15" ht="15" customHeight="1" x14ac:dyDescent="0.25">
      <c r="L249" s="1184"/>
      <c r="O249" s="3"/>
    </row>
    <row r="250" spans="12:15" ht="15" customHeight="1" x14ac:dyDescent="0.25">
      <c r="L250" s="1184"/>
      <c r="O250" s="3"/>
    </row>
    <row r="251" spans="12:15" ht="15" customHeight="1" x14ac:dyDescent="0.25">
      <c r="L251" s="1184"/>
      <c r="O251" s="3"/>
    </row>
    <row r="252" spans="12:15" ht="15" customHeight="1" x14ac:dyDescent="0.25">
      <c r="L252" s="1184"/>
      <c r="O252" s="3"/>
    </row>
    <row r="253" spans="12:15" ht="15" customHeight="1" x14ac:dyDescent="0.25">
      <c r="L253" s="1184"/>
      <c r="O253" s="3"/>
    </row>
    <row r="254" spans="12:15" ht="15" customHeight="1" x14ac:dyDescent="0.25">
      <c r="L254" s="1184"/>
      <c r="O254" s="3"/>
    </row>
    <row r="255" spans="12:15" ht="15" customHeight="1" x14ac:dyDescent="0.25">
      <c r="L255" s="1184"/>
      <c r="O255" s="3"/>
    </row>
    <row r="256" spans="12:15" ht="15" customHeight="1" x14ac:dyDescent="0.25">
      <c r="L256" s="1184"/>
      <c r="O256" s="3"/>
    </row>
    <row r="257" spans="12:15" ht="15" customHeight="1" x14ac:dyDescent="0.25">
      <c r="L257" s="1184"/>
      <c r="O257" s="3"/>
    </row>
    <row r="258" spans="12:15" ht="15" customHeight="1" x14ac:dyDescent="0.25">
      <c r="L258" s="1184"/>
      <c r="O258" s="3"/>
    </row>
    <row r="259" spans="12:15" ht="15" customHeight="1" x14ac:dyDescent="0.25">
      <c r="L259" s="1184"/>
      <c r="O259" s="3"/>
    </row>
    <row r="260" spans="12:15" ht="15" customHeight="1" x14ac:dyDescent="0.25">
      <c r="L260" s="1184"/>
      <c r="O260" s="3"/>
    </row>
    <row r="261" spans="12:15" ht="15" customHeight="1" x14ac:dyDescent="0.25">
      <c r="L261" s="1184"/>
      <c r="O261" s="3"/>
    </row>
    <row r="262" spans="12:15" ht="15" customHeight="1" x14ac:dyDescent="0.25">
      <c r="L262" s="1184"/>
      <c r="O262" s="3"/>
    </row>
    <row r="263" spans="12:15" ht="15" customHeight="1" x14ac:dyDescent="0.25">
      <c r="L263" s="1184"/>
      <c r="O263" s="3"/>
    </row>
    <row r="264" spans="12:15" ht="15" customHeight="1" x14ac:dyDescent="0.25">
      <c r="L264" s="1184"/>
      <c r="O264" s="3"/>
    </row>
    <row r="265" spans="12:15" ht="15" customHeight="1" x14ac:dyDescent="0.25">
      <c r="L265" s="1184"/>
      <c r="O265" s="3"/>
    </row>
    <row r="266" spans="12:15" ht="15" customHeight="1" x14ac:dyDescent="0.25">
      <c r="L266" s="1184"/>
      <c r="O266" s="3"/>
    </row>
    <row r="267" spans="12:15" ht="15" customHeight="1" x14ac:dyDescent="0.25">
      <c r="L267" s="1184"/>
      <c r="O267" s="3"/>
    </row>
    <row r="268" spans="12:15" ht="15" customHeight="1" x14ac:dyDescent="0.25">
      <c r="L268" s="1184"/>
      <c r="O268" s="3"/>
    </row>
    <row r="269" spans="12:15" ht="15" customHeight="1" x14ac:dyDescent="0.25">
      <c r="L269" s="1184"/>
      <c r="O269" s="3"/>
    </row>
    <row r="270" spans="12:15" ht="15" customHeight="1" x14ac:dyDescent="0.25">
      <c r="L270" s="1184"/>
      <c r="O270" s="3"/>
    </row>
    <row r="271" spans="12:15" ht="15" customHeight="1" x14ac:dyDescent="0.25">
      <c r="L271" s="1184"/>
      <c r="O271" s="3"/>
    </row>
    <row r="272" spans="12:15" ht="15" customHeight="1" x14ac:dyDescent="0.25">
      <c r="L272" s="1184"/>
      <c r="O272" s="3"/>
    </row>
    <row r="273" spans="12:15" ht="15" customHeight="1" x14ac:dyDescent="0.25">
      <c r="L273" s="1184"/>
      <c r="O273" s="3"/>
    </row>
    <row r="274" spans="12:15" ht="15" customHeight="1" x14ac:dyDescent="0.25">
      <c r="L274" s="1184"/>
      <c r="O274" s="3"/>
    </row>
    <row r="275" spans="12:15" ht="15" customHeight="1" x14ac:dyDescent="0.25">
      <c r="L275" s="1184"/>
      <c r="O275" s="3"/>
    </row>
    <row r="276" spans="12:15" ht="15" customHeight="1" x14ac:dyDescent="0.25">
      <c r="L276" s="1184"/>
      <c r="O276" s="3"/>
    </row>
    <row r="277" spans="12:15" ht="15" customHeight="1" x14ac:dyDescent="0.25">
      <c r="L277" s="1184"/>
      <c r="O277" s="3"/>
    </row>
    <row r="278" spans="12:15" ht="15" customHeight="1" x14ac:dyDescent="0.25">
      <c r="L278" s="1184"/>
      <c r="O278" s="3"/>
    </row>
    <row r="279" spans="12:15" ht="15" customHeight="1" x14ac:dyDescent="0.25">
      <c r="L279" s="1184"/>
      <c r="O279" s="3"/>
    </row>
    <row r="280" spans="12:15" ht="15" customHeight="1" x14ac:dyDescent="0.25">
      <c r="L280" s="1184"/>
      <c r="O280" s="3"/>
    </row>
    <row r="281" spans="12:15" ht="15" customHeight="1" x14ac:dyDescent="0.25">
      <c r="L281" s="1184"/>
      <c r="O281" s="3"/>
    </row>
    <row r="282" spans="12:15" ht="15" customHeight="1" x14ac:dyDescent="0.25">
      <c r="L282" s="1184"/>
      <c r="O282" s="3"/>
    </row>
    <row r="283" spans="12:15" ht="15" customHeight="1" x14ac:dyDescent="0.25">
      <c r="L283" s="1184"/>
      <c r="O283" s="3"/>
    </row>
    <row r="284" spans="12:15" ht="15" customHeight="1" x14ac:dyDescent="0.25">
      <c r="L284" s="1184"/>
      <c r="O284" s="3"/>
    </row>
    <row r="285" spans="12:15" ht="15" customHeight="1" x14ac:dyDescent="0.25">
      <c r="L285" s="1184"/>
      <c r="O285" s="3"/>
    </row>
    <row r="286" spans="12:15" ht="15" customHeight="1" x14ac:dyDescent="0.25">
      <c r="L286" s="1184"/>
      <c r="O286" s="3"/>
    </row>
    <row r="287" spans="12:15" ht="15" customHeight="1" x14ac:dyDescent="0.25">
      <c r="L287" s="1184"/>
      <c r="O287" s="3"/>
    </row>
    <row r="288" spans="12:15" ht="15" customHeight="1" x14ac:dyDescent="0.25">
      <c r="L288" s="1184"/>
      <c r="O288" s="3"/>
    </row>
    <row r="289" spans="12:15" ht="15" customHeight="1" x14ac:dyDescent="0.25">
      <c r="L289" s="1184"/>
      <c r="O289" s="3"/>
    </row>
    <row r="290" spans="12:15" ht="15" customHeight="1" x14ac:dyDescent="0.25">
      <c r="L290" s="1184"/>
      <c r="O290" s="3"/>
    </row>
    <row r="291" spans="12:15" ht="15" customHeight="1" x14ac:dyDescent="0.25">
      <c r="L291" s="1184"/>
      <c r="O291" s="3"/>
    </row>
    <row r="292" spans="12:15" ht="15" customHeight="1" x14ac:dyDescent="0.25">
      <c r="L292" s="1184"/>
      <c r="O292" s="3"/>
    </row>
    <row r="293" spans="12:15" ht="15" customHeight="1" x14ac:dyDescent="0.25">
      <c r="L293" s="1184"/>
      <c r="O293" s="3"/>
    </row>
    <row r="294" spans="12:15" ht="15" customHeight="1" x14ac:dyDescent="0.25">
      <c r="L294" s="1184"/>
      <c r="O294" s="3"/>
    </row>
    <row r="295" spans="12:15" ht="15" customHeight="1" x14ac:dyDescent="0.25">
      <c r="L295" s="1184"/>
      <c r="O295" s="3"/>
    </row>
    <row r="296" spans="12:15" ht="15" customHeight="1" x14ac:dyDescent="0.25">
      <c r="L296" s="1184"/>
      <c r="O296" s="3"/>
    </row>
    <row r="297" spans="12:15" ht="15" customHeight="1" x14ac:dyDescent="0.25">
      <c r="L297" s="1184"/>
      <c r="O297" s="3"/>
    </row>
    <row r="298" spans="12:15" ht="15" customHeight="1" x14ac:dyDescent="0.25">
      <c r="L298" s="1184"/>
      <c r="O298" s="3"/>
    </row>
    <row r="299" spans="12:15" ht="15" customHeight="1" x14ac:dyDescent="0.25">
      <c r="L299" s="1184"/>
      <c r="O299" s="3"/>
    </row>
    <row r="300" spans="12:15" ht="15" customHeight="1" x14ac:dyDescent="0.25">
      <c r="L300" s="1184"/>
      <c r="O300" s="3"/>
    </row>
    <row r="301" spans="12:15" ht="15" customHeight="1" x14ac:dyDescent="0.25">
      <c r="L301" s="1184"/>
      <c r="O301" s="3"/>
    </row>
    <row r="302" spans="12:15" ht="15" customHeight="1" x14ac:dyDescent="0.25">
      <c r="L302" s="1184"/>
      <c r="O302" s="3"/>
    </row>
    <row r="303" spans="12:15" ht="15.75" customHeight="1" x14ac:dyDescent="0.25">
      <c r="L303" s="3"/>
      <c r="O303" s="3"/>
    </row>
    <row r="304" spans="12:15" ht="15.75" customHeight="1" x14ac:dyDescent="0.25">
      <c r="L304" s="3"/>
      <c r="O304" s="3"/>
    </row>
    <row r="305" spans="12:15" ht="15.75" customHeight="1" x14ac:dyDescent="0.25">
      <c r="L305" s="3"/>
      <c r="O305" s="3"/>
    </row>
    <row r="306" spans="12:15" ht="15.75" customHeight="1" x14ac:dyDescent="0.25">
      <c r="L306" s="3"/>
      <c r="O306" s="3"/>
    </row>
    <row r="307" spans="12:15" ht="15.75" customHeight="1" x14ac:dyDescent="0.25">
      <c r="L307" s="3"/>
      <c r="O307" s="3"/>
    </row>
    <row r="308" spans="12:15" ht="15.75" customHeight="1" x14ac:dyDescent="0.25">
      <c r="L308" s="3"/>
      <c r="O308" s="3"/>
    </row>
    <row r="309" spans="12:15" ht="15.75" customHeight="1" x14ac:dyDescent="0.25">
      <c r="L309" s="3"/>
      <c r="O309" s="3"/>
    </row>
    <row r="310" spans="12:15" ht="15.75" customHeight="1" x14ac:dyDescent="0.25">
      <c r="L310" s="3"/>
      <c r="O310" s="3"/>
    </row>
    <row r="311" spans="12:15" ht="15.75" customHeight="1" x14ac:dyDescent="0.25">
      <c r="L311" s="3"/>
      <c r="O311" s="3"/>
    </row>
    <row r="312" spans="12:15" ht="15.75" customHeight="1" x14ac:dyDescent="0.25">
      <c r="L312" s="3"/>
      <c r="O312" s="3"/>
    </row>
    <row r="313" spans="12:15" ht="15.75" customHeight="1" x14ac:dyDescent="0.25">
      <c r="L313" s="3"/>
      <c r="O313" s="3"/>
    </row>
    <row r="314" spans="12:15" ht="15.75" customHeight="1" x14ac:dyDescent="0.25">
      <c r="L314" s="3"/>
      <c r="O314" s="3"/>
    </row>
    <row r="315" spans="12:15" ht="15.75" customHeight="1" x14ac:dyDescent="0.25">
      <c r="L315" s="3"/>
      <c r="O315" s="3"/>
    </row>
    <row r="316" spans="12:15" ht="15.75" customHeight="1" x14ac:dyDescent="0.25">
      <c r="L316" s="3"/>
      <c r="O316" s="3"/>
    </row>
    <row r="317" spans="12:15" ht="15.75" customHeight="1" x14ac:dyDescent="0.25">
      <c r="L317" s="3"/>
      <c r="O317" s="3"/>
    </row>
    <row r="318" spans="12:15" ht="15.75" customHeight="1" x14ac:dyDescent="0.25">
      <c r="L318" s="3"/>
      <c r="O318" s="3"/>
    </row>
    <row r="319" spans="12:15" ht="15.75" customHeight="1" x14ac:dyDescent="0.25">
      <c r="L319" s="3"/>
      <c r="O319" s="3"/>
    </row>
    <row r="320" spans="12:15" ht="15.75" customHeight="1" x14ac:dyDescent="0.25">
      <c r="L320" s="3"/>
      <c r="O320" s="3"/>
    </row>
    <row r="321" spans="12:15" ht="15.75" customHeight="1" x14ac:dyDescent="0.25">
      <c r="L321" s="3"/>
      <c r="O321" s="3"/>
    </row>
    <row r="322" spans="12:15" ht="15.75" customHeight="1" x14ac:dyDescent="0.25">
      <c r="L322" s="3"/>
      <c r="O322" s="3"/>
    </row>
    <row r="323" spans="12:15" ht="15.75" customHeight="1" x14ac:dyDescent="0.25">
      <c r="L323" s="3"/>
      <c r="O323" s="3"/>
    </row>
    <row r="324" spans="12:15" ht="15.75" customHeight="1" x14ac:dyDescent="0.25">
      <c r="L324" s="3"/>
      <c r="O324" s="3"/>
    </row>
    <row r="325" spans="12:15" ht="15.75" customHeight="1" x14ac:dyDescent="0.25">
      <c r="L325" s="3"/>
      <c r="O325" s="3"/>
    </row>
    <row r="326" spans="12:15" ht="15.75" customHeight="1" x14ac:dyDescent="0.25">
      <c r="L326" s="3"/>
      <c r="O326" s="3"/>
    </row>
    <row r="327" spans="12:15" ht="15.75" customHeight="1" x14ac:dyDescent="0.25">
      <c r="L327" s="3"/>
      <c r="O327" s="3"/>
    </row>
    <row r="328" spans="12:15" ht="15.75" customHeight="1" x14ac:dyDescent="0.25">
      <c r="L328" s="3"/>
      <c r="O328" s="3"/>
    </row>
    <row r="329" spans="12:15" ht="15.75" customHeight="1" x14ac:dyDescent="0.25">
      <c r="L329" s="3"/>
      <c r="O329" s="3"/>
    </row>
    <row r="330" spans="12:15" ht="15.75" customHeight="1" x14ac:dyDescent="0.25">
      <c r="L330" s="3"/>
      <c r="O330" s="3"/>
    </row>
    <row r="331" spans="12:15" ht="15.75" customHeight="1" x14ac:dyDescent="0.25">
      <c r="L331" s="3"/>
      <c r="O331" s="3"/>
    </row>
    <row r="332" spans="12:15" ht="15.75" customHeight="1" x14ac:dyDescent="0.25">
      <c r="L332" s="3"/>
      <c r="O332" s="3"/>
    </row>
    <row r="333" spans="12:15" ht="15.75" customHeight="1" x14ac:dyDescent="0.25">
      <c r="L333" s="3"/>
      <c r="O333" s="3"/>
    </row>
    <row r="334" spans="12:15" ht="15.75" customHeight="1" x14ac:dyDescent="0.25">
      <c r="L334" s="3"/>
      <c r="O334" s="3"/>
    </row>
    <row r="335" spans="12:15" ht="15.75" customHeight="1" x14ac:dyDescent="0.25">
      <c r="L335" s="3"/>
      <c r="O335" s="3"/>
    </row>
    <row r="336" spans="12:15" ht="15.75" customHeight="1" x14ac:dyDescent="0.25">
      <c r="L336" s="3"/>
      <c r="O336" s="3"/>
    </row>
    <row r="337" spans="12:15" ht="15.75" customHeight="1" x14ac:dyDescent="0.25">
      <c r="L337" s="3"/>
      <c r="O337" s="3"/>
    </row>
    <row r="338" spans="12:15" ht="15.75" customHeight="1" x14ac:dyDescent="0.25">
      <c r="L338" s="3"/>
      <c r="O338" s="3"/>
    </row>
    <row r="339" spans="12:15" ht="15.75" customHeight="1" x14ac:dyDescent="0.25">
      <c r="L339" s="3"/>
      <c r="O339" s="3"/>
    </row>
    <row r="340" spans="12:15" ht="15.75" customHeight="1" x14ac:dyDescent="0.25">
      <c r="L340" s="3"/>
      <c r="O340" s="3"/>
    </row>
    <row r="341" spans="12:15" ht="15.75" customHeight="1" x14ac:dyDescent="0.25">
      <c r="L341" s="3"/>
      <c r="O341" s="3"/>
    </row>
    <row r="342" spans="12:15" ht="15.75" customHeight="1" x14ac:dyDescent="0.25">
      <c r="L342" s="3"/>
      <c r="O342" s="3"/>
    </row>
    <row r="343" spans="12:15" ht="15.75" customHeight="1" x14ac:dyDescent="0.25">
      <c r="L343" s="3"/>
      <c r="O343" s="3"/>
    </row>
    <row r="344" spans="12:15" ht="15.75" customHeight="1" x14ac:dyDescent="0.25">
      <c r="L344" s="3"/>
      <c r="O344" s="3"/>
    </row>
    <row r="345" spans="12:15" ht="15.75" customHeight="1" x14ac:dyDescent="0.25">
      <c r="L345" s="3"/>
      <c r="O345" s="3"/>
    </row>
    <row r="346" spans="12:15" ht="15.75" customHeight="1" x14ac:dyDescent="0.25">
      <c r="L346" s="3"/>
      <c r="O346" s="3"/>
    </row>
    <row r="347" spans="12:15" ht="15.75" customHeight="1" x14ac:dyDescent="0.25">
      <c r="L347" s="3"/>
      <c r="O347" s="3"/>
    </row>
    <row r="348" spans="12:15" ht="15.75" customHeight="1" x14ac:dyDescent="0.25">
      <c r="L348" s="3"/>
      <c r="O348" s="3"/>
    </row>
    <row r="349" spans="12:15" ht="15.75" customHeight="1" x14ac:dyDescent="0.25">
      <c r="L349" s="3"/>
      <c r="O349" s="3"/>
    </row>
    <row r="350" spans="12:15" ht="15.75" customHeight="1" x14ac:dyDescent="0.25">
      <c r="L350" s="3"/>
      <c r="O350" s="3"/>
    </row>
    <row r="351" spans="12:15" ht="15.75" customHeight="1" x14ac:dyDescent="0.25">
      <c r="L351" s="3"/>
      <c r="O351" s="3"/>
    </row>
    <row r="352" spans="12:15" ht="15.75" customHeight="1" x14ac:dyDescent="0.25">
      <c r="L352" s="3"/>
      <c r="O352" s="3"/>
    </row>
    <row r="353" spans="12:15" ht="15.75" customHeight="1" x14ac:dyDescent="0.25">
      <c r="L353" s="3"/>
      <c r="O353" s="3"/>
    </row>
    <row r="354" spans="12:15" ht="15.75" customHeight="1" x14ac:dyDescent="0.25">
      <c r="L354" s="3"/>
      <c r="O354" s="3"/>
    </row>
    <row r="355" spans="12:15" ht="15.75" customHeight="1" x14ac:dyDescent="0.25">
      <c r="L355" s="3"/>
      <c r="O355" s="3"/>
    </row>
    <row r="356" spans="12:15" ht="15.75" customHeight="1" x14ac:dyDescent="0.25">
      <c r="L356" s="3"/>
      <c r="O356" s="3"/>
    </row>
    <row r="357" spans="12:15" ht="15.75" customHeight="1" x14ac:dyDescent="0.25">
      <c r="L357" s="3"/>
      <c r="O357" s="3"/>
    </row>
    <row r="358" spans="12:15" ht="15.75" customHeight="1" x14ac:dyDescent="0.25">
      <c r="L358" s="3"/>
      <c r="O358" s="3"/>
    </row>
    <row r="359" spans="12:15" ht="15.75" customHeight="1" x14ac:dyDescent="0.25">
      <c r="L359" s="3"/>
      <c r="O359" s="3"/>
    </row>
    <row r="360" spans="12:15" ht="15.75" customHeight="1" x14ac:dyDescent="0.25">
      <c r="L360" s="3"/>
      <c r="O360" s="3"/>
    </row>
    <row r="361" spans="12:15" ht="15.75" customHeight="1" x14ac:dyDescent="0.25">
      <c r="L361" s="3"/>
      <c r="O361" s="3"/>
    </row>
    <row r="362" spans="12:15" ht="15.75" customHeight="1" x14ac:dyDescent="0.25">
      <c r="L362" s="3"/>
      <c r="O362" s="3"/>
    </row>
    <row r="363" spans="12:15" ht="15.75" customHeight="1" x14ac:dyDescent="0.25">
      <c r="L363" s="3"/>
      <c r="O363" s="3"/>
    </row>
    <row r="364" spans="12:15" ht="15.75" customHeight="1" x14ac:dyDescent="0.25">
      <c r="L364" s="3"/>
      <c r="O364" s="3"/>
    </row>
    <row r="365" spans="12:15" ht="15.75" customHeight="1" x14ac:dyDescent="0.25">
      <c r="L365" s="3"/>
      <c r="O365" s="3"/>
    </row>
    <row r="366" spans="12:15" ht="15.75" customHeight="1" x14ac:dyDescent="0.25">
      <c r="L366" s="3"/>
      <c r="O366" s="3"/>
    </row>
    <row r="367" spans="12:15" ht="15.75" customHeight="1" x14ac:dyDescent="0.25">
      <c r="L367" s="3"/>
      <c r="O367" s="3"/>
    </row>
    <row r="368" spans="12:15" ht="15.75" customHeight="1" x14ac:dyDescent="0.25">
      <c r="L368" s="3"/>
      <c r="O368" s="3"/>
    </row>
    <row r="369" spans="12:15" ht="15.75" customHeight="1" x14ac:dyDescent="0.25">
      <c r="L369" s="3"/>
      <c r="O369" s="3"/>
    </row>
    <row r="370" spans="12:15" ht="15.75" customHeight="1" x14ac:dyDescent="0.25">
      <c r="L370" s="3"/>
      <c r="O370" s="3"/>
    </row>
    <row r="371" spans="12:15" ht="15.75" customHeight="1" x14ac:dyDescent="0.25">
      <c r="L371" s="3"/>
      <c r="O371" s="3"/>
    </row>
    <row r="372" spans="12:15" ht="15.75" customHeight="1" x14ac:dyDescent="0.25">
      <c r="L372" s="3"/>
      <c r="O372" s="3"/>
    </row>
    <row r="373" spans="12:15" ht="15.75" customHeight="1" x14ac:dyDescent="0.25">
      <c r="L373" s="3"/>
      <c r="O373" s="3"/>
    </row>
    <row r="374" spans="12:15" ht="15.75" customHeight="1" x14ac:dyDescent="0.25">
      <c r="L374" s="3"/>
      <c r="O374" s="3"/>
    </row>
    <row r="375" spans="12:15" ht="15.75" customHeight="1" x14ac:dyDescent="0.25">
      <c r="L375" s="3"/>
      <c r="O375" s="3"/>
    </row>
    <row r="376" spans="12:15" ht="15.75" customHeight="1" x14ac:dyDescent="0.25">
      <c r="L376" s="3"/>
      <c r="O376" s="3"/>
    </row>
    <row r="377" spans="12:15" ht="15.75" customHeight="1" x14ac:dyDescent="0.25">
      <c r="L377" s="3"/>
      <c r="O377" s="3"/>
    </row>
    <row r="378" spans="12:15" ht="15.75" customHeight="1" x14ac:dyDescent="0.25">
      <c r="L378" s="3"/>
      <c r="O378" s="3"/>
    </row>
    <row r="379" spans="12:15" ht="15.75" customHeight="1" x14ac:dyDescent="0.25">
      <c r="L379" s="3"/>
      <c r="O379" s="3"/>
    </row>
    <row r="380" spans="12:15" ht="15.75" customHeight="1" x14ac:dyDescent="0.25">
      <c r="L380" s="3"/>
      <c r="O380" s="3"/>
    </row>
    <row r="381" spans="12:15" ht="15.75" customHeight="1" x14ac:dyDescent="0.25">
      <c r="L381" s="3"/>
      <c r="O381" s="3"/>
    </row>
    <row r="382" spans="12:15" ht="15.75" customHeight="1" x14ac:dyDescent="0.25">
      <c r="L382" s="3"/>
      <c r="O382" s="3"/>
    </row>
    <row r="383" spans="12:15" ht="15.75" customHeight="1" x14ac:dyDescent="0.25">
      <c r="L383" s="3"/>
      <c r="O383" s="3"/>
    </row>
    <row r="384" spans="12:15" ht="15.75" customHeight="1" x14ac:dyDescent="0.25">
      <c r="L384" s="3"/>
      <c r="O384" s="3"/>
    </row>
    <row r="385" spans="12:15" ht="15.75" customHeight="1" x14ac:dyDescent="0.25">
      <c r="L385" s="3"/>
      <c r="O385" s="3"/>
    </row>
    <row r="386" spans="12:15" ht="15.75" customHeight="1" x14ac:dyDescent="0.25">
      <c r="L386" s="3"/>
      <c r="O386" s="3"/>
    </row>
    <row r="387" spans="12:15" ht="15.75" customHeight="1" x14ac:dyDescent="0.25">
      <c r="L387" s="3"/>
      <c r="O387" s="3"/>
    </row>
    <row r="388" spans="12:15" ht="15.75" customHeight="1" x14ac:dyDescent="0.25">
      <c r="L388" s="3"/>
      <c r="O388" s="3"/>
    </row>
    <row r="389" spans="12:15" ht="15.75" customHeight="1" x14ac:dyDescent="0.25">
      <c r="L389" s="3"/>
      <c r="O389" s="3"/>
    </row>
    <row r="390" spans="12:15" ht="15.75" customHeight="1" x14ac:dyDescent="0.25">
      <c r="L390" s="3"/>
      <c r="O390" s="3"/>
    </row>
    <row r="391" spans="12:15" ht="15.75" customHeight="1" x14ac:dyDescent="0.25">
      <c r="L391" s="3"/>
      <c r="O391" s="3"/>
    </row>
    <row r="392" spans="12:15" ht="15.75" customHeight="1" x14ac:dyDescent="0.25">
      <c r="L392" s="3"/>
      <c r="O392" s="3"/>
    </row>
    <row r="393" spans="12:15" ht="15.75" customHeight="1" x14ac:dyDescent="0.25">
      <c r="L393" s="3"/>
      <c r="O393" s="3"/>
    </row>
    <row r="394" spans="12:15" ht="15.75" customHeight="1" x14ac:dyDescent="0.25">
      <c r="L394" s="3"/>
      <c r="O394" s="3"/>
    </row>
    <row r="395" spans="12:15" ht="15.75" customHeight="1" x14ac:dyDescent="0.25">
      <c r="L395" s="3"/>
      <c r="O395" s="3"/>
    </row>
    <row r="396" spans="12:15" ht="15.75" customHeight="1" x14ac:dyDescent="0.25">
      <c r="L396" s="3"/>
      <c r="O396" s="3"/>
    </row>
    <row r="397" spans="12:15" ht="15.75" customHeight="1" x14ac:dyDescent="0.25">
      <c r="L397" s="3"/>
      <c r="O397" s="3"/>
    </row>
    <row r="398" spans="12:15" ht="15.75" customHeight="1" x14ac:dyDescent="0.25">
      <c r="L398" s="3"/>
      <c r="O398" s="3"/>
    </row>
    <row r="399" spans="12:15" ht="15.75" customHeight="1" x14ac:dyDescent="0.25">
      <c r="L399" s="3"/>
      <c r="O399" s="3"/>
    </row>
    <row r="400" spans="12:15" ht="15.75" customHeight="1" x14ac:dyDescent="0.25">
      <c r="L400" s="3"/>
      <c r="O400" s="3"/>
    </row>
    <row r="401" spans="12:15" ht="15.75" customHeight="1" x14ac:dyDescent="0.25">
      <c r="L401" s="3"/>
      <c r="O401" s="3"/>
    </row>
    <row r="402" spans="12:15" ht="15.75" customHeight="1" x14ac:dyDescent="0.25">
      <c r="L402" s="3"/>
      <c r="O402" s="3"/>
    </row>
    <row r="403" spans="12:15" ht="15.75" customHeight="1" x14ac:dyDescent="0.25">
      <c r="L403" s="3"/>
      <c r="O403" s="3"/>
    </row>
    <row r="404" spans="12:15" ht="15.75" customHeight="1" x14ac:dyDescent="0.25">
      <c r="L404" s="3"/>
      <c r="O404" s="3"/>
    </row>
    <row r="405" spans="12:15" ht="15.75" customHeight="1" x14ac:dyDescent="0.25">
      <c r="L405" s="3"/>
      <c r="O405" s="3"/>
    </row>
    <row r="406" spans="12:15" ht="15.75" customHeight="1" x14ac:dyDescent="0.25">
      <c r="L406" s="3"/>
      <c r="O406" s="3"/>
    </row>
    <row r="407" spans="12:15" ht="15.75" customHeight="1" x14ac:dyDescent="0.25">
      <c r="L407" s="3"/>
      <c r="O407" s="3"/>
    </row>
    <row r="408" spans="12:15" ht="15.75" customHeight="1" x14ac:dyDescent="0.25">
      <c r="L408" s="3"/>
      <c r="O408" s="3"/>
    </row>
    <row r="409" spans="12:15" ht="15.75" customHeight="1" x14ac:dyDescent="0.25">
      <c r="L409" s="3"/>
      <c r="O409" s="3"/>
    </row>
    <row r="410" spans="12:15" ht="15.75" customHeight="1" x14ac:dyDescent="0.25">
      <c r="L410" s="3"/>
      <c r="O410" s="3"/>
    </row>
    <row r="411" spans="12:15" ht="15.75" customHeight="1" x14ac:dyDescent="0.25">
      <c r="L411" s="3"/>
      <c r="O411" s="3"/>
    </row>
    <row r="412" spans="12:15" ht="15.75" customHeight="1" x14ac:dyDescent="0.25">
      <c r="L412" s="3"/>
      <c r="O412" s="3"/>
    </row>
    <row r="413" spans="12:15" ht="15.75" customHeight="1" x14ac:dyDescent="0.25">
      <c r="L413" s="3"/>
      <c r="O413" s="3"/>
    </row>
    <row r="414" spans="12:15" ht="15.75" customHeight="1" x14ac:dyDescent="0.25">
      <c r="L414" s="3"/>
      <c r="O414" s="3"/>
    </row>
    <row r="415" spans="12:15" ht="15.75" customHeight="1" x14ac:dyDescent="0.25">
      <c r="L415" s="3"/>
      <c r="O415" s="3"/>
    </row>
    <row r="416" spans="12:15" ht="15.75" customHeight="1" x14ac:dyDescent="0.25">
      <c r="L416" s="3"/>
      <c r="O416" s="3"/>
    </row>
    <row r="417" spans="12:15" ht="15.75" customHeight="1" x14ac:dyDescent="0.25">
      <c r="L417" s="3"/>
      <c r="O417" s="3"/>
    </row>
    <row r="418" spans="12:15" ht="15.75" customHeight="1" x14ac:dyDescent="0.25">
      <c r="L418" s="3"/>
      <c r="O418" s="3"/>
    </row>
    <row r="419" spans="12:15" ht="15.75" customHeight="1" x14ac:dyDescent="0.25">
      <c r="L419" s="3"/>
      <c r="O419" s="3"/>
    </row>
    <row r="420" spans="12:15" ht="15.75" customHeight="1" x14ac:dyDescent="0.25">
      <c r="L420" s="3"/>
      <c r="O420" s="3"/>
    </row>
    <row r="421" spans="12:15" ht="15.75" customHeight="1" x14ac:dyDescent="0.25">
      <c r="L421" s="3"/>
      <c r="O421" s="3"/>
    </row>
    <row r="422" spans="12:15" ht="15.75" customHeight="1" x14ac:dyDescent="0.25">
      <c r="L422" s="3"/>
      <c r="O422" s="3"/>
    </row>
    <row r="423" spans="12:15" ht="15.75" customHeight="1" x14ac:dyDescent="0.25">
      <c r="L423" s="3"/>
      <c r="O423" s="3"/>
    </row>
    <row r="424" spans="12:15" ht="15.75" customHeight="1" x14ac:dyDescent="0.25">
      <c r="L424" s="3"/>
      <c r="O424" s="3"/>
    </row>
    <row r="425" spans="12:15" ht="15.75" customHeight="1" x14ac:dyDescent="0.25">
      <c r="L425" s="3"/>
      <c r="O425" s="3"/>
    </row>
    <row r="426" spans="12:15" ht="15.75" customHeight="1" x14ac:dyDescent="0.25">
      <c r="L426" s="3"/>
      <c r="O426" s="3"/>
    </row>
    <row r="427" spans="12:15" ht="15.75" customHeight="1" x14ac:dyDescent="0.25">
      <c r="L427" s="3"/>
      <c r="O427" s="3"/>
    </row>
    <row r="428" spans="12:15" ht="15.75" customHeight="1" x14ac:dyDescent="0.25">
      <c r="L428" s="3"/>
      <c r="O428" s="3"/>
    </row>
    <row r="429" spans="12:15" ht="15.75" customHeight="1" x14ac:dyDescent="0.25">
      <c r="L429" s="3"/>
      <c r="O429" s="3"/>
    </row>
    <row r="430" spans="12:15" ht="15.75" customHeight="1" x14ac:dyDescent="0.25">
      <c r="L430" s="3"/>
      <c r="O430" s="3"/>
    </row>
    <row r="431" spans="12:15" ht="15.75" customHeight="1" x14ac:dyDescent="0.25">
      <c r="L431" s="3"/>
      <c r="O431" s="3"/>
    </row>
    <row r="432" spans="12:15" ht="15.75" customHeight="1" x14ac:dyDescent="0.25">
      <c r="L432" s="3"/>
      <c r="O432" s="3"/>
    </row>
    <row r="433" spans="12:15" ht="15.75" customHeight="1" x14ac:dyDescent="0.25">
      <c r="L433" s="3"/>
      <c r="O433" s="3"/>
    </row>
    <row r="434" spans="12:15" ht="15.75" customHeight="1" x14ac:dyDescent="0.25">
      <c r="L434" s="3"/>
      <c r="O434" s="3"/>
    </row>
    <row r="435" spans="12:15" ht="15.75" customHeight="1" x14ac:dyDescent="0.25">
      <c r="L435" s="3"/>
      <c r="O435" s="3"/>
    </row>
    <row r="436" spans="12:15" ht="15.75" customHeight="1" x14ac:dyDescent="0.25">
      <c r="L436" s="3"/>
      <c r="O436" s="3"/>
    </row>
    <row r="437" spans="12:15" ht="15.75" customHeight="1" x14ac:dyDescent="0.25">
      <c r="L437" s="3"/>
      <c r="O437" s="3"/>
    </row>
    <row r="438" spans="12:15" ht="15.75" customHeight="1" x14ac:dyDescent="0.25">
      <c r="L438" s="3"/>
      <c r="O438" s="3"/>
    </row>
    <row r="439" spans="12:15" ht="15.75" customHeight="1" x14ac:dyDescent="0.25">
      <c r="L439" s="3"/>
      <c r="O439" s="3"/>
    </row>
    <row r="440" spans="12:15" ht="15.75" customHeight="1" x14ac:dyDescent="0.25">
      <c r="L440" s="3"/>
      <c r="O440" s="3"/>
    </row>
    <row r="441" spans="12:15" ht="15.75" customHeight="1" x14ac:dyDescent="0.25">
      <c r="L441" s="3"/>
      <c r="O441" s="3"/>
    </row>
    <row r="442" spans="12:15" ht="15.75" customHeight="1" x14ac:dyDescent="0.25">
      <c r="L442" s="3"/>
      <c r="O442" s="3"/>
    </row>
    <row r="443" spans="12:15" ht="15.75" customHeight="1" x14ac:dyDescent="0.25">
      <c r="L443" s="3"/>
      <c r="O443" s="3"/>
    </row>
    <row r="444" spans="12:15" ht="15.75" customHeight="1" x14ac:dyDescent="0.25">
      <c r="L444" s="3"/>
      <c r="O444" s="3"/>
    </row>
    <row r="445" spans="12:15" ht="15.75" customHeight="1" x14ac:dyDescent="0.25">
      <c r="L445" s="3"/>
      <c r="O445" s="3"/>
    </row>
    <row r="446" spans="12:15" ht="15.75" customHeight="1" x14ac:dyDescent="0.25">
      <c r="L446" s="3"/>
      <c r="O446" s="3"/>
    </row>
    <row r="447" spans="12:15" ht="15.75" customHeight="1" x14ac:dyDescent="0.25">
      <c r="L447" s="3"/>
      <c r="O447" s="3"/>
    </row>
    <row r="448" spans="12:15" ht="15.75" customHeight="1" x14ac:dyDescent="0.25">
      <c r="L448" s="3"/>
      <c r="O448" s="3"/>
    </row>
    <row r="449" spans="12:15" ht="15.75" customHeight="1" x14ac:dyDescent="0.25">
      <c r="L449" s="3"/>
      <c r="O449" s="3"/>
    </row>
    <row r="450" spans="12:15" ht="15.75" customHeight="1" x14ac:dyDescent="0.25">
      <c r="L450" s="3"/>
      <c r="O450" s="3"/>
    </row>
    <row r="451" spans="12:15" ht="15.75" customHeight="1" x14ac:dyDescent="0.25">
      <c r="L451" s="3"/>
      <c r="O451" s="3"/>
    </row>
    <row r="452" spans="12:15" ht="15.75" customHeight="1" x14ac:dyDescent="0.25">
      <c r="L452" s="3"/>
      <c r="O452" s="3"/>
    </row>
    <row r="453" spans="12:15" ht="15.75" customHeight="1" x14ac:dyDescent="0.25">
      <c r="L453" s="3"/>
      <c r="O453" s="3"/>
    </row>
    <row r="454" spans="12:15" ht="15.75" customHeight="1" x14ac:dyDescent="0.25">
      <c r="L454" s="3"/>
      <c r="O454" s="3"/>
    </row>
    <row r="455" spans="12:15" ht="15.75" customHeight="1" x14ac:dyDescent="0.25">
      <c r="L455" s="3"/>
      <c r="O455" s="3"/>
    </row>
    <row r="456" spans="12:15" ht="15.75" customHeight="1" x14ac:dyDescent="0.25">
      <c r="L456" s="3"/>
      <c r="O456" s="3"/>
    </row>
    <row r="457" spans="12:15" ht="15.75" customHeight="1" x14ac:dyDescent="0.25">
      <c r="L457" s="3"/>
      <c r="O457" s="3"/>
    </row>
    <row r="458" spans="12:15" ht="15.75" customHeight="1" x14ac:dyDescent="0.25">
      <c r="L458" s="3"/>
      <c r="O458" s="3"/>
    </row>
    <row r="459" spans="12:15" ht="15.75" customHeight="1" x14ac:dyDescent="0.25">
      <c r="L459" s="3"/>
      <c r="O459" s="3"/>
    </row>
    <row r="460" spans="12:15" ht="15.75" customHeight="1" x14ac:dyDescent="0.25">
      <c r="L460" s="3"/>
      <c r="O460" s="3"/>
    </row>
    <row r="461" spans="12:15" ht="15.75" customHeight="1" x14ac:dyDescent="0.25">
      <c r="L461" s="3"/>
      <c r="O461" s="3"/>
    </row>
    <row r="462" spans="12:15" ht="15.75" customHeight="1" x14ac:dyDescent="0.25">
      <c r="L462" s="3"/>
      <c r="O462" s="3"/>
    </row>
    <row r="463" spans="12:15" ht="15.75" customHeight="1" x14ac:dyDescent="0.25">
      <c r="L463" s="3"/>
      <c r="O463" s="3"/>
    </row>
    <row r="464" spans="12:15" ht="15.75" customHeight="1" x14ac:dyDescent="0.25">
      <c r="L464" s="3"/>
      <c r="O464" s="3"/>
    </row>
    <row r="465" spans="12:15" ht="15.75" customHeight="1" x14ac:dyDescent="0.25">
      <c r="L465" s="3"/>
      <c r="O465" s="3"/>
    </row>
    <row r="466" spans="12:15" ht="15.75" customHeight="1" x14ac:dyDescent="0.25">
      <c r="L466" s="3"/>
      <c r="O466" s="3"/>
    </row>
    <row r="467" spans="12:15" ht="15.75" customHeight="1" x14ac:dyDescent="0.25">
      <c r="L467" s="3"/>
      <c r="O467" s="3"/>
    </row>
    <row r="468" spans="12:15" ht="15.75" customHeight="1" x14ac:dyDescent="0.25">
      <c r="L468" s="3"/>
      <c r="O468" s="3"/>
    </row>
    <row r="469" spans="12:15" ht="15.75" customHeight="1" x14ac:dyDescent="0.25">
      <c r="L469" s="3"/>
      <c r="O469" s="3"/>
    </row>
    <row r="470" spans="12:15" ht="15.75" customHeight="1" x14ac:dyDescent="0.25">
      <c r="L470" s="3"/>
      <c r="O470" s="3"/>
    </row>
    <row r="471" spans="12:15" ht="15.75" customHeight="1" x14ac:dyDescent="0.25">
      <c r="L471" s="3"/>
      <c r="O471" s="3"/>
    </row>
    <row r="472" spans="12:15" ht="15.75" customHeight="1" x14ac:dyDescent="0.25">
      <c r="L472" s="3"/>
      <c r="O472" s="3"/>
    </row>
    <row r="473" spans="12:15" ht="15.75" customHeight="1" x14ac:dyDescent="0.25">
      <c r="L473" s="3"/>
      <c r="O473" s="3"/>
    </row>
    <row r="474" spans="12:15" ht="15.75" customHeight="1" x14ac:dyDescent="0.25">
      <c r="L474" s="3"/>
      <c r="O474" s="3"/>
    </row>
    <row r="475" spans="12:15" ht="15.75" customHeight="1" x14ac:dyDescent="0.25">
      <c r="L475" s="3"/>
      <c r="O475" s="3"/>
    </row>
    <row r="476" spans="12:15" ht="15.75" customHeight="1" x14ac:dyDescent="0.25">
      <c r="L476" s="3"/>
      <c r="O476" s="3"/>
    </row>
    <row r="477" spans="12:15" ht="15.75" customHeight="1" x14ac:dyDescent="0.25">
      <c r="L477" s="3"/>
      <c r="O477" s="3"/>
    </row>
    <row r="478" spans="12:15" ht="15.75" customHeight="1" x14ac:dyDescent="0.25">
      <c r="L478" s="3"/>
      <c r="O478" s="3"/>
    </row>
    <row r="479" spans="12:15" ht="15.75" customHeight="1" x14ac:dyDescent="0.25">
      <c r="L479" s="3"/>
      <c r="O479" s="3"/>
    </row>
    <row r="480" spans="12:15" ht="15.75" customHeight="1" x14ac:dyDescent="0.25">
      <c r="L480" s="3"/>
      <c r="O480" s="3"/>
    </row>
    <row r="481" spans="12:15" ht="15.75" customHeight="1" x14ac:dyDescent="0.25">
      <c r="L481" s="3"/>
      <c r="O481" s="3"/>
    </row>
    <row r="482" spans="12:15" ht="15.75" customHeight="1" x14ac:dyDescent="0.25">
      <c r="L482" s="3"/>
      <c r="O482" s="3"/>
    </row>
    <row r="483" spans="12:15" ht="15.75" customHeight="1" x14ac:dyDescent="0.25">
      <c r="L483" s="3"/>
      <c r="O483" s="3"/>
    </row>
    <row r="484" spans="12:15" ht="15.75" customHeight="1" x14ac:dyDescent="0.25">
      <c r="L484" s="3"/>
      <c r="O484" s="3"/>
    </row>
    <row r="485" spans="12:15" ht="15.75" customHeight="1" x14ac:dyDescent="0.25">
      <c r="L485" s="3"/>
      <c r="O485" s="3"/>
    </row>
    <row r="486" spans="12:15" ht="15.75" customHeight="1" x14ac:dyDescent="0.25">
      <c r="L486" s="3"/>
      <c r="O486" s="3"/>
    </row>
    <row r="487" spans="12:15" ht="15.75" customHeight="1" x14ac:dyDescent="0.25">
      <c r="L487" s="3"/>
      <c r="O487" s="3"/>
    </row>
    <row r="488" spans="12:15" ht="15.75" customHeight="1" x14ac:dyDescent="0.25">
      <c r="L488" s="3"/>
      <c r="O488" s="3"/>
    </row>
    <row r="489" spans="12:15" ht="15.75" customHeight="1" x14ac:dyDescent="0.25">
      <c r="L489" s="3"/>
      <c r="O489" s="3"/>
    </row>
    <row r="490" spans="12:15" ht="15.75" customHeight="1" x14ac:dyDescent="0.25">
      <c r="L490" s="3"/>
      <c r="O490" s="3"/>
    </row>
    <row r="491" spans="12:15" ht="15.75" customHeight="1" x14ac:dyDescent="0.25">
      <c r="L491" s="3"/>
      <c r="O491" s="3"/>
    </row>
    <row r="492" spans="12:15" ht="15.75" customHeight="1" x14ac:dyDescent="0.25">
      <c r="L492" s="3"/>
      <c r="O492" s="3"/>
    </row>
    <row r="493" spans="12:15" ht="15.75" customHeight="1" x14ac:dyDescent="0.25">
      <c r="L493" s="3"/>
      <c r="O493" s="3"/>
    </row>
    <row r="494" spans="12:15" ht="15.75" customHeight="1" x14ac:dyDescent="0.25">
      <c r="L494" s="3"/>
      <c r="O494" s="3"/>
    </row>
    <row r="495" spans="12:15" ht="15.75" customHeight="1" x14ac:dyDescent="0.25">
      <c r="L495" s="3"/>
      <c r="O495" s="3"/>
    </row>
    <row r="496" spans="12:15" ht="15.75" customHeight="1" x14ac:dyDescent="0.25">
      <c r="L496" s="3"/>
      <c r="O496" s="3"/>
    </row>
    <row r="497" spans="12:15" ht="15.75" customHeight="1" x14ac:dyDescent="0.25">
      <c r="L497" s="3"/>
      <c r="O497" s="3"/>
    </row>
    <row r="498" spans="12:15" ht="15.75" customHeight="1" x14ac:dyDescent="0.25">
      <c r="L498" s="3"/>
      <c r="O498" s="3"/>
    </row>
    <row r="499" spans="12:15" ht="15.75" customHeight="1" x14ac:dyDescent="0.25">
      <c r="L499" s="3"/>
      <c r="O499" s="3"/>
    </row>
    <row r="500" spans="12:15" ht="15.75" customHeight="1" x14ac:dyDescent="0.25">
      <c r="L500" s="3"/>
      <c r="O500" s="3"/>
    </row>
    <row r="501" spans="12:15" ht="15.75" customHeight="1" x14ac:dyDescent="0.25">
      <c r="L501" s="3"/>
      <c r="O501" s="3"/>
    </row>
    <row r="502" spans="12:15" ht="15.75" customHeight="1" x14ac:dyDescent="0.25">
      <c r="L502" s="3"/>
      <c r="O502" s="3"/>
    </row>
    <row r="503" spans="12:15" ht="15.75" customHeight="1" x14ac:dyDescent="0.25">
      <c r="L503" s="3"/>
      <c r="O503" s="3"/>
    </row>
    <row r="504" spans="12:15" ht="15.75" customHeight="1" x14ac:dyDescent="0.25">
      <c r="L504" s="3"/>
      <c r="O504" s="3"/>
    </row>
    <row r="505" spans="12:15" ht="15.75" customHeight="1" x14ac:dyDescent="0.25">
      <c r="L505" s="3"/>
      <c r="O505" s="3"/>
    </row>
    <row r="506" spans="12:15" ht="15.75" customHeight="1" x14ac:dyDescent="0.25">
      <c r="L506" s="3"/>
      <c r="O506" s="3"/>
    </row>
    <row r="507" spans="12:15" ht="15.75" customHeight="1" x14ac:dyDescent="0.25">
      <c r="L507" s="3"/>
      <c r="O507" s="3"/>
    </row>
    <row r="508" spans="12:15" ht="15.75" customHeight="1" x14ac:dyDescent="0.25">
      <c r="L508" s="3"/>
      <c r="O508" s="3"/>
    </row>
    <row r="509" spans="12:15" ht="15.75" customHeight="1" x14ac:dyDescent="0.25">
      <c r="L509" s="3"/>
      <c r="O509" s="3"/>
    </row>
    <row r="510" spans="12:15" ht="15.75" customHeight="1" x14ac:dyDescent="0.25">
      <c r="L510" s="3"/>
      <c r="O510" s="3"/>
    </row>
    <row r="511" spans="12:15" ht="15.75" customHeight="1" x14ac:dyDescent="0.25">
      <c r="L511" s="3"/>
      <c r="O511" s="3"/>
    </row>
    <row r="512" spans="12:15" ht="15.75" customHeight="1" x14ac:dyDescent="0.25">
      <c r="L512" s="3"/>
      <c r="O512" s="3"/>
    </row>
    <row r="513" spans="12:15" ht="15.75" customHeight="1" x14ac:dyDescent="0.25">
      <c r="L513" s="3"/>
      <c r="O513" s="3"/>
    </row>
    <row r="514" spans="12:15" ht="15.75" customHeight="1" x14ac:dyDescent="0.25">
      <c r="L514" s="3"/>
      <c r="O514" s="3"/>
    </row>
    <row r="515" spans="12:15" ht="15.75" customHeight="1" x14ac:dyDescent="0.25">
      <c r="L515" s="3"/>
      <c r="O515" s="3"/>
    </row>
    <row r="516" spans="12:15" ht="15.75" customHeight="1" x14ac:dyDescent="0.25">
      <c r="L516" s="3"/>
      <c r="O516" s="3"/>
    </row>
    <row r="517" spans="12:15" ht="15.75" customHeight="1" x14ac:dyDescent="0.25">
      <c r="L517" s="3"/>
      <c r="O517" s="3"/>
    </row>
    <row r="518" spans="12:15" ht="15.75" customHeight="1" x14ac:dyDescent="0.25">
      <c r="L518" s="3"/>
      <c r="O518" s="3"/>
    </row>
    <row r="519" spans="12:15" ht="15.75" customHeight="1" x14ac:dyDescent="0.25">
      <c r="L519" s="3"/>
      <c r="O519" s="3"/>
    </row>
    <row r="520" spans="12:15" ht="15.75" customHeight="1" x14ac:dyDescent="0.25">
      <c r="L520" s="3"/>
      <c r="O520" s="3"/>
    </row>
    <row r="521" spans="12:15" ht="15.75" customHeight="1" x14ac:dyDescent="0.25">
      <c r="L521" s="3"/>
      <c r="O521" s="3"/>
    </row>
    <row r="522" spans="12:15" ht="15.75" customHeight="1" x14ac:dyDescent="0.25">
      <c r="L522" s="3"/>
      <c r="O522" s="3"/>
    </row>
    <row r="523" spans="12:15" ht="15.75" customHeight="1" x14ac:dyDescent="0.25">
      <c r="L523" s="3"/>
      <c r="O523" s="3"/>
    </row>
    <row r="524" spans="12:15" ht="15.75" customHeight="1" x14ac:dyDescent="0.25">
      <c r="L524" s="3"/>
      <c r="O524" s="3"/>
    </row>
    <row r="525" spans="12:15" ht="15.75" customHeight="1" x14ac:dyDescent="0.25">
      <c r="L525" s="3"/>
      <c r="O525" s="3"/>
    </row>
    <row r="526" spans="12:15" ht="15.75" customHeight="1" x14ac:dyDescent="0.25">
      <c r="L526" s="3"/>
      <c r="O526" s="3"/>
    </row>
    <row r="527" spans="12:15" ht="15.75" customHeight="1" x14ac:dyDescent="0.25">
      <c r="L527" s="3"/>
      <c r="O527" s="3"/>
    </row>
    <row r="528" spans="12:15" ht="15.75" customHeight="1" x14ac:dyDescent="0.25">
      <c r="L528" s="3"/>
      <c r="O528" s="3"/>
    </row>
    <row r="529" spans="12:15" ht="15.75" customHeight="1" x14ac:dyDescent="0.25">
      <c r="L529" s="3"/>
      <c r="O529" s="3"/>
    </row>
    <row r="530" spans="12:15" ht="15.75" customHeight="1" x14ac:dyDescent="0.25">
      <c r="L530" s="3"/>
      <c r="O530" s="3"/>
    </row>
    <row r="531" spans="12:15" ht="15.75" customHeight="1" x14ac:dyDescent="0.25">
      <c r="L531" s="3"/>
      <c r="O531" s="3"/>
    </row>
    <row r="532" spans="12:15" ht="15.75" customHeight="1" x14ac:dyDescent="0.25">
      <c r="L532" s="3"/>
      <c r="O532" s="3"/>
    </row>
    <row r="533" spans="12:15" ht="15.75" customHeight="1" x14ac:dyDescent="0.25">
      <c r="L533" s="3"/>
      <c r="O533" s="3"/>
    </row>
    <row r="534" spans="12:15" ht="15.75" customHeight="1" x14ac:dyDescent="0.25">
      <c r="L534" s="3"/>
      <c r="O534" s="3"/>
    </row>
    <row r="535" spans="12:15" ht="15.75" customHeight="1" x14ac:dyDescent="0.25">
      <c r="L535" s="3"/>
      <c r="O535" s="3"/>
    </row>
    <row r="536" spans="12:15" ht="15.75" customHeight="1" x14ac:dyDescent="0.25">
      <c r="L536" s="3"/>
      <c r="O536" s="3"/>
    </row>
    <row r="537" spans="12:15" ht="15.75" customHeight="1" x14ac:dyDescent="0.25">
      <c r="L537" s="3"/>
      <c r="O537" s="3"/>
    </row>
    <row r="538" spans="12:15" ht="15.75" customHeight="1" x14ac:dyDescent="0.25">
      <c r="L538" s="3"/>
      <c r="O538" s="3"/>
    </row>
    <row r="539" spans="12:15" ht="15.75" customHeight="1" x14ac:dyDescent="0.25">
      <c r="L539" s="3"/>
      <c r="O539" s="3"/>
    </row>
    <row r="540" spans="12:15" ht="15.75" customHeight="1" x14ac:dyDescent="0.25">
      <c r="L540" s="3"/>
      <c r="O540" s="3"/>
    </row>
    <row r="541" spans="12:15" ht="15.75" customHeight="1" x14ac:dyDescent="0.25">
      <c r="L541" s="3"/>
      <c r="O541" s="3"/>
    </row>
    <row r="542" spans="12:15" ht="15.75" customHeight="1" x14ac:dyDescent="0.25">
      <c r="L542" s="3"/>
      <c r="O542" s="3"/>
    </row>
    <row r="543" spans="12:15" ht="15.75" customHeight="1" x14ac:dyDescent="0.25">
      <c r="L543" s="3"/>
      <c r="O543" s="3"/>
    </row>
    <row r="544" spans="12:15" ht="15.75" customHeight="1" x14ac:dyDescent="0.25">
      <c r="L544" s="3"/>
      <c r="O544" s="3"/>
    </row>
    <row r="545" spans="12:15" ht="15.75" customHeight="1" x14ac:dyDescent="0.25">
      <c r="L545" s="3"/>
      <c r="O545" s="3"/>
    </row>
    <row r="546" spans="12:15" ht="15.75" customHeight="1" x14ac:dyDescent="0.25">
      <c r="L546" s="3"/>
      <c r="O546" s="3"/>
    </row>
    <row r="547" spans="12:15" ht="15.75" customHeight="1" x14ac:dyDescent="0.25">
      <c r="L547" s="3"/>
      <c r="O547" s="3"/>
    </row>
    <row r="548" spans="12:15" ht="15.75" customHeight="1" x14ac:dyDescent="0.25">
      <c r="L548" s="3"/>
      <c r="O548" s="3"/>
    </row>
    <row r="549" spans="12:15" ht="15.75" customHeight="1" x14ac:dyDescent="0.25">
      <c r="L549" s="3"/>
      <c r="O549" s="3"/>
    </row>
    <row r="550" spans="12:15" ht="15.75" customHeight="1" x14ac:dyDescent="0.25">
      <c r="L550" s="3"/>
      <c r="O550" s="3"/>
    </row>
    <row r="551" spans="12:15" ht="15.75" customHeight="1" x14ac:dyDescent="0.25">
      <c r="L551" s="3"/>
      <c r="O551" s="3"/>
    </row>
    <row r="552" spans="12:15" ht="15.75" customHeight="1" x14ac:dyDescent="0.25">
      <c r="L552" s="3"/>
      <c r="O552" s="3"/>
    </row>
    <row r="553" spans="12:15" ht="15.75" customHeight="1" x14ac:dyDescent="0.25">
      <c r="L553" s="3"/>
      <c r="O553" s="3"/>
    </row>
    <row r="554" spans="12:15" ht="15.75" customHeight="1" x14ac:dyDescent="0.25">
      <c r="L554" s="3"/>
      <c r="O554" s="3"/>
    </row>
    <row r="555" spans="12:15" ht="15.75" customHeight="1" x14ac:dyDescent="0.25">
      <c r="L555" s="3"/>
      <c r="O555" s="3"/>
    </row>
    <row r="556" spans="12:15" ht="15.75" customHeight="1" x14ac:dyDescent="0.25">
      <c r="L556" s="3"/>
      <c r="O556" s="3"/>
    </row>
    <row r="557" spans="12:15" ht="15.75" customHeight="1" x14ac:dyDescent="0.25">
      <c r="L557" s="3"/>
      <c r="O557" s="3"/>
    </row>
    <row r="558" spans="12:15" ht="15.75" customHeight="1" x14ac:dyDescent="0.25">
      <c r="L558" s="3"/>
      <c r="O558" s="3"/>
    </row>
    <row r="559" spans="12:15" ht="15.75" customHeight="1" x14ac:dyDescent="0.25">
      <c r="L559" s="3"/>
      <c r="O559" s="3"/>
    </row>
    <row r="560" spans="12:15" ht="15.75" customHeight="1" x14ac:dyDescent="0.25">
      <c r="L560" s="3"/>
      <c r="O560" s="3"/>
    </row>
    <row r="561" spans="12:15" ht="15.75" customHeight="1" x14ac:dyDescent="0.25">
      <c r="L561" s="3"/>
      <c r="O561" s="3"/>
    </row>
    <row r="562" spans="12:15" ht="15.75" customHeight="1" x14ac:dyDescent="0.25">
      <c r="L562" s="3"/>
      <c r="O562" s="3"/>
    </row>
    <row r="563" spans="12:15" ht="15.75" customHeight="1" x14ac:dyDescent="0.25">
      <c r="L563" s="3"/>
      <c r="O563" s="3"/>
    </row>
    <row r="564" spans="12:15" ht="15.75" customHeight="1" x14ac:dyDescent="0.25">
      <c r="L564" s="3"/>
      <c r="O564" s="3"/>
    </row>
    <row r="565" spans="12:15" ht="15.75" customHeight="1" x14ac:dyDescent="0.25">
      <c r="L565" s="3"/>
      <c r="O565" s="3"/>
    </row>
    <row r="566" spans="12:15" ht="15.75" customHeight="1" x14ac:dyDescent="0.25">
      <c r="L566" s="3"/>
      <c r="O566" s="3"/>
    </row>
    <row r="567" spans="12:15" ht="15.75" customHeight="1" x14ac:dyDescent="0.25">
      <c r="L567" s="3"/>
      <c r="O567" s="3"/>
    </row>
    <row r="568" spans="12:15" ht="15.75" customHeight="1" x14ac:dyDescent="0.25">
      <c r="L568" s="3"/>
      <c r="O568" s="3"/>
    </row>
    <row r="569" spans="12:15" ht="15.75" customHeight="1" x14ac:dyDescent="0.25">
      <c r="L569" s="3"/>
      <c r="O569" s="3"/>
    </row>
    <row r="570" spans="12:15" ht="15.75" customHeight="1" x14ac:dyDescent="0.25">
      <c r="L570" s="3"/>
      <c r="O570" s="3"/>
    </row>
    <row r="571" spans="12:15" ht="15.75" customHeight="1" x14ac:dyDescent="0.25">
      <c r="L571" s="3"/>
      <c r="O571" s="3"/>
    </row>
    <row r="572" spans="12:15" ht="15.75" customHeight="1" x14ac:dyDescent="0.25">
      <c r="L572" s="3"/>
      <c r="O572" s="3"/>
    </row>
    <row r="573" spans="12:15" ht="15.75" customHeight="1" x14ac:dyDescent="0.25">
      <c r="L573" s="3"/>
      <c r="O573" s="3"/>
    </row>
    <row r="574" spans="12:15" ht="15.75" customHeight="1" x14ac:dyDescent="0.25">
      <c r="L574" s="3"/>
      <c r="O574" s="3"/>
    </row>
    <row r="575" spans="12:15" ht="15.75" customHeight="1" x14ac:dyDescent="0.25">
      <c r="L575" s="3"/>
      <c r="O575" s="3"/>
    </row>
    <row r="576" spans="12:15" ht="15.75" customHeight="1" x14ac:dyDescent="0.25">
      <c r="L576" s="3"/>
      <c r="O576" s="3"/>
    </row>
    <row r="577" spans="12:15" ht="15.75" customHeight="1" x14ac:dyDescent="0.25">
      <c r="L577" s="3"/>
      <c r="O577" s="3"/>
    </row>
    <row r="578" spans="12:15" ht="15.75" customHeight="1" x14ac:dyDescent="0.25">
      <c r="L578" s="3"/>
      <c r="O578" s="3"/>
    </row>
    <row r="579" spans="12:15" ht="15.75" customHeight="1" x14ac:dyDescent="0.25">
      <c r="L579" s="3"/>
      <c r="O579" s="3"/>
    </row>
    <row r="580" spans="12:15" ht="15.75" customHeight="1" x14ac:dyDescent="0.25">
      <c r="L580" s="3"/>
      <c r="O580" s="3"/>
    </row>
    <row r="581" spans="12:15" ht="15.75" customHeight="1" x14ac:dyDescent="0.25">
      <c r="L581" s="3"/>
      <c r="O581" s="3"/>
    </row>
    <row r="582" spans="12:15" ht="15.75" customHeight="1" x14ac:dyDescent="0.25">
      <c r="L582" s="3"/>
      <c r="O582" s="3"/>
    </row>
    <row r="583" spans="12:15" ht="15.75" customHeight="1" x14ac:dyDescent="0.25">
      <c r="L583" s="3"/>
      <c r="O583" s="3"/>
    </row>
    <row r="584" spans="12:15" ht="15.75" customHeight="1" x14ac:dyDescent="0.25">
      <c r="L584" s="3"/>
      <c r="O584" s="3"/>
    </row>
    <row r="585" spans="12:15" ht="15.75" customHeight="1" x14ac:dyDescent="0.25">
      <c r="L585" s="3"/>
      <c r="O585" s="3"/>
    </row>
    <row r="586" spans="12:15" ht="15.75" customHeight="1" x14ac:dyDescent="0.25">
      <c r="L586" s="3"/>
      <c r="O586" s="3"/>
    </row>
    <row r="587" spans="12:15" ht="15.75" customHeight="1" x14ac:dyDescent="0.25">
      <c r="L587" s="3"/>
      <c r="O587" s="3"/>
    </row>
    <row r="588" spans="12:15" ht="15.75" customHeight="1" x14ac:dyDescent="0.25">
      <c r="L588" s="3"/>
      <c r="O588" s="3"/>
    </row>
    <row r="589" spans="12:15" ht="15.75" customHeight="1" x14ac:dyDescent="0.25">
      <c r="L589" s="3"/>
      <c r="O589" s="3"/>
    </row>
    <row r="590" spans="12:15" ht="15.75" customHeight="1" x14ac:dyDescent="0.25">
      <c r="L590" s="3"/>
      <c r="O590" s="3"/>
    </row>
    <row r="591" spans="12:15" ht="15.75" customHeight="1" x14ac:dyDescent="0.25">
      <c r="L591" s="3"/>
      <c r="O591" s="3"/>
    </row>
    <row r="592" spans="12:15" ht="15.75" customHeight="1" x14ac:dyDescent="0.25">
      <c r="L592" s="3"/>
      <c r="O592" s="3"/>
    </row>
    <row r="593" spans="12:15" ht="15.75" customHeight="1" x14ac:dyDescent="0.25">
      <c r="L593" s="3"/>
      <c r="O593" s="3"/>
    </row>
    <row r="594" spans="12:15" ht="15.75" customHeight="1" x14ac:dyDescent="0.25">
      <c r="L594" s="3"/>
      <c r="O594" s="3"/>
    </row>
    <row r="595" spans="12:15" ht="15.75" customHeight="1" x14ac:dyDescent="0.25">
      <c r="L595" s="3"/>
      <c r="O595" s="3"/>
    </row>
    <row r="596" spans="12:15" ht="15.75" customHeight="1" x14ac:dyDescent="0.25">
      <c r="L596" s="3"/>
      <c r="O596" s="3"/>
    </row>
    <row r="597" spans="12:15" ht="15.75" customHeight="1" x14ac:dyDescent="0.25">
      <c r="L597" s="3"/>
      <c r="O597" s="3"/>
    </row>
    <row r="598" spans="12:15" ht="15.75" customHeight="1" x14ac:dyDescent="0.25">
      <c r="L598" s="3"/>
      <c r="O598" s="3"/>
    </row>
    <row r="599" spans="12:15" ht="15.75" customHeight="1" x14ac:dyDescent="0.25">
      <c r="L599" s="3"/>
      <c r="O599" s="3"/>
    </row>
    <row r="600" spans="12:15" ht="15.75" customHeight="1" x14ac:dyDescent="0.25">
      <c r="L600" s="3"/>
      <c r="O600" s="3"/>
    </row>
    <row r="601" spans="12:15" ht="15.75" customHeight="1" x14ac:dyDescent="0.25">
      <c r="L601" s="3"/>
      <c r="O601" s="3"/>
    </row>
    <row r="602" spans="12:15" ht="15.75" customHeight="1" x14ac:dyDescent="0.25">
      <c r="L602" s="3"/>
      <c r="O602" s="3"/>
    </row>
    <row r="603" spans="12:15" ht="15.75" customHeight="1" x14ac:dyDescent="0.25">
      <c r="L603" s="3"/>
      <c r="O603" s="3"/>
    </row>
    <row r="604" spans="12:15" ht="15.75" customHeight="1" x14ac:dyDescent="0.25">
      <c r="L604" s="3"/>
      <c r="O604" s="3"/>
    </row>
    <row r="605" spans="12:15" ht="15.75" customHeight="1" x14ac:dyDescent="0.25">
      <c r="L605" s="3"/>
      <c r="O605" s="3"/>
    </row>
    <row r="606" spans="12:15" ht="15.75" customHeight="1" x14ac:dyDescent="0.25">
      <c r="L606" s="3"/>
      <c r="O606" s="3"/>
    </row>
    <row r="607" spans="12:15" ht="15.75" customHeight="1" x14ac:dyDescent="0.25">
      <c r="L607" s="3"/>
      <c r="O607" s="3"/>
    </row>
    <row r="608" spans="12:15" ht="15.75" customHeight="1" x14ac:dyDescent="0.25">
      <c r="L608" s="3"/>
      <c r="O608" s="3"/>
    </row>
    <row r="609" spans="12:15" ht="15.75" customHeight="1" x14ac:dyDescent="0.25">
      <c r="L609" s="3"/>
      <c r="O609" s="3"/>
    </row>
    <row r="610" spans="12:15" ht="15.75" customHeight="1" x14ac:dyDescent="0.25">
      <c r="L610" s="3"/>
      <c r="O610" s="3"/>
    </row>
    <row r="611" spans="12:15" ht="15.75" customHeight="1" x14ac:dyDescent="0.25">
      <c r="L611" s="3"/>
      <c r="O611" s="3"/>
    </row>
    <row r="612" spans="12:15" ht="15.75" customHeight="1" x14ac:dyDescent="0.25">
      <c r="L612" s="3"/>
      <c r="O612" s="3"/>
    </row>
    <row r="613" spans="12:15" ht="15.75" customHeight="1" x14ac:dyDescent="0.25">
      <c r="L613" s="3"/>
      <c r="O613" s="3"/>
    </row>
    <row r="614" spans="12:15" ht="15.75" customHeight="1" x14ac:dyDescent="0.25">
      <c r="L614" s="3"/>
      <c r="O614" s="3"/>
    </row>
    <row r="615" spans="12:15" ht="15.75" customHeight="1" x14ac:dyDescent="0.25">
      <c r="L615" s="3"/>
      <c r="O615" s="3"/>
    </row>
    <row r="616" spans="12:15" ht="15.75" customHeight="1" x14ac:dyDescent="0.25">
      <c r="L616" s="3"/>
      <c r="O616" s="3"/>
    </row>
    <row r="617" spans="12:15" ht="15.75" customHeight="1" x14ac:dyDescent="0.25">
      <c r="L617" s="3"/>
      <c r="O617" s="3"/>
    </row>
    <row r="618" spans="12:15" ht="15.75" customHeight="1" x14ac:dyDescent="0.25">
      <c r="L618" s="3"/>
      <c r="O618" s="3"/>
    </row>
    <row r="619" spans="12:15" ht="15.75" customHeight="1" x14ac:dyDescent="0.25">
      <c r="L619" s="3"/>
      <c r="O619" s="3"/>
    </row>
    <row r="620" spans="12:15" ht="15.75" customHeight="1" x14ac:dyDescent="0.25">
      <c r="L620" s="3"/>
      <c r="O620" s="3"/>
    </row>
    <row r="621" spans="12:15" ht="15.75" customHeight="1" x14ac:dyDescent="0.25">
      <c r="L621" s="3"/>
      <c r="O621" s="3"/>
    </row>
    <row r="622" spans="12:15" ht="15.75" customHeight="1" x14ac:dyDescent="0.25">
      <c r="L622" s="3"/>
      <c r="O622" s="3"/>
    </row>
    <row r="623" spans="12:15" ht="15.75" customHeight="1" x14ac:dyDescent="0.25">
      <c r="L623" s="3"/>
      <c r="O623" s="3"/>
    </row>
    <row r="624" spans="12:15" ht="15.75" customHeight="1" x14ac:dyDescent="0.25">
      <c r="L624" s="3"/>
      <c r="O624" s="3"/>
    </row>
    <row r="625" spans="12:15" ht="15.75" customHeight="1" x14ac:dyDescent="0.25">
      <c r="L625" s="3"/>
      <c r="O625" s="3"/>
    </row>
    <row r="626" spans="12:15" ht="15.75" customHeight="1" x14ac:dyDescent="0.25">
      <c r="L626" s="3"/>
      <c r="O626" s="3"/>
    </row>
    <row r="627" spans="12:15" ht="15.75" customHeight="1" x14ac:dyDescent="0.25">
      <c r="L627" s="3"/>
      <c r="O627" s="3"/>
    </row>
    <row r="628" spans="12:15" ht="15.75" customHeight="1" x14ac:dyDescent="0.25">
      <c r="L628" s="3"/>
      <c r="O628" s="3"/>
    </row>
    <row r="629" spans="12:15" ht="15.75" customHeight="1" x14ac:dyDescent="0.25">
      <c r="L629" s="3"/>
      <c r="O629" s="3"/>
    </row>
    <row r="630" spans="12:15" ht="15.75" customHeight="1" x14ac:dyDescent="0.25">
      <c r="L630" s="3"/>
      <c r="O630" s="3"/>
    </row>
    <row r="631" spans="12:15" ht="15.75" customHeight="1" x14ac:dyDescent="0.25">
      <c r="L631" s="3"/>
      <c r="O631" s="3"/>
    </row>
    <row r="632" spans="12:15" ht="15.75" customHeight="1" x14ac:dyDescent="0.25">
      <c r="L632" s="3"/>
      <c r="O632" s="3"/>
    </row>
    <row r="633" spans="12:15" ht="15.75" customHeight="1" x14ac:dyDescent="0.25">
      <c r="L633" s="3"/>
      <c r="O633" s="3"/>
    </row>
    <row r="634" spans="12:15" ht="15.75" customHeight="1" x14ac:dyDescent="0.25">
      <c r="L634" s="3"/>
      <c r="O634" s="3"/>
    </row>
    <row r="635" spans="12:15" ht="15.75" customHeight="1" x14ac:dyDescent="0.25">
      <c r="L635" s="3"/>
      <c r="O635" s="3"/>
    </row>
    <row r="636" spans="12:15" ht="15.75" customHeight="1" x14ac:dyDescent="0.25">
      <c r="L636" s="3"/>
      <c r="O636" s="3"/>
    </row>
    <row r="637" spans="12:15" ht="15.75" customHeight="1" x14ac:dyDescent="0.25">
      <c r="L637" s="3"/>
      <c r="O637" s="3"/>
    </row>
    <row r="638" spans="12:15" ht="15.75" customHeight="1" x14ac:dyDescent="0.25">
      <c r="L638" s="3"/>
      <c r="O638" s="3"/>
    </row>
    <row r="639" spans="12:15" ht="15.75" customHeight="1" x14ac:dyDescent="0.25">
      <c r="L639" s="3"/>
      <c r="O639" s="3"/>
    </row>
    <row r="640" spans="12:15" ht="15.75" customHeight="1" x14ac:dyDescent="0.25">
      <c r="L640" s="3"/>
      <c r="O640" s="3"/>
    </row>
    <row r="641" spans="12:15" ht="15.75" customHeight="1" x14ac:dyDescent="0.25">
      <c r="L641" s="3"/>
      <c r="O641" s="3"/>
    </row>
    <row r="642" spans="12:15" ht="15.75" customHeight="1" x14ac:dyDescent="0.25">
      <c r="L642" s="3"/>
      <c r="O642" s="3"/>
    </row>
    <row r="643" spans="12:15" ht="15.75" customHeight="1" x14ac:dyDescent="0.25">
      <c r="L643" s="3"/>
      <c r="O643" s="3"/>
    </row>
    <row r="644" spans="12:15" ht="15.75" customHeight="1" x14ac:dyDescent="0.25">
      <c r="L644" s="3"/>
      <c r="O644" s="3"/>
    </row>
    <row r="645" spans="12:15" ht="15.75" customHeight="1" x14ac:dyDescent="0.25">
      <c r="L645" s="3"/>
      <c r="O645" s="3"/>
    </row>
    <row r="646" spans="12:15" ht="15.75" customHeight="1" x14ac:dyDescent="0.25">
      <c r="L646" s="3"/>
      <c r="O646" s="3"/>
    </row>
    <row r="647" spans="12:15" ht="15.75" customHeight="1" x14ac:dyDescent="0.25">
      <c r="L647" s="3"/>
      <c r="O647" s="3"/>
    </row>
    <row r="648" spans="12:15" ht="15.75" customHeight="1" x14ac:dyDescent="0.25">
      <c r="L648" s="3"/>
      <c r="O648" s="3"/>
    </row>
    <row r="649" spans="12:15" ht="15.75" customHeight="1" x14ac:dyDescent="0.25">
      <c r="L649" s="3"/>
      <c r="O649" s="3"/>
    </row>
    <row r="650" spans="12:15" ht="15.75" customHeight="1" x14ac:dyDescent="0.25">
      <c r="L650" s="3"/>
      <c r="O650" s="3"/>
    </row>
    <row r="651" spans="12:15" ht="15.75" customHeight="1" x14ac:dyDescent="0.25">
      <c r="L651" s="3"/>
      <c r="O651" s="3"/>
    </row>
    <row r="652" spans="12:15" ht="15.75" customHeight="1" x14ac:dyDescent="0.25">
      <c r="L652" s="3"/>
      <c r="O652" s="3"/>
    </row>
    <row r="653" spans="12:15" ht="15.75" customHeight="1" x14ac:dyDescent="0.25">
      <c r="L653" s="3"/>
      <c r="O653" s="3"/>
    </row>
    <row r="654" spans="12:15" ht="15.75" customHeight="1" x14ac:dyDescent="0.25">
      <c r="L654" s="3"/>
      <c r="O654" s="3"/>
    </row>
    <row r="655" spans="12:15" ht="15.75" customHeight="1" x14ac:dyDescent="0.25">
      <c r="L655" s="3"/>
      <c r="O655" s="3"/>
    </row>
    <row r="656" spans="12:15" ht="15.75" customHeight="1" x14ac:dyDescent="0.25">
      <c r="L656" s="3"/>
      <c r="O656" s="3"/>
    </row>
    <row r="657" spans="12:15" ht="15.75" customHeight="1" x14ac:dyDescent="0.25">
      <c r="L657" s="3"/>
      <c r="O657" s="3"/>
    </row>
    <row r="658" spans="12:15" ht="15.75" customHeight="1" x14ac:dyDescent="0.25">
      <c r="L658" s="3"/>
      <c r="O658" s="3"/>
    </row>
    <row r="659" spans="12:15" ht="15.75" customHeight="1" x14ac:dyDescent="0.25">
      <c r="L659" s="3"/>
      <c r="O659" s="3"/>
    </row>
    <row r="660" spans="12:15" ht="15.75" customHeight="1" x14ac:dyDescent="0.25">
      <c r="L660" s="3"/>
      <c r="O660" s="3"/>
    </row>
    <row r="661" spans="12:15" ht="15.75" customHeight="1" x14ac:dyDescent="0.25">
      <c r="L661" s="3"/>
      <c r="O661" s="3"/>
    </row>
    <row r="662" spans="12:15" ht="15.75" customHeight="1" x14ac:dyDescent="0.25">
      <c r="L662" s="3"/>
      <c r="O662" s="3"/>
    </row>
    <row r="663" spans="12:15" ht="15.75" customHeight="1" x14ac:dyDescent="0.25">
      <c r="L663" s="3"/>
      <c r="O663" s="3"/>
    </row>
    <row r="664" spans="12:15" ht="15.75" customHeight="1" x14ac:dyDescent="0.25">
      <c r="L664" s="3"/>
      <c r="O664" s="3"/>
    </row>
    <row r="665" spans="12:15" ht="15.75" customHeight="1" x14ac:dyDescent="0.25">
      <c r="L665" s="3"/>
      <c r="O665" s="3"/>
    </row>
    <row r="666" spans="12:15" ht="15.75" customHeight="1" x14ac:dyDescent="0.25">
      <c r="L666" s="3"/>
      <c r="O666" s="3"/>
    </row>
    <row r="667" spans="12:15" ht="15.75" customHeight="1" x14ac:dyDescent="0.25">
      <c r="L667" s="3"/>
      <c r="O667" s="3"/>
    </row>
    <row r="668" spans="12:15" ht="15.75" customHeight="1" x14ac:dyDescent="0.25">
      <c r="L668" s="3"/>
      <c r="O668" s="3"/>
    </row>
    <row r="669" spans="12:15" ht="15.75" customHeight="1" x14ac:dyDescent="0.25">
      <c r="L669" s="3"/>
      <c r="O669" s="3"/>
    </row>
    <row r="670" spans="12:15" ht="15.75" customHeight="1" x14ac:dyDescent="0.25">
      <c r="L670" s="3"/>
      <c r="O670" s="3"/>
    </row>
    <row r="671" spans="12:15" ht="15.75" customHeight="1" x14ac:dyDescent="0.25">
      <c r="L671" s="3"/>
      <c r="O671" s="3"/>
    </row>
    <row r="672" spans="12:15" ht="15.75" customHeight="1" x14ac:dyDescent="0.25">
      <c r="L672" s="3"/>
      <c r="O672" s="3"/>
    </row>
    <row r="673" spans="12:15" ht="15.75" customHeight="1" x14ac:dyDescent="0.25">
      <c r="L673" s="3"/>
      <c r="O673" s="3"/>
    </row>
    <row r="674" spans="12:15" ht="15.75" customHeight="1" x14ac:dyDescent="0.25">
      <c r="L674" s="3"/>
      <c r="O674" s="3"/>
    </row>
    <row r="675" spans="12:15" ht="15.75" customHeight="1" x14ac:dyDescent="0.25">
      <c r="L675" s="3"/>
      <c r="O675" s="3"/>
    </row>
    <row r="676" spans="12:15" ht="15.75" customHeight="1" x14ac:dyDescent="0.25">
      <c r="L676" s="3"/>
      <c r="O676" s="3"/>
    </row>
    <row r="677" spans="12:15" ht="15.75" customHeight="1" x14ac:dyDescent="0.25">
      <c r="L677" s="3"/>
      <c r="O677" s="3"/>
    </row>
    <row r="678" spans="12:15" ht="15.75" customHeight="1" x14ac:dyDescent="0.25">
      <c r="L678" s="3"/>
      <c r="O678" s="3"/>
    </row>
    <row r="679" spans="12:15" ht="15.75" customHeight="1" x14ac:dyDescent="0.25">
      <c r="L679" s="3"/>
      <c r="O679" s="3"/>
    </row>
    <row r="680" spans="12:15" ht="15.75" customHeight="1" x14ac:dyDescent="0.25">
      <c r="L680" s="3"/>
      <c r="O680" s="3"/>
    </row>
    <row r="681" spans="12:15" ht="15.75" customHeight="1" x14ac:dyDescent="0.25">
      <c r="L681" s="3"/>
      <c r="O681" s="3"/>
    </row>
    <row r="682" spans="12:15" ht="15.75" customHeight="1" x14ac:dyDescent="0.25">
      <c r="L682" s="3"/>
      <c r="O682" s="3"/>
    </row>
    <row r="683" spans="12:15" ht="15.75" customHeight="1" x14ac:dyDescent="0.25">
      <c r="L683" s="3"/>
      <c r="O683" s="3"/>
    </row>
    <row r="684" spans="12:15" ht="15.75" customHeight="1" x14ac:dyDescent="0.25">
      <c r="L684" s="3"/>
      <c r="O684" s="3"/>
    </row>
    <row r="685" spans="12:15" ht="15.75" customHeight="1" x14ac:dyDescent="0.25">
      <c r="L685" s="3"/>
      <c r="O685" s="3"/>
    </row>
    <row r="686" spans="12:15" ht="15.75" customHeight="1" x14ac:dyDescent="0.25">
      <c r="L686" s="3"/>
      <c r="O686" s="3"/>
    </row>
    <row r="687" spans="12:15" ht="15.75" customHeight="1" x14ac:dyDescent="0.25">
      <c r="L687" s="3"/>
      <c r="O687" s="3"/>
    </row>
    <row r="688" spans="12:15" ht="15.75" customHeight="1" x14ac:dyDescent="0.25">
      <c r="L688" s="3"/>
      <c r="O688" s="3"/>
    </row>
    <row r="689" spans="12:15" ht="15.75" customHeight="1" x14ac:dyDescent="0.25">
      <c r="L689" s="3"/>
      <c r="O689" s="3"/>
    </row>
    <row r="690" spans="12:15" ht="15.75" customHeight="1" x14ac:dyDescent="0.25">
      <c r="L690" s="3"/>
      <c r="O690" s="3"/>
    </row>
    <row r="691" spans="12:15" ht="15.75" customHeight="1" x14ac:dyDescent="0.25">
      <c r="L691" s="3"/>
      <c r="O691" s="3"/>
    </row>
    <row r="692" spans="12:15" ht="15.75" customHeight="1" x14ac:dyDescent="0.25">
      <c r="L692" s="3"/>
      <c r="O692" s="3"/>
    </row>
    <row r="693" spans="12:15" ht="15.75" customHeight="1" x14ac:dyDescent="0.25">
      <c r="L693" s="3"/>
      <c r="O693" s="3"/>
    </row>
    <row r="694" spans="12:15" ht="15.75" customHeight="1" x14ac:dyDescent="0.25">
      <c r="L694" s="3"/>
      <c r="O694" s="3"/>
    </row>
    <row r="695" spans="12:15" ht="15.75" customHeight="1" x14ac:dyDescent="0.25">
      <c r="L695" s="3"/>
      <c r="O695" s="3"/>
    </row>
    <row r="696" spans="12:15" ht="15.75" customHeight="1" x14ac:dyDescent="0.25">
      <c r="L696" s="3"/>
      <c r="O696" s="3"/>
    </row>
    <row r="697" spans="12:15" ht="15.75" customHeight="1" x14ac:dyDescent="0.25">
      <c r="L697" s="3"/>
      <c r="O697" s="3"/>
    </row>
    <row r="698" spans="12:15" ht="15.75" customHeight="1" x14ac:dyDescent="0.25">
      <c r="L698" s="3"/>
      <c r="O698" s="3"/>
    </row>
    <row r="699" spans="12:15" ht="15.75" customHeight="1" x14ac:dyDescent="0.25">
      <c r="L699" s="3"/>
      <c r="O699" s="3"/>
    </row>
    <row r="700" spans="12:15" ht="15.75" customHeight="1" x14ac:dyDescent="0.25">
      <c r="L700" s="3"/>
      <c r="O700" s="3"/>
    </row>
    <row r="701" spans="12:15" ht="15.75" customHeight="1" x14ac:dyDescent="0.25">
      <c r="L701" s="3"/>
      <c r="O701" s="3"/>
    </row>
    <row r="702" spans="12:15" ht="15.75" customHeight="1" x14ac:dyDescent="0.25">
      <c r="L702" s="3"/>
      <c r="O702" s="3"/>
    </row>
    <row r="703" spans="12:15" ht="15.75" customHeight="1" x14ac:dyDescent="0.25">
      <c r="L703" s="3"/>
      <c r="O703" s="3"/>
    </row>
    <row r="704" spans="12:15" ht="15.75" customHeight="1" x14ac:dyDescent="0.25">
      <c r="L704" s="3"/>
      <c r="O704" s="3"/>
    </row>
    <row r="705" spans="12:15" ht="15.75" customHeight="1" x14ac:dyDescent="0.25">
      <c r="L705" s="3"/>
      <c r="O705" s="3"/>
    </row>
    <row r="706" spans="12:15" ht="15.75" customHeight="1" x14ac:dyDescent="0.25">
      <c r="L706" s="3"/>
      <c r="O706" s="3"/>
    </row>
    <row r="707" spans="12:15" ht="15.75" customHeight="1" x14ac:dyDescent="0.25">
      <c r="L707" s="3"/>
      <c r="O707" s="3"/>
    </row>
    <row r="708" spans="12:15" ht="15.75" customHeight="1" x14ac:dyDescent="0.25">
      <c r="L708" s="3"/>
      <c r="O708" s="3"/>
    </row>
    <row r="709" spans="12:15" ht="15.75" customHeight="1" x14ac:dyDescent="0.25">
      <c r="L709" s="3"/>
      <c r="O709" s="3"/>
    </row>
    <row r="710" spans="12:15" ht="15.75" customHeight="1" x14ac:dyDescent="0.25">
      <c r="L710" s="3"/>
      <c r="O710" s="3"/>
    </row>
    <row r="711" spans="12:15" ht="15.75" customHeight="1" x14ac:dyDescent="0.25">
      <c r="L711" s="3"/>
      <c r="O711" s="3"/>
    </row>
    <row r="712" spans="12:15" ht="15.75" customHeight="1" x14ac:dyDescent="0.25">
      <c r="L712" s="3"/>
      <c r="O712" s="3"/>
    </row>
    <row r="713" spans="12:15" ht="15.75" customHeight="1" x14ac:dyDescent="0.25">
      <c r="L713" s="3"/>
      <c r="O713" s="3"/>
    </row>
    <row r="714" spans="12:15" ht="15.75" customHeight="1" x14ac:dyDescent="0.25">
      <c r="L714" s="3"/>
      <c r="O714" s="3"/>
    </row>
    <row r="715" spans="12:15" ht="15.75" customHeight="1" x14ac:dyDescent="0.25">
      <c r="L715" s="3"/>
      <c r="O715" s="3"/>
    </row>
    <row r="716" spans="12:15" ht="15.75" customHeight="1" x14ac:dyDescent="0.25">
      <c r="L716" s="3"/>
      <c r="O716" s="3"/>
    </row>
    <row r="717" spans="12:15" ht="15.75" customHeight="1" x14ac:dyDescent="0.25">
      <c r="L717" s="3"/>
      <c r="O717" s="3"/>
    </row>
    <row r="718" spans="12:15" ht="15.75" customHeight="1" x14ac:dyDescent="0.25">
      <c r="L718" s="3"/>
      <c r="O718" s="3"/>
    </row>
    <row r="719" spans="12:15" ht="15.75" customHeight="1" x14ac:dyDescent="0.25">
      <c r="L719" s="3"/>
      <c r="O719" s="3"/>
    </row>
    <row r="720" spans="12:15" ht="15.75" customHeight="1" x14ac:dyDescent="0.25">
      <c r="L720" s="3"/>
      <c r="O720" s="3"/>
    </row>
    <row r="721" spans="12:15" ht="15.75" customHeight="1" x14ac:dyDescent="0.25">
      <c r="L721" s="3"/>
      <c r="O721" s="3"/>
    </row>
    <row r="722" spans="12:15" ht="15.75" customHeight="1" x14ac:dyDescent="0.25">
      <c r="L722" s="3"/>
      <c r="O722" s="3"/>
    </row>
    <row r="723" spans="12:15" ht="15.75" customHeight="1" x14ac:dyDescent="0.25">
      <c r="L723" s="3"/>
      <c r="O723" s="3"/>
    </row>
    <row r="724" spans="12:15" ht="15.75" customHeight="1" x14ac:dyDescent="0.25">
      <c r="L724" s="3"/>
      <c r="O724" s="3"/>
    </row>
    <row r="725" spans="12:15" ht="15.75" customHeight="1" x14ac:dyDescent="0.25">
      <c r="L725" s="3"/>
      <c r="O725" s="3"/>
    </row>
    <row r="726" spans="12:15" ht="15.75" customHeight="1" x14ac:dyDescent="0.25">
      <c r="L726" s="3"/>
      <c r="O726" s="3"/>
    </row>
    <row r="727" spans="12:15" ht="15.75" customHeight="1" x14ac:dyDescent="0.25">
      <c r="L727" s="3"/>
      <c r="O727" s="3"/>
    </row>
    <row r="728" spans="12:15" ht="15.75" customHeight="1" x14ac:dyDescent="0.25">
      <c r="L728" s="3"/>
      <c r="O728" s="3"/>
    </row>
    <row r="729" spans="12:15" ht="15.75" customHeight="1" x14ac:dyDescent="0.25">
      <c r="L729" s="3"/>
      <c r="O729" s="3"/>
    </row>
    <row r="730" spans="12:15" ht="15.75" customHeight="1" x14ac:dyDescent="0.25">
      <c r="L730" s="3"/>
      <c r="O730" s="3"/>
    </row>
    <row r="731" spans="12:15" ht="15.75" customHeight="1" x14ac:dyDescent="0.25">
      <c r="L731" s="3"/>
      <c r="O731" s="3"/>
    </row>
    <row r="732" spans="12:15" ht="15.75" customHeight="1" x14ac:dyDescent="0.25">
      <c r="L732" s="3"/>
      <c r="O732" s="3"/>
    </row>
    <row r="733" spans="12:15" ht="15.75" customHeight="1" x14ac:dyDescent="0.25">
      <c r="L733" s="3"/>
      <c r="O733" s="3"/>
    </row>
    <row r="734" spans="12:15" ht="15.75" customHeight="1" x14ac:dyDescent="0.25">
      <c r="L734" s="3"/>
      <c r="O734" s="3"/>
    </row>
    <row r="735" spans="12:15" ht="15.75" customHeight="1" x14ac:dyDescent="0.25">
      <c r="L735" s="3"/>
      <c r="O735" s="3"/>
    </row>
    <row r="736" spans="12:15" ht="15.75" customHeight="1" x14ac:dyDescent="0.25">
      <c r="L736" s="3"/>
      <c r="O736" s="3"/>
    </row>
    <row r="737" spans="12:15" ht="15.75" customHeight="1" x14ac:dyDescent="0.25">
      <c r="L737" s="3"/>
      <c r="O737" s="3"/>
    </row>
    <row r="738" spans="12:15" ht="15.75" customHeight="1" x14ac:dyDescent="0.25">
      <c r="L738" s="3"/>
      <c r="O738" s="3"/>
    </row>
    <row r="739" spans="12:15" ht="15.75" customHeight="1" x14ac:dyDescent="0.25">
      <c r="L739" s="3"/>
      <c r="O739" s="3"/>
    </row>
    <row r="740" spans="12:15" ht="15.75" customHeight="1" x14ac:dyDescent="0.25">
      <c r="L740" s="3"/>
      <c r="O740" s="3"/>
    </row>
    <row r="741" spans="12:15" ht="15.75" customHeight="1" x14ac:dyDescent="0.25">
      <c r="L741" s="3"/>
      <c r="O741" s="3"/>
    </row>
    <row r="742" spans="12:15" ht="15.75" customHeight="1" x14ac:dyDescent="0.25">
      <c r="L742" s="3"/>
      <c r="O742" s="3"/>
    </row>
    <row r="743" spans="12:15" ht="15.75" customHeight="1" x14ac:dyDescent="0.25">
      <c r="L743" s="3"/>
      <c r="O743" s="3"/>
    </row>
    <row r="744" spans="12:15" ht="15.75" customHeight="1" x14ac:dyDescent="0.25">
      <c r="L744" s="3"/>
      <c r="O744" s="3"/>
    </row>
    <row r="745" spans="12:15" ht="15.75" customHeight="1" x14ac:dyDescent="0.25">
      <c r="L745" s="3"/>
      <c r="O745" s="3"/>
    </row>
    <row r="746" spans="12:15" ht="15.75" customHeight="1" x14ac:dyDescent="0.25">
      <c r="L746" s="3"/>
      <c r="O746" s="3"/>
    </row>
    <row r="747" spans="12:15" ht="15.75" customHeight="1" x14ac:dyDescent="0.25">
      <c r="L747" s="3"/>
      <c r="O747" s="3"/>
    </row>
    <row r="748" spans="12:15" ht="15.75" customHeight="1" x14ac:dyDescent="0.25">
      <c r="L748" s="3"/>
      <c r="O748" s="3"/>
    </row>
    <row r="749" spans="12:15" ht="15.75" customHeight="1" x14ac:dyDescent="0.25">
      <c r="L749" s="3"/>
      <c r="O749" s="3"/>
    </row>
    <row r="750" spans="12:15" ht="15.75" customHeight="1" x14ac:dyDescent="0.25">
      <c r="L750" s="3"/>
      <c r="O750" s="3"/>
    </row>
    <row r="751" spans="12:15" ht="15.75" customHeight="1" x14ac:dyDescent="0.25">
      <c r="L751" s="3"/>
      <c r="O751" s="3"/>
    </row>
    <row r="752" spans="12:15" ht="15.75" customHeight="1" x14ac:dyDescent="0.25">
      <c r="L752" s="3"/>
      <c r="O752" s="3"/>
    </row>
    <row r="753" spans="12:15" ht="15.75" customHeight="1" x14ac:dyDescent="0.25">
      <c r="L753" s="3"/>
      <c r="O753" s="3"/>
    </row>
    <row r="754" spans="12:15" ht="15.75" customHeight="1" x14ac:dyDescent="0.25">
      <c r="L754" s="3"/>
      <c r="O754" s="3"/>
    </row>
    <row r="755" spans="12:15" ht="15.75" customHeight="1" x14ac:dyDescent="0.25">
      <c r="L755" s="3"/>
      <c r="O755" s="3"/>
    </row>
    <row r="756" spans="12:15" ht="15.75" customHeight="1" x14ac:dyDescent="0.25">
      <c r="L756" s="3"/>
      <c r="O756" s="3"/>
    </row>
    <row r="757" spans="12:15" ht="15.75" customHeight="1" x14ac:dyDescent="0.25">
      <c r="L757" s="3"/>
      <c r="O757" s="3"/>
    </row>
    <row r="758" spans="12:15" ht="15.75" customHeight="1" x14ac:dyDescent="0.25">
      <c r="L758" s="3"/>
      <c r="O758" s="3"/>
    </row>
    <row r="759" spans="12:15" ht="15.75" customHeight="1" x14ac:dyDescent="0.25">
      <c r="L759" s="3"/>
      <c r="O759" s="3"/>
    </row>
    <row r="760" spans="12:15" ht="15.75" customHeight="1" x14ac:dyDescent="0.25">
      <c r="L760" s="3"/>
      <c r="O760" s="3"/>
    </row>
    <row r="761" spans="12:15" ht="15.75" customHeight="1" x14ac:dyDescent="0.25">
      <c r="L761" s="3"/>
      <c r="O761" s="3"/>
    </row>
    <row r="762" spans="12:15" ht="15.75" customHeight="1" x14ac:dyDescent="0.25">
      <c r="L762" s="3"/>
      <c r="O762" s="3"/>
    </row>
    <row r="763" spans="12:15" ht="15.75" customHeight="1" x14ac:dyDescent="0.25">
      <c r="L763" s="3"/>
      <c r="O763" s="3"/>
    </row>
    <row r="764" spans="12:15" ht="15.75" customHeight="1" x14ac:dyDescent="0.25">
      <c r="L764" s="3"/>
      <c r="O764" s="3"/>
    </row>
    <row r="765" spans="12:15" ht="15.75" customHeight="1" x14ac:dyDescent="0.25">
      <c r="L765" s="3"/>
      <c r="O765" s="3"/>
    </row>
    <row r="766" spans="12:15" ht="15.75" customHeight="1" x14ac:dyDescent="0.25">
      <c r="L766" s="3"/>
      <c r="O766" s="3"/>
    </row>
    <row r="767" spans="12:15" ht="15.75" customHeight="1" x14ac:dyDescent="0.25">
      <c r="L767" s="3"/>
      <c r="O767" s="3"/>
    </row>
    <row r="768" spans="12:15" ht="15.75" customHeight="1" x14ac:dyDescent="0.25">
      <c r="L768" s="3"/>
      <c r="O768" s="3"/>
    </row>
    <row r="769" spans="12:15" ht="15.75" customHeight="1" x14ac:dyDescent="0.25">
      <c r="L769" s="3"/>
      <c r="O769" s="3"/>
    </row>
    <row r="770" spans="12:15" ht="15.75" customHeight="1" x14ac:dyDescent="0.25">
      <c r="L770" s="3"/>
      <c r="O770" s="3"/>
    </row>
    <row r="771" spans="12:15" ht="15.75" customHeight="1" x14ac:dyDescent="0.25">
      <c r="L771" s="3"/>
      <c r="O771" s="3"/>
    </row>
    <row r="772" spans="12:15" ht="15.75" customHeight="1" x14ac:dyDescent="0.25">
      <c r="L772" s="3"/>
      <c r="O772" s="3"/>
    </row>
    <row r="773" spans="12:15" ht="15.75" customHeight="1" x14ac:dyDescent="0.25">
      <c r="L773" s="3"/>
      <c r="O773" s="3"/>
    </row>
    <row r="774" spans="12:15" ht="15.75" customHeight="1" x14ac:dyDescent="0.25">
      <c r="L774" s="3"/>
      <c r="O774" s="3"/>
    </row>
    <row r="775" spans="12:15" ht="15.75" customHeight="1" x14ac:dyDescent="0.25">
      <c r="L775" s="3"/>
      <c r="O775" s="3"/>
    </row>
    <row r="776" spans="12:15" ht="15.75" customHeight="1" x14ac:dyDescent="0.25">
      <c r="L776" s="3"/>
      <c r="O776" s="3"/>
    </row>
    <row r="777" spans="12:15" ht="15.75" customHeight="1" x14ac:dyDescent="0.25">
      <c r="L777" s="3"/>
      <c r="O777" s="3"/>
    </row>
    <row r="778" spans="12:15" ht="15.75" customHeight="1" x14ac:dyDescent="0.25">
      <c r="L778" s="3"/>
      <c r="O778" s="3"/>
    </row>
    <row r="779" spans="12:15" ht="15.75" customHeight="1" x14ac:dyDescent="0.25">
      <c r="L779" s="3"/>
      <c r="O779" s="3"/>
    </row>
    <row r="780" spans="12:15" ht="15.75" customHeight="1" x14ac:dyDescent="0.25">
      <c r="L780" s="3"/>
      <c r="O780" s="3"/>
    </row>
    <row r="781" spans="12:15" ht="15.75" customHeight="1" x14ac:dyDescent="0.25">
      <c r="L781" s="3"/>
      <c r="O781" s="3"/>
    </row>
    <row r="782" spans="12:15" ht="15.75" customHeight="1" x14ac:dyDescent="0.25">
      <c r="L782" s="3"/>
      <c r="O782" s="3"/>
    </row>
    <row r="783" spans="12:15" ht="15.75" customHeight="1" x14ac:dyDescent="0.25">
      <c r="L783" s="3"/>
      <c r="O783" s="3"/>
    </row>
    <row r="784" spans="12:15" ht="15.75" customHeight="1" x14ac:dyDescent="0.25">
      <c r="L784" s="3"/>
      <c r="O784" s="3"/>
    </row>
    <row r="785" spans="12:15" ht="15.75" customHeight="1" x14ac:dyDescent="0.25">
      <c r="L785" s="3"/>
      <c r="O785" s="3"/>
    </row>
    <row r="786" spans="12:15" ht="15.75" customHeight="1" x14ac:dyDescent="0.25">
      <c r="L786" s="3"/>
      <c r="O786" s="3"/>
    </row>
    <row r="787" spans="12:15" ht="15.75" customHeight="1" x14ac:dyDescent="0.25">
      <c r="L787" s="3"/>
      <c r="O787" s="3"/>
    </row>
    <row r="788" spans="12:15" ht="15.75" customHeight="1" x14ac:dyDescent="0.25">
      <c r="L788" s="3"/>
      <c r="O788" s="3"/>
    </row>
    <row r="789" spans="12:15" ht="15.75" customHeight="1" x14ac:dyDescent="0.25">
      <c r="L789" s="3"/>
      <c r="O789" s="3"/>
    </row>
    <row r="790" spans="12:15" ht="15.75" customHeight="1" x14ac:dyDescent="0.25">
      <c r="L790" s="3"/>
      <c r="O790" s="3"/>
    </row>
    <row r="791" spans="12:15" ht="15.75" customHeight="1" x14ac:dyDescent="0.25">
      <c r="L791" s="3"/>
      <c r="O791" s="3"/>
    </row>
    <row r="792" spans="12:15" ht="15.75" customHeight="1" x14ac:dyDescent="0.25">
      <c r="L792" s="3"/>
      <c r="O792" s="3"/>
    </row>
    <row r="793" spans="12:15" ht="15.75" customHeight="1" x14ac:dyDescent="0.25">
      <c r="L793" s="3"/>
      <c r="O793" s="3"/>
    </row>
    <row r="794" spans="12:15" ht="15.75" customHeight="1" x14ac:dyDescent="0.25">
      <c r="L794" s="3"/>
      <c r="O794" s="3"/>
    </row>
    <row r="795" spans="12:15" ht="15.75" customHeight="1" x14ac:dyDescent="0.25">
      <c r="L795" s="3"/>
      <c r="O795" s="3"/>
    </row>
    <row r="796" spans="12:15" ht="15.75" customHeight="1" x14ac:dyDescent="0.25">
      <c r="L796" s="3"/>
      <c r="O796" s="3"/>
    </row>
    <row r="797" spans="12:15" ht="15.75" customHeight="1" x14ac:dyDescent="0.25">
      <c r="L797" s="3"/>
      <c r="O797" s="3"/>
    </row>
    <row r="798" spans="12:15" ht="15.75" customHeight="1" x14ac:dyDescent="0.25">
      <c r="L798" s="3"/>
      <c r="O798" s="3"/>
    </row>
    <row r="799" spans="12:15" ht="15.75" customHeight="1" x14ac:dyDescent="0.25">
      <c r="L799" s="3"/>
      <c r="O799" s="3"/>
    </row>
    <row r="800" spans="12:15" ht="15.75" customHeight="1" x14ac:dyDescent="0.25">
      <c r="L800" s="3"/>
      <c r="O800" s="3"/>
    </row>
    <row r="801" spans="12:15" ht="15.75" customHeight="1" x14ac:dyDescent="0.25">
      <c r="L801" s="3"/>
      <c r="O801" s="3"/>
    </row>
    <row r="802" spans="12:15" ht="15.75" customHeight="1" x14ac:dyDescent="0.25">
      <c r="L802" s="3"/>
      <c r="O802" s="3"/>
    </row>
    <row r="803" spans="12:15" ht="15.75" customHeight="1" x14ac:dyDescent="0.25">
      <c r="L803" s="3"/>
      <c r="O803" s="3"/>
    </row>
    <row r="804" spans="12:15" ht="15.75" customHeight="1" x14ac:dyDescent="0.25">
      <c r="L804" s="3"/>
      <c r="O804" s="3"/>
    </row>
    <row r="805" spans="12:15" ht="15.75" customHeight="1" x14ac:dyDescent="0.25">
      <c r="L805" s="3"/>
      <c r="O805" s="3"/>
    </row>
    <row r="806" spans="12:15" ht="15.75" customHeight="1" x14ac:dyDescent="0.25">
      <c r="L806" s="3"/>
      <c r="O806" s="3"/>
    </row>
    <row r="807" spans="12:15" ht="15.75" customHeight="1" x14ac:dyDescent="0.25">
      <c r="L807" s="3"/>
      <c r="O807" s="3"/>
    </row>
    <row r="808" spans="12:15" ht="15.75" customHeight="1" x14ac:dyDescent="0.25">
      <c r="L808" s="3"/>
      <c r="O808" s="3"/>
    </row>
    <row r="809" spans="12:15" ht="15.75" customHeight="1" x14ac:dyDescent="0.25">
      <c r="L809" s="3"/>
      <c r="O809" s="3"/>
    </row>
    <row r="810" spans="12:15" ht="15.75" customHeight="1" x14ac:dyDescent="0.25">
      <c r="L810" s="3"/>
      <c r="O810" s="3"/>
    </row>
    <row r="811" spans="12:15" ht="15.75" customHeight="1" x14ac:dyDescent="0.25">
      <c r="L811" s="3"/>
      <c r="O811" s="3"/>
    </row>
    <row r="812" spans="12:15" ht="15.75" customHeight="1" x14ac:dyDescent="0.25">
      <c r="L812" s="3"/>
      <c r="O812" s="3"/>
    </row>
    <row r="813" spans="12:15" ht="15.75" customHeight="1" x14ac:dyDescent="0.25">
      <c r="L813" s="3"/>
      <c r="O813" s="3"/>
    </row>
    <row r="814" spans="12:15" ht="15.75" customHeight="1" x14ac:dyDescent="0.25">
      <c r="L814" s="3"/>
      <c r="O814" s="3"/>
    </row>
    <row r="815" spans="12:15" ht="15.75" customHeight="1" x14ac:dyDescent="0.25">
      <c r="L815" s="3"/>
      <c r="O815" s="3"/>
    </row>
    <row r="816" spans="12:15" ht="15.75" customHeight="1" x14ac:dyDescent="0.25">
      <c r="L816" s="3"/>
      <c r="O816" s="3"/>
    </row>
    <row r="817" spans="12:15" ht="15.75" customHeight="1" x14ac:dyDescent="0.25">
      <c r="L817" s="3"/>
      <c r="O817" s="3"/>
    </row>
    <row r="818" spans="12:15" ht="15.75" customHeight="1" x14ac:dyDescent="0.25">
      <c r="L818" s="3"/>
      <c r="O818" s="3"/>
    </row>
    <row r="819" spans="12:15" ht="15.75" customHeight="1" x14ac:dyDescent="0.25">
      <c r="L819" s="3"/>
      <c r="O819" s="3"/>
    </row>
    <row r="820" spans="12:15" ht="15.75" customHeight="1" x14ac:dyDescent="0.25">
      <c r="L820" s="3"/>
      <c r="O820" s="3"/>
    </row>
    <row r="821" spans="12:15" ht="15.75" customHeight="1" x14ac:dyDescent="0.25">
      <c r="L821" s="3"/>
      <c r="O821" s="3"/>
    </row>
    <row r="822" spans="12:15" ht="15.75" customHeight="1" x14ac:dyDescent="0.25">
      <c r="L822" s="3"/>
      <c r="O822" s="3"/>
    </row>
    <row r="823" spans="12:15" ht="15.75" customHeight="1" x14ac:dyDescent="0.25">
      <c r="L823" s="3"/>
      <c r="O823" s="3"/>
    </row>
    <row r="824" spans="12:15" ht="15.75" customHeight="1" x14ac:dyDescent="0.25">
      <c r="L824" s="3"/>
      <c r="O824" s="3"/>
    </row>
    <row r="825" spans="12:15" ht="15.75" customHeight="1" x14ac:dyDescent="0.25">
      <c r="L825" s="3"/>
      <c r="O825" s="3"/>
    </row>
    <row r="826" spans="12:15" ht="15.75" customHeight="1" x14ac:dyDescent="0.25">
      <c r="L826" s="3"/>
      <c r="O826" s="3"/>
    </row>
    <row r="827" spans="12:15" ht="15.75" customHeight="1" x14ac:dyDescent="0.25">
      <c r="L827" s="3"/>
      <c r="O827" s="3"/>
    </row>
    <row r="828" spans="12:15" ht="15.75" customHeight="1" x14ac:dyDescent="0.25">
      <c r="L828" s="3"/>
      <c r="O828" s="3"/>
    </row>
    <row r="829" spans="12:15" ht="15.75" customHeight="1" x14ac:dyDescent="0.25">
      <c r="L829" s="3"/>
      <c r="O829" s="3"/>
    </row>
    <row r="830" spans="12:15" ht="15.75" customHeight="1" x14ac:dyDescent="0.25">
      <c r="L830" s="3"/>
      <c r="O830" s="3"/>
    </row>
    <row r="831" spans="12:15" ht="15.75" customHeight="1" x14ac:dyDescent="0.25">
      <c r="L831" s="3"/>
      <c r="O831" s="3"/>
    </row>
    <row r="832" spans="12:15" ht="15.75" customHeight="1" x14ac:dyDescent="0.25">
      <c r="L832" s="3"/>
      <c r="O832" s="3"/>
    </row>
    <row r="833" spans="12:15" ht="15.75" customHeight="1" x14ac:dyDescent="0.25">
      <c r="L833" s="3"/>
      <c r="O833" s="3"/>
    </row>
    <row r="834" spans="12:15" ht="15.75" customHeight="1" x14ac:dyDescent="0.25">
      <c r="L834" s="3"/>
      <c r="O834" s="3"/>
    </row>
    <row r="835" spans="12:15" ht="15.75" customHeight="1" x14ac:dyDescent="0.25">
      <c r="L835" s="3"/>
      <c r="O835" s="3"/>
    </row>
    <row r="836" spans="12:15" ht="15.75" customHeight="1" x14ac:dyDescent="0.25">
      <c r="L836" s="3"/>
      <c r="O836" s="3"/>
    </row>
    <row r="837" spans="12:15" ht="15.75" customHeight="1" x14ac:dyDescent="0.25">
      <c r="L837" s="3"/>
      <c r="O837" s="3"/>
    </row>
    <row r="838" spans="12:15" ht="15.75" customHeight="1" x14ac:dyDescent="0.25">
      <c r="L838" s="3"/>
      <c r="O838" s="3"/>
    </row>
    <row r="839" spans="12:15" ht="15.75" customHeight="1" x14ac:dyDescent="0.25">
      <c r="L839" s="3"/>
      <c r="O839" s="3"/>
    </row>
    <row r="840" spans="12:15" ht="15.75" customHeight="1" x14ac:dyDescent="0.25">
      <c r="L840" s="3"/>
      <c r="O840" s="3"/>
    </row>
    <row r="841" spans="12:15" ht="15.75" customHeight="1" x14ac:dyDescent="0.25">
      <c r="L841" s="3"/>
      <c r="O841" s="3"/>
    </row>
    <row r="842" spans="12:15" ht="15.75" customHeight="1" x14ac:dyDescent="0.25">
      <c r="L842" s="3"/>
      <c r="O842" s="3"/>
    </row>
    <row r="843" spans="12:15" ht="15.75" customHeight="1" x14ac:dyDescent="0.25">
      <c r="L843" s="3"/>
      <c r="O843" s="3"/>
    </row>
    <row r="844" spans="12:15" ht="15.75" customHeight="1" x14ac:dyDescent="0.25">
      <c r="L844" s="3"/>
      <c r="O844" s="3"/>
    </row>
    <row r="845" spans="12:15" ht="15.75" customHeight="1" x14ac:dyDescent="0.25">
      <c r="L845" s="3"/>
      <c r="O845" s="3"/>
    </row>
    <row r="846" spans="12:15" ht="15.75" customHeight="1" x14ac:dyDescent="0.25">
      <c r="L846" s="3"/>
      <c r="O846" s="3"/>
    </row>
    <row r="847" spans="12:15" ht="15.75" customHeight="1" x14ac:dyDescent="0.25">
      <c r="L847" s="3"/>
      <c r="O847" s="3"/>
    </row>
    <row r="848" spans="12:15" ht="15.75" customHeight="1" x14ac:dyDescent="0.25">
      <c r="L848" s="3"/>
      <c r="O848" s="3"/>
    </row>
    <row r="849" spans="12:15" ht="15.75" customHeight="1" x14ac:dyDescent="0.25">
      <c r="L849" s="3"/>
      <c r="O849" s="3"/>
    </row>
    <row r="850" spans="12:15" ht="15.75" customHeight="1" x14ac:dyDescent="0.25">
      <c r="L850" s="3"/>
      <c r="O850" s="3"/>
    </row>
    <row r="851" spans="12:15" ht="15.75" customHeight="1" x14ac:dyDescent="0.25">
      <c r="L851" s="3"/>
      <c r="O851" s="3"/>
    </row>
    <row r="852" spans="12:15" ht="15.75" customHeight="1" x14ac:dyDescent="0.25">
      <c r="L852" s="3"/>
      <c r="O852" s="3"/>
    </row>
    <row r="853" spans="12:15" ht="15.75" customHeight="1" x14ac:dyDescent="0.25">
      <c r="L853" s="3"/>
      <c r="O853" s="3"/>
    </row>
    <row r="854" spans="12:15" ht="15.75" customHeight="1" x14ac:dyDescent="0.25">
      <c r="L854" s="3"/>
      <c r="O854" s="3"/>
    </row>
    <row r="855" spans="12:15" ht="15.75" customHeight="1" x14ac:dyDescent="0.25">
      <c r="L855" s="3"/>
      <c r="O855" s="3"/>
    </row>
    <row r="856" spans="12:15" ht="15.75" customHeight="1" x14ac:dyDescent="0.25">
      <c r="L856" s="3"/>
      <c r="O856" s="3"/>
    </row>
    <row r="857" spans="12:15" ht="15.75" customHeight="1" x14ac:dyDescent="0.25">
      <c r="L857" s="3"/>
      <c r="O857" s="3"/>
    </row>
    <row r="858" spans="12:15" ht="15.75" customHeight="1" x14ac:dyDescent="0.25">
      <c r="L858" s="3"/>
      <c r="O858" s="3"/>
    </row>
    <row r="859" spans="12:15" ht="15.75" customHeight="1" x14ac:dyDescent="0.25">
      <c r="L859" s="3"/>
      <c r="O859" s="3"/>
    </row>
    <row r="860" spans="12:15" ht="15.75" customHeight="1" x14ac:dyDescent="0.25">
      <c r="L860" s="3"/>
      <c r="O860" s="3"/>
    </row>
    <row r="861" spans="12:15" ht="15.75" customHeight="1" x14ac:dyDescent="0.25">
      <c r="L861" s="3"/>
      <c r="O861" s="3"/>
    </row>
    <row r="862" spans="12:15" ht="15.75" customHeight="1" x14ac:dyDescent="0.25">
      <c r="L862" s="3"/>
      <c r="O862" s="3"/>
    </row>
    <row r="863" spans="12:15" ht="15.75" customHeight="1" x14ac:dyDescent="0.25">
      <c r="L863" s="3"/>
      <c r="O863" s="3"/>
    </row>
    <row r="864" spans="12:15" ht="15.75" customHeight="1" x14ac:dyDescent="0.25">
      <c r="L864" s="3"/>
      <c r="O864" s="3"/>
    </row>
    <row r="865" spans="12:15" ht="15.75" customHeight="1" x14ac:dyDescent="0.25">
      <c r="L865" s="3"/>
      <c r="O865" s="3"/>
    </row>
    <row r="866" spans="12:15" ht="15.75" customHeight="1" x14ac:dyDescent="0.25">
      <c r="L866" s="3"/>
      <c r="O866" s="3"/>
    </row>
    <row r="867" spans="12:15" ht="15.75" customHeight="1" x14ac:dyDescent="0.25">
      <c r="L867" s="3"/>
      <c r="O867" s="3"/>
    </row>
    <row r="868" spans="12:15" ht="15.75" customHeight="1" x14ac:dyDescent="0.25">
      <c r="L868" s="3"/>
      <c r="O868" s="3"/>
    </row>
    <row r="869" spans="12:15" ht="15.75" customHeight="1" x14ac:dyDescent="0.25">
      <c r="L869" s="3"/>
      <c r="O869" s="3"/>
    </row>
    <row r="870" spans="12:15" ht="15.75" customHeight="1" x14ac:dyDescent="0.25">
      <c r="L870" s="3"/>
      <c r="O870" s="3"/>
    </row>
    <row r="871" spans="12:15" ht="15.75" customHeight="1" x14ac:dyDescent="0.25">
      <c r="L871" s="3"/>
      <c r="O871" s="3"/>
    </row>
    <row r="872" spans="12:15" ht="15.75" customHeight="1" x14ac:dyDescent="0.25">
      <c r="L872" s="3"/>
      <c r="O872" s="3"/>
    </row>
    <row r="873" spans="12:15" ht="15.75" customHeight="1" x14ac:dyDescent="0.25">
      <c r="L873" s="3"/>
      <c r="O873" s="3"/>
    </row>
    <row r="874" spans="12:15" ht="15.75" customHeight="1" x14ac:dyDescent="0.25">
      <c r="L874" s="3"/>
      <c r="O874" s="3"/>
    </row>
    <row r="875" spans="12:15" ht="15.75" customHeight="1" x14ac:dyDescent="0.25">
      <c r="L875" s="3"/>
      <c r="O875" s="3"/>
    </row>
    <row r="876" spans="12:15" ht="15.75" customHeight="1" x14ac:dyDescent="0.25">
      <c r="L876" s="3"/>
      <c r="O876" s="3"/>
    </row>
    <row r="877" spans="12:15" ht="15.75" customHeight="1" x14ac:dyDescent="0.25">
      <c r="L877" s="3"/>
      <c r="O877" s="3"/>
    </row>
    <row r="878" spans="12:15" ht="15.75" customHeight="1" x14ac:dyDescent="0.25">
      <c r="L878" s="3"/>
      <c r="O878" s="3"/>
    </row>
    <row r="879" spans="12:15" ht="15.75" customHeight="1" x14ac:dyDescent="0.25">
      <c r="L879" s="3"/>
      <c r="O879" s="3"/>
    </row>
    <row r="880" spans="12:15" ht="15.75" customHeight="1" x14ac:dyDescent="0.25">
      <c r="L880" s="3"/>
      <c r="O880" s="3"/>
    </row>
    <row r="881" spans="12:15" ht="15.75" customHeight="1" x14ac:dyDescent="0.25">
      <c r="L881" s="3"/>
      <c r="O881" s="3"/>
    </row>
    <row r="882" spans="12:15" ht="15.75" customHeight="1" x14ac:dyDescent="0.25">
      <c r="L882" s="3"/>
      <c r="O882" s="3"/>
    </row>
    <row r="883" spans="12:15" ht="15.75" customHeight="1" x14ac:dyDescent="0.25">
      <c r="L883" s="3"/>
      <c r="O883" s="3"/>
    </row>
    <row r="884" spans="12:15" ht="15.75" customHeight="1" x14ac:dyDescent="0.25">
      <c r="L884" s="3"/>
      <c r="O884" s="3"/>
    </row>
    <row r="885" spans="12:15" ht="15.75" customHeight="1" x14ac:dyDescent="0.25">
      <c r="L885" s="3"/>
      <c r="O885" s="3"/>
    </row>
    <row r="886" spans="12:15" ht="15.75" customHeight="1" x14ac:dyDescent="0.25">
      <c r="L886" s="3"/>
      <c r="O886" s="3"/>
    </row>
    <row r="887" spans="12:15" ht="15.75" customHeight="1" x14ac:dyDescent="0.25">
      <c r="L887" s="3"/>
      <c r="O887" s="3"/>
    </row>
    <row r="888" spans="12:15" ht="15.75" customHeight="1" x14ac:dyDescent="0.25">
      <c r="L888" s="3"/>
      <c r="O888" s="3"/>
    </row>
    <row r="889" spans="12:15" ht="15.75" customHeight="1" x14ac:dyDescent="0.25">
      <c r="L889" s="3"/>
      <c r="O889" s="3"/>
    </row>
    <row r="890" spans="12:15" ht="15.75" customHeight="1" x14ac:dyDescent="0.25">
      <c r="L890" s="3"/>
      <c r="O890" s="3"/>
    </row>
    <row r="891" spans="12:15" ht="15.75" customHeight="1" x14ac:dyDescent="0.25">
      <c r="L891" s="3"/>
      <c r="O891" s="3"/>
    </row>
    <row r="892" spans="12:15" ht="15.75" customHeight="1" x14ac:dyDescent="0.25">
      <c r="L892" s="3"/>
      <c r="O892" s="3"/>
    </row>
    <row r="893" spans="12:15" ht="15.75" customHeight="1" x14ac:dyDescent="0.25">
      <c r="L893" s="3"/>
      <c r="O893" s="3"/>
    </row>
    <row r="894" spans="12:15" ht="15.75" customHeight="1" x14ac:dyDescent="0.25">
      <c r="L894" s="3"/>
      <c r="O894" s="3"/>
    </row>
    <row r="895" spans="12:15" ht="15.75" customHeight="1" x14ac:dyDescent="0.25">
      <c r="L895" s="3"/>
      <c r="O895" s="3"/>
    </row>
    <row r="896" spans="12:15" ht="15.75" customHeight="1" x14ac:dyDescent="0.25">
      <c r="L896" s="3"/>
      <c r="O896" s="3"/>
    </row>
    <row r="897" spans="12:15" ht="15.75" customHeight="1" x14ac:dyDescent="0.25">
      <c r="L897" s="3"/>
      <c r="O897" s="3"/>
    </row>
    <row r="898" spans="12:15" ht="15.75" customHeight="1" x14ac:dyDescent="0.25">
      <c r="L898" s="3"/>
      <c r="O898" s="3"/>
    </row>
    <row r="899" spans="12:15" ht="15.75" customHeight="1" x14ac:dyDescent="0.25">
      <c r="L899" s="3"/>
      <c r="O899" s="3"/>
    </row>
    <row r="900" spans="12:15" ht="15.75" customHeight="1" x14ac:dyDescent="0.25">
      <c r="L900" s="3"/>
      <c r="O900" s="3"/>
    </row>
    <row r="901" spans="12:15" ht="15.75" customHeight="1" x14ac:dyDescent="0.25">
      <c r="L901" s="3"/>
      <c r="O901" s="3"/>
    </row>
    <row r="902" spans="12:15" ht="15.75" customHeight="1" x14ac:dyDescent="0.25">
      <c r="L902" s="3"/>
      <c r="O902" s="3"/>
    </row>
    <row r="903" spans="12:15" ht="15.75" customHeight="1" x14ac:dyDescent="0.25">
      <c r="L903" s="3"/>
      <c r="O903" s="3"/>
    </row>
    <row r="904" spans="12:15" ht="15.75" customHeight="1" x14ac:dyDescent="0.25">
      <c r="L904" s="3"/>
      <c r="O904" s="3"/>
    </row>
    <row r="905" spans="12:15" ht="15.75" customHeight="1" x14ac:dyDescent="0.25">
      <c r="L905" s="3"/>
      <c r="O905" s="3"/>
    </row>
    <row r="906" spans="12:15" ht="15.75" customHeight="1" x14ac:dyDescent="0.25">
      <c r="L906" s="3"/>
      <c r="O906" s="3"/>
    </row>
    <row r="907" spans="12:15" ht="15.75" customHeight="1" x14ac:dyDescent="0.25">
      <c r="L907" s="3"/>
      <c r="O907" s="3"/>
    </row>
    <row r="908" spans="12:15" ht="15.75" customHeight="1" x14ac:dyDescent="0.25">
      <c r="L908" s="3"/>
      <c r="O908" s="3"/>
    </row>
    <row r="909" spans="12:15" ht="15.75" customHeight="1" x14ac:dyDescent="0.25">
      <c r="L909" s="3"/>
      <c r="O909" s="3"/>
    </row>
    <row r="910" spans="12:15" ht="15.75" customHeight="1" x14ac:dyDescent="0.25">
      <c r="L910" s="3"/>
      <c r="O910" s="3"/>
    </row>
    <row r="911" spans="12:15" ht="15.75" customHeight="1" x14ac:dyDescent="0.25">
      <c r="L911" s="3"/>
      <c r="O911" s="3"/>
    </row>
    <row r="912" spans="12:15" ht="15.75" customHeight="1" x14ac:dyDescent="0.25">
      <c r="L912" s="3"/>
      <c r="O912" s="3"/>
    </row>
    <row r="913" spans="12:15" ht="15.75" customHeight="1" x14ac:dyDescent="0.25">
      <c r="L913" s="3"/>
      <c r="O913" s="3"/>
    </row>
    <row r="914" spans="12:15" ht="15.75" customHeight="1" x14ac:dyDescent="0.25">
      <c r="L914" s="3"/>
      <c r="O914" s="3"/>
    </row>
    <row r="915" spans="12:15" ht="15.75" customHeight="1" x14ac:dyDescent="0.25">
      <c r="L915" s="3"/>
      <c r="O915" s="3"/>
    </row>
    <row r="916" spans="12:15" ht="15.75" customHeight="1" x14ac:dyDescent="0.25">
      <c r="L916" s="3"/>
      <c r="O916" s="3"/>
    </row>
    <row r="917" spans="12:15" ht="15.75" customHeight="1" x14ac:dyDescent="0.25">
      <c r="L917" s="3"/>
      <c r="O917" s="3"/>
    </row>
    <row r="918" spans="12:15" ht="15.75" customHeight="1" x14ac:dyDescent="0.25">
      <c r="L918" s="3"/>
      <c r="O918" s="3"/>
    </row>
    <row r="919" spans="12:15" ht="15.75" customHeight="1" x14ac:dyDescent="0.25">
      <c r="L919" s="3"/>
      <c r="O919" s="3"/>
    </row>
    <row r="920" spans="12:15" ht="15.75" customHeight="1" x14ac:dyDescent="0.25">
      <c r="L920" s="3"/>
      <c r="O920" s="3"/>
    </row>
    <row r="921" spans="12:15" ht="15.75" customHeight="1" x14ac:dyDescent="0.25">
      <c r="L921" s="3"/>
      <c r="O921" s="3"/>
    </row>
    <row r="922" spans="12:15" ht="15.75" customHeight="1" x14ac:dyDescent="0.25">
      <c r="L922" s="3"/>
      <c r="O922" s="3"/>
    </row>
    <row r="923" spans="12:15" ht="15.75" customHeight="1" x14ac:dyDescent="0.25">
      <c r="L923" s="3"/>
      <c r="O923" s="3"/>
    </row>
    <row r="924" spans="12:15" ht="15.75" customHeight="1" x14ac:dyDescent="0.25">
      <c r="L924" s="3"/>
      <c r="O924" s="3"/>
    </row>
    <row r="925" spans="12:15" ht="15.75" customHeight="1" x14ac:dyDescent="0.25">
      <c r="L925" s="3"/>
      <c r="O925" s="3"/>
    </row>
    <row r="926" spans="12:15" ht="15.75" customHeight="1" x14ac:dyDescent="0.25">
      <c r="L926" s="3"/>
      <c r="O926" s="3"/>
    </row>
    <row r="927" spans="12:15" ht="15.75" customHeight="1" x14ac:dyDescent="0.25">
      <c r="L927" s="3"/>
      <c r="O927" s="3"/>
    </row>
    <row r="928" spans="12:15" ht="15.75" customHeight="1" x14ac:dyDescent="0.25">
      <c r="L928" s="3"/>
      <c r="O928" s="3"/>
    </row>
    <row r="929" spans="12:15" ht="15.75" customHeight="1" x14ac:dyDescent="0.25">
      <c r="L929" s="3"/>
      <c r="O929" s="3"/>
    </row>
    <row r="930" spans="12:15" ht="15.75" customHeight="1" x14ac:dyDescent="0.25">
      <c r="L930" s="3"/>
      <c r="O930" s="3"/>
    </row>
    <row r="931" spans="12:15" ht="15.75" customHeight="1" x14ac:dyDescent="0.25">
      <c r="L931" s="3"/>
      <c r="O931" s="3"/>
    </row>
    <row r="932" spans="12:15" ht="15.75" customHeight="1" x14ac:dyDescent="0.25">
      <c r="L932" s="3"/>
      <c r="O932" s="3"/>
    </row>
    <row r="933" spans="12:15" ht="15.75" customHeight="1" x14ac:dyDescent="0.25">
      <c r="L933" s="3"/>
      <c r="O933" s="3"/>
    </row>
    <row r="934" spans="12:15" ht="15.75" customHeight="1" x14ac:dyDescent="0.25">
      <c r="L934" s="3"/>
      <c r="O934" s="3"/>
    </row>
    <row r="935" spans="12:15" ht="15.75" customHeight="1" x14ac:dyDescent="0.25">
      <c r="L935" s="3"/>
      <c r="O935" s="3"/>
    </row>
    <row r="936" spans="12:15" ht="15.75" customHeight="1" x14ac:dyDescent="0.25">
      <c r="L936" s="3"/>
      <c r="O936" s="3"/>
    </row>
    <row r="937" spans="12:15" ht="15.75" customHeight="1" x14ac:dyDescent="0.25">
      <c r="L937" s="3"/>
      <c r="O937" s="3"/>
    </row>
    <row r="938" spans="12:15" ht="15.75" customHeight="1" x14ac:dyDescent="0.25">
      <c r="L938" s="3"/>
      <c r="O938" s="3"/>
    </row>
    <row r="939" spans="12:15" ht="15.75" customHeight="1" x14ac:dyDescent="0.25">
      <c r="L939" s="3"/>
      <c r="O939" s="3"/>
    </row>
    <row r="940" spans="12:15" ht="15.75" customHeight="1" x14ac:dyDescent="0.25">
      <c r="L940" s="3"/>
      <c r="O940" s="3"/>
    </row>
    <row r="941" spans="12:15" ht="15.75" customHeight="1" x14ac:dyDescent="0.25">
      <c r="L941" s="3"/>
      <c r="O941" s="3"/>
    </row>
    <row r="942" spans="12:15" ht="15.75" customHeight="1" x14ac:dyDescent="0.25">
      <c r="L942" s="3"/>
      <c r="O942" s="3"/>
    </row>
    <row r="943" spans="12:15" ht="15.75" customHeight="1" x14ac:dyDescent="0.25">
      <c r="L943" s="3"/>
      <c r="O943" s="3"/>
    </row>
    <row r="944" spans="12:15" ht="15.75" customHeight="1" x14ac:dyDescent="0.25">
      <c r="L944" s="3"/>
      <c r="O944" s="3"/>
    </row>
    <row r="945" spans="12:15" ht="15.75" customHeight="1" x14ac:dyDescent="0.25">
      <c r="L945" s="3"/>
      <c r="O945" s="3"/>
    </row>
    <row r="946" spans="12:15" ht="15.75" customHeight="1" x14ac:dyDescent="0.25">
      <c r="L946" s="3"/>
      <c r="O946" s="3"/>
    </row>
    <row r="947" spans="12:15" ht="15.75" customHeight="1" x14ac:dyDescent="0.25">
      <c r="L947" s="3"/>
      <c r="O947" s="3"/>
    </row>
    <row r="948" spans="12:15" ht="15.75" customHeight="1" x14ac:dyDescent="0.25">
      <c r="L948" s="3"/>
      <c r="O948" s="3"/>
    </row>
    <row r="949" spans="12:15" ht="15.75" customHeight="1" x14ac:dyDescent="0.25">
      <c r="L949" s="3"/>
      <c r="O949" s="3"/>
    </row>
    <row r="950" spans="12:15" ht="15.75" customHeight="1" x14ac:dyDescent="0.25">
      <c r="L950" s="3"/>
      <c r="O950" s="3"/>
    </row>
    <row r="951" spans="12:15" ht="15.75" customHeight="1" x14ac:dyDescent="0.25">
      <c r="L951" s="3"/>
      <c r="O951" s="3"/>
    </row>
    <row r="952" spans="12:15" ht="15.75" customHeight="1" x14ac:dyDescent="0.25">
      <c r="L952" s="3"/>
      <c r="O952" s="3"/>
    </row>
    <row r="953" spans="12:15" ht="15.75" customHeight="1" x14ac:dyDescent="0.25">
      <c r="L953" s="3"/>
      <c r="O953" s="3"/>
    </row>
    <row r="954" spans="12:15" ht="15.75" customHeight="1" x14ac:dyDescent="0.25">
      <c r="L954" s="3"/>
      <c r="O954" s="3"/>
    </row>
    <row r="955" spans="12:15" ht="15.75" customHeight="1" x14ac:dyDescent="0.25">
      <c r="L955" s="3"/>
      <c r="O955" s="3"/>
    </row>
    <row r="956" spans="12:15" ht="15.75" customHeight="1" x14ac:dyDescent="0.25">
      <c r="L956" s="3"/>
      <c r="O956" s="3"/>
    </row>
    <row r="957" spans="12:15" ht="15.75" customHeight="1" x14ac:dyDescent="0.25">
      <c r="L957" s="3"/>
      <c r="O957" s="3"/>
    </row>
    <row r="958" spans="12:15" ht="15.75" customHeight="1" x14ac:dyDescent="0.25">
      <c r="L958" s="3"/>
      <c r="O958" s="3"/>
    </row>
    <row r="959" spans="12:15" ht="15.75" customHeight="1" x14ac:dyDescent="0.25">
      <c r="L959" s="3"/>
      <c r="O959" s="3"/>
    </row>
    <row r="960" spans="12:15" ht="15.75" customHeight="1" x14ac:dyDescent="0.25">
      <c r="L960" s="3"/>
      <c r="O960" s="3"/>
    </row>
    <row r="961" spans="12:15" ht="15.75" customHeight="1" x14ac:dyDescent="0.25">
      <c r="L961" s="3"/>
      <c r="O961" s="3"/>
    </row>
    <row r="962" spans="12:15" ht="15.75" customHeight="1" x14ac:dyDescent="0.25">
      <c r="L962" s="3"/>
      <c r="O962" s="3"/>
    </row>
    <row r="963" spans="12:15" ht="15.75" customHeight="1" x14ac:dyDescent="0.25">
      <c r="L963" s="3"/>
      <c r="O963" s="3"/>
    </row>
    <row r="964" spans="12:15" ht="15.75" customHeight="1" x14ac:dyDescent="0.25">
      <c r="L964" s="3"/>
      <c r="O964" s="3"/>
    </row>
    <row r="965" spans="12:15" ht="15.75" customHeight="1" x14ac:dyDescent="0.25">
      <c r="L965" s="3"/>
      <c r="O965" s="3"/>
    </row>
    <row r="966" spans="12:15" ht="15.75" customHeight="1" x14ac:dyDescent="0.25">
      <c r="L966" s="3"/>
      <c r="O966" s="3"/>
    </row>
    <row r="967" spans="12:15" ht="15.75" customHeight="1" x14ac:dyDescent="0.25">
      <c r="L967" s="3"/>
      <c r="O967" s="3"/>
    </row>
    <row r="968" spans="12:15" ht="15.75" customHeight="1" x14ac:dyDescent="0.25">
      <c r="L968" s="3"/>
      <c r="O968" s="3"/>
    </row>
    <row r="969" spans="12:15" ht="15.75" customHeight="1" x14ac:dyDescent="0.25">
      <c r="L969" s="3"/>
      <c r="O969" s="3"/>
    </row>
    <row r="970" spans="12:15" ht="15.75" customHeight="1" x14ac:dyDescent="0.25">
      <c r="L970" s="3"/>
      <c r="O970" s="3"/>
    </row>
    <row r="971" spans="12:15" ht="15.75" customHeight="1" x14ac:dyDescent="0.25">
      <c r="L971" s="3"/>
      <c r="O971" s="3"/>
    </row>
    <row r="972" spans="12:15" ht="15.75" customHeight="1" x14ac:dyDescent="0.25">
      <c r="L972" s="3"/>
      <c r="O972" s="3"/>
    </row>
    <row r="973" spans="12:15" ht="15.75" customHeight="1" x14ac:dyDescent="0.25">
      <c r="L973" s="3"/>
      <c r="O973" s="3"/>
    </row>
    <row r="974" spans="12:15" ht="15.75" customHeight="1" x14ac:dyDescent="0.25">
      <c r="L974" s="3"/>
      <c r="O974" s="3"/>
    </row>
    <row r="975" spans="12:15" ht="15.75" customHeight="1" x14ac:dyDescent="0.25">
      <c r="L975" s="3"/>
      <c r="O975" s="3"/>
    </row>
    <row r="976" spans="12:15" ht="15.75" customHeight="1" x14ac:dyDescent="0.25">
      <c r="L976" s="3"/>
      <c r="O976" s="3"/>
    </row>
    <row r="977" spans="12:15" ht="15.75" customHeight="1" x14ac:dyDescent="0.25">
      <c r="L977" s="3"/>
      <c r="O977" s="3"/>
    </row>
    <row r="978" spans="12:15" ht="15.75" customHeight="1" x14ac:dyDescent="0.25">
      <c r="L978" s="3"/>
      <c r="O978" s="3"/>
    </row>
    <row r="979" spans="12:15" ht="15.75" customHeight="1" x14ac:dyDescent="0.25">
      <c r="L979" s="3"/>
      <c r="O979" s="3"/>
    </row>
    <row r="980" spans="12:15" ht="15.75" customHeight="1" x14ac:dyDescent="0.25">
      <c r="L980" s="3"/>
      <c r="O980" s="3"/>
    </row>
    <row r="981" spans="12:15" ht="15.75" customHeight="1" x14ac:dyDescent="0.25">
      <c r="L981" s="3"/>
      <c r="O981" s="3"/>
    </row>
    <row r="982" spans="12:15" ht="15.75" customHeight="1" x14ac:dyDescent="0.25">
      <c r="L982" s="3"/>
      <c r="O982" s="3"/>
    </row>
    <row r="983" spans="12:15" ht="15.75" customHeight="1" x14ac:dyDescent="0.25">
      <c r="L983" s="3"/>
      <c r="O983" s="3"/>
    </row>
    <row r="984" spans="12:15" ht="15.75" customHeight="1" x14ac:dyDescent="0.25">
      <c r="L984" s="3"/>
      <c r="O984" s="3"/>
    </row>
    <row r="985" spans="12:15" ht="15.75" customHeight="1" x14ac:dyDescent="0.25">
      <c r="L985" s="3"/>
      <c r="O985" s="3"/>
    </row>
    <row r="986" spans="12:15" ht="15.75" customHeight="1" x14ac:dyDescent="0.25">
      <c r="L986" s="3"/>
      <c r="O986" s="3"/>
    </row>
    <row r="987" spans="12:15" ht="15.75" customHeight="1" x14ac:dyDescent="0.25">
      <c r="L987" s="3"/>
      <c r="O987" s="3"/>
    </row>
    <row r="988" spans="12:15" ht="15.75" customHeight="1" x14ac:dyDescent="0.25">
      <c r="L988" s="3"/>
      <c r="O988" s="3"/>
    </row>
    <row r="989" spans="12:15" ht="15.75" customHeight="1" x14ac:dyDescent="0.25">
      <c r="L989" s="3"/>
      <c r="O989" s="3"/>
    </row>
    <row r="990" spans="12:15" ht="15.75" customHeight="1" x14ac:dyDescent="0.25">
      <c r="L990" s="3"/>
      <c r="O990" s="3"/>
    </row>
    <row r="991" spans="12:15" ht="15.75" customHeight="1" x14ac:dyDescent="0.25">
      <c r="L991" s="3"/>
      <c r="O991" s="3"/>
    </row>
    <row r="992" spans="12:15" ht="15.75" customHeight="1" x14ac:dyDescent="0.25">
      <c r="L992" s="3"/>
      <c r="O992" s="3"/>
    </row>
    <row r="993" spans="12:15" ht="15.75" customHeight="1" x14ac:dyDescent="0.25">
      <c r="L993" s="3"/>
      <c r="O993" s="3"/>
    </row>
    <row r="994" spans="12:15" ht="15.75" customHeight="1" x14ac:dyDescent="0.25">
      <c r="L994" s="3"/>
      <c r="O994" s="3"/>
    </row>
    <row r="995" spans="12:15" ht="15.75" customHeight="1" x14ac:dyDescent="0.25">
      <c r="L995" s="3"/>
      <c r="O995" s="3"/>
    </row>
    <row r="996" spans="12:15" ht="15.75" customHeight="1" x14ac:dyDescent="0.25">
      <c r="L996" s="3"/>
      <c r="O996" s="3"/>
    </row>
    <row r="997" spans="12:15" ht="15.75" customHeight="1" x14ac:dyDescent="0.25">
      <c r="L997" s="3"/>
      <c r="O997" s="3"/>
    </row>
    <row r="998" spans="12:15" ht="15.75" customHeight="1" x14ac:dyDescent="0.25">
      <c r="L998" s="3"/>
      <c r="O998" s="3"/>
    </row>
    <row r="999" spans="12:15" ht="15.75" customHeight="1" x14ac:dyDescent="0.25">
      <c r="L999" s="3"/>
      <c r="O999" s="3"/>
    </row>
    <row r="1000" spans="12:15" ht="15.75" customHeight="1" x14ac:dyDescent="0.25">
      <c r="L1000" s="3"/>
      <c r="O1000" s="3"/>
    </row>
  </sheetData>
  <sheetProtection selectLockedCells="1"/>
  <mergeCells count="19">
    <mergeCell ref="J8:M8"/>
    <mergeCell ref="D51:G51"/>
    <mergeCell ref="I51:K51"/>
    <mergeCell ref="D68:F69"/>
    <mergeCell ref="D70:F71"/>
    <mergeCell ref="H9:I10"/>
    <mergeCell ref="J9:J10"/>
    <mergeCell ref="K9:K10"/>
    <mergeCell ref="M9:M10"/>
    <mergeCell ref="D23:F24"/>
    <mergeCell ref="D47:G47"/>
    <mergeCell ref="I47:K47"/>
    <mergeCell ref="M2:O2"/>
    <mergeCell ref="M3:O3"/>
    <mergeCell ref="B1:D1"/>
    <mergeCell ref="F2:K2"/>
    <mergeCell ref="B3:E3"/>
    <mergeCell ref="F3:J3"/>
    <mergeCell ref="K3:L3"/>
  </mergeCells>
  <conditionalFormatting sqref="B1">
    <cfRule type="cellIs" dxfId="288" priority="1" operator="equal">
      <formula>"Terminé"</formula>
    </cfRule>
    <cfRule type="cellIs" dxfId="287" priority="2" operator="equal">
      <formula>"En rédaction"</formula>
    </cfRule>
  </conditionalFormatting>
  <conditionalFormatting sqref="F2:K2 F3:J3 M3 F6 P9 J16:K23 P16:P23 J25:K25 P25 J31:K37 P31:P37 D47:G47 I47:K47 M47 D51:G51 I51:K51 M51 J60:K68 P60:P68 J70:K70 P70 J76:K78 P76:P78 J86:K91 P86:P91 K94 P94 K96 P96 K98 P98">
    <cfRule type="expression" dxfId="286" priority="6">
      <formula>$B$1="Terminé"</formula>
    </cfRule>
  </conditionalFormatting>
  <conditionalFormatting sqref="J94">
    <cfRule type="expression" dxfId="285" priority="3">
      <formula>$B$1="Terminé"</formula>
    </cfRule>
  </conditionalFormatting>
  <conditionalFormatting sqref="J96">
    <cfRule type="expression" dxfId="284" priority="4">
      <formula>$B$1="Terminé"</formula>
    </cfRule>
  </conditionalFormatting>
  <conditionalFormatting sqref="J98">
    <cfRule type="expression" dxfId="283" priority="5">
      <formula>$B$1="Terminé"</formula>
    </cfRule>
  </conditionalFormatting>
  <dataValidations count="2">
    <dataValidation type="list" allowBlank="1" showErrorMessage="1" sqref="P9" xr:uid="{00000000-0002-0000-0800-000000000000}">
      <formula1>"Redressé"</formula1>
    </dataValidation>
    <dataValidation type="list" allowBlank="1" sqref="B1" xr:uid="{00000000-0002-0000-0800-000001000000}">
      <formula1>"Terminé,En rédaction"</formula1>
    </dataValidation>
  </dataValidations>
  <pageMargins left="0.39370078740157483" right="0.19685039370078741" top="0.39370078740157483" bottom="0.78740157480314965" header="0" footer="0"/>
  <pageSetup scale="65" fitToHeight="0" orientation="portrait" r:id="rId1"/>
  <rowBreaks count="1" manualBreakCount="1">
    <brk id="54"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1">
    <tabColor rgb="FF71E4FF"/>
    <outlinePr summaryBelow="0" summaryRight="0"/>
  </sheetPr>
  <dimension ref="A1:AD1000"/>
  <sheetViews>
    <sheetView showGridLines="0" showRowColHeaders="0" workbookViewId="0">
      <pane xSplit="10" ySplit="3" topLeftCell="K4" activePane="bottomRight" state="frozen"/>
      <selection pane="topRight" activeCell="G21" sqref="G21:K21"/>
      <selection pane="bottomLeft" activeCell="G21" sqref="G21:K21"/>
      <selection pane="bottomRight" activeCell="B1" sqref="B1:G1"/>
    </sheetView>
  </sheetViews>
  <sheetFormatPr baseColWidth="10" defaultColWidth="12.54296875" defaultRowHeight="15" customHeight="1" x14ac:dyDescent="0.25"/>
  <cols>
    <col min="1" max="1" width="4.81640625" customWidth="1"/>
    <col min="2" max="2" width="7.26953125" customWidth="1"/>
    <col min="3" max="3" width="2.1796875" customWidth="1"/>
    <col min="4" max="4" width="1.81640625" customWidth="1"/>
    <col min="5" max="5" width="1.1796875" customWidth="1"/>
    <col min="6" max="6" width="1.453125" customWidth="1"/>
    <col min="7" max="7" width="4.81640625" customWidth="1"/>
    <col min="8" max="9" width="4.26953125" customWidth="1"/>
    <col min="10" max="10" width="25.26953125" customWidth="1"/>
    <col min="11" max="11" width="11.81640625" customWidth="1"/>
    <col min="12" max="12" width="18.7265625" customWidth="1"/>
    <col min="13" max="13" width="2.453125" customWidth="1"/>
    <col min="14" max="14" width="18.7265625" customWidth="1"/>
    <col min="15" max="15" width="2" customWidth="1"/>
    <col min="16" max="16" width="18.7265625" customWidth="1"/>
    <col min="17" max="17" width="2.26953125" customWidth="1"/>
    <col min="18" max="18" width="18.7265625" customWidth="1"/>
    <col min="19" max="19" width="2" customWidth="1"/>
    <col min="20" max="20" width="18.7265625" customWidth="1"/>
    <col min="21" max="21" width="1.7265625" customWidth="1"/>
    <col min="22" max="22" width="18.7265625" customWidth="1"/>
    <col min="23" max="23" width="1.54296875" customWidth="1"/>
    <col min="24" max="30" width="12.54296875" customWidth="1"/>
  </cols>
  <sheetData>
    <row r="1" spans="1:30" ht="18" customHeight="1" x14ac:dyDescent="0.25">
      <c r="A1" s="191"/>
      <c r="B1" s="1744" t="s">
        <v>378</v>
      </c>
      <c r="C1" s="1745"/>
      <c r="D1" s="1745"/>
      <c r="E1" s="1745"/>
      <c r="F1" s="1745"/>
      <c r="G1" s="1746"/>
      <c r="H1" s="192"/>
      <c r="I1" s="192"/>
      <c r="J1" s="192"/>
      <c r="K1" s="192"/>
      <c r="L1" s="192"/>
      <c r="M1" s="192"/>
      <c r="N1" s="192"/>
      <c r="O1" s="192"/>
      <c r="P1" s="192"/>
      <c r="Q1" s="192"/>
      <c r="R1" s="192"/>
      <c r="S1" s="192"/>
      <c r="T1" s="192"/>
      <c r="U1" s="192"/>
      <c r="V1" s="192"/>
      <c r="W1" s="192"/>
      <c r="X1" s="192"/>
      <c r="Y1" s="192"/>
      <c r="Z1" s="192"/>
      <c r="AA1" s="192"/>
      <c r="AB1" s="192"/>
      <c r="AC1" s="3"/>
      <c r="AD1" s="3"/>
    </row>
    <row r="2" spans="1:30" ht="18.75" customHeight="1" x14ac:dyDescent="0.35">
      <c r="A2" s="1188"/>
      <c r="B2" s="128" t="s">
        <v>944</v>
      </c>
      <c r="C2" s="128"/>
      <c r="D2" s="84"/>
      <c r="E2" s="84"/>
      <c r="F2" s="84"/>
      <c r="G2" s="62"/>
      <c r="H2" s="193"/>
      <c r="I2" s="796"/>
      <c r="J2" s="1747" t="str">
        <f>IF(NomOrg="","",NomOrg)</f>
        <v/>
      </c>
      <c r="K2" s="1748"/>
      <c r="L2" s="1748"/>
      <c r="M2" s="1748"/>
      <c r="N2" s="1748"/>
      <c r="O2" s="1748"/>
      <c r="P2" s="1748"/>
      <c r="Q2" s="1748"/>
      <c r="R2" s="1749"/>
      <c r="S2" s="58"/>
      <c r="T2" s="1750" t="str">
        <f>CONCATENATE("Page ",RIGHT('Table des matières'!$K$17,2))</f>
        <v>Page 7</v>
      </c>
      <c r="U2" s="1748"/>
      <c r="V2" s="1189" t="str">
        <f>IF(PageDerniere="","",CONCATENATE("sur ",PageDerniere))</f>
        <v>sur 46</v>
      </c>
      <c r="W2" s="1172"/>
      <c r="X2" s="33"/>
      <c r="Y2" s="33"/>
      <c r="Z2" s="33"/>
      <c r="AA2" s="33"/>
      <c r="AB2" s="33"/>
      <c r="AC2" s="33"/>
      <c r="AD2" s="33"/>
    </row>
    <row r="3" spans="1:30" ht="18.75" customHeight="1" x14ac:dyDescent="0.35">
      <c r="A3" s="1188"/>
      <c r="B3" s="128" t="s">
        <v>950</v>
      </c>
      <c r="C3" s="128"/>
      <c r="D3" s="84"/>
      <c r="E3" s="84"/>
      <c r="F3" s="84"/>
      <c r="G3" s="62"/>
      <c r="H3" s="193"/>
      <c r="I3" s="797"/>
      <c r="J3" s="1751" t="str">
        <f>IF(NomProjet="","",NomProjet)</f>
        <v/>
      </c>
      <c r="K3" s="1715"/>
      <c r="L3" s="1715"/>
      <c r="M3" s="1715"/>
      <c r="N3" s="1715"/>
      <c r="O3" s="194" t="s">
        <v>951</v>
      </c>
      <c r="P3" s="58"/>
      <c r="Q3" s="1752" t="str">
        <f>IF(NoProjet="","",NoProjet)</f>
        <v/>
      </c>
      <c r="R3" s="1736"/>
      <c r="S3" s="1736"/>
      <c r="T3" s="58"/>
      <c r="U3" s="1172"/>
      <c r="V3" s="195" t="str">
        <f>VersionDoc</f>
        <v>V260301</v>
      </c>
      <c r="W3" s="1172"/>
      <c r="X3" s="33"/>
      <c r="Y3" s="33"/>
      <c r="Z3" s="33"/>
      <c r="AA3" s="33"/>
      <c r="AB3" s="33"/>
      <c r="AC3" s="33"/>
      <c r="AD3" s="33"/>
    </row>
    <row r="4" spans="1:30" ht="13.5" customHeight="1" x14ac:dyDescent="0.35">
      <c r="A4" s="196"/>
      <c r="B4" s="1190"/>
      <c r="C4" s="1190"/>
      <c r="D4" s="1148"/>
      <c r="E4" s="1148"/>
      <c r="F4" s="1148"/>
      <c r="G4" s="1148"/>
      <c r="H4" s="193"/>
      <c r="I4" s="193"/>
      <c r="J4" s="193"/>
      <c r="K4" s="193"/>
      <c r="L4" s="197"/>
      <c r="M4" s="193"/>
      <c r="N4" s="197"/>
      <c r="O4" s="193"/>
      <c r="P4" s="197"/>
      <c r="Q4" s="193"/>
      <c r="R4" s="197"/>
      <c r="S4" s="193"/>
      <c r="T4" s="193"/>
      <c r="U4" s="193"/>
      <c r="V4" s="197"/>
      <c r="W4" s="193"/>
      <c r="X4" s="33"/>
      <c r="Y4" s="33"/>
      <c r="Z4" s="33"/>
      <c r="AA4" s="33"/>
      <c r="AB4" s="33"/>
      <c r="AC4" s="33"/>
      <c r="AD4" s="33"/>
    </row>
    <row r="5" spans="1:30" ht="18" customHeight="1" x14ac:dyDescent="0.35">
      <c r="A5" s="196"/>
      <c r="B5" s="198" t="s">
        <v>400</v>
      </c>
      <c r="C5" s="198"/>
      <c r="D5" s="62"/>
      <c r="E5" s="62"/>
      <c r="F5" s="62"/>
      <c r="G5" s="62"/>
      <c r="H5" s="199"/>
      <c r="I5" s="199"/>
      <c r="J5" s="199"/>
      <c r="K5" s="193"/>
      <c r="L5" s="197"/>
      <c r="M5" s="193"/>
      <c r="N5" s="197"/>
      <c r="O5" s="193"/>
      <c r="P5" s="197"/>
      <c r="Q5" s="193"/>
      <c r="R5" s="197"/>
      <c r="S5" s="193"/>
      <c r="T5" s="193"/>
      <c r="U5" s="193"/>
      <c r="V5" s="197"/>
      <c r="W5" s="193"/>
      <c r="X5" s="33"/>
      <c r="Y5" s="33"/>
      <c r="Z5" s="33"/>
      <c r="AA5" s="33"/>
      <c r="AB5" s="33"/>
      <c r="AC5" s="33"/>
      <c r="AD5" s="33"/>
    </row>
    <row r="6" spans="1:30" ht="18" customHeight="1" x14ac:dyDescent="0.35">
      <c r="A6" s="196"/>
      <c r="B6" s="1191" t="s">
        <v>1133</v>
      </c>
      <c r="C6" s="1191"/>
      <c r="D6" s="62"/>
      <c r="E6" s="62"/>
      <c r="F6" s="62"/>
      <c r="G6" s="62"/>
      <c r="H6" s="62"/>
      <c r="I6" s="62"/>
      <c r="J6" s="1192" t="str">
        <f>IF(DateFinAF="","",DateFinAF)</f>
        <v/>
      </c>
      <c r="K6" s="200"/>
      <c r="L6" s="197"/>
      <c r="M6" s="193"/>
      <c r="N6" s="197"/>
      <c r="O6" s="193"/>
      <c r="P6" s="197"/>
      <c r="Q6" s="193"/>
      <c r="R6" s="197"/>
      <c r="S6" s="193"/>
      <c r="T6" s="193"/>
      <c r="U6" s="193"/>
      <c r="V6" s="197"/>
      <c r="W6" s="193"/>
      <c r="X6" s="33"/>
      <c r="Y6" s="33"/>
      <c r="Z6" s="33"/>
      <c r="AA6" s="33"/>
      <c r="AB6" s="33"/>
      <c r="AC6" s="33"/>
      <c r="AD6" s="33"/>
    </row>
    <row r="7" spans="1:30" ht="18" customHeight="1" x14ac:dyDescent="0.35">
      <c r="A7" s="196"/>
      <c r="B7" s="201" t="s">
        <v>1149</v>
      </c>
      <c r="C7" s="201"/>
      <c r="D7" s="196"/>
      <c r="E7" s="196"/>
      <c r="F7" s="196"/>
      <c r="G7" s="196"/>
      <c r="H7" s="196"/>
      <c r="I7" s="196"/>
      <c r="J7" s="196"/>
      <c r="K7" s="196"/>
      <c r="L7" s="197"/>
      <c r="M7" s="193"/>
      <c r="N7" s="197"/>
      <c r="O7" s="193"/>
      <c r="P7" s="197"/>
      <c r="Q7" s="193"/>
      <c r="R7" s="197"/>
      <c r="S7" s="193"/>
      <c r="T7" s="193"/>
      <c r="U7" s="193"/>
      <c r="V7" s="640"/>
      <c r="W7" s="193"/>
      <c r="X7" s="33"/>
      <c r="Y7" s="33"/>
      <c r="Z7" s="33"/>
      <c r="AA7" s="33"/>
      <c r="AB7" s="33"/>
      <c r="AC7" s="33"/>
      <c r="AD7" s="33"/>
    </row>
    <row r="8" spans="1:30" ht="18.75" customHeight="1" x14ac:dyDescent="0.3">
      <c r="A8" s="196"/>
      <c r="B8" s="201"/>
      <c r="C8" s="201"/>
      <c r="D8" s="33"/>
      <c r="E8" s="33"/>
      <c r="F8" s="33"/>
      <c r="G8" s="33"/>
      <c r="H8" s="33"/>
      <c r="I8" s="33"/>
      <c r="J8" s="33"/>
      <c r="K8" s="1753" t="str">
        <f>IF(DateFinAF="","20--",YEAR(DateFinAF))</f>
        <v>20--</v>
      </c>
      <c r="L8" s="1754"/>
      <c r="M8" s="1754"/>
      <c r="N8" s="1754"/>
      <c r="O8" s="1754"/>
      <c r="P8" s="1754"/>
      <c r="Q8" s="1754"/>
      <c r="R8" s="1754"/>
      <c r="S8" s="1754"/>
      <c r="T8" s="1754"/>
      <c r="U8" s="202"/>
      <c r="V8" s="203" t="str">
        <f>IF(NbMoisExo&lt;12,"",IF(DateFinAF="","20--",YEAR(DateFinAF)-1))</f>
        <v>20--</v>
      </c>
      <c r="W8" s="204"/>
      <c r="X8" s="33"/>
      <c r="Y8" s="33"/>
      <c r="Z8" s="33"/>
      <c r="AA8" s="33"/>
      <c r="AB8" s="33"/>
      <c r="AC8" s="33"/>
      <c r="AD8" s="33"/>
    </row>
    <row r="9" spans="1:30" ht="20.25" customHeight="1" x14ac:dyDescent="0.25">
      <c r="A9" s="205"/>
      <c r="B9" s="43"/>
      <c r="C9" s="43"/>
      <c r="D9" s="84"/>
      <c r="E9" s="84"/>
      <c r="F9" s="84"/>
      <c r="G9" s="84"/>
      <c r="H9" s="84"/>
      <c r="I9" s="84"/>
      <c r="J9" s="84"/>
      <c r="K9" s="798"/>
      <c r="L9" s="206">
        <v>31000</v>
      </c>
      <c r="M9" s="1193"/>
      <c r="N9" s="207">
        <v>32000</v>
      </c>
      <c r="O9" s="799"/>
      <c r="P9" s="206">
        <v>33000</v>
      </c>
      <c r="Q9" s="800"/>
      <c r="R9" s="801">
        <v>34000</v>
      </c>
      <c r="S9" s="802"/>
      <c r="T9" s="803">
        <v>30000</v>
      </c>
      <c r="U9" s="204"/>
      <c r="V9" s="803" t="str">
        <f>IF(NbMoisExo&lt;12,"","30000")</f>
        <v>30000</v>
      </c>
      <c r="W9" s="204"/>
      <c r="X9" s="43"/>
      <c r="Y9" s="43"/>
      <c r="Z9" s="43"/>
      <c r="AA9" s="43"/>
      <c r="AB9" s="43"/>
      <c r="AC9" s="43"/>
      <c r="AD9" s="43"/>
    </row>
    <row r="10" spans="1:30" ht="33.75" customHeight="1" x14ac:dyDescent="0.35">
      <c r="A10" s="196"/>
      <c r="B10" s="1194"/>
      <c r="C10" s="1194"/>
      <c r="D10" s="1148"/>
      <c r="E10" s="1148"/>
      <c r="F10" s="1148"/>
      <c r="G10" s="1148"/>
      <c r="H10" s="208"/>
      <c r="I10" s="208"/>
      <c r="J10" s="208"/>
      <c r="K10" s="804"/>
      <c r="L10" s="209" t="s">
        <v>604</v>
      </c>
      <c r="M10" s="1195"/>
      <c r="N10" s="209" t="s">
        <v>616</v>
      </c>
      <c r="O10" s="210"/>
      <c r="P10" s="209" t="s">
        <v>617</v>
      </c>
      <c r="Q10" s="805"/>
      <c r="R10" s="211" t="s">
        <v>1163</v>
      </c>
      <c r="S10" s="202"/>
      <c r="T10" s="212" t="s">
        <v>883</v>
      </c>
      <c r="U10" s="204"/>
      <c r="V10" s="212" t="str">
        <f>IF(NbMoisExo&lt;12,"","Actif net")</f>
        <v>Actif net</v>
      </c>
      <c r="W10" s="193"/>
      <c r="X10" s="33"/>
      <c r="Y10" s="33"/>
      <c r="Z10" s="33"/>
      <c r="AA10" s="33"/>
      <c r="AB10" s="33"/>
      <c r="AC10" s="33"/>
      <c r="AD10" s="33"/>
    </row>
    <row r="11" spans="1:30" ht="17.25" customHeight="1" x14ac:dyDescent="0.35">
      <c r="A11" s="196"/>
      <c r="B11" s="213"/>
      <c r="C11" s="213"/>
      <c r="D11" s="89"/>
      <c r="E11" s="1148"/>
      <c r="F11" s="1148"/>
      <c r="G11" s="1148"/>
      <c r="H11" s="193"/>
      <c r="I11" s="193"/>
      <c r="J11" s="193"/>
      <c r="K11" s="193"/>
      <c r="L11" s="806"/>
      <c r="M11" s="1196"/>
      <c r="N11" s="806"/>
      <c r="O11" s="807"/>
      <c r="P11" s="806"/>
      <c r="Q11" s="808"/>
      <c r="R11" s="806"/>
      <c r="S11" s="202"/>
      <c r="T11" s="809"/>
      <c r="U11" s="204"/>
      <c r="V11" s="806"/>
      <c r="W11" s="214"/>
      <c r="X11" s="33"/>
      <c r="Y11" s="33"/>
      <c r="Z11" s="33"/>
      <c r="AA11" s="33"/>
      <c r="AB11" s="33"/>
      <c r="AC11" s="33"/>
      <c r="AD11" s="33"/>
    </row>
    <row r="12" spans="1:30" ht="19.5" customHeight="1" x14ac:dyDescent="0.3">
      <c r="A12" s="215"/>
      <c r="B12" s="213"/>
      <c r="C12" s="213" t="s">
        <v>1164</v>
      </c>
      <c r="D12" s="213"/>
      <c r="E12" s="213"/>
      <c r="F12" s="213"/>
      <c r="G12" s="213"/>
      <c r="H12" s="213"/>
      <c r="I12" s="213"/>
      <c r="J12" s="213"/>
      <c r="K12" s="153"/>
      <c r="L12" s="1197"/>
      <c r="M12" s="216"/>
      <c r="N12" s="1197"/>
      <c r="O12" s="158"/>
      <c r="P12" s="1197"/>
      <c r="Q12" s="217"/>
      <c r="R12" s="1197"/>
      <c r="S12" s="218"/>
      <c r="T12" s="158">
        <f>SUM(L12,N12,P12,R12)</f>
        <v>0</v>
      </c>
      <c r="U12" s="219"/>
      <c r="V12" s="1198"/>
      <c r="W12" s="220"/>
      <c r="X12" s="221"/>
      <c r="Y12" s="221"/>
      <c r="Z12" s="221"/>
      <c r="AA12" s="221"/>
      <c r="AB12" s="221"/>
      <c r="AC12" s="221"/>
      <c r="AD12" s="221"/>
    </row>
    <row r="13" spans="1:30" ht="19.5" customHeight="1" x14ac:dyDescent="0.25">
      <c r="A13" s="196" t="s">
        <v>1165</v>
      </c>
      <c r="B13" s="1199">
        <v>89900</v>
      </c>
      <c r="C13" s="1199"/>
      <c r="D13" s="1199"/>
      <c r="E13" s="1199" t="s">
        <v>885</v>
      </c>
      <c r="F13" s="1199"/>
      <c r="G13" s="1199"/>
      <c r="H13" s="222"/>
      <c r="I13" s="222"/>
      <c r="J13" s="222"/>
      <c r="K13" s="153"/>
      <c r="L13" s="1197"/>
      <c r="M13" s="1200"/>
      <c r="N13" s="1197"/>
      <c r="O13" s="1200"/>
      <c r="P13" s="1197"/>
      <c r="Q13" s="223"/>
      <c r="R13" s="1197"/>
      <c r="S13" s="1200"/>
      <c r="T13" s="158">
        <f>SUM(L13,N13,P13,R13)</f>
        <v>0</v>
      </c>
      <c r="U13" s="1200"/>
      <c r="V13" s="1197"/>
      <c r="W13" s="810"/>
      <c r="X13" s="62"/>
      <c r="Y13" s="62"/>
      <c r="Z13" s="62"/>
      <c r="AA13" s="62"/>
      <c r="AB13" s="62"/>
      <c r="AC13" s="62"/>
      <c r="AD13" s="62"/>
    </row>
    <row r="14" spans="1:30" ht="19.5" customHeight="1" x14ac:dyDescent="0.3">
      <c r="A14" s="224"/>
      <c r="B14" s="225"/>
      <c r="C14" s="225" t="s">
        <v>1166</v>
      </c>
      <c r="E14" s="225"/>
      <c r="F14" s="225"/>
      <c r="G14" s="225"/>
      <c r="H14" s="225"/>
      <c r="I14" s="225"/>
      <c r="J14" s="225"/>
      <c r="K14" s="226"/>
      <c r="L14" s="227">
        <f>SUM(L12,L13)</f>
        <v>0</v>
      </c>
      <c r="M14" s="227"/>
      <c r="N14" s="227">
        <f>SUM(N12,N13)</f>
        <v>0</v>
      </c>
      <c r="O14" s="227"/>
      <c r="P14" s="227">
        <f>SUM(P12,P13)</f>
        <v>0</v>
      </c>
      <c r="Q14" s="227"/>
      <c r="R14" s="227">
        <f>SUM(R12,R13)</f>
        <v>0</v>
      </c>
      <c r="S14" s="227"/>
      <c r="T14" s="227">
        <f>SUM(T12,T13)</f>
        <v>0</v>
      </c>
      <c r="U14" s="227"/>
      <c r="V14" s="227">
        <f>SUM(V12,V13)</f>
        <v>0</v>
      </c>
      <c r="W14" s="228"/>
      <c r="X14" s="33"/>
      <c r="Y14" s="33"/>
      <c r="Z14" s="33"/>
      <c r="AA14" s="33"/>
      <c r="AB14" s="33"/>
      <c r="AC14" s="33"/>
      <c r="AD14" s="33"/>
    </row>
    <row r="15" spans="1:30" ht="10.5" customHeight="1" x14ac:dyDescent="0.35">
      <c r="A15" s="229"/>
      <c r="B15" s="225"/>
      <c r="C15" s="225"/>
      <c r="D15" s="225"/>
      <c r="E15" s="1199"/>
      <c r="F15" s="1199"/>
      <c r="G15" s="1199"/>
      <c r="H15" s="230"/>
      <c r="I15" s="230"/>
      <c r="J15" s="230"/>
      <c r="K15" s="231"/>
      <c r="L15" s="1200"/>
      <c r="M15" s="1200"/>
      <c r="N15" s="1200"/>
      <c r="O15" s="1200"/>
      <c r="P15" s="1200"/>
      <c r="Q15" s="232"/>
      <c r="R15" s="1200"/>
      <c r="S15" s="227"/>
      <c r="T15" s="227"/>
      <c r="U15" s="227"/>
      <c r="V15" s="227"/>
      <c r="W15" s="228"/>
      <c r="X15" s="33"/>
      <c r="Y15" s="33"/>
      <c r="Z15" s="33"/>
      <c r="AA15" s="33"/>
      <c r="AB15" s="33"/>
      <c r="AC15" s="33"/>
      <c r="AD15" s="33"/>
    </row>
    <row r="16" spans="1:30" ht="19.5" customHeight="1" x14ac:dyDescent="0.25">
      <c r="A16" s="229" t="s">
        <v>1167</v>
      </c>
      <c r="B16" s="225">
        <v>90000</v>
      </c>
      <c r="C16" s="213"/>
      <c r="D16" s="1755" t="s">
        <v>895</v>
      </c>
      <c r="E16" s="1756"/>
      <c r="F16" s="1756"/>
      <c r="G16" s="1756"/>
      <c r="H16" s="1756"/>
      <c r="I16" s="1756"/>
      <c r="J16" s="1757"/>
      <c r="K16" s="673" t="s">
        <v>401</v>
      </c>
      <c r="L16" s="227"/>
      <c r="M16" s="227"/>
      <c r="N16" s="1200"/>
      <c r="O16" s="1200"/>
      <c r="P16" s="227"/>
      <c r="Q16" s="232"/>
      <c r="R16" s="233">
        <f>'Annexe B'!K144</f>
        <v>0</v>
      </c>
      <c r="S16" s="227"/>
      <c r="T16" s="227">
        <f>R16</f>
        <v>0</v>
      </c>
      <c r="U16" s="227"/>
      <c r="V16" s="641"/>
      <c r="W16" s="228"/>
      <c r="X16" s="33"/>
      <c r="Y16" s="33"/>
      <c r="Z16" s="33"/>
      <c r="AA16" s="33"/>
      <c r="AB16" s="33"/>
      <c r="AC16" s="33"/>
      <c r="AD16" s="33"/>
    </row>
    <row r="17" spans="1:30" ht="18" customHeight="1" x14ac:dyDescent="0.35">
      <c r="A17" s="235"/>
      <c r="B17" s="236"/>
      <c r="C17" s="213"/>
      <c r="D17" s="1758"/>
      <c r="E17" s="1759"/>
      <c r="F17" s="1759"/>
      <c r="G17" s="1759"/>
      <c r="H17" s="1759"/>
      <c r="I17" s="1759"/>
      <c r="J17" s="1760"/>
      <c r="K17" s="237"/>
      <c r="L17" s="1201"/>
      <c r="M17" s="1201"/>
      <c r="N17" s="1201"/>
      <c r="O17" s="1201"/>
      <c r="P17" s="1201"/>
      <c r="Q17" s="238"/>
      <c r="R17" s="1201"/>
      <c r="S17" s="1201"/>
      <c r="T17" s="1201"/>
      <c r="U17" s="239"/>
      <c r="V17" s="239"/>
      <c r="W17" s="811"/>
      <c r="X17" s="722"/>
      <c r="Y17" s="722"/>
      <c r="Z17" s="722"/>
      <c r="AA17" s="722"/>
      <c r="AB17" s="722"/>
      <c r="AC17" s="722"/>
      <c r="AD17" s="722"/>
    </row>
    <row r="18" spans="1:30" ht="15.75" customHeight="1" x14ac:dyDescent="0.35">
      <c r="A18" s="196"/>
      <c r="B18" s="213"/>
      <c r="C18" s="213"/>
      <c r="D18" s="240" t="s">
        <v>1168</v>
      </c>
      <c r="E18" s="1194"/>
      <c r="F18" s="1194"/>
      <c r="G18" s="1194"/>
      <c r="H18" s="241"/>
      <c r="I18" s="241"/>
      <c r="J18" s="241"/>
      <c r="K18" s="193"/>
      <c r="L18" s="1174"/>
      <c r="M18" s="1174"/>
      <c r="N18" s="1174"/>
      <c r="O18" s="1174"/>
      <c r="P18" s="1174"/>
      <c r="Q18" s="217"/>
      <c r="R18" s="1174"/>
      <c r="S18" s="1174"/>
      <c r="T18" s="1174"/>
      <c r="U18" s="158"/>
      <c r="V18" s="158"/>
      <c r="W18" s="242"/>
      <c r="X18" s="33"/>
      <c r="Y18" s="33"/>
      <c r="Z18" s="33"/>
      <c r="AA18" s="33"/>
      <c r="AB18" s="33"/>
      <c r="AC18" s="33"/>
      <c r="AD18" s="33"/>
    </row>
    <row r="19" spans="1:30" ht="6" customHeight="1" x14ac:dyDescent="0.35">
      <c r="A19" s="196"/>
      <c r="B19" s="213"/>
      <c r="C19" s="213"/>
      <c r="D19" s="213"/>
      <c r="E19" s="1194"/>
      <c r="F19" s="1194"/>
      <c r="G19" s="1194"/>
      <c r="H19" s="241"/>
      <c r="I19" s="241"/>
      <c r="J19" s="241"/>
      <c r="K19" s="193"/>
      <c r="L19" s="1174"/>
      <c r="M19" s="1174"/>
      <c r="N19" s="1174"/>
      <c r="O19" s="1174"/>
      <c r="P19" s="1174"/>
      <c r="Q19" s="217"/>
      <c r="R19" s="1174"/>
      <c r="S19" s="1174"/>
      <c r="T19" s="1174"/>
      <c r="U19" s="158"/>
      <c r="V19" s="158"/>
      <c r="W19" s="242"/>
      <c r="X19" s="33"/>
      <c r="Y19" s="33"/>
      <c r="Z19" s="33"/>
      <c r="AA19" s="33"/>
      <c r="AB19" s="33"/>
      <c r="AC19" s="33"/>
      <c r="AD19" s="33"/>
    </row>
    <row r="20" spans="1:30" ht="19.5" customHeight="1" x14ac:dyDescent="0.25">
      <c r="A20" s="196" t="s">
        <v>1167</v>
      </c>
      <c r="B20" s="1194">
        <v>91100</v>
      </c>
      <c r="C20" s="1194"/>
      <c r="D20" s="1194"/>
      <c r="E20" s="1194" t="s">
        <v>1169</v>
      </c>
      <c r="F20" s="1194"/>
      <c r="G20" s="1194"/>
      <c r="H20" s="241"/>
      <c r="I20" s="241"/>
      <c r="J20" s="241"/>
      <c r="K20" s="153"/>
      <c r="L20" s="1175"/>
      <c r="M20" s="1174"/>
      <c r="N20" s="1174"/>
      <c r="O20" s="1174"/>
      <c r="P20" s="1174"/>
      <c r="Q20" s="218"/>
      <c r="R20" s="1174">
        <f>-L20</f>
        <v>0</v>
      </c>
      <c r="S20" s="1174"/>
      <c r="T20" s="158">
        <f>SUM(L20,N20,P20,R20)</f>
        <v>0</v>
      </c>
      <c r="U20" s="158"/>
      <c r="V20" s="1175"/>
      <c r="W20" s="242"/>
      <c r="X20" s="62"/>
      <c r="Y20" s="62"/>
      <c r="Z20" s="62"/>
      <c r="AA20" s="62"/>
      <c r="AB20" s="62"/>
      <c r="AC20" s="62"/>
      <c r="AD20" s="62"/>
    </row>
    <row r="21" spans="1:30" ht="19.5" customHeight="1" x14ac:dyDescent="0.25">
      <c r="A21" s="196" t="s">
        <v>1167</v>
      </c>
      <c r="B21" s="1194">
        <v>43220</v>
      </c>
      <c r="C21" s="1194"/>
      <c r="D21" s="1194"/>
      <c r="E21" s="1194" t="s">
        <v>667</v>
      </c>
      <c r="F21" s="1194"/>
      <c r="G21" s="1194"/>
      <c r="H21" s="241"/>
      <c r="I21" s="241"/>
      <c r="J21" s="241"/>
      <c r="K21" s="153"/>
      <c r="L21" s="1175"/>
      <c r="M21" s="1174"/>
      <c r="N21" s="1174"/>
      <c r="O21" s="1174"/>
      <c r="P21" s="1174"/>
      <c r="Q21" s="217"/>
      <c r="R21" s="1174">
        <f>-L21</f>
        <v>0</v>
      </c>
      <c r="S21" s="1174"/>
      <c r="T21" s="158">
        <f>SUM(L21,N21,P21,R21)</f>
        <v>0</v>
      </c>
      <c r="U21" s="158"/>
      <c r="V21" s="1175"/>
      <c r="W21" s="242"/>
      <c r="X21" s="33"/>
      <c r="Y21" s="33"/>
      <c r="Z21" s="33"/>
      <c r="AA21" s="33"/>
      <c r="AB21" s="33"/>
      <c r="AC21" s="33"/>
      <c r="AD21" s="33"/>
    </row>
    <row r="22" spans="1:30" ht="19.5" customHeight="1" x14ac:dyDescent="0.25">
      <c r="A22" s="196" t="s">
        <v>1165</v>
      </c>
      <c r="B22" s="1194">
        <v>91300</v>
      </c>
      <c r="C22" s="1194"/>
      <c r="D22" s="1194"/>
      <c r="E22" s="1194" t="s">
        <v>1170</v>
      </c>
      <c r="F22" s="1194"/>
      <c r="G22" s="1194"/>
      <c r="H22" s="241"/>
      <c r="I22" s="241"/>
      <c r="J22" s="241"/>
      <c r="K22" s="153"/>
      <c r="L22" s="1175"/>
      <c r="M22" s="1174"/>
      <c r="N22" s="1174"/>
      <c r="O22" s="1174"/>
      <c r="P22" s="1174"/>
      <c r="Q22" s="218"/>
      <c r="R22" s="1174">
        <f>-L22</f>
        <v>0</v>
      </c>
      <c r="S22" s="1174"/>
      <c r="T22" s="158">
        <f>SUM(L22,N22,P22,R22)</f>
        <v>0</v>
      </c>
      <c r="U22" s="158"/>
      <c r="V22" s="1175"/>
      <c r="W22" s="242"/>
      <c r="X22" s="62"/>
      <c r="Y22" s="62"/>
      <c r="Z22" s="62"/>
      <c r="AA22" s="62"/>
      <c r="AB22" s="62"/>
      <c r="AC22" s="62"/>
      <c r="AD22" s="62"/>
    </row>
    <row r="23" spans="1:30" ht="10.5" customHeight="1" x14ac:dyDescent="0.25">
      <c r="A23" s="243"/>
      <c r="B23" s="213"/>
      <c r="C23" s="213"/>
      <c r="D23" s="213"/>
      <c r="E23" s="1194"/>
      <c r="F23" s="1194"/>
      <c r="G23" s="1194"/>
      <c r="H23" s="241"/>
      <c r="I23" s="241"/>
      <c r="J23" s="241"/>
      <c r="K23" s="241"/>
      <c r="L23" s="1174"/>
      <c r="M23" s="1174"/>
      <c r="N23" s="1174"/>
      <c r="O23" s="1174"/>
      <c r="P23" s="1174"/>
      <c r="Q23" s="217"/>
      <c r="R23" s="1174"/>
      <c r="S23" s="1174"/>
      <c r="T23" s="1174"/>
      <c r="U23" s="158"/>
      <c r="V23" s="1174"/>
      <c r="W23" s="242"/>
      <c r="X23" s="33"/>
      <c r="Y23" s="33"/>
      <c r="Z23" s="33"/>
      <c r="AA23" s="33"/>
      <c r="AB23" s="33"/>
      <c r="AC23" s="33"/>
      <c r="AD23" s="33"/>
    </row>
    <row r="24" spans="1:30" ht="15.75" customHeight="1" x14ac:dyDescent="0.25">
      <c r="A24" s="243"/>
      <c r="B24" s="213"/>
      <c r="C24" s="213"/>
      <c r="D24" s="240" t="s">
        <v>1171</v>
      </c>
      <c r="E24" s="1194"/>
      <c r="F24" s="1194"/>
      <c r="G24" s="1194"/>
      <c r="H24" s="241"/>
      <c r="I24" s="241"/>
      <c r="J24" s="241"/>
      <c r="K24" s="241"/>
      <c r="L24" s="1174"/>
      <c r="M24" s="1174"/>
      <c r="N24" s="1174"/>
      <c r="O24" s="1174"/>
      <c r="P24" s="1174"/>
      <c r="Q24" s="217"/>
      <c r="R24" s="1174"/>
      <c r="S24" s="1174"/>
      <c r="T24" s="1174"/>
      <c r="U24" s="158"/>
      <c r="V24" s="1174"/>
      <c r="W24" s="242"/>
      <c r="X24" s="33"/>
      <c r="Y24" s="33"/>
      <c r="Z24" s="33"/>
      <c r="AA24" s="33"/>
      <c r="AB24" s="33"/>
      <c r="AC24" s="33"/>
      <c r="AD24" s="33"/>
    </row>
    <row r="25" spans="1:30" ht="6" customHeight="1" x14ac:dyDescent="0.25">
      <c r="A25" s="196"/>
      <c r="B25" s="213"/>
      <c r="C25" s="213"/>
      <c r="D25" s="213"/>
      <c r="E25" s="1194"/>
      <c r="F25" s="1194"/>
      <c r="G25" s="1194"/>
      <c r="H25" s="241"/>
      <c r="I25" s="241"/>
      <c r="J25" s="241"/>
      <c r="K25" s="241"/>
      <c r="L25" s="1174"/>
      <c r="M25" s="1174"/>
      <c r="N25" s="1174"/>
      <c r="O25" s="1174"/>
      <c r="P25" s="1174"/>
      <c r="Q25" s="217"/>
      <c r="R25" s="1174"/>
      <c r="S25" s="1174"/>
      <c r="T25" s="1174"/>
      <c r="U25" s="158"/>
      <c r="V25" s="1174"/>
      <c r="W25" s="242"/>
      <c r="X25" s="33"/>
      <c r="Y25" s="33"/>
      <c r="Z25" s="33"/>
      <c r="AA25" s="33"/>
      <c r="AB25" s="33"/>
      <c r="AC25" s="33"/>
      <c r="AD25" s="33"/>
    </row>
    <row r="26" spans="1:30" ht="19.5" customHeight="1" x14ac:dyDescent="0.25">
      <c r="A26" s="196" t="s">
        <v>1167</v>
      </c>
      <c r="B26" s="1194">
        <v>92100</v>
      </c>
      <c r="C26" s="1194"/>
      <c r="D26" s="1194"/>
      <c r="E26" s="1194" t="s">
        <v>907</v>
      </c>
      <c r="F26" s="1194"/>
      <c r="G26" s="1194"/>
      <c r="H26" s="241"/>
      <c r="I26" s="241"/>
      <c r="J26" s="241"/>
      <c r="K26" s="153"/>
      <c r="L26" s="1175"/>
      <c r="M26" s="1174"/>
      <c r="N26" s="1175"/>
      <c r="O26" s="1174"/>
      <c r="P26" s="1174"/>
      <c r="Q26" s="217"/>
      <c r="R26" s="1174">
        <f>-N26</f>
        <v>0</v>
      </c>
      <c r="S26" s="1174"/>
      <c r="T26" s="1174">
        <f>SUM(L26,N26,P26,R26)</f>
        <v>0</v>
      </c>
      <c r="U26" s="158"/>
      <c r="V26" s="1175"/>
      <c r="W26" s="242"/>
      <c r="X26" s="33"/>
      <c r="Y26" s="33"/>
      <c r="Z26" s="33"/>
      <c r="AA26" s="33"/>
      <c r="AB26" s="33"/>
      <c r="AC26" s="33"/>
      <c r="AD26" s="33"/>
    </row>
    <row r="27" spans="1:30" ht="19.5" customHeight="1" x14ac:dyDescent="0.25">
      <c r="A27" s="196" t="s">
        <v>1165</v>
      </c>
      <c r="B27" s="1194">
        <v>92200</v>
      </c>
      <c r="C27" s="1194"/>
      <c r="D27" s="1194"/>
      <c r="E27" s="1194" t="s">
        <v>916</v>
      </c>
      <c r="F27" s="1194"/>
      <c r="G27" s="1194"/>
      <c r="H27" s="241"/>
      <c r="I27" s="241"/>
      <c r="J27" s="241"/>
      <c r="K27" s="153"/>
      <c r="L27" s="1174"/>
      <c r="M27" s="1174"/>
      <c r="N27" s="1175"/>
      <c r="O27" s="1174"/>
      <c r="P27" s="1174"/>
      <c r="Q27" s="1202"/>
      <c r="R27" s="1174">
        <f>-N27</f>
        <v>0</v>
      </c>
      <c r="S27" s="1174"/>
      <c r="T27" s="1174">
        <f>SUM(L27,N27,P27,R27)</f>
        <v>0</v>
      </c>
      <c r="U27" s="1174"/>
      <c r="V27" s="1175"/>
      <c r="W27" s="242"/>
      <c r="X27" s="62"/>
      <c r="Y27" s="62"/>
      <c r="Z27" s="62"/>
      <c r="AA27" s="62"/>
      <c r="AB27" s="62"/>
      <c r="AC27" s="62"/>
      <c r="AD27" s="62"/>
    </row>
    <row r="28" spans="1:30" ht="19.5" customHeight="1" x14ac:dyDescent="0.25">
      <c r="A28" s="196" t="s">
        <v>1165</v>
      </c>
      <c r="B28" s="1194">
        <v>92300</v>
      </c>
      <c r="C28" s="1194"/>
      <c r="D28" s="1194"/>
      <c r="E28" s="1194" t="s">
        <v>919</v>
      </c>
      <c r="F28" s="1194"/>
      <c r="G28" s="1194"/>
      <c r="H28" s="241"/>
      <c r="I28" s="241"/>
      <c r="J28" s="241"/>
      <c r="K28" s="153"/>
      <c r="L28" s="1174"/>
      <c r="M28" s="1174"/>
      <c r="N28" s="1175"/>
      <c r="O28" s="1174"/>
      <c r="P28" s="1174"/>
      <c r="Q28" s="1202"/>
      <c r="R28" s="1174">
        <f>-N28</f>
        <v>0</v>
      </c>
      <c r="S28" s="1174"/>
      <c r="T28" s="1174">
        <f>SUM(L28,N28,P28,R28)</f>
        <v>0</v>
      </c>
      <c r="U28" s="1174"/>
      <c r="V28" s="1175"/>
      <c r="W28" s="242"/>
      <c r="X28" s="62"/>
      <c r="Y28" s="62"/>
      <c r="Z28" s="62"/>
      <c r="AA28" s="62"/>
      <c r="AB28" s="62"/>
      <c r="AC28" s="62"/>
      <c r="AD28" s="62"/>
    </row>
    <row r="29" spans="1:30" ht="19.5" customHeight="1" x14ac:dyDescent="0.25">
      <c r="A29" s="812" t="s">
        <v>1167</v>
      </c>
      <c r="B29" s="1203">
        <v>92400</v>
      </c>
      <c r="C29" s="1203"/>
      <c r="D29" s="1203"/>
      <c r="E29" s="1203" t="s">
        <v>920</v>
      </c>
      <c r="F29" s="1203"/>
      <c r="G29" s="1203"/>
      <c r="H29" s="813"/>
      <c r="I29" s="813"/>
      <c r="J29" s="813"/>
      <c r="K29" s="153"/>
      <c r="L29" s="1175"/>
      <c r="M29" s="1204"/>
      <c r="N29" s="1175"/>
      <c r="O29" s="1204"/>
      <c r="P29" s="1204"/>
      <c r="Q29" s="1205"/>
      <c r="R29" s="1174">
        <f>-N29</f>
        <v>0</v>
      </c>
      <c r="S29" s="1204"/>
      <c r="T29" s="1174">
        <f>SUM(L29,N29,P29,R29)</f>
        <v>0</v>
      </c>
      <c r="U29" s="1204"/>
      <c r="V29" s="1206"/>
      <c r="W29" s="242"/>
      <c r="X29" s="62"/>
      <c r="Y29" s="62"/>
      <c r="Z29" s="62"/>
      <c r="AA29" s="62"/>
      <c r="AB29" s="62"/>
      <c r="AC29" s="62"/>
      <c r="AD29" s="62"/>
    </row>
    <row r="30" spans="1:30" ht="19.5" customHeight="1" x14ac:dyDescent="0.25">
      <c r="A30" s="196" t="s">
        <v>1165</v>
      </c>
      <c r="B30" s="1194">
        <v>92500</v>
      </c>
      <c r="C30" s="1194"/>
      <c r="D30" s="1194"/>
      <c r="E30" s="1737" t="s">
        <v>865</v>
      </c>
      <c r="F30" s="1725"/>
      <c r="G30" s="1725"/>
      <c r="H30" s="1725"/>
      <c r="I30" s="1725"/>
      <c r="J30" s="1734"/>
      <c r="K30" s="153"/>
      <c r="L30" s="1174"/>
      <c r="M30" s="1174"/>
      <c r="N30" s="1175"/>
      <c r="O30" s="1174"/>
      <c r="P30" s="1174"/>
      <c r="Q30" s="218"/>
      <c r="R30" s="1174">
        <f>-N30</f>
        <v>0</v>
      </c>
      <c r="S30" s="1174"/>
      <c r="T30" s="1174">
        <f>SUM(L30,N30,P30,R30)</f>
        <v>0</v>
      </c>
      <c r="U30" s="158"/>
      <c r="V30" s="1175"/>
      <c r="W30" s="242"/>
      <c r="X30" s="84"/>
      <c r="Y30" s="84"/>
      <c r="Z30" s="84"/>
      <c r="AA30" s="84"/>
      <c r="AB30" s="84"/>
      <c r="AC30" s="84"/>
      <c r="AD30" s="84"/>
    </row>
    <row r="31" spans="1:30" ht="7.5" customHeight="1" x14ac:dyDescent="0.25">
      <c r="A31" s="196"/>
      <c r="B31" s="1194"/>
      <c r="C31" s="1194"/>
      <c r="D31" s="1194"/>
      <c r="E31" s="1735"/>
      <c r="F31" s="1736"/>
      <c r="G31" s="1736"/>
      <c r="H31" s="1736"/>
      <c r="I31" s="1736"/>
      <c r="J31" s="1701"/>
      <c r="K31" s="244"/>
      <c r="L31" s="1174"/>
      <c r="M31" s="204"/>
      <c r="N31" s="204"/>
      <c r="O31" s="204"/>
      <c r="P31" s="204"/>
      <c r="Q31" s="204"/>
      <c r="R31" s="1174"/>
      <c r="S31" s="204"/>
      <c r="T31" s="1174"/>
      <c r="U31" s="204"/>
      <c r="V31" s="204"/>
      <c r="W31" s="204"/>
      <c r="X31" s="204"/>
      <c r="Y31" s="204"/>
      <c r="Z31" s="204"/>
      <c r="AA31" s="204"/>
      <c r="AB31" s="204"/>
      <c r="AC31" s="204"/>
      <c r="AD31" s="204"/>
    </row>
    <row r="32" spans="1:30" ht="19.5" customHeight="1" x14ac:dyDescent="0.25">
      <c r="A32" s="196" t="s">
        <v>1165</v>
      </c>
      <c r="B32" s="1194">
        <v>92500</v>
      </c>
      <c r="C32" s="1194"/>
      <c r="D32" s="1194"/>
      <c r="E32" s="1194" t="s">
        <v>932</v>
      </c>
      <c r="F32" s="1194"/>
      <c r="G32" s="1194"/>
      <c r="H32" s="241"/>
      <c r="I32" s="241"/>
      <c r="J32" s="241"/>
      <c r="K32" s="153"/>
      <c r="L32" s="1174"/>
      <c r="M32" s="1174"/>
      <c r="N32" s="1175"/>
      <c r="O32" s="1174"/>
      <c r="P32" s="1174"/>
      <c r="Q32" s="217"/>
      <c r="R32" s="1174">
        <f>-N32</f>
        <v>0</v>
      </c>
      <c r="S32" s="1174"/>
      <c r="T32" s="1174">
        <f>SUM(L32,N32,P32,R32)</f>
        <v>0</v>
      </c>
      <c r="U32" s="158"/>
      <c r="V32" s="1175"/>
      <c r="W32" s="242"/>
      <c r="X32" s="33"/>
      <c r="Y32" s="33"/>
      <c r="Z32" s="33"/>
      <c r="AA32" s="33"/>
      <c r="AB32" s="33"/>
      <c r="AC32" s="33"/>
      <c r="AD32" s="33"/>
    </row>
    <row r="33" spans="1:30" ht="19.5" customHeight="1" x14ac:dyDescent="0.25">
      <c r="A33" s="196" t="s">
        <v>1167</v>
      </c>
      <c r="B33" s="1194">
        <v>92800</v>
      </c>
      <c r="C33" s="1194"/>
      <c r="D33" s="1194"/>
      <c r="E33" s="1737" t="s">
        <v>1172</v>
      </c>
      <c r="F33" s="1725"/>
      <c r="G33" s="1725"/>
      <c r="H33" s="1725"/>
      <c r="I33" s="1725"/>
      <c r="J33" s="1734"/>
      <c r="K33" s="153"/>
      <c r="L33" s="1174"/>
      <c r="M33" s="1174"/>
      <c r="N33" s="1175"/>
      <c r="O33" s="1174"/>
      <c r="P33" s="1174"/>
      <c r="Q33" s="217"/>
      <c r="R33" s="1174">
        <f>-N33</f>
        <v>0</v>
      </c>
      <c r="S33" s="1174"/>
      <c r="T33" s="1174">
        <f>SUM(L33,N33,P33,R33)</f>
        <v>0</v>
      </c>
      <c r="U33" s="158"/>
      <c r="V33" s="1175"/>
      <c r="W33" s="242"/>
      <c r="X33" s="33"/>
      <c r="Y33" s="33"/>
      <c r="Z33" s="33"/>
      <c r="AA33" s="33"/>
      <c r="AB33" s="33"/>
      <c r="AC33" s="33"/>
      <c r="AD33" s="33"/>
    </row>
    <row r="34" spans="1:30" ht="15" customHeight="1" x14ac:dyDescent="0.25">
      <c r="A34" s="245"/>
      <c r="B34" s="1207"/>
      <c r="C34" s="1207"/>
      <c r="D34" s="1207"/>
      <c r="E34" s="1738"/>
      <c r="F34" s="1739"/>
      <c r="G34" s="1739"/>
      <c r="H34" s="1739"/>
      <c r="I34" s="1739"/>
      <c r="J34" s="1740"/>
      <c r="K34" s="244"/>
      <c r="L34" s="1174"/>
      <c r="M34" s="1208"/>
      <c r="N34" s="1204"/>
      <c r="O34" s="1208"/>
      <c r="P34" s="1208"/>
      <c r="Q34" s="246"/>
      <c r="R34" s="1174"/>
      <c r="S34" s="1208"/>
      <c r="T34" s="1174"/>
      <c r="U34" s="247"/>
      <c r="V34" s="1208"/>
      <c r="W34" s="814"/>
      <c r="X34" s="722"/>
      <c r="Y34" s="722"/>
      <c r="Z34" s="722"/>
      <c r="AA34" s="722"/>
      <c r="AB34" s="722"/>
      <c r="AC34" s="722"/>
      <c r="AD34" s="722"/>
    </row>
    <row r="35" spans="1:30" ht="19.5" customHeight="1" x14ac:dyDescent="0.25">
      <c r="A35" s="196"/>
      <c r="B35" s="1194">
        <v>92900</v>
      </c>
      <c r="C35" s="1194"/>
      <c r="D35" s="1194"/>
      <c r="E35" s="1194" t="s">
        <v>934</v>
      </c>
      <c r="F35" s="1209"/>
      <c r="G35" s="1209"/>
      <c r="H35" s="241"/>
      <c r="I35" s="241"/>
      <c r="J35" s="241"/>
      <c r="K35" s="153"/>
      <c r="L35" s="1174"/>
      <c r="M35" s="1174"/>
      <c r="N35" s="1175"/>
      <c r="O35" s="1174"/>
      <c r="P35" s="1174"/>
      <c r="Q35" s="1202"/>
      <c r="R35" s="1174">
        <f>-N35</f>
        <v>0</v>
      </c>
      <c r="S35" s="1174"/>
      <c r="T35" s="1174">
        <f>SUM(L35,N35,P35,R35)</f>
        <v>0</v>
      </c>
      <c r="U35" s="1174"/>
      <c r="V35" s="1175"/>
      <c r="W35" s="242"/>
      <c r="X35" s="84"/>
      <c r="Y35" s="84"/>
      <c r="Z35" s="84"/>
      <c r="AA35" s="84"/>
      <c r="AB35" s="84"/>
      <c r="AC35" s="84"/>
      <c r="AD35" s="84"/>
    </row>
    <row r="36" spans="1:30" ht="9.75" customHeight="1" x14ac:dyDescent="0.25">
      <c r="A36" s="196"/>
      <c r="B36" s="241"/>
      <c r="C36" s="241"/>
      <c r="D36" s="241"/>
      <c r="E36" s="241"/>
      <c r="F36" s="241"/>
      <c r="G36" s="241"/>
      <c r="H36" s="241"/>
      <c r="I36" s="241"/>
      <c r="J36" s="241"/>
      <c r="K36" s="241"/>
      <c r="L36" s="1174"/>
      <c r="M36" s="1174"/>
      <c r="N36" s="1174"/>
      <c r="O36" s="1174"/>
      <c r="P36" s="1174"/>
      <c r="Q36" s="1174"/>
      <c r="R36" s="1174"/>
      <c r="S36" s="1174"/>
      <c r="T36" s="1174"/>
      <c r="U36" s="158"/>
      <c r="V36" s="1174"/>
      <c r="W36" s="242"/>
      <c r="X36" s="33"/>
      <c r="Y36" s="33"/>
      <c r="Z36" s="33"/>
      <c r="AA36" s="33"/>
      <c r="AB36" s="33"/>
      <c r="AC36" s="33"/>
      <c r="AD36" s="33"/>
    </row>
    <row r="37" spans="1:30" ht="19.5" customHeight="1" x14ac:dyDescent="0.25">
      <c r="A37" s="196" t="s">
        <v>1167</v>
      </c>
      <c r="B37" s="213">
        <v>93100</v>
      </c>
      <c r="C37" s="213"/>
      <c r="D37" s="241"/>
      <c r="E37" s="248" t="s">
        <v>937</v>
      </c>
      <c r="F37" s="249"/>
      <c r="G37" s="249"/>
      <c r="H37" s="241"/>
      <c r="I37" s="241"/>
      <c r="J37" s="241"/>
      <c r="K37" s="153"/>
      <c r="L37" s="1174"/>
      <c r="M37" s="1174"/>
      <c r="N37" s="1174"/>
      <c r="O37" s="1174"/>
      <c r="P37" s="1175"/>
      <c r="Q37" s="217"/>
      <c r="R37" s="1174"/>
      <c r="S37" s="1174"/>
      <c r="T37" s="1174">
        <f>SUM(L37,N37,P37,R37)</f>
        <v>0</v>
      </c>
      <c r="U37" s="158"/>
      <c r="V37" s="1175"/>
      <c r="W37" s="242"/>
      <c r="X37" s="33"/>
      <c r="Y37" s="33"/>
      <c r="Z37" s="33"/>
      <c r="AA37" s="33"/>
      <c r="AB37" s="33"/>
      <c r="AC37" s="33"/>
      <c r="AD37" s="33"/>
    </row>
    <row r="38" spans="1:30" ht="6.75" customHeight="1" x14ac:dyDescent="0.25">
      <c r="A38" s="196"/>
      <c r="B38" s="213"/>
      <c r="C38" s="213"/>
      <c r="D38" s="241"/>
      <c r="E38" s="248"/>
      <c r="F38" s="249"/>
      <c r="G38" s="249"/>
      <c r="H38" s="241"/>
      <c r="I38" s="241"/>
      <c r="J38" s="241"/>
      <c r="K38" s="241"/>
      <c r="L38" s="1174"/>
      <c r="M38" s="1174"/>
      <c r="N38" s="1174"/>
      <c r="O38" s="1174"/>
      <c r="P38" s="1174"/>
      <c r="Q38" s="217"/>
      <c r="R38" s="1174"/>
      <c r="S38" s="1174"/>
      <c r="T38" s="1174"/>
      <c r="U38" s="158"/>
      <c r="V38" s="1174"/>
      <c r="W38" s="242"/>
      <c r="X38" s="33"/>
      <c r="Y38" s="33"/>
      <c r="Z38" s="33"/>
      <c r="AA38" s="33"/>
      <c r="AB38" s="33"/>
      <c r="AC38" s="33"/>
      <c r="AD38" s="33"/>
    </row>
    <row r="39" spans="1:30" ht="19.5" customHeight="1" x14ac:dyDescent="0.25">
      <c r="A39" s="196"/>
      <c r="B39" s="213">
        <v>93900</v>
      </c>
      <c r="C39" s="213"/>
      <c r="D39" s="241"/>
      <c r="E39" s="248" t="s">
        <v>1173</v>
      </c>
      <c r="F39" s="249"/>
      <c r="G39" s="249"/>
      <c r="H39" s="241"/>
      <c r="I39" s="241"/>
      <c r="J39" s="241"/>
      <c r="K39" s="153"/>
      <c r="L39" s="1174"/>
      <c r="M39" s="1174"/>
      <c r="N39" s="1175"/>
      <c r="O39" s="1174"/>
      <c r="P39" s="1175"/>
      <c r="Q39" s="217"/>
      <c r="R39" s="1175"/>
      <c r="S39" s="1174"/>
      <c r="T39" s="158">
        <f>SUM(L39,N39,P39,R39)</f>
        <v>0</v>
      </c>
      <c r="U39" s="158"/>
      <c r="V39" s="1175"/>
      <c r="W39" s="242"/>
      <c r="X39" s="33"/>
      <c r="Y39" s="33"/>
      <c r="Z39" s="33"/>
      <c r="AA39" s="33"/>
      <c r="AB39" s="33"/>
      <c r="AC39" s="33"/>
      <c r="AD39" s="33"/>
    </row>
    <row r="40" spans="1:30" ht="19.5" customHeight="1" x14ac:dyDescent="0.25">
      <c r="A40" s="196"/>
      <c r="B40" s="213"/>
      <c r="C40" s="213"/>
      <c r="D40" s="241"/>
      <c r="E40" s="248"/>
      <c r="F40" s="1741"/>
      <c r="G40" s="1742"/>
      <c r="H40" s="1742"/>
      <c r="I40" s="1742"/>
      <c r="J40" s="1743"/>
      <c r="K40" s="241"/>
      <c r="L40" s="204"/>
      <c r="M40" s="204"/>
      <c r="N40" s="204"/>
      <c r="O40" s="204"/>
      <c r="P40" s="204"/>
      <c r="Q40" s="204"/>
      <c r="R40" s="204"/>
      <c r="S40" s="204"/>
      <c r="T40" s="204"/>
      <c r="U40" s="204"/>
      <c r="V40" s="204"/>
      <c r="W40" s="242"/>
      <c r="X40" s="33"/>
      <c r="Y40" s="33"/>
      <c r="Z40" s="33"/>
      <c r="AA40" s="33"/>
      <c r="AB40" s="33"/>
      <c r="AC40" s="33"/>
      <c r="AD40" s="33"/>
    </row>
    <row r="41" spans="1:30" ht="6.75" customHeight="1" x14ac:dyDescent="0.25">
      <c r="A41" s="196"/>
      <c r="B41" s="213"/>
      <c r="C41" s="213"/>
      <c r="D41" s="213"/>
      <c r="E41" s="1194"/>
      <c r="F41" s="1194"/>
      <c r="G41" s="1194"/>
      <c r="H41" s="241"/>
      <c r="I41" s="241"/>
      <c r="J41" s="241"/>
      <c r="K41" s="241"/>
      <c r="L41" s="1204"/>
      <c r="M41" s="1204"/>
      <c r="N41" s="1204"/>
      <c r="O41" s="1204"/>
      <c r="P41" s="1204"/>
      <c r="Q41" s="815"/>
      <c r="R41" s="1204"/>
      <c r="S41" s="1204"/>
      <c r="T41" s="1204"/>
      <c r="U41" s="816"/>
      <c r="V41" s="816"/>
      <c r="W41" s="242"/>
      <c r="X41" s="33"/>
      <c r="Y41" s="33"/>
      <c r="Z41" s="33"/>
      <c r="AA41" s="33"/>
      <c r="AB41" s="33"/>
      <c r="AC41" s="33"/>
      <c r="AD41" s="33"/>
    </row>
    <row r="42" spans="1:30" ht="16.5" customHeight="1" x14ac:dyDescent="0.35">
      <c r="A42" s="243"/>
      <c r="B42" s="250"/>
      <c r="C42" s="213" t="s">
        <v>1174</v>
      </c>
      <c r="D42" s="213"/>
      <c r="E42" s="213"/>
      <c r="F42" s="213"/>
      <c r="G42" s="213"/>
      <c r="H42" s="240"/>
      <c r="I42" s="240"/>
      <c r="J42" s="240"/>
      <c r="K42" s="251"/>
      <c r="L42" s="252">
        <f>SUM(L20,L21,L22,L26,L29)</f>
        <v>0</v>
      </c>
      <c r="M42" s="252"/>
      <c r="N42" s="252">
        <f>SUM(N26,N27,N28,N29,N30,N32,N33,N35,N39)</f>
        <v>0</v>
      </c>
      <c r="O42" s="252"/>
      <c r="P42" s="252">
        <f>SUM(P37,P39)</f>
        <v>0</v>
      </c>
      <c r="Q42" s="252"/>
      <c r="R42" s="252">
        <f>SUM(R16,R20,R21,R22,R26,R27,R28,R29,R30,R32,R33,R35,R39)</f>
        <v>0</v>
      </c>
      <c r="S42" s="252"/>
      <c r="T42" s="252">
        <f>SUM(T16,T20,T21,T22,T26,T27,T28,T29,T30,T32,T33,T35,T37,T39)</f>
        <v>0</v>
      </c>
      <c r="U42" s="252"/>
      <c r="V42" s="252">
        <f>SUM(V16,V20,V21,V22,V26,V27,V28,V29,V30,V32,V33,V35,V37,V39)</f>
        <v>0</v>
      </c>
      <c r="W42" s="253"/>
      <c r="X42" s="221"/>
      <c r="Y42" s="221"/>
      <c r="Z42" s="221"/>
      <c r="AA42" s="221"/>
      <c r="AB42" s="221"/>
      <c r="AC42" s="221"/>
      <c r="AD42" s="221"/>
    </row>
    <row r="43" spans="1:30" ht="9" customHeight="1" x14ac:dyDescent="0.35">
      <c r="A43" s="196"/>
      <c r="B43" s="213"/>
      <c r="C43" s="213"/>
      <c r="D43" s="213"/>
      <c r="E43" s="1194"/>
      <c r="F43" s="1194"/>
      <c r="G43" s="1194"/>
      <c r="H43" s="241"/>
      <c r="I43" s="241"/>
      <c r="J43" s="241"/>
      <c r="K43" s="193"/>
      <c r="L43" s="1174"/>
      <c r="M43" s="1174"/>
      <c r="N43" s="1174"/>
      <c r="O43" s="1174"/>
      <c r="P43" s="1174"/>
      <c r="Q43" s="217"/>
      <c r="R43" s="1174"/>
      <c r="S43" s="1174"/>
      <c r="T43" s="1174"/>
      <c r="U43" s="158"/>
      <c r="V43" s="158"/>
      <c r="W43" s="242"/>
      <c r="X43" s="33"/>
      <c r="Y43" s="33"/>
      <c r="Z43" s="33"/>
      <c r="AA43" s="33"/>
      <c r="AB43" s="33"/>
      <c r="AC43" s="33"/>
      <c r="AD43" s="33"/>
    </row>
    <row r="44" spans="1:30" ht="16.5" customHeight="1" x14ac:dyDescent="0.35">
      <c r="A44" s="243"/>
      <c r="B44" s="250"/>
      <c r="C44" s="213" t="s">
        <v>1175</v>
      </c>
      <c r="D44" s="213"/>
      <c r="E44" s="213"/>
      <c r="F44" s="213"/>
      <c r="G44" s="213"/>
      <c r="H44" s="240"/>
      <c r="I44" s="240"/>
      <c r="J44" s="240"/>
      <c r="K44" s="251"/>
      <c r="L44" s="254">
        <f>L14+L42</f>
        <v>0</v>
      </c>
      <c r="M44" s="254"/>
      <c r="N44" s="254">
        <f>N14+N42</f>
        <v>0</v>
      </c>
      <c r="O44" s="254"/>
      <c r="P44" s="254">
        <f>P14+P42</f>
        <v>0</v>
      </c>
      <c r="Q44" s="254"/>
      <c r="R44" s="254">
        <f>R14+R42</f>
        <v>0</v>
      </c>
      <c r="S44" s="254"/>
      <c r="T44" s="254">
        <f>T14+T42</f>
        <v>0</v>
      </c>
      <c r="U44" s="254"/>
      <c r="V44" s="254">
        <f>V14+V42</f>
        <v>0</v>
      </c>
      <c r="W44" s="253"/>
      <c r="X44" s="221"/>
      <c r="Y44" s="221"/>
      <c r="Z44" s="221"/>
      <c r="AA44" s="221"/>
      <c r="AB44" s="221"/>
      <c r="AC44" s="221"/>
      <c r="AD44" s="221"/>
    </row>
    <row r="45" spans="1:30" ht="15.75" customHeight="1" x14ac:dyDescent="0.35">
      <c r="A45" s="196"/>
      <c r="B45" s="1209"/>
      <c r="C45" s="1209"/>
      <c r="D45" s="1194"/>
      <c r="E45" s="1194"/>
      <c r="F45" s="1194"/>
      <c r="G45" s="1194"/>
      <c r="H45" s="241"/>
      <c r="I45" s="241"/>
      <c r="J45" s="241"/>
      <c r="K45" s="193"/>
      <c r="L45" s="817"/>
      <c r="M45" s="817"/>
      <c r="N45" s="817"/>
      <c r="O45" s="817"/>
      <c r="P45" s="817"/>
      <c r="Q45" s="818"/>
      <c r="R45" s="817"/>
      <c r="S45" s="817"/>
      <c r="T45" s="817"/>
      <c r="U45" s="819"/>
      <c r="V45" s="819"/>
      <c r="W45" s="242"/>
      <c r="X45" s="33"/>
      <c r="Y45" s="33"/>
      <c r="Z45" s="33"/>
      <c r="AA45" s="33"/>
      <c r="AB45" s="33"/>
      <c r="AC45" s="33"/>
      <c r="AD45" s="33"/>
    </row>
    <row r="46" spans="1:30" ht="15.75" customHeight="1" x14ac:dyDescent="0.35">
      <c r="A46" s="196"/>
      <c r="B46" s="1190"/>
      <c r="C46" s="1190"/>
      <c r="D46" s="1148"/>
      <c r="E46" s="1148"/>
      <c r="F46" s="1148"/>
      <c r="G46" s="1148"/>
      <c r="H46" s="193"/>
      <c r="I46" s="193"/>
      <c r="J46" s="193"/>
      <c r="K46" s="193"/>
      <c r="L46" s="255"/>
      <c r="M46" s="255"/>
      <c r="N46" s="255"/>
      <c r="O46" s="255"/>
      <c r="P46" s="255"/>
      <c r="Q46" s="256"/>
      <c r="R46" s="255"/>
      <c r="S46" s="255"/>
      <c r="T46" s="255"/>
      <c r="U46" s="257"/>
      <c r="V46" s="257"/>
      <c r="W46" s="242"/>
      <c r="X46" s="33"/>
      <c r="Y46" s="33"/>
      <c r="Z46" s="33"/>
      <c r="AA46" s="33"/>
      <c r="AB46" s="33"/>
      <c r="AC46" s="33"/>
      <c r="AD46" s="33"/>
    </row>
    <row r="47" spans="1:30" ht="15.75" customHeight="1" x14ac:dyDescent="0.25">
      <c r="A47" s="258"/>
      <c r="B47" s="33"/>
      <c r="C47" s="33"/>
      <c r="D47" s="33"/>
      <c r="E47" s="33"/>
      <c r="F47" s="33"/>
      <c r="G47" s="33"/>
      <c r="H47" s="33"/>
      <c r="I47" s="33"/>
      <c r="J47" s="33"/>
      <c r="K47" s="33"/>
      <c r="L47" s="43"/>
      <c r="M47" s="43"/>
      <c r="N47" s="43"/>
      <c r="O47" s="43"/>
      <c r="P47" s="43"/>
      <c r="Q47" s="43"/>
      <c r="R47" s="43"/>
      <c r="S47" s="43"/>
      <c r="T47" s="43"/>
      <c r="U47" s="43"/>
      <c r="V47" s="43"/>
      <c r="W47" s="43"/>
      <c r="X47" s="33"/>
      <c r="Y47" s="33"/>
      <c r="Z47" s="33"/>
      <c r="AA47" s="33"/>
      <c r="AB47" s="33"/>
      <c r="AC47" s="33"/>
      <c r="AD47" s="33"/>
    </row>
    <row r="48" spans="1:30" ht="15.75" customHeight="1" x14ac:dyDescent="0.25">
      <c r="A48" s="258"/>
      <c r="B48" s="33"/>
      <c r="C48" s="33"/>
      <c r="D48" s="33"/>
      <c r="E48" s="33"/>
      <c r="F48" s="33"/>
      <c r="G48" s="33"/>
      <c r="H48" s="33"/>
      <c r="I48" s="33"/>
      <c r="J48" s="33"/>
      <c r="K48" s="33"/>
      <c r="L48" s="43"/>
      <c r="M48" s="43"/>
      <c r="N48" s="43"/>
      <c r="O48" s="43"/>
      <c r="P48" s="43"/>
      <c r="Q48" s="43"/>
      <c r="R48" s="43"/>
      <c r="S48" s="43"/>
      <c r="T48" s="43"/>
      <c r="U48" s="43"/>
      <c r="V48" s="43"/>
      <c r="W48" s="43"/>
      <c r="X48" s="33"/>
      <c r="Y48" s="33"/>
      <c r="Z48" s="33"/>
      <c r="AA48" s="33"/>
      <c r="AB48" s="33"/>
      <c r="AC48" s="33"/>
      <c r="AD48" s="33"/>
    </row>
    <row r="49" spans="1:30" ht="15.75" customHeight="1" x14ac:dyDescent="0.25">
      <c r="A49" s="258"/>
      <c r="B49" s="33"/>
      <c r="C49" s="33"/>
      <c r="D49" s="33"/>
      <c r="E49" s="33"/>
      <c r="F49" s="33"/>
      <c r="G49" s="33"/>
      <c r="H49" s="33"/>
      <c r="I49" s="33"/>
      <c r="J49" s="33"/>
      <c r="K49" s="33"/>
      <c r="L49" s="43"/>
      <c r="M49" s="43"/>
      <c r="N49" s="43"/>
      <c r="O49" s="43"/>
      <c r="P49" s="43"/>
      <c r="Q49" s="43"/>
      <c r="R49" s="43"/>
      <c r="S49" s="43"/>
      <c r="T49" s="43"/>
      <c r="U49" s="43"/>
      <c r="V49" s="43"/>
      <c r="W49" s="43"/>
      <c r="X49" s="33"/>
      <c r="Y49" s="33"/>
      <c r="Z49" s="33"/>
      <c r="AA49" s="33"/>
      <c r="AB49" s="33"/>
      <c r="AC49" s="33"/>
      <c r="AD49" s="33"/>
    </row>
    <row r="50" spans="1:30" ht="15.75" customHeight="1" x14ac:dyDescent="0.25">
      <c r="A50" s="258"/>
      <c r="B50" s="33"/>
      <c r="C50" s="33"/>
      <c r="D50" s="33"/>
      <c r="E50" s="33"/>
      <c r="F50" s="33"/>
      <c r="G50" s="33"/>
      <c r="H50" s="33"/>
      <c r="I50" s="33"/>
      <c r="J50" s="33"/>
      <c r="K50" s="33"/>
      <c r="L50" s="43"/>
      <c r="M50" s="43"/>
      <c r="N50" s="43"/>
      <c r="O50" s="43"/>
      <c r="P50" s="43"/>
      <c r="Q50" s="43"/>
      <c r="R50" s="43"/>
      <c r="S50" s="43"/>
      <c r="T50" s="43"/>
      <c r="U50" s="43"/>
      <c r="V50" s="43"/>
      <c r="W50" s="43"/>
      <c r="X50" s="33"/>
      <c r="Y50" s="33"/>
      <c r="Z50" s="33"/>
      <c r="AA50" s="33"/>
      <c r="AB50" s="33"/>
      <c r="AC50" s="33"/>
      <c r="AD50" s="33"/>
    </row>
    <row r="51" spans="1:30" ht="15.75" customHeight="1" x14ac:dyDescent="0.25">
      <c r="A51" s="258"/>
      <c r="B51" s="33"/>
      <c r="C51" s="33"/>
      <c r="D51" s="33"/>
      <c r="E51" s="33"/>
      <c r="F51" s="33"/>
      <c r="G51" s="33"/>
      <c r="H51" s="33"/>
      <c r="I51" s="33"/>
      <c r="J51" s="33"/>
      <c r="K51" s="33"/>
      <c r="L51" s="43"/>
      <c r="M51" s="43"/>
      <c r="N51" s="43"/>
      <c r="O51" s="43"/>
      <c r="P51" s="43"/>
      <c r="Q51" s="43"/>
      <c r="R51" s="43"/>
      <c r="S51" s="43"/>
      <c r="T51" s="43"/>
      <c r="U51" s="43"/>
      <c r="V51" s="43"/>
      <c r="W51" s="43"/>
      <c r="X51" s="33"/>
      <c r="Y51" s="33"/>
      <c r="Z51" s="33"/>
      <c r="AA51" s="33"/>
      <c r="AB51" s="33"/>
      <c r="AC51" s="33"/>
      <c r="AD51" s="33"/>
    </row>
    <row r="52" spans="1:30" ht="15.75" customHeight="1" x14ac:dyDescent="0.25">
      <c r="A52" s="258"/>
      <c r="B52" s="33"/>
      <c r="C52" s="33"/>
      <c r="D52" s="33"/>
      <c r="E52" s="33"/>
      <c r="F52" s="33"/>
      <c r="G52" s="33"/>
      <c r="H52" s="33"/>
      <c r="I52" s="33"/>
      <c r="J52" s="33"/>
      <c r="K52" s="33"/>
      <c r="L52" s="43"/>
      <c r="M52" s="43"/>
      <c r="N52" s="43"/>
      <c r="O52" s="43"/>
      <c r="P52" s="43"/>
      <c r="Q52" s="43"/>
      <c r="R52" s="43"/>
      <c r="S52" s="43"/>
      <c r="T52" s="43"/>
      <c r="U52" s="43"/>
      <c r="V52" s="43"/>
      <c r="W52" s="43"/>
      <c r="X52" s="33"/>
      <c r="Y52" s="33"/>
      <c r="Z52" s="33"/>
      <c r="AA52" s="33"/>
      <c r="AB52" s="33"/>
      <c r="AC52" s="33"/>
      <c r="AD52" s="33"/>
    </row>
    <row r="53" spans="1:30" ht="15.75" customHeight="1" x14ac:dyDescent="0.25">
      <c r="A53" s="258"/>
      <c r="B53" s="33"/>
      <c r="C53" s="33"/>
      <c r="D53" s="33"/>
      <c r="E53" s="33"/>
      <c r="F53" s="33"/>
      <c r="G53" s="33"/>
      <c r="H53" s="33"/>
      <c r="I53" s="33"/>
      <c r="J53" s="33"/>
      <c r="K53" s="33"/>
      <c r="L53" s="43"/>
      <c r="M53" s="43"/>
      <c r="N53" s="43"/>
      <c r="O53" s="43"/>
      <c r="P53" s="43"/>
      <c r="Q53" s="43"/>
      <c r="R53" s="43"/>
      <c r="S53" s="43"/>
      <c r="T53" s="43"/>
      <c r="U53" s="43"/>
      <c r="V53" s="43"/>
      <c r="W53" s="43"/>
      <c r="X53" s="33"/>
      <c r="Y53" s="33"/>
      <c r="Z53" s="33"/>
      <c r="AA53" s="33"/>
      <c r="AB53" s="33"/>
      <c r="AC53" s="33"/>
      <c r="AD53" s="33"/>
    </row>
    <row r="54" spans="1:30" ht="15.75" customHeight="1" x14ac:dyDescent="0.25">
      <c r="A54" s="258"/>
      <c r="B54" s="33"/>
      <c r="C54" s="33"/>
      <c r="D54" s="33"/>
      <c r="E54" s="33"/>
      <c r="F54" s="33"/>
      <c r="G54" s="33"/>
      <c r="H54" s="33"/>
      <c r="I54" s="33"/>
      <c r="J54" s="33"/>
      <c r="K54" s="33"/>
      <c r="L54" s="43"/>
      <c r="M54" s="43"/>
      <c r="N54" s="43"/>
      <c r="O54" s="43"/>
      <c r="P54" s="43"/>
      <c r="Q54" s="43"/>
      <c r="R54" s="43"/>
      <c r="S54" s="43"/>
      <c r="T54" s="43"/>
      <c r="U54" s="43"/>
      <c r="V54" s="43"/>
      <c r="W54" s="43"/>
      <c r="X54" s="33"/>
      <c r="Y54" s="33"/>
      <c r="Z54" s="33"/>
      <c r="AA54" s="33"/>
      <c r="AB54" s="33"/>
      <c r="AC54" s="33"/>
      <c r="AD54" s="33"/>
    </row>
    <row r="55" spans="1:30" ht="15.75" customHeight="1" x14ac:dyDescent="0.25">
      <c r="A55" s="258"/>
      <c r="B55" s="33"/>
      <c r="C55" s="33"/>
      <c r="D55" s="33"/>
      <c r="E55" s="33"/>
      <c r="F55" s="33"/>
      <c r="G55" s="33"/>
      <c r="H55" s="33"/>
      <c r="I55" s="33"/>
      <c r="J55" s="33"/>
      <c r="K55" s="33"/>
      <c r="L55" s="43"/>
      <c r="M55" s="43"/>
      <c r="N55" s="43"/>
      <c r="O55" s="43"/>
      <c r="P55" s="43"/>
      <c r="Q55" s="43"/>
      <c r="R55" s="43"/>
      <c r="S55" s="43"/>
      <c r="T55" s="43"/>
      <c r="U55" s="43"/>
      <c r="V55" s="43"/>
      <c r="W55" s="43"/>
      <c r="X55" s="33"/>
      <c r="Y55" s="33"/>
      <c r="Z55" s="33"/>
      <c r="AA55" s="33"/>
      <c r="AB55" s="33"/>
      <c r="AC55" s="33"/>
      <c r="AD55" s="33"/>
    </row>
    <row r="56" spans="1:30" ht="15.75" customHeight="1" x14ac:dyDescent="0.25">
      <c r="A56" s="258"/>
      <c r="B56" s="33"/>
      <c r="C56" s="33"/>
      <c r="D56" s="33"/>
      <c r="E56" s="33"/>
      <c r="F56" s="33"/>
      <c r="G56" s="33"/>
      <c r="H56" s="33"/>
      <c r="I56" s="33"/>
      <c r="J56" s="33"/>
      <c r="K56" s="33"/>
      <c r="L56" s="43"/>
      <c r="M56" s="43"/>
      <c r="N56" s="43"/>
      <c r="O56" s="43"/>
      <c r="P56" s="43"/>
      <c r="Q56" s="43"/>
      <c r="R56" s="43"/>
      <c r="S56" s="43"/>
      <c r="T56" s="43"/>
      <c r="U56" s="43"/>
      <c r="V56" s="43"/>
      <c r="W56" s="43"/>
      <c r="X56" s="33"/>
      <c r="Y56" s="33"/>
      <c r="Z56" s="33"/>
      <c r="AA56" s="33"/>
      <c r="AB56" s="33"/>
      <c r="AC56" s="33"/>
      <c r="AD56" s="33"/>
    </row>
    <row r="57" spans="1:30" ht="15.75" customHeight="1" x14ac:dyDescent="0.25">
      <c r="A57" s="258"/>
      <c r="B57" s="33"/>
      <c r="C57" s="33"/>
      <c r="D57" s="33"/>
      <c r="E57" s="33"/>
      <c r="F57" s="33"/>
      <c r="G57" s="33"/>
      <c r="H57" s="33"/>
      <c r="I57" s="33"/>
      <c r="J57" s="33"/>
      <c r="K57" s="33"/>
      <c r="L57" s="43"/>
      <c r="M57" s="43"/>
      <c r="N57" s="43"/>
      <c r="O57" s="43"/>
      <c r="P57" s="43"/>
      <c r="Q57" s="43"/>
      <c r="R57" s="43"/>
      <c r="S57" s="43"/>
      <c r="T57" s="43"/>
      <c r="U57" s="43"/>
      <c r="V57" s="43"/>
      <c r="W57" s="43"/>
      <c r="X57" s="33"/>
      <c r="Y57" s="33"/>
      <c r="Z57" s="33"/>
      <c r="AA57" s="33"/>
      <c r="AB57" s="33"/>
      <c r="AC57" s="33"/>
      <c r="AD57" s="33"/>
    </row>
    <row r="58" spans="1:30" ht="15.75" customHeight="1" x14ac:dyDescent="0.25">
      <c r="A58" s="258"/>
      <c r="B58" s="33"/>
      <c r="C58" s="33"/>
      <c r="D58" s="33"/>
      <c r="E58" s="33"/>
      <c r="F58" s="33"/>
      <c r="G58" s="33"/>
      <c r="H58" s="33"/>
      <c r="I58" s="33"/>
      <c r="J58" s="33"/>
      <c r="K58" s="33"/>
      <c r="L58" s="43"/>
      <c r="M58" s="43"/>
      <c r="N58" s="43"/>
      <c r="O58" s="43"/>
      <c r="P58" s="43"/>
      <c r="Q58" s="43"/>
      <c r="R58" s="43"/>
      <c r="S58" s="43"/>
      <c r="T58" s="43"/>
      <c r="U58" s="43"/>
      <c r="V58" s="43"/>
      <c r="W58" s="43"/>
      <c r="X58" s="33"/>
      <c r="Y58" s="33"/>
      <c r="Z58" s="33"/>
      <c r="AA58" s="33"/>
      <c r="AB58" s="33"/>
      <c r="AC58" s="33"/>
      <c r="AD58" s="33"/>
    </row>
    <row r="59" spans="1:30" ht="15.75" customHeight="1" x14ac:dyDescent="0.25">
      <c r="A59" s="258"/>
      <c r="B59" s="33"/>
      <c r="C59" s="33"/>
      <c r="D59" s="33"/>
      <c r="E59" s="33"/>
      <c r="F59" s="33"/>
      <c r="G59" s="33"/>
      <c r="H59" s="33"/>
      <c r="I59" s="33"/>
      <c r="J59" s="33"/>
      <c r="K59" s="33"/>
      <c r="L59" s="43"/>
      <c r="M59" s="43"/>
      <c r="N59" s="43"/>
      <c r="O59" s="43"/>
      <c r="P59" s="43"/>
      <c r="Q59" s="43"/>
      <c r="R59" s="43"/>
      <c r="S59" s="43"/>
      <c r="T59" s="43"/>
      <c r="U59" s="43"/>
      <c r="V59" s="43"/>
      <c r="W59" s="43"/>
      <c r="X59" s="33"/>
      <c r="Y59" s="33"/>
      <c r="Z59" s="33"/>
      <c r="AA59" s="33"/>
      <c r="AB59" s="33"/>
      <c r="AC59" s="33"/>
      <c r="AD59" s="33"/>
    </row>
    <row r="60" spans="1:30" ht="15.75" customHeight="1" x14ac:dyDescent="0.25">
      <c r="A60" s="258"/>
      <c r="B60" s="33"/>
      <c r="C60" s="33"/>
      <c r="D60" s="33"/>
      <c r="E60" s="33"/>
      <c r="F60" s="33"/>
      <c r="G60" s="33"/>
      <c r="H60" s="33"/>
      <c r="I60" s="33"/>
      <c r="J60" s="33"/>
      <c r="K60" s="33"/>
      <c r="L60" s="43"/>
      <c r="M60" s="43"/>
      <c r="N60" s="43"/>
      <c r="O60" s="43"/>
      <c r="P60" s="43"/>
      <c r="Q60" s="43"/>
      <c r="R60" s="43"/>
      <c r="S60" s="43"/>
      <c r="T60" s="43"/>
      <c r="U60" s="43"/>
      <c r="V60" s="43"/>
      <c r="W60" s="43"/>
      <c r="X60" s="33"/>
      <c r="Y60" s="33"/>
      <c r="Z60" s="33"/>
      <c r="AA60" s="33"/>
      <c r="AB60" s="33"/>
      <c r="AC60" s="33"/>
      <c r="AD60" s="33"/>
    </row>
    <row r="61" spans="1:30" ht="15.75" customHeight="1" x14ac:dyDescent="0.25">
      <c r="A61" s="258"/>
      <c r="B61" s="33"/>
      <c r="C61" s="33"/>
      <c r="D61" s="33"/>
      <c r="E61" s="33"/>
      <c r="F61" s="33"/>
      <c r="G61" s="33"/>
      <c r="H61" s="33"/>
      <c r="I61" s="33"/>
      <c r="J61" s="33"/>
      <c r="K61" s="33"/>
      <c r="L61" s="43"/>
      <c r="M61" s="43"/>
      <c r="N61" s="43"/>
      <c r="O61" s="43"/>
      <c r="P61" s="43"/>
      <c r="Q61" s="43"/>
      <c r="R61" s="43"/>
      <c r="S61" s="43"/>
      <c r="T61" s="43"/>
      <c r="U61" s="43"/>
      <c r="V61" s="43"/>
      <c r="W61" s="43"/>
      <c r="X61" s="33"/>
      <c r="Y61" s="33"/>
      <c r="Z61" s="33"/>
      <c r="AA61" s="33"/>
      <c r="AB61" s="33"/>
      <c r="AC61" s="33"/>
      <c r="AD61" s="33"/>
    </row>
    <row r="62" spans="1:30" ht="15.75" customHeight="1" x14ac:dyDescent="0.25">
      <c r="A62" s="258"/>
      <c r="B62" s="33"/>
      <c r="C62" s="33"/>
      <c r="D62" s="33"/>
      <c r="E62" s="33"/>
      <c r="F62" s="33"/>
      <c r="G62" s="33"/>
      <c r="H62" s="33"/>
      <c r="I62" s="33"/>
      <c r="J62" s="33"/>
      <c r="K62" s="33"/>
      <c r="L62" s="43"/>
      <c r="M62" s="43"/>
      <c r="N62" s="43"/>
      <c r="O62" s="43"/>
      <c r="P62" s="43"/>
      <c r="Q62" s="43"/>
      <c r="R62" s="43"/>
      <c r="S62" s="43"/>
      <c r="T62" s="43"/>
      <c r="U62" s="43"/>
      <c r="V62" s="43"/>
      <c r="W62" s="43"/>
      <c r="X62" s="33"/>
      <c r="Y62" s="33"/>
      <c r="Z62" s="33"/>
      <c r="AA62" s="33"/>
      <c r="AB62" s="33"/>
      <c r="AC62" s="33"/>
      <c r="AD62" s="33"/>
    </row>
    <row r="63" spans="1:30" ht="15.75" customHeight="1" x14ac:dyDescent="0.25">
      <c r="A63" s="258"/>
      <c r="B63" s="33"/>
      <c r="C63" s="33"/>
      <c r="D63" s="33"/>
      <c r="E63" s="33"/>
      <c r="F63" s="33"/>
      <c r="G63" s="33"/>
      <c r="H63" s="33"/>
      <c r="I63" s="33"/>
      <c r="J63" s="33"/>
      <c r="K63" s="33"/>
      <c r="L63" s="43"/>
      <c r="M63" s="43"/>
      <c r="N63" s="43"/>
      <c r="O63" s="43"/>
      <c r="P63" s="43"/>
      <c r="Q63" s="43"/>
      <c r="R63" s="43"/>
      <c r="S63" s="43"/>
      <c r="T63" s="43"/>
      <c r="U63" s="43"/>
      <c r="V63" s="43"/>
      <c r="W63" s="43"/>
      <c r="X63" s="33"/>
      <c r="Y63" s="33"/>
      <c r="Z63" s="33"/>
      <c r="AA63" s="33"/>
      <c r="AB63" s="33"/>
      <c r="AC63" s="33"/>
      <c r="AD63" s="33"/>
    </row>
    <row r="64" spans="1:30" ht="15.75" customHeight="1" x14ac:dyDescent="0.25">
      <c r="A64" s="258"/>
      <c r="B64" s="33"/>
      <c r="C64" s="33"/>
      <c r="D64" s="33"/>
      <c r="E64" s="33"/>
      <c r="F64" s="33"/>
      <c r="G64" s="33"/>
      <c r="H64" s="33"/>
      <c r="I64" s="33"/>
      <c r="J64" s="33"/>
      <c r="K64" s="33"/>
      <c r="L64" s="43"/>
      <c r="M64" s="43"/>
      <c r="N64" s="43"/>
      <c r="O64" s="43"/>
      <c r="P64" s="43"/>
      <c r="Q64" s="43"/>
      <c r="R64" s="43"/>
      <c r="S64" s="43"/>
      <c r="T64" s="43"/>
      <c r="U64" s="43"/>
      <c r="V64" s="43"/>
      <c r="W64" s="43"/>
      <c r="X64" s="33"/>
      <c r="Y64" s="33"/>
      <c r="Z64" s="33"/>
      <c r="AA64" s="33"/>
      <c r="AB64" s="33"/>
      <c r="AC64" s="33"/>
      <c r="AD64" s="33"/>
    </row>
    <row r="65" spans="1:30" ht="15.75" customHeight="1" x14ac:dyDescent="0.25">
      <c r="A65" s="258"/>
      <c r="B65" s="33"/>
      <c r="C65" s="33"/>
      <c r="D65" s="33"/>
      <c r="E65" s="33"/>
      <c r="F65" s="33"/>
      <c r="G65" s="33"/>
      <c r="H65" s="33"/>
      <c r="I65" s="33"/>
      <c r="J65" s="33"/>
      <c r="K65" s="33"/>
      <c r="L65" s="43"/>
      <c r="M65" s="43"/>
      <c r="N65" s="43"/>
      <c r="O65" s="43"/>
      <c r="P65" s="43"/>
      <c r="Q65" s="43"/>
      <c r="R65" s="43"/>
      <c r="S65" s="43"/>
      <c r="T65" s="43"/>
      <c r="U65" s="43"/>
      <c r="V65" s="43"/>
      <c r="W65" s="43"/>
      <c r="X65" s="33"/>
      <c r="Y65" s="33"/>
      <c r="Z65" s="33"/>
      <c r="AA65" s="33"/>
      <c r="AB65" s="33"/>
      <c r="AC65" s="33"/>
      <c r="AD65" s="33"/>
    </row>
    <row r="66" spans="1:30" ht="15.75" customHeight="1" x14ac:dyDescent="0.25">
      <c r="A66" s="258"/>
      <c r="B66" s="33"/>
      <c r="C66" s="33"/>
      <c r="D66" s="33"/>
      <c r="E66" s="33"/>
      <c r="F66" s="33"/>
      <c r="G66" s="33"/>
      <c r="H66" s="33"/>
      <c r="I66" s="33"/>
      <c r="J66" s="33"/>
      <c r="K66" s="33"/>
      <c r="L66" s="43"/>
      <c r="M66" s="43"/>
      <c r="N66" s="43"/>
      <c r="O66" s="43"/>
      <c r="P66" s="43"/>
      <c r="Q66" s="43"/>
      <c r="R66" s="43"/>
      <c r="S66" s="43"/>
      <c r="T66" s="43"/>
      <c r="U66" s="43"/>
      <c r="V66" s="43"/>
      <c r="W66" s="43"/>
      <c r="X66" s="33"/>
      <c r="Y66" s="33"/>
      <c r="Z66" s="33"/>
      <c r="AA66" s="33"/>
      <c r="AB66" s="33"/>
      <c r="AC66" s="33"/>
      <c r="AD66" s="33"/>
    </row>
    <row r="67" spans="1:30" ht="15.75" customHeight="1" x14ac:dyDescent="0.25">
      <c r="A67" s="258"/>
      <c r="B67" s="33"/>
      <c r="C67" s="33"/>
      <c r="D67" s="33"/>
      <c r="E67" s="33"/>
      <c r="F67" s="33"/>
      <c r="G67" s="33"/>
      <c r="H67" s="33"/>
      <c r="I67" s="33"/>
      <c r="J67" s="33"/>
      <c r="K67" s="33"/>
      <c r="L67" s="43"/>
      <c r="M67" s="43"/>
      <c r="N67" s="43"/>
      <c r="O67" s="43"/>
      <c r="P67" s="43"/>
      <c r="Q67" s="43"/>
      <c r="R67" s="43"/>
      <c r="S67" s="43"/>
      <c r="T67" s="43"/>
      <c r="U67" s="43"/>
      <c r="V67" s="43"/>
      <c r="W67" s="43"/>
      <c r="X67" s="33"/>
      <c r="Y67" s="33"/>
      <c r="Z67" s="33"/>
      <c r="AA67" s="33"/>
      <c r="AB67" s="33"/>
      <c r="AC67" s="33"/>
      <c r="AD67" s="33"/>
    </row>
    <row r="68" spans="1:30" ht="15.75" customHeight="1" x14ac:dyDescent="0.25">
      <c r="A68" s="258"/>
      <c r="B68" s="33"/>
      <c r="C68" s="33"/>
      <c r="D68" s="33"/>
      <c r="E68" s="33"/>
      <c r="F68" s="33"/>
      <c r="G68" s="33"/>
      <c r="H68" s="33"/>
      <c r="I68" s="33"/>
      <c r="J68" s="33"/>
      <c r="K68" s="33"/>
      <c r="L68" s="43"/>
      <c r="M68" s="43"/>
      <c r="N68" s="43"/>
      <c r="O68" s="43"/>
      <c r="P68" s="43"/>
      <c r="Q68" s="43"/>
      <c r="R68" s="43"/>
      <c r="S68" s="43"/>
      <c r="T68" s="43"/>
      <c r="U68" s="43"/>
      <c r="V68" s="43"/>
      <c r="W68" s="43"/>
      <c r="X68" s="33"/>
      <c r="Y68" s="33"/>
      <c r="Z68" s="33"/>
      <c r="AA68" s="33"/>
      <c r="AB68" s="33"/>
      <c r="AC68" s="33"/>
      <c r="AD68" s="33"/>
    </row>
    <row r="69" spans="1:30" ht="15.75" customHeight="1" x14ac:dyDescent="0.25">
      <c r="A69" s="258"/>
      <c r="B69" s="33"/>
      <c r="C69" s="33"/>
      <c r="D69" s="33"/>
      <c r="E69" s="33"/>
      <c r="F69" s="33"/>
      <c r="G69" s="33"/>
      <c r="H69" s="33"/>
      <c r="I69" s="33"/>
      <c r="J69" s="33"/>
      <c r="K69" s="33"/>
      <c r="L69" s="43"/>
      <c r="M69" s="43"/>
      <c r="N69" s="43"/>
      <c r="O69" s="43"/>
      <c r="P69" s="43"/>
      <c r="Q69" s="43"/>
      <c r="R69" s="43"/>
      <c r="S69" s="43"/>
      <c r="T69" s="43"/>
      <c r="U69" s="43"/>
      <c r="V69" s="43"/>
      <c r="W69" s="43"/>
      <c r="X69" s="33"/>
      <c r="Y69" s="33"/>
      <c r="Z69" s="33"/>
      <c r="AA69" s="33"/>
      <c r="AB69" s="33"/>
      <c r="AC69" s="33"/>
      <c r="AD69" s="33"/>
    </row>
    <row r="70" spans="1:30" ht="15.75" customHeight="1" x14ac:dyDescent="0.25">
      <c r="A70" s="258"/>
      <c r="B70" s="33"/>
      <c r="C70" s="33"/>
      <c r="D70" s="33"/>
      <c r="E70" s="33"/>
      <c r="F70" s="33"/>
      <c r="G70" s="33"/>
      <c r="H70" s="33"/>
      <c r="I70" s="33"/>
      <c r="J70" s="33"/>
      <c r="K70" s="33"/>
      <c r="L70" s="43"/>
      <c r="M70" s="43"/>
      <c r="N70" s="43"/>
      <c r="O70" s="43"/>
      <c r="P70" s="43"/>
      <c r="Q70" s="43"/>
      <c r="R70" s="43"/>
      <c r="S70" s="43"/>
      <c r="T70" s="43"/>
      <c r="U70" s="43"/>
      <c r="V70" s="43"/>
      <c r="W70" s="43"/>
      <c r="X70" s="33"/>
      <c r="Y70" s="33"/>
      <c r="Z70" s="33"/>
      <c r="AA70" s="33"/>
      <c r="AB70" s="33"/>
      <c r="AC70" s="33"/>
      <c r="AD70" s="33"/>
    </row>
    <row r="71" spans="1:30" ht="15.75" customHeight="1" x14ac:dyDescent="0.25">
      <c r="A71" s="258"/>
      <c r="B71" s="33"/>
      <c r="C71" s="33"/>
      <c r="D71" s="33"/>
      <c r="E71" s="33"/>
      <c r="F71" s="33"/>
      <c r="G71" s="33"/>
      <c r="H71" s="33"/>
      <c r="I71" s="33"/>
      <c r="J71" s="33"/>
      <c r="K71" s="33"/>
      <c r="L71" s="43"/>
      <c r="M71" s="43"/>
      <c r="N71" s="43"/>
      <c r="O71" s="43"/>
      <c r="P71" s="43"/>
      <c r="Q71" s="43"/>
      <c r="R71" s="43"/>
      <c r="S71" s="43"/>
      <c r="T71" s="43"/>
      <c r="U71" s="43"/>
      <c r="V71" s="43"/>
      <c r="W71" s="43"/>
      <c r="X71" s="33"/>
      <c r="Y71" s="33"/>
      <c r="Z71" s="33"/>
      <c r="AA71" s="33"/>
      <c r="AB71" s="33"/>
      <c r="AC71" s="33"/>
      <c r="AD71" s="33"/>
    </row>
    <row r="72" spans="1:30" ht="15.75" customHeight="1" x14ac:dyDescent="0.25">
      <c r="A72" s="258"/>
      <c r="B72" s="33"/>
      <c r="C72" s="33"/>
      <c r="D72" s="33"/>
      <c r="E72" s="33"/>
      <c r="F72" s="33"/>
      <c r="G72" s="33"/>
      <c r="H72" s="33"/>
      <c r="I72" s="33"/>
      <c r="J72" s="33"/>
      <c r="K72" s="33"/>
      <c r="L72" s="43"/>
      <c r="M72" s="43"/>
      <c r="N72" s="43"/>
      <c r="O72" s="43"/>
      <c r="P72" s="43"/>
      <c r="Q72" s="43"/>
      <c r="R72" s="43"/>
      <c r="S72" s="43"/>
      <c r="T72" s="43"/>
      <c r="U72" s="43"/>
      <c r="V72" s="43"/>
      <c r="W72" s="43"/>
      <c r="X72" s="33"/>
      <c r="Y72" s="33"/>
      <c r="Z72" s="33"/>
      <c r="AA72" s="33"/>
      <c r="AB72" s="33"/>
      <c r="AC72" s="33"/>
      <c r="AD72" s="33"/>
    </row>
    <row r="73" spans="1:30" ht="15.75" customHeight="1" x14ac:dyDescent="0.25">
      <c r="A73" s="258"/>
      <c r="B73" s="33"/>
      <c r="C73" s="33"/>
      <c r="D73" s="33"/>
      <c r="E73" s="33"/>
      <c r="F73" s="33"/>
      <c r="G73" s="33"/>
      <c r="H73" s="33"/>
      <c r="I73" s="33"/>
      <c r="J73" s="33"/>
      <c r="K73" s="33"/>
      <c r="L73" s="43"/>
      <c r="M73" s="43"/>
      <c r="N73" s="43"/>
      <c r="O73" s="43"/>
      <c r="P73" s="43"/>
      <c r="Q73" s="43"/>
      <c r="R73" s="43"/>
      <c r="S73" s="43"/>
      <c r="T73" s="43"/>
      <c r="U73" s="43"/>
      <c r="V73" s="43"/>
      <c r="W73" s="43"/>
      <c r="X73" s="33"/>
      <c r="Y73" s="33"/>
      <c r="Z73" s="33"/>
      <c r="AA73" s="33"/>
      <c r="AB73" s="33"/>
      <c r="AC73" s="33"/>
      <c r="AD73" s="33"/>
    </row>
    <row r="74" spans="1:30" ht="15.75" customHeight="1" x14ac:dyDescent="0.25">
      <c r="A74" s="258"/>
      <c r="B74" s="33"/>
      <c r="C74" s="33"/>
      <c r="D74" s="33"/>
      <c r="E74" s="33"/>
      <c r="F74" s="33"/>
      <c r="G74" s="33"/>
      <c r="H74" s="33"/>
      <c r="I74" s="33"/>
      <c r="J74" s="33"/>
      <c r="K74" s="33"/>
      <c r="L74" s="43"/>
      <c r="M74" s="43"/>
      <c r="N74" s="43"/>
      <c r="O74" s="43"/>
      <c r="P74" s="43"/>
      <c r="Q74" s="43"/>
      <c r="R74" s="43"/>
      <c r="S74" s="43"/>
      <c r="T74" s="43"/>
      <c r="U74" s="43"/>
      <c r="V74" s="43"/>
      <c r="W74" s="43"/>
      <c r="X74" s="33"/>
      <c r="Y74" s="33"/>
      <c r="Z74" s="33"/>
      <c r="AA74" s="33"/>
      <c r="AB74" s="33"/>
      <c r="AC74" s="33"/>
      <c r="AD74" s="33"/>
    </row>
    <row r="75" spans="1:30" ht="15.75" customHeight="1" x14ac:dyDescent="0.25">
      <c r="A75" s="258"/>
      <c r="B75" s="33"/>
      <c r="C75" s="33"/>
      <c r="D75" s="33"/>
      <c r="E75" s="33"/>
      <c r="F75" s="33"/>
      <c r="G75" s="33"/>
      <c r="H75" s="33"/>
      <c r="I75" s="33"/>
      <c r="J75" s="33"/>
      <c r="K75" s="33"/>
      <c r="L75" s="43"/>
      <c r="M75" s="43"/>
      <c r="N75" s="43"/>
      <c r="O75" s="43"/>
      <c r="P75" s="43"/>
      <c r="Q75" s="43"/>
      <c r="R75" s="43"/>
      <c r="S75" s="43"/>
      <c r="T75" s="43"/>
      <c r="U75" s="43"/>
      <c r="V75" s="43"/>
      <c r="W75" s="43"/>
      <c r="X75" s="33"/>
      <c r="Y75" s="33"/>
      <c r="Z75" s="33"/>
      <c r="AA75" s="33"/>
      <c r="AB75" s="33"/>
      <c r="AC75" s="33"/>
      <c r="AD75" s="33"/>
    </row>
    <row r="76" spans="1:30" ht="15.75" customHeight="1" x14ac:dyDescent="0.25">
      <c r="A76" s="258"/>
      <c r="B76" s="33"/>
      <c r="C76" s="33"/>
      <c r="D76" s="33"/>
      <c r="E76" s="33"/>
      <c r="F76" s="33"/>
      <c r="G76" s="33"/>
      <c r="H76" s="33"/>
      <c r="I76" s="33"/>
      <c r="J76" s="33"/>
      <c r="K76" s="33"/>
      <c r="L76" s="43"/>
      <c r="M76" s="43"/>
      <c r="N76" s="43"/>
      <c r="O76" s="43"/>
      <c r="P76" s="43"/>
      <c r="Q76" s="43"/>
      <c r="R76" s="43"/>
      <c r="S76" s="43"/>
      <c r="T76" s="43"/>
      <c r="U76" s="43"/>
      <c r="V76" s="43"/>
      <c r="W76" s="43"/>
      <c r="X76" s="33"/>
      <c r="Y76" s="33"/>
      <c r="Z76" s="33"/>
      <c r="AA76" s="33"/>
      <c r="AB76" s="33"/>
      <c r="AC76" s="33"/>
      <c r="AD76" s="33"/>
    </row>
    <row r="77" spans="1:30" ht="15.75" customHeight="1" x14ac:dyDescent="0.25">
      <c r="A77" s="258"/>
      <c r="B77" s="33"/>
      <c r="C77" s="33"/>
      <c r="D77" s="33"/>
      <c r="E77" s="33"/>
      <c r="F77" s="33"/>
      <c r="G77" s="33"/>
      <c r="H77" s="33"/>
      <c r="I77" s="33"/>
      <c r="J77" s="33"/>
      <c r="K77" s="33"/>
      <c r="L77" s="43"/>
      <c r="M77" s="43"/>
      <c r="N77" s="43"/>
      <c r="O77" s="43"/>
      <c r="P77" s="43"/>
      <c r="Q77" s="43"/>
      <c r="R77" s="43"/>
      <c r="S77" s="43"/>
      <c r="T77" s="43"/>
      <c r="U77" s="43"/>
      <c r="V77" s="43"/>
      <c r="W77" s="43"/>
      <c r="X77" s="33"/>
      <c r="Y77" s="33"/>
      <c r="Z77" s="33"/>
      <c r="AA77" s="33"/>
      <c r="AB77" s="33"/>
      <c r="AC77" s="33"/>
      <c r="AD77" s="33"/>
    </row>
    <row r="78" spans="1:30" ht="15.75" customHeight="1" x14ac:dyDescent="0.25">
      <c r="A78" s="258"/>
      <c r="B78" s="33"/>
      <c r="C78" s="33"/>
      <c r="D78" s="33"/>
      <c r="E78" s="33"/>
      <c r="F78" s="33"/>
      <c r="G78" s="33"/>
      <c r="H78" s="33"/>
      <c r="I78" s="33"/>
      <c r="J78" s="33"/>
      <c r="K78" s="33"/>
      <c r="L78" s="43"/>
      <c r="M78" s="43"/>
      <c r="N78" s="43"/>
      <c r="O78" s="43"/>
      <c r="P78" s="43"/>
      <c r="Q78" s="43"/>
      <c r="R78" s="43"/>
      <c r="S78" s="43"/>
      <c r="T78" s="43"/>
      <c r="U78" s="43"/>
      <c r="V78" s="43"/>
      <c r="W78" s="43"/>
      <c r="X78" s="33"/>
      <c r="Y78" s="33"/>
      <c r="Z78" s="33"/>
      <c r="AA78" s="33"/>
      <c r="AB78" s="33"/>
      <c r="AC78" s="33"/>
      <c r="AD78" s="33"/>
    </row>
    <row r="79" spans="1:30" ht="15.75" customHeight="1" x14ac:dyDescent="0.25">
      <c r="A79" s="258"/>
      <c r="B79" s="33"/>
      <c r="C79" s="33"/>
      <c r="D79" s="33"/>
      <c r="E79" s="33"/>
      <c r="F79" s="33"/>
      <c r="G79" s="33"/>
      <c r="H79" s="33"/>
      <c r="I79" s="33"/>
      <c r="J79" s="33"/>
      <c r="K79" s="33"/>
      <c r="L79" s="43"/>
      <c r="M79" s="43"/>
      <c r="N79" s="43"/>
      <c r="O79" s="43"/>
      <c r="P79" s="43"/>
      <c r="Q79" s="43"/>
      <c r="R79" s="43"/>
      <c r="S79" s="43"/>
      <c r="T79" s="43"/>
      <c r="U79" s="43"/>
      <c r="V79" s="43"/>
      <c r="W79" s="43"/>
      <c r="X79" s="33"/>
      <c r="Y79" s="33"/>
      <c r="Z79" s="33"/>
      <c r="AA79" s="33"/>
      <c r="AB79" s="33"/>
      <c r="AC79" s="33"/>
      <c r="AD79" s="33"/>
    </row>
    <row r="80" spans="1:30" ht="15.75" customHeight="1" x14ac:dyDescent="0.25">
      <c r="A80" s="258"/>
      <c r="B80" s="33"/>
      <c r="C80" s="33"/>
      <c r="D80" s="33"/>
      <c r="E80" s="33"/>
      <c r="F80" s="33"/>
      <c r="G80" s="33"/>
      <c r="H80" s="33"/>
      <c r="I80" s="33"/>
      <c r="J80" s="33"/>
      <c r="K80" s="33"/>
      <c r="L80" s="43"/>
      <c r="M80" s="43"/>
      <c r="N80" s="43"/>
      <c r="O80" s="43"/>
      <c r="P80" s="43"/>
      <c r="Q80" s="43"/>
      <c r="R80" s="43"/>
      <c r="S80" s="43"/>
      <c r="T80" s="43"/>
      <c r="U80" s="43"/>
      <c r="V80" s="43"/>
      <c r="W80" s="43"/>
      <c r="X80" s="33"/>
      <c r="Y80" s="33"/>
      <c r="Z80" s="33"/>
      <c r="AA80" s="33"/>
      <c r="AB80" s="33"/>
      <c r="AC80" s="33"/>
      <c r="AD80" s="33"/>
    </row>
    <row r="81" spans="1:30" ht="15.75" customHeight="1" x14ac:dyDescent="0.25">
      <c r="A81" s="258"/>
      <c r="B81" s="33"/>
      <c r="C81" s="33"/>
      <c r="D81" s="33"/>
      <c r="E81" s="33"/>
      <c r="F81" s="33"/>
      <c r="G81" s="33"/>
      <c r="H81" s="33"/>
      <c r="I81" s="33"/>
      <c r="J81" s="33"/>
      <c r="K81" s="33"/>
      <c r="L81" s="43"/>
      <c r="M81" s="43"/>
      <c r="N81" s="43"/>
      <c r="O81" s="43"/>
      <c r="P81" s="43"/>
      <c r="Q81" s="43"/>
      <c r="R81" s="43"/>
      <c r="S81" s="43"/>
      <c r="T81" s="43"/>
      <c r="U81" s="43"/>
      <c r="V81" s="43"/>
      <c r="W81" s="43"/>
      <c r="X81" s="33"/>
      <c r="Y81" s="33"/>
      <c r="Z81" s="33"/>
      <c r="AA81" s="33"/>
      <c r="AB81" s="33"/>
      <c r="AC81" s="33"/>
      <c r="AD81" s="33"/>
    </row>
    <row r="82" spans="1:30" ht="15.75" customHeight="1" x14ac:dyDescent="0.25">
      <c r="A82" s="258"/>
      <c r="B82" s="33"/>
      <c r="C82" s="33"/>
      <c r="D82" s="33"/>
      <c r="E82" s="33"/>
      <c r="F82" s="33"/>
      <c r="G82" s="33"/>
      <c r="H82" s="33"/>
      <c r="I82" s="33"/>
      <c r="J82" s="33"/>
      <c r="K82" s="33"/>
      <c r="L82" s="43"/>
      <c r="M82" s="43"/>
      <c r="N82" s="43"/>
      <c r="O82" s="43"/>
      <c r="P82" s="43"/>
      <c r="Q82" s="43"/>
      <c r="R82" s="43"/>
      <c r="S82" s="43"/>
      <c r="T82" s="43"/>
      <c r="U82" s="43"/>
      <c r="V82" s="43"/>
      <c r="W82" s="43"/>
      <c r="X82" s="33"/>
      <c r="Y82" s="33"/>
      <c r="Z82" s="33"/>
      <c r="AA82" s="33"/>
      <c r="AB82" s="33"/>
      <c r="AC82" s="33"/>
      <c r="AD82" s="33"/>
    </row>
    <row r="83" spans="1:30" ht="15.75" customHeight="1" x14ac:dyDescent="0.25">
      <c r="A83" s="258"/>
      <c r="B83" s="33"/>
      <c r="C83" s="33"/>
      <c r="D83" s="33"/>
      <c r="E83" s="33"/>
      <c r="F83" s="33"/>
      <c r="G83" s="33"/>
      <c r="H83" s="33"/>
      <c r="I83" s="33"/>
      <c r="J83" s="33"/>
      <c r="K83" s="33"/>
      <c r="L83" s="43"/>
      <c r="M83" s="43"/>
      <c r="N83" s="43"/>
      <c r="O83" s="43"/>
      <c r="P83" s="43"/>
      <c r="Q83" s="43"/>
      <c r="R83" s="43"/>
      <c r="S83" s="43"/>
      <c r="T83" s="43"/>
      <c r="U83" s="43"/>
      <c r="V83" s="43"/>
      <c r="W83" s="43"/>
      <c r="X83" s="33"/>
      <c r="Y83" s="33"/>
      <c r="Z83" s="33"/>
      <c r="AA83" s="33"/>
      <c r="AB83" s="33"/>
      <c r="AC83" s="33"/>
      <c r="AD83" s="33"/>
    </row>
    <row r="84" spans="1:30" ht="15.75" customHeight="1" x14ac:dyDescent="0.25">
      <c r="A84" s="258"/>
      <c r="B84" s="33"/>
      <c r="C84" s="33"/>
      <c r="D84" s="33"/>
      <c r="E84" s="33"/>
      <c r="F84" s="33"/>
      <c r="G84" s="33"/>
      <c r="H84" s="33"/>
      <c r="I84" s="33"/>
      <c r="J84" s="33"/>
      <c r="K84" s="33"/>
      <c r="L84" s="43"/>
      <c r="M84" s="43"/>
      <c r="N84" s="43"/>
      <c r="O84" s="43"/>
      <c r="P84" s="43"/>
      <c r="Q84" s="43"/>
      <c r="R84" s="43"/>
      <c r="S84" s="43"/>
      <c r="T84" s="43"/>
      <c r="U84" s="43"/>
      <c r="V84" s="43"/>
      <c r="W84" s="43"/>
      <c r="X84" s="33"/>
      <c r="Y84" s="33"/>
      <c r="Z84" s="33"/>
      <c r="AA84" s="33"/>
      <c r="AB84" s="33"/>
      <c r="AC84" s="33"/>
      <c r="AD84" s="33"/>
    </row>
    <row r="85" spans="1:30" ht="15.75" customHeight="1" x14ac:dyDescent="0.25">
      <c r="A85" s="258"/>
      <c r="B85" s="33"/>
      <c r="C85" s="33"/>
      <c r="D85" s="33"/>
      <c r="E85" s="33"/>
      <c r="F85" s="33"/>
      <c r="G85" s="33"/>
      <c r="H85" s="33"/>
      <c r="I85" s="33"/>
      <c r="J85" s="33"/>
      <c r="K85" s="33"/>
      <c r="L85" s="43"/>
      <c r="M85" s="43"/>
      <c r="N85" s="43"/>
      <c r="O85" s="43"/>
      <c r="P85" s="43"/>
      <c r="Q85" s="43"/>
      <c r="R85" s="43"/>
      <c r="S85" s="43"/>
      <c r="T85" s="43"/>
      <c r="U85" s="43"/>
      <c r="V85" s="43"/>
      <c r="W85" s="43"/>
      <c r="X85" s="33"/>
      <c r="Y85" s="33"/>
      <c r="Z85" s="33"/>
      <c r="AA85" s="33"/>
      <c r="AB85" s="33"/>
      <c r="AC85" s="33"/>
      <c r="AD85" s="33"/>
    </row>
    <row r="86" spans="1:30" ht="15.75" customHeight="1" x14ac:dyDescent="0.25">
      <c r="A86" s="258"/>
      <c r="B86" s="33"/>
      <c r="C86" s="33"/>
      <c r="D86" s="33"/>
      <c r="E86" s="33"/>
      <c r="F86" s="33"/>
      <c r="G86" s="33"/>
      <c r="H86" s="33"/>
      <c r="I86" s="33"/>
      <c r="J86" s="33"/>
      <c r="K86" s="33"/>
      <c r="L86" s="43"/>
      <c r="M86" s="43"/>
      <c r="N86" s="43"/>
      <c r="O86" s="43"/>
      <c r="P86" s="43"/>
      <c r="Q86" s="43"/>
      <c r="R86" s="43"/>
      <c r="S86" s="43"/>
      <c r="T86" s="43"/>
      <c r="U86" s="43"/>
      <c r="V86" s="43"/>
      <c r="W86" s="43"/>
      <c r="X86" s="33"/>
      <c r="Y86" s="33"/>
      <c r="Z86" s="33"/>
      <c r="AA86" s="33"/>
      <c r="AB86" s="33"/>
      <c r="AC86" s="33"/>
      <c r="AD86" s="33"/>
    </row>
    <row r="87" spans="1:30" ht="15.75" customHeight="1" x14ac:dyDescent="0.25">
      <c r="A87" s="258"/>
      <c r="B87" s="33"/>
      <c r="C87" s="33"/>
      <c r="D87" s="33"/>
      <c r="E87" s="33"/>
      <c r="F87" s="33"/>
      <c r="G87" s="33"/>
      <c r="H87" s="33"/>
      <c r="I87" s="33"/>
      <c r="J87" s="33"/>
      <c r="K87" s="33"/>
      <c r="L87" s="43"/>
      <c r="M87" s="43"/>
      <c r="N87" s="43"/>
      <c r="O87" s="43"/>
      <c r="P87" s="43"/>
      <c r="Q87" s="43"/>
      <c r="R87" s="43"/>
      <c r="S87" s="43"/>
      <c r="T87" s="43"/>
      <c r="U87" s="43"/>
      <c r="V87" s="43"/>
      <c r="W87" s="43"/>
      <c r="X87" s="33"/>
      <c r="Y87" s="33"/>
      <c r="Z87" s="33"/>
      <c r="AA87" s="33"/>
      <c r="AB87" s="33"/>
      <c r="AC87" s="33"/>
      <c r="AD87" s="33"/>
    </row>
    <row r="88" spans="1:30" ht="15.75" customHeight="1" x14ac:dyDescent="0.25">
      <c r="A88" s="258"/>
      <c r="B88" s="33"/>
      <c r="C88" s="33"/>
      <c r="D88" s="33"/>
      <c r="E88" s="33"/>
      <c r="F88" s="33"/>
      <c r="G88" s="33"/>
      <c r="H88" s="33"/>
      <c r="I88" s="33"/>
      <c r="J88" s="33"/>
      <c r="K88" s="33"/>
      <c r="L88" s="43"/>
      <c r="M88" s="43"/>
      <c r="N88" s="43"/>
      <c r="O88" s="43"/>
      <c r="P88" s="43"/>
      <c r="Q88" s="43"/>
      <c r="R88" s="43"/>
      <c r="S88" s="43"/>
      <c r="T88" s="43"/>
      <c r="U88" s="43"/>
      <c r="V88" s="43"/>
      <c r="W88" s="43"/>
      <c r="X88" s="33"/>
      <c r="Y88" s="33"/>
      <c r="Z88" s="33"/>
      <c r="AA88" s="33"/>
      <c r="AB88" s="33"/>
      <c r="AC88" s="33"/>
      <c r="AD88" s="33"/>
    </row>
    <row r="89" spans="1:30" ht="15.75" customHeight="1" x14ac:dyDescent="0.25">
      <c r="A89" s="258"/>
      <c r="B89" s="33"/>
      <c r="C89" s="33"/>
      <c r="D89" s="33"/>
      <c r="E89" s="33"/>
      <c r="F89" s="33"/>
      <c r="G89" s="33"/>
      <c r="H89" s="33"/>
      <c r="I89" s="33"/>
      <c r="J89" s="33"/>
      <c r="K89" s="33"/>
      <c r="L89" s="43"/>
      <c r="M89" s="43"/>
      <c r="N89" s="43"/>
      <c r="O89" s="43"/>
      <c r="P89" s="43"/>
      <c r="Q89" s="43"/>
      <c r="R89" s="43"/>
      <c r="S89" s="43"/>
      <c r="T89" s="43"/>
      <c r="U89" s="43"/>
      <c r="V89" s="43"/>
      <c r="W89" s="43"/>
      <c r="X89" s="33"/>
      <c r="Y89" s="33"/>
      <c r="Z89" s="33"/>
      <c r="AA89" s="33"/>
      <c r="AB89" s="33"/>
      <c r="AC89" s="33"/>
      <c r="AD89" s="33"/>
    </row>
    <row r="90" spans="1:30" ht="15.75" customHeight="1" x14ac:dyDescent="0.25">
      <c r="A90" s="258"/>
      <c r="B90" s="33"/>
      <c r="C90" s="33"/>
      <c r="D90" s="33"/>
      <c r="E90" s="33"/>
      <c r="F90" s="33"/>
      <c r="G90" s="33"/>
      <c r="H90" s="33"/>
      <c r="I90" s="33"/>
      <c r="J90" s="33"/>
      <c r="K90" s="33"/>
      <c r="L90" s="43"/>
      <c r="M90" s="43"/>
      <c r="N90" s="43"/>
      <c r="O90" s="43"/>
      <c r="P90" s="43"/>
      <c r="Q90" s="43"/>
      <c r="R90" s="43"/>
      <c r="S90" s="43"/>
      <c r="T90" s="43"/>
      <c r="U90" s="43"/>
      <c r="V90" s="43"/>
      <c r="W90" s="43"/>
      <c r="X90" s="33"/>
      <c r="Y90" s="33"/>
      <c r="Z90" s="33"/>
      <c r="AA90" s="33"/>
      <c r="AB90" s="33"/>
      <c r="AC90" s="33"/>
      <c r="AD90" s="33"/>
    </row>
    <row r="91" spans="1:30" ht="15.75" customHeight="1" x14ac:dyDescent="0.25">
      <c r="A91" s="258"/>
      <c r="B91" s="33"/>
      <c r="C91" s="33"/>
      <c r="D91" s="33"/>
      <c r="E91" s="33"/>
      <c r="F91" s="33"/>
      <c r="G91" s="33"/>
      <c r="H91" s="33"/>
      <c r="I91" s="33"/>
      <c r="J91" s="33"/>
      <c r="K91" s="33"/>
      <c r="L91" s="43"/>
      <c r="M91" s="43"/>
      <c r="N91" s="43"/>
      <c r="O91" s="43"/>
      <c r="P91" s="43"/>
      <c r="Q91" s="43"/>
      <c r="R91" s="43"/>
      <c r="S91" s="43"/>
      <c r="T91" s="43"/>
      <c r="U91" s="43"/>
      <c r="V91" s="43"/>
      <c r="W91" s="43"/>
      <c r="X91" s="33"/>
      <c r="Y91" s="33"/>
      <c r="Z91" s="33"/>
      <c r="AA91" s="33"/>
      <c r="AB91" s="33"/>
      <c r="AC91" s="33"/>
      <c r="AD91" s="33"/>
    </row>
    <row r="92" spans="1:30" ht="15.75" customHeight="1" x14ac:dyDescent="0.25">
      <c r="A92" s="258"/>
      <c r="B92" s="33"/>
      <c r="C92" s="33"/>
      <c r="D92" s="33"/>
      <c r="E92" s="33"/>
      <c r="F92" s="33"/>
      <c r="G92" s="33"/>
      <c r="H92" s="33"/>
      <c r="I92" s="33"/>
      <c r="J92" s="33"/>
      <c r="K92" s="33"/>
      <c r="L92" s="43"/>
      <c r="M92" s="43"/>
      <c r="N92" s="43"/>
      <c r="O92" s="43"/>
      <c r="P92" s="43"/>
      <c r="Q92" s="43"/>
      <c r="R92" s="43"/>
      <c r="S92" s="43"/>
      <c r="T92" s="43"/>
      <c r="U92" s="43"/>
      <c r="V92" s="43"/>
      <c r="W92" s="43"/>
      <c r="X92" s="33"/>
      <c r="Y92" s="33"/>
      <c r="Z92" s="33"/>
      <c r="AA92" s="33"/>
      <c r="AB92" s="33"/>
      <c r="AC92" s="33"/>
      <c r="AD92" s="33"/>
    </row>
    <row r="93" spans="1:30" ht="15.75" customHeight="1" x14ac:dyDescent="0.25">
      <c r="A93" s="258"/>
      <c r="B93" s="33"/>
      <c r="C93" s="33"/>
      <c r="D93" s="33"/>
      <c r="E93" s="33"/>
      <c r="F93" s="33"/>
      <c r="G93" s="33"/>
      <c r="H93" s="33"/>
      <c r="I93" s="33"/>
      <c r="J93" s="33"/>
      <c r="K93" s="33"/>
      <c r="L93" s="43"/>
      <c r="M93" s="43"/>
      <c r="N93" s="43"/>
      <c r="O93" s="43"/>
      <c r="P93" s="43"/>
      <c r="Q93" s="43"/>
      <c r="R93" s="43"/>
      <c r="S93" s="43"/>
      <c r="T93" s="43"/>
      <c r="U93" s="43"/>
      <c r="V93" s="43"/>
      <c r="W93" s="43"/>
      <c r="X93" s="33"/>
      <c r="Y93" s="33"/>
      <c r="Z93" s="33"/>
      <c r="AA93" s="33"/>
      <c r="AB93" s="33"/>
      <c r="AC93" s="33"/>
      <c r="AD93" s="33"/>
    </row>
    <row r="94" spans="1:30" ht="15.75" customHeight="1" x14ac:dyDescent="0.25">
      <c r="A94" s="258"/>
      <c r="B94" s="33"/>
      <c r="C94" s="33"/>
      <c r="D94" s="33"/>
      <c r="E94" s="33"/>
      <c r="F94" s="33"/>
      <c r="G94" s="33"/>
      <c r="H94" s="33"/>
      <c r="I94" s="33"/>
      <c r="J94" s="33"/>
      <c r="K94" s="33"/>
      <c r="L94" s="43"/>
      <c r="M94" s="43"/>
      <c r="N94" s="43"/>
      <c r="O94" s="43"/>
      <c r="P94" s="43"/>
      <c r="Q94" s="43"/>
      <c r="R94" s="43"/>
      <c r="S94" s="43"/>
      <c r="T94" s="43"/>
      <c r="U94" s="43"/>
      <c r="V94" s="43"/>
      <c r="W94" s="43"/>
      <c r="X94" s="33"/>
      <c r="Y94" s="33"/>
      <c r="Z94" s="33"/>
      <c r="AA94" s="33"/>
      <c r="AB94" s="33"/>
      <c r="AC94" s="33"/>
      <c r="AD94" s="33"/>
    </row>
    <row r="95" spans="1:30" ht="15.75" customHeight="1" x14ac:dyDescent="0.25">
      <c r="A95" s="258"/>
      <c r="B95" s="33"/>
      <c r="C95" s="33"/>
      <c r="D95" s="33"/>
      <c r="E95" s="33"/>
      <c r="F95" s="33"/>
      <c r="G95" s="33"/>
      <c r="H95" s="33"/>
      <c r="I95" s="33"/>
      <c r="J95" s="33"/>
      <c r="K95" s="33"/>
      <c r="L95" s="43"/>
      <c r="M95" s="43"/>
      <c r="N95" s="43"/>
      <c r="O95" s="43"/>
      <c r="P95" s="43"/>
      <c r="Q95" s="43"/>
      <c r="R95" s="43"/>
      <c r="S95" s="43"/>
      <c r="T95" s="43"/>
      <c r="U95" s="43"/>
      <c r="V95" s="43"/>
      <c r="W95" s="43"/>
      <c r="X95" s="33"/>
      <c r="Y95" s="33"/>
      <c r="Z95" s="33"/>
      <c r="AA95" s="33"/>
      <c r="AB95" s="33"/>
      <c r="AC95" s="33"/>
      <c r="AD95" s="33"/>
    </row>
    <row r="96" spans="1:30" ht="15.75" customHeight="1" x14ac:dyDescent="0.25">
      <c r="A96" s="258"/>
      <c r="B96" s="33"/>
      <c r="C96" s="33"/>
      <c r="D96" s="33"/>
      <c r="E96" s="33"/>
      <c r="F96" s="33"/>
      <c r="G96" s="33"/>
      <c r="H96" s="33"/>
      <c r="I96" s="33"/>
      <c r="J96" s="33"/>
      <c r="K96" s="33"/>
      <c r="L96" s="43"/>
      <c r="M96" s="43"/>
      <c r="N96" s="43"/>
      <c r="O96" s="43"/>
      <c r="P96" s="43"/>
      <c r="Q96" s="43"/>
      <c r="R96" s="43"/>
      <c r="S96" s="43"/>
      <c r="T96" s="43"/>
      <c r="U96" s="43"/>
      <c r="V96" s="43"/>
      <c r="W96" s="43"/>
      <c r="X96" s="33"/>
      <c r="Y96" s="33"/>
      <c r="Z96" s="33"/>
      <c r="AA96" s="33"/>
      <c r="AB96" s="33"/>
      <c r="AC96" s="33"/>
      <c r="AD96" s="33"/>
    </row>
    <row r="97" spans="1:30" ht="15.75" customHeight="1" x14ac:dyDescent="0.25">
      <c r="A97" s="258"/>
      <c r="B97" s="33"/>
      <c r="C97" s="33"/>
      <c r="D97" s="33"/>
      <c r="E97" s="33"/>
      <c r="F97" s="33"/>
      <c r="G97" s="33"/>
      <c r="H97" s="33"/>
      <c r="I97" s="33"/>
      <c r="J97" s="33"/>
      <c r="K97" s="33"/>
      <c r="L97" s="43"/>
      <c r="M97" s="43"/>
      <c r="N97" s="43"/>
      <c r="O97" s="43"/>
      <c r="P97" s="43"/>
      <c r="Q97" s="43"/>
      <c r="R97" s="43"/>
      <c r="S97" s="43"/>
      <c r="T97" s="43"/>
      <c r="U97" s="43"/>
      <c r="V97" s="43"/>
      <c r="W97" s="43"/>
      <c r="X97" s="33"/>
      <c r="Y97" s="33"/>
      <c r="Z97" s="33"/>
      <c r="AA97" s="33"/>
      <c r="AB97" s="33"/>
      <c r="AC97" s="33"/>
      <c r="AD97" s="33"/>
    </row>
    <row r="98" spans="1:30" ht="15.75" customHeight="1" x14ac:dyDescent="0.25">
      <c r="A98" s="258"/>
      <c r="B98" s="33"/>
      <c r="C98" s="33"/>
      <c r="D98" s="33"/>
      <c r="E98" s="33"/>
      <c r="F98" s="33"/>
      <c r="G98" s="33"/>
      <c r="H98" s="33"/>
      <c r="I98" s="33"/>
      <c r="J98" s="33"/>
      <c r="K98" s="33"/>
      <c r="L98" s="43"/>
      <c r="M98" s="43"/>
      <c r="N98" s="43"/>
      <c r="O98" s="43"/>
      <c r="P98" s="43"/>
      <c r="Q98" s="43"/>
      <c r="R98" s="43"/>
      <c r="S98" s="43"/>
      <c r="T98" s="43"/>
      <c r="U98" s="43"/>
      <c r="V98" s="43"/>
      <c r="W98" s="43"/>
      <c r="X98" s="33"/>
      <c r="Y98" s="33"/>
      <c r="Z98" s="33"/>
      <c r="AA98" s="33"/>
      <c r="AB98" s="33"/>
      <c r="AC98" s="33"/>
      <c r="AD98" s="33"/>
    </row>
    <row r="99" spans="1:30" ht="15.75" customHeight="1" x14ac:dyDescent="0.25">
      <c r="A99" s="258"/>
      <c r="B99" s="33"/>
      <c r="C99" s="33"/>
      <c r="D99" s="33"/>
      <c r="E99" s="33"/>
      <c r="F99" s="33"/>
      <c r="G99" s="33"/>
      <c r="H99" s="33"/>
      <c r="I99" s="33"/>
      <c r="J99" s="33"/>
      <c r="K99" s="33"/>
      <c r="L99" s="43"/>
      <c r="M99" s="43"/>
      <c r="N99" s="43"/>
      <c r="O99" s="43"/>
      <c r="P99" s="43"/>
      <c r="Q99" s="43"/>
      <c r="R99" s="43"/>
      <c r="S99" s="43"/>
      <c r="T99" s="43"/>
      <c r="U99" s="43"/>
      <c r="V99" s="43"/>
      <c r="W99" s="43"/>
      <c r="X99" s="33"/>
      <c r="Y99" s="33"/>
      <c r="Z99" s="33"/>
      <c r="AA99" s="33"/>
      <c r="AB99" s="33"/>
      <c r="AC99" s="33"/>
      <c r="AD99" s="33"/>
    </row>
    <row r="100" spans="1:30" ht="15.75" customHeight="1" x14ac:dyDescent="0.25">
      <c r="A100" s="258"/>
      <c r="B100" s="33"/>
      <c r="C100" s="33"/>
      <c r="D100" s="33"/>
      <c r="E100" s="33"/>
      <c r="F100" s="33"/>
      <c r="G100" s="33"/>
      <c r="H100" s="33"/>
      <c r="I100" s="33"/>
      <c r="J100" s="33"/>
      <c r="K100" s="33"/>
      <c r="L100" s="43"/>
      <c r="M100" s="43"/>
      <c r="N100" s="43"/>
      <c r="O100" s="43"/>
      <c r="P100" s="43"/>
      <c r="Q100" s="43"/>
      <c r="R100" s="43"/>
      <c r="S100" s="43"/>
      <c r="T100" s="43"/>
      <c r="U100" s="43"/>
      <c r="V100" s="43"/>
      <c r="W100" s="43"/>
      <c r="X100" s="33"/>
      <c r="Y100" s="33"/>
      <c r="Z100" s="33"/>
      <c r="AA100" s="33"/>
      <c r="AB100" s="33"/>
      <c r="AC100" s="33"/>
      <c r="AD100" s="33"/>
    </row>
    <row r="101" spans="1:30" ht="15.75" customHeight="1" x14ac:dyDescent="0.25">
      <c r="A101" s="258"/>
      <c r="B101" s="33"/>
      <c r="C101" s="33"/>
      <c r="D101" s="33"/>
      <c r="E101" s="33"/>
      <c r="F101" s="33"/>
      <c r="G101" s="33"/>
      <c r="H101" s="33"/>
      <c r="I101" s="33"/>
      <c r="J101" s="33"/>
      <c r="K101" s="33"/>
      <c r="L101" s="43"/>
      <c r="M101" s="43"/>
      <c r="N101" s="43"/>
      <c r="O101" s="43"/>
      <c r="P101" s="43"/>
      <c r="Q101" s="43"/>
      <c r="R101" s="43"/>
      <c r="S101" s="43"/>
      <c r="T101" s="43"/>
      <c r="U101" s="43"/>
      <c r="V101" s="43"/>
      <c r="W101" s="43"/>
      <c r="X101" s="33"/>
      <c r="Y101" s="33"/>
      <c r="Z101" s="33"/>
      <c r="AA101" s="33"/>
      <c r="AB101" s="33"/>
      <c r="AC101" s="33"/>
      <c r="AD101" s="33"/>
    </row>
    <row r="102" spans="1:30" ht="15.75" customHeight="1" x14ac:dyDescent="0.25">
      <c r="A102" s="258"/>
      <c r="B102" s="33"/>
      <c r="C102" s="33"/>
      <c r="D102" s="33"/>
      <c r="E102" s="33"/>
      <c r="F102" s="33"/>
      <c r="G102" s="33"/>
      <c r="H102" s="33"/>
      <c r="I102" s="33"/>
      <c r="J102" s="33"/>
      <c r="K102" s="33"/>
      <c r="L102" s="43"/>
      <c r="M102" s="43"/>
      <c r="N102" s="43"/>
      <c r="O102" s="43"/>
      <c r="P102" s="43"/>
      <c r="Q102" s="43"/>
      <c r="R102" s="43"/>
      <c r="S102" s="43"/>
      <c r="T102" s="43"/>
      <c r="U102" s="43"/>
      <c r="V102" s="43"/>
      <c r="W102" s="43"/>
      <c r="X102" s="33"/>
      <c r="Y102" s="33"/>
      <c r="Z102" s="33"/>
      <c r="AA102" s="33"/>
      <c r="AB102" s="33"/>
      <c r="AC102" s="33"/>
      <c r="AD102" s="33"/>
    </row>
    <row r="103" spans="1:30" ht="15.75" customHeight="1" x14ac:dyDescent="0.25">
      <c r="A103" s="258"/>
      <c r="B103" s="33"/>
      <c r="C103" s="33"/>
      <c r="D103" s="33"/>
      <c r="E103" s="33"/>
      <c r="F103" s="33"/>
      <c r="G103" s="33"/>
      <c r="H103" s="33"/>
      <c r="I103" s="33"/>
      <c r="J103" s="33"/>
      <c r="K103" s="33"/>
      <c r="L103" s="43"/>
      <c r="M103" s="43"/>
      <c r="N103" s="43"/>
      <c r="O103" s="43"/>
      <c r="P103" s="43"/>
      <c r="Q103" s="43"/>
      <c r="R103" s="43"/>
      <c r="S103" s="43"/>
      <c r="T103" s="43"/>
      <c r="U103" s="43"/>
      <c r="V103" s="43"/>
      <c r="W103" s="43"/>
      <c r="X103" s="33"/>
      <c r="Y103" s="33"/>
      <c r="Z103" s="33"/>
      <c r="AA103" s="33"/>
      <c r="AB103" s="33"/>
      <c r="AC103" s="33"/>
      <c r="AD103" s="33"/>
    </row>
    <row r="104" spans="1:30" ht="15.75" customHeight="1" x14ac:dyDescent="0.25">
      <c r="A104" s="258"/>
      <c r="B104" s="33"/>
      <c r="C104" s="33"/>
      <c r="D104" s="33"/>
      <c r="E104" s="33"/>
      <c r="F104" s="33"/>
      <c r="G104" s="33"/>
      <c r="H104" s="33"/>
      <c r="I104" s="33"/>
      <c r="J104" s="33"/>
      <c r="K104" s="33"/>
      <c r="L104" s="43"/>
      <c r="M104" s="43"/>
      <c r="N104" s="43"/>
      <c r="O104" s="43"/>
      <c r="P104" s="43"/>
      <c r="Q104" s="43"/>
      <c r="R104" s="43"/>
      <c r="S104" s="43"/>
      <c r="T104" s="43"/>
      <c r="U104" s="43"/>
      <c r="V104" s="43"/>
      <c r="W104" s="43"/>
      <c r="X104" s="33"/>
      <c r="Y104" s="33"/>
      <c r="Z104" s="33"/>
      <c r="AA104" s="33"/>
      <c r="AB104" s="33"/>
      <c r="AC104" s="33"/>
      <c r="AD104" s="33"/>
    </row>
    <row r="105" spans="1:30" ht="15.75" customHeight="1" x14ac:dyDescent="0.25">
      <c r="A105" s="258"/>
      <c r="B105" s="33"/>
      <c r="C105" s="33"/>
      <c r="D105" s="33"/>
      <c r="E105" s="33"/>
      <c r="F105" s="33"/>
      <c r="G105" s="33"/>
      <c r="H105" s="33"/>
      <c r="I105" s="33"/>
      <c r="J105" s="33"/>
      <c r="K105" s="33"/>
      <c r="L105" s="43"/>
      <c r="M105" s="43"/>
      <c r="N105" s="43"/>
      <c r="O105" s="43"/>
      <c r="P105" s="43"/>
      <c r="Q105" s="43"/>
      <c r="R105" s="43"/>
      <c r="S105" s="43"/>
      <c r="T105" s="43"/>
      <c r="U105" s="43"/>
      <c r="V105" s="43"/>
      <c r="W105" s="43"/>
      <c r="X105" s="33"/>
      <c r="Y105" s="33"/>
      <c r="Z105" s="33"/>
      <c r="AA105" s="33"/>
      <c r="AB105" s="33"/>
      <c r="AC105" s="33"/>
      <c r="AD105" s="33"/>
    </row>
    <row r="106" spans="1:30" ht="15.75" customHeight="1" x14ac:dyDescent="0.25">
      <c r="A106" s="258"/>
      <c r="B106" s="33"/>
      <c r="C106" s="33"/>
      <c r="D106" s="33"/>
      <c r="E106" s="33"/>
      <c r="F106" s="33"/>
      <c r="G106" s="33"/>
      <c r="H106" s="33"/>
      <c r="I106" s="33"/>
      <c r="J106" s="33"/>
      <c r="K106" s="33"/>
      <c r="L106" s="43"/>
      <c r="M106" s="43"/>
      <c r="N106" s="43"/>
      <c r="O106" s="43"/>
      <c r="P106" s="43"/>
      <c r="Q106" s="43"/>
      <c r="R106" s="43"/>
      <c r="S106" s="43"/>
      <c r="T106" s="43"/>
      <c r="U106" s="43"/>
      <c r="V106" s="43"/>
      <c r="W106" s="43"/>
      <c r="X106" s="33"/>
      <c r="Y106" s="33"/>
      <c r="Z106" s="33"/>
      <c r="AA106" s="33"/>
      <c r="AB106" s="33"/>
      <c r="AC106" s="33"/>
      <c r="AD106" s="33"/>
    </row>
    <row r="107" spans="1:30" ht="15.75" customHeight="1" x14ac:dyDescent="0.25">
      <c r="A107" s="258"/>
      <c r="B107" s="33"/>
      <c r="C107" s="33"/>
      <c r="D107" s="33"/>
      <c r="E107" s="33"/>
      <c r="F107" s="33"/>
      <c r="G107" s="33"/>
      <c r="H107" s="33"/>
      <c r="I107" s="33"/>
      <c r="J107" s="33"/>
      <c r="K107" s="33"/>
      <c r="L107" s="43"/>
      <c r="M107" s="43"/>
      <c r="N107" s="43"/>
      <c r="O107" s="43"/>
      <c r="P107" s="43"/>
      <c r="Q107" s="43"/>
      <c r="R107" s="43"/>
      <c r="S107" s="43"/>
      <c r="T107" s="43"/>
      <c r="U107" s="43"/>
      <c r="V107" s="43"/>
      <c r="W107" s="43"/>
      <c r="X107" s="33"/>
      <c r="Y107" s="33"/>
      <c r="Z107" s="33"/>
      <c r="AA107" s="33"/>
      <c r="AB107" s="33"/>
      <c r="AC107" s="33"/>
      <c r="AD107" s="33"/>
    </row>
    <row r="108" spans="1:30" ht="15.75" customHeight="1" x14ac:dyDescent="0.25">
      <c r="A108" s="258"/>
      <c r="B108" s="33"/>
      <c r="C108" s="33"/>
      <c r="D108" s="33"/>
      <c r="E108" s="33"/>
      <c r="F108" s="33"/>
      <c r="G108" s="33"/>
      <c r="H108" s="33"/>
      <c r="I108" s="33"/>
      <c r="J108" s="33"/>
      <c r="K108" s="33"/>
      <c r="L108" s="43"/>
      <c r="M108" s="43"/>
      <c r="N108" s="43"/>
      <c r="O108" s="43"/>
      <c r="P108" s="43"/>
      <c r="Q108" s="43"/>
      <c r="R108" s="43"/>
      <c r="S108" s="43"/>
      <c r="T108" s="43"/>
      <c r="U108" s="43"/>
      <c r="V108" s="43"/>
      <c r="W108" s="43"/>
      <c r="X108" s="33"/>
      <c r="Y108" s="33"/>
      <c r="Z108" s="33"/>
      <c r="AA108" s="33"/>
      <c r="AB108" s="33"/>
      <c r="AC108" s="33"/>
      <c r="AD108" s="33"/>
    </row>
    <row r="109" spans="1:30" ht="15.75" customHeight="1" x14ac:dyDescent="0.25">
      <c r="A109" s="258"/>
      <c r="B109" s="33"/>
      <c r="C109" s="33"/>
      <c r="D109" s="33"/>
      <c r="E109" s="33"/>
      <c r="F109" s="33"/>
      <c r="G109" s="33"/>
      <c r="H109" s="33"/>
      <c r="I109" s="33"/>
      <c r="J109" s="33"/>
      <c r="K109" s="33"/>
      <c r="L109" s="43"/>
      <c r="M109" s="43"/>
      <c r="N109" s="43"/>
      <c r="O109" s="43"/>
      <c r="P109" s="43"/>
      <c r="Q109" s="43"/>
      <c r="R109" s="43"/>
      <c r="S109" s="43"/>
      <c r="T109" s="43"/>
      <c r="U109" s="43"/>
      <c r="V109" s="43"/>
      <c r="W109" s="43"/>
      <c r="X109" s="33"/>
      <c r="Y109" s="33"/>
      <c r="Z109" s="33"/>
      <c r="AA109" s="33"/>
      <c r="AB109" s="33"/>
      <c r="AC109" s="33"/>
      <c r="AD109" s="33"/>
    </row>
    <row r="110" spans="1:30" ht="15.75" customHeight="1" x14ac:dyDescent="0.25">
      <c r="A110" s="258"/>
      <c r="B110" s="33"/>
      <c r="C110" s="33"/>
      <c r="D110" s="33"/>
      <c r="E110" s="33"/>
      <c r="F110" s="33"/>
      <c r="G110" s="33"/>
      <c r="H110" s="33"/>
      <c r="I110" s="33"/>
      <c r="J110" s="33"/>
      <c r="K110" s="33"/>
      <c r="L110" s="43"/>
      <c r="M110" s="43"/>
      <c r="N110" s="43"/>
      <c r="O110" s="43"/>
      <c r="P110" s="43"/>
      <c r="Q110" s="43"/>
      <c r="R110" s="43"/>
      <c r="S110" s="43"/>
      <c r="T110" s="43"/>
      <c r="U110" s="43"/>
      <c r="V110" s="43"/>
      <c r="W110" s="43"/>
      <c r="X110" s="33"/>
      <c r="Y110" s="33"/>
      <c r="Z110" s="33"/>
      <c r="AA110" s="33"/>
      <c r="AB110" s="33"/>
      <c r="AC110" s="33"/>
      <c r="AD110" s="33"/>
    </row>
    <row r="111" spans="1:30" ht="15.75" customHeight="1" x14ac:dyDescent="0.25">
      <c r="A111" s="258"/>
      <c r="B111" s="33"/>
      <c r="C111" s="33"/>
      <c r="D111" s="33"/>
      <c r="E111" s="33"/>
      <c r="F111" s="33"/>
      <c r="G111" s="33"/>
      <c r="H111" s="33"/>
      <c r="I111" s="33"/>
      <c r="J111" s="33"/>
      <c r="K111" s="33"/>
      <c r="L111" s="43"/>
      <c r="M111" s="43"/>
      <c r="N111" s="43"/>
      <c r="O111" s="43"/>
      <c r="P111" s="43"/>
      <c r="Q111" s="43"/>
      <c r="R111" s="43"/>
      <c r="S111" s="43"/>
      <c r="T111" s="43"/>
      <c r="U111" s="43"/>
      <c r="V111" s="43"/>
      <c r="W111" s="43"/>
      <c r="X111" s="33"/>
      <c r="Y111" s="33"/>
      <c r="Z111" s="33"/>
      <c r="AA111" s="33"/>
      <c r="AB111" s="33"/>
      <c r="AC111" s="33"/>
      <c r="AD111" s="33"/>
    </row>
    <row r="112" spans="1:30" ht="15.75" customHeight="1" x14ac:dyDescent="0.25">
      <c r="A112" s="258"/>
      <c r="B112" s="33"/>
      <c r="C112" s="33"/>
      <c r="D112" s="33"/>
      <c r="E112" s="33"/>
      <c r="F112" s="33"/>
      <c r="G112" s="33"/>
      <c r="H112" s="33"/>
      <c r="I112" s="33"/>
      <c r="J112" s="33"/>
      <c r="K112" s="33"/>
      <c r="L112" s="43"/>
      <c r="M112" s="43"/>
      <c r="N112" s="43"/>
      <c r="O112" s="43"/>
      <c r="P112" s="43"/>
      <c r="Q112" s="43"/>
      <c r="R112" s="43"/>
      <c r="S112" s="43"/>
      <c r="T112" s="43"/>
      <c r="U112" s="43"/>
      <c r="V112" s="43"/>
      <c r="W112" s="43"/>
      <c r="X112" s="33"/>
      <c r="Y112" s="33"/>
      <c r="Z112" s="33"/>
      <c r="AA112" s="33"/>
      <c r="AB112" s="33"/>
      <c r="AC112" s="33"/>
      <c r="AD112" s="33"/>
    </row>
    <row r="113" spans="1:30" ht="15.75" customHeight="1" x14ac:dyDescent="0.25">
      <c r="A113" s="258"/>
      <c r="B113" s="33"/>
      <c r="C113" s="33"/>
      <c r="D113" s="33"/>
      <c r="E113" s="33"/>
      <c r="F113" s="33"/>
      <c r="G113" s="33"/>
      <c r="H113" s="33"/>
      <c r="I113" s="33"/>
      <c r="J113" s="33"/>
      <c r="K113" s="33"/>
      <c r="L113" s="43"/>
      <c r="M113" s="43"/>
      <c r="N113" s="43"/>
      <c r="O113" s="43"/>
      <c r="P113" s="43"/>
      <c r="Q113" s="43"/>
      <c r="R113" s="43"/>
      <c r="S113" s="43"/>
      <c r="T113" s="43"/>
      <c r="U113" s="43"/>
      <c r="V113" s="43"/>
      <c r="W113" s="43"/>
      <c r="X113" s="33"/>
      <c r="Y113" s="33"/>
      <c r="Z113" s="33"/>
      <c r="AA113" s="33"/>
      <c r="AB113" s="33"/>
      <c r="AC113" s="33"/>
      <c r="AD113" s="33"/>
    </row>
    <row r="114" spans="1:30" ht="15.75" customHeight="1" x14ac:dyDescent="0.25">
      <c r="A114" s="258"/>
      <c r="B114" s="33"/>
      <c r="C114" s="33"/>
      <c r="D114" s="33"/>
      <c r="E114" s="33"/>
      <c r="F114" s="33"/>
      <c r="G114" s="33"/>
      <c r="H114" s="33"/>
      <c r="I114" s="33"/>
      <c r="J114" s="33"/>
      <c r="K114" s="33"/>
      <c r="L114" s="43"/>
      <c r="M114" s="43"/>
      <c r="N114" s="43"/>
      <c r="O114" s="43"/>
      <c r="P114" s="43"/>
      <c r="Q114" s="43"/>
      <c r="R114" s="43"/>
      <c r="S114" s="43"/>
      <c r="T114" s="43"/>
      <c r="U114" s="43"/>
      <c r="V114" s="43"/>
      <c r="W114" s="43"/>
      <c r="X114" s="33"/>
      <c r="Y114" s="33"/>
      <c r="Z114" s="33"/>
      <c r="AA114" s="33"/>
      <c r="AB114" s="33"/>
      <c r="AC114" s="33"/>
      <c r="AD114" s="33"/>
    </row>
    <row r="115" spans="1:30" ht="15.75" customHeight="1" x14ac:dyDescent="0.25">
      <c r="A115" s="258"/>
      <c r="B115" s="33"/>
      <c r="C115" s="33"/>
      <c r="D115" s="33"/>
      <c r="E115" s="33"/>
      <c r="F115" s="33"/>
      <c r="G115" s="33"/>
      <c r="H115" s="33"/>
      <c r="I115" s="33"/>
      <c r="J115" s="33"/>
      <c r="K115" s="33"/>
      <c r="L115" s="43"/>
      <c r="M115" s="43"/>
      <c r="N115" s="43"/>
      <c r="O115" s="43"/>
      <c r="P115" s="43"/>
      <c r="Q115" s="43"/>
      <c r="R115" s="43"/>
      <c r="S115" s="43"/>
      <c r="T115" s="43"/>
      <c r="U115" s="43"/>
      <c r="V115" s="43"/>
      <c r="W115" s="43"/>
      <c r="X115" s="33"/>
      <c r="Y115" s="33"/>
      <c r="Z115" s="33"/>
      <c r="AA115" s="33"/>
      <c r="AB115" s="33"/>
      <c r="AC115" s="33"/>
      <c r="AD115" s="33"/>
    </row>
    <row r="116" spans="1:30" ht="15.75" customHeight="1" x14ac:dyDescent="0.25">
      <c r="A116" s="258"/>
      <c r="B116" s="33"/>
      <c r="C116" s="33"/>
      <c r="D116" s="33"/>
      <c r="E116" s="33"/>
      <c r="F116" s="33"/>
      <c r="G116" s="33"/>
      <c r="H116" s="33"/>
      <c r="I116" s="33"/>
      <c r="J116" s="33"/>
      <c r="K116" s="33"/>
      <c r="L116" s="43"/>
      <c r="M116" s="43"/>
      <c r="N116" s="43"/>
      <c r="O116" s="43"/>
      <c r="P116" s="43"/>
      <c r="Q116" s="43"/>
      <c r="R116" s="43"/>
      <c r="S116" s="43"/>
      <c r="T116" s="43"/>
      <c r="U116" s="43"/>
      <c r="V116" s="43"/>
      <c r="W116" s="43"/>
      <c r="X116" s="33"/>
      <c r="Y116" s="33"/>
      <c r="Z116" s="33"/>
      <c r="AA116" s="33"/>
      <c r="AB116" s="33"/>
      <c r="AC116" s="33"/>
      <c r="AD116" s="33"/>
    </row>
    <row r="117" spans="1:30" ht="15.75" customHeight="1" x14ac:dyDescent="0.25">
      <c r="A117" s="258"/>
      <c r="B117" s="33"/>
      <c r="C117" s="33"/>
      <c r="D117" s="33"/>
      <c r="E117" s="33"/>
      <c r="F117" s="33"/>
      <c r="G117" s="33"/>
      <c r="H117" s="33"/>
      <c r="I117" s="33"/>
      <c r="J117" s="33"/>
      <c r="K117" s="33"/>
      <c r="L117" s="43"/>
      <c r="M117" s="43"/>
      <c r="N117" s="43"/>
      <c r="O117" s="43"/>
      <c r="P117" s="43"/>
      <c r="Q117" s="43"/>
      <c r="R117" s="43"/>
      <c r="S117" s="43"/>
      <c r="T117" s="43"/>
      <c r="U117" s="43"/>
      <c r="V117" s="43"/>
      <c r="W117" s="43"/>
      <c r="X117" s="33"/>
      <c r="Y117" s="33"/>
      <c r="Z117" s="33"/>
      <c r="AA117" s="33"/>
      <c r="AB117" s="33"/>
      <c r="AC117" s="33"/>
      <c r="AD117" s="33"/>
    </row>
    <row r="118" spans="1:30" ht="15.75" customHeight="1" x14ac:dyDescent="0.25">
      <c r="A118" s="258"/>
      <c r="B118" s="33"/>
      <c r="C118" s="33"/>
      <c r="D118" s="33"/>
      <c r="E118" s="33"/>
      <c r="F118" s="33"/>
      <c r="G118" s="33"/>
      <c r="H118" s="33"/>
      <c r="I118" s="33"/>
      <c r="J118" s="33"/>
      <c r="K118" s="33"/>
      <c r="L118" s="43"/>
      <c r="M118" s="43"/>
      <c r="N118" s="43"/>
      <c r="O118" s="43"/>
      <c r="P118" s="43"/>
      <c r="Q118" s="43"/>
      <c r="R118" s="43"/>
      <c r="S118" s="43"/>
      <c r="T118" s="43"/>
      <c r="U118" s="43"/>
      <c r="V118" s="43"/>
      <c r="W118" s="43"/>
      <c r="X118" s="33"/>
      <c r="Y118" s="33"/>
      <c r="Z118" s="33"/>
      <c r="AA118" s="33"/>
      <c r="AB118" s="33"/>
      <c r="AC118" s="33"/>
      <c r="AD118" s="33"/>
    </row>
    <row r="119" spans="1:30" ht="15.75" customHeight="1" x14ac:dyDescent="0.25">
      <c r="A119" s="258"/>
      <c r="B119" s="33"/>
      <c r="C119" s="33"/>
      <c r="D119" s="33"/>
      <c r="E119" s="33"/>
      <c r="F119" s="33"/>
      <c r="G119" s="33"/>
      <c r="H119" s="33"/>
      <c r="I119" s="33"/>
      <c r="J119" s="33"/>
      <c r="K119" s="33"/>
      <c r="L119" s="43"/>
      <c r="M119" s="43"/>
      <c r="N119" s="43"/>
      <c r="O119" s="43"/>
      <c r="P119" s="43"/>
      <c r="Q119" s="43"/>
      <c r="R119" s="43"/>
      <c r="S119" s="43"/>
      <c r="T119" s="43"/>
      <c r="U119" s="43"/>
      <c r="V119" s="43"/>
      <c r="W119" s="43"/>
      <c r="X119" s="33"/>
      <c r="Y119" s="33"/>
      <c r="Z119" s="33"/>
      <c r="AA119" s="33"/>
      <c r="AB119" s="33"/>
      <c r="AC119" s="33"/>
      <c r="AD119" s="33"/>
    </row>
    <row r="120" spans="1:30" ht="15.75" customHeight="1" x14ac:dyDescent="0.25">
      <c r="A120" s="258"/>
      <c r="B120" s="33"/>
      <c r="C120" s="33"/>
      <c r="D120" s="33"/>
      <c r="E120" s="33"/>
      <c r="F120" s="33"/>
      <c r="G120" s="33"/>
      <c r="H120" s="33"/>
      <c r="I120" s="33"/>
      <c r="J120" s="33"/>
      <c r="K120" s="33"/>
      <c r="L120" s="43"/>
      <c r="M120" s="43"/>
      <c r="N120" s="43"/>
      <c r="O120" s="43"/>
      <c r="P120" s="43"/>
      <c r="Q120" s="43"/>
      <c r="R120" s="43"/>
      <c r="S120" s="43"/>
      <c r="T120" s="43"/>
      <c r="U120" s="43"/>
      <c r="V120" s="43"/>
      <c r="W120" s="43"/>
      <c r="X120" s="33"/>
      <c r="Y120" s="33"/>
      <c r="Z120" s="33"/>
      <c r="AA120" s="33"/>
      <c r="AB120" s="33"/>
      <c r="AC120" s="33"/>
      <c r="AD120" s="33"/>
    </row>
    <row r="121" spans="1:30" ht="15.75" customHeight="1" x14ac:dyDescent="0.25">
      <c r="A121" s="258"/>
      <c r="B121" s="33"/>
      <c r="C121" s="33"/>
      <c r="D121" s="33"/>
      <c r="E121" s="33"/>
      <c r="F121" s="33"/>
      <c r="G121" s="33"/>
      <c r="H121" s="33"/>
      <c r="I121" s="33"/>
      <c r="J121" s="33"/>
      <c r="K121" s="33"/>
      <c r="L121" s="43"/>
      <c r="M121" s="43"/>
      <c r="N121" s="43"/>
      <c r="O121" s="43"/>
      <c r="P121" s="43"/>
      <c r="Q121" s="43"/>
      <c r="R121" s="43"/>
      <c r="S121" s="43"/>
      <c r="T121" s="43"/>
      <c r="U121" s="43"/>
      <c r="V121" s="43"/>
      <c r="W121" s="43"/>
      <c r="X121" s="33"/>
      <c r="Y121" s="33"/>
      <c r="Z121" s="33"/>
      <c r="AA121" s="33"/>
      <c r="AB121" s="33"/>
      <c r="AC121" s="33"/>
      <c r="AD121" s="33"/>
    </row>
    <row r="122" spans="1:30" ht="15.75" customHeight="1" x14ac:dyDescent="0.25">
      <c r="A122" s="258"/>
      <c r="B122" s="33"/>
      <c r="C122" s="33"/>
      <c r="D122" s="33"/>
      <c r="E122" s="33"/>
      <c r="F122" s="33"/>
      <c r="G122" s="33"/>
      <c r="H122" s="33"/>
      <c r="I122" s="33"/>
      <c r="J122" s="33"/>
      <c r="K122" s="33"/>
      <c r="L122" s="43"/>
      <c r="M122" s="43"/>
      <c r="N122" s="43"/>
      <c r="O122" s="43"/>
      <c r="P122" s="43"/>
      <c r="Q122" s="43"/>
      <c r="R122" s="43"/>
      <c r="S122" s="43"/>
      <c r="T122" s="43"/>
      <c r="U122" s="43"/>
      <c r="V122" s="43"/>
      <c r="W122" s="43"/>
      <c r="X122" s="33"/>
      <c r="Y122" s="33"/>
      <c r="Z122" s="33"/>
      <c r="AA122" s="33"/>
      <c r="AB122" s="33"/>
      <c r="AC122" s="33"/>
      <c r="AD122" s="33"/>
    </row>
    <row r="123" spans="1:30" ht="15.75" customHeight="1" x14ac:dyDescent="0.25">
      <c r="A123" s="258"/>
      <c r="B123" s="33"/>
      <c r="C123" s="33"/>
      <c r="D123" s="33"/>
      <c r="E123" s="33"/>
      <c r="F123" s="33"/>
      <c r="G123" s="33"/>
      <c r="H123" s="33"/>
      <c r="I123" s="33"/>
      <c r="J123" s="33"/>
      <c r="K123" s="33"/>
      <c r="L123" s="43"/>
      <c r="M123" s="43"/>
      <c r="N123" s="43"/>
      <c r="O123" s="43"/>
      <c r="P123" s="43"/>
      <c r="Q123" s="43"/>
      <c r="R123" s="43"/>
      <c r="S123" s="43"/>
      <c r="T123" s="43"/>
      <c r="U123" s="43"/>
      <c r="V123" s="43"/>
      <c r="W123" s="43"/>
      <c r="X123" s="33"/>
      <c r="Y123" s="33"/>
      <c r="Z123" s="33"/>
      <c r="AA123" s="33"/>
      <c r="AB123" s="33"/>
      <c r="AC123" s="33"/>
      <c r="AD123" s="33"/>
    </row>
    <row r="124" spans="1:30" ht="15.75" customHeight="1" x14ac:dyDescent="0.25">
      <c r="A124" s="258"/>
      <c r="B124" s="33"/>
      <c r="C124" s="33"/>
      <c r="D124" s="33"/>
      <c r="E124" s="33"/>
      <c r="F124" s="33"/>
      <c r="G124" s="33"/>
      <c r="H124" s="33"/>
      <c r="I124" s="33"/>
      <c r="J124" s="33"/>
      <c r="K124" s="33"/>
      <c r="L124" s="43"/>
      <c r="M124" s="43"/>
      <c r="N124" s="43"/>
      <c r="O124" s="43"/>
      <c r="P124" s="43"/>
      <c r="Q124" s="43"/>
      <c r="R124" s="43"/>
      <c r="S124" s="43"/>
      <c r="T124" s="43"/>
      <c r="U124" s="43"/>
      <c r="V124" s="43"/>
      <c r="W124" s="43"/>
      <c r="X124" s="33"/>
      <c r="Y124" s="33"/>
      <c r="Z124" s="33"/>
      <c r="AA124" s="33"/>
      <c r="AB124" s="33"/>
      <c r="AC124" s="33"/>
      <c r="AD124" s="33"/>
    </row>
    <row r="125" spans="1:30" ht="15.75" customHeight="1" x14ac:dyDescent="0.25">
      <c r="A125" s="258"/>
      <c r="B125" s="33"/>
      <c r="C125" s="33"/>
      <c r="D125" s="33"/>
      <c r="E125" s="33"/>
      <c r="F125" s="33"/>
      <c r="G125" s="33"/>
      <c r="H125" s="33"/>
      <c r="I125" s="33"/>
      <c r="J125" s="33"/>
      <c r="K125" s="33"/>
      <c r="L125" s="43"/>
      <c r="M125" s="43"/>
      <c r="N125" s="43"/>
      <c r="O125" s="43"/>
      <c r="P125" s="43"/>
      <c r="Q125" s="43"/>
      <c r="R125" s="43"/>
      <c r="S125" s="43"/>
      <c r="T125" s="43"/>
      <c r="U125" s="43"/>
      <c r="V125" s="43"/>
      <c r="W125" s="43"/>
      <c r="X125" s="33"/>
      <c r="Y125" s="33"/>
      <c r="Z125" s="33"/>
      <c r="AA125" s="33"/>
      <c r="AB125" s="33"/>
      <c r="AC125" s="33"/>
      <c r="AD125" s="33"/>
    </row>
    <row r="126" spans="1:30" ht="15.75" customHeight="1" x14ac:dyDescent="0.25">
      <c r="A126" s="258"/>
      <c r="B126" s="33"/>
      <c r="C126" s="33"/>
      <c r="D126" s="33"/>
      <c r="E126" s="33"/>
      <c r="F126" s="33"/>
      <c r="G126" s="33"/>
      <c r="H126" s="33"/>
      <c r="I126" s="33"/>
      <c r="J126" s="33"/>
      <c r="K126" s="33"/>
      <c r="L126" s="43"/>
      <c r="M126" s="43"/>
      <c r="N126" s="43"/>
      <c r="O126" s="43"/>
      <c r="P126" s="43"/>
      <c r="Q126" s="43"/>
      <c r="R126" s="43"/>
      <c r="S126" s="43"/>
      <c r="T126" s="43"/>
      <c r="U126" s="43"/>
      <c r="V126" s="43"/>
      <c r="W126" s="43"/>
      <c r="X126" s="33"/>
      <c r="Y126" s="33"/>
      <c r="Z126" s="33"/>
      <c r="AA126" s="33"/>
      <c r="AB126" s="33"/>
      <c r="AC126" s="33"/>
      <c r="AD126" s="33"/>
    </row>
    <row r="127" spans="1:30" ht="15.75" customHeight="1" x14ac:dyDescent="0.25">
      <c r="A127" s="258"/>
      <c r="B127" s="33"/>
      <c r="C127" s="33"/>
      <c r="D127" s="33"/>
      <c r="E127" s="33"/>
      <c r="F127" s="33"/>
      <c r="G127" s="33"/>
      <c r="H127" s="33"/>
      <c r="I127" s="33"/>
      <c r="J127" s="33"/>
      <c r="K127" s="33"/>
      <c r="L127" s="43"/>
      <c r="M127" s="43"/>
      <c r="N127" s="43"/>
      <c r="O127" s="43"/>
      <c r="P127" s="43"/>
      <c r="Q127" s="43"/>
      <c r="R127" s="43"/>
      <c r="S127" s="43"/>
      <c r="T127" s="43"/>
      <c r="U127" s="43"/>
      <c r="V127" s="43"/>
      <c r="W127" s="43"/>
      <c r="X127" s="33"/>
      <c r="Y127" s="33"/>
      <c r="Z127" s="33"/>
      <c r="AA127" s="33"/>
      <c r="AB127" s="33"/>
      <c r="AC127" s="33"/>
      <c r="AD127" s="33"/>
    </row>
    <row r="128" spans="1:30" ht="15.75" customHeight="1" x14ac:dyDescent="0.25">
      <c r="A128" s="258"/>
      <c r="B128" s="33"/>
      <c r="C128" s="33"/>
      <c r="D128" s="33"/>
      <c r="E128" s="33"/>
      <c r="F128" s="33"/>
      <c r="G128" s="33"/>
      <c r="H128" s="33"/>
      <c r="I128" s="33"/>
      <c r="J128" s="33"/>
      <c r="K128" s="33"/>
      <c r="L128" s="43"/>
      <c r="M128" s="43"/>
      <c r="N128" s="43"/>
      <c r="O128" s="43"/>
      <c r="P128" s="43"/>
      <c r="Q128" s="43"/>
      <c r="R128" s="43"/>
      <c r="S128" s="43"/>
      <c r="T128" s="43"/>
      <c r="U128" s="43"/>
      <c r="V128" s="43"/>
      <c r="W128" s="43"/>
      <c r="X128" s="33"/>
      <c r="Y128" s="33"/>
      <c r="Z128" s="33"/>
      <c r="AA128" s="33"/>
      <c r="AB128" s="33"/>
      <c r="AC128" s="33"/>
      <c r="AD128" s="33"/>
    </row>
    <row r="129" spans="1:30" ht="15.75" customHeight="1" x14ac:dyDescent="0.25">
      <c r="A129" s="258"/>
      <c r="B129" s="33"/>
      <c r="C129" s="33"/>
      <c r="D129" s="33"/>
      <c r="E129" s="33"/>
      <c r="F129" s="33"/>
      <c r="G129" s="33"/>
      <c r="H129" s="33"/>
      <c r="I129" s="33"/>
      <c r="J129" s="33"/>
      <c r="K129" s="33"/>
      <c r="L129" s="43"/>
      <c r="M129" s="43"/>
      <c r="N129" s="43"/>
      <c r="O129" s="43"/>
      <c r="P129" s="43"/>
      <c r="Q129" s="43"/>
      <c r="R129" s="43"/>
      <c r="S129" s="43"/>
      <c r="T129" s="43"/>
      <c r="U129" s="43"/>
      <c r="V129" s="43"/>
      <c r="W129" s="43"/>
      <c r="X129" s="33"/>
      <c r="Y129" s="33"/>
      <c r="Z129" s="33"/>
      <c r="AA129" s="33"/>
      <c r="AB129" s="33"/>
      <c r="AC129" s="33"/>
      <c r="AD129" s="33"/>
    </row>
    <row r="130" spans="1:30" ht="15.75" customHeight="1" x14ac:dyDescent="0.25">
      <c r="A130" s="258"/>
      <c r="B130" s="33"/>
      <c r="C130" s="33"/>
      <c r="D130" s="33"/>
      <c r="E130" s="33"/>
      <c r="F130" s="33"/>
      <c r="G130" s="33"/>
      <c r="H130" s="33"/>
      <c r="I130" s="33"/>
      <c r="J130" s="33"/>
      <c r="K130" s="33"/>
      <c r="L130" s="43"/>
      <c r="M130" s="43"/>
      <c r="N130" s="43"/>
      <c r="O130" s="43"/>
      <c r="P130" s="43"/>
      <c r="Q130" s="43"/>
      <c r="R130" s="43"/>
      <c r="S130" s="43"/>
      <c r="T130" s="43"/>
      <c r="U130" s="43"/>
      <c r="V130" s="43"/>
      <c r="W130" s="43"/>
      <c r="X130" s="33"/>
      <c r="Y130" s="33"/>
      <c r="Z130" s="33"/>
      <c r="AA130" s="33"/>
      <c r="AB130" s="33"/>
      <c r="AC130" s="33"/>
      <c r="AD130" s="33"/>
    </row>
    <row r="131" spans="1:30" ht="15.75" customHeight="1" x14ac:dyDescent="0.25">
      <c r="A131" s="258"/>
      <c r="B131" s="33"/>
      <c r="C131" s="33"/>
      <c r="D131" s="33"/>
      <c r="E131" s="33"/>
      <c r="F131" s="33"/>
      <c r="G131" s="33"/>
      <c r="H131" s="33"/>
      <c r="I131" s="33"/>
      <c r="J131" s="33"/>
      <c r="K131" s="33"/>
      <c r="L131" s="43"/>
      <c r="M131" s="43"/>
      <c r="N131" s="43"/>
      <c r="O131" s="43"/>
      <c r="P131" s="43"/>
      <c r="Q131" s="43"/>
      <c r="R131" s="43"/>
      <c r="S131" s="43"/>
      <c r="T131" s="43"/>
      <c r="U131" s="43"/>
      <c r="V131" s="43"/>
      <c r="W131" s="43"/>
      <c r="X131" s="33"/>
      <c r="Y131" s="33"/>
      <c r="Z131" s="33"/>
      <c r="AA131" s="33"/>
      <c r="AB131" s="33"/>
      <c r="AC131" s="33"/>
      <c r="AD131" s="33"/>
    </row>
    <row r="132" spans="1:30" ht="15.75" customHeight="1" x14ac:dyDescent="0.25">
      <c r="A132" s="258"/>
      <c r="B132" s="33"/>
      <c r="C132" s="33"/>
      <c r="D132" s="33"/>
      <c r="E132" s="33"/>
      <c r="F132" s="33"/>
      <c r="G132" s="33"/>
      <c r="H132" s="33"/>
      <c r="I132" s="33"/>
      <c r="J132" s="33"/>
      <c r="K132" s="33"/>
      <c r="L132" s="43"/>
      <c r="M132" s="43"/>
      <c r="N132" s="43"/>
      <c r="O132" s="43"/>
      <c r="P132" s="43"/>
      <c r="Q132" s="43"/>
      <c r="R132" s="43"/>
      <c r="S132" s="43"/>
      <c r="T132" s="43"/>
      <c r="U132" s="43"/>
      <c r="V132" s="43"/>
      <c r="W132" s="43"/>
      <c r="X132" s="33"/>
      <c r="Y132" s="33"/>
      <c r="Z132" s="33"/>
      <c r="AA132" s="33"/>
      <c r="AB132" s="33"/>
      <c r="AC132" s="33"/>
      <c r="AD132" s="33"/>
    </row>
    <row r="133" spans="1:30" ht="15.75" customHeight="1" x14ac:dyDescent="0.25">
      <c r="A133" s="258"/>
      <c r="B133" s="33"/>
      <c r="C133" s="33"/>
      <c r="D133" s="33"/>
      <c r="E133" s="33"/>
      <c r="F133" s="33"/>
      <c r="G133" s="33"/>
      <c r="H133" s="33"/>
      <c r="I133" s="33"/>
      <c r="J133" s="33"/>
      <c r="K133" s="33"/>
      <c r="L133" s="43"/>
      <c r="M133" s="43"/>
      <c r="N133" s="43"/>
      <c r="O133" s="43"/>
      <c r="P133" s="43"/>
      <c r="Q133" s="43"/>
      <c r="R133" s="43"/>
      <c r="S133" s="43"/>
      <c r="T133" s="43"/>
      <c r="U133" s="43"/>
      <c r="V133" s="43"/>
      <c r="W133" s="43"/>
      <c r="X133" s="33"/>
      <c r="Y133" s="33"/>
      <c r="Z133" s="33"/>
      <c r="AA133" s="33"/>
      <c r="AB133" s="33"/>
      <c r="AC133" s="33"/>
      <c r="AD133" s="33"/>
    </row>
    <row r="134" spans="1:30" ht="15.75" customHeight="1" x14ac:dyDescent="0.25">
      <c r="A134" s="258"/>
      <c r="B134" s="33"/>
      <c r="C134" s="33"/>
      <c r="D134" s="33"/>
      <c r="E134" s="33"/>
      <c r="F134" s="33"/>
      <c r="G134" s="33"/>
      <c r="H134" s="33"/>
      <c r="I134" s="33"/>
      <c r="J134" s="33"/>
      <c r="K134" s="33"/>
      <c r="L134" s="43"/>
      <c r="M134" s="43"/>
      <c r="N134" s="43"/>
      <c r="O134" s="43"/>
      <c r="P134" s="43"/>
      <c r="Q134" s="43"/>
      <c r="R134" s="43"/>
      <c r="S134" s="43"/>
      <c r="T134" s="43"/>
      <c r="U134" s="43"/>
      <c r="V134" s="43"/>
      <c r="W134" s="43"/>
      <c r="X134" s="33"/>
      <c r="Y134" s="33"/>
      <c r="Z134" s="33"/>
      <c r="AA134" s="33"/>
      <c r="AB134" s="33"/>
      <c r="AC134" s="33"/>
      <c r="AD134" s="33"/>
    </row>
    <row r="135" spans="1:30" ht="15.75" customHeight="1" x14ac:dyDescent="0.25">
      <c r="A135" s="258"/>
      <c r="B135" s="33"/>
      <c r="C135" s="33"/>
      <c r="D135" s="33"/>
      <c r="E135" s="33"/>
      <c r="F135" s="33"/>
      <c r="G135" s="33"/>
      <c r="H135" s="33"/>
      <c r="I135" s="33"/>
      <c r="J135" s="33"/>
      <c r="K135" s="33"/>
      <c r="L135" s="43"/>
      <c r="M135" s="43"/>
      <c r="N135" s="43"/>
      <c r="O135" s="43"/>
      <c r="P135" s="43"/>
      <c r="Q135" s="43"/>
      <c r="R135" s="43"/>
      <c r="S135" s="43"/>
      <c r="T135" s="43"/>
      <c r="U135" s="43"/>
      <c r="V135" s="43"/>
      <c r="W135" s="43"/>
      <c r="X135" s="33"/>
      <c r="Y135" s="33"/>
      <c r="Z135" s="33"/>
      <c r="AA135" s="33"/>
      <c r="AB135" s="33"/>
      <c r="AC135" s="33"/>
      <c r="AD135" s="33"/>
    </row>
    <row r="136" spans="1:30" ht="15.75" customHeight="1" x14ac:dyDescent="0.25">
      <c r="A136" s="258"/>
      <c r="B136" s="33"/>
      <c r="C136" s="33"/>
      <c r="D136" s="33"/>
      <c r="E136" s="33"/>
      <c r="F136" s="33"/>
      <c r="G136" s="33"/>
      <c r="H136" s="33"/>
      <c r="I136" s="33"/>
      <c r="J136" s="33"/>
      <c r="K136" s="33"/>
      <c r="L136" s="43"/>
      <c r="M136" s="43"/>
      <c r="N136" s="43"/>
      <c r="O136" s="43"/>
      <c r="P136" s="43"/>
      <c r="Q136" s="43"/>
      <c r="R136" s="43"/>
      <c r="S136" s="43"/>
      <c r="T136" s="43"/>
      <c r="U136" s="43"/>
      <c r="V136" s="43"/>
      <c r="W136" s="43"/>
      <c r="X136" s="33"/>
      <c r="Y136" s="33"/>
      <c r="Z136" s="33"/>
      <c r="AA136" s="33"/>
      <c r="AB136" s="33"/>
      <c r="AC136" s="33"/>
      <c r="AD136" s="33"/>
    </row>
    <row r="137" spans="1:30" ht="15.75" customHeight="1" x14ac:dyDescent="0.25">
      <c r="A137" s="258"/>
      <c r="B137" s="33"/>
      <c r="C137" s="33"/>
      <c r="D137" s="33"/>
      <c r="E137" s="33"/>
      <c r="F137" s="33"/>
      <c r="G137" s="33"/>
      <c r="H137" s="33"/>
      <c r="I137" s="33"/>
      <c r="J137" s="33"/>
      <c r="K137" s="33"/>
      <c r="L137" s="43"/>
      <c r="M137" s="43"/>
      <c r="N137" s="43"/>
      <c r="O137" s="43"/>
      <c r="P137" s="43"/>
      <c r="Q137" s="43"/>
      <c r="R137" s="43"/>
      <c r="S137" s="43"/>
      <c r="T137" s="43"/>
      <c r="U137" s="43"/>
      <c r="V137" s="43"/>
      <c r="W137" s="43"/>
      <c r="X137" s="33"/>
      <c r="Y137" s="33"/>
      <c r="Z137" s="33"/>
      <c r="AA137" s="33"/>
      <c r="AB137" s="33"/>
      <c r="AC137" s="33"/>
      <c r="AD137" s="33"/>
    </row>
    <row r="138" spans="1:30" ht="15.75" customHeight="1" x14ac:dyDescent="0.25">
      <c r="A138" s="258"/>
      <c r="B138" s="33"/>
      <c r="C138" s="33"/>
      <c r="D138" s="33"/>
      <c r="E138" s="33"/>
      <c r="F138" s="33"/>
      <c r="G138" s="33"/>
      <c r="H138" s="33"/>
      <c r="I138" s="33"/>
      <c r="J138" s="33"/>
      <c r="K138" s="33"/>
      <c r="L138" s="43"/>
      <c r="M138" s="43"/>
      <c r="N138" s="43"/>
      <c r="O138" s="43"/>
      <c r="P138" s="43"/>
      <c r="Q138" s="43"/>
      <c r="R138" s="43"/>
      <c r="S138" s="43"/>
      <c r="T138" s="43"/>
      <c r="U138" s="43"/>
      <c r="V138" s="43"/>
      <c r="W138" s="43"/>
      <c r="X138" s="33"/>
      <c r="Y138" s="33"/>
      <c r="Z138" s="33"/>
      <c r="AA138" s="33"/>
      <c r="AB138" s="33"/>
      <c r="AC138" s="33"/>
      <c r="AD138" s="33"/>
    </row>
    <row r="139" spans="1:30" ht="15.75" customHeight="1" x14ac:dyDescent="0.25">
      <c r="A139" s="258"/>
      <c r="B139" s="33"/>
      <c r="C139" s="33"/>
      <c r="D139" s="33"/>
      <c r="E139" s="33"/>
      <c r="F139" s="33"/>
      <c r="G139" s="33"/>
      <c r="H139" s="33"/>
      <c r="I139" s="33"/>
      <c r="J139" s="33"/>
      <c r="K139" s="33"/>
      <c r="L139" s="43"/>
      <c r="M139" s="43"/>
      <c r="N139" s="43"/>
      <c r="O139" s="43"/>
      <c r="P139" s="43"/>
      <c r="Q139" s="43"/>
      <c r="R139" s="43"/>
      <c r="S139" s="43"/>
      <c r="T139" s="43"/>
      <c r="U139" s="43"/>
      <c r="V139" s="43"/>
      <c r="W139" s="43"/>
      <c r="X139" s="33"/>
      <c r="Y139" s="33"/>
      <c r="Z139" s="33"/>
      <c r="AA139" s="33"/>
      <c r="AB139" s="33"/>
      <c r="AC139" s="33"/>
      <c r="AD139" s="33"/>
    </row>
    <row r="140" spans="1:30" ht="15.75" customHeight="1" x14ac:dyDescent="0.25">
      <c r="A140" s="258"/>
      <c r="B140" s="33"/>
      <c r="C140" s="33"/>
      <c r="D140" s="33"/>
      <c r="E140" s="33"/>
      <c r="F140" s="33"/>
      <c r="G140" s="33"/>
      <c r="H140" s="33"/>
      <c r="I140" s="33"/>
      <c r="J140" s="33"/>
      <c r="K140" s="33"/>
      <c r="L140" s="43"/>
      <c r="M140" s="43"/>
      <c r="N140" s="43"/>
      <c r="O140" s="43"/>
      <c r="P140" s="43"/>
      <c r="Q140" s="43"/>
      <c r="R140" s="43"/>
      <c r="S140" s="43"/>
      <c r="T140" s="43"/>
      <c r="U140" s="43"/>
      <c r="V140" s="43"/>
      <c r="W140" s="43"/>
      <c r="X140" s="33"/>
      <c r="Y140" s="33"/>
      <c r="Z140" s="33"/>
      <c r="AA140" s="33"/>
      <c r="AB140" s="33"/>
      <c r="AC140" s="33"/>
      <c r="AD140" s="33"/>
    </row>
    <row r="141" spans="1:30" ht="15.75" customHeight="1" x14ac:dyDescent="0.25">
      <c r="A141" s="258"/>
      <c r="B141" s="33"/>
      <c r="C141" s="33"/>
      <c r="D141" s="33"/>
      <c r="E141" s="33"/>
      <c r="F141" s="33"/>
      <c r="G141" s="33"/>
      <c r="H141" s="33"/>
      <c r="I141" s="33"/>
      <c r="J141" s="33"/>
      <c r="K141" s="33"/>
      <c r="L141" s="43"/>
      <c r="M141" s="43"/>
      <c r="N141" s="43"/>
      <c r="O141" s="43"/>
      <c r="P141" s="43"/>
      <c r="Q141" s="43"/>
      <c r="R141" s="43"/>
      <c r="S141" s="43"/>
      <c r="T141" s="43"/>
      <c r="U141" s="43"/>
      <c r="V141" s="43"/>
      <c r="W141" s="43"/>
      <c r="X141" s="33"/>
      <c r="Y141" s="33"/>
      <c r="Z141" s="33"/>
      <c r="AA141" s="33"/>
      <c r="AB141" s="33"/>
      <c r="AC141" s="33"/>
      <c r="AD141" s="33"/>
    </row>
    <row r="142" spans="1:30" ht="15.75" customHeight="1" x14ac:dyDescent="0.25">
      <c r="A142" s="258"/>
      <c r="B142" s="33"/>
      <c r="C142" s="33"/>
      <c r="D142" s="33"/>
      <c r="E142" s="33"/>
      <c r="F142" s="33"/>
      <c r="G142" s="33"/>
      <c r="H142" s="33"/>
      <c r="I142" s="33"/>
      <c r="J142" s="33"/>
      <c r="K142" s="33"/>
      <c r="L142" s="43"/>
      <c r="M142" s="43"/>
      <c r="N142" s="43"/>
      <c r="O142" s="43"/>
      <c r="P142" s="43"/>
      <c r="Q142" s="43"/>
      <c r="R142" s="43"/>
      <c r="S142" s="43"/>
      <c r="T142" s="43"/>
      <c r="U142" s="43"/>
      <c r="V142" s="43"/>
      <c r="W142" s="43"/>
      <c r="X142" s="33"/>
      <c r="Y142" s="33"/>
      <c r="Z142" s="33"/>
      <c r="AA142" s="33"/>
      <c r="AB142" s="33"/>
      <c r="AC142" s="33"/>
      <c r="AD142" s="33"/>
    </row>
    <row r="143" spans="1:30" ht="15.75" customHeight="1" x14ac:dyDescent="0.25">
      <c r="A143" s="258"/>
      <c r="B143" s="33"/>
      <c r="C143" s="33"/>
      <c r="D143" s="33"/>
      <c r="E143" s="33"/>
      <c r="F143" s="33"/>
      <c r="G143" s="33"/>
      <c r="H143" s="33"/>
      <c r="I143" s="33"/>
      <c r="J143" s="33"/>
      <c r="K143" s="33"/>
      <c r="L143" s="43"/>
      <c r="M143" s="43"/>
      <c r="N143" s="43"/>
      <c r="O143" s="43"/>
      <c r="P143" s="43"/>
      <c r="Q143" s="43"/>
      <c r="R143" s="43"/>
      <c r="S143" s="43"/>
      <c r="T143" s="43"/>
      <c r="U143" s="43"/>
      <c r="V143" s="43"/>
      <c r="W143" s="43"/>
      <c r="X143" s="33"/>
      <c r="Y143" s="33"/>
      <c r="Z143" s="33"/>
      <c r="AA143" s="33"/>
      <c r="AB143" s="33"/>
      <c r="AC143" s="33"/>
      <c r="AD143" s="33"/>
    </row>
    <row r="144" spans="1:30" ht="15.75" customHeight="1" x14ac:dyDescent="0.25">
      <c r="A144" s="258"/>
      <c r="B144" s="33"/>
      <c r="C144" s="33"/>
      <c r="D144" s="33"/>
      <c r="E144" s="33"/>
      <c r="F144" s="33"/>
      <c r="G144" s="33"/>
      <c r="H144" s="33"/>
      <c r="I144" s="33"/>
      <c r="J144" s="33"/>
      <c r="K144" s="33"/>
      <c r="L144" s="43"/>
      <c r="M144" s="43"/>
      <c r="N144" s="43"/>
      <c r="O144" s="43"/>
      <c r="P144" s="43"/>
      <c r="Q144" s="43"/>
      <c r="R144" s="43"/>
      <c r="S144" s="43"/>
      <c r="T144" s="43"/>
      <c r="U144" s="43"/>
      <c r="V144" s="43"/>
      <c r="W144" s="43"/>
      <c r="X144" s="33"/>
      <c r="Y144" s="33"/>
      <c r="Z144" s="33"/>
      <c r="AA144" s="33"/>
      <c r="AB144" s="33"/>
      <c r="AC144" s="33"/>
      <c r="AD144" s="33"/>
    </row>
    <row r="145" spans="1:30" ht="15.75" customHeight="1" x14ac:dyDescent="0.25">
      <c r="A145" s="258"/>
      <c r="B145" s="33"/>
      <c r="C145" s="33"/>
      <c r="D145" s="33"/>
      <c r="E145" s="33"/>
      <c r="F145" s="33"/>
      <c r="G145" s="33"/>
      <c r="H145" s="33"/>
      <c r="I145" s="33"/>
      <c r="J145" s="33"/>
      <c r="K145" s="33"/>
      <c r="L145" s="43"/>
      <c r="M145" s="43"/>
      <c r="N145" s="43"/>
      <c r="O145" s="43"/>
      <c r="P145" s="43"/>
      <c r="Q145" s="43"/>
      <c r="R145" s="43"/>
      <c r="S145" s="43"/>
      <c r="T145" s="43"/>
      <c r="U145" s="43"/>
      <c r="V145" s="43"/>
      <c r="W145" s="43"/>
      <c r="X145" s="33"/>
      <c r="Y145" s="33"/>
      <c r="Z145" s="33"/>
      <c r="AA145" s="33"/>
      <c r="AB145" s="33"/>
      <c r="AC145" s="33"/>
      <c r="AD145" s="33"/>
    </row>
    <row r="146" spans="1:30" ht="15.75" customHeight="1" x14ac:dyDescent="0.25">
      <c r="A146" s="258"/>
      <c r="B146" s="33"/>
      <c r="C146" s="33"/>
      <c r="D146" s="33"/>
      <c r="E146" s="33"/>
      <c r="F146" s="33"/>
      <c r="G146" s="33"/>
      <c r="H146" s="33"/>
      <c r="I146" s="33"/>
      <c r="J146" s="33"/>
      <c r="K146" s="33"/>
      <c r="L146" s="43"/>
      <c r="M146" s="43"/>
      <c r="N146" s="43"/>
      <c r="O146" s="43"/>
      <c r="P146" s="43"/>
      <c r="Q146" s="43"/>
      <c r="R146" s="43"/>
      <c r="S146" s="43"/>
      <c r="T146" s="43"/>
      <c r="U146" s="43"/>
      <c r="V146" s="43"/>
      <c r="W146" s="43"/>
      <c r="X146" s="33"/>
      <c r="Y146" s="33"/>
      <c r="Z146" s="33"/>
      <c r="AA146" s="33"/>
      <c r="AB146" s="33"/>
      <c r="AC146" s="33"/>
      <c r="AD146" s="33"/>
    </row>
    <row r="147" spans="1:30" ht="15.75" customHeight="1" x14ac:dyDescent="0.25">
      <c r="A147" s="258"/>
      <c r="B147" s="33"/>
      <c r="C147" s="33"/>
      <c r="D147" s="33"/>
      <c r="E147" s="33"/>
      <c r="F147" s="33"/>
      <c r="G147" s="33"/>
      <c r="H147" s="33"/>
      <c r="I147" s="33"/>
      <c r="J147" s="33"/>
      <c r="K147" s="33"/>
      <c r="L147" s="43"/>
      <c r="M147" s="43"/>
      <c r="N147" s="43"/>
      <c r="O147" s="43"/>
      <c r="P147" s="43"/>
      <c r="Q147" s="43"/>
      <c r="R147" s="43"/>
      <c r="S147" s="43"/>
      <c r="T147" s="43"/>
      <c r="U147" s="43"/>
      <c r="V147" s="43"/>
      <c r="W147" s="43"/>
      <c r="X147" s="33"/>
      <c r="Y147" s="33"/>
      <c r="Z147" s="33"/>
      <c r="AA147" s="33"/>
      <c r="AB147" s="33"/>
      <c r="AC147" s="33"/>
      <c r="AD147" s="33"/>
    </row>
    <row r="148" spans="1:30" ht="15.75" customHeight="1" x14ac:dyDescent="0.25">
      <c r="A148" s="258"/>
      <c r="B148" s="33"/>
      <c r="C148" s="33"/>
      <c r="D148" s="33"/>
      <c r="E148" s="33"/>
      <c r="F148" s="33"/>
      <c r="G148" s="33"/>
      <c r="H148" s="33"/>
      <c r="I148" s="33"/>
      <c r="J148" s="33"/>
      <c r="K148" s="33"/>
      <c r="L148" s="43"/>
      <c r="M148" s="43"/>
      <c r="N148" s="43"/>
      <c r="O148" s="43"/>
      <c r="P148" s="43"/>
      <c r="Q148" s="43"/>
      <c r="R148" s="43"/>
      <c r="S148" s="43"/>
      <c r="T148" s="43"/>
      <c r="U148" s="43"/>
      <c r="V148" s="43"/>
      <c r="W148" s="43"/>
      <c r="X148" s="33"/>
      <c r="Y148" s="33"/>
      <c r="Z148" s="33"/>
      <c r="AA148" s="33"/>
      <c r="AB148" s="33"/>
      <c r="AC148" s="33"/>
      <c r="AD148" s="33"/>
    </row>
    <row r="149" spans="1:30" ht="15.75" customHeight="1" x14ac:dyDescent="0.25">
      <c r="A149" s="258"/>
      <c r="B149" s="33"/>
      <c r="C149" s="33"/>
      <c r="D149" s="33"/>
      <c r="E149" s="33"/>
      <c r="F149" s="33"/>
      <c r="G149" s="33"/>
      <c r="H149" s="33"/>
      <c r="I149" s="33"/>
      <c r="J149" s="33"/>
      <c r="K149" s="33"/>
      <c r="L149" s="43"/>
      <c r="M149" s="43"/>
      <c r="N149" s="43"/>
      <c r="O149" s="43"/>
      <c r="P149" s="43"/>
      <c r="Q149" s="43"/>
      <c r="R149" s="43"/>
      <c r="S149" s="43"/>
      <c r="T149" s="43"/>
      <c r="U149" s="43"/>
      <c r="V149" s="43"/>
      <c r="W149" s="43"/>
      <c r="X149" s="33"/>
      <c r="Y149" s="33"/>
      <c r="Z149" s="33"/>
      <c r="AA149" s="33"/>
      <c r="AB149" s="33"/>
      <c r="AC149" s="33"/>
      <c r="AD149" s="33"/>
    </row>
    <row r="150" spans="1:30" ht="15.75" customHeight="1" x14ac:dyDescent="0.25">
      <c r="A150" s="258"/>
      <c r="B150" s="33"/>
      <c r="C150" s="33"/>
      <c r="D150" s="33"/>
      <c r="E150" s="33"/>
      <c r="F150" s="33"/>
      <c r="G150" s="33"/>
      <c r="H150" s="33"/>
      <c r="I150" s="33"/>
      <c r="J150" s="33"/>
      <c r="K150" s="33"/>
      <c r="L150" s="43"/>
      <c r="M150" s="43"/>
      <c r="N150" s="43"/>
      <c r="O150" s="43"/>
      <c r="P150" s="43"/>
      <c r="Q150" s="43"/>
      <c r="R150" s="43"/>
      <c r="S150" s="43"/>
      <c r="T150" s="43"/>
      <c r="U150" s="43"/>
      <c r="V150" s="43"/>
      <c r="W150" s="43"/>
      <c r="X150" s="33"/>
      <c r="Y150" s="33"/>
      <c r="Z150" s="33"/>
      <c r="AA150" s="33"/>
      <c r="AB150" s="33"/>
      <c r="AC150" s="33"/>
      <c r="AD150" s="33"/>
    </row>
    <row r="151" spans="1:30" ht="15.75" customHeight="1" x14ac:dyDescent="0.25">
      <c r="A151" s="258"/>
      <c r="B151" s="33"/>
      <c r="C151" s="33"/>
      <c r="D151" s="33"/>
      <c r="E151" s="33"/>
      <c r="F151" s="33"/>
      <c r="G151" s="33"/>
      <c r="H151" s="33"/>
      <c r="I151" s="33"/>
      <c r="J151" s="33"/>
      <c r="K151" s="33"/>
      <c r="L151" s="43"/>
      <c r="M151" s="43"/>
      <c r="N151" s="43"/>
      <c r="O151" s="43"/>
      <c r="P151" s="43"/>
      <c r="Q151" s="43"/>
      <c r="R151" s="43"/>
      <c r="S151" s="43"/>
      <c r="T151" s="43"/>
      <c r="U151" s="43"/>
      <c r="V151" s="43"/>
      <c r="W151" s="43"/>
      <c r="X151" s="33"/>
      <c r="Y151" s="33"/>
      <c r="Z151" s="33"/>
      <c r="AA151" s="33"/>
      <c r="AB151" s="33"/>
      <c r="AC151" s="33"/>
      <c r="AD151" s="33"/>
    </row>
    <row r="152" spans="1:30" ht="15.75" customHeight="1" x14ac:dyDescent="0.25">
      <c r="A152" s="258"/>
      <c r="B152" s="33"/>
      <c r="C152" s="33"/>
      <c r="D152" s="33"/>
      <c r="E152" s="33"/>
      <c r="F152" s="33"/>
      <c r="G152" s="33"/>
      <c r="H152" s="33"/>
      <c r="I152" s="33"/>
      <c r="J152" s="33"/>
      <c r="K152" s="33"/>
      <c r="L152" s="43"/>
      <c r="M152" s="43"/>
      <c r="N152" s="43"/>
      <c r="O152" s="43"/>
      <c r="P152" s="43"/>
      <c r="Q152" s="43"/>
      <c r="R152" s="43"/>
      <c r="S152" s="43"/>
      <c r="T152" s="43"/>
      <c r="U152" s="43"/>
      <c r="V152" s="43"/>
      <c r="W152" s="43"/>
      <c r="X152" s="33"/>
      <c r="Y152" s="33"/>
      <c r="Z152" s="33"/>
      <c r="AA152" s="33"/>
      <c r="AB152" s="33"/>
      <c r="AC152" s="33"/>
      <c r="AD152" s="33"/>
    </row>
    <row r="153" spans="1:30" ht="15.75" customHeight="1" x14ac:dyDescent="0.25">
      <c r="A153" s="258"/>
      <c r="B153" s="33"/>
      <c r="C153" s="33"/>
      <c r="D153" s="33"/>
      <c r="E153" s="33"/>
      <c r="F153" s="33"/>
      <c r="G153" s="33"/>
      <c r="H153" s="33"/>
      <c r="I153" s="33"/>
      <c r="J153" s="33"/>
      <c r="K153" s="33"/>
      <c r="L153" s="43"/>
      <c r="M153" s="43"/>
      <c r="N153" s="43"/>
      <c r="O153" s="43"/>
      <c r="P153" s="43"/>
      <c r="Q153" s="43"/>
      <c r="R153" s="43"/>
      <c r="S153" s="43"/>
      <c r="T153" s="43"/>
      <c r="U153" s="43"/>
      <c r="V153" s="43"/>
      <c r="W153" s="43"/>
      <c r="X153" s="33"/>
      <c r="Y153" s="33"/>
      <c r="Z153" s="33"/>
      <c r="AA153" s="33"/>
      <c r="AB153" s="33"/>
      <c r="AC153" s="33"/>
      <c r="AD153" s="33"/>
    </row>
    <row r="154" spans="1:30" ht="15.75" customHeight="1" x14ac:dyDescent="0.25">
      <c r="A154" s="258"/>
      <c r="B154" s="33"/>
      <c r="C154" s="33"/>
      <c r="D154" s="33"/>
      <c r="E154" s="33"/>
      <c r="F154" s="33"/>
      <c r="G154" s="33"/>
      <c r="H154" s="33"/>
      <c r="I154" s="33"/>
      <c r="J154" s="33"/>
      <c r="K154" s="33"/>
      <c r="L154" s="43"/>
      <c r="M154" s="43"/>
      <c r="N154" s="43"/>
      <c r="O154" s="43"/>
      <c r="P154" s="43"/>
      <c r="Q154" s="43"/>
      <c r="R154" s="43"/>
      <c r="S154" s="43"/>
      <c r="T154" s="43"/>
      <c r="U154" s="43"/>
      <c r="V154" s="43"/>
      <c r="W154" s="43"/>
      <c r="X154" s="33"/>
      <c r="Y154" s="33"/>
      <c r="Z154" s="33"/>
      <c r="AA154" s="33"/>
      <c r="AB154" s="33"/>
      <c r="AC154" s="33"/>
      <c r="AD154" s="33"/>
    </row>
    <row r="155" spans="1:30" ht="15.75" customHeight="1" x14ac:dyDescent="0.25">
      <c r="A155" s="258"/>
      <c r="B155" s="33"/>
      <c r="C155" s="33"/>
      <c r="D155" s="33"/>
      <c r="E155" s="33"/>
      <c r="F155" s="33"/>
      <c r="G155" s="33"/>
      <c r="H155" s="33"/>
      <c r="I155" s="33"/>
      <c r="J155" s="33"/>
      <c r="K155" s="33"/>
      <c r="L155" s="43"/>
      <c r="M155" s="43"/>
      <c r="N155" s="43"/>
      <c r="O155" s="43"/>
      <c r="P155" s="43"/>
      <c r="Q155" s="43"/>
      <c r="R155" s="43"/>
      <c r="S155" s="43"/>
      <c r="T155" s="43"/>
      <c r="U155" s="43"/>
      <c r="V155" s="43"/>
      <c r="W155" s="43"/>
      <c r="X155" s="33"/>
      <c r="Y155" s="33"/>
      <c r="Z155" s="33"/>
      <c r="AA155" s="33"/>
      <c r="AB155" s="33"/>
      <c r="AC155" s="33"/>
      <c r="AD155" s="33"/>
    </row>
    <row r="156" spans="1:30" ht="15.75" customHeight="1" x14ac:dyDescent="0.25">
      <c r="A156" s="258"/>
      <c r="B156" s="33"/>
      <c r="C156" s="33"/>
      <c r="D156" s="33"/>
      <c r="E156" s="33"/>
      <c r="F156" s="33"/>
      <c r="G156" s="33"/>
      <c r="H156" s="33"/>
      <c r="I156" s="33"/>
      <c r="J156" s="33"/>
      <c r="K156" s="33"/>
      <c r="L156" s="43"/>
      <c r="M156" s="43"/>
      <c r="N156" s="43"/>
      <c r="O156" s="43"/>
      <c r="P156" s="43"/>
      <c r="Q156" s="43"/>
      <c r="R156" s="43"/>
      <c r="S156" s="43"/>
      <c r="T156" s="43"/>
      <c r="U156" s="43"/>
      <c r="V156" s="43"/>
      <c r="W156" s="43"/>
      <c r="X156" s="33"/>
      <c r="Y156" s="33"/>
      <c r="Z156" s="33"/>
      <c r="AA156" s="33"/>
      <c r="AB156" s="33"/>
      <c r="AC156" s="33"/>
      <c r="AD156" s="33"/>
    </row>
    <row r="157" spans="1:30" ht="15.75" customHeight="1" x14ac:dyDescent="0.25">
      <c r="A157" s="258"/>
      <c r="B157" s="33"/>
      <c r="C157" s="33"/>
      <c r="D157" s="33"/>
      <c r="E157" s="33"/>
      <c r="F157" s="33"/>
      <c r="G157" s="33"/>
      <c r="H157" s="33"/>
      <c r="I157" s="33"/>
      <c r="J157" s="33"/>
      <c r="K157" s="33"/>
      <c r="L157" s="43"/>
      <c r="M157" s="43"/>
      <c r="N157" s="43"/>
      <c r="O157" s="43"/>
      <c r="P157" s="43"/>
      <c r="Q157" s="43"/>
      <c r="R157" s="43"/>
      <c r="S157" s="43"/>
      <c r="T157" s="43"/>
      <c r="U157" s="43"/>
      <c r="V157" s="43"/>
      <c r="W157" s="43"/>
      <c r="X157" s="33"/>
      <c r="Y157" s="33"/>
      <c r="Z157" s="33"/>
      <c r="AA157" s="33"/>
      <c r="AB157" s="33"/>
      <c r="AC157" s="33"/>
      <c r="AD157" s="33"/>
    </row>
    <row r="158" spans="1:30" ht="15.75" customHeight="1" x14ac:dyDescent="0.25">
      <c r="A158" s="258"/>
      <c r="B158" s="33"/>
      <c r="C158" s="33"/>
      <c r="D158" s="33"/>
      <c r="E158" s="33"/>
      <c r="F158" s="33"/>
      <c r="G158" s="33"/>
      <c r="H158" s="33"/>
      <c r="I158" s="33"/>
      <c r="J158" s="33"/>
      <c r="K158" s="33"/>
      <c r="L158" s="43"/>
      <c r="M158" s="43"/>
      <c r="N158" s="43"/>
      <c r="O158" s="43"/>
      <c r="P158" s="43"/>
      <c r="Q158" s="43"/>
      <c r="R158" s="43"/>
      <c r="S158" s="43"/>
      <c r="T158" s="43"/>
      <c r="U158" s="43"/>
      <c r="V158" s="43"/>
      <c r="W158" s="43"/>
      <c r="X158" s="33"/>
      <c r="Y158" s="33"/>
      <c r="Z158" s="33"/>
      <c r="AA158" s="33"/>
      <c r="AB158" s="33"/>
      <c r="AC158" s="33"/>
      <c r="AD158" s="33"/>
    </row>
    <row r="159" spans="1:30" ht="15.75" customHeight="1" x14ac:dyDescent="0.25">
      <c r="A159" s="258"/>
      <c r="B159" s="33"/>
      <c r="C159" s="33"/>
      <c r="D159" s="33"/>
      <c r="E159" s="33"/>
      <c r="F159" s="33"/>
      <c r="G159" s="33"/>
      <c r="H159" s="33"/>
      <c r="I159" s="33"/>
      <c r="J159" s="33"/>
      <c r="K159" s="33"/>
      <c r="L159" s="43"/>
      <c r="M159" s="43"/>
      <c r="N159" s="43"/>
      <c r="O159" s="43"/>
      <c r="P159" s="43"/>
      <c r="Q159" s="43"/>
      <c r="R159" s="43"/>
      <c r="S159" s="43"/>
      <c r="T159" s="43"/>
      <c r="U159" s="43"/>
      <c r="V159" s="43"/>
      <c r="W159" s="43"/>
      <c r="X159" s="33"/>
      <c r="Y159" s="33"/>
      <c r="Z159" s="33"/>
      <c r="AA159" s="33"/>
      <c r="AB159" s="33"/>
      <c r="AC159" s="33"/>
      <c r="AD159" s="33"/>
    </row>
    <row r="160" spans="1:30" ht="15.75" customHeight="1" x14ac:dyDescent="0.25">
      <c r="A160" s="258"/>
      <c r="B160" s="33"/>
      <c r="C160" s="33"/>
      <c r="D160" s="33"/>
      <c r="E160" s="33"/>
      <c r="F160" s="33"/>
      <c r="G160" s="33"/>
      <c r="H160" s="33"/>
      <c r="I160" s="33"/>
      <c r="J160" s="33"/>
      <c r="K160" s="33"/>
      <c r="L160" s="43"/>
      <c r="M160" s="43"/>
      <c r="N160" s="43"/>
      <c r="O160" s="43"/>
      <c r="P160" s="43"/>
      <c r="Q160" s="43"/>
      <c r="R160" s="43"/>
      <c r="S160" s="43"/>
      <c r="T160" s="43"/>
      <c r="U160" s="43"/>
      <c r="V160" s="43"/>
      <c r="W160" s="43"/>
      <c r="X160" s="33"/>
      <c r="Y160" s="33"/>
      <c r="Z160" s="33"/>
      <c r="AA160" s="33"/>
      <c r="AB160" s="33"/>
      <c r="AC160" s="33"/>
      <c r="AD160" s="33"/>
    </row>
    <row r="161" spans="1:30" ht="15.75" customHeight="1" x14ac:dyDescent="0.25">
      <c r="A161" s="258"/>
      <c r="B161" s="33"/>
      <c r="C161" s="33"/>
      <c r="D161" s="33"/>
      <c r="E161" s="33"/>
      <c r="F161" s="33"/>
      <c r="G161" s="33"/>
      <c r="H161" s="33"/>
      <c r="I161" s="33"/>
      <c r="J161" s="33"/>
      <c r="K161" s="33"/>
      <c r="L161" s="43"/>
      <c r="M161" s="43"/>
      <c r="N161" s="43"/>
      <c r="O161" s="43"/>
      <c r="P161" s="43"/>
      <c r="Q161" s="43"/>
      <c r="R161" s="43"/>
      <c r="S161" s="43"/>
      <c r="T161" s="43"/>
      <c r="U161" s="43"/>
      <c r="V161" s="43"/>
      <c r="W161" s="43"/>
      <c r="X161" s="33"/>
      <c r="Y161" s="33"/>
      <c r="Z161" s="33"/>
      <c r="AA161" s="33"/>
      <c r="AB161" s="33"/>
      <c r="AC161" s="33"/>
      <c r="AD161" s="33"/>
    </row>
    <row r="162" spans="1:30" ht="15.75" customHeight="1" x14ac:dyDescent="0.25">
      <c r="A162" s="258"/>
      <c r="B162" s="33"/>
      <c r="C162" s="33"/>
      <c r="D162" s="33"/>
      <c r="E162" s="33"/>
      <c r="F162" s="33"/>
      <c r="G162" s="33"/>
      <c r="H162" s="33"/>
      <c r="I162" s="33"/>
      <c r="J162" s="33"/>
      <c r="K162" s="33"/>
      <c r="L162" s="43"/>
      <c r="M162" s="43"/>
      <c r="N162" s="43"/>
      <c r="O162" s="43"/>
      <c r="P162" s="43"/>
      <c r="Q162" s="43"/>
      <c r="R162" s="43"/>
      <c r="S162" s="43"/>
      <c r="T162" s="43"/>
      <c r="U162" s="43"/>
      <c r="V162" s="43"/>
      <c r="W162" s="43"/>
      <c r="X162" s="33"/>
      <c r="Y162" s="33"/>
      <c r="Z162" s="33"/>
      <c r="AA162" s="33"/>
      <c r="AB162" s="33"/>
      <c r="AC162" s="33"/>
      <c r="AD162" s="33"/>
    </row>
    <row r="163" spans="1:30" ht="15.75" customHeight="1" x14ac:dyDescent="0.25">
      <c r="A163" s="258"/>
      <c r="B163" s="33"/>
      <c r="C163" s="33"/>
      <c r="D163" s="33"/>
      <c r="E163" s="33"/>
      <c r="F163" s="33"/>
      <c r="G163" s="33"/>
      <c r="H163" s="33"/>
      <c r="I163" s="33"/>
      <c r="J163" s="33"/>
      <c r="K163" s="33"/>
      <c r="L163" s="43"/>
      <c r="M163" s="43"/>
      <c r="N163" s="43"/>
      <c r="O163" s="43"/>
      <c r="P163" s="43"/>
      <c r="Q163" s="43"/>
      <c r="R163" s="43"/>
      <c r="S163" s="43"/>
      <c r="T163" s="43"/>
      <c r="U163" s="43"/>
      <c r="V163" s="43"/>
      <c r="W163" s="43"/>
      <c r="X163" s="33"/>
      <c r="Y163" s="33"/>
      <c r="Z163" s="33"/>
      <c r="AA163" s="33"/>
      <c r="AB163" s="33"/>
      <c r="AC163" s="33"/>
      <c r="AD163" s="33"/>
    </row>
    <row r="164" spans="1:30" ht="15.75" customHeight="1" x14ac:dyDescent="0.25">
      <c r="A164" s="258"/>
      <c r="B164" s="33"/>
      <c r="C164" s="33"/>
      <c r="D164" s="33"/>
      <c r="E164" s="33"/>
      <c r="F164" s="33"/>
      <c r="G164" s="33"/>
      <c r="H164" s="33"/>
      <c r="I164" s="33"/>
      <c r="J164" s="33"/>
      <c r="K164" s="33"/>
      <c r="L164" s="43"/>
      <c r="M164" s="43"/>
      <c r="N164" s="43"/>
      <c r="O164" s="43"/>
      <c r="P164" s="43"/>
      <c r="Q164" s="43"/>
      <c r="R164" s="43"/>
      <c r="S164" s="43"/>
      <c r="T164" s="43"/>
      <c r="U164" s="43"/>
      <c r="V164" s="43"/>
      <c r="W164" s="43"/>
      <c r="X164" s="33"/>
      <c r="Y164" s="33"/>
      <c r="Z164" s="33"/>
      <c r="AA164" s="33"/>
      <c r="AB164" s="33"/>
      <c r="AC164" s="33"/>
      <c r="AD164" s="33"/>
    </row>
    <row r="165" spans="1:30" ht="15.75" customHeight="1" x14ac:dyDescent="0.25">
      <c r="A165" s="258"/>
      <c r="B165" s="33"/>
      <c r="C165" s="33"/>
      <c r="D165" s="33"/>
      <c r="E165" s="33"/>
      <c r="F165" s="33"/>
      <c r="G165" s="33"/>
      <c r="H165" s="33"/>
      <c r="I165" s="33"/>
      <c r="J165" s="33"/>
      <c r="K165" s="33"/>
      <c r="L165" s="43"/>
      <c r="M165" s="43"/>
      <c r="N165" s="43"/>
      <c r="O165" s="43"/>
      <c r="P165" s="43"/>
      <c r="Q165" s="43"/>
      <c r="R165" s="43"/>
      <c r="S165" s="43"/>
      <c r="T165" s="43"/>
      <c r="U165" s="43"/>
      <c r="V165" s="43"/>
      <c r="W165" s="43"/>
      <c r="X165" s="33"/>
      <c r="Y165" s="33"/>
      <c r="Z165" s="33"/>
      <c r="AA165" s="33"/>
      <c r="AB165" s="33"/>
      <c r="AC165" s="33"/>
      <c r="AD165" s="33"/>
    </row>
    <row r="166" spans="1:30" ht="15.75" customHeight="1" x14ac:dyDescent="0.25">
      <c r="A166" s="258"/>
      <c r="B166" s="33"/>
      <c r="C166" s="33"/>
      <c r="D166" s="33"/>
      <c r="E166" s="33"/>
      <c r="F166" s="33"/>
      <c r="G166" s="33"/>
      <c r="H166" s="33"/>
      <c r="I166" s="33"/>
      <c r="J166" s="33"/>
      <c r="K166" s="33"/>
      <c r="L166" s="43"/>
      <c r="M166" s="43"/>
      <c r="N166" s="43"/>
      <c r="O166" s="43"/>
      <c r="P166" s="43"/>
      <c r="Q166" s="43"/>
      <c r="R166" s="43"/>
      <c r="S166" s="43"/>
      <c r="T166" s="43"/>
      <c r="U166" s="43"/>
      <c r="V166" s="43"/>
      <c r="W166" s="43"/>
      <c r="X166" s="33"/>
      <c r="Y166" s="33"/>
      <c r="Z166" s="33"/>
      <c r="AA166" s="33"/>
      <c r="AB166" s="33"/>
      <c r="AC166" s="33"/>
      <c r="AD166" s="33"/>
    </row>
    <row r="167" spans="1:30" ht="15.75" customHeight="1" x14ac:dyDescent="0.25">
      <c r="A167" s="258"/>
      <c r="B167" s="33"/>
      <c r="C167" s="33"/>
      <c r="D167" s="33"/>
      <c r="E167" s="33"/>
      <c r="F167" s="33"/>
      <c r="G167" s="33"/>
      <c r="H167" s="33"/>
      <c r="I167" s="33"/>
      <c r="J167" s="33"/>
      <c r="K167" s="33"/>
      <c r="L167" s="43"/>
      <c r="M167" s="43"/>
      <c r="N167" s="43"/>
      <c r="O167" s="43"/>
      <c r="P167" s="43"/>
      <c r="Q167" s="43"/>
      <c r="R167" s="43"/>
      <c r="S167" s="43"/>
      <c r="T167" s="43"/>
      <c r="U167" s="43"/>
      <c r="V167" s="43"/>
      <c r="W167" s="43"/>
      <c r="X167" s="33"/>
      <c r="Y167" s="33"/>
      <c r="Z167" s="33"/>
      <c r="AA167" s="33"/>
      <c r="AB167" s="33"/>
      <c r="AC167" s="33"/>
      <c r="AD167" s="33"/>
    </row>
    <row r="168" spans="1:30" ht="15.75" customHeight="1" x14ac:dyDescent="0.25">
      <c r="A168" s="258"/>
      <c r="B168" s="33"/>
      <c r="C168" s="33"/>
      <c r="D168" s="33"/>
      <c r="E168" s="33"/>
      <c r="F168" s="33"/>
      <c r="G168" s="33"/>
      <c r="H168" s="33"/>
      <c r="I168" s="33"/>
      <c r="J168" s="33"/>
      <c r="K168" s="33"/>
      <c r="L168" s="43"/>
      <c r="M168" s="43"/>
      <c r="N168" s="43"/>
      <c r="O168" s="43"/>
      <c r="P168" s="43"/>
      <c r="Q168" s="43"/>
      <c r="R168" s="43"/>
      <c r="S168" s="43"/>
      <c r="T168" s="43"/>
      <c r="U168" s="43"/>
      <c r="V168" s="43"/>
      <c r="W168" s="43"/>
      <c r="X168" s="33"/>
      <c r="Y168" s="33"/>
      <c r="Z168" s="33"/>
      <c r="AA168" s="33"/>
      <c r="AB168" s="33"/>
      <c r="AC168" s="33"/>
      <c r="AD168" s="33"/>
    </row>
    <row r="169" spans="1:30" ht="15.75" customHeight="1" x14ac:dyDescent="0.25">
      <c r="A169" s="258"/>
      <c r="B169" s="33"/>
      <c r="C169" s="33"/>
      <c r="D169" s="33"/>
      <c r="E169" s="33"/>
      <c r="F169" s="33"/>
      <c r="G169" s="33"/>
      <c r="H169" s="33"/>
      <c r="I169" s="33"/>
      <c r="J169" s="33"/>
      <c r="K169" s="33"/>
      <c r="L169" s="43"/>
      <c r="M169" s="43"/>
      <c r="N169" s="43"/>
      <c r="O169" s="43"/>
      <c r="P169" s="43"/>
      <c r="Q169" s="43"/>
      <c r="R169" s="43"/>
      <c r="S169" s="43"/>
      <c r="T169" s="43"/>
      <c r="U169" s="43"/>
      <c r="V169" s="43"/>
      <c r="W169" s="43"/>
      <c r="X169" s="33"/>
      <c r="Y169" s="33"/>
      <c r="Z169" s="33"/>
      <c r="AA169" s="33"/>
      <c r="AB169" s="33"/>
      <c r="AC169" s="33"/>
      <c r="AD169" s="33"/>
    </row>
    <row r="170" spans="1:30" ht="15.75" customHeight="1" x14ac:dyDescent="0.25">
      <c r="A170" s="258"/>
      <c r="B170" s="33"/>
      <c r="C170" s="33"/>
      <c r="D170" s="33"/>
      <c r="E170" s="33"/>
      <c r="F170" s="33"/>
      <c r="G170" s="33"/>
      <c r="H170" s="33"/>
      <c r="I170" s="33"/>
      <c r="J170" s="33"/>
      <c r="K170" s="33"/>
      <c r="L170" s="43"/>
      <c r="M170" s="43"/>
      <c r="N170" s="43"/>
      <c r="O170" s="43"/>
      <c r="P170" s="43"/>
      <c r="Q170" s="43"/>
      <c r="R170" s="43"/>
      <c r="S170" s="43"/>
      <c r="T170" s="43"/>
      <c r="U170" s="43"/>
      <c r="V170" s="43"/>
      <c r="W170" s="43"/>
      <c r="X170" s="33"/>
      <c r="Y170" s="33"/>
      <c r="Z170" s="33"/>
      <c r="AA170" s="33"/>
      <c r="AB170" s="33"/>
      <c r="AC170" s="33"/>
      <c r="AD170" s="33"/>
    </row>
    <row r="171" spans="1:30" ht="15.75" customHeight="1" x14ac:dyDescent="0.25">
      <c r="A171" s="258"/>
      <c r="B171" s="33"/>
      <c r="C171" s="33"/>
      <c r="D171" s="33"/>
      <c r="E171" s="33"/>
      <c r="F171" s="33"/>
      <c r="G171" s="33"/>
      <c r="H171" s="33"/>
      <c r="I171" s="33"/>
      <c r="J171" s="33"/>
      <c r="K171" s="33"/>
      <c r="L171" s="43"/>
      <c r="M171" s="43"/>
      <c r="N171" s="43"/>
      <c r="O171" s="43"/>
      <c r="P171" s="43"/>
      <c r="Q171" s="43"/>
      <c r="R171" s="43"/>
      <c r="S171" s="43"/>
      <c r="T171" s="43"/>
      <c r="U171" s="43"/>
      <c r="V171" s="43"/>
      <c r="W171" s="43"/>
      <c r="X171" s="33"/>
      <c r="Y171" s="33"/>
      <c r="Z171" s="33"/>
      <c r="AA171" s="33"/>
      <c r="AB171" s="33"/>
      <c r="AC171" s="33"/>
      <c r="AD171" s="33"/>
    </row>
    <row r="172" spans="1:30" ht="15.75" customHeight="1" x14ac:dyDescent="0.25">
      <c r="A172" s="258"/>
      <c r="B172" s="33"/>
      <c r="C172" s="33"/>
      <c r="D172" s="33"/>
      <c r="E172" s="33"/>
      <c r="F172" s="33"/>
      <c r="G172" s="33"/>
      <c r="H172" s="33"/>
      <c r="I172" s="33"/>
      <c r="J172" s="33"/>
      <c r="K172" s="33"/>
      <c r="L172" s="43"/>
      <c r="M172" s="43"/>
      <c r="N172" s="43"/>
      <c r="O172" s="43"/>
      <c r="P172" s="43"/>
      <c r="Q172" s="43"/>
      <c r="R172" s="43"/>
      <c r="S172" s="43"/>
      <c r="T172" s="43"/>
      <c r="U172" s="43"/>
      <c r="V172" s="43"/>
      <c r="W172" s="43"/>
      <c r="X172" s="33"/>
      <c r="Y172" s="33"/>
      <c r="Z172" s="33"/>
      <c r="AA172" s="33"/>
      <c r="AB172" s="33"/>
      <c r="AC172" s="33"/>
      <c r="AD172" s="33"/>
    </row>
    <row r="173" spans="1:30" ht="15.75" customHeight="1" x14ac:dyDescent="0.25">
      <c r="A173" s="258"/>
      <c r="B173" s="33"/>
      <c r="C173" s="33"/>
      <c r="D173" s="33"/>
      <c r="E173" s="33"/>
      <c r="F173" s="33"/>
      <c r="G173" s="33"/>
      <c r="H173" s="33"/>
      <c r="I173" s="33"/>
      <c r="J173" s="33"/>
      <c r="K173" s="33"/>
      <c r="L173" s="43"/>
      <c r="M173" s="43"/>
      <c r="N173" s="43"/>
      <c r="O173" s="43"/>
      <c r="P173" s="43"/>
      <c r="Q173" s="43"/>
      <c r="R173" s="43"/>
      <c r="S173" s="43"/>
      <c r="T173" s="43"/>
      <c r="U173" s="43"/>
      <c r="V173" s="43"/>
      <c r="W173" s="43"/>
      <c r="X173" s="33"/>
      <c r="Y173" s="33"/>
      <c r="Z173" s="33"/>
      <c r="AA173" s="33"/>
      <c r="AB173" s="33"/>
      <c r="AC173" s="33"/>
      <c r="AD173" s="33"/>
    </row>
    <row r="174" spans="1:30" ht="15.75" customHeight="1" x14ac:dyDescent="0.25">
      <c r="A174" s="258"/>
      <c r="B174" s="33"/>
      <c r="C174" s="33"/>
      <c r="D174" s="33"/>
      <c r="E174" s="33"/>
      <c r="F174" s="33"/>
      <c r="G174" s="33"/>
      <c r="H174" s="33"/>
      <c r="I174" s="33"/>
      <c r="J174" s="33"/>
      <c r="K174" s="33"/>
      <c r="L174" s="43"/>
      <c r="M174" s="43"/>
      <c r="N174" s="43"/>
      <c r="O174" s="43"/>
      <c r="P174" s="43"/>
      <c r="Q174" s="43"/>
      <c r="R174" s="43"/>
      <c r="S174" s="43"/>
      <c r="T174" s="43"/>
      <c r="U174" s="43"/>
      <c r="V174" s="43"/>
      <c r="W174" s="43"/>
      <c r="X174" s="33"/>
      <c r="Y174" s="33"/>
      <c r="Z174" s="33"/>
      <c r="AA174" s="33"/>
      <c r="AB174" s="33"/>
      <c r="AC174" s="33"/>
      <c r="AD174" s="33"/>
    </row>
    <row r="175" spans="1:30" ht="15.75" customHeight="1" x14ac:dyDescent="0.25">
      <c r="A175" s="258"/>
      <c r="B175" s="33"/>
      <c r="C175" s="33"/>
      <c r="D175" s="33"/>
      <c r="E175" s="33"/>
      <c r="F175" s="33"/>
      <c r="G175" s="33"/>
      <c r="H175" s="33"/>
      <c r="I175" s="33"/>
      <c r="J175" s="33"/>
      <c r="K175" s="33"/>
      <c r="L175" s="43"/>
      <c r="M175" s="43"/>
      <c r="N175" s="43"/>
      <c r="O175" s="43"/>
      <c r="P175" s="43"/>
      <c r="Q175" s="43"/>
      <c r="R175" s="43"/>
      <c r="S175" s="43"/>
      <c r="T175" s="43"/>
      <c r="U175" s="43"/>
      <c r="V175" s="43"/>
      <c r="W175" s="43"/>
      <c r="X175" s="33"/>
      <c r="Y175" s="33"/>
      <c r="Z175" s="33"/>
      <c r="AA175" s="33"/>
      <c r="AB175" s="33"/>
      <c r="AC175" s="33"/>
      <c r="AD175" s="33"/>
    </row>
    <row r="176" spans="1:30" ht="15.75" customHeight="1" x14ac:dyDescent="0.25">
      <c r="A176" s="258"/>
      <c r="B176" s="33"/>
      <c r="C176" s="33"/>
      <c r="D176" s="33"/>
      <c r="E176" s="33"/>
      <c r="F176" s="33"/>
      <c r="G176" s="33"/>
      <c r="H176" s="33"/>
      <c r="I176" s="33"/>
      <c r="J176" s="33"/>
      <c r="K176" s="33"/>
      <c r="L176" s="43"/>
      <c r="M176" s="43"/>
      <c r="N176" s="43"/>
      <c r="O176" s="43"/>
      <c r="P176" s="43"/>
      <c r="Q176" s="43"/>
      <c r="R176" s="43"/>
      <c r="S176" s="43"/>
      <c r="T176" s="43"/>
      <c r="U176" s="43"/>
      <c r="V176" s="43"/>
      <c r="W176" s="43"/>
      <c r="X176" s="33"/>
      <c r="Y176" s="33"/>
      <c r="Z176" s="33"/>
      <c r="AA176" s="33"/>
      <c r="AB176" s="33"/>
      <c r="AC176" s="33"/>
      <c r="AD176" s="33"/>
    </row>
    <row r="177" spans="1:30" ht="15.75" customHeight="1" x14ac:dyDescent="0.25">
      <c r="A177" s="258"/>
      <c r="B177" s="33"/>
      <c r="C177" s="33"/>
      <c r="D177" s="33"/>
      <c r="E177" s="33"/>
      <c r="F177" s="33"/>
      <c r="G177" s="33"/>
      <c r="H177" s="33"/>
      <c r="I177" s="33"/>
      <c r="J177" s="33"/>
      <c r="K177" s="33"/>
      <c r="L177" s="43"/>
      <c r="M177" s="43"/>
      <c r="N177" s="43"/>
      <c r="O177" s="43"/>
      <c r="P177" s="43"/>
      <c r="Q177" s="43"/>
      <c r="R177" s="43"/>
      <c r="S177" s="43"/>
      <c r="T177" s="43"/>
      <c r="U177" s="43"/>
      <c r="V177" s="43"/>
      <c r="W177" s="43"/>
      <c r="X177" s="33"/>
      <c r="Y177" s="33"/>
      <c r="Z177" s="33"/>
      <c r="AA177" s="33"/>
      <c r="AB177" s="33"/>
      <c r="AC177" s="33"/>
      <c r="AD177" s="33"/>
    </row>
    <row r="178" spans="1:30" ht="15.75" customHeight="1" x14ac:dyDescent="0.25">
      <c r="A178" s="258"/>
      <c r="B178" s="33"/>
      <c r="C178" s="33"/>
      <c r="D178" s="33"/>
      <c r="E178" s="33"/>
      <c r="F178" s="33"/>
      <c r="G178" s="33"/>
      <c r="H178" s="33"/>
      <c r="I178" s="33"/>
      <c r="J178" s="33"/>
      <c r="K178" s="33"/>
      <c r="L178" s="43"/>
      <c r="M178" s="43"/>
      <c r="N178" s="43"/>
      <c r="O178" s="43"/>
      <c r="P178" s="43"/>
      <c r="Q178" s="43"/>
      <c r="R178" s="43"/>
      <c r="S178" s="43"/>
      <c r="T178" s="43"/>
      <c r="U178" s="43"/>
      <c r="V178" s="43"/>
      <c r="W178" s="43"/>
      <c r="X178" s="33"/>
      <c r="Y178" s="33"/>
      <c r="Z178" s="33"/>
      <c r="AA178" s="33"/>
      <c r="AB178" s="33"/>
      <c r="AC178" s="33"/>
      <c r="AD178" s="33"/>
    </row>
    <row r="179" spans="1:30" ht="15.75" customHeight="1" x14ac:dyDescent="0.25">
      <c r="A179" s="258"/>
      <c r="B179" s="33"/>
      <c r="C179" s="33"/>
      <c r="D179" s="33"/>
      <c r="E179" s="33"/>
      <c r="F179" s="33"/>
      <c r="G179" s="33"/>
      <c r="H179" s="33"/>
      <c r="I179" s="33"/>
      <c r="J179" s="33"/>
      <c r="K179" s="33"/>
      <c r="L179" s="43"/>
      <c r="M179" s="43"/>
      <c r="N179" s="43"/>
      <c r="O179" s="43"/>
      <c r="P179" s="43"/>
      <c r="Q179" s="43"/>
      <c r="R179" s="43"/>
      <c r="S179" s="43"/>
      <c r="T179" s="43"/>
      <c r="U179" s="43"/>
      <c r="V179" s="43"/>
      <c r="W179" s="43"/>
      <c r="X179" s="33"/>
      <c r="Y179" s="33"/>
      <c r="Z179" s="33"/>
      <c r="AA179" s="33"/>
      <c r="AB179" s="33"/>
      <c r="AC179" s="33"/>
      <c r="AD179" s="33"/>
    </row>
    <row r="180" spans="1:30" ht="15.75" customHeight="1" x14ac:dyDescent="0.25">
      <c r="A180" s="258"/>
      <c r="B180" s="33"/>
      <c r="C180" s="33"/>
      <c r="D180" s="33"/>
      <c r="E180" s="33"/>
      <c r="F180" s="33"/>
      <c r="G180" s="33"/>
      <c r="H180" s="33"/>
      <c r="I180" s="33"/>
      <c r="J180" s="33"/>
      <c r="K180" s="33"/>
      <c r="L180" s="43"/>
      <c r="M180" s="43"/>
      <c r="N180" s="43"/>
      <c r="O180" s="43"/>
      <c r="P180" s="43"/>
      <c r="Q180" s="43"/>
      <c r="R180" s="43"/>
      <c r="S180" s="43"/>
      <c r="T180" s="43"/>
      <c r="U180" s="43"/>
      <c r="V180" s="43"/>
      <c r="W180" s="43"/>
      <c r="X180" s="33"/>
      <c r="Y180" s="33"/>
      <c r="Z180" s="33"/>
      <c r="AA180" s="33"/>
      <c r="AB180" s="33"/>
      <c r="AC180" s="33"/>
      <c r="AD180" s="33"/>
    </row>
    <row r="181" spans="1:30" ht="15.75" customHeight="1" x14ac:dyDescent="0.25">
      <c r="A181" s="258"/>
      <c r="B181" s="33"/>
      <c r="C181" s="33"/>
      <c r="D181" s="33"/>
      <c r="E181" s="33"/>
      <c r="F181" s="33"/>
      <c r="G181" s="33"/>
      <c r="H181" s="33"/>
      <c r="I181" s="33"/>
      <c r="J181" s="33"/>
      <c r="K181" s="33"/>
      <c r="L181" s="43"/>
      <c r="M181" s="43"/>
      <c r="N181" s="43"/>
      <c r="O181" s="43"/>
      <c r="P181" s="43"/>
      <c r="Q181" s="43"/>
      <c r="R181" s="43"/>
      <c r="S181" s="43"/>
      <c r="T181" s="43"/>
      <c r="U181" s="43"/>
      <c r="V181" s="43"/>
      <c r="W181" s="43"/>
      <c r="X181" s="33"/>
      <c r="Y181" s="33"/>
      <c r="Z181" s="33"/>
      <c r="AA181" s="33"/>
      <c r="AB181" s="33"/>
      <c r="AC181" s="33"/>
      <c r="AD181" s="33"/>
    </row>
    <row r="182" spans="1:30" ht="15.75" customHeight="1" x14ac:dyDescent="0.25">
      <c r="A182" s="258"/>
      <c r="B182" s="33"/>
      <c r="C182" s="33"/>
      <c r="D182" s="33"/>
      <c r="E182" s="33"/>
      <c r="F182" s="33"/>
      <c r="G182" s="33"/>
      <c r="H182" s="33"/>
      <c r="I182" s="33"/>
      <c r="J182" s="33"/>
      <c r="K182" s="33"/>
      <c r="L182" s="43"/>
      <c r="M182" s="43"/>
      <c r="N182" s="43"/>
      <c r="O182" s="43"/>
      <c r="P182" s="43"/>
      <c r="Q182" s="43"/>
      <c r="R182" s="43"/>
      <c r="S182" s="43"/>
      <c r="T182" s="43"/>
      <c r="U182" s="43"/>
      <c r="V182" s="43"/>
      <c r="W182" s="43"/>
      <c r="X182" s="33"/>
      <c r="Y182" s="33"/>
      <c r="Z182" s="33"/>
      <c r="AA182" s="33"/>
      <c r="AB182" s="33"/>
      <c r="AC182" s="33"/>
      <c r="AD182" s="33"/>
    </row>
    <row r="183" spans="1:30" ht="15.75" customHeight="1" x14ac:dyDescent="0.25">
      <c r="A183" s="258"/>
      <c r="B183" s="33"/>
      <c r="C183" s="33"/>
      <c r="D183" s="33"/>
      <c r="E183" s="33"/>
      <c r="F183" s="33"/>
      <c r="G183" s="33"/>
      <c r="H183" s="33"/>
      <c r="I183" s="33"/>
      <c r="J183" s="33"/>
      <c r="K183" s="33"/>
      <c r="L183" s="43"/>
      <c r="M183" s="43"/>
      <c r="N183" s="43"/>
      <c r="O183" s="43"/>
      <c r="P183" s="43"/>
      <c r="Q183" s="43"/>
      <c r="R183" s="43"/>
      <c r="S183" s="43"/>
      <c r="T183" s="43"/>
      <c r="U183" s="43"/>
      <c r="V183" s="43"/>
      <c r="W183" s="43"/>
      <c r="X183" s="33"/>
      <c r="Y183" s="33"/>
      <c r="Z183" s="33"/>
      <c r="AA183" s="33"/>
      <c r="AB183" s="33"/>
      <c r="AC183" s="33"/>
      <c r="AD183" s="33"/>
    </row>
    <row r="184" spans="1:30" ht="15.75" customHeight="1" x14ac:dyDescent="0.25">
      <c r="A184" s="258"/>
      <c r="B184" s="33"/>
      <c r="C184" s="33"/>
      <c r="D184" s="33"/>
      <c r="E184" s="33"/>
      <c r="F184" s="33"/>
      <c r="G184" s="33"/>
      <c r="H184" s="33"/>
      <c r="I184" s="33"/>
      <c r="J184" s="33"/>
      <c r="K184" s="33"/>
      <c r="L184" s="43"/>
      <c r="M184" s="43"/>
      <c r="N184" s="43"/>
      <c r="O184" s="43"/>
      <c r="P184" s="43"/>
      <c r="Q184" s="43"/>
      <c r="R184" s="43"/>
      <c r="S184" s="43"/>
      <c r="T184" s="43"/>
      <c r="U184" s="43"/>
      <c r="V184" s="43"/>
      <c r="W184" s="43"/>
      <c r="X184" s="33"/>
      <c r="Y184" s="33"/>
      <c r="Z184" s="33"/>
      <c r="AA184" s="33"/>
      <c r="AB184" s="33"/>
      <c r="AC184" s="33"/>
      <c r="AD184" s="33"/>
    </row>
    <row r="185" spans="1:30" ht="15.75" customHeight="1" x14ac:dyDescent="0.25">
      <c r="A185" s="258"/>
      <c r="B185" s="33"/>
      <c r="C185" s="33"/>
      <c r="D185" s="33"/>
      <c r="E185" s="33"/>
      <c r="F185" s="33"/>
      <c r="G185" s="33"/>
      <c r="H185" s="33"/>
      <c r="I185" s="33"/>
      <c r="J185" s="33"/>
      <c r="K185" s="33"/>
      <c r="L185" s="43"/>
      <c r="M185" s="43"/>
      <c r="N185" s="43"/>
      <c r="O185" s="43"/>
      <c r="P185" s="43"/>
      <c r="Q185" s="43"/>
      <c r="R185" s="43"/>
      <c r="S185" s="43"/>
      <c r="T185" s="43"/>
      <c r="U185" s="43"/>
      <c r="V185" s="43"/>
      <c r="W185" s="43"/>
      <c r="X185" s="33"/>
      <c r="Y185" s="33"/>
      <c r="Z185" s="33"/>
      <c r="AA185" s="33"/>
      <c r="AB185" s="33"/>
      <c r="AC185" s="33"/>
      <c r="AD185" s="33"/>
    </row>
    <row r="186" spans="1:30" ht="15.75" customHeight="1" x14ac:dyDescent="0.25">
      <c r="A186" s="258"/>
      <c r="B186" s="33"/>
      <c r="C186" s="33"/>
      <c r="D186" s="33"/>
      <c r="E186" s="33"/>
      <c r="F186" s="33"/>
      <c r="G186" s="33"/>
      <c r="H186" s="33"/>
      <c r="I186" s="33"/>
      <c r="J186" s="33"/>
      <c r="K186" s="33"/>
      <c r="L186" s="43"/>
      <c r="M186" s="43"/>
      <c r="N186" s="43"/>
      <c r="O186" s="43"/>
      <c r="P186" s="43"/>
      <c r="Q186" s="43"/>
      <c r="R186" s="43"/>
      <c r="S186" s="43"/>
      <c r="T186" s="43"/>
      <c r="U186" s="43"/>
      <c r="V186" s="43"/>
      <c r="W186" s="43"/>
      <c r="X186" s="33"/>
      <c r="Y186" s="33"/>
      <c r="Z186" s="33"/>
      <c r="AA186" s="33"/>
      <c r="AB186" s="33"/>
      <c r="AC186" s="33"/>
      <c r="AD186" s="33"/>
    </row>
    <row r="187" spans="1:30" ht="15.75" customHeight="1" x14ac:dyDescent="0.25">
      <c r="A187" s="258"/>
      <c r="B187" s="33"/>
      <c r="C187" s="33"/>
      <c r="D187" s="33"/>
      <c r="E187" s="33"/>
      <c r="F187" s="33"/>
      <c r="G187" s="33"/>
      <c r="H187" s="33"/>
      <c r="I187" s="33"/>
      <c r="J187" s="33"/>
      <c r="K187" s="33"/>
      <c r="L187" s="43"/>
      <c r="M187" s="43"/>
      <c r="N187" s="43"/>
      <c r="O187" s="43"/>
      <c r="P187" s="43"/>
      <c r="Q187" s="43"/>
      <c r="R187" s="43"/>
      <c r="S187" s="43"/>
      <c r="T187" s="43"/>
      <c r="U187" s="43"/>
      <c r="V187" s="43"/>
      <c r="W187" s="43"/>
      <c r="X187" s="33"/>
      <c r="Y187" s="33"/>
      <c r="Z187" s="33"/>
      <c r="AA187" s="33"/>
      <c r="AB187" s="33"/>
      <c r="AC187" s="33"/>
      <c r="AD187" s="33"/>
    </row>
    <row r="188" spans="1:30" ht="15.75" customHeight="1" x14ac:dyDescent="0.25">
      <c r="A188" s="258"/>
      <c r="B188" s="33"/>
      <c r="C188" s="33"/>
      <c r="D188" s="33"/>
      <c r="E188" s="33"/>
      <c r="F188" s="33"/>
      <c r="G188" s="33"/>
      <c r="H188" s="33"/>
      <c r="I188" s="33"/>
      <c r="J188" s="33"/>
      <c r="K188" s="33"/>
      <c r="L188" s="43"/>
      <c r="M188" s="43"/>
      <c r="N188" s="43"/>
      <c r="O188" s="43"/>
      <c r="P188" s="43"/>
      <c r="Q188" s="43"/>
      <c r="R188" s="43"/>
      <c r="S188" s="43"/>
      <c r="T188" s="43"/>
      <c r="U188" s="43"/>
      <c r="V188" s="43"/>
      <c r="W188" s="43"/>
      <c r="X188" s="33"/>
      <c r="Y188" s="33"/>
      <c r="Z188" s="33"/>
      <c r="AA188" s="33"/>
      <c r="AB188" s="33"/>
      <c r="AC188" s="33"/>
      <c r="AD188" s="33"/>
    </row>
    <row r="189" spans="1:30" ht="15.75" customHeight="1" x14ac:dyDescent="0.25">
      <c r="A189" s="258"/>
      <c r="B189" s="33"/>
      <c r="C189" s="33"/>
      <c r="D189" s="33"/>
      <c r="E189" s="33"/>
      <c r="F189" s="33"/>
      <c r="G189" s="33"/>
      <c r="H189" s="33"/>
      <c r="I189" s="33"/>
      <c r="J189" s="33"/>
      <c r="K189" s="33"/>
      <c r="L189" s="43"/>
      <c r="M189" s="43"/>
      <c r="N189" s="43"/>
      <c r="O189" s="43"/>
      <c r="P189" s="43"/>
      <c r="Q189" s="43"/>
      <c r="R189" s="43"/>
      <c r="S189" s="43"/>
      <c r="T189" s="43"/>
      <c r="U189" s="43"/>
      <c r="V189" s="43"/>
      <c r="W189" s="43"/>
      <c r="X189" s="33"/>
      <c r="Y189" s="33"/>
      <c r="Z189" s="33"/>
      <c r="AA189" s="33"/>
      <c r="AB189" s="33"/>
      <c r="AC189" s="33"/>
      <c r="AD189" s="33"/>
    </row>
    <row r="190" spans="1:30" ht="15.75" customHeight="1" x14ac:dyDescent="0.25">
      <c r="A190" s="258"/>
      <c r="B190" s="33"/>
      <c r="C190" s="33"/>
      <c r="D190" s="33"/>
      <c r="E190" s="33"/>
      <c r="F190" s="33"/>
      <c r="G190" s="33"/>
      <c r="H190" s="33"/>
      <c r="I190" s="33"/>
      <c r="J190" s="33"/>
      <c r="K190" s="33"/>
      <c r="L190" s="43"/>
      <c r="M190" s="43"/>
      <c r="N190" s="43"/>
      <c r="O190" s="43"/>
      <c r="P190" s="43"/>
      <c r="Q190" s="43"/>
      <c r="R190" s="43"/>
      <c r="S190" s="43"/>
      <c r="T190" s="43"/>
      <c r="U190" s="43"/>
      <c r="V190" s="43"/>
      <c r="W190" s="43"/>
      <c r="X190" s="33"/>
      <c r="Y190" s="33"/>
      <c r="Z190" s="33"/>
      <c r="AA190" s="33"/>
      <c r="AB190" s="33"/>
      <c r="AC190" s="33"/>
      <c r="AD190" s="33"/>
    </row>
    <row r="191" spans="1:30" ht="15.75" customHeight="1" x14ac:dyDescent="0.25">
      <c r="A191" s="258"/>
      <c r="B191" s="33"/>
      <c r="C191" s="33"/>
      <c r="D191" s="33"/>
      <c r="E191" s="33"/>
      <c r="F191" s="33"/>
      <c r="G191" s="33"/>
      <c r="H191" s="33"/>
      <c r="I191" s="33"/>
      <c r="J191" s="33"/>
      <c r="K191" s="33"/>
      <c r="L191" s="43"/>
      <c r="M191" s="43"/>
      <c r="N191" s="43"/>
      <c r="O191" s="43"/>
      <c r="P191" s="43"/>
      <c r="Q191" s="43"/>
      <c r="R191" s="43"/>
      <c r="S191" s="43"/>
      <c r="T191" s="43"/>
      <c r="U191" s="43"/>
      <c r="V191" s="43"/>
      <c r="W191" s="43"/>
      <c r="X191" s="33"/>
      <c r="Y191" s="33"/>
      <c r="Z191" s="33"/>
      <c r="AA191" s="33"/>
      <c r="AB191" s="33"/>
      <c r="AC191" s="33"/>
      <c r="AD191" s="33"/>
    </row>
    <row r="192" spans="1:30" ht="15.75" customHeight="1" x14ac:dyDescent="0.25">
      <c r="A192" s="258"/>
      <c r="B192" s="33"/>
      <c r="C192" s="33"/>
      <c r="D192" s="33"/>
      <c r="E192" s="33"/>
      <c r="F192" s="33"/>
      <c r="G192" s="33"/>
      <c r="H192" s="33"/>
      <c r="I192" s="33"/>
      <c r="J192" s="33"/>
      <c r="K192" s="33"/>
      <c r="L192" s="43"/>
      <c r="M192" s="43"/>
      <c r="N192" s="43"/>
      <c r="O192" s="43"/>
      <c r="P192" s="43"/>
      <c r="Q192" s="43"/>
      <c r="R192" s="43"/>
      <c r="S192" s="43"/>
      <c r="T192" s="43"/>
      <c r="U192" s="43"/>
      <c r="V192" s="43"/>
      <c r="W192" s="43"/>
      <c r="X192" s="33"/>
      <c r="Y192" s="33"/>
      <c r="Z192" s="33"/>
      <c r="AA192" s="33"/>
      <c r="AB192" s="33"/>
      <c r="AC192" s="33"/>
      <c r="AD192" s="33"/>
    </row>
    <row r="193" spans="1:30" ht="15.75" customHeight="1" x14ac:dyDescent="0.25">
      <c r="A193" s="258"/>
      <c r="B193" s="33"/>
      <c r="C193" s="33"/>
      <c r="D193" s="33"/>
      <c r="E193" s="33"/>
      <c r="F193" s="33"/>
      <c r="G193" s="33"/>
      <c r="H193" s="33"/>
      <c r="I193" s="33"/>
      <c r="J193" s="33"/>
      <c r="K193" s="33"/>
      <c r="L193" s="43"/>
      <c r="M193" s="43"/>
      <c r="N193" s="43"/>
      <c r="O193" s="43"/>
      <c r="P193" s="43"/>
      <c r="Q193" s="43"/>
      <c r="R193" s="43"/>
      <c r="S193" s="43"/>
      <c r="T193" s="43"/>
      <c r="U193" s="43"/>
      <c r="V193" s="43"/>
      <c r="W193" s="43"/>
      <c r="X193" s="33"/>
      <c r="Y193" s="33"/>
      <c r="Z193" s="33"/>
      <c r="AA193" s="33"/>
      <c r="AB193" s="33"/>
      <c r="AC193" s="33"/>
      <c r="AD193" s="33"/>
    </row>
    <row r="194" spans="1:30" ht="15.75" customHeight="1" x14ac:dyDescent="0.25">
      <c r="A194" s="258"/>
      <c r="B194" s="33"/>
      <c r="C194" s="33"/>
      <c r="D194" s="33"/>
      <c r="E194" s="33"/>
      <c r="F194" s="33"/>
      <c r="G194" s="33"/>
      <c r="H194" s="33"/>
      <c r="I194" s="33"/>
      <c r="J194" s="33"/>
      <c r="K194" s="33"/>
      <c r="L194" s="43"/>
      <c r="M194" s="43"/>
      <c r="N194" s="43"/>
      <c r="O194" s="43"/>
      <c r="P194" s="43"/>
      <c r="Q194" s="43"/>
      <c r="R194" s="43"/>
      <c r="S194" s="43"/>
      <c r="T194" s="43"/>
      <c r="U194" s="43"/>
      <c r="V194" s="43"/>
      <c r="W194" s="43"/>
      <c r="X194" s="33"/>
      <c r="Y194" s="33"/>
      <c r="Z194" s="33"/>
      <c r="AA194" s="33"/>
      <c r="AB194" s="33"/>
      <c r="AC194" s="33"/>
      <c r="AD194" s="33"/>
    </row>
    <row r="195" spans="1:30" ht="15.75" customHeight="1" x14ac:dyDescent="0.25">
      <c r="A195" s="258"/>
      <c r="B195" s="33"/>
      <c r="C195" s="33"/>
      <c r="D195" s="33"/>
      <c r="E195" s="33"/>
      <c r="F195" s="33"/>
      <c r="G195" s="33"/>
      <c r="H195" s="33"/>
      <c r="I195" s="33"/>
      <c r="J195" s="33"/>
      <c r="K195" s="33"/>
      <c r="L195" s="43"/>
      <c r="M195" s="43"/>
      <c r="N195" s="43"/>
      <c r="O195" s="43"/>
      <c r="P195" s="43"/>
      <c r="Q195" s="43"/>
      <c r="R195" s="43"/>
      <c r="S195" s="43"/>
      <c r="T195" s="43"/>
      <c r="U195" s="43"/>
      <c r="V195" s="43"/>
      <c r="W195" s="43"/>
      <c r="X195" s="33"/>
      <c r="Y195" s="33"/>
      <c r="Z195" s="33"/>
      <c r="AA195" s="33"/>
      <c r="AB195" s="33"/>
      <c r="AC195" s="33"/>
      <c r="AD195" s="33"/>
    </row>
    <row r="196" spans="1:30" ht="15.75" customHeight="1" x14ac:dyDescent="0.25">
      <c r="A196" s="258"/>
      <c r="B196" s="33"/>
      <c r="C196" s="33"/>
      <c r="D196" s="33"/>
      <c r="E196" s="33"/>
      <c r="F196" s="33"/>
      <c r="G196" s="33"/>
      <c r="H196" s="33"/>
      <c r="I196" s="33"/>
      <c r="J196" s="33"/>
      <c r="K196" s="33"/>
      <c r="L196" s="43"/>
      <c r="M196" s="43"/>
      <c r="N196" s="43"/>
      <c r="O196" s="43"/>
      <c r="P196" s="43"/>
      <c r="Q196" s="43"/>
      <c r="R196" s="43"/>
      <c r="S196" s="43"/>
      <c r="T196" s="43"/>
      <c r="U196" s="43"/>
      <c r="V196" s="43"/>
      <c r="W196" s="43"/>
      <c r="X196" s="33"/>
      <c r="Y196" s="33"/>
      <c r="Z196" s="33"/>
      <c r="AA196" s="33"/>
      <c r="AB196" s="33"/>
      <c r="AC196" s="33"/>
      <c r="AD196" s="33"/>
    </row>
    <row r="197" spans="1:30" ht="15.75" customHeight="1" x14ac:dyDescent="0.25">
      <c r="A197" s="258"/>
      <c r="B197" s="33"/>
      <c r="C197" s="33"/>
      <c r="D197" s="33"/>
      <c r="E197" s="33"/>
      <c r="F197" s="33"/>
      <c r="G197" s="33"/>
      <c r="H197" s="33"/>
      <c r="I197" s="33"/>
      <c r="J197" s="33"/>
      <c r="K197" s="33"/>
      <c r="L197" s="43"/>
      <c r="M197" s="43"/>
      <c r="N197" s="43"/>
      <c r="O197" s="43"/>
      <c r="P197" s="43"/>
      <c r="Q197" s="43"/>
      <c r="R197" s="43"/>
      <c r="S197" s="43"/>
      <c r="T197" s="43"/>
      <c r="U197" s="43"/>
      <c r="V197" s="43"/>
      <c r="W197" s="43"/>
      <c r="X197" s="33"/>
      <c r="Y197" s="33"/>
      <c r="Z197" s="33"/>
      <c r="AA197" s="33"/>
      <c r="AB197" s="33"/>
      <c r="AC197" s="33"/>
      <c r="AD197" s="33"/>
    </row>
    <row r="198" spans="1:30" ht="15.75" customHeight="1" x14ac:dyDescent="0.25">
      <c r="A198" s="258"/>
      <c r="B198" s="33"/>
      <c r="C198" s="33"/>
      <c r="D198" s="33"/>
      <c r="E198" s="33"/>
      <c r="F198" s="33"/>
      <c r="G198" s="33"/>
      <c r="H198" s="33"/>
      <c r="I198" s="33"/>
      <c r="J198" s="33"/>
      <c r="K198" s="33"/>
      <c r="L198" s="43"/>
      <c r="M198" s="43"/>
      <c r="N198" s="43"/>
      <c r="O198" s="43"/>
      <c r="P198" s="43"/>
      <c r="Q198" s="43"/>
      <c r="R198" s="43"/>
      <c r="S198" s="43"/>
      <c r="T198" s="43"/>
      <c r="U198" s="43"/>
      <c r="V198" s="43"/>
      <c r="W198" s="43"/>
      <c r="X198" s="33"/>
      <c r="Y198" s="33"/>
      <c r="Z198" s="33"/>
      <c r="AA198" s="33"/>
      <c r="AB198" s="33"/>
      <c r="AC198" s="33"/>
      <c r="AD198" s="33"/>
    </row>
    <row r="199" spans="1:30" ht="15.75" customHeight="1" x14ac:dyDescent="0.25">
      <c r="A199" s="258"/>
      <c r="B199" s="33"/>
      <c r="C199" s="33"/>
      <c r="D199" s="33"/>
      <c r="E199" s="33"/>
      <c r="F199" s="33"/>
      <c r="G199" s="33"/>
      <c r="H199" s="33"/>
      <c r="I199" s="33"/>
      <c r="J199" s="33"/>
      <c r="K199" s="33"/>
      <c r="L199" s="43"/>
      <c r="M199" s="43"/>
      <c r="N199" s="43"/>
      <c r="O199" s="43"/>
      <c r="P199" s="43"/>
      <c r="Q199" s="43"/>
      <c r="R199" s="43"/>
      <c r="S199" s="43"/>
      <c r="T199" s="43"/>
      <c r="U199" s="43"/>
      <c r="V199" s="43"/>
      <c r="W199" s="43"/>
      <c r="X199" s="33"/>
      <c r="Y199" s="33"/>
      <c r="Z199" s="33"/>
      <c r="AA199" s="33"/>
      <c r="AB199" s="33"/>
      <c r="AC199" s="33"/>
      <c r="AD199" s="33"/>
    </row>
    <row r="200" spans="1:30" ht="15.75" customHeight="1" x14ac:dyDescent="0.25">
      <c r="A200" s="258"/>
      <c r="B200" s="33"/>
      <c r="C200" s="33"/>
      <c r="D200" s="33"/>
      <c r="E200" s="33"/>
      <c r="F200" s="33"/>
      <c r="G200" s="33"/>
      <c r="H200" s="33"/>
      <c r="I200" s="33"/>
      <c r="J200" s="33"/>
      <c r="K200" s="33"/>
      <c r="L200" s="43"/>
      <c r="M200" s="43"/>
      <c r="N200" s="43"/>
      <c r="O200" s="43"/>
      <c r="P200" s="43"/>
      <c r="Q200" s="43"/>
      <c r="R200" s="43"/>
      <c r="S200" s="43"/>
      <c r="T200" s="43"/>
      <c r="U200" s="43"/>
      <c r="V200" s="43"/>
      <c r="W200" s="43"/>
      <c r="X200" s="33"/>
      <c r="Y200" s="33"/>
      <c r="Z200" s="33"/>
      <c r="AA200" s="33"/>
      <c r="AB200" s="33"/>
      <c r="AC200" s="33"/>
      <c r="AD200" s="33"/>
    </row>
    <row r="201" spans="1:30" ht="15.75" customHeight="1" x14ac:dyDescent="0.25">
      <c r="A201" s="258"/>
      <c r="B201" s="33"/>
      <c r="C201" s="33"/>
      <c r="D201" s="33"/>
      <c r="E201" s="33"/>
      <c r="F201" s="33"/>
      <c r="G201" s="33"/>
      <c r="H201" s="33"/>
      <c r="I201" s="33"/>
      <c r="J201" s="33"/>
      <c r="K201" s="33"/>
      <c r="L201" s="43"/>
      <c r="M201" s="43"/>
      <c r="N201" s="43"/>
      <c r="O201" s="43"/>
      <c r="P201" s="43"/>
      <c r="Q201" s="43"/>
      <c r="R201" s="43"/>
      <c r="S201" s="43"/>
      <c r="T201" s="43"/>
      <c r="U201" s="43"/>
      <c r="V201" s="43"/>
      <c r="W201" s="43"/>
      <c r="X201" s="33"/>
      <c r="Y201" s="33"/>
      <c r="Z201" s="33"/>
      <c r="AA201" s="33"/>
      <c r="AB201" s="33"/>
      <c r="AC201" s="33"/>
      <c r="AD201" s="33"/>
    </row>
    <row r="202" spans="1:30" ht="15.75" customHeight="1" x14ac:dyDescent="0.25">
      <c r="A202" s="258"/>
      <c r="B202" s="33"/>
      <c r="C202" s="33"/>
      <c r="D202" s="33"/>
      <c r="E202" s="33"/>
      <c r="F202" s="33"/>
      <c r="G202" s="33"/>
      <c r="H202" s="33"/>
      <c r="I202" s="33"/>
      <c r="J202" s="33"/>
      <c r="K202" s="33"/>
      <c r="L202" s="43"/>
      <c r="M202" s="43"/>
      <c r="N202" s="43"/>
      <c r="O202" s="43"/>
      <c r="P202" s="43"/>
      <c r="Q202" s="43"/>
      <c r="R202" s="43"/>
      <c r="S202" s="43"/>
      <c r="T202" s="43"/>
      <c r="U202" s="43"/>
      <c r="V202" s="43"/>
      <c r="W202" s="43"/>
      <c r="X202" s="33"/>
      <c r="Y202" s="33"/>
      <c r="Z202" s="33"/>
      <c r="AA202" s="33"/>
      <c r="AB202" s="33"/>
      <c r="AC202" s="33"/>
      <c r="AD202" s="33"/>
    </row>
    <row r="203" spans="1:30" ht="15.75" customHeight="1" x14ac:dyDescent="0.25">
      <c r="A203" s="258"/>
      <c r="B203" s="33"/>
      <c r="C203" s="33"/>
      <c r="D203" s="33"/>
      <c r="E203" s="33"/>
      <c r="F203" s="33"/>
      <c r="G203" s="33"/>
      <c r="H203" s="33"/>
      <c r="I203" s="33"/>
      <c r="J203" s="33"/>
      <c r="K203" s="33"/>
      <c r="L203" s="43"/>
      <c r="M203" s="43"/>
      <c r="N203" s="43"/>
      <c r="O203" s="43"/>
      <c r="P203" s="43"/>
      <c r="Q203" s="43"/>
      <c r="R203" s="43"/>
      <c r="S203" s="43"/>
      <c r="T203" s="43"/>
      <c r="U203" s="43"/>
      <c r="V203" s="43"/>
      <c r="W203" s="43"/>
      <c r="X203" s="33"/>
      <c r="Y203" s="33"/>
      <c r="Z203" s="33"/>
      <c r="AA203" s="33"/>
      <c r="AB203" s="33"/>
      <c r="AC203" s="33"/>
      <c r="AD203" s="33"/>
    </row>
    <row r="204" spans="1:30" ht="15.75" customHeight="1" x14ac:dyDescent="0.25">
      <c r="A204" s="258"/>
      <c r="B204" s="33"/>
      <c r="C204" s="33"/>
      <c r="D204" s="33"/>
      <c r="E204" s="33"/>
      <c r="F204" s="33"/>
      <c r="G204" s="33"/>
      <c r="H204" s="33"/>
      <c r="I204" s="33"/>
      <c r="J204" s="33"/>
      <c r="K204" s="33"/>
      <c r="L204" s="43"/>
      <c r="M204" s="43"/>
      <c r="N204" s="43"/>
      <c r="O204" s="43"/>
      <c r="P204" s="43"/>
      <c r="Q204" s="43"/>
      <c r="R204" s="43"/>
      <c r="S204" s="43"/>
      <c r="T204" s="43"/>
      <c r="U204" s="43"/>
      <c r="V204" s="43"/>
      <c r="W204" s="43"/>
      <c r="X204" s="33"/>
      <c r="Y204" s="33"/>
      <c r="Z204" s="33"/>
      <c r="AA204" s="33"/>
      <c r="AB204" s="33"/>
      <c r="AC204" s="33"/>
      <c r="AD204" s="33"/>
    </row>
    <row r="205" spans="1:30" ht="15.75" customHeight="1" x14ac:dyDescent="0.25">
      <c r="A205" s="258"/>
      <c r="B205" s="33"/>
      <c r="C205" s="33"/>
      <c r="D205" s="33"/>
      <c r="E205" s="33"/>
      <c r="F205" s="33"/>
      <c r="G205" s="33"/>
      <c r="H205" s="33"/>
      <c r="I205" s="33"/>
      <c r="J205" s="33"/>
      <c r="K205" s="33"/>
      <c r="L205" s="43"/>
      <c r="M205" s="43"/>
      <c r="N205" s="43"/>
      <c r="O205" s="43"/>
      <c r="P205" s="43"/>
      <c r="Q205" s="43"/>
      <c r="R205" s="43"/>
      <c r="S205" s="43"/>
      <c r="T205" s="43"/>
      <c r="U205" s="43"/>
      <c r="V205" s="43"/>
      <c r="W205" s="43"/>
      <c r="X205" s="33"/>
      <c r="Y205" s="33"/>
      <c r="Z205" s="33"/>
      <c r="AA205" s="33"/>
      <c r="AB205" s="33"/>
      <c r="AC205" s="33"/>
      <c r="AD205" s="33"/>
    </row>
    <row r="206" spans="1:30" ht="15.75" customHeight="1" x14ac:dyDescent="0.25">
      <c r="A206" s="258"/>
      <c r="B206" s="33"/>
      <c r="C206" s="33"/>
      <c r="D206" s="33"/>
      <c r="E206" s="33"/>
      <c r="F206" s="33"/>
      <c r="G206" s="33"/>
      <c r="H206" s="33"/>
      <c r="I206" s="33"/>
      <c r="J206" s="33"/>
      <c r="K206" s="33"/>
      <c r="L206" s="43"/>
      <c r="M206" s="43"/>
      <c r="N206" s="43"/>
      <c r="O206" s="43"/>
      <c r="P206" s="43"/>
      <c r="Q206" s="43"/>
      <c r="R206" s="43"/>
      <c r="S206" s="43"/>
      <c r="T206" s="43"/>
      <c r="U206" s="43"/>
      <c r="V206" s="43"/>
      <c r="W206" s="43"/>
      <c r="X206" s="33"/>
      <c r="Y206" s="33"/>
      <c r="Z206" s="33"/>
      <c r="AA206" s="33"/>
      <c r="AB206" s="33"/>
      <c r="AC206" s="33"/>
      <c r="AD206" s="33"/>
    </row>
    <row r="207" spans="1:30" ht="15.75" customHeight="1" x14ac:dyDescent="0.25">
      <c r="A207" s="258"/>
      <c r="B207" s="33"/>
      <c r="C207" s="33"/>
      <c r="D207" s="33"/>
      <c r="E207" s="33"/>
      <c r="F207" s="33"/>
      <c r="G207" s="33"/>
      <c r="H207" s="33"/>
      <c r="I207" s="33"/>
      <c r="J207" s="33"/>
      <c r="K207" s="33"/>
      <c r="L207" s="43"/>
      <c r="M207" s="43"/>
      <c r="N207" s="43"/>
      <c r="O207" s="43"/>
      <c r="P207" s="43"/>
      <c r="Q207" s="43"/>
      <c r="R207" s="43"/>
      <c r="S207" s="43"/>
      <c r="T207" s="43"/>
      <c r="U207" s="43"/>
      <c r="V207" s="43"/>
      <c r="W207" s="43"/>
      <c r="X207" s="33"/>
      <c r="Y207" s="33"/>
      <c r="Z207" s="33"/>
      <c r="AA207" s="33"/>
      <c r="AB207" s="33"/>
      <c r="AC207" s="33"/>
      <c r="AD207" s="33"/>
    </row>
    <row r="208" spans="1:30" ht="15.75" customHeight="1" x14ac:dyDescent="0.25">
      <c r="A208" s="258"/>
      <c r="B208" s="33"/>
      <c r="C208" s="33"/>
      <c r="D208" s="33"/>
      <c r="E208" s="33"/>
      <c r="F208" s="33"/>
      <c r="G208" s="33"/>
      <c r="H208" s="33"/>
      <c r="I208" s="33"/>
      <c r="J208" s="33"/>
      <c r="K208" s="33"/>
      <c r="L208" s="43"/>
      <c r="M208" s="43"/>
      <c r="N208" s="43"/>
      <c r="O208" s="43"/>
      <c r="P208" s="43"/>
      <c r="Q208" s="43"/>
      <c r="R208" s="43"/>
      <c r="S208" s="43"/>
      <c r="T208" s="43"/>
      <c r="U208" s="43"/>
      <c r="V208" s="43"/>
      <c r="W208" s="43"/>
      <c r="X208" s="33"/>
      <c r="Y208" s="33"/>
      <c r="Z208" s="33"/>
      <c r="AA208" s="33"/>
      <c r="AB208" s="33"/>
      <c r="AC208" s="33"/>
      <c r="AD208" s="33"/>
    </row>
    <row r="209" spans="1:30" ht="15.75" customHeight="1" x14ac:dyDescent="0.25">
      <c r="A209" s="258"/>
      <c r="B209" s="33"/>
      <c r="C209" s="33"/>
      <c r="D209" s="33"/>
      <c r="E209" s="33"/>
      <c r="F209" s="33"/>
      <c r="G209" s="33"/>
      <c r="H209" s="33"/>
      <c r="I209" s="33"/>
      <c r="J209" s="33"/>
      <c r="K209" s="33"/>
      <c r="L209" s="43"/>
      <c r="M209" s="43"/>
      <c r="N209" s="43"/>
      <c r="O209" s="43"/>
      <c r="P209" s="43"/>
      <c r="Q209" s="43"/>
      <c r="R209" s="43"/>
      <c r="S209" s="43"/>
      <c r="T209" s="43"/>
      <c r="U209" s="43"/>
      <c r="V209" s="43"/>
      <c r="W209" s="43"/>
      <c r="X209" s="33"/>
      <c r="Y209" s="33"/>
      <c r="Z209" s="33"/>
      <c r="AA209" s="33"/>
      <c r="AB209" s="33"/>
      <c r="AC209" s="33"/>
      <c r="AD209" s="33"/>
    </row>
    <row r="210" spans="1:30" ht="15.75" customHeight="1" x14ac:dyDescent="0.25">
      <c r="A210" s="258"/>
      <c r="B210" s="33"/>
      <c r="C210" s="33"/>
      <c r="D210" s="33"/>
      <c r="E210" s="33"/>
      <c r="F210" s="33"/>
      <c r="G210" s="33"/>
      <c r="H210" s="33"/>
      <c r="I210" s="33"/>
      <c r="J210" s="33"/>
      <c r="K210" s="33"/>
      <c r="L210" s="43"/>
      <c r="M210" s="43"/>
      <c r="N210" s="43"/>
      <c r="O210" s="43"/>
      <c r="P210" s="43"/>
      <c r="Q210" s="43"/>
      <c r="R210" s="43"/>
      <c r="S210" s="43"/>
      <c r="T210" s="43"/>
      <c r="U210" s="43"/>
      <c r="V210" s="43"/>
      <c r="W210" s="43"/>
      <c r="X210" s="33"/>
      <c r="Y210" s="33"/>
      <c r="Z210" s="33"/>
      <c r="AA210" s="33"/>
      <c r="AB210" s="33"/>
      <c r="AC210" s="33"/>
      <c r="AD210" s="33"/>
    </row>
    <row r="211" spans="1:30" ht="15.75" customHeight="1" x14ac:dyDescent="0.25">
      <c r="A211" s="258"/>
      <c r="B211" s="33"/>
      <c r="C211" s="33"/>
      <c r="D211" s="33"/>
      <c r="E211" s="33"/>
      <c r="F211" s="33"/>
      <c r="G211" s="33"/>
      <c r="H211" s="33"/>
      <c r="I211" s="33"/>
      <c r="J211" s="33"/>
      <c r="K211" s="33"/>
      <c r="L211" s="43"/>
      <c r="M211" s="43"/>
      <c r="N211" s="43"/>
      <c r="O211" s="43"/>
      <c r="P211" s="43"/>
      <c r="Q211" s="43"/>
      <c r="R211" s="43"/>
      <c r="S211" s="43"/>
      <c r="T211" s="43"/>
      <c r="U211" s="43"/>
      <c r="V211" s="43"/>
      <c r="W211" s="43"/>
      <c r="X211" s="33"/>
      <c r="Y211" s="33"/>
      <c r="Z211" s="33"/>
      <c r="AA211" s="33"/>
      <c r="AB211" s="33"/>
      <c r="AC211" s="33"/>
      <c r="AD211" s="33"/>
    </row>
    <row r="212" spans="1:30" ht="15.75" customHeight="1" x14ac:dyDescent="0.25">
      <c r="A212" s="258"/>
      <c r="B212" s="33"/>
      <c r="C212" s="33"/>
      <c r="D212" s="33"/>
      <c r="E212" s="33"/>
      <c r="F212" s="33"/>
      <c r="G212" s="33"/>
      <c r="H212" s="33"/>
      <c r="I212" s="33"/>
      <c r="J212" s="33"/>
      <c r="K212" s="33"/>
      <c r="L212" s="43"/>
      <c r="M212" s="43"/>
      <c r="N212" s="43"/>
      <c r="O212" s="43"/>
      <c r="P212" s="43"/>
      <c r="Q212" s="43"/>
      <c r="R212" s="43"/>
      <c r="S212" s="43"/>
      <c r="T212" s="43"/>
      <c r="U212" s="43"/>
      <c r="V212" s="43"/>
      <c r="W212" s="43"/>
      <c r="X212" s="33"/>
      <c r="Y212" s="33"/>
      <c r="Z212" s="33"/>
      <c r="AA212" s="33"/>
      <c r="AB212" s="33"/>
      <c r="AC212" s="33"/>
      <c r="AD212" s="33"/>
    </row>
    <row r="213" spans="1:30" ht="15.75" customHeight="1" x14ac:dyDescent="0.25">
      <c r="A213" s="258"/>
      <c r="B213" s="33"/>
      <c r="C213" s="33"/>
      <c r="D213" s="33"/>
      <c r="E213" s="33"/>
      <c r="F213" s="33"/>
      <c r="G213" s="33"/>
      <c r="H213" s="33"/>
      <c r="I213" s="33"/>
      <c r="J213" s="33"/>
      <c r="K213" s="33"/>
      <c r="L213" s="43"/>
      <c r="M213" s="43"/>
      <c r="N213" s="43"/>
      <c r="O213" s="43"/>
      <c r="P213" s="43"/>
      <c r="Q213" s="43"/>
      <c r="R213" s="43"/>
      <c r="S213" s="43"/>
      <c r="T213" s="43"/>
      <c r="U213" s="43"/>
      <c r="V213" s="43"/>
      <c r="W213" s="43"/>
      <c r="X213" s="33"/>
      <c r="Y213" s="33"/>
      <c r="Z213" s="33"/>
      <c r="AA213" s="33"/>
      <c r="AB213" s="33"/>
      <c r="AC213" s="33"/>
      <c r="AD213" s="33"/>
    </row>
    <row r="214" spans="1:30" ht="15.75" customHeight="1" x14ac:dyDescent="0.25">
      <c r="A214" s="258"/>
      <c r="B214" s="33"/>
      <c r="C214" s="33"/>
      <c r="D214" s="33"/>
      <c r="E214" s="33"/>
      <c r="F214" s="33"/>
      <c r="G214" s="33"/>
      <c r="H214" s="33"/>
      <c r="I214" s="33"/>
      <c r="J214" s="33"/>
      <c r="K214" s="33"/>
      <c r="L214" s="43"/>
      <c r="M214" s="43"/>
      <c r="N214" s="43"/>
      <c r="O214" s="43"/>
      <c r="P214" s="43"/>
      <c r="Q214" s="43"/>
      <c r="R214" s="43"/>
      <c r="S214" s="43"/>
      <c r="T214" s="43"/>
      <c r="U214" s="43"/>
      <c r="V214" s="43"/>
      <c r="W214" s="43"/>
      <c r="X214" s="33"/>
      <c r="Y214" s="33"/>
      <c r="Z214" s="33"/>
      <c r="AA214" s="33"/>
      <c r="AB214" s="33"/>
      <c r="AC214" s="33"/>
      <c r="AD214" s="33"/>
    </row>
    <row r="215" spans="1:30" ht="15.75" customHeight="1" x14ac:dyDescent="0.25">
      <c r="A215" s="258"/>
      <c r="B215" s="33"/>
      <c r="C215" s="33"/>
      <c r="D215" s="33"/>
      <c r="E215" s="33"/>
      <c r="F215" s="33"/>
      <c r="G215" s="33"/>
      <c r="H215" s="33"/>
      <c r="I215" s="33"/>
      <c r="J215" s="33"/>
      <c r="K215" s="33"/>
      <c r="L215" s="43"/>
      <c r="M215" s="43"/>
      <c r="N215" s="43"/>
      <c r="O215" s="43"/>
      <c r="P215" s="43"/>
      <c r="Q215" s="43"/>
      <c r="R215" s="43"/>
      <c r="S215" s="43"/>
      <c r="T215" s="43"/>
      <c r="U215" s="43"/>
      <c r="V215" s="43"/>
      <c r="W215" s="43"/>
      <c r="X215" s="33"/>
      <c r="Y215" s="33"/>
      <c r="Z215" s="33"/>
      <c r="AA215" s="33"/>
      <c r="AB215" s="33"/>
      <c r="AC215" s="33"/>
      <c r="AD215" s="33"/>
    </row>
    <row r="216" spans="1:30" ht="15.75" customHeight="1" x14ac:dyDescent="0.25">
      <c r="A216" s="258"/>
      <c r="B216" s="33"/>
      <c r="C216" s="33"/>
      <c r="D216" s="33"/>
      <c r="E216" s="33"/>
      <c r="F216" s="33"/>
      <c r="G216" s="33"/>
      <c r="H216" s="33"/>
      <c r="I216" s="33"/>
      <c r="J216" s="33"/>
      <c r="K216" s="33"/>
      <c r="L216" s="43"/>
      <c r="M216" s="43"/>
      <c r="N216" s="43"/>
      <c r="O216" s="43"/>
      <c r="P216" s="43"/>
      <c r="Q216" s="43"/>
      <c r="R216" s="43"/>
      <c r="S216" s="43"/>
      <c r="T216" s="43"/>
      <c r="U216" s="43"/>
      <c r="V216" s="43"/>
      <c r="W216" s="43"/>
      <c r="X216" s="33"/>
      <c r="Y216" s="33"/>
      <c r="Z216" s="33"/>
      <c r="AA216" s="33"/>
      <c r="AB216" s="33"/>
      <c r="AC216" s="33"/>
      <c r="AD216" s="33"/>
    </row>
    <row r="217" spans="1:30" ht="15.75" customHeight="1" x14ac:dyDescent="0.25">
      <c r="A217" s="258"/>
      <c r="B217" s="33"/>
      <c r="C217" s="33"/>
      <c r="D217" s="33"/>
      <c r="E217" s="33"/>
      <c r="F217" s="33"/>
      <c r="G217" s="33"/>
      <c r="H217" s="33"/>
      <c r="I217" s="33"/>
      <c r="J217" s="33"/>
      <c r="K217" s="33"/>
      <c r="L217" s="43"/>
      <c r="M217" s="43"/>
      <c r="N217" s="43"/>
      <c r="O217" s="43"/>
      <c r="P217" s="43"/>
      <c r="Q217" s="43"/>
      <c r="R217" s="43"/>
      <c r="S217" s="43"/>
      <c r="T217" s="43"/>
      <c r="U217" s="43"/>
      <c r="V217" s="43"/>
      <c r="W217" s="43"/>
      <c r="X217" s="33"/>
      <c r="Y217" s="33"/>
      <c r="Z217" s="33"/>
      <c r="AA217" s="33"/>
      <c r="AB217" s="33"/>
      <c r="AC217" s="33"/>
      <c r="AD217" s="33"/>
    </row>
    <row r="218" spans="1:30" ht="15.75" customHeight="1" x14ac:dyDescent="0.25">
      <c r="A218" s="258"/>
      <c r="B218" s="33"/>
      <c r="C218" s="33"/>
      <c r="D218" s="33"/>
      <c r="E218" s="33"/>
      <c r="F218" s="33"/>
      <c r="G218" s="33"/>
      <c r="H218" s="33"/>
      <c r="I218" s="33"/>
      <c r="J218" s="33"/>
      <c r="K218" s="33"/>
      <c r="L218" s="43"/>
      <c r="M218" s="43"/>
      <c r="N218" s="43"/>
      <c r="O218" s="43"/>
      <c r="P218" s="43"/>
      <c r="Q218" s="43"/>
      <c r="R218" s="43"/>
      <c r="S218" s="43"/>
      <c r="T218" s="43"/>
      <c r="U218" s="43"/>
      <c r="V218" s="43"/>
      <c r="W218" s="43"/>
      <c r="X218" s="33"/>
      <c r="Y218" s="33"/>
      <c r="Z218" s="33"/>
      <c r="AA218" s="33"/>
      <c r="AB218" s="33"/>
      <c r="AC218" s="33"/>
      <c r="AD218" s="33"/>
    </row>
    <row r="219" spans="1:30" ht="15.75" customHeight="1" x14ac:dyDescent="0.25">
      <c r="A219" s="258"/>
      <c r="B219" s="33"/>
      <c r="C219" s="33"/>
      <c r="D219" s="33"/>
      <c r="E219" s="33"/>
      <c r="F219" s="33"/>
      <c r="G219" s="33"/>
      <c r="H219" s="33"/>
      <c r="I219" s="33"/>
      <c r="J219" s="33"/>
      <c r="K219" s="33"/>
      <c r="L219" s="43"/>
      <c r="M219" s="43"/>
      <c r="N219" s="43"/>
      <c r="O219" s="43"/>
      <c r="P219" s="43"/>
      <c r="Q219" s="43"/>
      <c r="R219" s="43"/>
      <c r="S219" s="43"/>
      <c r="T219" s="43"/>
      <c r="U219" s="43"/>
      <c r="V219" s="43"/>
      <c r="W219" s="43"/>
      <c r="X219" s="33"/>
      <c r="Y219" s="33"/>
      <c r="Z219" s="33"/>
      <c r="AA219" s="33"/>
      <c r="AB219" s="33"/>
      <c r="AC219" s="33"/>
      <c r="AD219" s="33"/>
    </row>
    <row r="220" spans="1:30" ht="15.75" customHeight="1" x14ac:dyDescent="0.25">
      <c r="A220" s="258"/>
      <c r="B220" s="33"/>
      <c r="C220" s="33"/>
      <c r="D220" s="33"/>
      <c r="E220" s="33"/>
      <c r="F220" s="33"/>
      <c r="G220" s="33"/>
      <c r="H220" s="33"/>
      <c r="I220" s="33"/>
      <c r="J220" s="33"/>
      <c r="K220" s="33"/>
      <c r="L220" s="43"/>
      <c r="M220" s="43"/>
      <c r="N220" s="43"/>
      <c r="O220" s="43"/>
      <c r="P220" s="43"/>
      <c r="Q220" s="43"/>
      <c r="R220" s="43"/>
      <c r="S220" s="43"/>
      <c r="T220" s="43"/>
      <c r="U220" s="43"/>
      <c r="V220" s="43"/>
      <c r="W220" s="43"/>
      <c r="X220" s="33"/>
      <c r="Y220" s="33"/>
      <c r="Z220" s="33"/>
      <c r="AA220" s="33"/>
      <c r="AB220" s="33"/>
      <c r="AC220" s="33"/>
      <c r="AD220" s="33"/>
    </row>
    <row r="221" spans="1:30" ht="15.75" customHeight="1" x14ac:dyDescent="0.25">
      <c r="A221" s="258"/>
      <c r="B221" s="33"/>
      <c r="C221" s="33"/>
      <c r="D221" s="33"/>
      <c r="E221" s="33"/>
      <c r="F221" s="33"/>
      <c r="G221" s="33"/>
      <c r="H221" s="33"/>
      <c r="I221" s="33"/>
      <c r="J221" s="33"/>
      <c r="K221" s="33"/>
      <c r="L221" s="43"/>
      <c r="M221" s="43"/>
      <c r="N221" s="43"/>
      <c r="O221" s="43"/>
      <c r="P221" s="43"/>
      <c r="Q221" s="43"/>
      <c r="R221" s="43"/>
      <c r="S221" s="43"/>
      <c r="T221" s="43"/>
      <c r="U221" s="43"/>
      <c r="V221" s="43"/>
      <c r="W221" s="43"/>
      <c r="X221" s="33"/>
      <c r="Y221" s="33"/>
      <c r="Z221" s="33"/>
      <c r="AA221" s="33"/>
      <c r="AB221" s="33"/>
      <c r="AC221" s="33"/>
      <c r="AD221" s="33"/>
    </row>
    <row r="222" spans="1:30" ht="15.75" customHeight="1" x14ac:dyDescent="0.25">
      <c r="A222" s="258"/>
      <c r="B222" s="33"/>
      <c r="C222" s="33"/>
      <c r="D222" s="33"/>
      <c r="E222" s="33"/>
      <c r="F222" s="33"/>
      <c r="G222" s="33"/>
      <c r="H222" s="33"/>
      <c r="I222" s="33"/>
      <c r="J222" s="33"/>
      <c r="K222" s="33"/>
      <c r="L222" s="43"/>
      <c r="M222" s="43"/>
      <c r="N222" s="43"/>
      <c r="O222" s="43"/>
      <c r="P222" s="43"/>
      <c r="Q222" s="43"/>
      <c r="R222" s="43"/>
      <c r="S222" s="43"/>
      <c r="T222" s="43"/>
      <c r="U222" s="43"/>
      <c r="V222" s="43"/>
      <c r="W222" s="43"/>
      <c r="X222" s="33"/>
      <c r="Y222" s="33"/>
      <c r="Z222" s="33"/>
      <c r="AA222" s="33"/>
      <c r="AB222" s="33"/>
      <c r="AC222" s="33"/>
      <c r="AD222" s="33"/>
    </row>
    <row r="223" spans="1:30" ht="15.75" customHeight="1" x14ac:dyDescent="0.25">
      <c r="A223" s="258"/>
      <c r="B223" s="33"/>
      <c r="C223" s="33"/>
      <c r="D223" s="33"/>
      <c r="E223" s="33"/>
      <c r="F223" s="33"/>
      <c r="G223" s="33"/>
      <c r="H223" s="33"/>
      <c r="I223" s="33"/>
      <c r="J223" s="33"/>
      <c r="K223" s="33"/>
      <c r="L223" s="43"/>
      <c r="M223" s="43"/>
      <c r="N223" s="43"/>
      <c r="O223" s="43"/>
      <c r="P223" s="43"/>
      <c r="Q223" s="43"/>
      <c r="R223" s="43"/>
      <c r="S223" s="43"/>
      <c r="T223" s="43"/>
      <c r="U223" s="43"/>
      <c r="V223" s="43"/>
      <c r="W223" s="43"/>
      <c r="X223" s="33"/>
      <c r="Y223" s="33"/>
      <c r="Z223" s="33"/>
      <c r="AA223" s="33"/>
      <c r="AB223" s="33"/>
      <c r="AC223" s="33"/>
      <c r="AD223" s="33"/>
    </row>
    <row r="224" spans="1:30" ht="15.75" customHeight="1" x14ac:dyDescent="0.25">
      <c r="A224" s="258"/>
      <c r="B224" s="33"/>
      <c r="C224" s="33"/>
      <c r="D224" s="33"/>
      <c r="E224" s="33"/>
      <c r="F224" s="33"/>
      <c r="G224" s="33"/>
      <c r="H224" s="33"/>
      <c r="I224" s="33"/>
      <c r="J224" s="33"/>
      <c r="K224" s="33"/>
      <c r="L224" s="43"/>
      <c r="M224" s="43"/>
      <c r="N224" s="43"/>
      <c r="O224" s="43"/>
      <c r="P224" s="43"/>
      <c r="Q224" s="43"/>
      <c r="R224" s="43"/>
      <c r="S224" s="43"/>
      <c r="T224" s="43"/>
      <c r="U224" s="43"/>
      <c r="V224" s="43"/>
      <c r="W224" s="43"/>
      <c r="X224" s="33"/>
      <c r="Y224" s="33"/>
      <c r="Z224" s="33"/>
      <c r="AA224" s="33"/>
      <c r="AB224" s="33"/>
      <c r="AC224" s="33"/>
      <c r="AD224" s="33"/>
    </row>
    <row r="225" spans="1:30" ht="15.75" customHeight="1" x14ac:dyDescent="0.25">
      <c r="A225" s="258"/>
      <c r="B225" s="33"/>
      <c r="C225" s="33"/>
      <c r="D225" s="33"/>
      <c r="E225" s="33"/>
      <c r="F225" s="33"/>
      <c r="G225" s="33"/>
      <c r="H225" s="33"/>
      <c r="I225" s="33"/>
      <c r="J225" s="33"/>
      <c r="K225" s="33"/>
      <c r="L225" s="43"/>
      <c r="M225" s="43"/>
      <c r="N225" s="43"/>
      <c r="O225" s="43"/>
      <c r="P225" s="43"/>
      <c r="Q225" s="43"/>
      <c r="R225" s="43"/>
      <c r="S225" s="43"/>
      <c r="T225" s="43"/>
      <c r="U225" s="43"/>
      <c r="V225" s="43"/>
      <c r="W225" s="43"/>
      <c r="X225" s="33"/>
      <c r="Y225" s="33"/>
      <c r="Z225" s="33"/>
      <c r="AA225" s="33"/>
      <c r="AB225" s="33"/>
      <c r="AC225" s="33"/>
      <c r="AD225" s="33"/>
    </row>
    <row r="226" spans="1:30" ht="15.75" customHeight="1" x14ac:dyDescent="0.25">
      <c r="A226" s="258"/>
      <c r="B226" s="33"/>
      <c r="C226" s="33"/>
      <c r="D226" s="33"/>
      <c r="E226" s="33"/>
      <c r="F226" s="33"/>
      <c r="G226" s="33"/>
      <c r="H226" s="33"/>
      <c r="I226" s="33"/>
      <c r="J226" s="33"/>
      <c r="K226" s="33"/>
      <c r="L226" s="43"/>
      <c r="M226" s="43"/>
      <c r="N226" s="43"/>
      <c r="O226" s="43"/>
      <c r="P226" s="43"/>
      <c r="Q226" s="43"/>
      <c r="R226" s="43"/>
      <c r="S226" s="43"/>
      <c r="T226" s="43"/>
      <c r="U226" s="43"/>
      <c r="V226" s="43"/>
      <c r="W226" s="43"/>
      <c r="X226" s="33"/>
      <c r="Y226" s="33"/>
      <c r="Z226" s="33"/>
      <c r="AA226" s="33"/>
      <c r="AB226" s="33"/>
      <c r="AC226" s="33"/>
      <c r="AD226" s="33"/>
    </row>
    <row r="227" spans="1:30" ht="15.75" customHeight="1" x14ac:dyDescent="0.25">
      <c r="A227" s="258"/>
      <c r="B227" s="33"/>
      <c r="C227" s="33"/>
      <c r="D227" s="33"/>
      <c r="E227" s="33"/>
      <c r="F227" s="33"/>
      <c r="G227" s="33"/>
      <c r="H227" s="33"/>
      <c r="I227" s="33"/>
      <c r="J227" s="33"/>
      <c r="K227" s="33"/>
      <c r="L227" s="43"/>
      <c r="M227" s="43"/>
      <c r="N227" s="43"/>
      <c r="O227" s="43"/>
      <c r="P227" s="43"/>
      <c r="Q227" s="43"/>
      <c r="R227" s="43"/>
      <c r="S227" s="43"/>
      <c r="T227" s="43"/>
      <c r="U227" s="43"/>
      <c r="V227" s="43"/>
      <c r="W227" s="43"/>
      <c r="X227" s="33"/>
      <c r="Y227" s="33"/>
      <c r="Z227" s="33"/>
      <c r="AA227" s="33"/>
      <c r="AB227" s="33"/>
      <c r="AC227" s="33"/>
      <c r="AD227" s="33"/>
    </row>
    <row r="228" spans="1:30" ht="15.75" customHeight="1" x14ac:dyDescent="0.25">
      <c r="A228" s="258"/>
      <c r="B228" s="33"/>
      <c r="C228" s="33"/>
      <c r="D228" s="33"/>
      <c r="E228" s="33"/>
      <c r="F228" s="33"/>
      <c r="G228" s="33"/>
      <c r="H228" s="33"/>
      <c r="I228" s="33"/>
      <c r="J228" s="33"/>
      <c r="K228" s="33"/>
      <c r="L228" s="43"/>
      <c r="M228" s="43"/>
      <c r="N228" s="43"/>
      <c r="O228" s="43"/>
      <c r="P228" s="43"/>
      <c r="Q228" s="43"/>
      <c r="R228" s="43"/>
      <c r="S228" s="43"/>
      <c r="T228" s="43"/>
      <c r="U228" s="43"/>
      <c r="V228" s="43"/>
      <c r="W228" s="43"/>
      <c r="X228" s="33"/>
      <c r="Y228" s="33"/>
      <c r="Z228" s="33"/>
      <c r="AA228" s="33"/>
      <c r="AB228" s="33"/>
      <c r="AC228" s="33"/>
      <c r="AD228" s="33"/>
    </row>
    <row r="229" spans="1:30" ht="15.75" customHeight="1" x14ac:dyDescent="0.25">
      <c r="A229" s="258"/>
      <c r="B229" s="33"/>
      <c r="C229" s="33"/>
      <c r="D229" s="33"/>
      <c r="E229" s="33"/>
      <c r="F229" s="33"/>
      <c r="G229" s="33"/>
      <c r="H229" s="33"/>
      <c r="I229" s="33"/>
      <c r="J229" s="33"/>
      <c r="K229" s="33"/>
      <c r="L229" s="43"/>
      <c r="M229" s="43"/>
      <c r="N229" s="43"/>
      <c r="O229" s="43"/>
      <c r="P229" s="43"/>
      <c r="Q229" s="43"/>
      <c r="R229" s="43"/>
      <c r="S229" s="43"/>
      <c r="T229" s="43"/>
      <c r="U229" s="43"/>
      <c r="V229" s="43"/>
      <c r="W229" s="43"/>
      <c r="X229" s="33"/>
      <c r="Y229" s="33"/>
      <c r="Z229" s="33"/>
      <c r="AA229" s="33"/>
      <c r="AB229" s="33"/>
      <c r="AC229" s="33"/>
      <c r="AD229" s="33"/>
    </row>
    <row r="230" spans="1:30" ht="15.75" customHeight="1" x14ac:dyDescent="0.25">
      <c r="A230" s="258"/>
      <c r="B230" s="33"/>
      <c r="C230" s="33"/>
      <c r="D230" s="33"/>
      <c r="E230" s="33"/>
      <c r="F230" s="33"/>
      <c r="G230" s="33"/>
      <c r="H230" s="33"/>
      <c r="I230" s="33"/>
      <c r="J230" s="33"/>
      <c r="K230" s="33"/>
      <c r="L230" s="43"/>
      <c r="M230" s="43"/>
      <c r="N230" s="43"/>
      <c r="O230" s="43"/>
      <c r="P230" s="43"/>
      <c r="Q230" s="43"/>
      <c r="R230" s="43"/>
      <c r="S230" s="43"/>
      <c r="T230" s="43"/>
      <c r="U230" s="43"/>
      <c r="V230" s="43"/>
      <c r="W230" s="43"/>
      <c r="X230" s="33"/>
      <c r="Y230" s="33"/>
      <c r="Z230" s="33"/>
      <c r="AA230" s="33"/>
      <c r="AB230" s="33"/>
      <c r="AC230" s="33"/>
      <c r="AD230" s="33"/>
    </row>
    <row r="231" spans="1:30" ht="15.75" customHeight="1" x14ac:dyDescent="0.25">
      <c r="A231" s="258"/>
      <c r="B231" s="33"/>
      <c r="C231" s="33"/>
      <c r="D231" s="33"/>
      <c r="E231" s="33"/>
      <c r="F231" s="33"/>
      <c r="G231" s="33"/>
      <c r="H231" s="33"/>
      <c r="I231" s="33"/>
      <c r="J231" s="33"/>
      <c r="K231" s="33"/>
      <c r="L231" s="43"/>
      <c r="M231" s="43"/>
      <c r="N231" s="43"/>
      <c r="O231" s="43"/>
      <c r="P231" s="43"/>
      <c r="Q231" s="43"/>
      <c r="R231" s="43"/>
      <c r="S231" s="43"/>
      <c r="T231" s="43"/>
      <c r="U231" s="43"/>
      <c r="V231" s="43"/>
      <c r="W231" s="43"/>
      <c r="X231" s="33"/>
      <c r="Y231" s="33"/>
      <c r="Z231" s="33"/>
      <c r="AA231" s="33"/>
      <c r="AB231" s="33"/>
      <c r="AC231" s="33"/>
      <c r="AD231" s="33"/>
    </row>
    <row r="232" spans="1:30" ht="15.75" customHeight="1" x14ac:dyDescent="0.25">
      <c r="A232" s="258"/>
      <c r="B232" s="33"/>
      <c r="C232" s="33"/>
      <c r="D232" s="33"/>
      <c r="E232" s="33"/>
      <c r="F232" s="33"/>
      <c r="G232" s="33"/>
      <c r="H232" s="33"/>
      <c r="I232" s="33"/>
      <c r="J232" s="33"/>
      <c r="K232" s="33"/>
      <c r="L232" s="43"/>
      <c r="M232" s="43"/>
      <c r="N232" s="43"/>
      <c r="O232" s="43"/>
      <c r="P232" s="43"/>
      <c r="Q232" s="43"/>
      <c r="R232" s="43"/>
      <c r="S232" s="43"/>
      <c r="T232" s="43"/>
      <c r="U232" s="43"/>
      <c r="V232" s="43"/>
      <c r="W232" s="43"/>
      <c r="X232" s="33"/>
      <c r="Y232" s="33"/>
      <c r="Z232" s="33"/>
      <c r="AA232" s="33"/>
      <c r="AB232" s="33"/>
      <c r="AC232" s="33"/>
      <c r="AD232" s="33"/>
    </row>
    <row r="233" spans="1:30" ht="15.75" customHeight="1" x14ac:dyDescent="0.25">
      <c r="A233" s="258"/>
      <c r="B233" s="33"/>
      <c r="C233" s="33"/>
      <c r="D233" s="33"/>
      <c r="E233" s="33"/>
      <c r="F233" s="33"/>
      <c r="G233" s="33"/>
      <c r="H233" s="33"/>
      <c r="I233" s="33"/>
      <c r="J233" s="33"/>
      <c r="K233" s="33"/>
      <c r="L233" s="43"/>
      <c r="M233" s="43"/>
      <c r="N233" s="43"/>
      <c r="O233" s="43"/>
      <c r="P233" s="43"/>
      <c r="Q233" s="43"/>
      <c r="R233" s="43"/>
      <c r="S233" s="43"/>
      <c r="T233" s="43"/>
      <c r="U233" s="43"/>
      <c r="V233" s="43"/>
      <c r="W233" s="43"/>
      <c r="X233" s="33"/>
      <c r="Y233" s="33"/>
      <c r="Z233" s="33"/>
      <c r="AA233" s="33"/>
      <c r="AB233" s="33"/>
      <c r="AC233" s="33"/>
      <c r="AD233" s="33"/>
    </row>
    <row r="234" spans="1:30" ht="15.75" customHeight="1" x14ac:dyDescent="0.25">
      <c r="A234" s="258"/>
      <c r="B234" s="33"/>
      <c r="C234" s="33"/>
      <c r="D234" s="33"/>
      <c r="E234" s="33"/>
      <c r="F234" s="33"/>
      <c r="G234" s="33"/>
      <c r="H234" s="33"/>
      <c r="I234" s="33"/>
      <c r="J234" s="33"/>
      <c r="K234" s="33"/>
      <c r="L234" s="43"/>
      <c r="M234" s="43"/>
      <c r="N234" s="43"/>
      <c r="O234" s="43"/>
      <c r="P234" s="43"/>
      <c r="Q234" s="43"/>
      <c r="R234" s="43"/>
      <c r="S234" s="43"/>
      <c r="T234" s="43"/>
      <c r="U234" s="43"/>
      <c r="V234" s="43"/>
      <c r="W234" s="43"/>
      <c r="X234" s="33"/>
      <c r="Y234" s="33"/>
      <c r="Z234" s="33"/>
      <c r="AA234" s="33"/>
      <c r="AB234" s="33"/>
      <c r="AC234" s="33"/>
      <c r="AD234" s="33"/>
    </row>
    <row r="235" spans="1:30" ht="15.75" customHeight="1" x14ac:dyDescent="0.25">
      <c r="A235" s="258"/>
      <c r="B235" s="33"/>
      <c r="C235" s="33"/>
      <c r="D235" s="33"/>
      <c r="E235" s="33"/>
      <c r="F235" s="33"/>
      <c r="G235" s="33"/>
      <c r="H235" s="33"/>
      <c r="I235" s="33"/>
      <c r="J235" s="33"/>
      <c r="K235" s="33"/>
      <c r="L235" s="43"/>
      <c r="M235" s="43"/>
      <c r="N235" s="43"/>
      <c r="O235" s="43"/>
      <c r="P235" s="43"/>
      <c r="Q235" s="43"/>
      <c r="R235" s="43"/>
      <c r="S235" s="43"/>
      <c r="T235" s="43"/>
      <c r="U235" s="43"/>
      <c r="V235" s="43"/>
      <c r="W235" s="43"/>
      <c r="X235" s="33"/>
      <c r="Y235" s="33"/>
      <c r="Z235" s="33"/>
      <c r="AA235" s="33"/>
      <c r="AB235" s="33"/>
      <c r="AC235" s="33"/>
      <c r="AD235" s="33"/>
    </row>
    <row r="236" spans="1:30" ht="15.75" customHeight="1" x14ac:dyDescent="0.25">
      <c r="A236" s="258"/>
      <c r="B236" s="33"/>
      <c r="C236" s="33"/>
      <c r="D236" s="33"/>
      <c r="E236" s="33"/>
      <c r="F236" s="33"/>
      <c r="G236" s="33"/>
      <c r="H236" s="33"/>
      <c r="I236" s="33"/>
      <c r="J236" s="33"/>
      <c r="K236" s="33"/>
      <c r="L236" s="43"/>
      <c r="M236" s="43"/>
      <c r="N236" s="43"/>
      <c r="O236" s="43"/>
      <c r="P236" s="43"/>
      <c r="Q236" s="43"/>
      <c r="R236" s="43"/>
      <c r="S236" s="43"/>
      <c r="T236" s="43"/>
      <c r="U236" s="43"/>
      <c r="V236" s="43"/>
      <c r="W236" s="43"/>
      <c r="X236" s="33"/>
      <c r="Y236" s="33"/>
      <c r="Z236" s="33"/>
      <c r="AA236" s="33"/>
      <c r="AB236" s="33"/>
      <c r="AC236" s="33"/>
      <c r="AD236" s="33"/>
    </row>
    <row r="237" spans="1:30" ht="15.75" customHeight="1" x14ac:dyDescent="0.25">
      <c r="A237" s="258"/>
      <c r="B237" s="33"/>
      <c r="C237" s="33"/>
      <c r="D237" s="33"/>
      <c r="E237" s="33"/>
      <c r="F237" s="33"/>
      <c r="G237" s="33"/>
      <c r="H237" s="33"/>
      <c r="I237" s="33"/>
      <c r="J237" s="33"/>
      <c r="K237" s="33"/>
      <c r="L237" s="43"/>
      <c r="M237" s="43"/>
      <c r="N237" s="43"/>
      <c r="O237" s="43"/>
      <c r="P237" s="43"/>
      <c r="Q237" s="43"/>
      <c r="R237" s="43"/>
      <c r="S237" s="43"/>
      <c r="T237" s="43"/>
      <c r="U237" s="43"/>
      <c r="V237" s="43"/>
      <c r="W237" s="43"/>
      <c r="X237" s="33"/>
      <c r="Y237" s="33"/>
      <c r="Z237" s="33"/>
      <c r="AA237" s="33"/>
      <c r="AB237" s="33"/>
      <c r="AC237" s="33"/>
      <c r="AD237" s="33"/>
    </row>
    <row r="238" spans="1:30" ht="15.75" customHeight="1" x14ac:dyDescent="0.25">
      <c r="A238" s="258"/>
      <c r="B238" s="33"/>
      <c r="C238" s="33"/>
      <c r="D238" s="33"/>
      <c r="E238" s="33"/>
      <c r="F238" s="33"/>
      <c r="G238" s="33"/>
      <c r="H238" s="33"/>
      <c r="I238" s="33"/>
      <c r="J238" s="33"/>
      <c r="K238" s="33"/>
      <c r="L238" s="43"/>
      <c r="M238" s="43"/>
      <c r="N238" s="43"/>
      <c r="O238" s="43"/>
      <c r="P238" s="43"/>
      <c r="Q238" s="43"/>
      <c r="R238" s="43"/>
      <c r="S238" s="43"/>
      <c r="T238" s="43"/>
      <c r="U238" s="43"/>
      <c r="V238" s="43"/>
      <c r="W238" s="43"/>
      <c r="X238" s="33"/>
      <c r="Y238" s="33"/>
      <c r="Z238" s="33"/>
      <c r="AA238" s="33"/>
      <c r="AB238" s="33"/>
      <c r="AC238" s="33"/>
      <c r="AD238" s="33"/>
    </row>
    <row r="239" spans="1:30" ht="15.75" customHeight="1" x14ac:dyDescent="0.25">
      <c r="A239" s="258"/>
      <c r="B239" s="33"/>
      <c r="C239" s="33"/>
      <c r="D239" s="33"/>
      <c r="E239" s="33"/>
      <c r="F239" s="33"/>
      <c r="G239" s="33"/>
      <c r="H239" s="33"/>
      <c r="I239" s="33"/>
      <c r="J239" s="33"/>
      <c r="K239" s="33"/>
      <c r="L239" s="43"/>
      <c r="M239" s="43"/>
      <c r="N239" s="43"/>
      <c r="O239" s="43"/>
      <c r="P239" s="43"/>
      <c r="Q239" s="43"/>
      <c r="R239" s="43"/>
      <c r="S239" s="43"/>
      <c r="T239" s="43"/>
      <c r="U239" s="43"/>
      <c r="V239" s="43"/>
      <c r="W239" s="43"/>
      <c r="X239" s="33"/>
      <c r="Y239" s="33"/>
      <c r="Z239" s="33"/>
      <c r="AA239" s="33"/>
      <c r="AB239" s="33"/>
      <c r="AC239" s="33"/>
      <c r="AD239" s="33"/>
    </row>
    <row r="240" spans="1:30" ht="15.75" customHeight="1" x14ac:dyDescent="0.25">
      <c r="A240" s="258"/>
      <c r="B240" s="33"/>
      <c r="C240" s="33"/>
      <c r="D240" s="33"/>
      <c r="E240" s="33"/>
      <c r="F240" s="33"/>
      <c r="G240" s="33"/>
      <c r="H240" s="33"/>
      <c r="I240" s="33"/>
      <c r="J240" s="33"/>
      <c r="K240" s="33"/>
      <c r="L240" s="43"/>
      <c r="M240" s="43"/>
      <c r="N240" s="43"/>
      <c r="O240" s="43"/>
      <c r="P240" s="43"/>
      <c r="Q240" s="43"/>
      <c r="R240" s="43"/>
      <c r="S240" s="43"/>
      <c r="T240" s="43"/>
      <c r="U240" s="43"/>
      <c r="V240" s="43"/>
      <c r="W240" s="43"/>
      <c r="X240" s="33"/>
      <c r="Y240" s="33"/>
      <c r="Z240" s="33"/>
      <c r="AA240" s="33"/>
      <c r="AB240" s="33"/>
      <c r="AC240" s="33"/>
      <c r="AD240" s="33"/>
    </row>
    <row r="241" spans="1:30" ht="15.75" customHeight="1" x14ac:dyDescent="0.25">
      <c r="A241" s="258"/>
      <c r="B241" s="33"/>
      <c r="C241" s="33"/>
      <c r="D241" s="33"/>
      <c r="E241" s="33"/>
      <c r="F241" s="33"/>
      <c r="G241" s="33"/>
      <c r="H241" s="33"/>
      <c r="I241" s="33"/>
      <c r="J241" s="33"/>
      <c r="K241" s="33"/>
      <c r="L241" s="43"/>
      <c r="M241" s="43"/>
      <c r="N241" s="43"/>
      <c r="O241" s="43"/>
      <c r="P241" s="43"/>
      <c r="Q241" s="43"/>
      <c r="R241" s="43"/>
      <c r="S241" s="43"/>
      <c r="T241" s="43"/>
      <c r="U241" s="43"/>
      <c r="V241" s="43"/>
      <c r="W241" s="43"/>
      <c r="X241" s="33"/>
      <c r="Y241" s="33"/>
      <c r="Z241" s="33"/>
      <c r="AA241" s="33"/>
      <c r="AB241" s="33"/>
      <c r="AC241" s="33"/>
      <c r="AD241" s="33"/>
    </row>
    <row r="242" spans="1:30" ht="15.75" customHeight="1" x14ac:dyDescent="0.25">
      <c r="A242" s="258"/>
      <c r="B242" s="33"/>
      <c r="C242" s="33"/>
      <c r="D242" s="33"/>
      <c r="E242" s="33"/>
      <c r="F242" s="33"/>
      <c r="G242" s="33"/>
      <c r="H242" s="33"/>
      <c r="I242" s="33"/>
      <c r="J242" s="33"/>
      <c r="K242" s="33"/>
      <c r="L242" s="43"/>
      <c r="M242" s="43"/>
      <c r="N242" s="43"/>
      <c r="O242" s="43"/>
      <c r="P242" s="43"/>
      <c r="Q242" s="43"/>
      <c r="R242" s="43"/>
      <c r="S242" s="43"/>
      <c r="T242" s="43"/>
      <c r="U242" s="43"/>
      <c r="V242" s="43"/>
      <c r="W242" s="43"/>
      <c r="X242" s="33"/>
      <c r="Y242" s="33"/>
      <c r="Z242" s="33"/>
      <c r="AA242" s="33"/>
      <c r="AB242" s="33"/>
      <c r="AC242" s="33"/>
      <c r="AD242" s="33"/>
    </row>
    <row r="243" spans="1:30" ht="15.75" customHeight="1" x14ac:dyDescent="0.25">
      <c r="A243" s="258"/>
      <c r="B243" s="33"/>
      <c r="C243" s="33"/>
      <c r="D243" s="33"/>
      <c r="E243" s="33"/>
      <c r="F243" s="33"/>
      <c r="G243" s="33"/>
      <c r="H243" s="33"/>
      <c r="I243" s="33"/>
      <c r="J243" s="33"/>
      <c r="K243" s="33"/>
      <c r="L243" s="43"/>
      <c r="M243" s="43"/>
      <c r="N243" s="43"/>
      <c r="O243" s="43"/>
      <c r="P243" s="43"/>
      <c r="Q243" s="43"/>
      <c r="R243" s="43"/>
      <c r="S243" s="43"/>
      <c r="T243" s="43"/>
      <c r="U243" s="43"/>
      <c r="V243" s="43"/>
      <c r="W243" s="43"/>
      <c r="X243" s="33"/>
      <c r="Y243" s="33"/>
      <c r="Z243" s="33"/>
      <c r="AA243" s="33"/>
      <c r="AB243" s="33"/>
      <c r="AC243" s="33"/>
      <c r="AD243" s="33"/>
    </row>
    <row r="244" spans="1:30" ht="15.75" customHeight="1" x14ac:dyDescent="0.25">
      <c r="A244" s="258"/>
      <c r="B244" s="33"/>
      <c r="C244" s="33"/>
      <c r="D244" s="33"/>
      <c r="E244" s="33"/>
      <c r="F244" s="33"/>
      <c r="G244" s="33"/>
      <c r="H244" s="33"/>
      <c r="I244" s="33"/>
      <c r="J244" s="33"/>
      <c r="K244" s="33"/>
      <c r="L244" s="43"/>
      <c r="M244" s="43"/>
      <c r="N244" s="43"/>
      <c r="O244" s="43"/>
      <c r="P244" s="43"/>
      <c r="Q244" s="43"/>
      <c r="R244" s="43"/>
      <c r="S244" s="43"/>
      <c r="T244" s="43"/>
      <c r="U244" s="43"/>
      <c r="V244" s="43"/>
      <c r="W244" s="43"/>
      <c r="X244" s="33"/>
      <c r="Y244" s="33"/>
      <c r="Z244" s="33"/>
      <c r="AA244" s="33"/>
      <c r="AB244" s="33"/>
      <c r="AC244" s="33"/>
      <c r="AD244" s="33"/>
    </row>
    <row r="245" spans="1:30" ht="15.75" customHeight="1" x14ac:dyDescent="0.25">
      <c r="C245" s="3"/>
      <c r="L245" s="58"/>
      <c r="M245" s="58"/>
      <c r="N245" s="58"/>
      <c r="O245" s="58"/>
      <c r="P245" s="58"/>
      <c r="Q245" s="58"/>
      <c r="R245" s="58"/>
      <c r="S245" s="58"/>
      <c r="T245" s="58"/>
      <c r="U245" s="58"/>
      <c r="V245" s="58"/>
      <c r="W245" s="58"/>
    </row>
    <row r="246" spans="1:30" ht="15.75" customHeight="1" x14ac:dyDescent="0.25">
      <c r="C246" s="3"/>
      <c r="L246" s="58"/>
      <c r="M246" s="58"/>
      <c r="N246" s="58"/>
      <c r="O246" s="58"/>
      <c r="P246" s="58"/>
      <c r="Q246" s="58"/>
      <c r="R246" s="58"/>
      <c r="S246" s="58"/>
      <c r="T246" s="58"/>
      <c r="U246" s="58"/>
      <c r="V246" s="58"/>
      <c r="W246" s="58"/>
    </row>
    <row r="247" spans="1:30" ht="15.75" customHeight="1" x14ac:dyDescent="0.25">
      <c r="C247" s="3"/>
      <c r="L247" s="58"/>
      <c r="M247" s="58"/>
      <c r="N247" s="58"/>
      <c r="O247" s="58"/>
      <c r="P247" s="58"/>
      <c r="Q247" s="58"/>
      <c r="R247" s="58"/>
      <c r="S247" s="58"/>
      <c r="T247" s="58"/>
      <c r="U247" s="58"/>
      <c r="V247" s="58"/>
      <c r="W247" s="58"/>
    </row>
    <row r="248" spans="1:30" ht="15.75" customHeight="1" x14ac:dyDescent="0.25">
      <c r="C248" s="3"/>
      <c r="L248" s="58"/>
      <c r="M248" s="58"/>
      <c r="N248" s="58"/>
      <c r="O248" s="58"/>
      <c r="P248" s="58"/>
      <c r="Q248" s="58"/>
      <c r="R248" s="58"/>
      <c r="S248" s="58"/>
      <c r="T248" s="58"/>
      <c r="U248" s="58"/>
      <c r="V248" s="58"/>
      <c r="W248" s="58"/>
    </row>
    <row r="249" spans="1:30" ht="15.75" customHeight="1" x14ac:dyDescent="0.25">
      <c r="C249" s="3"/>
      <c r="L249" s="58"/>
      <c r="M249" s="58"/>
      <c r="N249" s="58"/>
      <c r="O249" s="58"/>
      <c r="P249" s="58"/>
      <c r="Q249" s="58"/>
      <c r="R249" s="58"/>
      <c r="S249" s="58"/>
      <c r="T249" s="58"/>
      <c r="U249" s="58"/>
      <c r="V249" s="58"/>
      <c r="W249" s="58"/>
    </row>
    <row r="250" spans="1:30" ht="15.75" customHeight="1" x14ac:dyDescent="0.25">
      <c r="C250" s="3"/>
      <c r="L250" s="58"/>
      <c r="M250" s="58"/>
      <c r="N250" s="58"/>
      <c r="O250" s="58"/>
      <c r="P250" s="58"/>
      <c r="Q250" s="58"/>
      <c r="R250" s="58"/>
      <c r="S250" s="58"/>
      <c r="T250" s="58"/>
      <c r="U250" s="58"/>
      <c r="V250" s="58"/>
      <c r="W250" s="58"/>
    </row>
    <row r="251" spans="1:30" ht="15.75" customHeight="1" x14ac:dyDescent="0.25">
      <c r="C251" s="3"/>
      <c r="L251" s="58"/>
      <c r="M251" s="58"/>
      <c r="N251" s="58"/>
      <c r="O251" s="58"/>
      <c r="P251" s="58"/>
      <c r="Q251" s="58"/>
      <c r="R251" s="58"/>
      <c r="S251" s="58"/>
      <c r="T251" s="58"/>
      <c r="U251" s="58"/>
      <c r="V251" s="58"/>
      <c r="W251" s="58"/>
    </row>
    <row r="252" spans="1:30" ht="15.75" customHeight="1" x14ac:dyDescent="0.25">
      <c r="C252" s="3"/>
      <c r="L252" s="58"/>
      <c r="M252" s="58"/>
      <c r="N252" s="58"/>
      <c r="O252" s="58"/>
      <c r="P252" s="58"/>
      <c r="Q252" s="58"/>
      <c r="R252" s="58"/>
      <c r="S252" s="58"/>
      <c r="T252" s="58"/>
      <c r="U252" s="58"/>
      <c r="V252" s="58"/>
      <c r="W252" s="58"/>
    </row>
    <row r="253" spans="1:30" ht="15.75" customHeight="1" x14ac:dyDescent="0.25">
      <c r="C253" s="3"/>
      <c r="L253" s="58"/>
      <c r="M253" s="58"/>
      <c r="N253" s="58"/>
      <c r="O253" s="58"/>
      <c r="P253" s="58"/>
      <c r="Q253" s="58"/>
      <c r="R253" s="58"/>
      <c r="S253" s="58"/>
      <c r="T253" s="58"/>
      <c r="U253" s="58"/>
      <c r="V253" s="58"/>
      <c r="W253" s="58"/>
    </row>
    <row r="254" spans="1:30" ht="15.75" customHeight="1" x14ac:dyDescent="0.25">
      <c r="C254" s="3"/>
      <c r="L254" s="58"/>
      <c r="M254" s="58"/>
      <c r="N254" s="58"/>
      <c r="O254" s="58"/>
      <c r="P254" s="58"/>
      <c r="Q254" s="58"/>
      <c r="R254" s="58"/>
      <c r="S254" s="58"/>
      <c r="T254" s="58"/>
      <c r="U254" s="58"/>
      <c r="V254" s="58"/>
      <c r="W254" s="58"/>
    </row>
    <row r="255" spans="1:30" ht="15.75" customHeight="1" x14ac:dyDescent="0.25">
      <c r="C255" s="3"/>
      <c r="L255" s="58"/>
      <c r="M255" s="58"/>
      <c r="N255" s="58"/>
      <c r="O255" s="58"/>
      <c r="P255" s="58"/>
      <c r="Q255" s="58"/>
      <c r="R255" s="58"/>
      <c r="S255" s="58"/>
      <c r="T255" s="58"/>
      <c r="U255" s="58"/>
      <c r="V255" s="58"/>
      <c r="W255" s="58"/>
    </row>
    <row r="256" spans="1:30" ht="15.75" customHeight="1" x14ac:dyDescent="0.25">
      <c r="C256" s="3"/>
      <c r="L256" s="58"/>
      <c r="M256" s="58"/>
      <c r="N256" s="58"/>
      <c r="O256" s="58"/>
      <c r="P256" s="58"/>
      <c r="Q256" s="58"/>
      <c r="R256" s="58"/>
      <c r="S256" s="58"/>
      <c r="T256" s="58"/>
      <c r="U256" s="58"/>
      <c r="V256" s="58"/>
      <c r="W256" s="58"/>
    </row>
    <row r="257" spans="3:23" ht="15.75" customHeight="1" x14ac:dyDescent="0.25">
      <c r="C257" s="3"/>
      <c r="L257" s="58"/>
      <c r="M257" s="58"/>
      <c r="N257" s="58"/>
      <c r="O257" s="58"/>
      <c r="P257" s="58"/>
      <c r="Q257" s="58"/>
      <c r="R257" s="58"/>
      <c r="S257" s="58"/>
      <c r="T257" s="58"/>
      <c r="U257" s="58"/>
      <c r="V257" s="58"/>
      <c r="W257" s="58"/>
    </row>
    <row r="258" spans="3:23" ht="15.75" customHeight="1" x14ac:dyDescent="0.25">
      <c r="C258" s="3"/>
      <c r="L258" s="58"/>
      <c r="M258" s="58"/>
      <c r="N258" s="58"/>
      <c r="O258" s="58"/>
      <c r="P258" s="58"/>
      <c r="Q258" s="58"/>
      <c r="R258" s="58"/>
      <c r="S258" s="58"/>
      <c r="T258" s="58"/>
      <c r="U258" s="58"/>
      <c r="V258" s="58"/>
      <c r="W258" s="58"/>
    </row>
    <row r="259" spans="3:23" ht="15.75" customHeight="1" x14ac:dyDescent="0.25">
      <c r="C259" s="3"/>
      <c r="L259" s="58"/>
      <c r="M259" s="58"/>
      <c r="N259" s="58"/>
      <c r="O259" s="58"/>
      <c r="P259" s="58"/>
      <c r="Q259" s="58"/>
      <c r="R259" s="58"/>
      <c r="S259" s="58"/>
      <c r="T259" s="58"/>
      <c r="U259" s="58"/>
      <c r="V259" s="58"/>
      <c r="W259" s="58"/>
    </row>
    <row r="260" spans="3:23" ht="15.75" customHeight="1" x14ac:dyDescent="0.25">
      <c r="C260" s="3"/>
      <c r="L260" s="58"/>
      <c r="M260" s="58"/>
      <c r="N260" s="58"/>
      <c r="O260" s="58"/>
      <c r="P260" s="58"/>
      <c r="Q260" s="58"/>
      <c r="R260" s="58"/>
      <c r="S260" s="58"/>
      <c r="T260" s="58"/>
      <c r="U260" s="58"/>
      <c r="V260" s="58"/>
      <c r="W260" s="58"/>
    </row>
    <row r="261" spans="3:23" ht="15.75" customHeight="1" x14ac:dyDescent="0.25">
      <c r="C261" s="3"/>
      <c r="L261" s="58"/>
      <c r="M261" s="58"/>
      <c r="N261" s="58"/>
      <c r="O261" s="58"/>
      <c r="P261" s="58"/>
      <c r="Q261" s="58"/>
      <c r="R261" s="58"/>
      <c r="S261" s="58"/>
      <c r="T261" s="58"/>
      <c r="U261" s="58"/>
      <c r="V261" s="58"/>
      <c r="W261" s="58"/>
    </row>
    <row r="262" spans="3:23" ht="15.75" customHeight="1" x14ac:dyDescent="0.25">
      <c r="C262" s="3"/>
      <c r="L262" s="58"/>
      <c r="M262" s="58"/>
      <c r="N262" s="58"/>
      <c r="O262" s="58"/>
      <c r="P262" s="58"/>
      <c r="Q262" s="58"/>
      <c r="R262" s="58"/>
      <c r="S262" s="58"/>
      <c r="T262" s="58"/>
      <c r="U262" s="58"/>
      <c r="V262" s="58"/>
      <c r="W262" s="58"/>
    </row>
    <row r="263" spans="3:23" ht="15.75" customHeight="1" x14ac:dyDescent="0.25">
      <c r="C263" s="3"/>
      <c r="L263" s="58"/>
      <c r="M263" s="58"/>
      <c r="N263" s="58"/>
      <c r="O263" s="58"/>
      <c r="P263" s="58"/>
      <c r="Q263" s="58"/>
      <c r="R263" s="58"/>
      <c r="S263" s="58"/>
      <c r="T263" s="58"/>
      <c r="U263" s="58"/>
      <c r="V263" s="58"/>
      <c r="W263" s="58"/>
    </row>
    <row r="264" spans="3:23" ht="15.75" customHeight="1" x14ac:dyDescent="0.25">
      <c r="C264" s="3"/>
      <c r="L264" s="58"/>
      <c r="M264" s="58"/>
      <c r="N264" s="58"/>
      <c r="O264" s="58"/>
      <c r="P264" s="58"/>
      <c r="Q264" s="58"/>
      <c r="R264" s="58"/>
      <c r="S264" s="58"/>
      <c r="T264" s="58"/>
      <c r="U264" s="58"/>
      <c r="V264" s="58"/>
      <c r="W264" s="58"/>
    </row>
    <row r="265" spans="3:23" ht="15.75" customHeight="1" x14ac:dyDescent="0.25">
      <c r="C265" s="3"/>
      <c r="L265" s="58"/>
      <c r="M265" s="58"/>
      <c r="N265" s="58"/>
      <c r="O265" s="58"/>
      <c r="P265" s="58"/>
      <c r="Q265" s="58"/>
      <c r="R265" s="58"/>
      <c r="S265" s="58"/>
      <c r="T265" s="58"/>
      <c r="U265" s="58"/>
      <c r="V265" s="58"/>
      <c r="W265" s="58"/>
    </row>
    <row r="266" spans="3:23" ht="15.75" customHeight="1" x14ac:dyDescent="0.25">
      <c r="C266" s="3"/>
      <c r="L266" s="58"/>
      <c r="M266" s="58"/>
      <c r="N266" s="58"/>
      <c r="O266" s="58"/>
      <c r="P266" s="58"/>
      <c r="Q266" s="58"/>
      <c r="R266" s="58"/>
      <c r="S266" s="58"/>
      <c r="T266" s="58"/>
      <c r="U266" s="58"/>
      <c r="V266" s="58"/>
      <c r="W266" s="58"/>
    </row>
    <row r="267" spans="3:23" ht="15.75" customHeight="1" x14ac:dyDescent="0.25">
      <c r="C267" s="3"/>
      <c r="L267" s="58"/>
      <c r="M267" s="58"/>
      <c r="N267" s="58"/>
      <c r="O267" s="58"/>
      <c r="P267" s="58"/>
      <c r="Q267" s="58"/>
      <c r="R267" s="58"/>
      <c r="S267" s="58"/>
      <c r="T267" s="58"/>
      <c r="U267" s="58"/>
      <c r="V267" s="58"/>
      <c r="W267" s="58"/>
    </row>
    <row r="268" spans="3:23" ht="15.75" customHeight="1" x14ac:dyDescent="0.25">
      <c r="C268" s="3"/>
      <c r="L268" s="58"/>
      <c r="M268" s="58"/>
      <c r="N268" s="58"/>
      <c r="O268" s="58"/>
      <c r="P268" s="58"/>
      <c r="Q268" s="58"/>
      <c r="R268" s="58"/>
      <c r="S268" s="58"/>
      <c r="T268" s="58"/>
      <c r="U268" s="58"/>
      <c r="V268" s="58"/>
      <c r="W268" s="58"/>
    </row>
    <row r="269" spans="3:23" ht="15.75" customHeight="1" x14ac:dyDescent="0.25">
      <c r="C269" s="3"/>
      <c r="L269" s="58"/>
      <c r="M269" s="58"/>
      <c r="N269" s="58"/>
      <c r="O269" s="58"/>
      <c r="P269" s="58"/>
      <c r="Q269" s="58"/>
      <c r="R269" s="58"/>
      <c r="S269" s="58"/>
      <c r="T269" s="58"/>
      <c r="U269" s="58"/>
      <c r="V269" s="58"/>
      <c r="W269" s="58"/>
    </row>
    <row r="270" spans="3:23" ht="15.75" customHeight="1" x14ac:dyDescent="0.25">
      <c r="C270" s="3"/>
      <c r="L270" s="58"/>
      <c r="M270" s="58"/>
      <c r="N270" s="58"/>
      <c r="O270" s="58"/>
      <c r="P270" s="58"/>
      <c r="Q270" s="58"/>
      <c r="R270" s="58"/>
      <c r="S270" s="58"/>
      <c r="T270" s="58"/>
      <c r="U270" s="58"/>
      <c r="V270" s="58"/>
      <c r="W270" s="58"/>
    </row>
    <row r="271" spans="3:23" ht="15.75" customHeight="1" x14ac:dyDescent="0.25">
      <c r="C271" s="3"/>
      <c r="L271" s="58"/>
      <c r="M271" s="58"/>
      <c r="N271" s="58"/>
      <c r="O271" s="58"/>
      <c r="P271" s="58"/>
      <c r="Q271" s="58"/>
      <c r="R271" s="58"/>
      <c r="S271" s="58"/>
      <c r="T271" s="58"/>
      <c r="U271" s="58"/>
      <c r="V271" s="58"/>
      <c r="W271" s="58"/>
    </row>
    <row r="272" spans="3:23" ht="15.75" customHeight="1" x14ac:dyDescent="0.25">
      <c r="C272" s="3"/>
      <c r="L272" s="58"/>
      <c r="M272" s="58"/>
      <c r="N272" s="58"/>
      <c r="O272" s="58"/>
      <c r="P272" s="58"/>
      <c r="Q272" s="58"/>
      <c r="R272" s="58"/>
      <c r="S272" s="58"/>
      <c r="T272" s="58"/>
      <c r="U272" s="58"/>
      <c r="V272" s="58"/>
      <c r="W272" s="58"/>
    </row>
    <row r="273" spans="3:23" ht="15.75" customHeight="1" x14ac:dyDescent="0.25">
      <c r="C273" s="3"/>
      <c r="L273" s="58"/>
      <c r="M273" s="58"/>
      <c r="N273" s="58"/>
      <c r="O273" s="58"/>
      <c r="P273" s="58"/>
      <c r="Q273" s="58"/>
      <c r="R273" s="58"/>
      <c r="S273" s="58"/>
      <c r="T273" s="58"/>
      <c r="U273" s="58"/>
      <c r="V273" s="58"/>
      <c r="W273" s="58"/>
    </row>
    <row r="274" spans="3:23" ht="15.75" customHeight="1" x14ac:dyDescent="0.25">
      <c r="C274" s="3"/>
      <c r="L274" s="58"/>
      <c r="M274" s="58"/>
      <c r="N274" s="58"/>
      <c r="O274" s="58"/>
      <c r="P274" s="58"/>
      <c r="Q274" s="58"/>
      <c r="R274" s="58"/>
      <c r="S274" s="58"/>
      <c r="T274" s="58"/>
      <c r="U274" s="58"/>
      <c r="V274" s="58"/>
      <c r="W274" s="58"/>
    </row>
    <row r="275" spans="3:23" ht="15.75" customHeight="1" x14ac:dyDescent="0.25">
      <c r="C275" s="3"/>
      <c r="L275" s="58"/>
      <c r="M275" s="58"/>
      <c r="N275" s="58"/>
      <c r="O275" s="58"/>
      <c r="P275" s="58"/>
      <c r="Q275" s="58"/>
      <c r="R275" s="58"/>
      <c r="S275" s="58"/>
      <c r="T275" s="58"/>
      <c r="U275" s="58"/>
      <c r="V275" s="58"/>
      <c r="W275" s="58"/>
    </row>
    <row r="276" spans="3:23" ht="15.75" customHeight="1" x14ac:dyDescent="0.25">
      <c r="C276" s="3"/>
      <c r="L276" s="58"/>
      <c r="M276" s="58"/>
      <c r="N276" s="58"/>
      <c r="O276" s="58"/>
      <c r="P276" s="58"/>
      <c r="Q276" s="58"/>
      <c r="R276" s="58"/>
      <c r="S276" s="58"/>
      <c r="T276" s="58"/>
      <c r="U276" s="58"/>
      <c r="V276" s="58"/>
      <c r="W276" s="58"/>
    </row>
    <row r="277" spans="3:23" ht="15.75" customHeight="1" x14ac:dyDescent="0.25">
      <c r="C277" s="3"/>
      <c r="L277" s="58"/>
      <c r="M277" s="58"/>
      <c r="N277" s="58"/>
      <c r="O277" s="58"/>
      <c r="P277" s="58"/>
      <c r="Q277" s="58"/>
      <c r="R277" s="58"/>
      <c r="S277" s="58"/>
      <c r="T277" s="58"/>
      <c r="U277" s="58"/>
      <c r="V277" s="58"/>
      <c r="W277" s="58"/>
    </row>
    <row r="278" spans="3:23" ht="15.75" customHeight="1" x14ac:dyDescent="0.25">
      <c r="C278" s="3"/>
      <c r="L278" s="58"/>
      <c r="M278" s="58"/>
      <c r="N278" s="58"/>
      <c r="O278" s="58"/>
      <c r="P278" s="58"/>
      <c r="Q278" s="58"/>
      <c r="R278" s="58"/>
      <c r="S278" s="58"/>
      <c r="T278" s="58"/>
      <c r="U278" s="58"/>
      <c r="V278" s="58"/>
      <c r="W278" s="58"/>
    </row>
    <row r="279" spans="3:23" ht="15.75" customHeight="1" x14ac:dyDescent="0.25">
      <c r="C279" s="3"/>
      <c r="L279" s="58"/>
      <c r="M279" s="58"/>
      <c r="N279" s="58"/>
      <c r="O279" s="58"/>
      <c r="P279" s="58"/>
      <c r="Q279" s="58"/>
      <c r="R279" s="58"/>
      <c r="S279" s="58"/>
      <c r="T279" s="58"/>
      <c r="U279" s="58"/>
      <c r="V279" s="58"/>
      <c r="W279" s="58"/>
    </row>
    <row r="280" spans="3:23" ht="15.75" customHeight="1" x14ac:dyDescent="0.25">
      <c r="C280" s="3"/>
      <c r="L280" s="58"/>
      <c r="M280" s="58"/>
      <c r="N280" s="58"/>
      <c r="O280" s="58"/>
      <c r="P280" s="58"/>
      <c r="Q280" s="58"/>
      <c r="R280" s="58"/>
      <c r="S280" s="58"/>
      <c r="T280" s="58"/>
      <c r="U280" s="58"/>
      <c r="V280" s="58"/>
      <c r="W280" s="58"/>
    </row>
    <row r="281" spans="3:23" ht="15.75" customHeight="1" x14ac:dyDescent="0.25">
      <c r="C281" s="3"/>
      <c r="L281" s="58"/>
      <c r="M281" s="58"/>
      <c r="N281" s="58"/>
      <c r="O281" s="58"/>
      <c r="P281" s="58"/>
      <c r="Q281" s="58"/>
      <c r="R281" s="58"/>
      <c r="S281" s="58"/>
      <c r="T281" s="58"/>
      <c r="U281" s="58"/>
      <c r="V281" s="58"/>
      <c r="W281" s="58"/>
    </row>
    <row r="282" spans="3:23" ht="15.75" customHeight="1" x14ac:dyDescent="0.25">
      <c r="C282" s="3"/>
      <c r="L282" s="58"/>
      <c r="M282" s="58"/>
      <c r="N282" s="58"/>
      <c r="O282" s="58"/>
      <c r="P282" s="58"/>
      <c r="Q282" s="58"/>
      <c r="R282" s="58"/>
      <c r="S282" s="58"/>
      <c r="T282" s="58"/>
      <c r="U282" s="58"/>
      <c r="V282" s="58"/>
      <c r="W282" s="58"/>
    </row>
    <row r="283" spans="3:23" ht="15.75" customHeight="1" x14ac:dyDescent="0.25">
      <c r="C283" s="3"/>
      <c r="L283" s="58"/>
      <c r="M283" s="58"/>
      <c r="N283" s="58"/>
      <c r="O283" s="58"/>
      <c r="P283" s="58"/>
      <c r="Q283" s="58"/>
      <c r="R283" s="58"/>
      <c r="S283" s="58"/>
      <c r="T283" s="58"/>
      <c r="U283" s="58"/>
      <c r="V283" s="58"/>
      <c r="W283" s="58"/>
    </row>
    <row r="284" spans="3:23" ht="15.75" customHeight="1" x14ac:dyDescent="0.25">
      <c r="C284" s="3"/>
      <c r="L284" s="58"/>
      <c r="M284" s="58"/>
      <c r="N284" s="58"/>
      <c r="O284" s="58"/>
      <c r="P284" s="58"/>
      <c r="Q284" s="58"/>
      <c r="R284" s="58"/>
      <c r="S284" s="58"/>
      <c r="T284" s="58"/>
      <c r="U284" s="58"/>
      <c r="V284" s="58"/>
      <c r="W284" s="58"/>
    </row>
    <row r="285" spans="3:23" ht="15.75" customHeight="1" x14ac:dyDescent="0.25">
      <c r="C285" s="3"/>
      <c r="L285" s="58"/>
      <c r="M285" s="58"/>
      <c r="N285" s="58"/>
      <c r="O285" s="58"/>
      <c r="P285" s="58"/>
      <c r="Q285" s="58"/>
      <c r="R285" s="58"/>
      <c r="S285" s="58"/>
      <c r="T285" s="58"/>
      <c r="U285" s="58"/>
      <c r="V285" s="58"/>
      <c r="W285" s="58"/>
    </row>
    <row r="286" spans="3:23" ht="15.75" customHeight="1" x14ac:dyDescent="0.25">
      <c r="C286" s="3"/>
      <c r="L286" s="58"/>
      <c r="M286" s="58"/>
      <c r="N286" s="58"/>
      <c r="O286" s="58"/>
      <c r="P286" s="58"/>
      <c r="Q286" s="58"/>
      <c r="R286" s="58"/>
      <c r="S286" s="58"/>
      <c r="T286" s="58"/>
      <c r="U286" s="58"/>
      <c r="V286" s="58"/>
      <c r="W286" s="58"/>
    </row>
    <row r="287" spans="3:23" ht="15.75" customHeight="1" x14ac:dyDescent="0.25">
      <c r="C287" s="3"/>
      <c r="L287" s="58"/>
      <c r="M287" s="58"/>
      <c r="N287" s="58"/>
      <c r="O287" s="58"/>
      <c r="P287" s="58"/>
      <c r="Q287" s="58"/>
      <c r="R287" s="58"/>
      <c r="S287" s="58"/>
      <c r="T287" s="58"/>
      <c r="U287" s="58"/>
      <c r="V287" s="58"/>
      <c r="W287" s="58"/>
    </row>
    <row r="288" spans="3:23" ht="15.75" customHeight="1" x14ac:dyDescent="0.25">
      <c r="C288" s="3"/>
      <c r="L288" s="58"/>
      <c r="M288" s="58"/>
      <c r="N288" s="58"/>
      <c r="O288" s="58"/>
      <c r="P288" s="58"/>
      <c r="Q288" s="58"/>
      <c r="R288" s="58"/>
      <c r="S288" s="58"/>
      <c r="T288" s="58"/>
      <c r="U288" s="58"/>
      <c r="V288" s="58"/>
      <c r="W288" s="58"/>
    </row>
    <row r="289" spans="3:23" ht="15.75" customHeight="1" x14ac:dyDescent="0.25">
      <c r="C289" s="3"/>
      <c r="L289" s="58"/>
      <c r="M289" s="58"/>
      <c r="N289" s="58"/>
      <c r="O289" s="58"/>
      <c r="P289" s="58"/>
      <c r="Q289" s="58"/>
      <c r="R289" s="58"/>
      <c r="S289" s="58"/>
      <c r="T289" s="58"/>
      <c r="U289" s="58"/>
      <c r="V289" s="58"/>
      <c r="W289" s="58"/>
    </row>
    <row r="290" spans="3:23" ht="15.75" customHeight="1" x14ac:dyDescent="0.25">
      <c r="C290" s="3"/>
      <c r="L290" s="58"/>
      <c r="M290" s="58"/>
      <c r="N290" s="58"/>
      <c r="O290" s="58"/>
      <c r="P290" s="58"/>
      <c r="Q290" s="58"/>
      <c r="R290" s="58"/>
      <c r="S290" s="58"/>
      <c r="T290" s="58"/>
      <c r="U290" s="58"/>
      <c r="V290" s="58"/>
      <c r="W290" s="58"/>
    </row>
    <row r="291" spans="3:23" ht="15.75" customHeight="1" x14ac:dyDescent="0.25">
      <c r="C291" s="3"/>
      <c r="L291" s="58"/>
      <c r="M291" s="58"/>
      <c r="N291" s="58"/>
      <c r="O291" s="58"/>
      <c r="P291" s="58"/>
      <c r="Q291" s="58"/>
      <c r="R291" s="58"/>
      <c r="S291" s="58"/>
      <c r="T291" s="58"/>
      <c r="U291" s="58"/>
      <c r="V291" s="58"/>
      <c r="W291" s="58"/>
    </row>
    <row r="292" spans="3:23" ht="15.75" customHeight="1" x14ac:dyDescent="0.25">
      <c r="C292" s="3"/>
      <c r="L292" s="58"/>
      <c r="M292" s="58"/>
      <c r="N292" s="58"/>
      <c r="O292" s="58"/>
      <c r="P292" s="58"/>
      <c r="Q292" s="58"/>
      <c r="R292" s="58"/>
      <c r="S292" s="58"/>
      <c r="T292" s="58"/>
      <c r="U292" s="58"/>
      <c r="V292" s="58"/>
      <c r="W292" s="58"/>
    </row>
    <row r="293" spans="3:23" ht="15.75" customHeight="1" x14ac:dyDescent="0.25">
      <c r="C293" s="3"/>
      <c r="L293" s="58"/>
      <c r="M293" s="58"/>
      <c r="N293" s="58"/>
      <c r="O293" s="58"/>
      <c r="P293" s="58"/>
      <c r="Q293" s="58"/>
      <c r="R293" s="58"/>
      <c r="S293" s="58"/>
      <c r="T293" s="58"/>
      <c r="U293" s="58"/>
      <c r="V293" s="58"/>
      <c r="W293" s="58"/>
    </row>
    <row r="294" spans="3:23" ht="15.75" customHeight="1" x14ac:dyDescent="0.25">
      <c r="C294" s="3"/>
      <c r="L294" s="58"/>
      <c r="M294" s="58"/>
      <c r="N294" s="58"/>
      <c r="O294" s="58"/>
      <c r="P294" s="58"/>
      <c r="Q294" s="58"/>
      <c r="R294" s="58"/>
      <c r="S294" s="58"/>
      <c r="T294" s="58"/>
      <c r="U294" s="58"/>
      <c r="V294" s="58"/>
      <c r="W294" s="58"/>
    </row>
    <row r="295" spans="3:23" ht="15.75" customHeight="1" x14ac:dyDescent="0.25">
      <c r="C295" s="3"/>
      <c r="L295" s="58"/>
      <c r="M295" s="58"/>
      <c r="N295" s="58"/>
      <c r="O295" s="58"/>
      <c r="P295" s="58"/>
      <c r="Q295" s="58"/>
      <c r="R295" s="58"/>
      <c r="S295" s="58"/>
      <c r="T295" s="58"/>
      <c r="U295" s="58"/>
      <c r="V295" s="58"/>
      <c r="W295" s="58"/>
    </row>
    <row r="296" spans="3:23" ht="15.75" customHeight="1" x14ac:dyDescent="0.25">
      <c r="C296" s="3"/>
      <c r="L296" s="58"/>
      <c r="M296" s="58"/>
      <c r="N296" s="58"/>
      <c r="O296" s="58"/>
      <c r="P296" s="58"/>
      <c r="Q296" s="58"/>
      <c r="R296" s="58"/>
      <c r="S296" s="58"/>
      <c r="T296" s="58"/>
      <c r="U296" s="58"/>
      <c r="V296" s="58"/>
      <c r="W296" s="58"/>
    </row>
    <row r="297" spans="3:23" ht="15.75" customHeight="1" x14ac:dyDescent="0.25">
      <c r="C297" s="3"/>
      <c r="L297" s="58"/>
      <c r="M297" s="58"/>
      <c r="N297" s="58"/>
      <c r="O297" s="58"/>
      <c r="P297" s="58"/>
      <c r="Q297" s="58"/>
      <c r="R297" s="58"/>
      <c r="S297" s="58"/>
      <c r="T297" s="58"/>
      <c r="U297" s="58"/>
      <c r="V297" s="58"/>
      <c r="W297" s="58"/>
    </row>
    <row r="298" spans="3:23" ht="15.75" customHeight="1" x14ac:dyDescent="0.25">
      <c r="C298" s="3"/>
      <c r="L298" s="58"/>
      <c r="M298" s="58"/>
      <c r="N298" s="58"/>
      <c r="O298" s="58"/>
      <c r="P298" s="58"/>
      <c r="Q298" s="58"/>
      <c r="R298" s="58"/>
      <c r="S298" s="58"/>
      <c r="T298" s="58"/>
      <c r="U298" s="58"/>
      <c r="V298" s="58"/>
      <c r="W298" s="58"/>
    </row>
    <row r="299" spans="3:23" ht="15.75" customHeight="1" x14ac:dyDescent="0.25">
      <c r="C299" s="3"/>
      <c r="L299" s="58"/>
      <c r="M299" s="58"/>
      <c r="N299" s="58"/>
      <c r="O299" s="58"/>
      <c r="P299" s="58"/>
      <c r="Q299" s="58"/>
      <c r="R299" s="58"/>
      <c r="S299" s="58"/>
      <c r="T299" s="58"/>
      <c r="U299" s="58"/>
      <c r="V299" s="58"/>
      <c r="W299" s="58"/>
    </row>
    <row r="300" spans="3:23" ht="15.75" customHeight="1" x14ac:dyDescent="0.25">
      <c r="C300" s="3"/>
      <c r="L300" s="58"/>
      <c r="M300" s="58"/>
      <c r="N300" s="58"/>
      <c r="O300" s="58"/>
      <c r="P300" s="58"/>
      <c r="Q300" s="58"/>
      <c r="R300" s="58"/>
      <c r="S300" s="58"/>
      <c r="T300" s="58"/>
      <c r="U300" s="58"/>
      <c r="V300" s="58"/>
      <c r="W300" s="58"/>
    </row>
    <row r="301" spans="3:23" ht="15.75" customHeight="1" x14ac:dyDescent="0.25">
      <c r="C301" s="3"/>
      <c r="L301" s="58"/>
      <c r="M301" s="58"/>
      <c r="N301" s="58"/>
      <c r="O301" s="58"/>
      <c r="P301" s="58"/>
      <c r="Q301" s="58"/>
      <c r="R301" s="58"/>
      <c r="S301" s="58"/>
      <c r="T301" s="58"/>
      <c r="U301" s="58"/>
      <c r="V301" s="58"/>
      <c r="W301" s="58"/>
    </row>
    <row r="302" spans="3:23" ht="15.75" customHeight="1" x14ac:dyDescent="0.25">
      <c r="C302" s="3"/>
      <c r="L302" s="58"/>
      <c r="M302" s="58"/>
      <c r="N302" s="58"/>
      <c r="O302" s="58"/>
      <c r="P302" s="58"/>
      <c r="Q302" s="58"/>
      <c r="R302" s="58"/>
      <c r="S302" s="58"/>
      <c r="T302" s="58"/>
      <c r="U302" s="58"/>
      <c r="V302" s="58"/>
      <c r="W302" s="58"/>
    </row>
    <row r="303" spans="3:23" ht="15.75" customHeight="1" x14ac:dyDescent="0.25">
      <c r="C303" s="3"/>
      <c r="L303" s="58"/>
      <c r="M303" s="58"/>
      <c r="N303" s="58"/>
      <c r="O303" s="58"/>
      <c r="P303" s="58"/>
      <c r="Q303" s="58"/>
      <c r="R303" s="58"/>
      <c r="S303" s="58"/>
      <c r="T303" s="58"/>
      <c r="U303" s="58"/>
      <c r="V303" s="58"/>
      <c r="W303" s="58"/>
    </row>
    <row r="304" spans="3:23" ht="15.75" customHeight="1" x14ac:dyDescent="0.25">
      <c r="C304" s="3"/>
      <c r="L304" s="58"/>
      <c r="M304" s="58"/>
      <c r="N304" s="58"/>
      <c r="O304" s="58"/>
      <c r="P304" s="58"/>
      <c r="Q304" s="58"/>
      <c r="R304" s="58"/>
      <c r="S304" s="58"/>
      <c r="T304" s="58"/>
      <c r="U304" s="58"/>
      <c r="V304" s="58"/>
      <c r="W304" s="58"/>
    </row>
    <row r="305" spans="3:23" ht="15.75" customHeight="1" x14ac:dyDescent="0.25">
      <c r="C305" s="3"/>
      <c r="L305" s="58"/>
      <c r="M305" s="58"/>
      <c r="N305" s="58"/>
      <c r="O305" s="58"/>
      <c r="P305" s="58"/>
      <c r="Q305" s="58"/>
      <c r="R305" s="58"/>
      <c r="S305" s="58"/>
      <c r="T305" s="58"/>
      <c r="U305" s="58"/>
      <c r="V305" s="58"/>
      <c r="W305" s="58"/>
    </row>
    <row r="306" spans="3:23" ht="15.75" customHeight="1" x14ac:dyDescent="0.25">
      <c r="C306" s="3"/>
      <c r="L306" s="58"/>
      <c r="M306" s="58"/>
      <c r="N306" s="58"/>
      <c r="O306" s="58"/>
      <c r="P306" s="58"/>
      <c r="Q306" s="58"/>
      <c r="R306" s="58"/>
      <c r="S306" s="58"/>
      <c r="T306" s="58"/>
      <c r="U306" s="58"/>
      <c r="V306" s="58"/>
      <c r="W306" s="58"/>
    </row>
    <row r="307" spans="3:23" ht="15.75" customHeight="1" x14ac:dyDescent="0.25">
      <c r="C307" s="3"/>
      <c r="L307" s="58"/>
      <c r="M307" s="58"/>
      <c r="N307" s="58"/>
      <c r="O307" s="58"/>
      <c r="P307" s="58"/>
      <c r="Q307" s="58"/>
      <c r="R307" s="58"/>
      <c r="S307" s="58"/>
      <c r="T307" s="58"/>
      <c r="U307" s="58"/>
      <c r="V307" s="58"/>
      <c r="W307" s="58"/>
    </row>
    <row r="308" spans="3:23" ht="15.75" customHeight="1" x14ac:dyDescent="0.25">
      <c r="C308" s="3"/>
      <c r="L308" s="58"/>
      <c r="M308" s="58"/>
      <c r="N308" s="58"/>
      <c r="O308" s="58"/>
      <c r="P308" s="58"/>
      <c r="Q308" s="58"/>
      <c r="R308" s="58"/>
      <c r="S308" s="58"/>
      <c r="T308" s="58"/>
      <c r="U308" s="58"/>
      <c r="V308" s="58"/>
      <c r="W308" s="58"/>
    </row>
    <row r="309" spans="3:23" ht="15.75" customHeight="1" x14ac:dyDescent="0.25">
      <c r="C309" s="3"/>
      <c r="L309" s="58"/>
      <c r="M309" s="58"/>
      <c r="N309" s="58"/>
      <c r="O309" s="58"/>
      <c r="P309" s="58"/>
      <c r="Q309" s="58"/>
      <c r="R309" s="58"/>
      <c r="S309" s="58"/>
      <c r="T309" s="58"/>
      <c r="U309" s="58"/>
      <c r="V309" s="58"/>
      <c r="W309" s="58"/>
    </row>
    <row r="310" spans="3:23" ht="15.75" customHeight="1" x14ac:dyDescent="0.25">
      <c r="C310" s="3"/>
      <c r="L310" s="58"/>
      <c r="M310" s="58"/>
      <c r="N310" s="58"/>
      <c r="O310" s="58"/>
      <c r="P310" s="58"/>
      <c r="Q310" s="58"/>
      <c r="R310" s="58"/>
      <c r="S310" s="58"/>
      <c r="T310" s="58"/>
      <c r="U310" s="58"/>
      <c r="V310" s="58"/>
      <c r="W310" s="58"/>
    </row>
    <row r="311" spans="3:23" ht="15.75" customHeight="1" x14ac:dyDescent="0.25">
      <c r="C311" s="3"/>
      <c r="L311" s="58"/>
      <c r="M311" s="58"/>
      <c r="N311" s="58"/>
      <c r="O311" s="58"/>
      <c r="P311" s="58"/>
      <c r="Q311" s="58"/>
      <c r="R311" s="58"/>
      <c r="S311" s="58"/>
      <c r="T311" s="58"/>
      <c r="U311" s="58"/>
      <c r="V311" s="58"/>
      <c r="W311" s="58"/>
    </row>
    <row r="312" spans="3:23" ht="15.75" customHeight="1" x14ac:dyDescent="0.25">
      <c r="C312" s="3"/>
      <c r="L312" s="58"/>
      <c r="M312" s="58"/>
      <c r="N312" s="58"/>
      <c r="O312" s="58"/>
      <c r="P312" s="58"/>
      <c r="Q312" s="58"/>
      <c r="R312" s="58"/>
      <c r="S312" s="58"/>
      <c r="T312" s="58"/>
      <c r="U312" s="58"/>
      <c r="V312" s="58"/>
      <c r="W312" s="58"/>
    </row>
    <row r="313" spans="3:23" ht="15.75" customHeight="1" x14ac:dyDescent="0.25">
      <c r="C313" s="3"/>
      <c r="L313" s="58"/>
      <c r="M313" s="58"/>
      <c r="N313" s="58"/>
      <c r="O313" s="58"/>
      <c r="P313" s="58"/>
      <c r="Q313" s="58"/>
      <c r="R313" s="58"/>
      <c r="S313" s="58"/>
      <c r="T313" s="58"/>
      <c r="U313" s="58"/>
      <c r="V313" s="58"/>
      <c r="W313" s="58"/>
    </row>
    <row r="314" spans="3:23" ht="15.75" customHeight="1" x14ac:dyDescent="0.25">
      <c r="C314" s="3"/>
      <c r="L314" s="58"/>
      <c r="M314" s="58"/>
      <c r="N314" s="58"/>
      <c r="O314" s="58"/>
      <c r="P314" s="58"/>
      <c r="Q314" s="58"/>
      <c r="R314" s="58"/>
      <c r="S314" s="58"/>
      <c r="T314" s="58"/>
      <c r="U314" s="58"/>
      <c r="V314" s="58"/>
      <c r="W314" s="58"/>
    </row>
    <row r="315" spans="3:23" ht="15.75" customHeight="1" x14ac:dyDescent="0.25">
      <c r="C315" s="3"/>
      <c r="L315" s="58"/>
      <c r="M315" s="58"/>
      <c r="N315" s="58"/>
      <c r="O315" s="58"/>
      <c r="P315" s="58"/>
      <c r="Q315" s="58"/>
      <c r="R315" s="58"/>
      <c r="S315" s="58"/>
      <c r="T315" s="58"/>
      <c r="U315" s="58"/>
      <c r="V315" s="58"/>
      <c r="W315" s="58"/>
    </row>
    <row r="316" spans="3:23" ht="15.75" customHeight="1" x14ac:dyDescent="0.25">
      <c r="C316" s="3"/>
      <c r="L316" s="58"/>
      <c r="M316" s="58"/>
      <c r="N316" s="58"/>
      <c r="O316" s="58"/>
      <c r="P316" s="58"/>
      <c r="Q316" s="58"/>
      <c r="R316" s="58"/>
      <c r="S316" s="58"/>
      <c r="T316" s="58"/>
      <c r="U316" s="58"/>
      <c r="V316" s="58"/>
      <c r="W316" s="58"/>
    </row>
    <row r="317" spans="3:23" ht="15.75" customHeight="1" x14ac:dyDescent="0.25">
      <c r="C317" s="3"/>
      <c r="L317" s="58"/>
      <c r="M317" s="58"/>
      <c r="N317" s="58"/>
      <c r="O317" s="58"/>
      <c r="P317" s="58"/>
      <c r="Q317" s="58"/>
      <c r="R317" s="58"/>
      <c r="S317" s="58"/>
      <c r="T317" s="58"/>
      <c r="U317" s="58"/>
      <c r="V317" s="58"/>
      <c r="W317" s="58"/>
    </row>
    <row r="318" spans="3:23" ht="15.75" customHeight="1" x14ac:dyDescent="0.25">
      <c r="C318" s="3"/>
      <c r="L318" s="58"/>
      <c r="M318" s="58"/>
      <c r="N318" s="58"/>
      <c r="O318" s="58"/>
      <c r="P318" s="58"/>
      <c r="Q318" s="58"/>
      <c r="R318" s="58"/>
      <c r="S318" s="58"/>
      <c r="T318" s="58"/>
      <c r="U318" s="58"/>
      <c r="V318" s="58"/>
      <c r="W318" s="58"/>
    </row>
    <row r="319" spans="3:23" ht="15.75" customHeight="1" x14ac:dyDescent="0.25">
      <c r="C319" s="3"/>
      <c r="L319" s="58"/>
      <c r="M319" s="58"/>
      <c r="N319" s="58"/>
      <c r="O319" s="58"/>
      <c r="P319" s="58"/>
      <c r="Q319" s="58"/>
      <c r="R319" s="58"/>
      <c r="S319" s="58"/>
      <c r="T319" s="58"/>
      <c r="U319" s="58"/>
      <c r="V319" s="58"/>
      <c r="W319" s="58"/>
    </row>
    <row r="320" spans="3:23" ht="15.75" customHeight="1" x14ac:dyDescent="0.25">
      <c r="C320" s="3"/>
      <c r="L320" s="58"/>
      <c r="M320" s="58"/>
      <c r="N320" s="58"/>
      <c r="O320" s="58"/>
      <c r="P320" s="58"/>
      <c r="Q320" s="58"/>
      <c r="R320" s="58"/>
      <c r="S320" s="58"/>
      <c r="T320" s="58"/>
      <c r="U320" s="58"/>
      <c r="V320" s="58"/>
      <c r="W320" s="58"/>
    </row>
    <row r="321" spans="3:23" ht="15.75" customHeight="1" x14ac:dyDescent="0.25">
      <c r="C321" s="3"/>
      <c r="L321" s="58"/>
      <c r="M321" s="58"/>
      <c r="N321" s="58"/>
      <c r="O321" s="58"/>
      <c r="P321" s="58"/>
      <c r="Q321" s="58"/>
      <c r="R321" s="58"/>
      <c r="S321" s="58"/>
      <c r="T321" s="58"/>
      <c r="U321" s="58"/>
      <c r="V321" s="58"/>
      <c r="W321" s="58"/>
    </row>
    <row r="322" spans="3:23" ht="15.75" customHeight="1" x14ac:dyDescent="0.25">
      <c r="C322" s="3"/>
      <c r="L322" s="58"/>
      <c r="M322" s="58"/>
      <c r="N322" s="58"/>
      <c r="O322" s="58"/>
      <c r="P322" s="58"/>
      <c r="Q322" s="58"/>
      <c r="R322" s="58"/>
      <c r="S322" s="58"/>
      <c r="T322" s="58"/>
      <c r="U322" s="58"/>
      <c r="V322" s="58"/>
      <c r="W322" s="58"/>
    </row>
    <row r="323" spans="3:23" ht="15.75" customHeight="1" x14ac:dyDescent="0.25">
      <c r="C323" s="3"/>
      <c r="L323" s="58"/>
      <c r="M323" s="58"/>
      <c r="N323" s="58"/>
      <c r="O323" s="58"/>
      <c r="P323" s="58"/>
      <c r="Q323" s="58"/>
      <c r="R323" s="58"/>
      <c r="S323" s="58"/>
      <c r="T323" s="58"/>
      <c r="U323" s="58"/>
      <c r="V323" s="58"/>
      <c r="W323" s="58"/>
    </row>
    <row r="324" spans="3:23" ht="15.75" customHeight="1" x14ac:dyDescent="0.25">
      <c r="C324" s="3"/>
      <c r="L324" s="58"/>
      <c r="M324" s="58"/>
      <c r="N324" s="58"/>
      <c r="O324" s="58"/>
      <c r="P324" s="58"/>
      <c r="Q324" s="58"/>
      <c r="R324" s="58"/>
      <c r="S324" s="58"/>
      <c r="T324" s="58"/>
      <c r="U324" s="58"/>
      <c r="V324" s="58"/>
      <c r="W324" s="58"/>
    </row>
    <row r="325" spans="3:23" ht="15.75" customHeight="1" x14ac:dyDescent="0.25">
      <c r="C325" s="3"/>
      <c r="L325" s="58"/>
      <c r="M325" s="58"/>
      <c r="N325" s="58"/>
      <c r="O325" s="58"/>
      <c r="P325" s="58"/>
      <c r="Q325" s="58"/>
      <c r="R325" s="58"/>
      <c r="S325" s="58"/>
      <c r="T325" s="58"/>
      <c r="U325" s="58"/>
      <c r="V325" s="58"/>
      <c r="W325" s="58"/>
    </row>
    <row r="326" spans="3:23" ht="15.75" customHeight="1" x14ac:dyDescent="0.25">
      <c r="C326" s="3"/>
      <c r="L326" s="58"/>
      <c r="M326" s="58"/>
      <c r="N326" s="58"/>
      <c r="O326" s="58"/>
      <c r="P326" s="58"/>
      <c r="Q326" s="58"/>
      <c r="R326" s="58"/>
      <c r="S326" s="58"/>
      <c r="T326" s="58"/>
      <c r="U326" s="58"/>
      <c r="V326" s="58"/>
      <c r="W326" s="58"/>
    </row>
    <row r="327" spans="3:23" ht="15.75" customHeight="1" x14ac:dyDescent="0.25">
      <c r="C327" s="3"/>
      <c r="L327" s="58"/>
      <c r="M327" s="58"/>
      <c r="N327" s="58"/>
      <c r="O327" s="58"/>
      <c r="P327" s="58"/>
      <c r="Q327" s="58"/>
      <c r="R327" s="58"/>
      <c r="S327" s="58"/>
      <c r="T327" s="58"/>
      <c r="U327" s="58"/>
      <c r="V327" s="58"/>
      <c r="W327" s="58"/>
    </row>
    <row r="328" spans="3:23" ht="15.75" customHeight="1" x14ac:dyDescent="0.25">
      <c r="C328" s="3"/>
      <c r="L328" s="58"/>
      <c r="M328" s="58"/>
      <c r="N328" s="58"/>
      <c r="O328" s="58"/>
      <c r="P328" s="58"/>
      <c r="Q328" s="58"/>
      <c r="R328" s="58"/>
      <c r="S328" s="58"/>
      <c r="T328" s="58"/>
      <c r="U328" s="58"/>
      <c r="V328" s="58"/>
      <c r="W328" s="58"/>
    </row>
    <row r="329" spans="3:23" ht="15.75" customHeight="1" x14ac:dyDescent="0.25">
      <c r="C329" s="3"/>
      <c r="L329" s="58"/>
      <c r="M329" s="58"/>
      <c r="N329" s="58"/>
      <c r="O329" s="58"/>
      <c r="P329" s="58"/>
      <c r="Q329" s="58"/>
      <c r="R329" s="58"/>
      <c r="S329" s="58"/>
      <c r="T329" s="58"/>
      <c r="U329" s="58"/>
      <c r="V329" s="58"/>
      <c r="W329" s="58"/>
    </row>
    <row r="330" spans="3:23" ht="15.75" customHeight="1" x14ac:dyDescent="0.25">
      <c r="C330" s="3"/>
      <c r="L330" s="58"/>
      <c r="M330" s="58"/>
      <c r="N330" s="58"/>
      <c r="O330" s="58"/>
      <c r="P330" s="58"/>
      <c r="Q330" s="58"/>
      <c r="R330" s="58"/>
      <c r="S330" s="58"/>
      <c r="T330" s="58"/>
      <c r="U330" s="58"/>
      <c r="V330" s="58"/>
      <c r="W330" s="58"/>
    </row>
    <row r="331" spans="3:23" ht="15.75" customHeight="1" x14ac:dyDescent="0.25">
      <c r="C331" s="3"/>
      <c r="L331" s="58"/>
      <c r="M331" s="58"/>
      <c r="N331" s="58"/>
      <c r="O331" s="58"/>
      <c r="P331" s="58"/>
      <c r="Q331" s="58"/>
      <c r="R331" s="58"/>
      <c r="S331" s="58"/>
      <c r="T331" s="58"/>
      <c r="U331" s="58"/>
      <c r="V331" s="58"/>
      <c r="W331" s="58"/>
    </row>
    <row r="332" spans="3:23" ht="15.75" customHeight="1" x14ac:dyDescent="0.25">
      <c r="C332" s="3"/>
      <c r="L332" s="58"/>
      <c r="M332" s="58"/>
      <c r="N332" s="58"/>
      <c r="O332" s="58"/>
      <c r="P332" s="58"/>
      <c r="Q332" s="58"/>
      <c r="R332" s="58"/>
      <c r="S332" s="58"/>
      <c r="T332" s="58"/>
      <c r="U332" s="58"/>
      <c r="V332" s="58"/>
      <c r="W332" s="58"/>
    </row>
    <row r="333" spans="3:23" ht="15.75" customHeight="1" x14ac:dyDescent="0.25">
      <c r="C333" s="3"/>
      <c r="L333" s="58"/>
      <c r="M333" s="58"/>
      <c r="N333" s="58"/>
      <c r="O333" s="58"/>
      <c r="P333" s="58"/>
      <c r="Q333" s="58"/>
      <c r="R333" s="58"/>
      <c r="S333" s="58"/>
      <c r="T333" s="58"/>
      <c r="U333" s="58"/>
      <c r="V333" s="58"/>
      <c r="W333" s="58"/>
    </row>
    <row r="334" spans="3:23" ht="15.75" customHeight="1" x14ac:dyDescent="0.25">
      <c r="C334" s="3"/>
      <c r="L334" s="58"/>
      <c r="M334" s="58"/>
      <c r="N334" s="58"/>
      <c r="O334" s="58"/>
      <c r="P334" s="58"/>
      <c r="Q334" s="58"/>
      <c r="R334" s="58"/>
      <c r="S334" s="58"/>
      <c r="T334" s="58"/>
      <c r="U334" s="58"/>
      <c r="V334" s="58"/>
      <c r="W334" s="58"/>
    </row>
    <row r="335" spans="3:23" ht="15.75" customHeight="1" x14ac:dyDescent="0.25">
      <c r="C335" s="3"/>
      <c r="L335" s="58"/>
      <c r="M335" s="58"/>
      <c r="N335" s="58"/>
      <c r="O335" s="58"/>
      <c r="P335" s="58"/>
      <c r="Q335" s="58"/>
      <c r="R335" s="58"/>
      <c r="S335" s="58"/>
      <c r="T335" s="58"/>
      <c r="U335" s="58"/>
      <c r="V335" s="58"/>
      <c r="W335" s="58"/>
    </row>
    <row r="336" spans="3:23" ht="15.75" customHeight="1" x14ac:dyDescent="0.25">
      <c r="C336" s="3"/>
      <c r="L336" s="58"/>
      <c r="M336" s="58"/>
      <c r="N336" s="58"/>
      <c r="O336" s="58"/>
      <c r="P336" s="58"/>
      <c r="Q336" s="58"/>
      <c r="R336" s="58"/>
      <c r="S336" s="58"/>
      <c r="T336" s="58"/>
      <c r="U336" s="58"/>
      <c r="V336" s="58"/>
      <c r="W336" s="58"/>
    </row>
    <row r="337" spans="3:23" ht="15.75" customHeight="1" x14ac:dyDescent="0.25">
      <c r="C337" s="3"/>
      <c r="L337" s="58"/>
      <c r="M337" s="58"/>
      <c r="N337" s="58"/>
      <c r="O337" s="58"/>
      <c r="P337" s="58"/>
      <c r="Q337" s="58"/>
      <c r="R337" s="58"/>
      <c r="S337" s="58"/>
      <c r="T337" s="58"/>
      <c r="U337" s="58"/>
      <c r="V337" s="58"/>
      <c r="W337" s="58"/>
    </row>
    <row r="338" spans="3:23" ht="15.75" customHeight="1" x14ac:dyDescent="0.25">
      <c r="C338" s="3"/>
      <c r="L338" s="58"/>
      <c r="M338" s="58"/>
      <c r="N338" s="58"/>
      <c r="O338" s="58"/>
      <c r="P338" s="58"/>
      <c r="Q338" s="58"/>
      <c r="R338" s="58"/>
      <c r="S338" s="58"/>
      <c r="T338" s="58"/>
      <c r="U338" s="58"/>
      <c r="V338" s="58"/>
      <c r="W338" s="58"/>
    </row>
    <row r="339" spans="3:23" ht="15.75" customHeight="1" x14ac:dyDescent="0.25">
      <c r="C339" s="3"/>
      <c r="L339" s="58"/>
      <c r="M339" s="58"/>
      <c r="N339" s="58"/>
      <c r="O339" s="58"/>
      <c r="P339" s="58"/>
      <c r="Q339" s="58"/>
      <c r="R339" s="58"/>
      <c r="S339" s="58"/>
      <c r="T339" s="58"/>
      <c r="U339" s="58"/>
      <c r="V339" s="58"/>
      <c r="W339" s="58"/>
    </row>
    <row r="340" spans="3:23" ht="15.75" customHeight="1" x14ac:dyDescent="0.25">
      <c r="C340" s="3"/>
      <c r="L340" s="58"/>
      <c r="M340" s="58"/>
      <c r="N340" s="58"/>
      <c r="O340" s="58"/>
      <c r="P340" s="58"/>
      <c r="Q340" s="58"/>
      <c r="R340" s="58"/>
      <c r="S340" s="58"/>
      <c r="T340" s="58"/>
      <c r="U340" s="58"/>
      <c r="V340" s="58"/>
      <c r="W340" s="58"/>
    </row>
    <row r="341" spans="3:23" ht="15.75" customHeight="1" x14ac:dyDescent="0.25">
      <c r="C341" s="3"/>
      <c r="L341" s="58"/>
      <c r="M341" s="58"/>
      <c r="N341" s="58"/>
      <c r="O341" s="58"/>
      <c r="P341" s="58"/>
      <c r="Q341" s="58"/>
      <c r="R341" s="58"/>
      <c r="S341" s="58"/>
      <c r="T341" s="58"/>
      <c r="U341" s="58"/>
      <c r="V341" s="58"/>
      <c r="W341" s="58"/>
    </row>
    <row r="342" spans="3:23" ht="15.75" customHeight="1" x14ac:dyDescent="0.25">
      <c r="C342" s="3"/>
      <c r="L342" s="58"/>
      <c r="M342" s="58"/>
      <c r="N342" s="58"/>
      <c r="O342" s="58"/>
      <c r="P342" s="58"/>
      <c r="Q342" s="58"/>
      <c r="R342" s="58"/>
      <c r="S342" s="58"/>
      <c r="T342" s="58"/>
      <c r="U342" s="58"/>
      <c r="V342" s="58"/>
      <c r="W342" s="58"/>
    </row>
    <row r="343" spans="3:23" ht="15.75" customHeight="1" x14ac:dyDescent="0.25">
      <c r="C343" s="3"/>
      <c r="L343" s="58"/>
      <c r="M343" s="58"/>
      <c r="N343" s="58"/>
      <c r="O343" s="58"/>
      <c r="P343" s="58"/>
      <c r="Q343" s="58"/>
      <c r="R343" s="58"/>
      <c r="S343" s="58"/>
      <c r="T343" s="58"/>
      <c r="U343" s="58"/>
      <c r="V343" s="58"/>
      <c r="W343" s="58"/>
    </row>
    <row r="344" spans="3:23" ht="15.75" customHeight="1" x14ac:dyDescent="0.25">
      <c r="C344" s="3"/>
      <c r="L344" s="58"/>
      <c r="M344" s="58"/>
      <c r="N344" s="58"/>
      <c r="O344" s="58"/>
      <c r="P344" s="58"/>
      <c r="Q344" s="58"/>
      <c r="R344" s="58"/>
      <c r="S344" s="58"/>
      <c r="T344" s="58"/>
      <c r="U344" s="58"/>
      <c r="V344" s="58"/>
      <c r="W344" s="58"/>
    </row>
    <row r="345" spans="3:23" ht="15.75" customHeight="1" x14ac:dyDescent="0.25">
      <c r="C345" s="3"/>
      <c r="L345" s="58"/>
      <c r="M345" s="58"/>
      <c r="N345" s="58"/>
      <c r="O345" s="58"/>
      <c r="P345" s="58"/>
      <c r="Q345" s="58"/>
      <c r="R345" s="58"/>
      <c r="S345" s="58"/>
      <c r="T345" s="58"/>
      <c r="U345" s="58"/>
      <c r="V345" s="58"/>
      <c r="W345" s="58"/>
    </row>
    <row r="346" spans="3:23" ht="15.75" customHeight="1" x14ac:dyDescent="0.25">
      <c r="C346" s="3"/>
      <c r="L346" s="58"/>
      <c r="M346" s="58"/>
      <c r="N346" s="58"/>
      <c r="O346" s="58"/>
      <c r="P346" s="58"/>
      <c r="Q346" s="58"/>
      <c r="R346" s="58"/>
      <c r="S346" s="58"/>
      <c r="T346" s="58"/>
      <c r="U346" s="58"/>
      <c r="V346" s="58"/>
      <c r="W346" s="58"/>
    </row>
    <row r="347" spans="3:23" ht="15.75" customHeight="1" x14ac:dyDescent="0.25">
      <c r="C347" s="3"/>
      <c r="L347" s="58"/>
      <c r="M347" s="58"/>
      <c r="N347" s="58"/>
      <c r="O347" s="58"/>
      <c r="P347" s="58"/>
      <c r="Q347" s="58"/>
      <c r="R347" s="58"/>
      <c r="S347" s="58"/>
      <c r="T347" s="58"/>
      <c r="U347" s="58"/>
      <c r="V347" s="58"/>
      <c r="W347" s="58"/>
    </row>
    <row r="348" spans="3:23" ht="15.75" customHeight="1" x14ac:dyDescent="0.25">
      <c r="C348" s="3"/>
      <c r="L348" s="58"/>
      <c r="M348" s="58"/>
      <c r="N348" s="58"/>
      <c r="O348" s="58"/>
      <c r="P348" s="58"/>
      <c r="Q348" s="58"/>
      <c r="R348" s="58"/>
      <c r="S348" s="58"/>
      <c r="T348" s="58"/>
      <c r="U348" s="58"/>
      <c r="V348" s="58"/>
      <c r="W348" s="58"/>
    </row>
    <row r="349" spans="3:23" ht="15.75" customHeight="1" x14ac:dyDescent="0.25">
      <c r="C349" s="3"/>
      <c r="L349" s="58"/>
      <c r="M349" s="58"/>
      <c r="N349" s="58"/>
      <c r="O349" s="58"/>
      <c r="P349" s="58"/>
      <c r="Q349" s="58"/>
      <c r="R349" s="58"/>
      <c r="S349" s="58"/>
      <c r="T349" s="58"/>
      <c r="U349" s="58"/>
      <c r="V349" s="58"/>
      <c r="W349" s="58"/>
    </row>
    <row r="350" spans="3:23" ht="15.75" customHeight="1" x14ac:dyDescent="0.25">
      <c r="C350" s="3"/>
      <c r="L350" s="58"/>
      <c r="M350" s="58"/>
      <c r="N350" s="58"/>
      <c r="O350" s="58"/>
      <c r="P350" s="58"/>
      <c r="Q350" s="58"/>
      <c r="R350" s="58"/>
      <c r="S350" s="58"/>
      <c r="T350" s="58"/>
      <c r="U350" s="58"/>
      <c r="V350" s="58"/>
      <c r="W350" s="58"/>
    </row>
    <row r="351" spans="3:23" ht="15.75" customHeight="1" x14ac:dyDescent="0.25">
      <c r="C351" s="3"/>
      <c r="L351" s="58"/>
      <c r="M351" s="58"/>
      <c r="N351" s="58"/>
      <c r="O351" s="58"/>
      <c r="P351" s="58"/>
      <c r="Q351" s="58"/>
      <c r="R351" s="58"/>
      <c r="S351" s="58"/>
      <c r="T351" s="58"/>
      <c r="U351" s="58"/>
      <c r="V351" s="58"/>
      <c r="W351" s="58"/>
    </row>
    <row r="352" spans="3:23" ht="15.75" customHeight="1" x14ac:dyDescent="0.25">
      <c r="C352" s="3"/>
      <c r="L352" s="58"/>
      <c r="M352" s="58"/>
      <c r="N352" s="58"/>
      <c r="O352" s="58"/>
      <c r="P352" s="58"/>
      <c r="Q352" s="58"/>
      <c r="R352" s="58"/>
      <c r="S352" s="58"/>
      <c r="T352" s="58"/>
      <c r="U352" s="58"/>
      <c r="V352" s="58"/>
      <c r="W352" s="58"/>
    </row>
    <row r="353" spans="3:23" ht="15.75" customHeight="1" x14ac:dyDescent="0.25">
      <c r="C353" s="3"/>
      <c r="L353" s="58"/>
      <c r="M353" s="58"/>
      <c r="N353" s="58"/>
      <c r="O353" s="58"/>
      <c r="P353" s="58"/>
      <c r="Q353" s="58"/>
      <c r="R353" s="58"/>
      <c r="S353" s="58"/>
      <c r="T353" s="58"/>
      <c r="U353" s="58"/>
      <c r="V353" s="58"/>
      <c r="W353" s="58"/>
    </row>
    <row r="354" spans="3:23" ht="15.75" customHeight="1" x14ac:dyDescent="0.25">
      <c r="C354" s="3"/>
      <c r="L354" s="58"/>
      <c r="M354" s="58"/>
      <c r="N354" s="58"/>
      <c r="O354" s="58"/>
      <c r="P354" s="58"/>
      <c r="Q354" s="58"/>
      <c r="R354" s="58"/>
      <c r="S354" s="58"/>
      <c r="T354" s="58"/>
      <c r="U354" s="58"/>
      <c r="V354" s="58"/>
      <c r="W354" s="58"/>
    </row>
    <row r="355" spans="3:23" ht="15.75" customHeight="1" x14ac:dyDescent="0.25">
      <c r="C355" s="3"/>
      <c r="L355" s="58"/>
      <c r="M355" s="58"/>
      <c r="N355" s="58"/>
      <c r="O355" s="58"/>
      <c r="P355" s="58"/>
      <c r="Q355" s="58"/>
      <c r="R355" s="58"/>
      <c r="S355" s="58"/>
      <c r="T355" s="58"/>
      <c r="U355" s="58"/>
      <c r="V355" s="58"/>
      <c r="W355" s="58"/>
    </row>
    <row r="356" spans="3:23" ht="15.75" customHeight="1" x14ac:dyDescent="0.25">
      <c r="C356" s="3"/>
      <c r="L356" s="58"/>
      <c r="M356" s="58"/>
      <c r="N356" s="58"/>
      <c r="O356" s="58"/>
      <c r="P356" s="58"/>
      <c r="Q356" s="58"/>
      <c r="R356" s="58"/>
      <c r="S356" s="58"/>
      <c r="T356" s="58"/>
      <c r="U356" s="58"/>
      <c r="V356" s="58"/>
      <c r="W356" s="58"/>
    </row>
    <row r="357" spans="3:23" ht="15.75" customHeight="1" x14ac:dyDescent="0.25">
      <c r="C357" s="3"/>
      <c r="L357" s="58"/>
      <c r="M357" s="58"/>
      <c r="N357" s="58"/>
      <c r="O357" s="58"/>
      <c r="P357" s="58"/>
      <c r="Q357" s="58"/>
      <c r="R357" s="58"/>
      <c r="S357" s="58"/>
      <c r="T357" s="58"/>
      <c r="U357" s="58"/>
      <c r="V357" s="58"/>
      <c r="W357" s="58"/>
    </row>
    <row r="358" spans="3:23" ht="15.75" customHeight="1" x14ac:dyDescent="0.25">
      <c r="C358" s="3"/>
      <c r="L358" s="58"/>
      <c r="M358" s="58"/>
      <c r="N358" s="58"/>
      <c r="O358" s="58"/>
      <c r="P358" s="58"/>
      <c r="Q358" s="58"/>
      <c r="R358" s="58"/>
      <c r="S358" s="58"/>
      <c r="T358" s="58"/>
      <c r="U358" s="58"/>
      <c r="V358" s="58"/>
      <c r="W358" s="58"/>
    </row>
    <row r="359" spans="3:23" ht="15.75" customHeight="1" x14ac:dyDescent="0.25">
      <c r="C359" s="3"/>
      <c r="L359" s="58"/>
      <c r="M359" s="58"/>
      <c r="N359" s="58"/>
      <c r="O359" s="58"/>
      <c r="P359" s="58"/>
      <c r="Q359" s="58"/>
      <c r="R359" s="58"/>
      <c r="S359" s="58"/>
      <c r="T359" s="58"/>
      <c r="U359" s="58"/>
      <c r="V359" s="58"/>
      <c r="W359" s="58"/>
    </row>
    <row r="360" spans="3:23" ht="15.75" customHeight="1" x14ac:dyDescent="0.25">
      <c r="C360" s="3"/>
      <c r="L360" s="58"/>
      <c r="M360" s="58"/>
      <c r="N360" s="58"/>
      <c r="O360" s="58"/>
      <c r="P360" s="58"/>
      <c r="Q360" s="58"/>
      <c r="R360" s="58"/>
      <c r="S360" s="58"/>
      <c r="T360" s="58"/>
      <c r="U360" s="58"/>
      <c r="V360" s="58"/>
      <c r="W360" s="58"/>
    </row>
    <row r="361" spans="3:23" ht="15.75" customHeight="1" x14ac:dyDescent="0.25">
      <c r="C361" s="3"/>
      <c r="L361" s="58"/>
      <c r="M361" s="58"/>
      <c r="N361" s="58"/>
      <c r="O361" s="58"/>
      <c r="P361" s="58"/>
      <c r="Q361" s="58"/>
      <c r="R361" s="58"/>
      <c r="S361" s="58"/>
      <c r="T361" s="58"/>
      <c r="U361" s="58"/>
      <c r="V361" s="58"/>
      <c r="W361" s="58"/>
    </row>
    <row r="362" spans="3:23" ht="15.75" customHeight="1" x14ac:dyDescent="0.25">
      <c r="C362" s="3"/>
      <c r="L362" s="58"/>
      <c r="M362" s="58"/>
      <c r="N362" s="58"/>
      <c r="O362" s="58"/>
      <c r="P362" s="58"/>
      <c r="Q362" s="58"/>
      <c r="R362" s="58"/>
      <c r="S362" s="58"/>
      <c r="T362" s="58"/>
      <c r="U362" s="58"/>
      <c r="V362" s="58"/>
      <c r="W362" s="58"/>
    </row>
    <row r="363" spans="3:23" ht="15.75" customHeight="1" x14ac:dyDescent="0.25">
      <c r="C363" s="3"/>
      <c r="L363" s="58"/>
      <c r="M363" s="58"/>
      <c r="N363" s="58"/>
      <c r="O363" s="58"/>
      <c r="P363" s="58"/>
      <c r="Q363" s="58"/>
      <c r="R363" s="58"/>
      <c r="S363" s="58"/>
      <c r="T363" s="58"/>
      <c r="U363" s="58"/>
      <c r="V363" s="58"/>
      <c r="W363" s="58"/>
    </row>
    <row r="364" spans="3:23" ht="15.75" customHeight="1" x14ac:dyDescent="0.25">
      <c r="C364" s="3"/>
      <c r="L364" s="58"/>
      <c r="M364" s="58"/>
      <c r="N364" s="58"/>
      <c r="O364" s="58"/>
      <c r="P364" s="58"/>
      <c r="Q364" s="58"/>
      <c r="R364" s="58"/>
      <c r="S364" s="58"/>
      <c r="T364" s="58"/>
      <c r="U364" s="58"/>
      <c r="V364" s="58"/>
      <c r="W364" s="58"/>
    </row>
    <row r="365" spans="3:23" ht="15.75" customHeight="1" x14ac:dyDescent="0.25">
      <c r="C365" s="3"/>
      <c r="L365" s="58"/>
      <c r="M365" s="58"/>
      <c r="N365" s="58"/>
      <c r="O365" s="58"/>
      <c r="P365" s="58"/>
      <c r="Q365" s="58"/>
      <c r="R365" s="58"/>
      <c r="S365" s="58"/>
      <c r="T365" s="58"/>
      <c r="U365" s="58"/>
      <c r="V365" s="58"/>
      <c r="W365" s="58"/>
    </row>
    <row r="366" spans="3:23" ht="15.75" customHeight="1" x14ac:dyDescent="0.25">
      <c r="C366" s="3"/>
      <c r="L366" s="58"/>
      <c r="M366" s="58"/>
      <c r="N366" s="58"/>
      <c r="O366" s="58"/>
      <c r="P366" s="58"/>
      <c r="Q366" s="58"/>
      <c r="R366" s="58"/>
      <c r="S366" s="58"/>
      <c r="T366" s="58"/>
      <c r="U366" s="58"/>
      <c r="V366" s="58"/>
      <c r="W366" s="58"/>
    </row>
    <row r="367" spans="3:23" ht="15.75" customHeight="1" x14ac:dyDescent="0.25">
      <c r="C367" s="3"/>
      <c r="L367" s="58"/>
      <c r="M367" s="58"/>
      <c r="N367" s="58"/>
      <c r="O367" s="58"/>
      <c r="P367" s="58"/>
      <c r="Q367" s="58"/>
      <c r="R367" s="58"/>
      <c r="S367" s="58"/>
      <c r="T367" s="58"/>
      <c r="U367" s="58"/>
      <c r="V367" s="58"/>
      <c r="W367" s="58"/>
    </row>
    <row r="368" spans="3:23" ht="15.75" customHeight="1" x14ac:dyDescent="0.25">
      <c r="C368" s="3"/>
      <c r="L368" s="58"/>
      <c r="M368" s="58"/>
      <c r="N368" s="58"/>
      <c r="O368" s="58"/>
      <c r="P368" s="58"/>
      <c r="Q368" s="58"/>
      <c r="R368" s="58"/>
      <c r="S368" s="58"/>
      <c r="T368" s="58"/>
      <c r="U368" s="58"/>
      <c r="V368" s="58"/>
      <c r="W368" s="58"/>
    </row>
    <row r="369" spans="3:23" ht="15.75" customHeight="1" x14ac:dyDescent="0.25">
      <c r="C369" s="3"/>
      <c r="L369" s="58"/>
      <c r="M369" s="58"/>
      <c r="N369" s="58"/>
      <c r="O369" s="58"/>
      <c r="P369" s="58"/>
      <c r="Q369" s="58"/>
      <c r="R369" s="58"/>
      <c r="S369" s="58"/>
      <c r="T369" s="58"/>
      <c r="U369" s="58"/>
      <c r="V369" s="58"/>
      <c r="W369" s="58"/>
    </row>
    <row r="370" spans="3:23" ht="15.75" customHeight="1" x14ac:dyDescent="0.25">
      <c r="C370" s="3"/>
      <c r="L370" s="58"/>
      <c r="M370" s="58"/>
      <c r="N370" s="58"/>
      <c r="O370" s="58"/>
      <c r="P370" s="58"/>
      <c r="Q370" s="58"/>
      <c r="R370" s="58"/>
      <c r="S370" s="58"/>
      <c r="T370" s="58"/>
      <c r="U370" s="58"/>
      <c r="V370" s="58"/>
      <c r="W370" s="58"/>
    </row>
    <row r="371" spans="3:23" ht="15.75" customHeight="1" x14ac:dyDescent="0.25">
      <c r="C371" s="3"/>
      <c r="L371" s="58"/>
      <c r="M371" s="58"/>
      <c r="N371" s="58"/>
      <c r="O371" s="58"/>
      <c r="P371" s="58"/>
      <c r="Q371" s="58"/>
      <c r="R371" s="58"/>
      <c r="S371" s="58"/>
      <c r="T371" s="58"/>
      <c r="U371" s="58"/>
      <c r="V371" s="58"/>
      <c r="W371" s="58"/>
    </row>
    <row r="372" spans="3:23" ht="15.75" customHeight="1" x14ac:dyDescent="0.25">
      <c r="C372" s="3"/>
      <c r="L372" s="58"/>
      <c r="M372" s="58"/>
      <c r="N372" s="58"/>
      <c r="O372" s="58"/>
      <c r="P372" s="58"/>
      <c r="Q372" s="58"/>
      <c r="R372" s="58"/>
      <c r="S372" s="58"/>
      <c r="T372" s="58"/>
      <c r="U372" s="58"/>
      <c r="V372" s="58"/>
      <c r="W372" s="58"/>
    </row>
    <row r="373" spans="3:23" ht="15.75" customHeight="1" x14ac:dyDescent="0.25">
      <c r="C373" s="3"/>
      <c r="L373" s="58"/>
      <c r="M373" s="58"/>
      <c r="N373" s="58"/>
      <c r="O373" s="58"/>
      <c r="P373" s="58"/>
      <c r="Q373" s="58"/>
      <c r="R373" s="58"/>
      <c r="S373" s="58"/>
      <c r="T373" s="58"/>
      <c r="U373" s="58"/>
      <c r="V373" s="58"/>
      <c r="W373" s="58"/>
    </row>
    <row r="374" spans="3:23" ht="15.75" customHeight="1" x14ac:dyDescent="0.25">
      <c r="C374" s="3"/>
      <c r="L374" s="58"/>
      <c r="M374" s="58"/>
      <c r="N374" s="58"/>
      <c r="O374" s="58"/>
      <c r="P374" s="58"/>
      <c r="Q374" s="58"/>
      <c r="R374" s="58"/>
      <c r="S374" s="58"/>
      <c r="T374" s="58"/>
      <c r="U374" s="58"/>
      <c r="V374" s="58"/>
      <c r="W374" s="58"/>
    </row>
    <row r="375" spans="3:23" ht="15.75" customHeight="1" x14ac:dyDescent="0.25">
      <c r="C375" s="3"/>
      <c r="L375" s="58"/>
      <c r="M375" s="58"/>
      <c r="N375" s="58"/>
      <c r="O375" s="58"/>
      <c r="P375" s="58"/>
      <c r="Q375" s="58"/>
      <c r="R375" s="58"/>
      <c r="S375" s="58"/>
      <c r="T375" s="58"/>
      <c r="U375" s="58"/>
      <c r="V375" s="58"/>
      <c r="W375" s="58"/>
    </row>
    <row r="376" spans="3:23" ht="15.75" customHeight="1" x14ac:dyDescent="0.25">
      <c r="C376" s="3"/>
      <c r="L376" s="58"/>
      <c r="M376" s="58"/>
      <c r="N376" s="58"/>
      <c r="O376" s="58"/>
      <c r="P376" s="58"/>
      <c r="Q376" s="58"/>
      <c r="R376" s="58"/>
      <c r="S376" s="58"/>
      <c r="T376" s="58"/>
      <c r="U376" s="58"/>
      <c r="V376" s="58"/>
      <c r="W376" s="58"/>
    </row>
    <row r="377" spans="3:23" ht="15.75" customHeight="1" x14ac:dyDescent="0.25">
      <c r="C377" s="3"/>
      <c r="L377" s="58"/>
      <c r="M377" s="58"/>
      <c r="N377" s="58"/>
      <c r="O377" s="58"/>
      <c r="P377" s="58"/>
      <c r="Q377" s="58"/>
      <c r="R377" s="58"/>
      <c r="S377" s="58"/>
      <c r="T377" s="58"/>
      <c r="U377" s="58"/>
      <c r="V377" s="58"/>
      <c r="W377" s="58"/>
    </row>
    <row r="378" spans="3:23" ht="15.75" customHeight="1" x14ac:dyDescent="0.25">
      <c r="C378" s="3"/>
      <c r="L378" s="58"/>
      <c r="M378" s="58"/>
      <c r="N378" s="58"/>
      <c r="O378" s="58"/>
      <c r="P378" s="58"/>
      <c r="Q378" s="58"/>
      <c r="R378" s="58"/>
      <c r="S378" s="58"/>
      <c r="T378" s="58"/>
      <c r="U378" s="58"/>
      <c r="V378" s="58"/>
      <c r="W378" s="58"/>
    </row>
    <row r="379" spans="3:23" ht="15.75" customHeight="1" x14ac:dyDescent="0.25">
      <c r="C379" s="3"/>
      <c r="L379" s="58"/>
      <c r="M379" s="58"/>
      <c r="N379" s="58"/>
      <c r="O379" s="58"/>
      <c r="P379" s="58"/>
      <c r="Q379" s="58"/>
      <c r="R379" s="58"/>
      <c r="S379" s="58"/>
      <c r="T379" s="58"/>
      <c r="U379" s="58"/>
      <c r="V379" s="58"/>
      <c r="W379" s="58"/>
    </row>
    <row r="380" spans="3:23" ht="15.75" customHeight="1" x14ac:dyDescent="0.25">
      <c r="C380" s="3"/>
      <c r="L380" s="58"/>
      <c r="M380" s="58"/>
      <c r="N380" s="58"/>
      <c r="O380" s="58"/>
      <c r="P380" s="58"/>
      <c r="Q380" s="58"/>
      <c r="R380" s="58"/>
      <c r="S380" s="58"/>
      <c r="T380" s="58"/>
      <c r="U380" s="58"/>
      <c r="V380" s="58"/>
      <c r="W380" s="58"/>
    </row>
    <row r="381" spans="3:23" ht="15.75" customHeight="1" x14ac:dyDescent="0.25">
      <c r="C381" s="3"/>
      <c r="L381" s="58"/>
      <c r="M381" s="58"/>
      <c r="N381" s="58"/>
      <c r="O381" s="58"/>
      <c r="P381" s="58"/>
      <c r="Q381" s="58"/>
      <c r="R381" s="58"/>
      <c r="S381" s="58"/>
      <c r="T381" s="58"/>
      <c r="U381" s="58"/>
      <c r="V381" s="58"/>
      <c r="W381" s="58"/>
    </row>
    <row r="382" spans="3:23" ht="15.75" customHeight="1" x14ac:dyDescent="0.25">
      <c r="C382" s="3"/>
      <c r="L382" s="58"/>
      <c r="M382" s="58"/>
      <c r="N382" s="58"/>
      <c r="O382" s="58"/>
      <c r="P382" s="58"/>
      <c r="Q382" s="58"/>
      <c r="R382" s="58"/>
      <c r="S382" s="58"/>
      <c r="T382" s="58"/>
      <c r="U382" s="58"/>
      <c r="V382" s="58"/>
      <c r="W382" s="58"/>
    </row>
    <row r="383" spans="3:23" ht="15.75" customHeight="1" x14ac:dyDescent="0.25">
      <c r="C383" s="3"/>
      <c r="L383" s="58"/>
      <c r="M383" s="58"/>
      <c r="N383" s="58"/>
      <c r="O383" s="58"/>
      <c r="P383" s="58"/>
      <c r="Q383" s="58"/>
      <c r="R383" s="58"/>
      <c r="S383" s="58"/>
      <c r="T383" s="58"/>
      <c r="U383" s="58"/>
      <c r="V383" s="58"/>
      <c r="W383" s="58"/>
    </row>
    <row r="384" spans="3:23" ht="15.75" customHeight="1" x14ac:dyDescent="0.25">
      <c r="C384" s="3"/>
      <c r="L384" s="58"/>
      <c r="M384" s="58"/>
      <c r="N384" s="58"/>
      <c r="O384" s="58"/>
      <c r="P384" s="58"/>
      <c r="Q384" s="58"/>
      <c r="R384" s="58"/>
      <c r="S384" s="58"/>
      <c r="T384" s="58"/>
      <c r="U384" s="58"/>
      <c r="V384" s="58"/>
      <c r="W384" s="58"/>
    </row>
    <row r="385" spans="3:23" ht="15.75" customHeight="1" x14ac:dyDescent="0.25">
      <c r="C385" s="3"/>
      <c r="L385" s="58"/>
      <c r="M385" s="58"/>
      <c r="N385" s="58"/>
      <c r="O385" s="58"/>
      <c r="P385" s="58"/>
      <c r="Q385" s="58"/>
      <c r="R385" s="58"/>
      <c r="S385" s="58"/>
      <c r="T385" s="58"/>
      <c r="U385" s="58"/>
      <c r="V385" s="58"/>
      <c r="W385" s="58"/>
    </row>
    <row r="386" spans="3:23" ht="15.75" customHeight="1" x14ac:dyDescent="0.25">
      <c r="C386" s="3"/>
      <c r="L386" s="58"/>
      <c r="M386" s="58"/>
      <c r="N386" s="58"/>
      <c r="O386" s="58"/>
      <c r="P386" s="58"/>
      <c r="Q386" s="58"/>
      <c r="R386" s="58"/>
      <c r="S386" s="58"/>
      <c r="T386" s="58"/>
      <c r="U386" s="58"/>
      <c r="V386" s="58"/>
      <c r="W386" s="58"/>
    </row>
    <row r="387" spans="3:23" ht="15.75" customHeight="1" x14ac:dyDescent="0.25">
      <c r="C387" s="3"/>
      <c r="L387" s="58"/>
      <c r="M387" s="58"/>
      <c r="N387" s="58"/>
      <c r="O387" s="58"/>
      <c r="P387" s="58"/>
      <c r="Q387" s="58"/>
      <c r="R387" s="58"/>
      <c r="S387" s="58"/>
      <c r="T387" s="58"/>
      <c r="U387" s="58"/>
      <c r="V387" s="58"/>
      <c r="W387" s="58"/>
    </row>
    <row r="388" spans="3:23" ht="15.75" customHeight="1" x14ac:dyDescent="0.25">
      <c r="C388" s="3"/>
      <c r="L388" s="58"/>
      <c r="M388" s="58"/>
      <c r="N388" s="58"/>
      <c r="O388" s="58"/>
      <c r="P388" s="58"/>
      <c r="Q388" s="58"/>
      <c r="R388" s="58"/>
      <c r="S388" s="58"/>
      <c r="T388" s="58"/>
      <c r="U388" s="58"/>
      <c r="V388" s="58"/>
      <c r="W388" s="58"/>
    </row>
    <row r="389" spans="3:23" ht="15.75" customHeight="1" x14ac:dyDescent="0.25">
      <c r="C389" s="3"/>
      <c r="L389" s="58"/>
      <c r="M389" s="58"/>
      <c r="N389" s="58"/>
      <c r="O389" s="58"/>
      <c r="P389" s="58"/>
      <c r="Q389" s="58"/>
      <c r="R389" s="58"/>
      <c r="S389" s="58"/>
      <c r="T389" s="58"/>
      <c r="U389" s="58"/>
      <c r="V389" s="58"/>
      <c r="W389" s="58"/>
    </row>
    <row r="390" spans="3:23" ht="15.75" customHeight="1" x14ac:dyDescent="0.25">
      <c r="C390" s="3"/>
      <c r="L390" s="58"/>
      <c r="M390" s="58"/>
      <c r="N390" s="58"/>
      <c r="O390" s="58"/>
      <c r="P390" s="58"/>
      <c r="Q390" s="58"/>
      <c r="R390" s="58"/>
      <c r="S390" s="58"/>
      <c r="T390" s="58"/>
      <c r="U390" s="58"/>
      <c r="V390" s="58"/>
      <c r="W390" s="58"/>
    </row>
    <row r="391" spans="3:23" ht="15.75" customHeight="1" x14ac:dyDescent="0.25">
      <c r="C391" s="3"/>
      <c r="L391" s="58"/>
      <c r="M391" s="58"/>
      <c r="N391" s="58"/>
      <c r="O391" s="58"/>
      <c r="P391" s="58"/>
      <c r="Q391" s="58"/>
      <c r="R391" s="58"/>
      <c r="S391" s="58"/>
      <c r="T391" s="58"/>
      <c r="U391" s="58"/>
      <c r="V391" s="58"/>
      <c r="W391" s="58"/>
    </row>
    <row r="392" spans="3:23" ht="15.75" customHeight="1" x14ac:dyDescent="0.25">
      <c r="C392" s="3"/>
      <c r="L392" s="58"/>
      <c r="M392" s="58"/>
      <c r="N392" s="58"/>
      <c r="O392" s="58"/>
      <c r="P392" s="58"/>
      <c r="Q392" s="58"/>
      <c r="R392" s="58"/>
      <c r="S392" s="58"/>
      <c r="T392" s="58"/>
      <c r="U392" s="58"/>
      <c r="V392" s="58"/>
      <c r="W392" s="58"/>
    </row>
    <row r="393" spans="3:23" ht="15.75" customHeight="1" x14ac:dyDescent="0.25">
      <c r="C393" s="3"/>
      <c r="L393" s="58"/>
      <c r="M393" s="58"/>
      <c r="N393" s="58"/>
      <c r="O393" s="58"/>
      <c r="P393" s="58"/>
      <c r="Q393" s="58"/>
      <c r="R393" s="58"/>
      <c r="S393" s="58"/>
      <c r="T393" s="58"/>
      <c r="U393" s="58"/>
      <c r="V393" s="58"/>
      <c r="W393" s="58"/>
    </row>
    <row r="394" spans="3:23" ht="15.75" customHeight="1" x14ac:dyDescent="0.25">
      <c r="C394" s="3"/>
      <c r="L394" s="58"/>
      <c r="M394" s="58"/>
      <c r="N394" s="58"/>
      <c r="O394" s="58"/>
      <c r="P394" s="58"/>
      <c r="Q394" s="58"/>
      <c r="R394" s="58"/>
      <c r="S394" s="58"/>
      <c r="T394" s="58"/>
      <c r="U394" s="58"/>
      <c r="V394" s="58"/>
      <c r="W394" s="58"/>
    </row>
    <row r="395" spans="3:23" ht="15.75" customHeight="1" x14ac:dyDescent="0.25">
      <c r="C395" s="3"/>
      <c r="L395" s="58"/>
      <c r="M395" s="58"/>
      <c r="N395" s="58"/>
      <c r="O395" s="58"/>
      <c r="P395" s="58"/>
      <c r="Q395" s="58"/>
      <c r="R395" s="58"/>
      <c r="S395" s="58"/>
      <c r="T395" s="58"/>
      <c r="U395" s="58"/>
      <c r="V395" s="58"/>
      <c r="W395" s="58"/>
    </row>
    <row r="396" spans="3:23" ht="15.75" customHeight="1" x14ac:dyDescent="0.25">
      <c r="C396" s="3"/>
      <c r="L396" s="58"/>
      <c r="M396" s="58"/>
      <c r="N396" s="58"/>
      <c r="O396" s="58"/>
      <c r="P396" s="58"/>
      <c r="Q396" s="58"/>
      <c r="R396" s="58"/>
      <c r="S396" s="58"/>
      <c r="T396" s="58"/>
      <c r="U396" s="58"/>
      <c r="V396" s="58"/>
      <c r="W396" s="58"/>
    </row>
    <row r="397" spans="3:23" ht="15.75" customHeight="1" x14ac:dyDescent="0.25">
      <c r="C397" s="3"/>
      <c r="L397" s="58"/>
      <c r="M397" s="58"/>
      <c r="N397" s="58"/>
      <c r="O397" s="58"/>
      <c r="P397" s="58"/>
      <c r="Q397" s="58"/>
      <c r="R397" s="58"/>
      <c r="S397" s="58"/>
      <c r="T397" s="58"/>
      <c r="U397" s="58"/>
      <c r="V397" s="58"/>
      <c r="W397" s="58"/>
    </row>
    <row r="398" spans="3:23" ht="15.75" customHeight="1" x14ac:dyDescent="0.25">
      <c r="C398" s="3"/>
      <c r="L398" s="58"/>
      <c r="M398" s="58"/>
      <c r="N398" s="58"/>
      <c r="O398" s="58"/>
      <c r="P398" s="58"/>
      <c r="Q398" s="58"/>
      <c r="R398" s="58"/>
      <c r="S398" s="58"/>
      <c r="T398" s="58"/>
      <c r="U398" s="58"/>
      <c r="V398" s="58"/>
      <c r="W398" s="58"/>
    </row>
    <row r="399" spans="3:23" ht="15.75" customHeight="1" x14ac:dyDescent="0.25">
      <c r="C399" s="3"/>
      <c r="L399" s="58"/>
      <c r="M399" s="58"/>
      <c r="N399" s="58"/>
      <c r="O399" s="58"/>
      <c r="P399" s="58"/>
      <c r="Q399" s="58"/>
      <c r="R399" s="58"/>
      <c r="S399" s="58"/>
      <c r="T399" s="58"/>
      <c r="U399" s="58"/>
      <c r="V399" s="58"/>
      <c r="W399" s="58"/>
    </row>
    <row r="400" spans="3:23" ht="15.75" customHeight="1" x14ac:dyDescent="0.25">
      <c r="C400" s="3"/>
      <c r="L400" s="58"/>
      <c r="M400" s="58"/>
      <c r="N400" s="58"/>
      <c r="O400" s="58"/>
      <c r="P400" s="58"/>
      <c r="Q400" s="58"/>
      <c r="R400" s="58"/>
      <c r="S400" s="58"/>
      <c r="T400" s="58"/>
      <c r="U400" s="58"/>
      <c r="V400" s="58"/>
      <c r="W400" s="58"/>
    </row>
    <row r="401" spans="3:23" ht="15.75" customHeight="1" x14ac:dyDescent="0.25">
      <c r="C401" s="3"/>
      <c r="L401" s="58"/>
      <c r="M401" s="58"/>
      <c r="N401" s="58"/>
      <c r="O401" s="58"/>
      <c r="P401" s="58"/>
      <c r="Q401" s="58"/>
      <c r="R401" s="58"/>
      <c r="S401" s="58"/>
      <c r="T401" s="58"/>
      <c r="U401" s="58"/>
      <c r="V401" s="58"/>
      <c r="W401" s="58"/>
    </row>
    <row r="402" spans="3:23" ht="15.75" customHeight="1" x14ac:dyDescent="0.25">
      <c r="C402" s="3"/>
      <c r="L402" s="58"/>
      <c r="M402" s="58"/>
      <c r="N402" s="58"/>
      <c r="O402" s="58"/>
      <c r="P402" s="58"/>
      <c r="Q402" s="58"/>
      <c r="R402" s="58"/>
      <c r="S402" s="58"/>
      <c r="T402" s="58"/>
      <c r="U402" s="58"/>
      <c r="V402" s="58"/>
      <c r="W402" s="58"/>
    </row>
    <row r="403" spans="3:23" ht="15.75" customHeight="1" x14ac:dyDescent="0.25">
      <c r="C403" s="3"/>
      <c r="L403" s="58"/>
      <c r="M403" s="58"/>
      <c r="N403" s="58"/>
      <c r="O403" s="58"/>
      <c r="P403" s="58"/>
      <c r="Q403" s="58"/>
      <c r="R403" s="58"/>
      <c r="S403" s="58"/>
      <c r="T403" s="58"/>
      <c r="U403" s="58"/>
      <c r="V403" s="58"/>
      <c r="W403" s="58"/>
    </row>
    <row r="404" spans="3:23" ht="15.75" customHeight="1" x14ac:dyDescent="0.25">
      <c r="C404" s="3"/>
      <c r="L404" s="58"/>
      <c r="M404" s="58"/>
      <c r="N404" s="58"/>
      <c r="O404" s="58"/>
      <c r="P404" s="58"/>
      <c r="Q404" s="58"/>
      <c r="R404" s="58"/>
      <c r="S404" s="58"/>
      <c r="T404" s="58"/>
      <c r="U404" s="58"/>
      <c r="V404" s="58"/>
      <c r="W404" s="58"/>
    </row>
    <row r="405" spans="3:23" ht="15.75" customHeight="1" x14ac:dyDescent="0.25">
      <c r="C405" s="3"/>
      <c r="L405" s="58"/>
      <c r="M405" s="58"/>
      <c r="N405" s="58"/>
      <c r="O405" s="58"/>
      <c r="P405" s="58"/>
      <c r="Q405" s="58"/>
      <c r="R405" s="58"/>
      <c r="S405" s="58"/>
      <c r="T405" s="58"/>
      <c r="U405" s="58"/>
      <c r="V405" s="58"/>
      <c r="W405" s="58"/>
    </row>
    <row r="406" spans="3:23" ht="15.75" customHeight="1" x14ac:dyDescent="0.25">
      <c r="C406" s="3"/>
      <c r="L406" s="58"/>
      <c r="M406" s="58"/>
      <c r="N406" s="58"/>
      <c r="O406" s="58"/>
      <c r="P406" s="58"/>
      <c r="Q406" s="58"/>
      <c r="R406" s="58"/>
      <c r="S406" s="58"/>
      <c r="T406" s="58"/>
      <c r="U406" s="58"/>
      <c r="V406" s="58"/>
      <c r="W406" s="58"/>
    </row>
    <row r="407" spans="3:23" ht="15.75" customHeight="1" x14ac:dyDescent="0.25">
      <c r="C407" s="3"/>
      <c r="L407" s="58"/>
      <c r="M407" s="58"/>
      <c r="N407" s="58"/>
      <c r="O407" s="58"/>
      <c r="P407" s="58"/>
      <c r="Q407" s="58"/>
      <c r="R407" s="58"/>
      <c r="S407" s="58"/>
      <c r="T407" s="58"/>
      <c r="U407" s="58"/>
      <c r="V407" s="58"/>
      <c r="W407" s="58"/>
    </row>
    <row r="408" spans="3:23" ht="15.75" customHeight="1" x14ac:dyDescent="0.25">
      <c r="C408" s="3"/>
      <c r="L408" s="58"/>
      <c r="M408" s="58"/>
      <c r="N408" s="58"/>
      <c r="O408" s="58"/>
      <c r="P408" s="58"/>
      <c r="Q408" s="58"/>
      <c r="R408" s="58"/>
      <c r="S408" s="58"/>
      <c r="T408" s="58"/>
      <c r="U408" s="58"/>
      <c r="V408" s="58"/>
      <c r="W408" s="58"/>
    </row>
    <row r="409" spans="3:23" ht="15.75" customHeight="1" x14ac:dyDescent="0.25">
      <c r="C409" s="3"/>
      <c r="L409" s="58"/>
      <c r="M409" s="58"/>
      <c r="N409" s="58"/>
      <c r="O409" s="58"/>
      <c r="P409" s="58"/>
      <c r="Q409" s="58"/>
      <c r="R409" s="58"/>
      <c r="S409" s="58"/>
      <c r="T409" s="58"/>
      <c r="U409" s="58"/>
      <c r="V409" s="58"/>
      <c r="W409" s="58"/>
    </row>
    <row r="410" spans="3:23" ht="15.75" customHeight="1" x14ac:dyDescent="0.25">
      <c r="C410" s="3"/>
      <c r="L410" s="58"/>
      <c r="M410" s="58"/>
      <c r="N410" s="58"/>
      <c r="O410" s="58"/>
      <c r="P410" s="58"/>
      <c r="Q410" s="58"/>
      <c r="R410" s="58"/>
      <c r="S410" s="58"/>
      <c r="T410" s="58"/>
      <c r="U410" s="58"/>
      <c r="V410" s="58"/>
      <c r="W410" s="58"/>
    </row>
    <row r="411" spans="3:23" ht="15.75" customHeight="1" x14ac:dyDescent="0.25">
      <c r="C411" s="3"/>
      <c r="L411" s="58"/>
      <c r="M411" s="58"/>
      <c r="N411" s="58"/>
      <c r="O411" s="58"/>
      <c r="P411" s="58"/>
      <c r="Q411" s="58"/>
      <c r="R411" s="58"/>
      <c r="S411" s="58"/>
      <c r="T411" s="58"/>
      <c r="U411" s="58"/>
      <c r="V411" s="58"/>
      <c r="W411" s="58"/>
    </row>
    <row r="412" spans="3:23" ht="15.75" customHeight="1" x14ac:dyDescent="0.25">
      <c r="C412" s="3"/>
      <c r="L412" s="58"/>
      <c r="M412" s="58"/>
      <c r="N412" s="58"/>
      <c r="O412" s="58"/>
      <c r="P412" s="58"/>
      <c r="Q412" s="58"/>
      <c r="R412" s="58"/>
      <c r="S412" s="58"/>
      <c r="T412" s="58"/>
      <c r="U412" s="58"/>
      <c r="V412" s="58"/>
      <c r="W412" s="58"/>
    </row>
    <row r="413" spans="3:23" ht="15.75" customHeight="1" x14ac:dyDescent="0.25">
      <c r="C413" s="3"/>
      <c r="L413" s="58"/>
      <c r="M413" s="58"/>
      <c r="N413" s="58"/>
      <c r="O413" s="58"/>
      <c r="P413" s="58"/>
      <c r="Q413" s="58"/>
      <c r="R413" s="58"/>
      <c r="S413" s="58"/>
      <c r="T413" s="58"/>
      <c r="U413" s="58"/>
      <c r="V413" s="58"/>
      <c r="W413" s="58"/>
    </row>
    <row r="414" spans="3:23" ht="15.75" customHeight="1" x14ac:dyDescent="0.25">
      <c r="C414" s="3"/>
      <c r="L414" s="58"/>
      <c r="M414" s="58"/>
      <c r="N414" s="58"/>
      <c r="O414" s="58"/>
      <c r="P414" s="58"/>
      <c r="Q414" s="58"/>
      <c r="R414" s="58"/>
      <c r="S414" s="58"/>
      <c r="T414" s="58"/>
      <c r="U414" s="58"/>
      <c r="V414" s="58"/>
      <c r="W414" s="58"/>
    </row>
    <row r="415" spans="3:23" ht="15.75" customHeight="1" x14ac:dyDescent="0.25">
      <c r="C415" s="3"/>
      <c r="L415" s="58"/>
      <c r="M415" s="58"/>
      <c r="N415" s="58"/>
      <c r="O415" s="58"/>
      <c r="P415" s="58"/>
      <c r="Q415" s="58"/>
      <c r="R415" s="58"/>
      <c r="S415" s="58"/>
      <c r="T415" s="58"/>
      <c r="U415" s="58"/>
      <c r="V415" s="58"/>
      <c r="W415" s="58"/>
    </row>
    <row r="416" spans="3:23" ht="15.75" customHeight="1" x14ac:dyDescent="0.25">
      <c r="C416" s="3"/>
      <c r="L416" s="58"/>
      <c r="M416" s="58"/>
      <c r="N416" s="58"/>
      <c r="O416" s="58"/>
      <c r="P416" s="58"/>
      <c r="Q416" s="58"/>
      <c r="R416" s="58"/>
      <c r="S416" s="58"/>
      <c r="T416" s="58"/>
      <c r="U416" s="58"/>
      <c r="V416" s="58"/>
      <c r="W416" s="58"/>
    </row>
    <row r="417" spans="3:23" ht="15.75" customHeight="1" x14ac:dyDescent="0.25">
      <c r="C417" s="3"/>
      <c r="L417" s="58"/>
      <c r="M417" s="58"/>
      <c r="N417" s="58"/>
      <c r="O417" s="58"/>
      <c r="P417" s="58"/>
      <c r="Q417" s="58"/>
      <c r="R417" s="58"/>
      <c r="S417" s="58"/>
      <c r="T417" s="58"/>
      <c r="U417" s="58"/>
      <c r="V417" s="58"/>
      <c r="W417" s="58"/>
    </row>
    <row r="418" spans="3:23" ht="15.75" customHeight="1" x14ac:dyDescent="0.25">
      <c r="C418" s="3"/>
      <c r="L418" s="58"/>
      <c r="M418" s="58"/>
      <c r="N418" s="58"/>
      <c r="O418" s="58"/>
      <c r="P418" s="58"/>
      <c r="Q418" s="58"/>
      <c r="R418" s="58"/>
      <c r="S418" s="58"/>
      <c r="T418" s="58"/>
      <c r="U418" s="58"/>
      <c r="V418" s="58"/>
      <c r="W418" s="58"/>
    </row>
    <row r="419" spans="3:23" ht="15.75" customHeight="1" x14ac:dyDescent="0.25">
      <c r="C419" s="3"/>
      <c r="L419" s="58"/>
      <c r="M419" s="58"/>
      <c r="N419" s="58"/>
      <c r="O419" s="58"/>
      <c r="P419" s="58"/>
      <c r="Q419" s="58"/>
      <c r="R419" s="58"/>
      <c r="S419" s="58"/>
      <c r="T419" s="58"/>
      <c r="U419" s="58"/>
      <c r="V419" s="58"/>
      <c r="W419" s="58"/>
    </row>
    <row r="420" spans="3:23" ht="15.75" customHeight="1" x14ac:dyDescent="0.25">
      <c r="C420" s="3"/>
      <c r="L420" s="58"/>
      <c r="M420" s="58"/>
      <c r="N420" s="58"/>
      <c r="O420" s="58"/>
      <c r="P420" s="58"/>
      <c r="Q420" s="58"/>
      <c r="R420" s="58"/>
      <c r="S420" s="58"/>
      <c r="T420" s="58"/>
      <c r="U420" s="58"/>
      <c r="V420" s="58"/>
      <c r="W420" s="58"/>
    </row>
    <row r="421" spans="3:23" ht="15.75" customHeight="1" x14ac:dyDescent="0.25">
      <c r="C421" s="3"/>
      <c r="L421" s="58"/>
      <c r="M421" s="58"/>
      <c r="N421" s="58"/>
      <c r="O421" s="58"/>
      <c r="P421" s="58"/>
      <c r="Q421" s="58"/>
      <c r="R421" s="58"/>
      <c r="S421" s="58"/>
      <c r="T421" s="58"/>
      <c r="U421" s="58"/>
      <c r="V421" s="58"/>
      <c r="W421" s="58"/>
    </row>
    <row r="422" spans="3:23" ht="15.75" customHeight="1" x14ac:dyDescent="0.25">
      <c r="C422" s="3"/>
      <c r="L422" s="58"/>
      <c r="M422" s="58"/>
      <c r="N422" s="58"/>
      <c r="O422" s="58"/>
      <c r="P422" s="58"/>
      <c r="Q422" s="58"/>
      <c r="R422" s="58"/>
      <c r="S422" s="58"/>
      <c r="T422" s="58"/>
      <c r="U422" s="58"/>
      <c r="V422" s="58"/>
      <c r="W422" s="58"/>
    </row>
    <row r="423" spans="3:23" ht="15.75" customHeight="1" x14ac:dyDescent="0.25">
      <c r="C423" s="3"/>
      <c r="L423" s="58"/>
      <c r="M423" s="58"/>
      <c r="N423" s="58"/>
      <c r="O423" s="58"/>
      <c r="P423" s="58"/>
      <c r="Q423" s="58"/>
      <c r="R423" s="58"/>
      <c r="S423" s="58"/>
      <c r="T423" s="58"/>
      <c r="U423" s="58"/>
      <c r="V423" s="58"/>
      <c r="W423" s="58"/>
    </row>
    <row r="424" spans="3:23" ht="15.75" customHeight="1" x14ac:dyDescent="0.25">
      <c r="C424" s="3"/>
      <c r="L424" s="58"/>
      <c r="M424" s="58"/>
      <c r="N424" s="58"/>
      <c r="O424" s="58"/>
      <c r="P424" s="58"/>
      <c r="Q424" s="58"/>
      <c r="R424" s="58"/>
      <c r="S424" s="58"/>
      <c r="T424" s="58"/>
      <c r="U424" s="58"/>
      <c r="V424" s="58"/>
      <c r="W424" s="58"/>
    </row>
    <row r="425" spans="3:23" ht="15.75" customHeight="1" x14ac:dyDescent="0.25">
      <c r="C425" s="3"/>
      <c r="L425" s="58"/>
      <c r="M425" s="58"/>
      <c r="N425" s="58"/>
      <c r="O425" s="58"/>
      <c r="P425" s="58"/>
      <c r="Q425" s="58"/>
      <c r="R425" s="58"/>
      <c r="S425" s="58"/>
      <c r="T425" s="58"/>
      <c r="U425" s="58"/>
      <c r="V425" s="58"/>
      <c r="W425" s="58"/>
    </row>
    <row r="426" spans="3:23" ht="15.75" customHeight="1" x14ac:dyDescent="0.25">
      <c r="C426" s="3"/>
      <c r="L426" s="58"/>
      <c r="M426" s="58"/>
      <c r="N426" s="58"/>
      <c r="O426" s="58"/>
      <c r="P426" s="58"/>
      <c r="Q426" s="58"/>
      <c r="R426" s="58"/>
      <c r="S426" s="58"/>
      <c r="T426" s="58"/>
      <c r="U426" s="58"/>
      <c r="V426" s="58"/>
      <c r="W426" s="58"/>
    </row>
    <row r="427" spans="3:23" ht="15.75" customHeight="1" x14ac:dyDescent="0.25">
      <c r="C427" s="3"/>
      <c r="L427" s="58"/>
      <c r="M427" s="58"/>
      <c r="N427" s="58"/>
      <c r="O427" s="58"/>
      <c r="P427" s="58"/>
      <c r="Q427" s="58"/>
      <c r="R427" s="58"/>
      <c r="S427" s="58"/>
      <c r="T427" s="58"/>
      <c r="U427" s="58"/>
      <c r="V427" s="58"/>
      <c r="W427" s="58"/>
    </row>
    <row r="428" spans="3:23" ht="15.75" customHeight="1" x14ac:dyDescent="0.25">
      <c r="C428" s="3"/>
      <c r="L428" s="58"/>
      <c r="M428" s="58"/>
      <c r="N428" s="58"/>
      <c r="O428" s="58"/>
      <c r="P428" s="58"/>
      <c r="Q428" s="58"/>
      <c r="R428" s="58"/>
      <c r="S428" s="58"/>
      <c r="T428" s="58"/>
      <c r="U428" s="58"/>
      <c r="V428" s="58"/>
      <c r="W428" s="58"/>
    </row>
    <row r="429" spans="3:23" ht="15.75" customHeight="1" x14ac:dyDescent="0.25">
      <c r="C429" s="3"/>
      <c r="L429" s="58"/>
      <c r="M429" s="58"/>
      <c r="N429" s="58"/>
      <c r="O429" s="58"/>
      <c r="P429" s="58"/>
      <c r="Q429" s="58"/>
      <c r="R429" s="58"/>
      <c r="S429" s="58"/>
      <c r="T429" s="58"/>
      <c r="U429" s="58"/>
      <c r="V429" s="58"/>
      <c r="W429" s="58"/>
    </row>
    <row r="430" spans="3:23" ht="15.75" customHeight="1" x14ac:dyDescent="0.25">
      <c r="C430" s="3"/>
      <c r="L430" s="58"/>
      <c r="M430" s="58"/>
      <c r="N430" s="58"/>
      <c r="O430" s="58"/>
      <c r="P430" s="58"/>
      <c r="Q430" s="58"/>
      <c r="R430" s="58"/>
      <c r="S430" s="58"/>
      <c r="T430" s="58"/>
      <c r="U430" s="58"/>
      <c r="V430" s="58"/>
      <c r="W430" s="58"/>
    </row>
    <row r="431" spans="3:23" ht="15.75" customHeight="1" x14ac:dyDescent="0.25">
      <c r="C431" s="3"/>
      <c r="L431" s="58"/>
      <c r="M431" s="58"/>
      <c r="N431" s="58"/>
      <c r="O431" s="58"/>
      <c r="P431" s="58"/>
      <c r="Q431" s="58"/>
      <c r="R431" s="58"/>
      <c r="S431" s="58"/>
      <c r="T431" s="58"/>
      <c r="U431" s="58"/>
      <c r="V431" s="58"/>
      <c r="W431" s="58"/>
    </row>
    <row r="432" spans="3:23" ht="15.75" customHeight="1" x14ac:dyDescent="0.25">
      <c r="C432" s="3"/>
      <c r="L432" s="58"/>
      <c r="M432" s="58"/>
      <c r="N432" s="58"/>
      <c r="O432" s="58"/>
      <c r="P432" s="58"/>
      <c r="Q432" s="58"/>
      <c r="R432" s="58"/>
      <c r="S432" s="58"/>
      <c r="T432" s="58"/>
      <c r="U432" s="58"/>
      <c r="V432" s="58"/>
      <c r="W432" s="58"/>
    </row>
    <row r="433" spans="3:23" ht="15.75" customHeight="1" x14ac:dyDescent="0.25">
      <c r="C433" s="3"/>
      <c r="L433" s="58"/>
      <c r="M433" s="58"/>
      <c r="N433" s="58"/>
      <c r="O433" s="58"/>
      <c r="P433" s="58"/>
      <c r="Q433" s="58"/>
      <c r="R433" s="58"/>
      <c r="S433" s="58"/>
      <c r="T433" s="58"/>
      <c r="U433" s="58"/>
      <c r="V433" s="58"/>
      <c r="W433" s="58"/>
    </row>
    <row r="434" spans="3:23" ht="15.75" customHeight="1" x14ac:dyDescent="0.25">
      <c r="C434" s="3"/>
      <c r="L434" s="58"/>
      <c r="M434" s="58"/>
      <c r="N434" s="58"/>
      <c r="O434" s="58"/>
      <c r="P434" s="58"/>
      <c r="Q434" s="58"/>
      <c r="R434" s="58"/>
      <c r="S434" s="58"/>
      <c r="T434" s="58"/>
      <c r="U434" s="58"/>
      <c r="V434" s="58"/>
      <c r="W434" s="58"/>
    </row>
    <row r="435" spans="3:23" ht="15.75" customHeight="1" x14ac:dyDescent="0.25">
      <c r="C435" s="3"/>
      <c r="L435" s="58"/>
      <c r="M435" s="58"/>
      <c r="N435" s="58"/>
      <c r="O435" s="58"/>
      <c r="P435" s="58"/>
      <c r="Q435" s="58"/>
      <c r="R435" s="58"/>
      <c r="S435" s="58"/>
      <c r="T435" s="58"/>
      <c r="U435" s="58"/>
      <c r="V435" s="58"/>
      <c r="W435" s="58"/>
    </row>
    <row r="436" spans="3:23" ht="15.75" customHeight="1" x14ac:dyDescent="0.25">
      <c r="C436" s="3"/>
      <c r="L436" s="58"/>
      <c r="M436" s="58"/>
      <c r="N436" s="58"/>
      <c r="O436" s="58"/>
      <c r="P436" s="58"/>
      <c r="Q436" s="58"/>
      <c r="R436" s="58"/>
      <c r="S436" s="58"/>
      <c r="T436" s="58"/>
      <c r="U436" s="58"/>
      <c r="V436" s="58"/>
      <c r="W436" s="58"/>
    </row>
    <row r="437" spans="3:23" ht="15.75" customHeight="1" x14ac:dyDescent="0.25">
      <c r="C437" s="3"/>
      <c r="L437" s="58"/>
      <c r="M437" s="58"/>
      <c r="N437" s="58"/>
      <c r="O437" s="58"/>
      <c r="P437" s="58"/>
      <c r="Q437" s="58"/>
      <c r="R437" s="58"/>
      <c r="S437" s="58"/>
      <c r="T437" s="58"/>
      <c r="U437" s="58"/>
      <c r="V437" s="58"/>
      <c r="W437" s="58"/>
    </row>
    <row r="438" spans="3:23" ht="15.75" customHeight="1" x14ac:dyDescent="0.25">
      <c r="C438" s="3"/>
      <c r="L438" s="58"/>
      <c r="M438" s="58"/>
      <c r="N438" s="58"/>
      <c r="O438" s="58"/>
      <c r="P438" s="58"/>
      <c r="Q438" s="58"/>
      <c r="R438" s="58"/>
      <c r="S438" s="58"/>
      <c r="T438" s="58"/>
      <c r="U438" s="58"/>
      <c r="V438" s="58"/>
      <c r="W438" s="58"/>
    </row>
    <row r="439" spans="3:23" ht="15.75" customHeight="1" x14ac:dyDescent="0.25">
      <c r="C439" s="3"/>
      <c r="L439" s="58"/>
      <c r="M439" s="58"/>
      <c r="N439" s="58"/>
      <c r="O439" s="58"/>
      <c r="P439" s="58"/>
      <c r="Q439" s="58"/>
      <c r="R439" s="58"/>
      <c r="S439" s="58"/>
      <c r="T439" s="58"/>
      <c r="U439" s="58"/>
      <c r="V439" s="58"/>
      <c r="W439" s="58"/>
    </row>
    <row r="440" spans="3:23" ht="15.75" customHeight="1" x14ac:dyDescent="0.25">
      <c r="C440" s="3"/>
      <c r="L440" s="58"/>
      <c r="M440" s="58"/>
      <c r="N440" s="58"/>
      <c r="O440" s="58"/>
      <c r="P440" s="58"/>
      <c r="Q440" s="58"/>
      <c r="R440" s="58"/>
      <c r="S440" s="58"/>
      <c r="T440" s="58"/>
      <c r="U440" s="58"/>
      <c r="V440" s="58"/>
      <c r="W440" s="58"/>
    </row>
    <row r="441" spans="3:23" ht="15.75" customHeight="1" x14ac:dyDescent="0.25">
      <c r="C441" s="3"/>
      <c r="L441" s="58"/>
      <c r="M441" s="58"/>
      <c r="N441" s="58"/>
      <c r="O441" s="58"/>
      <c r="P441" s="58"/>
      <c r="Q441" s="58"/>
      <c r="R441" s="58"/>
      <c r="S441" s="58"/>
      <c r="T441" s="58"/>
      <c r="U441" s="58"/>
      <c r="V441" s="58"/>
      <c r="W441" s="58"/>
    </row>
    <row r="442" spans="3:23" ht="15.75" customHeight="1" x14ac:dyDescent="0.25">
      <c r="C442" s="3"/>
      <c r="L442" s="58"/>
      <c r="M442" s="58"/>
      <c r="N442" s="58"/>
      <c r="O442" s="58"/>
      <c r="P442" s="58"/>
      <c r="Q442" s="58"/>
      <c r="R442" s="58"/>
      <c r="S442" s="58"/>
      <c r="T442" s="58"/>
      <c r="U442" s="58"/>
      <c r="V442" s="58"/>
      <c r="W442" s="58"/>
    </row>
    <row r="443" spans="3:23" ht="15.75" customHeight="1" x14ac:dyDescent="0.25">
      <c r="C443" s="3"/>
      <c r="L443" s="58"/>
      <c r="M443" s="58"/>
      <c r="N443" s="58"/>
      <c r="O443" s="58"/>
      <c r="P443" s="58"/>
      <c r="Q443" s="58"/>
      <c r="R443" s="58"/>
      <c r="S443" s="58"/>
      <c r="T443" s="58"/>
      <c r="U443" s="58"/>
      <c r="V443" s="58"/>
      <c r="W443" s="58"/>
    </row>
    <row r="444" spans="3:23" ht="15.75" customHeight="1" x14ac:dyDescent="0.25">
      <c r="C444" s="3"/>
      <c r="L444" s="58"/>
      <c r="M444" s="58"/>
      <c r="N444" s="58"/>
      <c r="O444" s="58"/>
      <c r="P444" s="58"/>
      <c r="Q444" s="58"/>
      <c r="R444" s="58"/>
      <c r="S444" s="58"/>
      <c r="T444" s="58"/>
      <c r="U444" s="58"/>
      <c r="V444" s="58"/>
      <c r="W444" s="58"/>
    </row>
    <row r="445" spans="3:23" ht="15.75" customHeight="1" x14ac:dyDescent="0.25">
      <c r="C445" s="3"/>
      <c r="L445" s="58"/>
      <c r="M445" s="58"/>
      <c r="N445" s="58"/>
      <c r="O445" s="58"/>
      <c r="P445" s="58"/>
      <c r="Q445" s="58"/>
      <c r="R445" s="58"/>
      <c r="S445" s="58"/>
      <c r="T445" s="58"/>
      <c r="U445" s="58"/>
      <c r="V445" s="58"/>
      <c r="W445" s="58"/>
    </row>
    <row r="446" spans="3:23" ht="15.75" customHeight="1" x14ac:dyDescent="0.25">
      <c r="C446" s="3"/>
      <c r="L446" s="58"/>
      <c r="M446" s="58"/>
      <c r="N446" s="58"/>
      <c r="O446" s="58"/>
      <c r="P446" s="58"/>
      <c r="Q446" s="58"/>
      <c r="R446" s="58"/>
      <c r="S446" s="58"/>
      <c r="T446" s="58"/>
      <c r="U446" s="58"/>
      <c r="V446" s="58"/>
      <c r="W446" s="58"/>
    </row>
    <row r="447" spans="3:23" ht="15.75" customHeight="1" x14ac:dyDescent="0.25">
      <c r="C447" s="3"/>
      <c r="L447" s="58"/>
      <c r="M447" s="58"/>
      <c r="N447" s="58"/>
      <c r="O447" s="58"/>
      <c r="P447" s="58"/>
      <c r="Q447" s="58"/>
      <c r="R447" s="58"/>
      <c r="S447" s="58"/>
      <c r="T447" s="58"/>
      <c r="U447" s="58"/>
      <c r="V447" s="58"/>
      <c r="W447" s="58"/>
    </row>
    <row r="448" spans="3:23" ht="15.75" customHeight="1" x14ac:dyDescent="0.25">
      <c r="C448" s="3"/>
      <c r="L448" s="58"/>
      <c r="M448" s="58"/>
      <c r="N448" s="58"/>
      <c r="O448" s="58"/>
      <c r="P448" s="58"/>
      <c r="Q448" s="58"/>
      <c r="R448" s="58"/>
      <c r="S448" s="58"/>
      <c r="T448" s="58"/>
      <c r="U448" s="58"/>
      <c r="V448" s="58"/>
      <c r="W448" s="58"/>
    </row>
    <row r="449" spans="3:23" ht="15.75" customHeight="1" x14ac:dyDescent="0.25">
      <c r="C449" s="3"/>
      <c r="L449" s="58"/>
      <c r="M449" s="58"/>
      <c r="N449" s="58"/>
      <c r="O449" s="58"/>
      <c r="P449" s="58"/>
      <c r="Q449" s="58"/>
      <c r="R449" s="58"/>
      <c r="S449" s="58"/>
      <c r="T449" s="58"/>
      <c r="U449" s="58"/>
      <c r="V449" s="58"/>
      <c r="W449" s="58"/>
    </row>
    <row r="450" spans="3:23" ht="15.75" customHeight="1" x14ac:dyDescent="0.25">
      <c r="C450" s="3"/>
      <c r="L450" s="58"/>
      <c r="M450" s="58"/>
      <c r="N450" s="58"/>
      <c r="O450" s="58"/>
      <c r="P450" s="58"/>
      <c r="Q450" s="58"/>
      <c r="R450" s="58"/>
      <c r="S450" s="58"/>
      <c r="T450" s="58"/>
      <c r="U450" s="58"/>
      <c r="V450" s="58"/>
      <c r="W450" s="58"/>
    </row>
    <row r="451" spans="3:23" ht="15.75" customHeight="1" x14ac:dyDescent="0.25">
      <c r="C451" s="3"/>
      <c r="L451" s="58"/>
      <c r="M451" s="58"/>
      <c r="N451" s="58"/>
      <c r="O451" s="58"/>
      <c r="P451" s="58"/>
      <c r="Q451" s="58"/>
      <c r="R451" s="58"/>
      <c r="S451" s="58"/>
      <c r="T451" s="58"/>
      <c r="U451" s="58"/>
      <c r="V451" s="58"/>
      <c r="W451" s="58"/>
    </row>
    <row r="452" spans="3:23" ht="15.75" customHeight="1" x14ac:dyDescent="0.25">
      <c r="C452" s="3"/>
      <c r="L452" s="58"/>
      <c r="M452" s="58"/>
      <c r="N452" s="58"/>
      <c r="O452" s="58"/>
      <c r="P452" s="58"/>
      <c r="Q452" s="58"/>
      <c r="R452" s="58"/>
      <c r="S452" s="58"/>
      <c r="T452" s="58"/>
      <c r="U452" s="58"/>
      <c r="V452" s="58"/>
      <c r="W452" s="58"/>
    </row>
    <row r="453" spans="3:23" ht="15.75" customHeight="1" x14ac:dyDescent="0.25">
      <c r="C453" s="3"/>
      <c r="L453" s="58"/>
      <c r="M453" s="58"/>
      <c r="N453" s="58"/>
      <c r="O453" s="58"/>
      <c r="P453" s="58"/>
      <c r="Q453" s="58"/>
      <c r="R453" s="58"/>
      <c r="S453" s="58"/>
      <c r="T453" s="58"/>
      <c r="U453" s="58"/>
      <c r="V453" s="58"/>
      <c r="W453" s="58"/>
    </row>
    <row r="454" spans="3:23" ht="15.75" customHeight="1" x14ac:dyDescent="0.25">
      <c r="C454" s="3"/>
      <c r="L454" s="58"/>
      <c r="M454" s="58"/>
      <c r="N454" s="58"/>
      <c r="O454" s="58"/>
      <c r="P454" s="58"/>
      <c r="Q454" s="58"/>
      <c r="R454" s="58"/>
      <c r="S454" s="58"/>
      <c r="T454" s="58"/>
      <c r="U454" s="58"/>
      <c r="V454" s="58"/>
      <c r="W454" s="58"/>
    </row>
    <row r="455" spans="3:23" ht="15.75" customHeight="1" x14ac:dyDescent="0.25">
      <c r="C455" s="3"/>
      <c r="L455" s="58"/>
      <c r="M455" s="58"/>
      <c r="N455" s="58"/>
      <c r="O455" s="58"/>
      <c r="P455" s="58"/>
      <c r="Q455" s="58"/>
      <c r="R455" s="58"/>
      <c r="S455" s="58"/>
      <c r="T455" s="58"/>
      <c r="U455" s="58"/>
      <c r="V455" s="58"/>
      <c r="W455" s="58"/>
    </row>
    <row r="456" spans="3:23" ht="15.75" customHeight="1" x14ac:dyDescent="0.25">
      <c r="C456" s="3"/>
      <c r="L456" s="58"/>
      <c r="M456" s="58"/>
      <c r="N456" s="58"/>
      <c r="O456" s="58"/>
      <c r="P456" s="58"/>
      <c r="Q456" s="58"/>
      <c r="R456" s="58"/>
      <c r="S456" s="58"/>
      <c r="T456" s="58"/>
      <c r="U456" s="58"/>
      <c r="V456" s="58"/>
      <c r="W456" s="58"/>
    </row>
    <row r="457" spans="3:23" ht="15.75" customHeight="1" x14ac:dyDescent="0.25">
      <c r="C457" s="3"/>
      <c r="L457" s="58"/>
      <c r="M457" s="58"/>
      <c r="N457" s="58"/>
      <c r="O457" s="58"/>
      <c r="P457" s="58"/>
      <c r="Q457" s="58"/>
      <c r="R457" s="58"/>
      <c r="S457" s="58"/>
      <c r="T457" s="58"/>
      <c r="U457" s="58"/>
      <c r="V457" s="58"/>
      <c r="W457" s="58"/>
    </row>
    <row r="458" spans="3:23" ht="15.75" customHeight="1" x14ac:dyDescent="0.25">
      <c r="C458" s="3"/>
      <c r="L458" s="58"/>
      <c r="M458" s="58"/>
      <c r="N458" s="58"/>
      <c r="O458" s="58"/>
      <c r="P458" s="58"/>
      <c r="Q458" s="58"/>
      <c r="R458" s="58"/>
      <c r="S458" s="58"/>
      <c r="T458" s="58"/>
      <c r="U458" s="58"/>
      <c r="V458" s="58"/>
      <c r="W458" s="58"/>
    </row>
    <row r="459" spans="3:23" ht="15.75" customHeight="1" x14ac:dyDescent="0.25">
      <c r="C459" s="3"/>
      <c r="L459" s="58"/>
      <c r="M459" s="58"/>
      <c r="N459" s="58"/>
      <c r="O459" s="58"/>
      <c r="P459" s="58"/>
      <c r="Q459" s="58"/>
      <c r="R459" s="58"/>
      <c r="S459" s="58"/>
      <c r="T459" s="58"/>
      <c r="U459" s="58"/>
      <c r="V459" s="58"/>
      <c r="W459" s="58"/>
    </row>
    <row r="460" spans="3:23" ht="15.75" customHeight="1" x14ac:dyDescent="0.25">
      <c r="C460" s="3"/>
      <c r="L460" s="58"/>
      <c r="M460" s="58"/>
      <c r="N460" s="58"/>
      <c r="O460" s="58"/>
      <c r="P460" s="58"/>
      <c r="Q460" s="58"/>
      <c r="R460" s="58"/>
      <c r="S460" s="58"/>
      <c r="T460" s="58"/>
      <c r="U460" s="58"/>
      <c r="V460" s="58"/>
      <c r="W460" s="58"/>
    </row>
    <row r="461" spans="3:23" ht="15.75" customHeight="1" x14ac:dyDescent="0.25">
      <c r="C461" s="3"/>
      <c r="L461" s="58"/>
      <c r="M461" s="58"/>
      <c r="N461" s="58"/>
      <c r="O461" s="58"/>
      <c r="P461" s="58"/>
      <c r="Q461" s="58"/>
      <c r="R461" s="58"/>
      <c r="S461" s="58"/>
      <c r="T461" s="58"/>
      <c r="U461" s="58"/>
      <c r="V461" s="58"/>
      <c r="W461" s="58"/>
    </row>
    <row r="462" spans="3:23" ht="15.75" customHeight="1" x14ac:dyDescent="0.25">
      <c r="C462" s="3"/>
      <c r="L462" s="58"/>
      <c r="M462" s="58"/>
      <c r="N462" s="58"/>
      <c r="O462" s="58"/>
      <c r="P462" s="58"/>
      <c r="Q462" s="58"/>
      <c r="R462" s="58"/>
      <c r="S462" s="58"/>
      <c r="T462" s="58"/>
      <c r="U462" s="58"/>
      <c r="V462" s="58"/>
      <c r="W462" s="58"/>
    </row>
    <row r="463" spans="3:23" ht="15.75" customHeight="1" x14ac:dyDescent="0.25">
      <c r="C463" s="3"/>
      <c r="L463" s="58"/>
      <c r="M463" s="58"/>
      <c r="N463" s="58"/>
      <c r="O463" s="58"/>
      <c r="P463" s="58"/>
      <c r="Q463" s="58"/>
      <c r="R463" s="58"/>
      <c r="S463" s="58"/>
      <c r="T463" s="58"/>
      <c r="U463" s="58"/>
      <c r="V463" s="58"/>
      <c r="W463" s="58"/>
    </row>
    <row r="464" spans="3:23" ht="15.75" customHeight="1" x14ac:dyDescent="0.25">
      <c r="C464" s="3"/>
      <c r="L464" s="58"/>
      <c r="M464" s="58"/>
      <c r="N464" s="58"/>
      <c r="O464" s="58"/>
      <c r="P464" s="58"/>
      <c r="Q464" s="58"/>
      <c r="R464" s="58"/>
      <c r="S464" s="58"/>
      <c r="T464" s="58"/>
      <c r="U464" s="58"/>
      <c r="V464" s="58"/>
      <c r="W464" s="58"/>
    </row>
    <row r="465" spans="3:23" ht="15.75" customHeight="1" x14ac:dyDescent="0.25">
      <c r="C465" s="3"/>
      <c r="L465" s="58"/>
      <c r="M465" s="58"/>
      <c r="N465" s="58"/>
      <c r="O465" s="58"/>
      <c r="P465" s="58"/>
      <c r="Q465" s="58"/>
      <c r="R465" s="58"/>
      <c r="S465" s="58"/>
      <c r="T465" s="58"/>
      <c r="U465" s="58"/>
      <c r="V465" s="58"/>
      <c r="W465" s="58"/>
    </row>
    <row r="466" spans="3:23" ht="15.75" customHeight="1" x14ac:dyDescent="0.25">
      <c r="C466" s="3"/>
      <c r="L466" s="58"/>
      <c r="M466" s="58"/>
      <c r="N466" s="58"/>
      <c r="O466" s="58"/>
      <c r="P466" s="58"/>
      <c r="Q466" s="58"/>
      <c r="R466" s="58"/>
      <c r="S466" s="58"/>
      <c r="T466" s="58"/>
      <c r="U466" s="58"/>
      <c r="V466" s="58"/>
      <c r="W466" s="58"/>
    </row>
    <row r="467" spans="3:23" ht="15.75" customHeight="1" x14ac:dyDescent="0.25">
      <c r="C467" s="3"/>
      <c r="L467" s="58"/>
      <c r="M467" s="58"/>
      <c r="N467" s="58"/>
      <c r="O467" s="58"/>
      <c r="P467" s="58"/>
      <c r="Q467" s="58"/>
      <c r="R467" s="58"/>
      <c r="S467" s="58"/>
      <c r="T467" s="58"/>
      <c r="U467" s="58"/>
      <c r="V467" s="58"/>
      <c r="W467" s="58"/>
    </row>
    <row r="468" spans="3:23" ht="15.75" customHeight="1" x14ac:dyDescent="0.25">
      <c r="C468" s="3"/>
      <c r="L468" s="58"/>
      <c r="M468" s="58"/>
      <c r="N468" s="58"/>
      <c r="O468" s="58"/>
      <c r="P468" s="58"/>
      <c r="Q468" s="58"/>
      <c r="R468" s="58"/>
      <c r="S468" s="58"/>
      <c r="T468" s="58"/>
      <c r="U468" s="58"/>
      <c r="V468" s="58"/>
      <c r="W468" s="58"/>
    </row>
    <row r="469" spans="3:23" ht="15.75" customHeight="1" x14ac:dyDescent="0.25">
      <c r="C469" s="3"/>
      <c r="L469" s="58"/>
      <c r="M469" s="58"/>
      <c r="N469" s="58"/>
      <c r="O469" s="58"/>
      <c r="P469" s="58"/>
      <c r="Q469" s="58"/>
      <c r="R469" s="58"/>
      <c r="S469" s="58"/>
      <c r="T469" s="58"/>
      <c r="U469" s="58"/>
      <c r="V469" s="58"/>
      <c r="W469" s="58"/>
    </row>
    <row r="470" spans="3:23" ht="15.75" customHeight="1" x14ac:dyDescent="0.25">
      <c r="C470" s="3"/>
      <c r="L470" s="58"/>
      <c r="M470" s="58"/>
      <c r="N470" s="58"/>
      <c r="O470" s="58"/>
      <c r="P470" s="58"/>
      <c r="Q470" s="58"/>
      <c r="R470" s="58"/>
      <c r="S470" s="58"/>
      <c r="T470" s="58"/>
      <c r="U470" s="58"/>
      <c r="V470" s="58"/>
      <c r="W470" s="58"/>
    </row>
    <row r="471" spans="3:23" ht="15.75" customHeight="1" x14ac:dyDescent="0.25">
      <c r="C471" s="3"/>
      <c r="L471" s="58"/>
      <c r="M471" s="58"/>
      <c r="N471" s="58"/>
      <c r="O471" s="58"/>
      <c r="P471" s="58"/>
      <c r="Q471" s="58"/>
      <c r="R471" s="58"/>
      <c r="S471" s="58"/>
      <c r="T471" s="58"/>
      <c r="U471" s="58"/>
      <c r="V471" s="58"/>
      <c r="W471" s="58"/>
    </row>
    <row r="472" spans="3:23" ht="15.75" customHeight="1" x14ac:dyDescent="0.25">
      <c r="C472" s="3"/>
      <c r="L472" s="58"/>
      <c r="M472" s="58"/>
      <c r="N472" s="58"/>
      <c r="O472" s="58"/>
      <c r="P472" s="58"/>
      <c r="Q472" s="58"/>
      <c r="R472" s="58"/>
      <c r="S472" s="58"/>
      <c r="T472" s="58"/>
      <c r="U472" s="58"/>
      <c r="V472" s="58"/>
      <c r="W472" s="58"/>
    </row>
    <row r="473" spans="3:23" ht="15.75" customHeight="1" x14ac:dyDescent="0.25">
      <c r="C473" s="3"/>
      <c r="L473" s="58"/>
      <c r="M473" s="58"/>
      <c r="N473" s="58"/>
      <c r="O473" s="58"/>
      <c r="P473" s="58"/>
      <c r="Q473" s="58"/>
      <c r="R473" s="58"/>
      <c r="S473" s="58"/>
      <c r="T473" s="58"/>
      <c r="U473" s="58"/>
      <c r="V473" s="58"/>
      <c r="W473" s="58"/>
    </row>
    <row r="474" spans="3:23" ht="15.75" customHeight="1" x14ac:dyDescent="0.25">
      <c r="C474" s="3"/>
      <c r="L474" s="58"/>
      <c r="M474" s="58"/>
      <c r="N474" s="58"/>
      <c r="O474" s="58"/>
      <c r="P474" s="58"/>
      <c r="Q474" s="58"/>
      <c r="R474" s="58"/>
      <c r="S474" s="58"/>
      <c r="T474" s="58"/>
      <c r="U474" s="58"/>
      <c r="V474" s="58"/>
      <c r="W474" s="58"/>
    </row>
    <row r="475" spans="3:23" ht="15.75" customHeight="1" x14ac:dyDescent="0.25">
      <c r="C475" s="3"/>
      <c r="L475" s="58"/>
      <c r="M475" s="58"/>
      <c r="N475" s="58"/>
      <c r="O475" s="58"/>
      <c r="P475" s="58"/>
      <c r="Q475" s="58"/>
      <c r="R475" s="58"/>
      <c r="S475" s="58"/>
      <c r="T475" s="58"/>
      <c r="U475" s="58"/>
      <c r="V475" s="58"/>
      <c r="W475" s="58"/>
    </row>
    <row r="476" spans="3:23" ht="15.75" customHeight="1" x14ac:dyDescent="0.25">
      <c r="C476" s="3"/>
      <c r="L476" s="58"/>
      <c r="M476" s="58"/>
      <c r="N476" s="58"/>
      <c r="O476" s="58"/>
      <c r="P476" s="58"/>
      <c r="Q476" s="58"/>
      <c r="R476" s="58"/>
      <c r="S476" s="58"/>
      <c r="T476" s="58"/>
      <c r="U476" s="58"/>
      <c r="V476" s="58"/>
      <c r="W476" s="58"/>
    </row>
    <row r="477" spans="3:23" ht="15.75" customHeight="1" x14ac:dyDescent="0.25">
      <c r="C477" s="3"/>
      <c r="L477" s="58"/>
      <c r="M477" s="58"/>
      <c r="N477" s="58"/>
      <c r="O477" s="58"/>
      <c r="P477" s="58"/>
      <c r="Q477" s="58"/>
      <c r="R477" s="58"/>
      <c r="S477" s="58"/>
      <c r="T477" s="58"/>
      <c r="U477" s="58"/>
      <c r="V477" s="58"/>
      <c r="W477" s="58"/>
    </row>
    <row r="478" spans="3:23" ht="15.75" customHeight="1" x14ac:dyDescent="0.25">
      <c r="C478" s="3"/>
      <c r="L478" s="58"/>
      <c r="M478" s="58"/>
      <c r="N478" s="58"/>
      <c r="O478" s="58"/>
      <c r="P478" s="58"/>
      <c r="Q478" s="58"/>
      <c r="R478" s="58"/>
      <c r="S478" s="58"/>
      <c r="T478" s="58"/>
      <c r="U478" s="58"/>
      <c r="V478" s="58"/>
      <c r="W478" s="58"/>
    </row>
    <row r="479" spans="3:23" ht="15.75" customHeight="1" x14ac:dyDescent="0.25">
      <c r="C479" s="3"/>
      <c r="L479" s="58"/>
      <c r="M479" s="58"/>
      <c r="N479" s="58"/>
      <c r="O479" s="58"/>
      <c r="P479" s="58"/>
      <c r="Q479" s="58"/>
      <c r="R479" s="58"/>
      <c r="S479" s="58"/>
      <c r="T479" s="58"/>
      <c r="U479" s="58"/>
      <c r="V479" s="58"/>
      <c r="W479" s="58"/>
    </row>
    <row r="480" spans="3:23" ht="15.75" customHeight="1" x14ac:dyDescent="0.25">
      <c r="C480" s="3"/>
      <c r="L480" s="58"/>
      <c r="M480" s="58"/>
      <c r="N480" s="58"/>
      <c r="O480" s="58"/>
      <c r="P480" s="58"/>
      <c r="Q480" s="58"/>
      <c r="R480" s="58"/>
      <c r="S480" s="58"/>
      <c r="T480" s="58"/>
      <c r="U480" s="58"/>
      <c r="V480" s="58"/>
      <c r="W480" s="58"/>
    </row>
    <row r="481" spans="3:23" ht="15.75" customHeight="1" x14ac:dyDescent="0.25">
      <c r="C481" s="3"/>
      <c r="L481" s="58"/>
      <c r="M481" s="58"/>
      <c r="N481" s="58"/>
      <c r="O481" s="58"/>
      <c r="P481" s="58"/>
      <c r="Q481" s="58"/>
      <c r="R481" s="58"/>
      <c r="S481" s="58"/>
      <c r="T481" s="58"/>
      <c r="U481" s="58"/>
      <c r="V481" s="58"/>
      <c r="W481" s="58"/>
    </row>
    <row r="482" spans="3:23" ht="15.75" customHeight="1" x14ac:dyDescent="0.25">
      <c r="C482" s="3"/>
      <c r="L482" s="58"/>
      <c r="M482" s="58"/>
      <c r="N482" s="58"/>
      <c r="O482" s="58"/>
      <c r="P482" s="58"/>
      <c r="Q482" s="58"/>
      <c r="R482" s="58"/>
      <c r="S482" s="58"/>
      <c r="T482" s="58"/>
      <c r="U482" s="58"/>
      <c r="V482" s="58"/>
      <c r="W482" s="58"/>
    </row>
    <row r="483" spans="3:23" ht="15.75" customHeight="1" x14ac:dyDescent="0.25">
      <c r="C483" s="3"/>
      <c r="L483" s="58"/>
      <c r="M483" s="58"/>
      <c r="N483" s="58"/>
      <c r="O483" s="58"/>
      <c r="P483" s="58"/>
      <c r="Q483" s="58"/>
      <c r="R483" s="58"/>
      <c r="S483" s="58"/>
      <c r="T483" s="58"/>
      <c r="U483" s="58"/>
      <c r="V483" s="58"/>
      <c r="W483" s="58"/>
    </row>
    <row r="484" spans="3:23" ht="15.75" customHeight="1" x14ac:dyDescent="0.25">
      <c r="C484" s="3"/>
      <c r="L484" s="58"/>
      <c r="M484" s="58"/>
      <c r="N484" s="58"/>
      <c r="O484" s="58"/>
      <c r="P484" s="58"/>
      <c r="Q484" s="58"/>
      <c r="R484" s="58"/>
      <c r="S484" s="58"/>
      <c r="T484" s="58"/>
      <c r="U484" s="58"/>
      <c r="V484" s="58"/>
      <c r="W484" s="58"/>
    </row>
    <row r="485" spans="3:23" ht="15.75" customHeight="1" x14ac:dyDescent="0.25">
      <c r="C485" s="3"/>
      <c r="L485" s="58"/>
      <c r="M485" s="58"/>
      <c r="N485" s="58"/>
      <c r="O485" s="58"/>
      <c r="P485" s="58"/>
      <c r="Q485" s="58"/>
      <c r="R485" s="58"/>
      <c r="S485" s="58"/>
      <c r="T485" s="58"/>
      <c r="U485" s="58"/>
      <c r="V485" s="58"/>
      <c r="W485" s="58"/>
    </row>
    <row r="486" spans="3:23" ht="15.75" customHeight="1" x14ac:dyDescent="0.25">
      <c r="C486" s="3"/>
      <c r="L486" s="58"/>
      <c r="M486" s="58"/>
      <c r="N486" s="58"/>
      <c r="O486" s="58"/>
      <c r="P486" s="58"/>
      <c r="Q486" s="58"/>
      <c r="R486" s="58"/>
      <c r="S486" s="58"/>
      <c r="T486" s="58"/>
      <c r="U486" s="58"/>
      <c r="V486" s="58"/>
      <c r="W486" s="58"/>
    </row>
    <row r="487" spans="3:23" ht="15.75" customHeight="1" x14ac:dyDescent="0.25">
      <c r="C487" s="3"/>
      <c r="L487" s="58"/>
      <c r="M487" s="58"/>
      <c r="N487" s="58"/>
      <c r="O487" s="58"/>
      <c r="P487" s="58"/>
      <c r="Q487" s="58"/>
      <c r="R487" s="58"/>
      <c r="S487" s="58"/>
      <c r="T487" s="58"/>
      <c r="U487" s="58"/>
      <c r="V487" s="58"/>
      <c r="W487" s="58"/>
    </row>
    <row r="488" spans="3:23" ht="15.75" customHeight="1" x14ac:dyDescent="0.25">
      <c r="C488" s="3"/>
      <c r="L488" s="58"/>
      <c r="M488" s="58"/>
      <c r="N488" s="58"/>
      <c r="O488" s="58"/>
      <c r="P488" s="58"/>
      <c r="Q488" s="58"/>
      <c r="R488" s="58"/>
      <c r="S488" s="58"/>
      <c r="T488" s="58"/>
      <c r="U488" s="58"/>
      <c r="V488" s="58"/>
      <c r="W488" s="58"/>
    </row>
    <row r="489" spans="3:23" ht="15.75" customHeight="1" x14ac:dyDescent="0.25">
      <c r="C489" s="3"/>
      <c r="L489" s="58"/>
      <c r="M489" s="58"/>
      <c r="N489" s="58"/>
      <c r="O489" s="58"/>
      <c r="P489" s="58"/>
      <c r="Q489" s="58"/>
      <c r="R489" s="58"/>
      <c r="S489" s="58"/>
      <c r="T489" s="58"/>
      <c r="U489" s="58"/>
      <c r="V489" s="58"/>
      <c r="W489" s="58"/>
    </row>
    <row r="490" spans="3:23" ht="15.75" customHeight="1" x14ac:dyDescent="0.25">
      <c r="C490" s="3"/>
      <c r="L490" s="58"/>
      <c r="M490" s="58"/>
      <c r="N490" s="58"/>
      <c r="O490" s="58"/>
      <c r="P490" s="58"/>
      <c r="Q490" s="58"/>
      <c r="R490" s="58"/>
      <c r="S490" s="58"/>
      <c r="T490" s="58"/>
      <c r="U490" s="58"/>
      <c r="V490" s="58"/>
      <c r="W490" s="58"/>
    </row>
    <row r="491" spans="3:23" ht="15.75" customHeight="1" x14ac:dyDescent="0.25">
      <c r="C491" s="3"/>
      <c r="L491" s="58"/>
      <c r="M491" s="58"/>
      <c r="N491" s="58"/>
      <c r="O491" s="58"/>
      <c r="P491" s="58"/>
      <c r="Q491" s="58"/>
      <c r="R491" s="58"/>
      <c r="S491" s="58"/>
      <c r="T491" s="58"/>
      <c r="U491" s="58"/>
      <c r="V491" s="58"/>
      <c r="W491" s="58"/>
    </row>
    <row r="492" spans="3:23" ht="15.75" customHeight="1" x14ac:dyDescent="0.25">
      <c r="C492" s="3"/>
      <c r="L492" s="58"/>
      <c r="M492" s="58"/>
      <c r="N492" s="58"/>
      <c r="O492" s="58"/>
      <c r="P492" s="58"/>
      <c r="Q492" s="58"/>
      <c r="R492" s="58"/>
      <c r="S492" s="58"/>
      <c r="T492" s="58"/>
      <c r="U492" s="58"/>
      <c r="V492" s="58"/>
      <c r="W492" s="58"/>
    </row>
    <row r="493" spans="3:23" ht="15.75" customHeight="1" x14ac:dyDescent="0.25">
      <c r="C493" s="3"/>
      <c r="L493" s="58"/>
      <c r="M493" s="58"/>
      <c r="N493" s="58"/>
      <c r="O493" s="58"/>
      <c r="P493" s="58"/>
      <c r="Q493" s="58"/>
      <c r="R493" s="58"/>
      <c r="S493" s="58"/>
      <c r="T493" s="58"/>
      <c r="U493" s="58"/>
      <c r="V493" s="58"/>
      <c r="W493" s="58"/>
    </row>
    <row r="494" spans="3:23" ht="15.75" customHeight="1" x14ac:dyDescent="0.25">
      <c r="C494" s="3"/>
      <c r="L494" s="58"/>
      <c r="M494" s="58"/>
      <c r="N494" s="58"/>
      <c r="O494" s="58"/>
      <c r="P494" s="58"/>
      <c r="Q494" s="58"/>
      <c r="R494" s="58"/>
      <c r="S494" s="58"/>
      <c r="T494" s="58"/>
      <c r="U494" s="58"/>
      <c r="V494" s="58"/>
      <c r="W494" s="58"/>
    </row>
    <row r="495" spans="3:23" ht="15.75" customHeight="1" x14ac:dyDescent="0.25">
      <c r="C495" s="3"/>
      <c r="L495" s="58"/>
      <c r="M495" s="58"/>
      <c r="N495" s="58"/>
      <c r="O495" s="58"/>
      <c r="P495" s="58"/>
      <c r="Q495" s="58"/>
      <c r="R495" s="58"/>
      <c r="S495" s="58"/>
      <c r="T495" s="58"/>
      <c r="U495" s="58"/>
      <c r="V495" s="58"/>
      <c r="W495" s="58"/>
    </row>
    <row r="496" spans="3:23" ht="15.75" customHeight="1" x14ac:dyDescent="0.25">
      <c r="C496" s="3"/>
      <c r="L496" s="58"/>
      <c r="M496" s="58"/>
      <c r="N496" s="58"/>
      <c r="O496" s="58"/>
      <c r="P496" s="58"/>
      <c r="Q496" s="58"/>
      <c r="R496" s="58"/>
      <c r="S496" s="58"/>
      <c r="T496" s="58"/>
      <c r="U496" s="58"/>
      <c r="V496" s="58"/>
      <c r="W496" s="58"/>
    </row>
    <row r="497" spans="3:23" ht="15.75" customHeight="1" x14ac:dyDescent="0.25">
      <c r="C497" s="3"/>
      <c r="L497" s="58"/>
      <c r="M497" s="58"/>
      <c r="N497" s="58"/>
      <c r="O497" s="58"/>
      <c r="P497" s="58"/>
      <c r="Q497" s="58"/>
      <c r="R497" s="58"/>
      <c r="S497" s="58"/>
      <c r="T497" s="58"/>
      <c r="U497" s="58"/>
      <c r="V497" s="58"/>
      <c r="W497" s="58"/>
    </row>
    <row r="498" spans="3:23" ht="15.75" customHeight="1" x14ac:dyDescent="0.25">
      <c r="C498" s="3"/>
      <c r="L498" s="58"/>
      <c r="M498" s="58"/>
      <c r="N498" s="58"/>
      <c r="O498" s="58"/>
      <c r="P498" s="58"/>
      <c r="Q498" s="58"/>
      <c r="R498" s="58"/>
      <c r="S498" s="58"/>
      <c r="T498" s="58"/>
      <c r="U498" s="58"/>
      <c r="V498" s="58"/>
      <c r="W498" s="58"/>
    </row>
    <row r="499" spans="3:23" ht="15.75" customHeight="1" x14ac:dyDescent="0.25">
      <c r="C499" s="3"/>
      <c r="L499" s="58"/>
      <c r="M499" s="58"/>
      <c r="N499" s="58"/>
      <c r="O499" s="58"/>
      <c r="P499" s="58"/>
      <c r="Q499" s="58"/>
      <c r="R499" s="58"/>
      <c r="S499" s="58"/>
      <c r="T499" s="58"/>
      <c r="U499" s="58"/>
      <c r="V499" s="58"/>
      <c r="W499" s="58"/>
    </row>
    <row r="500" spans="3:23" ht="15.75" customHeight="1" x14ac:dyDescent="0.25">
      <c r="C500" s="3"/>
      <c r="L500" s="58"/>
      <c r="M500" s="58"/>
      <c r="N500" s="58"/>
      <c r="O500" s="58"/>
      <c r="P500" s="58"/>
      <c r="Q500" s="58"/>
      <c r="R500" s="58"/>
      <c r="S500" s="58"/>
      <c r="T500" s="58"/>
      <c r="U500" s="58"/>
      <c r="V500" s="58"/>
      <c r="W500" s="58"/>
    </row>
    <row r="501" spans="3:23" ht="15.75" customHeight="1" x14ac:dyDescent="0.25">
      <c r="C501" s="3"/>
      <c r="L501" s="58"/>
      <c r="M501" s="58"/>
      <c r="N501" s="58"/>
      <c r="O501" s="58"/>
      <c r="P501" s="58"/>
      <c r="Q501" s="58"/>
      <c r="R501" s="58"/>
      <c r="S501" s="58"/>
      <c r="T501" s="58"/>
      <c r="U501" s="58"/>
      <c r="V501" s="58"/>
      <c r="W501" s="58"/>
    </row>
    <row r="502" spans="3:23" ht="15.75" customHeight="1" x14ac:dyDescent="0.25">
      <c r="C502" s="3"/>
      <c r="L502" s="58"/>
      <c r="M502" s="58"/>
      <c r="N502" s="58"/>
      <c r="O502" s="58"/>
      <c r="P502" s="58"/>
      <c r="Q502" s="58"/>
      <c r="R502" s="58"/>
      <c r="S502" s="58"/>
      <c r="T502" s="58"/>
      <c r="U502" s="58"/>
      <c r="V502" s="58"/>
      <c r="W502" s="58"/>
    </row>
    <row r="503" spans="3:23" ht="15.75" customHeight="1" x14ac:dyDescent="0.25">
      <c r="C503" s="3"/>
      <c r="L503" s="58"/>
      <c r="M503" s="58"/>
      <c r="N503" s="58"/>
      <c r="O503" s="58"/>
      <c r="P503" s="58"/>
      <c r="Q503" s="58"/>
      <c r="R503" s="58"/>
      <c r="S503" s="58"/>
      <c r="T503" s="58"/>
      <c r="U503" s="58"/>
      <c r="V503" s="58"/>
      <c r="W503" s="58"/>
    </row>
    <row r="504" spans="3:23" ht="15.75" customHeight="1" x14ac:dyDescent="0.25">
      <c r="C504" s="3"/>
      <c r="L504" s="58"/>
      <c r="M504" s="58"/>
      <c r="N504" s="58"/>
      <c r="O504" s="58"/>
      <c r="P504" s="58"/>
      <c r="Q504" s="58"/>
      <c r="R504" s="58"/>
      <c r="S504" s="58"/>
      <c r="T504" s="58"/>
      <c r="U504" s="58"/>
      <c r="V504" s="58"/>
      <c r="W504" s="58"/>
    </row>
    <row r="505" spans="3:23" ht="15.75" customHeight="1" x14ac:dyDescent="0.25">
      <c r="C505" s="3"/>
      <c r="L505" s="58"/>
      <c r="M505" s="58"/>
      <c r="N505" s="58"/>
      <c r="O505" s="58"/>
      <c r="P505" s="58"/>
      <c r="Q505" s="58"/>
      <c r="R505" s="58"/>
      <c r="S505" s="58"/>
      <c r="T505" s="58"/>
      <c r="U505" s="58"/>
      <c r="V505" s="58"/>
      <c r="W505" s="58"/>
    </row>
    <row r="506" spans="3:23" ht="15.75" customHeight="1" x14ac:dyDescent="0.25">
      <c r="C506" s="3"/>
      <c r="L506" s="58"/>
      <c r="M506" s="58"/>
      <c r="N506" s="58"/>
      <c r="O506" s="58"/>
      <c r="P506" s="58"/>
      <c r="Q506" s="58"/>
      <c r="R506" s="58"/>
      <c r="S506" s="58"/>
      <c r="T506" s="58"/>
      <c r="U506" s="58"/>
      <c r="V506" s="58"/>
      <c r="W506" s="58"/>
    </row>
    <row r="507" spans="3:23" ht="15.75" customHeight="1" x14ac:dyDescent="0.25">
      <c r="C507" s="3"/>
      <c r="L507" s="58"/>
      <c r="M507" s="58"/>
      <c r="N507" s="58"/>
      <c r="O507" s="58"/>
      <c r="P507" s="58"/>
      <c r="Q507" s="58"/>
      <c r="R507" s="58"/>
      <c r="S507" s="58"/>
      <c r="T507" s="58"/>
      <c r="U507" s="58"/>
      <c r="V507" s="58"/>
      <c r="W507" s="58"/>
    </row>
    <row r="508" spans="3:23" ht="15.75" customHeight="1" x14ac:dyDescent="0.25">
      <c r="C508" s="3"/>
      <c r="L508" s="58"/>
      <c r="M508" s="58"/>
      <c r="N508" s="58"/>
      <c r="O508" s="58"/>
      <c r="P508" s="58"/>
      <c r="Q508" s="58"/>
      <c r="R508" s="58"/>
      <c r="S508" s="58"/>
      <c r="T508" s="58"/>
      <c r="U508" s="58"/>
      <c r="V508" s="58"/>
      <c r="W508" s="58"/>
    </row>
    <row r="509" spans="3:23" ht="15.75" customHeight="1" x14ac:dyDescent="0.25">
      <c r="C509" s="3"/>
      <c r="L509" s="58"/>
      <c r="M509" s="58"/>
      <c r="N509" s="58"/>
      <c r="O509" s="58"/>
      <c r="P509" s="58"/>
      <c r="Q509" s="58"/>
      <c r="R509" s="58"/>
      <c r="S509" s="58"/>
      <c r="T509" s="58"/>
      <c r="U509" s="58"/>
      <c r="V509" s="58"/>
      <c r="W509" s="58"/>
    </row>
    <row r="510" spans="3:23" ht="15.75" customHeight="1" x14ac:dyDescent="0.25">
      <c r="C510" s="3"/>
      <c r="L510" s="58"/>
      <c r="M510" s="58"/>
      <c r="N510" s="58"/>
      <c r="O510" s="58"/>
      <c r="P510" s="58"/>
      <c r="Q510" s="58"/>
      <c r="R510" s="58"/>
      <c r="S510" s="58"/>
      <c r="T510" s="58"/>
      <c r="U510" s="58"/>
      <c r="V510" s="58"/>
      <c r="W510" s="58"/>
    </row>
    <row r="511" spans="3:23" ht="15.75" customHeight="1" x14ac:dyDescent="0.25">
      <c r="C511" s="3"/>
      <c r="L511" s="58"/>
      <c r="M511" s="58"/>
      <c r="N511" s="58"/>
      <c r="O511" s="58"/>
      <c r="P511" s="58"/>
      <c r="Q511" s="58"/>
      <c r="R511" s="58"/>
      <c r="S511" s="58"/>
      <c r="T511" s="58"/>
      <c r="U511" s="58"/>
      <c r="V511" s="58"/>
      <c r="W511" s="58"/>
    </row>
    <row r="512" spans="3:23" ht="15.75" customHeight="1" x14ac:dyDescent="0.25">
      <c r="C512" s="3"/>
      <c r="L512" s="58"/>
      <c r="M512" s="58"/>
      <c r="N512" s="58"/>
      <c r="O512" s="58"/>
      <c r="P512" s="58"/>
      <c r="Q512" s="58"/>
      <c r="R512" s="58"/>
      <c r="S512" s="58"/>
      <c r="T512" s="58"/>
      <c r="U512" s="58"/>
      <c r="V512" s="58"/>
      <c r="W512" s="58"/>
    </row>
    <row r="513" spans="3:23" ht="15.75" customHeight="1" x14ac:dyDescent="0.25">
      <c r="C513" s="3"/>
      <c r="L513" s="58"/>
      <c r="M513" s="58"/>
      <c r="N513" s="58"/>
      <c r="O513" s="58"/>
      <c r="P513" s="58"/>
      <c r="Q513" s="58"/>
      <c r="R513" s="58"/>
      <c r="S513" s="58"/>
      <c r="T513" s="58"/>
      <c r="U513" s="58"/>
      <c r="V513" s="58"/>
      <c r="W513" s="58"/>
    </row>
    <row r="514" spans="3:23" ht="15.75" customHeight="1" x14ac:dyDescent="0.25">
      <c r="C514" s="3"/>
      <c r="L514" s="58"/>
      <c r="M514" s="58"/>
      <c r="N514" s="58"/>
      <c r="O514" s="58"/>
      <c r="P514" s="58"/>
      <c r="Q514" s="58"/>
      <c r="R514" s="58"/>
      <c r="S514" s="58"/>
      <c r="T514" s="58"/>
      <c r="U514" s="58"/>
      <c r="V514" s="58"/>
      <c r="W514" s="58"/>
    </row>
    <row r="515" spans="3:23" ht="15.75" customHeight="1" x14ac:dyDescent="0.25">
      <c r="C515" s="3"/>
      <c r="L515" s="58"/>
      <c r="M515" s="58"/>
      <c r="N515" s="58"/>
      <c r="O515" s="58"/>
      <c r="P515" s="58"/>
      <c r="Q515" s="58"/>
      <c r="R515" s="58"/>
      <c r="S515" s="58"/>
      <c r="T515" s="58"/>
      <c r="U515" s="58"/>
      <c r="V515" s="58"/>
      <c r="W515" s="58"/>
    </row>
    <row r="516" spans="3:23" ht="15.75" customHeight="1" x14ac:dyDescent="0.25">
      <c r="C516" s="3"/>
      <c r="L516" s="58"/>
      <c r="M516" s="58"/>
      <c r="N516" s="58"/>
      <c r="O516" s="58"/>
      <c r="P516" s="58"/>
      <c r="Q516" s="58"/>
      <c r="R516" s="58"/>
      <c r="S516" s="58"/>
      <c r="T516" s="58"/>
      <c r="U516" s="58"/>
      <c r="V516" s="58"/>
      <c r="W516" s="58"/>
    </row>
    <row r="517" spans="3:23" ht="15.75" customHeight="1" x14ac:dyDescent="0.25">
      <c r="C517" s="3"/>
      <c r="L517" s="58"/>
      <c r="M517" s="58"/>
      <c r="N517" s="58"/>
      <c r="O517" s="58"/>
      <c r="P517" s="58"/>
      <c r="Q517" s="58"/>
      <c r="R517" s="58"/>
      <c r="S517" s="58"/>
      <c r="T517" s="58"/>
      <c r="U517" s="58"/>
      <c r="V517" s="58"/>
      <c r="W517" s="58"/>
    </row>
    <row r="518" spans="3:23" ht="15.75" customHeight="1" x14ac:dyDescent="0.25">
      <c r="C518" s="3"/>
      <c r="L518" s="58"/>
      <c r="M518" s="58"/>
      <c r="N518" s="58"/>
      <c r="O518" s="58"/>
      <c r="P518" s="58"/>
      <c r="Q518" s="58"/>
      <c r="R518" s="58"/>
      <c r="S518" s="58"/>
      <c r="T518" s="58"/>
      <c r="U518" s="58"/>
      <c r="V518" s="58"/>
      <c r="W518" s="58"/>
    </row>
    <row r="519" spans="3:23" ht="15.75" customHeight="1" x14ac:dyDescent="0.25">
      <c r="C519" s="3"/>
      <c r="L519" s="58"/>
      <c r="M519" s="58"/>
      <c r="N519" s="58"/>
      <c r="O519" s="58"/>
      <c r="P519" s="58"/>
      <c r="Q519" s="58"/>
      <c r="R519" s="58"/>
      <c r="S519" s="58"/>
      <c r="T519" s="58"/>
      <c r="U519" s="58"/>
      <c r="V519" s="58"/>
      <c r="W519" s="58"/>
    </row>
    <row r="520" spans="3:23" ht="15.75" customHeight="1" x14ac:dyDescent="0.25">
      <c r="C520" s="3"/>
      <c r="L520" s="58"/>
      <c r="M520" s="58"/>
      <c r="N520" s="58"/>
      <c r="O520" s="58"/>
      <c r="P520" s="58"/>
      <c r="Q520" s="58"/>
      <c r="R520" s="58"/>
      <c r="S520" s="58"/>
      <c r="T520" s="58"/>
      <c r="U520" s="58"/>
      <c r="V520" s="58"/>
      <c r="W520" s="58"/>
    </row>
    <row r="521" spans="3:23" ht="15.75" customHeight="1" x14ac:dyDescent="0.25">
      <c r="C521" s="3"/>
      <c r="L521" s="58"/>
      <c r="M521" s="58"/>
      <c r="N521" s="58"/>
      <c r="O521" s="58"/>
      <c r="P521" s="58"/>
      <c r="Q521" s="58"/>
      <c r="R521" s="58"/>
      <c r="S521" s="58"/>
      <c r="T521" s="58"/>
      <c r="U521" s="58"/>
      <c r="V521" s="58"/>
      <c r="W521" s="58"/>
    </row>
    <row r="522" spans="3:23" ht="15.75" customHeight="1" x14ac:dyDescent="0.25">
      <c r="C522" s="3"/>
      <c r="L522" s="58"/>
      <c r="M522" s="58"/>
      <c r="N522" s="58"/>
      <c r="O522" s="58"/>
      <c r="P522" s="58"/>
      <c r="Q522" s="58"/>
      <c r="R522" s="58"/>
      <c r="S522" s="58"/>
      <c r="T522" s="58"/>
      <c r="U522" s="58"/>
      <c r="V522" s="58"/>
      <c r="W522" s="58"/>
    </row>
    <row r="523" spans="3:23" ht="15.75" customHeight="1" x14ac:dyDescent="0.25">
      <c r="C523" s="3"/>
      <c r="L523" s="58"/>
      <c r="M523" s="58"/>
      <c r="N523" s="58"/>
      <c r="O523" s="58"/>
      <c r="P523" s="58"/>
      <c r="Q523" s="58"/>
      <c r="R523" s="58"/>
      <c r="S523" s="58"/>
      <c r="T523" s="58"/>
      <c r="U523" s="58"/>
      <c r="V523" s="58"/>
      <c r="W523" s="58"/>
    </row>
    <row r="524" spans="3:23" ht="15.75" customHeight="1" x14ac:dyDescent="0.25">
      <c r="C524" s="3"/>
      <c r="L524" s="58"/>
      <c r="M524" s="58"/>
      <c r="N524" s="58"/>
      <c r="O524" s="58"/>
      <c r="P524" s="58"/>
      <c r="Q524" s="58"/>
      <c r="R524" s="58"/>
      <c r="S524" s="58"/>
      <c r="T524" s="58"/>
      <c r="U524" s="58"/>
      <c r="V524" s="58"/>
      <c r="W524" s="58"/>
    </row>
    <row r="525" spans="3:23" ht="15.75" customHeight="1" x14ac:dyDescent="0.25">
      <c r="C525" s="3"/>
      <c r="L525" s="58"/>
      <c r="M525" s="58"/>
      <c r="N525" s="58"/>
      <c r="O525" s="58"/>
      <c r="P525" s="58"/>
      <c r="Q525" s="58"/>
      <c r="R525" s="58"/>
      <c r="S525" s="58"/>
      <c r="T525" s="58"/>
      <c r="U525" s="58"/>
      <c r="V525" s="58"/>
      <c r="W525" s="58"/>
    </row>
    <row r="526" spans="3:23" ht="15.75" customHeight="1" x14ac:dyDescent="0.25">
      <c r="C526" s="3"/>
      <c r="L526" s="58"/>
      <c r="M526" s="58"/>
      <c r="N526" s="58"/>
      <c r="O526" s="58"/>
      <c r="P526" s="58"/>
      <c r="Q526" s="58"/>
      <c r="R526" s="58"/>
      <c r="S526" s="58"/>
      <c r="T526" s="58"/>
      <c r="U526" s="58"/>
      <c r="V526" s="58"/>
      <c r="W526" s="58"/>
    </row>
    <row r="527" spans="3:23" ht="15.75" customHeight="1" x14ac:dyDescent="0.25">
      <c r="C527" s="3"/>
      <c r="L527" s="58"/>
      <c r="M527" s="58"/>
      <c r="N527" s="58"/>
      <c r="O527" s="58"/>
      <c r="P527" s="58"/>
      <c r="Q527" s="58"/>
      <c r="R527" s="58"/>
      <c r="S527" s="58"/>
      <c r="T527" s="58"/>
      <c r="U527" s="58"/>
      <c r="V527" s="58"/>
      <c r="W527" s="58"/>
    </row>
    <row r="528" spans="3:23" ht="15.75" customHeight="1" x14ac:dyDescent="0.25">
      <c r="C528" s="3"/>
      <c r="L528" s="58"/>
      <c r="M528" s="58"/>
      <c r="N528" s="58"/>
      <c r="O528" s="58"/>
      <c r="P528" s="58"/>
      <c r="Q528" s="58"/>
      <c r="R528" s="58"/>
      <c r="S528" s="58"/>
      <c r="T528" s="58"/>
      <c r="U528" s="58"/>
      <c r="V528" s="58"/>
      <c r="W528" s="58"/>
    </row>
    <row r="529" spans="3:23" ht="15.75" customHeight="1" x14ac:dyDescent="0.25">
      <c r="C529" s="3"/>
      <c r="L529" s="58"/>
      <c r="M529" s="58"/>
      <c r="N529" s="58"/>
      <c r="O529" s="58"/>
      <c r="P529" s="58"/>
      <c r="Q529" s="58"/>
      <c r="R529" s="58"/>
      <c r="S529" s="58"/>
      <c r="T529" s="58"/>
      <c r="U529" s="58"/>
      <c r="V529" s="58"/>
      <c r="W529" s="58"/>
    </row>
    <row r="530" spans="3:23" ht="15.75" customHeight="1" x14ac:dyDescent="0.25">
      <c r="C530" s="3"/>
      <c r="L530" s="58"/>
      <c r="M530" s="58"/>
      <c r="N530" s="58"/>
      <c r="O530" s="58"/>
      <c r="P530" s="58"/>
      <c r="Q530" s="58"/>
      <c r="R530" s="58"/>
      <c r="S530" s="58"/>
      <c r="T530" s="58"/>
      <c r="U530" s="58"/>
      <c r="V530" s="58"/>
      <c r="W530" s="58"/>
    </row>
    <row r="531" spans="3:23" ht="15.75" customHeight="1" x14ac:dyDescent="0.25">
      <c r="C531" s="3"/>
      <c r="L531" s="58"/>
      <c r="M531" s="58"/>
      <c r="N531" s="58"/>
      <c r="O531" s="58"/>
      <c r="P531" s="58"/>
      <c r="Q531" s="58"/>
      <c r="R531" s="58"/>
      <c r="S531" s="58"/>
      <c r="T531" s="58"/>
      <c r="U531" s="58"/>
      <c r="V531" s="58"/>
      <c r="W531" s="58"/>
    </row>
    <row r="532" spans="3:23" ht="15.75" customHeight="1" x14ac:dyDescent="0.25">
      <c r="C532" s="3"/>
      <c r="L532" s="58"/>
      <c r="M532" s="58"/>
      <c r="N532" s="58"/>
      <c r="O532" s="58"/>
      <c r="P532" s="58"/>
      <c r="Q532" s="58"/>
      <c r="R532" s="58"/>
      <c r="S532" s="58"/>
      <c r="T532" s="58"/>
      <c r="U532" s="58"/>
      <c r="V532" s="58"/>
      <c r="W532" s="58"/>
    </row>
    <row r="533" spans="3:23" ht="15.75" customHeight="1" x14ac:dyDescent="0.25">
      <c r="C533" s="3"/>
      <c r="L533" s="58"/>
      <c r="M533" s="58"/>
      <c r="N533" s="58"/>
      <c r="O533" s="58"/>
      <c r="P533" s="58"/>
      <c r="Q533" s="58"/>
      <c r="R533" s="58"/>
      <c r="S533" s="58"/>
      <c r="T533" s="58"/>
      <c r="U533" s="58"/>
      <c r="V533" s="58"/>
      <c r="W533" s="58"/>
    </row>
    <row r="534" spans="3:23" ht="15.75" customHeight="1" x14ac:dyDescent="0.25">
      <c r="C534" s="3"/>
      <c r="L534" s="58"/>
      <c r="M534" s="58"/>
      <c r="N534" s="58"/>
      <c r="O534" s="58"/>
      <c r="P534" s="58"/>
      <c r="Q534" s="58"/>
      <c r="R534" s="58"/>
      <c r="S534" s="58"/>
      <c r="T534" s="58"/>
      <c r="U534" s="58"/>
      <c r="V534" s="58"/>
      <c r="W534" s="58"/>
    </row>
    <row r="535" spans="3:23" ht="15.75" customHeight="1" x14ac:dyDescent="0.25">
      <c r="C535" s="3"/>
      <c r="L535" s="58"/>
      <c r="M535" s="58"/>
      <c r="N535" s="58"/>
      <c r="O535" s="58"/>
      <c r="P535" s="58"/>
      <c r="Q535" s="58"/>
      <c r="R535" s="58"/>
      <c r="S535" s="58"/>
      <c r="T535" s="58"/>
      <c r="U535" s="58"/>
      <c r="V535" s="58"/>
      <c r="W535" s="58"/>
    </row>
    <row r="536" spans="3:23" ht="15.75" customHeight="1" x14ac:dyDescent="0.25">
      <c r="C536" s="3"/>
      <c r="L536" s="58"/>
      <c r="M536" s="58"/>
      <c r="N536" s="58"/>
      <c r="O536" s="58"/>
      <c r="P536" s="58"/>
      <c r="Q536" s="58"/>
      <c r="R536" s="58"/>
      <c r="S536" s="58"/>
      <c r="T536" s="58"/>
      <c r="U536" s="58"/>
      <c r="V536" s="58"/>
      <c r="W536" s="58"/>
    </row>
    <row r="537" spans="3:23" ht="15.75" customHeight="1" x14ac:dyDescent="0.25">
      <c r="C537" s="3"/>
      <c r="L537" s="58"/>
      <c r="M537" s="58"/>
      <c r="N537" s="58"/>
      <c r="O537" s="58"/>
      <c r="P537" s="58"/>
      <c r="Q537" s="58"/>
      <c r="R537" s="58"/>
      <c r="S537" s="58"/>
      <c r="T537" s="58"/>
      <c r="U537" s="58"/>
      <c r="V537" s="58"/>
      <c r="W537" s="58"/>
    </row>
    <row r="538" spans="3:23" ht="15.75" customHeight="1" x14ac:dyDescent="0.25">
      <c r="C538" s="3"/>
      <c r="L538" s="58"/>
      <c r="M538" s="58"/>
      <c r="N538" s="58"/>
      <c r="O538" s="58"/>
      <c r="P538" s="58"/>
      <c r="Q538" s="58"/>
      <c r="R538" s="58"/>
      <c r="S538" s="58"/>
      <c r="T538" s="58"/>
      <c r="U538" s="58"/>
      <c r="V538" s="58"/>
      <c r="W538" s="58"/>
    </row>
    <row r="539" spans="3:23" ht="15.75" customHeight="1" x14ac:dyDescent="0.25">
      <c r="C539" s="3"/>
      <c r="L539" s="58"/>
      <c r="M539" s="58"/>
      <c r="N539" s="58"/>
      <c r="O539" s="58"/>
      <c r="P539" s="58"/>
      <c r="Q539" s="58"/>
      <c r="R539" s="58"/>
      <c r="S539" s="58"/>
      <c r="T539" s="58"/>
      <c r="U539" s="58"/>
      <c r="V539" s="58"/>
      <c r="W539" s="58"/>
    </row>
    <row r="540" spans="3:23" ht="15.75" customHeight="1" x14ac:dyDescent="0.25">
      <c r="C540" s="3"/>
      <c r="L540" s="58"/>
      <c r="M540" s="58"/>
      <c r="N540" s="58"/>
      <c r="O540" s="58"/>
      <c r="P540" s="58"/>
      <c r="Q540" s="58"/>
      <c r="R540" s="58"/>
      <c r="S540" s="58"/>
      <c r="T540" s="58"/>
      <c r="U540" s="58"/>
      <c r="V540" s="58"/>
      <c r="W540" s="58"/>
    </row>
    <row r="541" spans="3:23" ht="15.75" customHeight="1" x14ac:dyDescent="0.25">
      <c r="C541" s="3"/>
      <c r="L541" s="58"/>
      <c r="M541" s="58"/>
      <c r="N541" s="58"/>
      <c r="O541" s="58"/>
      <c r="P541" s="58"/>
      <c r="Q541" s="58"/>
      <c r="R541" s="58"/>
      <c r="S541" s="58"/>
      <c r="T541" s="58"/>
      <c r="U541" s="58"/>
      <c r="V541" s="58"/>
      <c r="W541" s="58"/>
    </row>
    <row r="542" spans="3:23" ht="15.75" customHeight="1" x14ac:dyDescent="0.25">
      <c r="C542" s="3"/>
      <c r="L542" s="58"/>
      <c r="M542" s="58"/>
      <c r="N542" s="58"/>
      <c r="O542" s="58"/>
      <c r="P542" s="58"/>
      <c r="Q542" s="58"/>
      <c r="R542" s="58"/>
      <c r="S542" s="58"/>
      <c r="T542" s="58"/>
      <c r="U542" s="58"/>
      <c r="V542" s="58"/>
      <c r="W542" s="58"/>
    </row>
    <row r="543" spans="3:23" ht="15.75" customHeight="1" x14ac:dyDescent="0.25">
      <c r="C543" s="3"/>
      <c r="L543" s="58"/>
      <c r="M543" s="58"/>
      <c r="N543" s="58"/>
      <c r="O543" s="58"/>
      <c r="P543" s="58"/>
      <c r="Q543" s="58"/>
      <c r="R543" s="58"/>
      <c r="S543" s="58"/>
      <c r="T543" s="58"/>
      <c r="U543" s="58"/>
      <c r="V543" s="58"/>
      <c r="W543" s="58"/>
    </row>
    <row r="544" spans="3:23" ht="15.75" customHeight="1" x14ac:dyDescent="0.25">
      <c r="C544" s="3"/>
      <c r="L544" s="58"/>
      <c r="M544" s="58"/>
      <c r="N544" s="58"/>
      <c r="O544" s="58"/>
      <c r="P544" s="58"/>
      <c r="Q544" s="58"/>
      <c r="R544" s="58"/>
      <c r="S544" s="58"/>
      <c r="T544" s="58"/>
      <c r="U544" s="58"/>
      <c r="V544" s="58"/>
      <c r="W544" s="58"/>
    </row>
    <row r="545" spans="3:23" ht="15.75" customHeight="1" x14ac:dyDescent="0.25">
      <c r="C545" s="3"/>
      <c r="L545" s="58"/>
      <c r="M545" s="58"/>
      <c r="N545" s="58"/>
      <c r="O545" s="58"/>
      <c r="P545" s="58"/>
      <c r="Q545" s="58"/>
      <c r="R545" s="58"/>
      <c r="S545" s="58"/>
      <c r="T545" s="58"/>
      <c r="U545" s="58"/>
      <c r="V545" s="58"/>
      <c r="W545" s="58"/>
    </row>
    <row r="546" spans="3:23" ht="15.75" customHeight="1" x14ac:dyDescent="0.25">
      <c r="C546" s="3"/>
      <c r="L546" s="58"/>
      <c r="M546" s="58"/>
      <c r="N546" s="58"/>
      <c r="O546" s="58"/>
      <c r="P546" s="58"/>
      <c r="Q546" s="58"/>
      <c r="R546" s="58"/>
      <c r="S546" s="58"/>
      <c r="T546" s="58"/>
      <c r="U546" s="58"/>
      <c r="V546" s="58"/>
      <c r="W546" s="58"/>
    </row>
    <row r="547" spans="3:23" ht="15.75" customHeight="1" x14ac:dyDescent="0.25">
      <c r="C547" s="3"/>
      <c r="L547" s="58"/>
      <c r="M547" s="58"/>
      <c r="N547" s="58"/>
      <c r="O547" s="58"/>
      <c r="P547" s="58"/>
      <c r="Q547" s="58"/>
      <c r="R547" s="58"/>
      <c r="S547" s="58"/>
      <c r="T547" s="58"/>
      <c r="U547" s="58"/>
      <c r="V547" s="58"/>
      <c r="W547" s="58"/>
    </row>
    <row r="548" spans="3:23" ht="15.75" customHeight="1" x14ac:dyDescent="0.25">
      <c r="C548" s="3"/>
      <c r="L548" s="58"/>
      <c r="M548" s="58"/>
      <c r="N548" s="58"/>
      <c r="O548" s="58"/>
      <c r="P548" s="58"/>
      <c r="Q548" s="58"/>
      <c r="R548" s="58"/>
      <c r="S548" s="58"/>
      <c r="T548" s="58"/>
      <c r="U548" s="58"/>
      <c r="V548" s="58"/>
      <c r="W548" s="58"/>
    </row>
    <row r="549" spans="3:23" ht="15.75" customHeight="1" x14ac:dyDescent="0.25">
      <c r="C549" s="3"/>
      <c r="L549" s="58"/>
      <c r="M549" s="58"/>
      <c r="N549" s="58"/>
      <c r="O549" s="58"/>
      <c r="P549" s="58"/>
      <c r="Q549" s="58"/>
      <c r="R549" s="58"/>
      <c r="S549" s="58"/>
      <c r="T549" s="58"/>
      <c r="U549" s="58"/>
      <c r="V549" s="58"/>
      <c r="W549" s="58"/>
    </row>
    <row r="550" spans="3:23" ht="15.75" customHeight="1" x14ac:dyDescent="0.25">
      <c r="C550" s="3"/>
      <c r="L550" s="58"/>
      <c r="M550" s="58"/>
      <c r="N550" s="58"/>
      <c r="O550" s="58"/>
      <c r="P550" s="58"/>
      <c r="Q550" s="58"/>
      <c r="R550" s="58"/>
      <c r="S550" s="58"/>
      <c r="T550" s="58"/>
      <c r="U550" s="58"/>
      <c r="V550" s="58"/>
      <c r="W550" s="58"/>
    </row>
    <row r="551" spans="3:23" ht="15.75" customHeight="1" x14ac:dyDescent="0.25">
      <c r="C551" s="3"/>
      <c r="L551" s="58"/>
      <c r="M551" s="58"/>
      <c r="N551" s="58"/>
      <c r="O551" s="58"/>
      <c r="P551" s="58"/>
      <c r="Q551" s="58"/>
      <c r="R551" s="58"/>
      <c r="S551" s="58"/>
      <c r="T551" s="58"/>
      <c r="U551" s="58"/>
      <c r="V551" s="58"/>
      <c r="W551" s="58"/>
    </row>
    <row r="552" spans="3:23" ht="15.75" customHeight="1" x14ac:dyDescent="0.25">
      <c r="C552" s="3"/>
      <c r="L552" s="58"/>
      <c r="M552" s="58"/>
      <c r="N552" s="58"/>
      <c r="O552" s="58"/>
      <c r="P552" s="58"/>
      <c r="Q552" s="58"/>
      <c r="R552" s="58"/>
      <c r="S552" s="58"/>
      <c r="T552" s="58"/>
      <c r="U552" s="58"/>
      <c r="V552" s="58"/>
      <c r="W552" s="58"/>
    </row>
    <row r="553" spans="3:23" ht="15.75" customHeight="1" x14ac:dyDescent="0.25">
      <c r="C553" s="3"/>
      <c r="L553" s="58"/>
      <c r="M553" s="58"/>
      <c r="N553" s="58"/>
      <c r="O553" s="58"/>
      <c r="P553" s="58"/>
      <c r="Q553" s="58"/>
      <c r="R553" s="58"/>
      <c r="S553" s="58"/>
      <c r="T553" s="58"/>
      <c r="U553" s="58"/>
      <c r="V553" s="58"/>
      <c r="W553" s="58"/>
    </row>
    <row r="554" spans="3:23" ht="15.75" customHeight="1" x14ac:dyDescent="0.25">
      <c r="C554" s="3"/>
      <c r="L554" s="58"/>
      <c r="M554" s="58"/>
      <c r="N554" s="58"/>
      <c r="O554" s="58"/>
      <c r="P554" s="58"/>
      <c r="Q554" s="58"/>
      <c r="R554" s="58"/>
      <c r="S554" s="58"/>
      <c r="T554" s="58"/>
      <c r="U554" s="58"/>
      <c r="V554" s="58"/>
      <c r="W554" s="58"/>
    </row>
    <row r="555" spans="3:23" ht="15.75" customHeight="1" x14ac:dyDescent="0.25">
      <c r="C555" s="3"/>
      <c r="L555" s="58"/>
      <c r="M555" s="58"/>
      <c r="N555" s="58"/>
      <c r="O555" s="58"/>
      <c r="P555" s="58"/>
      <c r="Q555" s="58"/>
      <c r="R555" s="58"/>
      <c r="S555" s="58"/>
      <c r="T555" s="58"/>
      <c r="U555" s="58"/>
      <c r="V555" s="58"/>
      <c r="W555" s="58"/>
    </row>
    <row r="556" spans="3:23" ht="15.75" customHeight="1" x14ac:dyDescent="0.25">
      <c r="C556" s="3"/>
      <c r="L556" s="58"/>
      <c r="M556" s="58"/>
      <c r="N556" s="58"/>
      <c r="O556" s="58"/>
      <c r="P556" s="58"/>
      <c r="Q556" s="58"/>
      <c r="R556" s="58"/>
      <c r="S556" s="58"/>
      <c r="T556" s="58"/>
      <c r="U556" s="58"/>
      <c r="V556" s="58"/>
      <c r="W556" s="58"/>
    </row>
    <row r="557" spans="3:23" ht="15.75" customHeight="1" x14ac:dyDescent="0.25">
      <c r="C557" s="3"/>
      <c r="L557" s="58"/>
      <c r="M557" s="58"/>
      <c r="N557" s="58"/>
      <c r="O557" s="58"/>
      <c r="P557" s="58"/>
      <c r="Q557" s="58"/>
      <c r="R557" s="58"/>
      <c r="S557" s="58"/>
      <c r="T557" s="58"/>
      <c r="U557" s="58"/>
      <c r="V557" s="58"/>
      <c r="W557" s="58"/>
    </row>
    <row r="558" spans="3:23" ht="15.75" customHeight="1" x14ac:dyDescent="0.25">
      <c r="C558" s="3"/>
      <c r="L558" s="58"/>
      <c r="M558" s="58"/>
      <c r="N558" s="58"/>
      <c r="O558" s="58"/>
      <c r="P558" s="58"/>
      <c r="Q558" s="58"/>
      <c r="R558" s="58"/>
      <c r="S558" s="58"/>
      <c r="T558" s="58"/>
      <c r="U558" s="58"/>
      <c r="V558" s="58"/>
      <c r="W558" s="58"/>
    </row>
    <row r="559" spans="3:23" ht="15.75" customHeight="1" x14ac:dyDescent="0.25">
      <c r="C559" s="3"/>
      <c r="L559" s="58"/>
      <c r="M559" s="58"/>
      <c r="N559" s="58"/>
      <c r="O559" s="58"/>
      <c r="P559" s="58"/>
      <c r="Q559" s="58"/>
      <c r="R559" s="58"/>
      <c r="S559" s="58"/>
      <c r="T559" s="58"/>
      <c r="U559" s="58"/>
      <c r="V559" s="58"/>
      <c r="W559" s="58"/>
    </row>
    <row r="560" spans="3:23" ht="15.75" customHeight="1" x14ac:dyDescent="0.25">
      <c r="C560" s="3"/>
      <c r="L560" s="58"/>
      <c r="M560" s="58"/>
      <c r="N560" s="58"/>
      <c r="O560" s="58"/>
      <c r="P560" s="58"/>
      <c r="Q560" s="58"/>
      <c r="R560" s="58"/>
      <c r="S560" s="58"/>
      <c r="T560" s="58"/>
      <c r="U560" s="58"/>
      <c r="V560" s="58"/>
      <c r="W560" s="58"/>
    </row>
    <row r="561" spans="3:23" ht="15.75" customHeight="1" x14ac:dyDescent="0.25">
      <c r="C561" s="3"/>
      <c r="L561" s="58"/>
      <c r="M561" s="58"/>
      <c r="N561" s="58"/>
      <c r="O561" s="58"/>
      <c r="P561" s="58"/>
      <c r="Q561" s="58"/>
      <c r="R561" s="58"/>
      <c r="S561" s="58"/>
      <c r="T561" s="58"/>
      <c r="U561" s="58"/>
      <c r="V561" s="58"/>
      <c r="W561" s="58"/>
    </row>
    <row r="562" spans="3:23" ht="15.75" customHeight="1" x14ac:dyDescent="0.25">
      <c r="C562" s="3"/>
      <c r="L562" s="58"/>
      <c r="M562" s="58"/>
      <c r="N562" s="58"/>
      <c r="O562" s="58"/>
      <c r="P562" s="58"/>
      <c r="Q562" s="58"/>
      <c r="R562" s="58"/>
      <c r="S562" s="58"/>
      <c r="T562" s="58"/>
      <c r="U562" s="58"/>
      <c r="V562" s="58"/>
      <c r="W562" s="58"/>
    </row>
    <row r="563" spans="3:23" ht="15.75" customHeight="1" x14ac:dyDescent="0.25">
      <c r="C563" s="3"/>
      <c r="L563" s="58"/>
      <c r="M563" s="58"/>
      <c r="N563" s="58"/>
      <c r="O563" s="58"/>
      <c r="P563" s="58"/>
      <c r="Q563" s="58"/>
      <c r="R563" s="58"/>
      <c r="S563" s="58"/>
      <c r="T563" s="58"/>
      <c r="U563" s="58"/>
      <c r="V563" s="58"/>
      <c r="W563" s="58"/>
    </row>
    <row r="564" spans="3:23" ht="15.75" customHeight="1" x14ac:dyDescent="0.25">
      <c r="C564" s="3"/>
      <c r="L564" s="58"/>
      <c r="M564" s="58"/>
      <c r="N564" s="58"/>
      <c r="O564" s="58"/>
      <c r="P564" s="58"/>
      <c r="Q564" s="58"/>
      <c r="R564" s="58"/>
      <c r="S564" s="58"/>
      <c r="T564" s="58"/>
      <c r="U564" s="58"/>
      <c r="V564" s="58"/>
      <c r="W564" s="58"/>
    </row>
    <row r="565" spans="3:23" ht="15.75" customHeight="1" x14ac:dyDescent="0.25">
      <c r="C565" s="3"/>
      <c r="L565" s="58"/>
      <c r="M565" s="58"/>
      <c r="N565" s="58"/>
      <c r="O565" s="58"/>
      <c r="P565" s="58"/>
      <c r="Q565" s="58"/>
      <c r="R565" s="58"/>
      <c r="S565" s="58"/>
      <c r="T565" s="58"/>
      <c r="U565" s="58"/>
      <c r="V565" s="58"/>
      <c r="W565" s="58"/>
    </row>
    <row r="566" spans="3:23" ht="15.75" customHeight="1" x14ac:dyDescent="0.25">
      <c r="C566" s="3"/>
      <c r="L566" s="58"/>
      <c r="M566" s="58"/>
      <c r="N566" s="58"/>
      <c r="O566" s="58"/>
      <c r="P566" s="58"/>
      <c r="Q566" s="58"/>
      <c r="R566" s="58"/>
      <c r="S566" s="58"/>
      <c r="T566" s="58"/>
      <c r="U566" s="58"/>
      <c r="V566" s="58"/>
      <c r="W566" s="58"/>
    </row>
    <row r="567" spans="3:23" ht="15.75" customHeight="1" x14ac:dyDescent="0.25">
      <c r="C567" s="3"/>
      <c r="L567" s="58"/>
      <c r="M567" s="58"/>
      <c r="N567" s="58"/>
      <c r="O567" s="58"/>
      <c r="P567" s="58"/>
      <c r="Q567" s="58"/>
      <c r="R567" s="58"/>
      <c r="S567" s="58"/>
      <c r="T567" s="58"/>
      <c r="U567" s="58"/>
      <c r="V567" s="58"/>
      <c r="W567" s="58"/>
    </row>
    <row r="568" spans="3:23" ht="15.75" customHeight="1" x14ac:dyDescent="0.25">
      <c r="C568" s="3"/>
      <c r="L568" s="58"/>
      <c r="M568" s="58"/>
      <c r="N568" s="58"/>
      <c r="O568" s="58"/>
      <c r="P568" s="58"/>
      <c r="Q568" s="58"/>
      <c r="R568" s="58"/>
      <c r="S568" s="58"/>
      <c r="T568" s="58"/>
      <c r="U568" s="58"/>
      <c r="V568" s="58"/>
      <c r="W568" s="58"/>
    </row>
    <row r="569" spans="3:23" ht="15.75" customHeight="1" x14ac:dyDescent="0.25">
      <c r="C569" s="3"/>
      <c r="L569" s="58"/>
      <c r="M569" s="58"/>
      <c r="N569" s="58"/>
      <c r="O569" s="58"/>
      <c r="P569" s="58"/>
      <c r="Q569" s="58"/>
      <c r="R569" s="58"/>
      <c r="S569" s="58"/>
      <c r="T569" s="58"/>
      <c r="U569" s="58"/>
      <c r="V569" s="58"/>
      <c r="W569" s="58"/>
    </row>
    <row r="570" spans="3:23" ht="15.75" customHeight="1" x14ac:dyDescent="0.25">
      <c r="C570" s="3"/>
      <c r="L570" s="58"/>
      <c r="M570" s="58"/>
      <c r="N570" s="58"/>
      <c r="O570" s="58"/>
      <c r="P570" s="58"/>
      <c r="Q570" s="58"/>
      <c r="R570" s="58"/>
      <c r="S570" s="58"/>
      <c r="T570" s="58"/>
      <c r="U570" s="58"/>
      <c r="V570" s="58"/>
      <c r="W570" s="58"/>
    </row>
    <row r="571" spans="3:23" ht="15.75" customHeight="1" x14ac:dyDescent="0.25">
      <c r="C571" s="3"/>
      <c r="L571" s="58"/>
      <c r="M571" s="58"/>
      <c r="N571" s="58"/>
      <c r="O571" s="58"/>
      <c r="P571" s="58"/>
      <c r="Q571" s="58"/>
      <c r="R571" s="58"/>
      <c r="S571" s="58"/>
      <c r="T571" s="58"/>
      <c r="U571" s="58"/>
      <c r="V571" s="58"/>
      <c r="W571" s="58"/>
    </row>
    <row r="572" spans="3:23" ht="15.75" customHeight="1" x14ac:dyDescent="0.25">
      <c r="C572" s="3"/>
      <c r="L572" s="58"/>
      <c r="M572" s="58"/>
      <c r="N572" s="58"/>
      <c r="O572" s="58"/>
      <c r="P572" s="58"/>
      <c r="Q572" s="58"/>
      <c r="R572" s="58"/>
      <c r="S572" s="58"/>
      <c r="T572" s="58"/>
      <c r="U572" s="58"/>
      <c r="V572" s="58"/>
      <c r="W572" s="58"/>
    </row>
    <row r="573" spans="3:23" ht="15.75" customHeight="1" x14ac:dyDescent="0.25">
      <c r="C573" s="3"/>
      <c r="L573" s="58"/>
      <c r="M573" s="58"/>
      <c r="N573" s="58"/>
      <c r="O573" s="58"/>
      <c r="P573" s="58"/>
      <c r="Q573" s="58"/>
      <c r="R573" s="58"/>
      <c r="S573" s="58"/>
      <c r="T573" s="58"/>
      <c r="U573" s="58"/>
      <c r="V573" s="58"/>
      <c r="W573" s="58"/>
    </row>
    <row r="574" spans="3:23" ht="15.75" customHeight="1" x14ac:dyDescent="0.25">
      <c r="C574" s="3"/>
      <c r="L574" s="58"/>
      <c r="M574" s="58"/>
      <c r="N574" s="58"/>
      <c r="O574" s="58"/>
      <c r="P574" s="58"/>
      <c r="Q574" s="58"/>
      <c r="R574" s="58"/>
      <c r="S574" s="58"/>
      <c r="T574" s="58"/>
      <c r="U574" s="58"/>
      <c r="V574" s="58"/>
      <c r="W574" s="58"/>
    </row>
    <row r="575" spans="3:23" ht="15.75" customHeight="1" x14ac:dyDescent="0.25">
      <c r="C575" s="3"/>
      <c r="L575" s="58"/>
      <c r="M575" s="58"/>
      <c r="N575" s="58"/>
      <c r="O575" s="58"/>
      <c r="P575" s="58"/>
      <c r="Q575" s="58"/>
      <c r="R575" s="58"/>
      <c r="S575" s="58"/>
      <c r="T575" s="58"/>
      <c r="U575" s="58"/>
      <c r="V575" s="58"/>
      <c r="W575" s="58"/>
    </row>
    <row r="576" spans="3:23" ht="15.75" customHeight="1" x14ac:dyDescent="0.25">
      <c r="C576" s="3"/>
      <c r="L576" s="58"/>
      <c r="M576" s="58"/>
      <c r="N576" s="58"/>
      <c r="O576" s="58"/>
      <c r="P576" s="58"/>
      <c r="Q576" s="58"/>
      <c r="R576" s="58"/>
      <c r="S576" s="58"/>
      <c r="T576" s="58"/>
      <c r="U576" s="58"/>
      <c r="V576" s="58"/>
      <c r="W576" s="58"/>
    </row>
    <row r="577" spans="3:23" ht="15.75" customHeight="1" x14ac:dyDescent="0.25">
      <c r="C577" s="3"/>
      <c r="L577" s="58"/>
      <c r="M577" s="58"/>
      <c r="N577" s="58"/>
      <c r="O577" s="58"/>
      <c r="P577" s="58"/>
      <c r="Q577" s="58"/>
      <c r="R577" s="58"/>
      <c r="S577" s="58"/>
      <c r="T577" s="58"/>
      <c r="U577" s="58"/>
      <c r="V577" s="58"/>
      <c r="W577" s="58"/>
    </row>
    <row r="578" spans="3:23" ht="15.75" customHeight="1" x14ac:dyDescent="0.25">
      <c r="C578" s="3"/>
      <c r="L578" s="58"/>
      <c r="M578" s="58"/>
      <c r="N578" s="58"/>
      <c r="O578" s="58"/>
      <c r="P578" s="58"/>
      <c r="Q578" s="58"/>
      <c r="R578" s="58"/>
      <c r="S578" s="58"/>
      <c r="T578" s="58"/>
      <c r="U578" s="58"/>
      <c r="V578" s="58"/>
      <c r="W578" s="58"/>
    </row>
    <row r="579" spans="3:23" ht="15.75" customHeight="1" x14ac:dyDescent="0.25">
      <c r="C579" s="3"/>
      <c r="L579" s="58"/>
      <c r="M579" s="58"/>
      <c r="N579" s="58"/>
      <c r="O579" s="58"/>
      <c r="P579" s="58"/>
      <c r="Q579" s="58"/>
      <c r="R579" s="58"/>
      <c r="S579" s="58"/>
      <c r="T579" s="58"/>
      <c r="U579" s="58"/>
      <c r="V579" s="58"/>
      <c r="W579" s="58"/>
    </row>
    <row r="580" spans="3:23" ht="15.75" customHeight="1" x14ac:dyDescent="0.25">
      <c r="C580" s="3"/>
      <c r="L580" s="58"/>
      <c r="M580" s="58"/>
      <c r="N580" s="58"/>
      <c r="O580" s="58"/>
      <c r="P580" s="58"/>
      <c r="Q580" s="58"/>
      <c r="R580" s="58"/>
      <c r="S580" s="58"/>
      <c r="T580" s="58"/>
      <c r="U580" s="58"/>
      <c r="V580" s="58"/>
      <c r="W580" s="58"/>
    </row>
    <row r="581" spans="3:23" ht="15.75" customHeight="1" x14ac:dyDescent="0.25">
      <c r="C581" s="3"/>
      <c r="L581" s="58"/>
      <c r="M581" s="58"/>
      <c r="N581" s="58"/>
      <c r="O581" s="58"/>
      <c r="P581" s="58"/>
      <c r="Q581" s="58"/>
      <c r="R581" s="58"/>
      <c r="S581" s="58"/>
      <c r="T581" s="58"/>
      <c r="U581" s="58"/>
      <c r="V581" s="58"/>
      <c r="W581" s="58"/>
    </row>
    <row r="582" spans="3:23" ht="15.75" customHeight="1" x14ac:dyDescent="0.25">
      <c r="C582" s="3"/>
      <c r="L582" s="58"/>
      <c r="M582" s="58"/>
      <c r="N582" s="58"/>
      <c r="O582" s="58"/>
      <c r="P582" s="58"/>
      <c r="Q582" s="58"/>
      <c r="R582" s="58"/>
      <c r="S582" s="58"/>
      <c r="T582" s="58"/>
      <c r="U582" s="58"/>
      <c r="V582" s="58"/>
      <c r="W582" s="58"/>
    </row>
    <row r="583" spans="3:23" ht="15.75" customHeight="1" x14ac:dyDescent="0.25">
      <c r="C583" s="3"/>
      <c r="L583" s="58"/>
      <c r="M583" s="58"/>
      <c r="N583" s="58"/>
      <c r="O583" s="58"/>
      <c r="P583" s="58"/>
      <c r="Q583" s="58"/>
      <c r="R583" s="58"/>
      <c r="S583" s="58"/>
      <c r="T583" s="58"/>
      <c r="U583" s="58"/>
      <c r="V583" s="58"/>
      <c r="W583" s="58"/>
    </row>
    <row r="584" spans="3:23" ht="15.75" customHeight="1" x14ac:dyDescent="0.25">
      <c r="C584" s="3"/>
      <c r="L584" s="58"/>
      <c r="M584" s="58"/>
      <c r="N584" s="58"/>
      <c r="O584" s="58"/>
      <c r="P584" s="58"/>
      <c r="Q584" s="58"/>
      <c r="R584" s="58"/>
      <c r="S584" s="58"/>
      <c r="T584" s="58"/>
      <c r="U584" s="58"/>
      <c r="V584" s="58"/>
      <c r="W584" s="58"/>
    </row>
    <row r="585" spans="3:23" ht="15.75" customHeight="1" x14ac:dyDescent="0.25">
      <c r="C585" s="3"/>
      <c r="L585" s="58"/>
      <c r="M585" s="58"/>
      <c r="N585" s="58"/>
      <c r="O585" s="58"/>
      <c r="P585" s="58"/>
      <c r="Q585" s="58"/>
      <c r="R585" s="58"/>
      <c r="S585" s="58"/>
      <c r="T585" s="58"/>
      <c r="U585" s="58"/>
      <c r="V585" s="58"/>
      <c r="W585" s="58"/>
    </row>
    <row r="586" spans="3:23" ht="15.75" customHeight="1" x14ac:dyDescent="0.25">
      <c r="C586" s="3"/>
      <c r="L586" s="58"/>
      <c r="M586" s="58"/>
      <c r="N586" s="58"/>
      <c r="O586" s="58"/>
      <c r="P586" s="58"/>
      <c r="Q586" s="58"/>
      <c r="R586" s="58"/>
      <c r="S586" s="58"/>
      <c r="T586" s="58"/>
      <c r="U586" s="58"/>
      <c r="V586" s="58"/>
      <c r="W586" s="58"/>
    </row>
    <row r="587" spans="3:23" ht="15.75" customHeight="1" x14ac:dyDescent="0.25">
      <c r="C587" s="3"/>
      <c r="L587" s="58"/>
      <c r="M587" s="58"/>
      <c r="N587" s="58"/>
      <c r="O587" s="58"/>
      <c r="P587" s="58"/>
      <c r="Q587" s="58"/>
      <c r="R587" s="58"/>
      <c r="S587" s="58"/>
      <c r="T587" s="58"/>
      <c r="U587" s="58"/>
      <c r="V587" s="58"/>
      <c r="W587" s="58"/>
    </row>
    <row r="588" spans="3:23" ht="15.75" customHeight="1" x14ac:dyDescent="0.25">
      <c r="C588" s="3"/>
      <c r="L588" s="58"/>
      <c r="M588" s="58"/>
      <c r="N588" s="58"/>
      <c r="O588" s="58"/>
      <c r="P588" s="58"/>
      <c r="Q588" s="58"/>
      <c r="R588" s="58"/>
      <c r="S588" s="58"/>
      <c r="T588" s="58"/>
      <c r="U588" s="58"/>
      <c r="V588" s="58"/>
      <c r="W588" s="58"/>
    </row>
    <row r="589" spans="3:23" ht="15.75" customHeight="1" x14ac:dyDescent="0.25">
      <c r="C589" s="3"/>
      <c r="L589" s="58"/>
      <c r="M589" s="58"/>
      <c r="N589" s="58"/>
      <c r="O589" s="58"/>
      <c r="P589" s="58"/>
      <c r="Q589" s="58"/>
      <c r="R589" s="58"/>
      <c r="S589" s="58"/>
      <c r="T589" s="58"/>
      <c r="U589" s="58"/>
      <c r="V589" s="58"/>
      <c r="W589" s="58"/>
    </row>
    <row r="590" spans="3:23" ht="15.75" customHeight="1" x14ac:dyDescent="0.25">
      <c r="C590" s="3"/>
      <c r="L590" s="58"/>
      <c r="M590" s="58"/>
      <c r="N590" s="58"/>
      <c r="O590" s="58"/>
      <c r="P590" s="58"/>
      <c r="Q590" s="58"/>
      <c r="R590" s="58"/>
      <c r="S590" s="58"/>
      <c r="T590" s="58"/>
      <c r="U590" s="58"/>
      <c r="V590" s="58"/>
      <c r="W590" s="58"/>
    </row>
    <row r="591" spans="3:23" ht="15.75" customHeight="1" x14ac:dyDescent="0.25">
      <c r="C591" s="3"/>
      <c r="L591" s="58"/>
      <c r="M591" s="58"/>
      <c r="N591" s="58"/>
      <c r="O591" s="58"/>
      <c r="P591" s="58"/>
      <c r="Q591" s="58"/>
      <c r="R591" s="58"/>
      <c r="S591" s="58"/>
      <c r="T591" s="58"/>
      <c r="U591" s="58"/>
      <c r="V591" s="58"/>
      <c r="W591" s="58"/>
    </row>
    <row r="592" spans="3:23" ht="15.75" customHeight="1" x14ac:dyDescent="0.25">
      <c r="C592" s="3"/>
      <c r="L592" s="58"/>
      <c r="M592" s="58"/>
      <c r="N592" s="58"/>
      <c r="O592" s="58"/>
      <c r="P592" s="58"/>
      <c r="Q592" s="58"/>
      <c r="R592" s="58"/>
      <c r="S592" s="58"/>
      <c r="T592" s="58"/>
      <c r="U592" s="58"/>
      <c r="V592" s="58"/>
      <c r="W592" s="58"/>
    </row>
    <row r="593" spans="3:23" ht="15.75" customHeight="1" x14ac:dyDescent="0.25">
      <c r="C593" s="3"/>
      <c r="L593" s="58"/>
      <c r="M593" s="58"/>
      <c r="N593" s="58"/>
      <c r="O593" s="58"/>
      <c r="P593" s="58"/>
      <c r="Q593" s="58"/>
      <c r="R593" s="58"/>
      <c r="S593" s="58"/>
      <c r="T593" s="58"/>
      <c r="U593" s="58"/>
      <c r="V593" s="58"/>
      <c r="W593" s="58"/>
    </row>
    <row r="594" spans="3:23" ht="15.75" customHeight="1" x14ac:dyDescent="0.25">
      <c r="C594" s="3"/>
      <c r="L594" s="58"/>
      <c r="M594" s="58"/>
      <c r="N594" s="58"/>
      <c r="O594" s="58"/>
      <c r="P594" s="58"/>
      <c r="Q594" s="58"/>
      <c r="R594" s="58"/>
      <c r="S594" s="58"/>
      <c r="T594" s="58"/>
      <c r="U594" s="58"/>
      <c r="V594" s="58"/>
      <c r="W594" s="58"/>
    </row>
    <row r="595" spans="3:23" ht="15.75" customHeight="1" x14ac:dyDescent="0.25">
      <c r="C595" s="3"/>
      <c r="L595" s="58"/>
      <c r="M595" s="58"/>
      <c r="N595" s="58"/>
      <c r="O595" s="58"/>
      <c r="P595" s="58"/>
      <c r="Q595" s="58"/>
      <c r="R595" s="58"/>
      <c r="S595" s="58"/>
      <c r="T595" s="58"/>
      <c r="U595" s="58"/>
      <c r="V595" s="58"/>
      <c r="W595" s="58"/>
    </row>
    <row r="596" spans="3:23" ht="15.75" customHeight="1" x14ac:dyDescent="0.25">
      <c r="C596" s="3"/>
      <c r="L596" s="58"/>
      <c r="M596" s="58"/>
      <c r="N596" s="58"/>
      <c r="O596" s="58"/>
      <c r="P596" s="58"/>
      <c r="Q596" s="58"/>
      <c r="R596" s="58"/>
      <c r="S596" s="58"/>
      <c r="T596" s="58"/>
      <c r="U596" s="58"/>
      <c r="V596" s="58"/>
      <c r="W596" s="58"/>
    </row>
    <row r="597" spans="3:23" ht="15.75" customHeight="1" x14ac:dyDescent="0.25">
      <c r="C597" s="3"/>
      <c r="L597" s="58"/>
      <c r="M597" s="58"/>
      <c r="N597" s="58"/>
      <c r="O597" s="58"/>
      <c r="P597" s="58"/>
      <c r="Q597" s="58"/>
      <c r="R597" s="58"/>
      <c r="S597" s="58"/>
      <c r="T597" s="58"/>
      <c r="U597" s="58"/>
      <c r="V597" s="58"/>
      <c r="W597" s="58"/>
    </row>
    <row r="598" spans="3:23" ht="15.75" customHeight="1" x14ac:dyDescent="0.25">
      <c r="C598" s="3"/>
      <c r="L598" s="58"/>
      <c r="M598" s="58"/>
      <c r="N598" s="58"/>
      <c r="O598" s="58"/>
      <c r="P598" s="58"/>
      <c r="Q598" s="58"/>
      <c r="R598" s="58"/>
      <c r="S598" s="58"/>
      <c r="T598" s="58"/>
      <c r="U598" s="58"/>
      <c r="V598" s="58"/>
      <c r="W598" s="58"/>
    </row>
    <row r="599" spans="3:23" ht="15.75" customHeight="1" x14ac:dyDescent="0.25">
      <c r="C599" s="3"/>
      <c r="L599" s="58"/>
      <c r="M599" s="58"/>
      <c r="N599" s="58"/>
      <c r="O599" s="58"/>
      <c r="P599" s="58"/>
      <c r="Q599" s="58"/>
      <c r="R599" s="58"/>
      <c r="S599" s="58"/>
      <c r="T599" s="58"/>
      <c r="U599" s="58"/>
      <c r="V599" s="58"/>
      <c r="W599" s="58"/>
    </row>
    <row r="600" spans="3:23" ht="15.75" customHeight="1" x14ac:dyDescent="0.25">
      <c r="C600" s="3"/>
      <c r="L600" s="58"/>
      <c r="M600" s="58"/>
      <c r="N600" s="58"/>
      <c r="O600" s="58"/>
      <c r="P600" s="58"/>
      <c r="Q600" s="58"/>
      <c r="R600" s="58"/>
      <c r="S600" s="58"/>
      <c r="T600" s="58"/>
      <c r="U600" s="58"/>
      <c r="V600" s="58"/>
      <c r="W600" s="58"/>
    </row>
    <row r="601" spans="3:23" ht="15.75" customHeight="1" x14ac:dyDescent="0.25">
      <c r="C601" s="3"/>
      <c r="L601" s="58"/>
      <c r="M601" s="58"/>
      <c r="N601" s="58"/>
      <c r="O601" s="58"/>
      <c r="P601" s="58"/>
      <c r="Q601" s="58"/>
      <c r="R601" s="58"/>
      <c r="S601" s="58"/>
      <c r="T601" s="58"/>
      <c r="U601" s="58"/>
      <c r="V601" s="58"/>
      <c r="W601" s="58"/>
    </row>
    <row r="602" spans="3:23" ht="15.75" customHeight="1" x14ac:dyDescent="0.25">
      <c r="C602" s="3"/>
      <c r="L602" s="58"/>
      <c r="M602" s="58"/>
      <c r="N602" s="58"/>
      <c r="O602" s="58"/>
      <c r="P602" s="58"/>
      <c r="Q602" s="58"/>
      <c r="R602" s="58"/>
      <c r="S602" s="58"/>
      <c r="T602" s="58"/>
      <c r="U602" s="58"/>
      <c r="V602" s="58"/>
      <c r="W602" s="58"/>
    </row>
    <row r="603" spans="3:23" ht="15.75" customHeight="1" x14ac:dyDescent="0.25">
      <c r="C603" s="3"/>
      <c r="L603" s="58"/>
      <c r="M603" s="58"/>
      <c r="N603" s="58"/>
      <c r="O603" s="58"/>
      <c r="P603" s="58"/>
      <c r="Q603" s="58"/>
      <c r="R603" s="58"/>
      <c r="S603" s="58"/>
      <c r="T603" s="58"/>
      <c r="U603" s="58"/>
      <c r="V603" s="58"/>
      <c r="W603" s="58"/>
    </row>
    <row r="604" spans="3:23" ht="15.75" customHeight="1" x14ac:dyDescent="0.25">
      <c r="C604" s="3"/>
      <c r="L604" s="58"/>
      <c r="M604" s="58"/>
      <c r="N604" s="58"/>
      <c r="O604" s="58"/>
      <c r="P604" s="58"/>
      <c r="Q604" s="58"/>
      <c r="R604" s="58"/>
      <c r="S604" s="58"/>
      <c r="T604" s="58"/>
      <c r="U604" s="58"/>
      <c r="V604" s="58"/>
      <c r="W604" s="58"/>
    </row>
    <row r="605" spans="3:23" ht="15.75" customHeight="1" x14ac:dyDescent="0.25">
      <c r="C605" s="3"/>
      <c r="L605" s="58"/>
      <c r="M605" s="58"/>
      <c r="N605" s="58"/>
      <c r="O605" s="58"/>
      <c r="P605" s="58"/>
      <c r="Q605" s="58"/>
      <c r="R605" s="58"/>
      <c r="S605" s="58"/>
      <c r="T605" s="58"/>
      <c r="U605" s="58"/>
      <c r="V605" s="58"/>
      <c r="W605" s="58"/>
    </row>
    <row r="606" spans="3:23" ht="15.75" customHeight="1" x14ac:dyDescent="0.25">
      <c r="C606" s="3"/>
      <c r="L606" s="58"/>
      <c r="M606" s="58"/>
      <c r="N606" s="58"/>
      <c r="O606" s="58"/>
      <c r="P606" s="58"/>
      <c r="Q606" s="58"/>
      <c r="R606" s="58"/>
      <c r="S606" s="58"/>
      <c r="T606" s="58"/>
      <c r="U606" s="58"/>
      <c r="V606" s="58"/>
      <c r="W606" s="58"/>
    </row>
    <row r="607" spans="3:23" ht="15.75" customHeight="1" x14ac:dyDescent="0.25">
      <c r="C607" s="3"/>
      <c r="L607" s="58"/>
      <c r="M607" s="58"/>
      <c r="N607" s="58"/>
      <c r="O607" s="58"/>
      <c r="P607" s="58"/>
      <c r="Q607" s="58"/>
      <c r="R607" s="58"/>
      <c r="S607" s="58"/>
      <c r="T607" s="58"/>
      <c r="U607" s="58"/>
      <c r="V607" s="58"/>
      <c r="W607" s="58"/>
    </row>
    <row r="608" spans="3:23" ht="15.75" customHeight="1" x14ac:dyDescent="0.25">
      <c r="C608" s="3"/>
      <c r="L608" s="58"/>
      <c r="M608" s="58"/>
      <c r="N608" s="58"/>
      <c r="O608" s="58"/>
      <c r="P608" s="58"/>
      <c r="Q608" s="58"/>
      <c r="R608" s="58"/>
      <c r="S608" s="58"/>
      <c r="T608" s="58"/>
      <c r="U608" s="58"/>
      <c r="V608" s="58"/>
      <c r="W608" s="58"/>
    </row>
    <row r="609" spans="3:23" ht="15.75" customHeight="1" x14ac:dyDescent="0.25">
      <c r="C609" s="3"/>
      <c r="L609" s="58"/>
      <c r="M609" s="58"/>
      <c r="N609" s="58"/>
      <c r="O609" s="58"/>
      <c r="P609" s="58"/>
      <c r="Q609" s="58"/>
      <c r="R609" s="58"/>
      <c r="S609" s="58"/>
      <c r="T609" s="58"/>
      <c r="U609" s="58"/>
      <c r="V609" s="58"/>
      <c r="W609" s="58"/>
    </row>
    <row r="610" spans="3:23" ht="15.75" customHeight="1" x14ac:dyDescent="0.25">
      <c r="C610" s="3"/>
      <c r="L610" s="58"/>
      <c r="M610" s="58"/>
      <c r="N610" s="58"/>
      <c r="O610" s="58"/>
      <c r="P610" s="58"/>
      <c r="Q610" s="58"/>
      <c r="R610" s="58"/>
      <c r="S610" s="58"/>
      <c r="T610" s="58"/>
      <c r="U610" s="58"/>
      <c r="V610" s="58"/>
      <c r="W610" s="58"/>
    </row>
    <row r="611" spans="3:23" ht="15.75" customHeight="1" x14ac:dyDescent="0.25">
      <c r="C611" s="3"/>
      <c r="L611" s="58"/>
      <c r="M611" s="58"/>
      <c r="N611" s="58"/>
      <c r="O611" s="58"/>
      <c r="P611" s="58"/>
      <c r="Q611" s="58"/>
      <c r="R611" s="58"/>
      <c r="S611" s="58"/>
      <c r="T611" s="58"/>
      <c r="U611" s="58"/>
      <c r="V611" s="58"/>
      <c r="W611" s="58"/>
    </row>
    <row r="612" spans="3:23" ht="15.75" customHeight="1" x14ac:dyDescent="0.25">
      <c r="C612" s="3"/>
      <c r="L612" s="58"/>
      <c r="M612" s="58"/>
      <c r="N612" s="58"/>
      <c r="O612" s="58"/>
      <c r="P612" s="58"/>
      <c r="Q612" s="58"/>
      <c r="R612" s="58"/>
      <c r="S612" s="58"/>
      <c r="T612" s="58"/>
      <c r="U612" s="58"/>
      <c r="V612" s="58"/>
      <c r="W612" s="58"/>
    </row>
    <row r="613" spans="3:23" ht="15.75" customHeight="1" x14ac:dyDescent="0.25">
      <c r="C613" s="3"/>
      <c r="L613" s="58"/>
      <c r="M613" s="58"/>
      <c r="N613" s="58"/>
      <c r="O613" s="58"/>
      <c r="P613" s="58"/>
      <c r="Q613" s="58"/>
      <c r="R613" s="58"/>
      <c r="S613" s="58"/>
      <c r="T613" s="58"/>
      <c r="U613" s="58"/>
      <c r="V613" s="58"/>
      <c r="W613" s="58"/>
    </row>
    <row r="614" spans="3:23" ht="15.75" customHeight="1" x14ac:dyDescent="0.25">
      <c r="C614" s="3"/>
      <c r="L614" s="58"/>
      <c r="M614" s="58"/>
      <c r="N614" s="58"/>
      <c r="O614" s="58"/>
      <c r="P614" s="58"/>
      <c r="Q614" s="58"/>
      <c r="R614" s="58"/>
      <c r="S614" s="58"/>
      <c r="T614" s="58"/>
      <c r="U614" s="58"/>
      <c r="V614" s="58"/>
      <c r="W614" s="58"/>
    </row>
    <row r="615" spans="3:23" ht="15.75" customHeight="1" x14ac:dyDescent="0.25">
      <c r="C615" s="3"/>
      <c r="L615" s="58"/>
      <c r="M615" s="58"/>
      <c r="N615" s="58"/>
      <c r="O615" s="58"/>
      <c r="P615" s="58"/>
      <c r="Q615" s="58"/>
      <c r="R615" s="58"/>
      <c r="S615" s="58"/>
      <c r="T615" s="58"/>
      <c r="U615" s="58"/>
      <c r="V615" s="58"/>
      <c r="W615" s="58"/>
    </row>
    <row r="616" spans="3:23" ht="15.75" customHeight="1" x14ac:dyDescent="0.25">
      <c r="C616" s="3"/>
      <c r="L616" s="58"/>
      <c r="M616" s="58"/>
      <c r="N616" s="58"/>
      <c r="O616" s="58"/>
      <c r="P616" s="58"/>
      <c r="Q616" s="58"/>
      <c r="R616" s="58"/>
      <c r="S616" s="58"/>
      <c r="T616" s="58"/>
      <c r="U616" s="58"/>
      <c r="V616" s="58"/>
      <c r="W616" s="58"/>
    </row>
    <row r="617" spans="3:23" ht="15.75" customHeight="1" x14ac:dyDescent="0.25">
      <c r="C617" s="3"/>
      <c r="L617" s="58"/>
      <c r="M617" s="58"/>
      <c r="N617" s="58"/>
      <c r="O617" s="58"/>
      <c r="P617" s="58"/>
      <c r="Q617" s="58"/>
      <c r="R617" s="58"/>
      <c r="S617" s="58"/>
      <c r="T617" s="58"/>
      <c r="U617" s="58"/>
      <c r="V617" s="58"/>
      <c r="W617" s="58"/>
    </row>
    <row r="618" spans="3:23" ht="15.75" customHeight="1" x14ac:dyDescent="0.25">
      <c r="C618" s="3"/>
      <c r="L618" s="58"/>
      <c r="M618" s="58"/>
      <c r="N618" s="58"/>
      <c r="O618" s="58"/>
      <c r="P618" s="58"/>
      <c r="Q618" s="58"/>
      <c r="R618" s="58"/>
      <c r="S618" s="58"/>
      <c r="T618" s="58"/>
      <c r="U618" s="58"/>
      <c r="V618" s="58"/>
      <c r="W618" s="58"/>
    </row>
    <row r="619" spans="3:23" ht="15.75" customHeight="1" x14ac:dyDescent="0.25">
      <c r="C619" s="3"/>
      <c r="L619" s="58"/>
      <c r="M619" s="58"/>
      <c r="N619" s="58"/>
      <c r="O619" s="58"/>
      <c r="P619" s="58"/>
      <c r="Q619" s="58"/>
      <c r="R619" s="58"/>
      <c r="S619" s="58"/>
      <c r="T619" s="58"/>
      <c r="U619" s="58"/>
      <c r="V619" s="58"/>
      <c r="W619" s="58"/>
    </row>
    <row r="620" spans="3:23" ht="15.75" customHeight="1" x14ac:dyDescent="0.25">
      <c r="C620" s="3"/>
      <c r="L620" s="58"/>
      <c r="M620" s="58"/>
      <c r="N620" s="58"/>
      <c r="O620" s="58"/>
      <c r="P620" s="58"/>
      <c r="Q620" s="58"/>
      <c r="R620" s="58"/>
      <c r="S620" s="58"/>
      <c r="T620" s="58"/>
      <c r="U620" s="58"/>
      <c r="V620" s="58"/>
      <c r="W620" s="58"/>
    </row>
    <row r="621" spans="3:23" ht="15.75" customHeight="1" x14ac:dyDescent="0.25">
      <c r="C621" s="3"/>
      <c r="L621" s="58"/>
      <c r="M621" s="58"/>
      <c r="N621" s="58"/>
      <c r="O621" s="58"/>
      <c r="P621" s="58"/>
      <c r="Q621" s="58"/>
      <c r="R621" s="58"/>
      <c r="S621" s="58"/>
      <c r="T621" s="58"/>
      <c r="U621" s="58"/>
      <c r="V621" s="58"/>
      <c r="W621" s="58"/>
    </row>
    <row r="622" spans="3:23" ht="15.75" customHeight="1" x14ac:dyDescent="0.25">
      <c r="C622" s="3"/>
      <c r="L622" s="58"/>
      <c r="M622" s="58"/>
      <c r="N622" s="58"/>
      <c r="O622" s="58"/>
      <c r="P622" s="58"/>
      <c r="Q622" s="58"/>
      <c r="R622" s="58"/>
      <c r="S622" s="58"/>
      <c r="T622" s="58"/>
      <c r="U622" s="58"/>
      <c r="V622" s="58"/>
      <c r="W622" s="58"/>
    </row>
    <row r="623" spans="3:23" ht="15.75" customHeight="1" x14ac:dyDescent="0.25">
      <c r="C623" s="3"/>
      <c r="L623" s="58"/>
      <c r="M623" s="58"/>
      <c r="N623" s="58"/>
      <c r="O623" s="58"/>
      <c r="P623" s="58"/>
      <c r="Q623" s="58"/>
      <c r="R623" s="58"/>
      <c r="S623" s="58"/>
      <c r="T623" s="58"/>
      <c r="U623" s="58"/>
      <c r="V623" s="58"/>
      <c r="W623" s="58"/>
    </row>
    <row r="624" spans="3:23" ht="15.75" customHeight="1" x14ac:dyDescent="0.25">
      <c r="C624" s="3"/>
      <c r="L624" s="58"/>
      <c r="M624" s="58"/>
      <c r="N624" s="58"/>
      <c r="O624" s="58"/>
      <c r="P624" s="58"/>
      <c r="Q624" s="58"/>
      <c r="R624" s="58"/>
      <c r="S624" s="58"/>
      <c r="T624" s="58"/>
      <c r="U624" s="58"/>
      <c r="V624" s="58"/>
      <c r="W624" s="58"/>
    </row>
    <row r="625" spans="3:23" ht="15.75" customHeight="1" x14ac:dyDescent="0.25">
      <c r="C625" s="3"/>
      <c r="L625" s="58"/>
      <c r="M625" s="58"/>
      <c r="N625" s="58"/>
      <c r="O625" s="58"/>
      <c r="P625" s="58"/>
      <c r="Q625" s="58"/>
      <c r="R625" s="58"/>
      <c r="S625" s="58"/>
      <c r="T625" s="58"/>
      <c r="U625" s="58"/>
      <c r="V625" s="58"/>
      <c r="W625" s="58"/>
    </row>
    <row r="626" spans="3:23" ht="15.75" customHeight="1" x14ac:dyDescent="0.25">
      <c r="C626" s="3"/>
      <c r="L626" s="58"/>
      <c r="M626" s="58"/>
      <c r="N626" s="58"/>
      <c r="O626" s="58"/>
      <c r="P626" s="58"/>
      <c r="Q626" s="58"/>
      <c r="R626" s="58"/>
      <c r="S626" s="58"/>
      <c r="T626" s="58"/>
      <c r="U626" s="58"/>
      <c r="V626" s="58"/>
      <c r="W626" s="58"/>
    </row>
    <row r="627" spans="3:23" ht="15.75" customHeight="1" x14ac:dyDescent="0.25">
      <c r="C627" s="3"/>
      <c r="L627" s="58"/>
      <c r="M627" s="58"/>
      <c r="N627" s="58"/>
      <c r="O627" s="58"/>
      <c r="P627" s="58"/>
      <c r="Q627" s="58"/>
      <c r="R627" s="58"/>
      <c r="S627" s="58"/>
      <c r="T627" s="58"/>
      <c r="U627" s="58"/>
      <c r="V627" s="58"/>
      <c r="W627" s="58"/>
    </row>
    <row r="628" spans="3:23" ht="15.75" customHeight="1" x14ac:dyDescent="0.25">
      <c r="C628" s="3"/>
      <c r="L628" s="58"/>
      <c r="M628" s="58"/>
      <c r="N628" s="58"/>
      <c r="O628" s="58"/>
      <c r="P628" s="58"/>
      <c r="Q628" s="58"/>
      <c r="R628" s="58"/>
      <c r="S628" s="58"/>
      <c r="T628" s="58"/>
      <c r="U628" s="58"/>
      <c r="V628" s="58"/>
      <c r="W628" s="58"/>
    </row>
    <row r="629" spans="3:23" ht="15.75" customHeight="1" x14ac:dyDescent="0.25">
      <c r="C629" s="3"/>
      <c r="L629" s="58"/>
      <c r="M629" s="58"/>
      <c r="N629" s="58"/>
      <c r="O629" s="58"/>
      <c r="P629" s="58"/>
      <c r="Q629" s="58"/>
      <c r="R629" s="58"/>
      <c r="S629" s="58"/>
      <c r="T629" s="58"/>
      <c r="U629" s="58"/>
      <c r="V629" s="58"/>
      <c r="W629" s="58"/>
    </row>
    <row r="630" spans="3:23" ht="15.75" customHeight="1" x14ac:dyDescent="0.25">
      <c r="C630" s="3"/>
      <c r="L630" s="58"/>
      <c r="M630" s="58"/>
      <c r="N630" s="58"/>
      <c r="O630" s="58"/>
      <c r="P630" s="58"/>
      <c r="Q630" s="58"/>
      <c r="R630" s="58"/>
      <c r="S630" s="58"/>
      <c r="T630" s="58"/>
      <c r="U630" s="58"/>
      <c r="V630" s="58"/>
      <c r="W630" s="58"/>
    </row>
    <row r="631" spans="3:23" ht="15.75" customHeight="1" x14ac:dyDescent="0.25">
      <c r="C631" s="3"/>
      <c r="L631" s="58"/>
      <c r="M631" s="58"/>
      <c r="N631" s="58"/>
      <c r="O631" s="58"/>
      <c r="P631" s="58"/>
      <c r="Q631" s="58"/>
      <c r="R631" s="58"/>
      <c r="S631" s="58"/>
      <c r="T631" s="58"/>
      <c r="U631" s="58"/>
      <c r="V631" s="58"/>
      <c r="W631" s="58"/>
    </row>
    <row r="632" spans="3:23" ht="15.75" customHeight="1" x14ac:dyDescent="0.25">
      <c r="C632" s="3"/>
      <c r="L632" s="58"/>
      <c r="M632" s="58"/>
      <c r="N632" s="58"/>
      <c r="O632" s="58"/>
      <c r="P632" s="58"/>
      <c r="Q632" s="58"/>
      <c r="R632" s="58"/>
      <c r="S632" s="58"/>
      <c r="T632" s="58"/>
      <c r="U632" s="58"/>
      <c r="V632" s="58"/>
      <c r="W632" s="58"/>
    </row>
    <row r="633" spans="3:23" ht="15.75" customHeight="1" x14ac:dyDescent="0.25">
      <c r="C633" s="3"/>
      <c r="L633" s="58"/>
      <c r="M633" s="58"/>
      <c r="N633" s="58"/>
      <c r="O633" s="58"/>
      <c r="P633" s="58"/>
      <c r="Q633" s="58"/>
      <c r="R633" s="58"/>
      <c r="S633" s="58"/>
      <c r="T633" s="58"/>
      <c r="U633" s="58"/>
      <c r="V633" s="58"/>
      <c r="W633" s="58"/>
    </row>
    <row r="634" spans="3:23" ht="15.75" customHeight="1" x14ac:dyDescent="0.25">
      <c r="C634" s="3"/>
      <c r="L634" s="58"/>
      <c r="M634" s="58"/>
      <c r="N634" s="58"/>
      <c r="O634" s="58"/>
      <c r="P634" s="58"/>
      <c r="Q634" s="58"/>
      <c r="R634" s="58"/>
      <c r="S634" s="58"/>
      <c r="T634" s="58"/>
      <c r="U634" s="58"/>
      <c r="V634" s="58"/>
      <c r="W634" s="58"/>
    </row>
    <row r="635" spans="3:23" ht="15.75" customHeight="1" x14ac:dyDescent="0.25">
      <c r="C635" s="3"/>
      <c r="L635" s="58"/>
      <c r="M635" s="58"/>
      <c r="N635" s="58"/>
      <c r="O635" s="58"/>
      <c r="P635" s="58"/>
      <c r="Q635" s="58"/>
      <c r="R635" s="58"/>
      <c r="S635" s="58"/>
      <c r="T635" s="58"/>
      <c r="U635" s="58"/>
      <c r="V635" s="58"/>
      <c r="W635" s="58"/>
    </row>
    <row r="636" spans="3:23" ht="15.75" customHeight="1" x14ac:dyDescent="0.25">
      <c r="C636" s="3"/>
      <c r="L636" s="58"/>
      <c r="M636" s="58"/>
      <c r="N636" s="58"/>
      <c r="O636" s="58"/>
      <c r="P636" s="58"/>
      <c r="Q636" s="58"/>
      <c r="R636" s="58"/>
      <c r="S636" s="58"/>
      <c r="T636" s="58"/>
      <c r="U636" s="58"/>
      <c r="V636" s="58"/>
      <c r="W636" s="58"/>
    </row>
    <row r="637" spans="3:23" ht="15.75" customHeight="1" x14ac:dyDescent="0.25">
      <c r="C637" s="3"/>
      <c r="L637" s="58"/>
      <c r="M637" s="58"/>
      <c r="N637" s="58"/>
      <c r="O637" s="58"/>
      <c r="P637" s="58"/>
      <c r="Q637" s="58"/>
      <c r="R637" s="58"/>
      <c r="S637" s="58"/>
      <c r="T637" s="58"/>
      <c r="U637" s="58"/>
      <c r="V637" s="58"/>
      <c r="W637" s="58"/>
    </row>
    <row r="638" spans="3:23" ht="15.75" customHeight="1" x14ac:dyDescent="0.25">
      <c r="C638" s="3"/>
      <c r="L638" s="58"/>
      <c r="M638" s="58"/>
      <c r="N638" s="58"/>
      <c r="O638" s="58"/>
      <c r="P638" s="58"/>
      <c r="Q638" s="58"/>
      <c r="R638" s="58"/>
      <c r="S638" s="58"/>
      <c r="T638" s="58"/>
      <c r="U638" s="58"/>
      <c r="V638" s="58"/>
      <c r="W638" s="58"/>
    </row>
    <row r="639" spans="3:23" ht="15.75" customHeight="1" x14ac:dyDescent="0.25">
      <c r="C639" s="3"/>
      <c r="L639" s="58"/>
      <c r="M639" s="58"/>
      <c r="N639" s="58"/>
      <c r="O639" s="58"/>
      <c r="P639" s="58"/>
      <c r="Q639" s="58"/>
      <c r="R639" s="58"/>
      <c r="S639" s="58"/>
      <c r="T639" s="58"/>
      <c r="U639" s="58"/>
      <c r="V639" s="58"/>
      <c r="W639" s="58"/>
    </row>
    <row r="640" spans="3:23" ht="15.75" customHeight="1" x14ac:dyDescent="0.25">
      <c r="C640" s="3"/>
      <c r="L640" s="58"/>
      <c r="M640" s="58"/>
      <c r="N640" s="58"/>
      <c r="O640" s="58"/>
      <c r="P640" s="58"/>
      <c r="Q640" s="58"/>
      <c r="R640" s="58"/>
      <c r="S640" s="58"/>
      <c r="T640" s="58"/>
      <c r="U640" s="58"/>
      <c r="V640" s="58"/>
      <c r="W640" s="58"/>
    </row>
    <row r="641" spans="3:23" ht="15.75" customHeight="1" x14ac:dyDescent="0.25">
      <c r="C641" s="3"/>
      <c r="L641" s="58"/>
      <c r="M641" s="58"/>
      <c r="N641" s="58"/>
      <c r="O641" s="58"/>
      <c r="P641" s="58"/>
      <c r="Q641" s="58"/>
      <c r="R641" s="58"/>
      <c r="S641" s="58"/>
      <c r="T641" s="58"/>
      <c r="U641" s="58"/>
      <c r="V641" s="58"/>
      <c r="W641" s="58"/>
    </row>
    <row r="642" spans="3:23" ht="15.75" customHeight="1" x14ac:dyDescent="0.25">
      <c r="C642" s="3"/>
      <c r="L642" s="58"/>
      <c r="M642" s="58"/>
      <c r="N642" s="58"/>
      <c r="O642" s="58"/>
      <c r="P642" s="58"/>
      <c r="Q642" s="58"/>
      <c r="R642" s="58"/>
      <c r="S642" s="58"/>
      <c r="T642" s="58"/>
      <c r="U642" s="58"/>
      <c r="V642" s="58"/>
      <c r="W642" s="58"/>
    </row>
    <row r="643" spans="3:23" ht="15.75" customHeight="1" x14ac:dyDescent="0.25">
      <c r="C643" s="3"/>
      <c r="L643" s="58"/>
      <c r="M643" s="58"/>
      <c r="N643" s="58"/>
      <c r="O643" s="58"/>
      <c r="P643" s="58"/>
      <c r="Q643" s="58"/>
      <c r="R643" s="58"/>
      <c r="S643" s="58"/>
      <c r="T643" s="58"/>
      <c r="U643" s="58"/>
      <c r="V643" s="58"/>
      <c r="W643" s="58"/>
    </row>
    <row r="644" spans="3:23" ht="15.75" customHeight="1" x14ac:dyDescent="0.25">
      <c r="C644" s="3"/>
      <c r="L644" s="58"/>
      <c r="M644" s="58"/>
      <c r="N644" s="58"/>
      <c r="O644" s="58"/>
      <c r="P644" s="58"/>
      <c r="Q644" s="58"/>
      <c r="R644" s="58"/>
      <c r="S644" s="58"/>
      <c r="T644" s="58"/>
      <c r="U644" s="58"/>
      <c r="V644" s="58"/>
      <c r="W644" s="58"/>
    </row>
    <row r="645" spans="3:23" ht="15.75" customHeight="1" x14ac:dyDescent="0.25">
      <c r="C645" s="3"/>
      <c r="L645" s="58"/>
      <c r="M645" s="58"/>
      <c r="N645" s="58"/>
      <c r="O645" s="58"/>
      <c r="P645" s="58"/>
      <c r="Q645" s="58"/>
      <c r="R645" s="58"/>
      <c r="S645" s="58"/>
      <c r="T645" s="58"/>
      <c r="U645" s="58"/>
      <c r="V645" s="58"/>
      <c r="W645" s="58"/>
    </row>
    <row r="646" spans="3:23" ht="15.75" customHeight="1" x14ac:dyDescent="0.25">
      <c r="C646" s="3"/>
      <c r="L646" s="58"/>
      <c r="M646" s="58"/>
      <c r="N646" s="58"/>
      <c r="O646" s="58"/>
      <c r="P646" s="58"/>
      <c r="Q646" s="58"/>
      <c r="R646" s="58"/>
      <c r="S646" s="58"/>
      <c r="T646" s="58"/>
      <c r="U646" s="58"/>
      <c r="V646" s="58"/>
      <c r="W646" s="58"/>
    </row>
    <row r="647" spans="3:23" ht="15.75" customHeight="1" x14ac:dyDescent="0.25">
      <c r="C647" s="3"/>
      <c r="L647" s="58"/>
      <c r="M647" s="58"/>
      <c r="N647" s="58"/>
      <c r="O647" s="58"/>
      <c r="P647" s="58"/>
      <c r="Q647" s="58"/>
      <c r="R647" s="58"/>
      <c r="S647" s="58"/>
      <c r="T647" s="58"/>
      <c r="U647" s="58"/>
      <c r="V647" s="58"/>
      <c r="W647" s="58"/>
    </row>
    <row r="648" spans="3:23" ht="15.75" customHeight="1" x14ac:dyDescent="0.25">
      <c r="C648" s="3"/>
      <c r="L648" s="58"/>
      <c r="M648" s="58"/>
      <c r="N648" s="58"/>
      <c r="O648" s="58"/>
      <c r="P648" s="58"/>
      <c r="Q648" s="58"/>
      <c r="R648" s="58"/>
      <c r="S648" s="58"/>
      <c r="T648" s="58"/>
      <c r="U648" s="58"/>
      <c r="V648" s="58"/>
      <c r="W648" s="58"/>
    </row>
    <row r="649" spans="3:23" ht="15.75" customHeight="1" x14ac:dyDescent="0.25">
      <c r="C649" s="3"/>
      <c r="L649" s="58"/>
      <c r="M649" s="58"/>
      <c r="N649" s="58"/>
      <c r="O649" s="58"/>
      <c r="P649" s="58"/>
      <c r="Q649" s="58"/>
      <c r="R649" s="58"/>
      <c r="S649" s="58"/>
      <c r="T649" s="58"/>
      <c r="U649" s="58"/>
      <c r="V649" s="58"/>
      <c r="W649" s="58"/>
    </row>
    <row r="650" spans="3:23" ht="15.75" customHeight="1" x14ac:dyDescent="0.25">
      <c r="C650" s="3"/>
      <c r="L650" s="58"/>
      <c r="M650" s="58"/>
      <c r="N650" s="58"/>
      <c r="O650" s="58"/>
      <c r="P650" s="58"/>
      <c r="Q650" s="58"/>
      <c r="R650" s="58"/>
      <c r="S650" s="58"/>
      <c r="T650" s="58"/>
      <c r="U650" s="58"/>
      <c r="V650" s="58"/>
      <c r="W650" s="58"/>
    </row>
    <row r="651" spans="3:23" ht="15.75" customHeight="1" x14ac:dyDescent="0.25">
      <c r="C651" s="3"/>
      <c r="L651" s="58"/>
      <c r="M651" s="58"/>
      <c r="N651" s="58"/>
      <c r="O651" s="58"/>
      <c r="P651" s="58"/>
      <c r="Q651" s="58"/>
      <c r="R651" s="58"/>
      <c r="S651" s="58"/>
      <c r="T651" s="58"/>
      <c r="U651" s="58"/>
      <c r="V651" s="58"/>
      <c r="W651" s="58"/>
    </row>
    <row r="652" spans="3:23" ht="15.75" customHeight="1" x14ac:dyDescent="0.25">
      <c r="C652" s="3"/>
      <c r="L652" s="58"/>
      <c r="M652" s="58"/>
      <c r="N652" s="58"/>
      <c r="O652" s="58"/>
      <c r="P652" s="58"/>
      <c r="Q652" s="58"/>
      <c r="R652" s="58"/>
      <c r="S652" s="58"/>
      <c r="T652" s="58"/>
      <c r="U652" s="58"/>
      <c r="V652" s="58"/>
      <c r="W652" s="58"/>
    </row>
    <row r="653" spans="3:23" ht="15.75" customHeight="1" x14ac:dyDescent="0.25">
      <c r="C653" s="3"/>
      <c r="L653" s="58"/>
      <c r="M653" s="58"/>
      <c r="N653" s="58"/>
      <c r="O653" s="58"/>
      <c r="P653" s="58"/>
      <c r="Q653" s="58"/>
      <c r="R653" s="58"/>
      <c r="S653" s="58"/>
      <c r="T653" s="58"/>
      <c r="U653" s="58"/>
      <c r="V653" s="58"/>
      <c r="W653" s="58"/>
    </row>
    <row r="654" spans="3:23" ht="15.75" customHeight="1" x14ac:dyDescent="0.25">
      <c r="C654" s="3"/>
      <c r="L654" s="58"/>
      <c r="M654" s="58"/>
      <c r="N654" s="58"/>
      <c r="O654" s="58"/>
      <c r="P654" s="58"/>
      <c r="Q654" s="58"/>
      <c r="R654" s="58"/>
      <c r="S654" s="58"/>
      <c r="T654" s="58"/>
      <c r="U654" s="58"/>
      <c r="V654" s="58"/>
      <c r="W654" s="58"/>
    </row>
    <row r="655" spans="3:23" ht="15.75" customHeight="1" x14ac:dyDescent="0.25">
      <c r="C655" s="3"/>
      <c r="L655" s="58"/>
      <c r="M655" s="58"/>
      <c r="N655" s="58"/>
      <c r="O655" s="58"/>
      <c r="P655" s="58"/>
      <c r="Q655" s="58"/>
      <c r="R655" s="58"/>
      <c r="S655" s="58"/>
      <c r="T655" s="58"/>
      <c r="U655" s="58"/>
      <c r="V655" s="58"/>
      <c r="W655" s="58"/>
    </row>
    <row r="656" spans="3:23" ht="15.75" customHeight="1" x14ac:dyDescent="0.25">
      <c r="C656" s="3"/>
      <c r="L656" s="58"/>
      <c r="M656" s="58"/>
      <c r="N656" s="58"/>
      <c r="O656" s="58"/>
      <c r="P656" s="58"/>
      <c r="Q656" s="58"/>
      <c r="R656" s="58"/>
      <c r="S656" s="58"/>
      <c r="T656" s="58"/>
      <c r="U656" s="58"/>
      <c r="V656" s="58"/>
      <c r="W656" s="58"/>
    </row>
    <row r="657" spans="3:23" ht="15.75" customHeight="1" x14ac:dyDescent="0.25">
      <c r="C657" s="3"/>
      <c r="L657" s="58"/>
      <c r="M657" s="58"/>
      <c r="N657" s="58"/>
      <c r="O657" s="58"/>
      <c r="P657" s="58"/>
      <c r="Q657" s="58"/>
      <c r="R657" s="58"/>
      <c r="S657" s="58"/>
      <c r="T657" s="58"/>
      <c r="U657" s="58"/>
      <c r="V657" s="58"/>
      <c r="W657" s="58"/>
    </row>
    <row r="658" spans="3:23" ht="15.75" customHeight="1" x14ac:dyDescent="0.25">
      <c r="C658" s="3"/>
      <c r="L658" s="58"/>
      <c r="M658" s="58"/>
      <c r="N658" s="58"/>
      <c r="O658" s="58"/>
      <c r="P658" s="58"/>
      <c r="Q658" s="58"/>
      <c r="R658" s="58"/>
      <c r="S658" s="58"/>
      <c r="T658" s="58"/>
      <c r="U658" s="58"/>
      <c r="V658" s="58"/>
      <c r="W658" s="58"/>
    </row>
    <row r="659" spans="3:23" ht="15.75" customHeight="1" x14ac:dyDescent="0.25">
      <c r="C659" s="3"/>
      <c r="L659" s="58"/>
      <c r="M659" s="58"/>
      <c r="N659" s="58"/>
      <c r="O659" s="58"/>
      <c r="P659" s="58"/>
      <c r="Q659" s="58"/>
      <c r="R659" s="58"/>
      <c r="S659" s="58"/>
      <c r="T659" s="58"/>
      <c r="U659" s="58"/>
      <c r="V659" s="58"/>
      <c r="W659" s="58"/>
    </row>
    <row r="660" spans="3:23" ht="15.75" customHeight="1" x14ac:dyDescent="0.25">
      <c r="C660" s="3"/>
      <c r="L660" s="58"/>
      <c r="M660" s="58"/>
      <c r="N660" s="58"/>
      <c r="O660" s="58"/>
      <c r="P660" s="58"/>
      <c r="Q660" s="58"/>
      <c r="R660" s="58"/>
      <c r="S660" s="58"/>
      <c r="T660" s="58"/>
      <c r="U660" s="58"/>
      <c r="V660" s="58"/>
      <c r="W660" s="58"/>
    </row>
    <row r="661" spans="3:23" ht="15.75" customHeight="1" x14ac:dyDescent="0.25">
      <c r="C661" s="3"/>
      <c r="L661" s="58"/>
      <c r="M661" s="58"/>
      <c r="N661" s="58"/>
      <c r="O661" s="58"/>
      <c r="P661" s="58"/>
      <c r="Q661" s="58"/>
      <c r="R661" s="58"/>
      <c r="S661" s="58"/>
      <c r="T661" s="58"/>
      <c r="U661" s="58"/>
      <c r="V661" s="58"/>
      <c r="W661" s="58"/>
    </row>
    <row r="662" spans="3:23" ht="15.75" customHeight="1" x14ac:dyDescent="0.25">
      <c r="C662" s="3"/>
      <c r="L662" s="58"/>
      <c r="M662" s="58"/>
      <c r="N662" s="58"/>
      <c r="O662" s="58"/>
      <c r="P662" s="58"/>
      <c r="Q662" s="58"/>
      <c r="R662" s="58"/>
      <c r="S662" s="58"/>
      <c r="T662" s="58"/>
      <c r="U662" s="58"/>
      <c r="V662" s="58"/>
      <c r="W662" s="58"/>
    </row>
    <row r="663" spans="3:23" ht="15.75" customHeight="1" x14ac:dyDescent="0.25">
      <c r="C663" s="3"/>
      <c r="L663" s="58"/>
      <c r="M663" s="58"/>
      <c r="N663" s="58"/>
      <c r="O663" s="58"/>
      <c r="P663" s="58"/>
      <c r="Q663" s="58"/>
      <c r="R663" s="58"/>
      <c r="S663" s="58"/>
      <c r="T663" s="58"/>
      <c r="U663" s="58"/>
      <c r="V663" s="58"/>
      <c r="W663" s="58"/>
    </row>
    <row r="664" spans="3:23" ht="15.75" customHeight="1" x14ac:dyDescent="0.25">
      <c r="C664" s="3"/>
      <c r="L664" s="58"/>
      <c r="M664" s="58"/>
      <c r="N664" s="58"/>
      <c r="O664" s="58"/>
      <c r="P664" s="58"/>
      <c r="Q664" s="58"/>
      <c r="R664" s="58"/>
      <c r="S664" s="58"/>
      <c r="T664" s="58"/>
      <c r="U664" s="58"/>
      <c r="V664" s="58"/>
      <c r="W664" s="58"/>
    </row>
    <row r="665" spans="3:23" ht="15.75" customHeight="1" x14ac:dyDescent="0.25">
      <c r="C665" s="3"/>
      <c r="L665" s="58"/>
      <c r="M665" s="58"/>
      <c r="N665" s="58"/>
      <c r="O665" s="58"/>
      <c r="P665" s="58"/>
      <c r="Q665" s="58"/>
      <c r="R665" s="58"/>
      <c r="S665" s="58"/>
      <c r="T665" s="58"/>
      <c r="U665" s="58"/>
      <c r="V665" s="58"/>
      <c r="W665" s="58"/>
    </row>
    <row r="666" spans="3:23" ht="15.75" customHeight="1" x14ac:dyDescent="0.25">
      <c r="C666" s="3"/>
      <c r="L666" s="58"/>
      <c r="M666" s="58"/>
      <c r="N666" s="58"/>
      <c r="O666" s="58"/>
      <c r="P666" s="58"/>
      <c r="Q666" s="58"/>
      <c r="R666" s="58"/>
      <c r="S666" s="58"/>
      <c r="T666" s="58"/>
      <c r="U666" s="58"/>
      <c r="V666" s="58"/>
      <c r="W666" s="58"/>
    </row>
    <row r="667" spans="3:23" ht="15.75" customHeight="1" x14ac:dyDescent="0.25">
      <c r="C667" s="3"/>
      <c r="L667" s="58"/>
      <c r="M667" s="58"/>
      <c r="N667" s="58"/>
      <c r="O667" s="58"/>
      <c r="P667" s="58"/>
      <c r="Q667" s="58"/>
      <c r="R667" s="58"/>
      <c r="S667" s="58"/>
      <c r="T667" s="58"/>
      <c r="U667" s="58"/>
      <c r="V667" s="58"/>
      <c r="W667" s="58"/>
    </row>
    <row r="668" spans="3:23" ht="15.75" customHeight="1" x14ac:dyDescent="0.25">
      <c r="C668" s="3"/>
      <c r="L668" s="58"/>
      <c r="M668" s="58"/>
      <c r="N668" s="58"/>
      <c r="O668" s="58"/>
      <c r="P668" s="58"/>
      <c r="Q668" s="58"/>
      <c r="R668" s="58"/>
      <c r="S668" s="58"/>
      <c r="T668" s="58"/>
      <c r="U668" s="58"/>
      <c r="V668" s="58"/>
      <c r="W668" s="58"/>
    </row>
    <row r="669" spans="3:23" ht="15.75" customHeight="1" x14ac:dyDescent="0.25">
      <c r="C669" s="3"/>
      <c r="L669" s="58"/>
      <c r="M669" s="58"/>
      <c r="N669" s="58"/>
      <c r="O669" s="58"/>
      <c r="P669" s="58"/>
      <c r="Q669" s="58"/>
      <c r="R669" s="58"/>
      <c r="S669" s="58"/>
      <c r="T669" s="58"/>
      <c r="U669" s="58"/>
      <c r="V669" s="58"/>
      <c r="W669" s="58"/>
    </row>
    <row r="670" spans="3:23" ht="15.75" customHeight="1" x14ac:dyDescent="0.25">
      <c r="C670" s="3"/>
      <c r="L670" s="58"/>
      <c r="M670" s="58"/>
      <c r="N670" s="58"/>
      <c r="O670" s="58"/>
      <c r="P670" s="58"/>
      <c r="Q670" s="58"/>
      <c r="R670" s="58"/>
      <c r="S670" s="58"/>
      <c r="T670" s="58"/>
      <c r="U670" s="58"/>
      <c r="V670" s="58"/>
      <c r="W670" s="58"/>
    </row>
    <row r="671" spans="3:23" ht="15.75" customHeight="1" x14ac:dyDescent="0.25">
      <c r="C671" s="3"/>
      <c r="L671" s="58"/>
      <c r="M671" s="58"/>
      <c r="N671" s="58"/>
      <c r="O671" s="58"/>
      <c r="P671" s="58"/>
      <c r="Q671" s="58"/>
      <c r="R671" s="58"/>
      <c r="S671" s="58"/>
      <c r="T671" s="58"/>
      <c r="U671" s="58"/>
      <c r="V671" s="58"/>
      <c r="W671" s="58"/>
    </row>
    <row r="672" spans="3:23" ht="15.75" customHeight="1" x14ac:dyDescent="0.25">
      <c r="C672" s="3"/>
      <c r="L672" s="58"/>
      <c r="M672" s="58"/>
      <c r="N672" s="58"/>
      <c r="O672" s="58"/>
      <c r="P672" s="58"/>
      <c r="Q672" s="58"/>
      <c r="R672" s="58"/>
      <c r="S672" s="58"/>
      <c r="T672" s="58"/>
      <c r="U672" s="58"/>
      <c r="V672" s="58"/>
      <c r="W672" s="58"/>
    </row>
    <row r="673" spans="3:23" ht="15.75" customHeight="1" x14ac:dyDescent="0.25">
      <c r="C673" s="3"/>
      <c r="L673" s="58"/>
      <c r="M673" s="58"/>
      <c r="N673" s="58"/>
      <c r="O673" s="58"/>
      <c r="P673" s="58"/>
      <c r="Q673" s="58"/>
      <c r="R673" s="58"/>
      <c r="S673" s="58"/>
      <c r="T673" s="58"/>
      <c r="U673" s="58"/>
      <c r="V673" s="58"/>
      <c r="W673" s="58"/>
    </row>
    <row r="674" spans="3:23" ht="15.75" customHeight="1" x14ac:dyDescent="0.25">
      <c r="C674" s="3"/>
      <c r="L674" s="58"/>
      <c r="M674" s="58"/>
      <c r="N674" s="58"/>
      <c r="O674" s="58"/>
      <c r="P674" s="58"/>
      <c r="Q674" s="58"/>
      <c r="R674" s="58"/>
      <c r="S674" s="58"/>
      <c r="T674" s="58"/>
      <c r="U674" s="58"/>
      <c r="V674" s="58"/>
      <c r="W674" s="58"/>
    </row>
    <row r="675" spans="3:23" ht="15.75" customHeight="1" x14ac:dyDescent="0.25">
      <c r="C675" s="3"/>
      <c r="L675" s="58"/>
      <c r="M675" s="58"/>
      <c r="N675" s="58"/>
      <c r="O675" s="58"/>
      <c r="P675" s="58"/>
      <c r="Q675" s="58"/>
      <c r="R675" s="58"/>
      <c r="S675" s="58"/>
      <c r="T675" s="58"/>
      <c r="U675" s="58"/>
      <c r="V675" s="58"/>
      <c r="W675" s="58"/>
    </row>
    <row r="676" spans="3:23" ht="15.75" customHeight="1" x14ac:dyDescent="0.25">
      <c r="C676" s="3"/>
      <c r="L676" s="58"/>
      <c r="M676" s="58"/>
      <c r="N676" s="58"/>
      <c r="O676" s="58"/>
      <c r="P676" s="58"/>
      <c r="Q676" s="58"/>
      <c r="R676" s="58"/>
      <c r="S676" s="58"/>
      <c r="T676" s="58"/>
      <c r="U676" s="58"/>
      <c r="V676" s="58"/>
      <c r="W676" s="58"/>
    </row>
    <row r="677" spans="3:23" ht="15.75" customHeight="1" x14ac:dyDescent="0.25">
      <c r="C677" s="3"/>
      <c r="L677" s="58"/>
      <c r="M677" s="58"/>
      <c r="N677" s="58"/>
      <c r="O677" s="58"/>
      <c r="P677" s="58"/>
      <c r="Q677" s="58"/>
      <c r="R677" s="58"/>
      <c r="S677" s="58"/>
      <c r="T677" s="58"/>
      <c r="U677" s="58"/>
      <c r="V677" s="58"/>
      <c r="W677" s="58"/>
    </row>
    <row r="678" spans="3:23" ht="15.75" customHeight="1" x14ac:dyDescent="0.25">
      <c r="C678" s="3"/>
      <c r="L678" s="58"/>
      <c r="M678" s="58"/>
      <c r="N678" s="58"/>
      <c r="O678" s="58"/>
      <c r="P678" s="58"/>
      <c r="Q678" s="58"/>
      <c r="R678" s="58"/>
      <c r="S678" s="58"/>
      <c r="T678" s="58"/>
      <c r="U678" s="58"/>
      <c r="V678" s="58"/>
      <c r="W678" s="58"/>
    </row>
    <row r="679" spans="3:23" ht="15.75" customHeight="1" x14ac:dyDescent="0.25">
      <c r="C679" s="3"/>
      <c r="L679" s="58"/>
      <c r="M679" s="58"/>
      <c r="N679" s="58"/>
      <c r="O679" s="58"/>
      <c r="P679" s="58"/>
      <c r="Q679" s="58"/>
      <c r="R679" s="58"/>
      <c r="S679" s="58"/>
      <c r="T679" s="58"/>
      <c r="U679" s="58"/>
      <c r="V679" s="58"/>
      <c r="W679" s="58"/>
    </row>
    <row r="680" spans="3:23" ht="15.75" customHeight="1" x14ac:dyDescent="0.25">
      <c r="C680" s="3"/>
      <c r="L680" s="58"/>
      <c r="M680" s="58"/>
      <c r="N680" s="58"/>
      <c r="O680" s="58"/>
      <c r="P680" s="58"/>
      <c r="Q680" s="58"/>
      <c r="R680" s="58"/>
      <c r="S680" s="58"/>
      <c r="T680" s="58"/>
      <c r="U680" s="58"/>
      <c r="V680" s="58"/>
      <c r="W680" s="58"/>
    </row>
    <row r="681" spans="3:23" ht="15.75" customHeight="1" x14ac:dyDescent="0.25">
      <c r="C681" s="3"/>
      <c r="L681" s="58"/>
      <c r="M681" s="58"/>
      <c r="N681" s="58"/>
      <c r="O681" s="58"/>
      <c r="P681" s="58"/>
      <c r="Q681" s="58"/>
      <c r="R681" s="58"/>
      <c r="S681" s="58"/>
      <c r="T681" s="58"/>
      <c r="U681" s="58"/>
      <c r="V681" s="58"/>
      <c r="W681" s="58"/>
    </row>
    <row r="682" spans="3:23" ht="15.75" customHeight="1" x14ac:dyDescent="0.25">
      <c r="C682" s="3"/>
      <c r="L682" s="58"/>
      <c r="M682" s="58"/>
      <c r="N682" s="58"/>
      <c r="O682" s="58"/>
      <c r="P682" s="58"/>
      <c r="Q682" s="58"/>
      <c r="R682" s="58"/>
      <c r="S682" s="58"/>
      <c r="T682" s="58"/>
      <c r="U682" s="58"/>
      <c r="V682" s="58"/>
      <c r="W682" s="58"/>
    </row>
    <row r="683" spans="3:23" ht="15.75" customHeight="1" x14ac:dyDescent="0.25">
      <c r="C683" s="3"/>
      <c r="L683" s="58"/>
      <c r="M683" s="58"/>
      <c r="N683" s="58"/>
      <c r="O683" s="58"/>
      <c r="P683" s="58"/>
      <c r="Q683" s="58"/>
      <c r="R683" s="58"/>
      <c r="S683" s="58"/>
      <c r="T683" s="58"/>
      <c r="U683" s="58"/>
      <c r="V683" s="58"/>
      <c r="W683" s="58"/>
    </row>
    <row r="684" spans="3:23" ht="15.75" customHeight="1" x14ac:dyDescent="0.25">
      <c r="C684" s="3"/>
      <c r="L684" s="58"/>
      <c r="M684" s="58"/>
      <c r="N684" s="58"/>
      <c r="O684" s="58"/>
      <c r="P684" s="58"/>
      <c r="Q684" s="58"/>
      <c r="R684" s="58"/>
      <c r="S684" s="58"/>
      <c r="T684" s="58"/>
      <c r="U684" s="58"/>
      <c r="V684" s="58"/>
      <c r="W684" s="58"/>
    </row>
    <row r="685" spans="3:23" ht="15.75" customHeight="1" x14ac:dyDescent="0.25">
      <c r="C685" s="3"/>
      <c r="L685" s="58"/>
      <c r="M685" s="58"/>
      <c r="N685" s="58"/>
      <c r="O685" s="58"/>
      <c r="P685" s="58"/>
      <c r="Q685" s="58"/>
      <c r="R685" s="58"/>
      <c r="S685" s="58"/>
      <c r="T685" s="58"/>
      <c r="U685" s="58"/>
      <c r="V685" s="58"/>
      <c r="W685" s="58"/>
    </row>
    <row r="686" spans="3:23" ht="15.75" customHeight="1" x14ac:dyDescent="0.25">
      <c r="C686" s="3"/>
      <c r="L686" s="58"/>
      <c r="M686" s="58"/>
      <c r="N686" s="58"/>
      <c r="O686" s="58"/>
      <c r="P686" s="58"/>
      <c r="Q686" s="58"/>
      <c r="R686" s="58"/>
      <c r="S686" s="58"/>
      <c r="T686" s="58"/>
      <c r="U686" s="58"/>
      <c r="V686" s="58"/>
      <c r="W686" s="58"/>
    </row>
    <row r="687" spans="3:23" ht="15.75" customHeight="1" x14ac:dyDescent="0.25">
      <c r="C687" s="3"/>
      <c r="L687" s="58"/>
      <c r="M687" s="58"/>
      <c r="N687" s="58"/>
      <c r="O687" s="58"/>
      <c r="P687" s="58"/>
      <c r="Q687" s="58"/>
      <c r="R687" s="58"/>
      <c r="S687" s="58"/>
      <c r="T687" s="58"/>
      <c r="U687" s="58"/>
      <c r="V687" s="58"/>
      <c r="W687" s="58"/>
    </row>
    <row r="688" spans="3:23" ht="15.75" customHeight="1" x14ac:dyDescent="0.25">
      <c r="C688" s="3"/>
      <c r="L688" s="58"/>
      <c r="M688" s="58"/>
      <c r="N688" s="58"/>
      <c r="O688" s="58"/>
      <c r="P688" s="58"/>
      <c r="Q688" s="58"/>
      <c r="R688" s="58"/>
      <c r="S688" s="58"/>
      <c r="T688" s="58"/>
      <c r="U688" s="58"/>
      <c r="V688" s="58"/>
      <c r="W688" s="58"/>
    </row>
    <row r="689" spans="3:23" ht="15.75" customHeight="1" x14ac:dyDescent="0.25">
      <c r="C689" s="3"/>
      <c r="L689" s="58"/>
      <c r="M689" s="58"/>
      <c r="N689" s="58"/>
      <c r="O689" s="58"/>
      <c r="P689" s="58"/>
      <c r="Q689" s="58"/>
      <c r="R689" s="58"/>
      <c r="S689" s="58"/>
      <c r="T689" s="58"/>
      <c r="U689" s="58"/>
      <c r="V689" s="58"/>
      <c r="W689" s="58"/>
    </row>
    <row r="690" spans="3:23" ht="15.75" customHeight="1" x14ac:dyDescent="0.25">
      <c r="C690" s="3"/>
      <c r="L690" s="58"/>
      <c r="M690" s="58"/>
      <c r="N690" s="58"/>
      <c r="O690" s="58"/>
      <c r="P690" s="58"/>
      <c r="Q690" s="58"/>
      <c r="R690" s="58"/>
      <c r="S690" s="58"/>
      <c r="T690" s="58"/>
      <c r="U690" s="58"/>
      <c r="V690" s="58"/>
      <c r="W690" s="58"/>
    </row>
    <row r="691" spans="3:23" ht="15.75" customHeight="1" x14ac:dyDescent="0.25">
      <c r="C691" s="3"/>
      <c r="L691" s="58"/>
      <c r="M691" s="58"/>
      <c r="N691" s="58"/>
      <c r="O691" s="58"/>
      <c r="P691" s="58"/>
      <c r="Q691" s="58"/>
      <c r="R691" s="58"/>
      <c r="S691" s="58"/>
      <c r="T691" s="58"/>
      <c r="U691" s="58"/>
      <c r="V691" s="58"/>
      <c r="W691" s="58"/>
    </row>
    <row r="692" spans="3:23" ht="15.75" customHeight="1" x14ac:dyDescent="0.25">
      <c r="C692" s="3"/>
      <c r="L692" s="58"/>
      <c r="M692" s="58"/>
      <c r="N692" s="58"/>
      <c r="O692" s="58"/>
      <c r="P692" s="58"/>
      <c r="Q692" s="58"/>
      <c r="R692" s="58"/>
      <c r="S692" s="58"/>
      <c r="T692" s="58"/>
      <c r="U692" s="58"/>
      <c r="V692" s="58"/>
      <c r="W692" s="58"/>
    </row>
    <row r="693" spans="3:23" ht="15.75" customHeight="1" x14ac:dyDescent="0.25">
      <c r="C693" s="3"/>
      <c r="L693" s="58"/>
      <c r="M693" s="58"/>
      <c r="N693" s="58"/>
      <c r="O693" s="58"/>
      <c r="P693" s="58"/>
      <c r="Q693" s="58"/>
      <c r="R693" s="58"/>
      <c r="S693" s="58"/>
      <c r="T693" s="58"/>
      <c r="U693" s="58"/>
      <c r="V693" s="58"/>
      <c r="W693" s="58"/>
    </row>
    <row r="694" spans="3:23" ht="15.75" customHeight="1" x14ac:dyDescent="0.25">
      <c r="C694" s="3"/>
      <c r="L694" s="58"/>
      <c r="M694" s="58"/>
      <c r="N694" s="58"/>
      <c r="O694" s="58"/>
      <c r="P694" s="58"/>
      <c r="Q694" s="58"/>
      <c r="R694" s="58"/>
      <c r="S694" s="58"/>
      <c r="T694" s="58"/>
      <c r="U694" s="58"/>
      <c r="V694" s="58"/>
      <c r="W694" s="58"/>
    </row>
    <row r="695" spans="3:23" ht="15.75" customHeight="1" x14ac:dyDescent="0.25">
      <c r="C695" s="3"/>
      <c r="L695" s="58"/>
      <c r="M695" s="58"/>
      <c r="N695" s="58"/>
      <c r="O695" s="58"/>
      <c r="P695" s="58"/>
      <c r="Q695" s="58"/>
      <c r="R695" s="58"/>
      <c r="S695" s="58"/>
      <c r="T695" s="58"/>
      <c r="U695" s="58"/>
      <c r="V695" s="58"/>
      <c r="W695" s="58"/>
    </row>
    <row r="696" spans="3:23" ht="15.75" customHeight="1" x14ac:dyDescent="0.25">
      <c r="C696" s="3"/>
      <c r="L696" s="58"/>
      <c r="M696" s="58"/>
      <c r="N696" s="58"/>
      <c r="O696" s="58"/>
      <c r="P696" s="58"/>
      <c r="Q696" s="58"/>
      <c r="R696" s="58"/>
      <c r="S696" s="58"/>
      <c r="T696" s="58"/>
      <c r="U696" s="58"/>
      <c r="V696" s="58"/>
      <c r="W696" s="58"/>
    </row>
    <row r="697" spans="3:23" ht="15.75" customHeight="1" x14ac:dyDescent="0.25">
      <c r="C697" s="3"/>
      <c r="L697" s="58"/>
      <c r="M697" s="58"/>
      <c r="N697" s="58"/>
      <c r="O697" s="58"/>
      <c r="P697" s="58"/>
      <c r="Q697" s="58"/>
      <c r="R697" s="58"/>
      <c r="S697" s="58"/>
      <c r="T697" s="58"/>
      <c r="U697" s="58"/>
      <c r="V697" s="58"/>
      <c r="W697" s="58"/>
    </row>
    <row r="698" spans="3:23" ht="15.75" customHeight="1" x14ac:dyDescent="0.25">
      <c r="C698" s="3"/>
      <c r="L698" s="58"/>
      <c r="M698" s="58"/>
      <c r="N698" s="58"/>
      <c r="O698" s="58"/>
      <c r="P698" s="58"/>
      <c r="Q698" s="58"/>
      <c r="R698" s="58"/>
      <c r="S698" s="58"/>
      <c r="T698" s="58"/>
      <c r="U698" s="58"/>
      <c r="V698" s="58"/>
      <c r="W698" s="58"/>
    </row>
    <row r="699" spans="3:23" ht="15.75" customHeight="1" x14ac:dyDescent="0.25">
      <c r="C699" s="3"/>
      <c r="L699" s="58"/>
      <c r="M699" s="58"/>
      <c r="N699" s="58"/>
      <c r="O699" s="58"/>
      <c r="P699" s="58"/>
      <c r="Q699" s="58"/>
      <c r="R699" s="58"/>
      <c r="S699" s="58"/>
      <c r="T699" s="58"/>
      <c r="U699" s="58"/>
      <c r="V699" s="58"/>
      <c r="W699" s="58"/>
    </row>
    <row r="700" spans="3:23" ht="15.75" customHeight="1" x14ac:dyDescent="0.25">
      <c r="C700" s="3"/>
      <c r="L700" s="58"/>
      <c r="M700" s="58"/>
      <c r="N700" s="58"/>
      <c r="O700" s="58"/>
      <c r="P700" s="58"/>
      <c r="Q700" s="58"/>
      <c r="R700" s="58"/>
      <c r="S700" s="58"/>
      <c r="T700" s="58"/>
      <c r="U700" s="58"/>
      <c r="V700" s="58"/>
      <c r="W700" s="58"/>
    </row>
    <row r="701" spans="3:23" ht="15.75" customHeight="1" x14ac:dyDescent="0.25">
      <c r="C701" s="3"/>
      <c r="L701" s="58"/>
      <c r="M701" s="58"/>
      <c r="N701" s="58"/>
      <c r="O701" s="58"/>
      <c r="P701" s="58"/>
      <c r="Q701" s="58"/>
      <c r="R701" s="58"/>
      <c r="S701" s="58"/>
      <c r="T701" s="58"/>
      <c r="U701" s="58"/>
      <c r="V701" s="58"/>
      <c r="W701" s="58"/>
    </row>
    <row r="702" spans="3:23" ht="15.75" customHeight="1" x14ac:dyDescent="0.25">
      <c r="C702" s="3"/>
      <c r="L702" s="58"/>
      <c r="M702" s="58"/>
      <c r="N702" s="58"/>
      <c r="O702" s="58"/>
      <c r="P702" s="58"/>
      <c r="Q702" s="58"/>
      <c r="R702" s="58"/>
      <c r="S702" s="58"/>
      <c r="T702" s="58"/>
      <c r="U702" s="58"/>
      <c r="V702" s="58"/>
      <c r="W702" s="58"/>
    </row>
    <row r="703" spans="3:23" ht="15.75" customHeight="1" x14ac:dyDescent="0.25">
      <c r="C703" s="3"/>
      <c r="L703" s="58"/>
      <c r="M703" s="58"/>
      <c r="N703" s="58"/>
      <c r="O703" s="58"/>
      <c r="P703" s="58"/>
      <c r="Q703" s="58"/>
      <c r="R703" s="58"/>
      <c r="S703" s="58"/>
      <c r="T703" s="58"/>
      <c r="U703" s="58"/>
      <c r="V703" s="58"/>
      <c r="W703" s="58"/>
    </row>
    <row r="704" spans="3:23" ht="15.75" customHeight="1" x14ac:dyDescent="0.25">
      <c r="C704" s="3"/>
      <c r="L704" s="58"/>
      <c r="M704" s="58"/>
      <c r="N704" s="58"/>
      <c r="O704" s="58"/>
      <c r="P704" s="58"/>
      <c r="Q704" s="58"/>
      <c r="R704" s="58"/>
      <c r="S704" s="58"/>
      <c r="T704" s="58"/>
      <c r="U704" s="58"/>
      <c r="V704" s="58"/>
      <c r="W704" s="58"/>
    </row>
    <row r="705" spans="3:23" ht="15.75" customHeight="1" x14ac:dyDescent="0.25">
      <c r="C705" s="3"/>
      <c r="L705" s="58"/>
      <c r="M705" s="58"/>
      <c r="N705" s="58"/>
      <c r="O705" s="58"/>
      <c r="P705" s="58"/>
      <c r="Q705" s="58"/>
      <c r="R705" s="58"/>
      <c r="S705" s="58"/>
      <c r="T705" s="58"/>
      <c r="U705" s="58"/>
      <c r="V705" s="58"/>
      <c r="W705" s="58"/>
    </row>
    <row r="706" spans="3:23" ht="15.75" customHeight="1" x14ac:dyDescent="0.25">
      <c r="C706" s="3"/>
      <c r="L706" s="58"/>
      <c r="M706" s="58"/>
      <c r="N706" s="58"/>
      <c r="O706" s="58"/>
      <c r="P706" s="58"/>
      <c r="Q706" s="58"/>
      <c r="R706" s="58"/>
      <c r="S706" s="58"/>
      <c r="T706" s="58"/>
      <c r="U706" s="58"/>
      <c r="V706" s="58"/>
      <c r="W706" s="58"/>
    </row>
    <row r="707" spans="3:23" ht="15.75" customHeight="1" x14ac:dyDescent="0.25">
      <c r="C707" s="3"/>
      <c r="L707" s="58"/>
      <c r="M707" s="58"/>
      <c r="N707" s="58"/>
      <c r="O707" s="58"/>
      <c r="P707" s="58"/>
      <c r="Q707" s="58"/>
      <c r="R707" s="58"/>
      <c r="S707" s="58"/>
      <c r="T707" s="58"/>
      <c r="U707" s="58"/>
      <c r="V707" s="58"/>
      <c r="W707" s="58"/>
    </row>
    <row r="708" spans="3:23" ht="15.75" customHeight="1" x14ac:dyDescent="0.25">
      <c r="C708" s="3"/>
      <c r="L708" s="58"/>
      <c r="M708" s="58"/>
      <c r="N708" s="58"/>
      <c r="O708" s="58"/>
      <c r="P708" s="58"/>
      <c r="Q708" s="58"/>
      <c r="R708" s="58"/>
      <c r="S708" s="58"/>
      <c r="T708" s="58"/>
      <c r="U708" s="58"/>
      <c r="V708" s="58"/>
      <c r="W708" s="58"/>
    </row>
    <row r="709" spans="3:23" ht="15.75" customHeight="1" x14ac:dyDescent="0.25">
      <c r="C709" s="3"/>
      <c r="L709" s="58"/>
      <c r="M709" s="58"/>
      <c r="N709" s="58"/>
      <c r="O709" s="58"/>
      <c r="P709" s="58"/>
      <c r="Q709" s="58"/>
      <c r="R709" s="58"/>
      <c r="S709" s="58"/>
      <c r="T709" s="58"/>
      <c r="U709" s="58"/>
      <c r="V709" s="58"/>
      <c r="W709" s="58"/>
    </row>
    <row r="710" spans="3:23" ht="15.75" customHeight="1" x14ac:dyDescent="0.25">
      <c r="C710" s="3"/>
      <c r="L710" s="58"/>
      <c r="M710" s="58"/>
      <c r="N710" s="58"/>
      <c r="O710" s="58"/>
      <c r="P710" s="58"/>
      <c r="Q710" s="58"/>
      <c r="R710" s="58"/>
      <c r="S710" s="58"/>
      <c r="T710" s="58"/>
      <c r="U710" s="58"/>
      <c r="V710" s="58"/>
      <c r="W710" s="58"/>
    </row>
    <row r="711" spans="3:23" ht="15.75" customHeight="1" x14ac:dyDescent="0.25">
      <c r="C711" s="3"/>
      <c r="L711" s="58"/>
      <c r="M711" s="58"/>
      <c r="N711" s="58"/>
      <c r="O711" s="58"/>
      <c r="P711" s="58"/>
      <c r="Q711" s="58"/>
      <c r="R711" s="58"/>
      <c r="S711" s="58"/>
      <c r="T711" s="58"/>
      <c r="U711" s="58"/>
      <c r="V711" s="58"/>
      <c r="W711" s="58"/>
    </row>
    <row r="712" spans="3:23" ht="15.75" customHeight="1" x14ac:dyDescent="0.25">
      <c r="C712" s="3"/>
      <c r="L712" s="58"/>
      <c r="M712" s="58"/>
      <c r="N712" s="58"/>
      <c r="O712" s="58"/>
      <c r="P712" s="58"/>
      <c r="Q712" s="58"/>
      <c r="R712" s="58"/>
      <c r="S712" s="58"/>
      <c r="T712" s="58"/>
      <c r="U712" s="58"/>
      <c r="V712" s="58"/>
      <c r="W712" s="58"/>
    </row>
    <row r="713" spans="3:23" ht="15.75" customHeight="1" x14ac:dyDescent="0.25">
      <c r="C713" s="3"/>
      <c r="L713" s="58"/>
      <c r="M713" s="58"/>
      <c r="N713" s="58"/>
      <c r="O713" s="58"/>
      <c r="P713" s="58"/>
      <c r="Q713" s="58"/>
      <c r="R713" s="58"/>
      <c r="S713" s="58"/>
      <c r="T713" s="58"/>
      <c r="U713" s="58"/>
      <c r="V713" s="58"/>
      <c r="W713" s="58"/>
    </row>
    <row r="714" spans="3:23" ht="15.75" customHeight="1" x14ac:dyDescent="0.25">
      <c r="C714" s="3"/>
      <c r="L714" s="58"/>
      <c r="M714" s="58"/>
      <c r="N714" s="58"/>
      <c r="O714" s="58"/>
      <c r="P714" s="58"/>
      <c r="Q714" s="58"/>
      <c r="R714" s="58"/>
      <c r="S714" s="58"/>
      <c r="T714" s="58"/>
      <c r="U714" s="58"/>
      <c r="V714" s="58"/>
      <c r="W714" s="58"/>
    </row>
    <row r="715" spans="3:23" ht="15.75" customHeight="1" x14ac:dyDescent="0.25">
      <c r="C715" s="3"/>
      <c r="L715" s="58"/>
      <c r="M715" s="58"/>
      <c r="N715" s="58"/>
      <c r="O715" s="58"/>
      <c r="P715" s="58"/>
      <c r="Q715" s="58"/>
      <c r="R715" s="58"/>
      <c r="S715" s="58"/>
      <c r="T715" s="58"/>
      <c r="U715" s="58"/>
      <c r="V715" s="58"/>
      <c r="W715" s="58"/>
    </row>
    <row r="716" spans="3:23" ht="15.75" customHeight="1" x14ac:dyDescent="0.25">
      <c r="C716" s="3"/>
      <c r="L716" s="58"/>
      <c r="M716" s="58"/>
      <c r="N716" s="58"/>
      <c r="O716" s="58"/>
      <c r="P716" s="58"/>
      <c r="Q716" s="58"/>
      <c r="R716" s="58"/>
      <c r="S716" s="58"/>
      <c r="T716" s="58"/>
      <c r="U716" s="58"/>
      <c r="V716" s="58"/>
      <c r="W716" s="58"/>
    </row>
    <row r="717" spans="3:23" ht="15.75" customHeight="1" x14ac:dyDescent="0.25">
      <c r="C717" s="3"/>
      <c r="L717" s="58"/>
      <c r="M717" s="58"/>
      <c r="N717" s="58"/>
      <c r="O717" s="58"/>
      <c r="P717" s="58"/>
      <c r="Q717" s="58"/>
      <c r="R717" s="58"/>
      <c r="S717" s="58"/>
      <c r="T717" s="58"/>
      <c r="U717" s="58"/>
      <c r="V717" s="58"/>
      <c r="W717" s="58"/>
    </row>
    <row r="718" spans="3:23" ht="15.75" customHeight="1" x14ac:dyDescent="0.25">
      <c r="C718" s="3"/>
      <c r="L718" s="58"/>
      <c r="M718" s="58"/>
      <c r="N718" s="58"/>
      <c r="O718" s="58"/>
      <c r="P718" s="58"/>
      <c r="Q718" s="58"/>
      <c r="R718" s="58"/>
      <c r="S718" s="58"/>
      <c r="T718" s="58"/>
      <c r="U718" s="58"/>
      <c r="V718" s="58"/>
      <c r="W718" s="58"/>
    </row>
    <row r="719" spans="3:23" ht="15.75" customHeight="1" x14ac:dyDescent="0.25">
      <c r="C719" s="3"/>
      <c r="L719" s="58"/>
      <c r="M719" s="58"/>
      <c r="N719" s="58"/>
      <c r="O719" s="58"/>
      <c r="P719" s="58"/>
      <c r="Q719" s="58"/>
      <c r="R719" s="58"/>
      <c r="S719" s="58"/>
      <c r="T719" s="58"/>
      <c r="U719" s="58"/>
      <c r="V719" s="58"/>
      <c r="W719" s="58"/>
    </row>
    <row r="720" spans="3:23" ht="15.75" customHeight="1" x14ac:dyDescent="0.25">
      <c r="C720" s="3"/>
      <c r="L720" s="58"/>
      <c r="M720" s="58"/>
      <c r="N720" s="58"/>
      <c r="O720" s="58"/>
      <c r="P720" s="58"/>
      <c r="Q720" s="58"/>
      <c r="R720" s="58"/>
      <c r="S720" s="58"/>
      <c r="T720" s="58"/>
      <c r="U720" s="58"/>
      <c r="V720" s="58"/>
      <c r="W720" s="58"/>
    </row>
    <row r="721" spans="3:23" ht="15.75" customHeight="1" x14ac:dyDescent="0.25">
      <c r="C721" s="3"/>
      <c r="L721" s="58"/>
      <c r="M721" s="58"/>
      <c r="N721" s="58"/>
      <c r="O721" s="58"/>
      <c r="P721" s="58"/>
      <c r="Q721" s="58"/>
      <c r="R721" s="58"/>
      <c r="S721" s="58"/>
      <c r="T721" s="58"/>
      <c r="U721" s="58"/>
      <c r="V721" s="58"/>
      <c r="W721" s="58"/>
    </row>
    <row r="722" spans="3:23" ht="15.75" customHeight="1" x14ac:dyDescent="0.25">
      <c r="C722" s="3"/>
      <c r="L722" s="58"/>
      <c r="M722" s="58"/>
      <c r="N722" s="58"/>
      <c r="O722" s="58"/>
      <c r="P722" s="58"/>
      <c r="Q722" s="58"/>
      <c r="R722" s="58"/>
      <c r="S722" s="58"/>
      <c r="T722" s="58"/>
      <c r="U722" s="58"/>
      <c r="V722" s="58"/>
      <c r="W722" s="58"/>
    </row>
    <row r="723" spans="3:23" ht="15.75" customHeight="1" x14ac:dyDescent="0.25">
      <c r="C723" s="3"/>
      <c r="L723" s="58"/>
      <c r="M723" s="58"/>
      <c r="N723" s="58"/>
      <c r="O723" s="58"/>
      <c r="P723" s="58"/>
      <c r="Q723" s="58"/>
      <c r="R723" s="58"/>
      <c r="S723" s="58"/>
      <c r="T723" s="58"/>
      <c r="U723" s="58"/>
      <c r="V723" s="58"/>
      <c r="W723" s="58"/>
    </row>
    <row r="724" spans="3:23" ht="15.75" customHeight="1" x14ac:dyDescent="0.25">
      <c r="C724" s="3"/>
      <c r="L724" s="58"/>
      <c r="M724" s="58"/>
      <c r="N724" s="58"/>
      <c r="O724" s="58"/>
      <c r="P724" s="58"/>
      <c r="Q724" s="58"/>
      <c r="R724" s="58"/>
      <c r="S724" s="58"/>
      <c r="T724" s="58"/>
      <c r="U724" s="58"/>
      <c r="V724" s="58"/>
      <c r="W724" s="58"/>
    </row>
    <row r="725" spans="3:23" ht="15.75" customHeight="1" x14ac:dyDescent="0.25">
      <c r="C725" s="3"/>
      <c r="L725" s="58"/>
      <c r="M725" s="58"/>
      <c r="N725" s="58"/>
      <c r="O725" s="58"/>
      <c r="P725" s="58"/>
      <c r="Q725" s="58"/>
      <c r="R725" s="58"/>
      <c r="S725" s="58"/>
      <c r="T725" s="58"/>
      <c r="U725" s="58"/>
      <c r="V725" s="58"/>
      <c r="W725" s="58"/>
    </row>
    <row r="726" spans="3:23" ht="15.75" customHeight="1" x14ac:dyDescent="0.25">
      <c r="C726" s="3"/>
      <c r="L726" s="58"/>
      <c r="M726" s="58"/>
      <c r="N726" s="58"/>
      <c r="O726" s="58"/>
      <c r="P726" s="58"/>
      <c r="Q726" s="58"/>
      <c r="R726" s="58"/>
      <c r="S726" s="58"/>
      <c r="T726" s="58"/>
      <c r="U726" s="58"/>
      <c r="V726" s="58"/>
      <c r="W726" s="58"/>
    </row>
    <row r="727" spans="3:23" ht="15.75" customHeight="1" x14ac:dyDescent="0.25">
      <c r="C727" s="3"/>
      <c r="L727" s="58"/>
      <c r="M727" s="58"/>
      <c r="N727" s="58"/>
      <c r="O727" s="58"/>
      <c r="P727" s="58"/>
      <c r="Q727" s="58"/>
      <c r="R727" s="58"/>
      <c r="S727" s="58"/>
      <c r="T727" s="58"/>
      <c r="U727" s="58"/>
      <c r="V727" s="58"/>
      <c r="W727" s="58"/>
    </row>
    <row r="728" spans="3:23" ht="15.75" customHeight="1" x14ac:dyDescent="0.25">
      <c r="C728" s="3"/>
      <c r="L728" s="58"/>
      <c r="M728" s="58"/>
      <c r="N728" s="58"/>
      <c r="O728" s="58"/>
      <c r="P728" s="58"/>
      <c r="Q728" s="58"/>
      <c r="R728" s="58"/>
      <c r="S728" s="58"/>
      <c r="T728" s="58"/>
      <c r="U728" s="58"/>
      <c r="V728" s="58"/>
      <c r="W728" s="58"/>
    </row>
    <row r="729" spans="3:23" ht="15.75" customHeight="1" x14ac:dyDescent="0.25">
      <c r="C729" s="3"/>
      <c r="L729" s="58"/>
      <c r="M729" s="58"/>
      <c r="N729" s="58"/>
      <c r="O729" s="58"/>
      <c r="P729" s="58"/>
      <c r="Q729" s="58"/>
      <c r="R729" s="58"/>
      <c r="S729" s="58"/>
      <c r="T729" s="58"/>
      <c r="U729" s="58"/>
      <c r="V729" s="58"/>
      <c r="W729" s="58"/>
    </row>
    <row r="730" spans="3:23" ht="15.75" customHeight="1" x14ac:dyDescent="0.25">
      <c r="C730" s="3"/>
      <c r="L730" s="58"/>
      <c r="M730" s="58"/>
      <c r="N730" s="58"/>
      <c r="O730" s="58"/>
      <c r="P730" s="58"/>
      <c r="Q730" s="58"/>
      <c r="R730" s="58"/>
      <c r="S730" s="58"/>
      <c r="T730" s="58"/>
      <c r="U730" s="58"/>
      <c r="V730" s="58"/>
      <c r="W730" s="58"/>
    </row>
    <row r="731" spans="3:23" ht="15.75" customHeight="1" x14ac:dyDescent="0.25">
      <c r="C731" s="3"/>
      <c r="L731" s="58"/>
      <c r="M731" s="58"/>
      <c r="N731" s="58"/>
      <c r="O731" s="58"/>
      <c r="P731" s="58"/>
      <c r="Q731" s="58"/>
      <c r="R731" s="58"/>
      <c r="S731" s="58"/>
      <c r="T731" s="58"/>
      <c r="U731" s="58"/>
      <c r="V731" s="58"/>
      <c r="W731" s="58"/>
    </row>
    <row r="732" spans="3:23" ht="15.75" customHeight="1" x14ac:dyDescent="0.25">
      <c r="C732" s="3"/>
      <c r="L732" s="58"/>
      <c r="M732" s="58"/>
      <c r="N732" s="58"/>
      <c r="O732" s="58"/>
      <c r="P732" s="58"/>
      <c r="Q732" s="58"/>
      <c r="R732" s="58"/>
      <c r="S732" s="58"/>
      <c r="T732" s="58"/>
      <c r="U732" s="58"/>
      <c r="V732" s="58"/>
      <c r="W732" s="58"/>
    </row>
    <row r="733" spans="3:23" ht="15.75" customHeight="1" x14ac:dyDescent="0.25">
      <c r="C733" s="3"/>
      <c r="L733" s="58"/>
      <c r="M733" s="58"/>
      <c r="N733" s="58"/>
      <c r="O733" s="58"/>
      <c r="P733" s="58"/>
      <c r="Q733" s="58"/>
      <c r="R733" s="58"/>
      <c r="S733" s="58"/>
      <c r="T733" s="58"/>
      <c r="U733" s="58"/>
      <c r="V733" s="58"/>
      <c r="W733" s="58"/>
    </row>
    <row r="734" spans="3:23" ht="15.75" customHeight="1" x14ac:dyDescent="0.25">
      <c r="C734" s="3"/>
      <c r="L734" s="58"/>
      <c r="M734" s="58"/>
      <c r="N734" s="58"/>
      <c r="O734" s="58"/>
      <c r="P734" s="58"/>
      <c r="Q734" s="58"/>
      <c r="R734" s="58"/>
      <c r="S734" s="58"/>
      <c r="T734" s="58"/>
      <c r="U734" s="58"/>
      <c r="V734" s="58"/>
      <c r="W734" s="58"/>
    </row>
    <row r="735" spans="3:23" ht="15.75" customHeight="1" x14ac:dyDescent="0.25">
      <c r="C735" s="3"/>
      <c r="L735" s="58"/>
      <c r="M735" s="58"/>
      <c r="N735" s="58"/>
      <c r="O735" s="58"/>
      <c r="P735" s="58"/>
      <c r="Q735" s="58"/>
      <c r="R735" s="58"/>
      <c r="S735" s="58"/>
      <c r="T735" s="58"/>
      <c r="U735" s="58"/>
      <c r="V735" s="58"/>
      <c r="W735" s="58"/>
    </row>
    <row r="736" spans="3:23" ht="15.75" customHeight="1" x14ac:dyDescent="0.25">
      <c r="C736" s="3"/>
      <c r="L736" s="58"/>
      <c r="M736" s="58"/>
      <c r="N736" s="58"/>
      <c r="O736" s="58"/>
      <c r="P736" s="58"/>
      <c r="Q736" s="58"/>
      <c r="R736" s="58"/>
      <c r="S736" s="58"/>
      <c r="T736" s="58"/>
      <c r="U736" s="58"/>
      <c r="V736" s="58"/>
      <c r="W736" s="58"/>
    </row>
    <row r="737" spans="3:23" ht="15.75" customHeight="1" x14ac:dyDescent="0.25">
      <c r="C737" s="3"/>
      <c r="L737" s="58"/>
      <c r="M737" s="58"/>
      <c r="N737" s="58"/>
      <c r="O737" s="58"/>
      <c r="P737" s="58"/>
      <c r="Q737" s="58"/>
      <c r="R737" s="58"/>
      <c r="S737" s="58"/>
      <c r="T737" s="58"/>
      <c r="U737" s="58"/>
      <c r="V737" s="58"/>
      <c r="W737" s="58"/>
    </row>
    <row r="738" spans="3:23" ht="15.75" customHeight="1" x14ac:dyDescent="0.25">
      <c r="C738" s="3"/>
      <c r="L738" s="58"/>
      <c r="M738" s="58"/>
      <c r="N738" s="58"/>
      <c r="O738" s="58"/>
      <c r="P738" s="58"/>
      <c r="Q738" s="58"/>
      <c r="R738" s="58"/>
      <c r="S738" s="58"/>
      <c r="T738" s="58"/>
      <c r="U738" s="58"/>
      <c r="V738" s="58"/>
      <c r="W738" s="58"/>
    </row>
    <row r="739" spans="3:23" ht="15.75" customHeight="1" x14ac:dyDescent="0.25">
      <c r="C739" s="3"/>
      <c r="L739" s="58"/>
      <c r="M739" s="58"/>
      <c r="N739" s="58"/>
      <c r="O739" s="58"/>
      <c r="P739" s="58"/>
      <c r="Q739" s="58"/>
      <c r="R739" s="58"/>
      <c r="S739" s="58"/>
      <c r="T739" s="58"/>
      <c r="U739" s="58"/>
      <c r="V739" s="58"/>
      <c r="W739" s="58"/>
    </row>
    <row r="740" spans="3:23" ht="15.75" customHeight="1" x14ac:dyDescent="0.25">
      <c r="C740" s="3"/>
      <c r="L740" s="58"/>
      <c r="M740" s="58"/>
      <c r="N740" s="58"/>
      <c r="O740" s="58"/>
      <c r="P740" s="58"/>
      <c r="Q740" s="58"/>
      <c r="R740" s="58"/>
      <c r="S740" s="58"/>
      <c r="T740" s="58"/>
      <c r="U740" s="58"/>
      <c r="V740" s="58"/>
      <c r="W740" s="58"/>
    </row>
    <row r="741" spans="3:23" ht="15.75" customHeight="1" x14ac:dyDescent="0.25">
      <c r="C741" s="3"/>
      <c r="L741" s="58"/>
      <c r="M741" s="58"/>
      <c r="N741" s="58"/>
      <c r="O741" s="58"/>
      <c r="P741" s="58"/>
      <c r="Q741" s="58"/>
      <c r="R741" s="58"/>
      <c r="S741" s="58"/>
      <c r="T741" s="58"/>
      <c r="U741" s="58"/>
      <c r="V741" s="58"/>
      <c r="W741" s="58"/>
    </row>
    <row r="742" spans="3:23" ht="15.75" customHeight="1" x14ac:dyDescent="0.25">
      <c r="C742" s="3"/>
      <c r="L742" s="58"/>
      <c r="M742" s="58"/>
      <c r="N742" s="58"/>
      <c r="O742" s="58"/>
      <c r="P742" s="58"/>
      <c r="Q742" s="58"/>
      <c r="R742" s="58"/>
      <c r="S742" s="58"/>
      <c r="T742" s="58"/>
      <c r="U742" s="58"/>
      <c r="V742" s="58"/>
      <c r="W742" s="58"/>
    </row>
    <row r="743" spans="3:23" ht="15.75" customHeight="1" x14ac:dyDescent="0.25">
      <c r="C743" s="3"/>
      <c r="L743" s="58"/>
      <c r="M743" s="58"/>
      <c r="N743" s="58"/>
      <c r="O743" s="58"/>
      <c r="P743" s="58"/>
      <c r="Q743" s="58"/>
      <c r="R743" s="58"/>
      <c r="S743" s="58"/>
      <c r="T743" s="58"/>
      <c r="U743" s="58"/>
      <c r="V743" s="58"/>
      <c r="W743" s="58"/>
    </row>
    <row r="744" spans="3:23" ht="15.75" customHeight="1" x14ac:dyDescent="0.25">
      <c r="C744" s="3"/>
      <c r="L744" s="58"/>
      <c r="M744" s="58"/>
      <c r="N744" s="58"/>
      <c r="O744" s="58"/>
      <c r="P744" s="58"/>
      <c r="Q744" s="58"/>
      <c r="R744" s="58"/>
      <c r="S744" s="58"/>
      <c r="T744" s="58"/>
      <c r="U744" s="58"/>
      <c r="V744" s="58"/>
      <c r="W744" s="58"/>
    </row>
    <row r="745" spans="3:23" ht="15.75" customHeight="1" x14ac:dyDescent="0.25">
      <c r="C745" s="3"/>
      <c r="L745" s="58"/>
      <c r="M745" s="58"/>
      <c r="N745" s="58"/>
      <c r="O745" s="58"/>
      <c r="P745" s="58"/>
      <c r="Q745" s="58"/>
      <c r="R745" s="58"/>
      <c r="S745" s="58"/>
      <c r="T745" s="58"/>
      <c r="U745" s="58"/>
      <c r="V745" s="58"/>
      <c r="W745" s="58"/>
    </row>
    <row r="746" spans="3:23" ht="15.75" customHeight="1" x14ac:dyDescent="0.25">
      <c r="C746" s="3"/>
      <c r="L746" s="58"/>
      <c r="M746" s="58"/>
      <c r="N746" s="58"/>
      <c r="O746" s="58"/>
      <c r="P746" s="58"/>
      <c r="Q746" s="58"/>
      <c r="R746" s="58"/>
      <c r="S746" s="58"/>
      <c r="T746" s="58"/>
      <c r="U746" s="58"/>
      <c r="V746" s="58"/>
      <c r="W746" s="58"/>
    </row>
    <row r="747" spans="3:23" ht="15.75" customHeight="1" x14ac:dyDescent="0.25">
      <c r="C747" s="3"/>
      <c r="L747" s="58"/>
      <c r="M747" s="58"/>
      <c r="N747" s="58"/>
      <c r="O747" s="58"/>
      <c r="P747" s="58"/>
      <c r="Q747" s="58"/>
      <c r="R747" s="58"/>
      <c r="S747" s="58"/>
      <c r="T747" s="58"/>
      <c r="U747" s="58"/>
      <c r="V747" s="58"/>
      <c r="W747" s="58"/>
    </row>
    <row r="748" spans="3:23" ht="15.75" customHeight="1" x14ac:dyDescent="0.25">
      <c r="C748" s="3"/>
      <c r="L748" s="58"/>
      <c r="M748" s="58"/>
      <c r="N748" s="58"/>
      <c r="O748" s="58"/>
      <c r="P748" s="58"/>
      <c r="Q748" s="58"/>
      <c r="R748" s="58"/>
      <c r="S748" s="58"/>
      <c r="T748" s="58"/>
      <c r="U748" s="58"/>
      <c r="V748" s="58"/>
      <c r="W748" s="58"/>
    </row>
    <row r="749" spans="3:23" ht="15.75" customHeight="1" x14ac:dyDescent="0.25">
      <c r="C749" s="3"/>
      <c r="L749" s="58"/>
      <c r="M749" s="58"/>
      <c r="N749" s="58"/>
      <c r="O749" s="58"/>
      <c r="P749" s="58"/>
      <c r="Q749" s="58"/>
      <c r="R749" s="58"/>
      <c r="S749" s="58"/>
      <c r="T749" s="58"/>
      <c r="U749" s="58"/>
      <c r="V749" s="58"/>
      <c r="W749" s="58"/>
    </row>
    <row r="750" spans="3:23" ht="15.75" customHeight="1" x14ac:dyDescent="0.25">
      <c r="C750" s="3"/>
      <c r="L750" s="58"/>
      <c r="M750" s="58"/>
      <c r="N750" s="58"/>
      <c r="O750" s="58"/>
      <c r="P750" s="58"/>
      <c r="Q750" s="58"/>
      <c r="R750" s="58"/>
      <c r="S750" s="58"/>
      <c r="T750" s="58"/>
      <c r="U750" s="58"/>
      <c r="V750" s="58"/>
      <c r="W750" s="58"/>
    </row>
    <row r="751" spans="3:23" ht="15.75" customHeight="1" x14ac:dyDescent="0.25">
      <c r="C751" s="3"/>
      <c r="L751" s="58"/>
      <c r="M751" s="58"/>
      <c r="N751" s="58"/>
      <c r="O751" s="58"/>
      <c r="P751" s="58"/>
      <c r="Q751" s="58"/>
      <c r="R751" s="58"/>
      <c r="S751" s="58"/>
      <c r="T751" s="58"/>
      <c r="U751" s="58"/>
      <c r="V751" s="58"/>
      <c r="W751" s="58"/>
    </row>
    <row r="752" spans="3:23" ht="15.75" customHeight="1" x14ac:dyDescent="0.25">
      <c r="C752" s="3"/>
      <c r="L752" s="58"/>
      <c r="M752" s="58"/>
      <c r="N752" s="58"/>
      <c r="O752" s="58"/>
      <c r="P752" s="58"/>
      <c r="Q752" s="58"/>
      <c r="R752" s="58"/>
      <c r="S752" s="58"/>
      <c r="T752" s="58"/>
      <c r="U752" s="58"/>
      <c r="V752" s="58"/>
      <c r="W752" s="58"/>
    </row>
    <row r="753" spans="3:23" ht="15.75" customHeight="1" x14ac:dyDescent="0.25">
      <c r="C753" s="3"/>
      <c r="L753" s="58"/>
      <c r="M753" s="58"/>
      <c r="N753" s="58"/>
      <c r="O753" s="58"/>
      <c r="P753" s="58"/>
      <c r="Q753" s="58"/>
      <c r="R753" s="58"/>
      <c r="S753" s="58"/>
      <c r="T753" s="58"/>
      <c r="U753" s="58"/>
      <c r="V753" s="58"/>
      <c r="W753" s="58"/>
    </row>
    <row r="754" spans="3:23" ht="15.75" customHeight="1" x14ac:dyDescent="0.25">
      <c r="C754" s="3"/>
      <c r="L754" s="58"/>
      <c r="M754" s="58"/>
      <c r="N754" s="58"/>
      <c r="O754" s="58"/>
      <c r="P754" s="58"/>
      <c r="Q754" s="58"/>
      <c r="R754" s="58"/>
      <c r="S754" s="58"/>
      <c r="T754" s="58"/>
      <c r="U754" s="58"/>
      <c r="V754" s="58"/>
      <c r="W754" s="58"/>
    </row>
    <row r="755" spans="3:23" ht="15.75" customHeight="1" x14ac:dyDescent="0.25">
      <c r="C755" s="3"/>
      <c r="L755" s="58"/>
      <c r="M755" s="58"/>
      <c r="N755" s="58"/>
      <c r="O755" s="58"/>
      <c r="P755" s="58"/>
      <c r="Q755" s="58"/>
      <c r="R755" s="58"/>
      <c r="S755" s="58"/>
      <c r="T755" s="58"/>
      <c r="U755" s="58"/>
      <c r="V755" s="58"/>
      <c r="W755" s="58"/>
    </row>
    <row r="756" spans="3:23" ht="15.75" customHeight="1" x14ac:dyDescent="0.25">
      <c r="C756" s="3"/>
      <c r="L756" s="58"/>
      <c r="M756" s="58"/>
      <c r="N756" s="58"/>
      <c r="O756" s="58"/>
      <c r="P756" s="58"/>
      <c r="Q756" s="58"/>
      <c r="R756" s="58"/>
      <c r="S756" s="58"/>
      <c r="T756" s="58"/>
      <c r="U756" s="58"/>
      <c r="V756" s="58"/>
      <c r="W756" s="58"/>
    </row>
    <row r="757" spans="3:23" ht="15.75" customHeight="1" x14ac:dyDescent="0.25">
      <c r="C757" s="3"/>
      <c r="L757" s="58"/>
      <c r="M757" s="58"/>
      <c r="N757" s="58"/>
      <c r="O757" s="58"/>
      <c r="P757" s="58"/>
      <c r="Q757" s="58"/>
      <c r="R757" s="58"/>
      <c r="S757" s="58"/>
      <c r="T757" s="58"/>
      <c r="U757" s="58"/>
      <c r="V757" s="58"/>
      <c r="W757" s="58"/>
    </row>
    <row r="758" spans="3:23" ht="15.75" customHeight="1" x14ac:dyDescent="0.25">
      <c r="C758" s="3"/>
      <c r="L758" s="58"/>
      <c r="M758" s="58"/>
      <c r="N758" s="58"/>
      <c r="O758" s="58"/>
      <c r="P758" s="58"/>
      <c r="Q758" s="58"/>
      <c r="R758" s="58"/>
      <c r="S758" s="58"/>
      <c r="T758" s="58"/>
      <c r="U758" s="58"/>
      <c r="V758" s="58"/>
      <c r="W758" s="58"/>
    </row>
    <row r="759" spans="3:23" ht="15.75" customHeight="1" x14ac:dyDescent="0.25">
      <c r="C759" s="3"/>
      <c r="L759" s="58"/>
      <c r="M759" s="58"/>
      <c r="N759" s="58"/>
      <c r="O759" s="58"/>
      <c r="P759" s="58"/>
      <c r="Q759" s="58"/>
      <c r="R759" s="58"/>
      <c r="S759" s="58"/>
      <c r="T759" s="58"/>
      <c r="U759" s="58"/>
      <c r="V759" s="58"/>
      <c r="W759" s="58"/>
    </row>
    <row r="760" spans="3:23" ht="15.75" customHeight="1" x14ac:dyDescent="0.25">
      <c r="C760" s="3"/>
      <c r="L760" s="58"/>
      <c r="M760" s="58"/>
      <c r="N760" s="58"/>
      <c r="O760" s="58"/>
      <c r="P760" s="58"/>
      <c r="Q760" s="58"/>
      <c r="R760" s="58"/>
      <c r="S760" s="58"/>
      <c r="T760" s="58"/>
      <c r="U760" s="58"/>
      <c r="V760" s="58"/>
      <c r="W760" s="58"/>
    </row>
    <row r="761" spans="3:23" ht="15.75" customHeight="1" x14ac:dyDescent="0.25">
      <c r="C761" s="3"/>
      <c r="L761" s="58"/>
      <c r="M761" s="58"/>
      <c r="N761" s="58"/>
      <c r="O761" s="58"/>
      <c r="P761" s="58"/>
      <c r="Q761" s="58"/>
      <c r="R761" s="58"/>
      <c r="S761" s="58"/>
      <c r="T761" s="58"/>
      <c r="U761" s="58"/>
      <c r="V761" s="58"/>
      <c r="W761" s="58"/>
    </row>
    <row r="762" spans="3:23" ht="15.75" customHeight="1" x14ac:dyDescent="0.25">
      <c r="C762" s="3"/>
      <c r="L762" s="58"/>
      <c r="M762" s="58"/>
      <c r="N762" s="58"/>
      <c r="O762" s="58"/>
      <c r="P762" s="58"/>
      <c r="Q762" s="58"/>
      <c r="R762" s="58"/>
      <c r="S762" s="58"/>
      <c r="T762" s="58"/>
      <c r="U762" s="58"/>
      <c r="V762" s="58"/>
      <c r="W762" s="58"/>
    </row>
    <row r="763" spans="3:23" ht="15.75" customHeight="1" x14ac:dyDescent="0.25">
      <c r="C763" s="3"/>
      <c r="L763" s="58"/>
      <c r="M763" s="58"/>
      <c r="N763" s="58"/>
      <c r="O763" s="58"/>
      <c r="P763" s="58"/>
      <c r="Q763" s="58"/>
      <c r="R763" s="58"/>
      <c r="S763" s="58"/>
      <c r="T763" s="58"/>
      <c r="U763" s="58"/>
      <c r="V763" s="58"/>
      <c r="W763" s="58"/>
    </row>
    <row r="764" spans="3:23" ht="15.75" customHeight="1" x14ac:dyDescent="0.25">
      <c r="C764" s="3"/>
      <c r="L764" s="58"/>
      <c r="M764" s="58"/>
      <c r="N764" s="58"/>
      <c r="O764" s="58"/>
      <c r="P764" s="58"/>
      <c r="Q764" s="58"/>
      <c r="R764" s="58"/>
      <c r="S764" s="58"/>
      <c r="T764" s="58"/>
      <c r="U764" s="58"/>
      <c r="V764" s="58"/>
      <c r="W764" s="58"/>
    </row>
    <row r="765" spans="3:23" ht="15.75" customHeight="1" x14ac:dyDescent="0.25">
      <c r="C765" s="3"/>
      <c r="L765" s="58"/>
      <c r="M765" s="58"/>
      <c r="N765" s="58"/>
      <c r="O765" s="58"/>
      <c r="P765" s="58"/>
      <c r="Q765" s="58"/>
      <c r="R765" s="58"/>
      <c r="S765" s="58"/>
      <c r="T765" s="58"/>
      <c r="U765" s="58"/>
      <c r="V765" s="58"/>
      <c r="W765" s="58"/>
    </row>
    <row r="766" spans="3:23" ht="15.75" customHeight="1" x14ac:dyDescent="0.25">
      <c r="C766" s="3"/>
      <c r="L766" s="58"/>
      <c r="M766" s="58"/>
      <c r="N766" s="58"/>
      <c r="O766" s="58"/>
      <c r="P766" s="58"/>
      <c r="Q766" s="58"/>
      <c r="R766" s="58"/>
      <c r="S766" s="58"/>
      <c r="T766" s="58"/>
      <c r="U766" s="58"/>
      <c r="V766" s="58"/>
      <c r="W766" s="58"/>
    </row>
    <row r="767" spans="3:23" ht="15.75" customHeight="1" x14ac:dyDescent="0.25">
      <c r="C767" s="3"/>
      <c r="L767" s="58"/>
      <c r="M767" s="58"/>
      <c r="N767" s="58"/>
      <c r="O767" s="58"/>
      <c r="P767" s="58"/>
      <c r="Q767" s="58"/>
      <c r="R767" s="58"/>
      <c r="S767" s="58"/>
      <c r="T767" s="58"/>
      <c r="U767" s="58"/>
      <c r="V767" s="58"/>
      <c r="W767" s="58"/>
    </row>
    <row r="768" spans="3:23" ht="15.75" customHeight="1" x14ac:dyDescent="0.25">
      <c r="C768" s="3"/>
      <c r="L768" s="58"/>
      <c r="M768" s="58"/>
      <c r="N768" s="58"/>
      <c r="O768" s="58"/>
      <c r="P768" s="58"/>
      <c r="Q768" s="58"/>
      <c r="R768" s="58"/>
      <c r="S768" s="58"/>
      <c r="T768" s="58"/>
      <c r="U768" s="58"/>
      <c r="V768" s="58"/>
      <c r="W768" s="58"/>
    </row>
    <row r="769" spans="3:23" ht="15.75" customHeight="1" x14ac:dyDescent="0.25">
      <c r="C769" s="3"/>
      <c r="L769" s="58"/>
      <c r="M769" s="58"/>
      <c r="N769" s="58"/>
      <c r="O769" s="58"/>
      <c r="P769" s="58"/>
      <c r="Q769" s="58"/>
      <c r="R769" s="58"/>
      <c r="S769" s="58"/>
      <c r="T769" s="58"/>
      <c r="U769" s="58"/>
      <c r="V769" s="58"/>
      <c r="W769" s="58"/>
    </row>
    <row r="770" spans="3:23" ht="15.75" customHeight="1" x14ac:dyDescent="0.25">
      <c r="C770" s="3"/>
      <c r="L770" s="58"/>
      <c r="M770" s="58"/>
      <c r="N770" s="58"/>
      <c r="O770" s="58"/>
      <c r="P770" s="58"/>
      <c r="Q770" s="58"/>
      <c r="R770" s="58"/>
      <c r="S770" s="58"/>
      <c r="T770" s="58"/>
      <c r="U770" s="58"/>
      <c r="V770" s="58"/>
      <c r="W770" s="58"/>
    </row>
    <row r="771" spans="3:23" ht="15.75" customHeight="1" x14ac:dyDescent="0.25">
      <c r="C771" s="3"/>
      <c r="L771" s="58"/>
      <c r="M771" s="58"/>
      <c r="N771" s="58"/>
      <c r="O771" s="58"/>
      <c r="P771" s="58"/>
      <c r="Q771" s="58"/>
      <c r="R771" s="58"/>
      <c r="S771" s="58"/>
      <c r="T771" s="58"/>
      <c r="U771" s="58"/>
      <c r="V771" s="58"/>
      <c r="W771" s="58"/>
    </row>
    <row r="772" spans="3:23" ht="15.75" customHeight="1" x14ac:dyDescent="0.25">
      <c r="C772" s="3"/>
      <c r="L772" s="58"/>
      <c r="M772" s="58"/>
      <c r="N772" s="58"/>
      <c r="O772" s="58"/>
      <c r="P772" s="58"/>
      <c r="Q772" s="58"/>
      <c r="R772" s="58"/>
      <c r="S772" s="58"/>
      <c r="T772" s="58"/>
      <c r="U772" s="58"/>
      <c r="V772" s="58"/>
      <c r="W772" s="58"/>
    </row>
    <row r="773" spans="3:23" ht="15.75" customHeight="1" x14ac:dyDescent="0.25">
      <c r="C773" s="3"/>
      <c r="L773" s="58"/>
      <c r="M773" s="58"/>
      <c r="N773" s="58"/>
      <c r="O773" s="58"/>
      <c r="P773" s="58"/>
      <c r="Q773" s="58"/>
      <c r="R773" s="58"/>
      <c r="S773" s="58"/>
      <c r="T773" s="58"/>
      <c r="U773" s="58"/>
      <c r="V773" s="58"/>
      <c r="W773" s="58"/>
    </row>
    <row r="774" spans="3:23" ht="15.75" customHeight="1" x14ac:dyDescent="0.25">
      <c r="C774" s="3"/>
      <c r="L774" s="58"/>
      <c r="M774" s="58"/>
      <c r="N774" s="58"/>
      <c r="O774" s="58"/>
      <c r="P774" s="58"/>
      <c r="Q774" s="58"/>
      <c r="R774" s="58"/>
      <c r="S774" s="58"/>
      <c r="T774" s="58"/>
      <c r="U774" s="58"/>
      <c r="V774" s="58"/>
      <c r="W774" s="58"/>
    </row>
    <row r="775" spans="3:23" ht="15.75" customHeight="1" x14ac:dyDescent="0.25">
      <c r="C775" s="3"/>
      <c r="L775" s="58"/>
      <c r="M775" s="58"/>
      <c r="N775" s="58"/>
      <c r="O775" s="58"/>
      <c r="P775" s="58"/>
      <c r="Q775" s="58"/>
      <c r="R775" s="58"/>
      <c r="S775" s="58"/>
      <c r="T775" s="58"/>
      <c r="U775" s="58"/>
      <c r="V775" s="58"/>
      <c r="W775" s="58"/>
    </row>
    <row r="776" spans="3:23" ht="15.75" customHeight="1" x14ac:dyDescent="0.25">
      <c r="C776" s="3"/>
      <c r="L776" s="58"/>
      <c r="M776" s="58"/>
      <c r="N776" s="58"/>
      <c r="O776" s="58"/>
      <c r="P776" s="58"/>
      <c r="Q776" s="58"/>
      <c r="R776" s="58"/>
      <c r="S776" s="58"/>
      <c r="T776" s="58"/>
      <c r="U776" s="58"/>
      <c r="V776" s="58"/>
      <c r="W776" s="58"/>
    </row>
    <row r="777" spans="3:23" ht="15.75" customHeight="1" x14ac:dyDescent="0.25">
      <c r="C777" s="3"/>
      <c r="L777" s="58"/>
      <c r="M777" s="58"/>
      <c r="N777" s="58"/>
      <c r="O777" s="58"/>
      <c r="P777" s="58"/>
      <c r="Q777" s="58"/>
      <c r="R777" s="58"/>
      <c r="S777" s="58"/>
      <c r="T777" s="58"/>
      <c r="U777" s="58"/>
      <c r="V777" s="58"/>
      <c r="W777" s="58"/>
    </row>
    <row r="778" spans="3:23" ht="15.75" customHeight="1" x14ac:dyDescent="0.25">
      <c r="C778" s="3"/>
      <c r="L778" s="58"/>
      <c r="M778" s="58"/>
      <c r="N778" s="58"/>
      <c r="O778" s="58"/>
      <c r="P778" s="58"/>
      <c r="Q778" s="58"/>
      <c r="R778" s="58"/>
      <c r="S778" s="58"/>
      <c r="T778" s="58"/>
      <c r="U778" s="58"/>
      <c r="V778" s="58"/>
      <c r="W778" s="58"/>
    </row>
    <row r="779" spans="3:23" ht="15.75" customHeight="1" x14ac:dyDescent="0.25">
      <c r="C779" s="3"/>
      <c r="L779" s="58"/>
      <c r="M779" s="58"/>
      <c r="N779" s="58"/>
      <c r="O779" s="58"/>
      <c r="P779" s="58"/>
      <c r="Q779" s="58"/>
      <c r="R779" s="58"/>
      <c r="S779" s="58"/>
      <c r="T779" s="58"/>
      <c r="U779" s="58"/>
      <c r="V779" s="58"/>
      <c r="W779" s="58"/>
    </row>
    <row r="780" spans="3:23" ht="15.75" customHeight="1" x14ac:dyDescent="0.25">
      <c r="C780" s="3"/>
      <c r="L780" s="58"/>
      <c r="M780" s="58"/>
      <c r="N780" s="58"/>
      <c r="O780" s="58"/>
      <c r="P780" s="58"/>
      <c r="Q780" s="58"/>
      <c r="R780" s="58"/>
      <c r="S780" s="58"/>
      <c r="T780" s="58"/>
      <c r="U780" s="58"/>
      <c r="V780" s="58"/>
      <c r="W780" s="58"/>
    </row>
    <row r="781" spans="3:23" ht="15.75" customHeight="1" x14ac:dyDescent="0.25">
      <c r="C781" s="3"/>
      <c r="L781" s="58"/>
      <c r="M781" s="58"/>
      <c r="N781" s="58"/>
      <c r="O781" s="58"/>
      <c r="P781" s="58"/>
      <c r="Q781" s="58"/>
      <c r="R781" s="58"/>
      <c r="S781" s="58"/>
      <c r="T781" s="58"/>
      <c r="U781" s="58"/>
      <c r="V781" s="58"/>
      <c r="W781" s="58"/>
    </row>
    <row r="782" spans="3:23" ht="15.75" customHeight="1" x14ac:dyDescent="0.25">
      <c r="C782" s="3"/>
      <c r="L782" s="58"/>
      <c r="M782" s="58"/>
      <c r="N782" s="58"/>
      <c r="O782" s="58"/>
      <c r="P782" s="58"/>
      <c r="Q782" s="58"/>
      <c r="R782" s="58"/>
      <c r="S782" s="58"/>
      <c r="T782" s="58"/>
      <c r="U782" s="58"/>
      <c r="V782" s="58"/>
      <c r="W782" s="58"/>
    </row>
    <row r="783" spans="3:23" ht="15.75" customHeight="1" x14ac:dyDescent="0.25">
      <c r="C783" s="3"/>
      <c r="L783" s="58"/>
      <c r="M783" s="58"/>
      <c r="N783" s="58"/>
      <c r="O783" s="58"/>
      <c r="P783" s="58"/>
      <c r="Q783" s="58"/>
      <c r="R783" s="58"/>
      <c r="S783" s="58"/>
      <c r="T783" s="58"/>
      <c r="U783" s="58"/>
      <c r="V783" s="58"/>
      <c r="W783" s="58"/>
    </row>
    <row r="784" spans="3:23" ht="15.75" customHeight="1" x14ac:dyDescent="0.25">
      <c r="C784" s="3"/>
      <c r="L784" s="58"/>
      <c r="M784" s="58"/>
      <c r="N784" s="58"/>
      <c r="O784" s="58"/>
      <c r="P784" s="58"/>
      <c r="Q784" s="58"/>
      <c r="R784" s="58"/>
      <c r="S784" s="58"/>
      <c r="T784" s="58"/>
      <c r="U784" s="58"/>
      <c r="V784" s="58"/>
      <c r="W784" s="58"/>
    </row>
    <row r="785" spans="3:23" ht="15.75" customHeight="1" x14ac:dyDescent="0.25">
      <c r="C785" s="3"/>
      <c r="L785" s="58"/>
      <c r="M785" s="58"/>
      <c r="N785" s="58"/>
      <c r="O785" s="58"/>
      <c r="P785" s="58"/>
      <c r="Q785" s="58"/>
      <c r="R785" s="58"/>
      <c r="S785" s="58"/>
      <c r="T785" s="58"/>
      <c r="U785" s="58"/>
      <c r="V785" s="58"/>
      <c r="W785" s="58"/>
    </row>
    <row r="786" spans="3:23" ht="15.75" customHeight="1" x14ac:dyDescent="0.25">
      <c r="C786" s="3"/>
      <c r="L786" s="58"/>
      <c r="M786" s="58"/>
      <c r="N786" s="58"/>
      <c r="O786" s="58"/>
      <c r="P786" s="58"/>
      <c r="Q786" s="58"/>
      <c r="R786" s="58"/>
      <c r="S786" s="58"/>
      <c r="T786" s="58"/>
      <c r="U786" s="58"/>
      <c r="V786" s="58"/>
      <c r="W786" s="58"/>
    </row>
    <row r="787" spans="3:23" ht="15.75" customHeight="1" x14ac:dyDescent="0.25">
      <c r="C787" s="3"/>
      <c r="L787" s="58"/>
      <c r="M787" s="58"/>
      <c r="N787" s="58"/>
      <c r="O787" s="58"/>
      <c r="P787" s="58"/>
      <c r="Q787" s="58"/>
      <c r="R787" s="58"/>
      <c r="S787" s="58"/>
      <c r="T787" s="58"/>
      <c r="U787" s="58"/>
      <c r="V787" s="58"/>
      <c r="W787" s="58"/>
    </row>
    <row r="788" spans="3:23" ht="15.75" customHeight="1" x14ac:dyDescent="0.25">
      <c r="C788" s="3"/>
      <c r="L788" s="58"/>
      <c r="M788" s="58"/>
      <c r="N788" s="58"/>
      <c r="O788" s="58"/>
      <c r="P788" s="58"/>
      <c r="Q788" s="58"/>
      <c r="R788" s="58"/>
      <c r="S788" s="58"/>
      <c r="T788" s="58"/>
      <c r="U788" s="58"/>
      <c r="V788" s="58"/>
      <c r="W788" s="58"/>
    </row>
    <row r="789" spans="3:23" ht="15.75" customHeight="1" x14ac:dyDescent="0.25">
      <c r="C789" s="3"/>
      <c r="L789" s="58"/>
      <c r="M789" s="58"/>
      <c r="N789" s="58"/>
      <c r="O789" s="58"/>
      <c r="P789" s="58"/>
      <c r="Q789" s="58"/>
      <c r="R789" s="58"/>
      <c r="S789" s="58"/>
      <c r="T789" s="58"/>
      <c r="U789" s="58"/>
      <c r="V789" s="58"/>
      <c r="W789" s="58"/>
    </row>
    <row r="790" spans="3:23" ht="15.75" customHeight="1" x14ac:dyDescent="0.25">
      <c r="C790" s="3"/>
      <c r="L790" s="58"/>
      <c r="M790" s="58"/>
      <c r="N790" s="58"/>
      <c r="O790" s="58"/>
      <c r="P790" s="58"/>
      <c r="Q790" s="58"/>
      <c r="R790" s="58"/>
      <c r="S790" s="58"/>
      <c r="T790" s="58"/>
      <c r="U790" s="58"/>
      <c r="V790" s="58"/>
      <c r="W790" s="58"/>
    </row>
    <row r="791" spans="3:23" ht="15.75" customHeight="1" x14ac:dyDescent="0.25">
      <c r="C791" s="3"/>
      <c r="L791" s="58"/>
      <c r="M791" s="58"/>
      <c r="N791" s="58"/>
      <c r="O791" s="58"/>
      <c r="P791" s="58"/>
      <c r="Q791" s="58"/>
      <c r="R791" s="58"/>
      <c r="S791" s="58"/>
      <c r="T791" s="58"/>
      <c r="U791" s="58"/>
      <c r="V791" s="58"/>
      <c r="W791" s="58"/>
    </row>
    <row r="792" spans="3:23" ht="15.75" customHeight="1" x14ac:dyDescent="0.25">
      <c r="C792" s="3"/>
      <c r="L792" s="58"/>
      <c r="M792" s="58"/>
      <c r="N792" s="58"/>
      <c r="O792" s="58"/>
      <c r="P792" s="58"/>
      <c r="Q792" s="58"/>
      <c r="R792" s="58"/>
      <c r="S792" s="58"/>
      <c r="T792" s="58"/>
      <c r="U792" s="58"/>
      <c r="V792" s="58"/>
      <c r="W792" s="58"/>
    </row>
    <row r="793" spans="3:23" ht="15.75" customHeight="1" x14ac:dyDescent="0.25">
      <c r="C793" s="3"/>
      <c r="L793" s="58"/>
      <c r="M793" s="58"/>
      <c r="N793" s="58"/>
      <c r="O793" s="58"/>
      <c r="P793" s="58"/>
      <c r="Q793" s="58"/>
      <c r="R793" s="58"/>
      <c r="S793" s="58"/>
      <c r="T793" s="58"/>
      <c r="U793" s="58"/>
      <c r="V793" s="58"/>
      <c r="W793" s="58"/>
    </row>
    <row r="794" spans="3:23" ht="15.75" customHeight="1" x14ac:dyDescent="0.25">
      <c r="C794" s="3"/>
      <c r="L794" s="58"/>
      <c r="M794" s="58"/>
      <c r="N794" s="58"/>
      <c r="O794" s="58"/>
      <c r="P794" s="58"/>
      <c r="Q794" s="58"/>
      <c r="R794" s="58"/>
      <c r="S794" s="58"/>
      <c r="T794" s="58"/>
      <c r="U794" s="58"/>
      <c r="V794" s="58"/>
      <c r="W794" s="58"/>
    </row>
    <row r="795" spans="3:23" ht="15.75" customHeight="1" x14ac:dyDescent="0.25">
      <c r="C795" s="3"/>
      <c r="L795" s="58"/>
      <c r="M795" s="58"/>
      <c r="N795" s="58"/>
      <c r="O795" s="58"/>
      <c r="P795" s="58"/>
      <c r="Q795" s="58"/>
      <c r="R795" s="58"/>
      <c r="S795" s="58"/>
      <c r="T795" s="58"/>
      <c r="U795" s="58"/>
      <c r="V795" s="58"/>
      <c r="W795" s="58"/>
    </row>
    <row r="796" spans="3:23" ht="15.75" customHeight="1" x14ac:dyDescent="0.25">
      <c r="C796" s="3"/>
      <c r="L796" s="58"/>
      <c r="M796" s="58"/>
      <c r="N796" s="58"/>
      <c r="O796" s="58"/>
      <c r="P796" s="58"/>
      <c r="Q796" s="58"/>
      <c r="R796" s="58"/>
      <c r="S796" s="58"/>
      <c r="T796" s="58"/>
      <c r="U796" s="58"/>
      <c r="V796" s="58"/>
      <c r="W796" s="58"/>
    </row>
    <row r="797" spans="3:23" ht="15.75" customHeight="1" x14ac:dyDescent="0.25">
      <c r="C797" s="3"/>
      <c r="L797" s="58"/>
      <c r="M797" s="58"/>
      <c r="N797" s="58"/>
      <c r="O797" s="58"/>
      <c r="P797" s="58"/>
      <c r="Q797" s="58"/>
      <c r="R797" s="58"/>
      <c r="S797" s="58"/>
      <c r="T797" s="58"/>
      <c r="U797" s="58"/>
      <c r="V797" s="58"/>
      <c r="W797" s="58"/>
    </row>
    <row r="798" spans="3:23" ht="15.75" customHeight="1" x14ac:dyDescent="0.25">
      <c r="C798" s="3"/>
      <c r="L798" s="58"/>
      <c r="M798" s="58"/>
      <c r="N798" s="58"/>
      <c r="O798" s="58"/>
      <c r="P798" s="58"/>
      <c r="Q798" s="58"/>
      <c r="R798" s="58"/>
      <c r="S798" s="58"/>
      <c r="T798" s="58"/>
      <c r="U798" s="58"/>
      <c r="V798" s="58"/>
      <c r="W798" s="58"/>
    </row>
    <row r="799" spans="3:23" ht="15.75" customHeight="1" x14ac:dyDescent="0.25">
      <c r="C799" s="3"/>
      <c r="L799" s="58"/>
      <c r="M799" s="58"/>
      <c r="N799" s="58"/>
      <c r="O799" s="58"/>
      <c r="P799" s="58"/>
      <c r="Q799" s="58"/>
      <c r="R799" s="58"/>
      <c r="S799" s="58"/>
      <c r="T799" s="58"/>
      <c r="U799" s="58"/>
      <c r="V799" s="58"/>
      <c r="W799" s="58"/>
    </row>
    <row r="800" spans="3:23" ht="15.75" customHeight="1" x14ac:dyDescent="0.25">
      <c r="C800" s="3"/>
      <c r="L800" s="58"/>
      <c r="M800" s="58"/>
      <c r="N800" s="58"/>
      <c r="O800" s="58"/>
      <c r="P800" s="58"/>
      <c r="Q800" s="58"/>
      <c r="R800" s="58"/>
      <c r="S800" s="58"/>
      <c r="T800" s="58"/>
      <c r="U800" s="58"/>
      <c r="V800" s="58"/>
      <c r="W800" s="58"/>
    </row>
    <row r="801" spans="3:23" ht="15.75" customHeight="1" x14ac:dyDescent="0.25">
      <c r="C801" s="3"/>
      <c r="L801" s="58"/>
      <c r="M801" s="58"/>
      <c r="N801" s="58"/>
      <c r="O801" s="58"/>
      <c r="P801" s="58"/>
      <c r="Q801" s="58"/>
      <c r="R801" s="58"/>
      <c r="S801" s="58"/>
      <c r="T801" s="58"/>
      <c r="U801" s="58"/>
      <c r="V801" s="58"/>
      <c r="W801" s="58"/>
    </row>
    <row r="802" spans="3:23" ht="15.75" customHeight="1" x14ac:dyDescent="0.25">
      <c r="C802" s="3"/>
      <c r="L802" s="58"/>
      <c r="M802" s="58"/>
      <c r="N802" s="58"/>
      <c r="O802" s="58"/>
      <c r="P802" s="58"/>
      <c r="Q802" s="58"/>
      <c r="R802" s="58"/>
      <c r="S802" s="58"/>
      <c r="T802" s="58"/>
      <c r="U802" s="58"/>
      <c r="V802" s="58"/>
      <c r="W802" s="58"/>
    </row>
    <row r="803" spans="3:23" ht="15.75" customHeight="1" x14ac:dyDescent="0.25">
      <c r="C803" s="3"/>
      <c r="L803" s="58"/>
      <c r="M803" s="58"/>
      <c r="N803" s="58"/>
      <c r="O803" s="58"/>
      <c r="P803" s="58"/>
      <c r="Q803" s="58"/>
      <c r="R803" s="58"/>
      <c r="S803" s="58"/>
      <c r="T803" s="58"/>
      <c r="U803" s="58"/>
      <c r="V803" s="58"/>
      <c r="W803" s="58"/>
    </row>
    <row r="804" spans="3:23" ht="15.75" customHeight="1" x14ac:dyDescent="0.25">
      <c r="C804" s="3"/>
      <c r="L804" s="58"/>
      <c r="M804" s="58"/>
      <c r="N804" s="58"/>
      <c r="O804" s="58"/>
      <c r="P804" s="58"/>
      <c r="Q804" s="58"/>
      <c r="R804" s="58"/>
      <c r="S804" s="58"/>
      <c r="T804" s="58"/>
      <c r="U804" s="58"/>
      <c r="V804" s="58"/>
      <c r="W804" s="58"/>
    </row>
    <row r="805" spans="3:23" ht="15.75" customHeight="1" x14ac:dyDescent="0.25">
      <c r="C805" s="3"/>
      <c r="L805" s="58"/>
      <c r="M805" s="58"/>
      <c r="N805" s="58"/>
      <c r="O805" s="58"/>
      <c r="P805" s="58"/>
      <c r="Q805" s="58"/>
      <c r="R805" s="58"/>
      <c r="S805" s="58"/>
      <c r="T805" s="58"/>
      <c r="U805" s="58"/>
      <c r="V805" s="58"/>
      <c r="W805" s="58"/>
    </row>
    <row r="806" spans="3:23" ht="15.75" customHeight="1" x14ac:dyDescent="0.25">
      <c r="C806" s="3"/>
      <c r="L806" s="58"/>
      <c r="M806" s="58"/>
      <c r="N806" s="58"/>
      <c r="O806" s="58"/>
      <c r="P806" s="58"/>
      <c r="Q806" s="58"/>
      <c r="R806" s="58"/>
      <c r="S806" s="58"/>
      <c r="T806" s="58"/>
      <c r="U806" s="58"/>
      <c r="V806" s="58"/>
      <c r="W806" s="58"/>
    </row>
    <row r="807" spans="3:23" ht="15.75" customHeight="1" x14ac:dyDescent="0.25">
      <c r="C807" s="3"/>
      <c r="L807" s="58"/>
      <c r="M807" s="58"/>
      <c r="N807" s="58"/>
      <c r="O807" s="58"/>
      <c r="P807" s="58"/>
      <c r="Q807" s="58"/>
      <c r="R807" s="58"/>
      <c r="S807" s="58"/>
      <c r="T807" s="58"/>
      <c r="U807" s="58"/>
      <c r="V807" s="58"/>
      <c r="W807" s="58"/>
    </row>
    <row r="808" spans="3:23" ht="15.75" customHeight="1" x14ac:dyDescent="0.25">
      <c r="C808" s="3"/>
      <c r="L808" s="58"/>
      <c r="M808" s="58"/>
      <c r="N808" s="58"/>
      <c r="O808" s="58"/>
      <c r="P808" s="58"/>
      <c r="Q808" s="58"/>
      <c r="R808" s="58"/>
      <c r="S808" s="58"/>
      <c r="T808" s="58"/>
      <c r="U808" s="58"/>
      <c r="V808" s="58"/>
      <c r="W808" s="58"/>
    </row>
    <row r="809" spans="3:23" ht="15.75" customHeight="1" x14ac:dyDescent="0.25">
      <c r="C809" s="3"/>
      <c r="L809" s="58"/>
      <c r="M809" s="58"/>
      <c r="N809" s="58"/>
      <c r="O809" s="58"/>
      <c r="P809" s="58"/>
      <c r="Q809" s="58"/>
      <c r="R809" s="58"/>
      <c r="S809" s="58"/>
      <c r="T809" s="58"/>
      <c r="U809" s="58"/>
      <c r="V809" s="58"/>
      <c r="W809" s="58"/>
    </row>
    <row r="810" spans="3:23" ht="15.75" customHeight="1" x14ac:dyDescent="0.25">
      <c r="C810" s="3"/>
      <c r="L810" s="58"/>
      <c r="M810" s="58"/>
      <c r="N810" s="58"/>
      <c r="O810" s="58"/>
      <c r="P810" s="58"/>
      <c r="Q810" s="58"/>
      <c r="R810" s="58"/>
      <c r="S810" s="58"/>
      <c r="T810" s="58"/>
      <c r="U810" s="58"/>
      <c r="V810" s="58"/>
      <c r="W810" s="58"/>
    </row>
    <row r="811" spans="3:23" ht="15.75" customHeight="1" x14ac:dyDescent="0.25">
      <c r="C811" s="3"/>
      <c r="L811" s="58"/>
      <c r="M811" s="58"/>
      <c r="N811" s="58"/>
      <c r="O811" s="58"/>
      <c r="P811" s="58"/>
      <c r="Q811" s="58"/>
      <c r="R811" s="58"/>
      <c r="S811" s="58"/>
      <c r="T811" s="58"/>
      <c r="U811" s="58"/>
      <c r="V811" s="58"/>
      <c r="W811" s="58"/>
    </row>
    <row r="812" spans="3:23" ht="15.75" customHeight="1" x14ac:dyDescent="0.25">
      <c r="C812" s="3"/>
      <c r="L812" s="58"/>
      <c r="M812" s="58"/>
      <c r="N812" s="58"/>
      <c r="O812" s="58"/>
      <c r="P812" s="58"/>
      <c r="Q812" s="58"/>
      <c r="R812" s="58"/>
      <c r="S812" s="58"/>
      <c r="T812" s="58"/>
      <c r="U812" s="58"/>
      <c r="V812" s="58"/>
      <c r="W812" s="58"/>
    </row>
    <row r="813" spans="3:23" ht="15.75" customHeight="1" x14ac:dyDescent="0.25">
      <c r="C813" s="3"/>
      <c r="L813" s="58"/>
      <c r="M813" s="58"/>
      <c r="N813" s="58"/>
      <c r="O813" s="58"/>
      <c r="P813" s="58"/>
      <c r="Q813" s="58"/>
      <c r="R813" s="58"/>
      <c r="S813" s="58"/>
      <c r="T813" s="58"/>
      <c r="U813" s="58"/>
      <c r="V813" s="58"/>
      <c r="W813" s="58"/>
    </row>
    <row r="814" spans="3:23" ht="15.75" customHeight="1" x14ac:dyDescent="0.25">
      <c r="C814" s="3"/>
      <c r="L814" s="58"/>
      <c r="M814" s="58"/>
      <c r="N814" s="58"/>
      <c r="O814" s="58"/>
      <c r="P814" s="58"/>
      <c r="Q814" s="58"/>
      <c r="R814" s="58"/>
      <c r="S814" s="58"/>
      <c r="T814" s="58"/>
      <c r="U814" s="58"/>
      <c r="V814" s="58"/>
      <c r="W814" s="58"/>
    </row>
    <row r="815" spans="3:23" ht="15.75" customHeight="1" x14ac:dyDescent="0.25">
      <c r="C815" s="3"/>
      <c r="L815" s="58"/>
      <c r="M815" s="58"/>
      <c r="N815" s="58"/>
      <c r="O815" s="58"/>
      <c r="P815" s="58"/>
      <c r="Q815" s="58"/>
      <c r="R815" s="58"/>
      <c r="S815" s="58"/>
      <c r="T815" s="58"/>
      <c r="U815" s="58"/>
      <c r="V815" s="58"/>
      <c r="W815" s="58"/>
    </row>
    <row r="816" spans="3:23" ht="15.75" customHeight="1" x14ac:dyDescent="0.25">
      <c r="C816" s="3"/>
      <c r="L816" s="58"/>
      <c r="M816" s="58"/>
      <c r="N816" s="58"/>
      <c r="O816" s="58"/>
      <c r="P816" s="58"/>
      <c r="Q816" s="58"/>
      <c r="R816" s="58"/>
      <c r="S816" s="58"/>
      <c r="T816" s="58"/>
      <c r="U816" s="58"/>
      <c r="V816" s="58"/>
      <c r="W816" s="58"/>
    </row>
    <row r="817" spans="3:23" ht="15.75" customHeight="1" x14ac:dyDescent="0.25">
      <c r="C817" s="3"/>
      <c r="L817" s="58"/>
      <c r="M817" s="58"/>
      <c r="N817" s="58"/>
      <c r="O817" s="58"/>
      <c r="P817" s="58"/>
      <c r="Q817" s="58"/>
      <c r="R817" s="58"/>
      <c r="S817" s="58"/>
      <c r="T817" s="58"/>
      <c r="U817" s="58"/>
      <c r="V817" s="58"/>
      <c r="W817" s="58"/>
    </row>
    <row r="818" spans="3:23" ht="15.75" customHeight="1" x14ac:dyDescent="0.25">
      <c r="C818" s="3"/>
      <c r="L818" s="58"/>
      <c r="M818" s="58"/>
      <c r="N818" s="58"/>
      <c r="O818" s="58"/>
      <c r="P818" s="58"/>
      <c r="Q818" s="58"/>
      <c r="R818" s="58"/>
      <c r="S818" s="58"/>
      <c r="T818" s="58"/>
      <c r="U818" s="58"/>
      <c r="V818" s="58"/>
      <c r="W818" s="58"/>
    </row>
    <row r="819" spans="3:23" ht="15.75" customHeight="1" x14ac:dyDescent="0.25">
      <c r="C819" s="3"/>
      <c r="L819" s="58"/>
      <c r="M819" s="58"/>
      <c r="N819" s="58"/>
      <c r="O819" s="58"/>
      <c r="P819" s="58"/>
      <c r="Q819" s="58"/>
      <c r="R819" s="58"/>
      <c r="S819" s="58"/>
      <c r="T819" s="58"/>
      <c r="U819" s="58"/>
      <c r="V819" s="58"/>
      <c r="W819" s="58"/>
    </row>
    <row r="820" spans="3:23" ht="15.75" customHeight="1" x14ac:dyDescent="0.25">
      <c r="C820" s="3"/>
      <c r="L820" s="58"/>
      <c r="M820" s="58"/>
      <c r="N820" s="58"/>
      <c r="O820" s="58"/>
      <c r="P820" s="58"/>
      <c r="Q820" s="58"/>
      <c r="R820" s="58"/>
      <c r="S820" s="58"/>
      <c r="T820" s="58"/>
      <c r="U820" s="58"/>
      <c r="V820" s="58"/>
      <c r="W820" s="58"/>
    </row>
    <row r="821" spans="3:23" ht="15.75" customHeight="1" x14ac:dyDescent="0.25">
      <c r="C821" s="3"/>
      <c r="L821" s="58"/>
      <c r="M821" s="58"/>
      <c r="N821" s="58"/>
      <c r="O821" s="58"/>
      <c r="P821" s="58"/>
      <c r="Q821" s="58"/>
      <c r="R821" s="58"/>
      <c r="S821" s="58"/>
      <c r="T821" s="58"/>
      <c r="U821" s="58"/>
      <c r="V821" s="58"/>
      <c r="W821" s="58"/>
    </row>
    <row r="822" spans="3:23" ht="15.75" customHeight="1" x14ac:dyDescent="0.25">
      <c r="C822" s="3"/>
      <c r="L822" s="58"/>
      <c r="M822" s="58"/>
      <c r="N822" s="58"/>
      <c r="O822" s="58"/>
      <c r="P822" s="58"/>
      <c r="Q822" s="58"/>
      <c r="R822" s="58"/>
      <c r="S822" s="58"/>
      <c r="T822" s="58"/>
      <c r="U822" s="58"/>
      <c r="V822" s="58"/>
      <c r="W822" s="58"/>
    </row>
    <row r="823" spans="3:23" ht="15.75" customHeight="1" x14ac:dyDescent="0.25">
      <c r="C823" s="3"/>
      <c r="L823" s="58"/>
      <c r="M823" s="58"/>
      <c r="N823" s="58"/>
      <c r="O823" s="58"/>
      <c r="P823" s="58"/>
      <c r="Q823" s="58"/>
      <c r="R823" s="58"/>
      <c r="S823" s="58"/>
      <c r="T823" s="58"/>
      <c r="U823" s="58"/>
      <c r="V823" s="58"/>
      <c r="W823" s="58"/>
    </row>
    <row r="824" spans="3:23" ht="15.75" customHeight="1" x14ac:dyDescent="0.25">
      <c r="C824" s="3"/>
      <c r="L824" s="58"/>
      <c r="M824" s="58"/>
      <c r="N824" s="58"/>
      <c r="O824" s="58"/>
      <c r="P824" s="58"/>
      <c r="Q824" s="58"/>
      <c r="R824" s="58"/>
      <c r="S824" s="58"/>
      <c r="T824" s="58"/>
      <c r="U824" s="58"/>
      <c r="V824" s="58"/>
      <c r="W824" s="58"/>
    </row>
    <row r="825" spans="3:23" ht="15.75" customHeight="1" x14ac:dyDescent="0.25">
      <c r="C825" s="3"/>
      <c r="L825" s="58"/>
      <c r="M825" s="58"/>
      <c r="N825" s="58"/>
      <c r="O825" s="58"/>
      <c r="P825" s="58"/>
      <c r="Q825" s="58"/>
      <c r="R825" s="58"/>
      <c r="S825" s="58"/>
      <c r="T825" s="58"/>
      <c r="U825" s="58"/>
      <c r="V825" s="58"/>
      <c r="W825" s="58"/>
    </row>
    <row r="826" spans="3:23" ht="15.75" customHeight="1" x14ac:dyDescent="0.25">
      <c r="C826" s="3"/>
      <c r="L826" s="58"/>
      <c r="M826" s="58"/>
      <c r="N826" s="58"/>
      <c r="O826" s="58"/>
      <c r="P826" s="58"/>
      <c r="Q826" s="58"/>
      <c r="R826" s="58"/>
      <c r="S826" s="58"/>
      <c r="T826" s="58"/>
      <c r="U826" s="58"/>
      <c r="V826" s="58"/>
      <c r="W826" s="58"/>
    </row>
    <row r="827" spans="3:23" ht="15.75" customHeight="1" x14ac:dyDescent="0.25">
      <c r="C827" s="3"/>
      <c r="L827" s="58"/>
      <c r="M827" s="58"/>
      <c r="N827" s="58"/>
      <c r="O827" s="58"/>
      <c r="P827" s="58"/>
      <c r="Q827" s="58"/>
      <c r="R827" s="58"/>
      <c r="S827" s="58"/>
      <c r="T827" s="58"/>
      <c r="U827" s="58"/>
      <c r="V827" s="58"/>
      <c r="W827" s="58"/>
    </row>
    <row r="828" spans="3:23" ht="15.75" customHeight="1" x14ac:dyDescent="0.25">
      <c r="C828" s="3"/>
      <c r="L828" s="58"/>
      <c r="M828" s="58"/>
      <c r="N828" s="58"/>
      <c r="O828" s="58"/>
      <c r="P828" s="58"/>
      <c r="Q828" s="58"/>
      <c r="R828" s="58"/>
      <c r="S828" s="58"/>
      <c r="T828" s="58"/>
      <c r="U828" s="58"/>
      <c r="V828" s="58"/>
      <c r="W828" s="58"/>
    </row>
    <row r="829" spans="3:23" ht="15.75" customHeight="1" x14ac:dyDescent="0.25">
      <c r="C829" s="3"/>
      <c r="L829" s="58"/>
      <c r="M829" s="58"/>
      <c r="N829" s="58"/>
      <c r="O829" s="58"/>
      <c r="P829" s="58"/>
      <c r="Q829" s="58"/>
      <c r="R829" s="58"/>
      <c r="S829" s="58"/>
      <c r="T829" s="58"/>
      <c r="U829" s="58"/>
      <c r="V829" s="58"/>
      <c r="W829" s="58"/>
    </row>
    <row r="830" spans="3:23" ht="15.75" customHeight="1" x14ac:dyDescent="0.25">
      <c r="C830" s="3"/>
      <c r="L830" s="58"/>
      <c r="M830" s="58"/>
      <c r="N830" s="58"/>
      <c r="O830" s="58"/>
      <c r="P830" s="58"/>
      <c r="Q830" s="58"/>
      <c r="R830" s="58"/>
      <c r="S830" s="58"/>
      <c r="T830" s="58"/>
      <c r="U830" s="58"/>
      <c r="V830" s="58"/>
      <c r="W830" s="58"/>
    </row>
    <row r="831" spans="3:23" ht="15.75" customHeight="1" x14ac:dyDescent="0.25">
      <c r="C831" s="3"/>
      <c r="L831" s="58"/>
      <c r="M831" s="58"/>
      <c r="N831" s="58"/>
      <c r="O831" s="58"/>
      <c r="P831" s="58"/>
      <c r="Q831" s="58"/>
      <c r="R831" s="58"/>
      <c r="S831" s="58"/>
      <c r="T831" s="58"/>
      <c r="U831" s="58"/>
      <c r="V831" s="58"/>
      <c r="W831" s="58"/>
    </row>
    <row r="832" spans="3:23" ht="15.75" customHeight="1" x14ac:dyDescent="0.25">
      <c r="C832" s="3"/>
      <c r="L832" s="58"/>
      <c r="M832" s="58"/>
      <c r="N832" s="58"/>
      <c r="O832" s="58"/>
      <c r="P832" s="58"/>
      <c r="Q832" s="58"/>
      <c r="R832" s="58"/>
      <c r="S832" s="58"/>
      <c r="T832" s="58"/>
      <c r="U832" s="58"/>
      <c r="V832" s="58"/>
      <c r="W832" s="58"/>
    </row>
    <row r="833" spans="3:23" ht="15.75" customHeight="1" x14ac:dyDescent="0.25">
      <c r="C833" s="3"/>
      <c r="L833" s="58"/>
      <c r="M833" s="58"/>
      <c r="N833" s="58"/>
      <c r="O833" s="58"/>
      <c r="P833" s="58"/>
      <c r="Q833" s="58"/>
      <c r="R833" s="58"/>
      <c r="S833" s="58"/>
      <c r="T833" s="58"/>
      <c r="U833" s="58"/>
      <c r="V833" s="58"/>
      <c r="W833" s="58"/>
    </row>
    <row r="834" spans="3:23" ht="15.75" customHeight="1" x14ac:dyDescent="0.25">
      <c r="C834" s="3"/>
      <c r="L834" s="58"/>
      <c r="M834" s="58"/>
      <c r="N834" s="58"/>
      <c r="O834" s="58"/>
      <c r="P834" s="58"/>
      <c r="Q834" s="58"/>
      <c r="R834" s="58"/>
      <c r="S834" s="58"/>
      <c r="T834" s="58"/>
      <c r="U834" s="58"/>
      <c r="V834" s="58"/>
      <c r="W834" s="58"/>
    </row>
    <row r="835" spans="3:23" ht="15.75" customHeight="1" x14ac:dyDescent="0.25">
      <c r="C835" s="3"/>
      <c r="L835" s="58"/>
      <c r="M835" s="58"/>
      <c r="N835" s="58"/>
      <c r="O835" s="58"/>
      <c r="P835" s="58"/>
      <c r="Q835" s="58"/>
      <c r="R835" s="58"/>
      <c r="S835" s="58"/>
      <c r="T835" s="58"/>
      <c r="U835" s="58"/>
      <c r="V835" s="58"/>
      <c r="W835" s="58"/>
    </row>
    <row r="836" spans="3:23" ht="15.75" customHeight="1" x14ac:dyDescent="0.25">
      <c r="C836" s="3"/>
      <c r="L836" s="58"/>
      <c r="M836" s="58"/>
      <c r="N836" s="58"/>
      <c r="O836" s="58"/>
      <c r="P836" s="58"/>
      <c r="Q836" s="58"/>
      <c r="R836" s="58"/>
      <c r="S836" s="58"/>
      <c r="T836" s="58"/>
      <c r="U836" s="58"/>
      <c r="V836" s="58"/>
      <c r="W836" s="58"/>
    </row>
    <row r="837" spans="3:23" ht="15.75" customHeight="1" x14ac:dyDescent="0.25">
      <c r="C837" s="3"/>
      <c r="L837" s="58"/>
      <c r="M837" s="58"/>
      <c r="N837" s="58"/>
      <c r="O837" s="58"/>
      <c r="P837" s="58"/>
      <c r="Q837" s="58"/>
      <c r="R837" s="58"/>
      <c r="S837" s="58"/>
      <c r="T837" s="58"/>
      <c r="U837" s="58"/>
      <c r="V837" s="58"/>
      <c r="W837" s="58"/>
    </row>
    <row r="838" spans="3:23" ht="15.75" customHeight="1" x14ac:dyDescent="0.25">
      <c r="C838" s="3"/>
      <c r="L838" s="58"/>
      <c r="M838" s="58"/>
      <c r="N838" s="58"/>
      <c r="O838" s="58"/>
      <c r="P838" s="58"/>
      <c r="Q838" s="58"/>
      <c r="R838" s="58"/>
      <c r="S838" s="58"/>
      <c r="T838" s="58"/>
      <c r="U838" s="58"/>
      <c r="V838" s="58"/>
      <c r="W838" s="58"/>
    </row>
    <row r="839" spans="3:23" ht="15.75" customHeight="1" x14ac:dyDescent="0.25">
      <c r="C839" s="3"/>
      <c r="L839" s="58"/>
      <c r="M839" s="58"/>
      <c r="N839" s="58"/>
      <c r="O839" s="58"/>
      <c r="P839" s="58"/>
      <c r="Q839" s="58"/>
      <c r="R839" s="58"/>
      <c r="S839" s="58"/>
      <c r="T839" s="58"/>
      <c r="U839" s="58"/>
      <c r="V839" s="58"/>
      <c r="W839" s="58"/>
    </row>
    <row r="840" spans="3:23" ht="15.75" customHeight="1" x14ac:dyDescent="0.25">
      <c r="C840" s="3"/>
      <c r="L840" s="58"/>
      <c r="M840" s="58"/>
      <c r="N840" s="58"/>
      <c r="O840" s="58"/>
      <c r="P840" s="58"/>
      <c r="Q840" s="58"/>
      <c r="R840" s="58"/>
      <c r="S840" s="58"/>
      <c r="T840" s="58"/>
      <c r="U840" s="58"/>
      <c r="V840" s="58"/>
      <c r="W840" s="58"/>
    </row>
    <row r="841" spans="3:23" ht="15.75" customHeight="1" x14ac:dyDescent="0.25">
      <c r="C841" s="3"/>
      <c r="L841" s="58"/>
      <c r="M841" s="58"/>
      <c r="N841" s="58"/>
      <c r="O841" s="58"/>
      <c r="P841" s="58"/>
      <c r="Q841" s="58"/>
      <c r="R841" s="58"/>
      <c r="S841" s="58"/>
      <c r="T841" s="58"/>
      <c r="U841" s="58"/>
      <c r="V841" s="58"/>
      <c r="W841" s="58"/>
    </row>
    <row r="842" spans="3:23" ht="15.75" customHeight="1" x14ac:dyDescent="0.25">
      <c r="C842" s="3"/>
      <c r="L842" s="58"/>
      <c r="M842" s="58"/>
      <c r="N842" s="58"/>
      <c r="O842" s="58"/>
      <c r="P842" s="58"/>
      <c r="Q842" s="58"/>
      <c r="R842" s="58"/>
      <c r="S842" s="58"/>
      <c r="T842" s="58"/>
      <c r="U842" s="58"/>
      <c r="V842" s="58"/>
      <c r="W842" s="58"/>
    </row>
    <row r="843" spans="3:23" ht="15.75" customHeight="1" x14ac:dyDescent="0.25">
      <c r="C843" s="3"/>
      <c r="L843" s="58"/>
      <c r="M843" s="58"/>
      <c r="N843" s="58"/>
      <c r="O843" s="58"/>
      <c r="P843" s="58"/>
      <c r="Q843" s="58"/>
      <c r="R843" s="58"/>
      <c r="S843" s="58"/>
      <c r="T843" s="58"/>
      <c r="U843" s="58"/>
      <c r="V843" s="58"/>
      <c r="W843" s="58"/>
    </row>
    <row r="844" spans="3:23" ht="15.75" customHeight="1" x14ac:dyDescent="0.25">
      <c r="C844" s="3"/>
      <c r="L844" s="58"/>
      <c r="M844" s="58"/>
      <c r="N844" s="58"/>
      <c r="O844" s="58"/>
      <c r="P844" s="58"/>
      <c r="Q844" s="58"/>
      <c r="R844" s="58"/>
      <c r="S844" s="58"/>
      <c r="T844" s="58"/>
      <c r="U844" s="58"/>
      <c r="V844" s="58"/>
      <c r="W844" s="58"/>
    </row>
    <row r="845" spans="3:23" ht="15.75" customHeight="1" x14ac:dyDescent="0.25">
      <c r="C845" s="3"/>
      <c r="L845" s="58"/>
      <c r="M845" s="58"/>
      <c r="N845" s="58"/>
      <c r="O845" s="58"/>
      <c r="P845" s="58"/>
      <c r="Q845" s="58"/>
      <c r="R845" s="58"/>
      <c r="S845" s="58"/>
      <c r="T845" s="58"/>
      <c r="U845" s="58"/>
      <c r="V845" s="58"/>
      <c r="W845" s="58"/>
    </row>
    <row r="846" spans="3:23" ht="15.75" customHeight="1" x14ac:dyDescent="0.25">
      <c r="C846" s="3"/>
      <c r="L846" s="58"/>
      <c r="M846" s="58"/>
      <c r="N846" s="58"/>
      <c r="O846" s="58"/>
      <c r="P846" s="58"/>
      <c r="Q846" s="58"/>
      <c r="R846" s="58"/>
      <c r="S846" s="58"/>
      <c r="T846" s="58"/>
      <c r="U846" s="58"/>
      <c r="V846" s="58"/>
      <c r="W846" s="58"/>
    </row>
    <row r="847" spans="3:23" ht="15.75" customHeight="1" x14ac:dyDescent="0.25">
      <c r="C847" s="3"/>
      <c r="L847" s="58"/>
      <c r="M847" s="58"/>
      <c r="N847" s="58"/>
      <c r="O847" s="58"/>
      <c r="P847" s="58"/>
      <c r="Q847" s="58"/>
      <c r="R847" s="58"/>
      <c r="S847" s="58"/>
      <c r="T847" s="58"/>
      <c r="U847" s="58"/>
      <c r="V847" s="58"/>
      <c r="W847" s="58"/>
    </row>
    <row r="848" spans="3:23" ht="15.75" customHeight="1" x14ac:dyDescent="0.25">
      <c r="C848" s="3"/>
      <c r="L848" s="58"/>
      <c r="M848" s="58"/>
      <c r="N848" s="58"/>
      <c r="O848" s="58"/>
      <c r="P848" s="58"/>
      <c r="Q848" s="58"/>
      <c r="R848" s="58"/>
      <c r="S848" s="58"/>
      <c r="T848" s="58"/>
      <c r="U848" s="58"/>
      <c r="V848" s="58"/>
      <c r="W848" s="58"/>
    </row>
    <row r="849" spans="3:23" ht="15.75" customHeight="1" x14ac:dyDescent="0.25">
      <c r="C849" s="3"/>
      <c r="L849" s="58"/>
      <c r="M849" s="58"/>
      <c r="N849" s="58"/>
      <c r="O849" s="58"/>
      <c r="P849" s="58"/>
      <c r="Q849" s="58"/>
      <c r="R849" s="58"/>
      <c r="S849" s="58"/>
      <c r="T849" s="58"/>
      <c r="U849" s="58"/>
      <c r="V849" s="58"/>
      <c r="W849" s="58"/>
    </row>
    <row r="850" spans="3:23" ht="15.75" customHeight="1" x14ac:dyDescent="0.25">
      <c r="C850" s="3"/>
      <c r="L850" s="58"/>
      <c r="M850" s="58"/>
      <c r="N850" s="58"/>
      <c r="O850" s="58"/>
      <c r="P850" s="58"/>
      <c r="Q850" s="58"/>
      <c r="R850" s="58"/>
      <c r="S850" s="58"/>
      <c r="T850" s="58"/>
      <c r="U850" s="58"/>
      <c r="V850" s="58"/>
      <c r="W850" s="58"/>
    </row>
    <row r="851" spans="3:23" ht="15.75" customHeight="1" x14ac:dyDescent="0.25">
      <c r="C851" s="3"/>
      <c r="L851" s="58"/>
      <c r="M851" s="58"/>
      <c r="N851" s="58"/>
      <c r="O851" s="58"/>
      <c r="P851" s="58"/>
      <c r="Q851" s="58"/>
      <c r="R851" s="58"/>
      <c r="S851" s="58"/>
      <c r="T851" s="58"/>
      <c r="U851" s="58"/>
      <c r="V851" s="58"/>
      <c r="W851" s="58"/>
    </row>
    <row r="852" spans="3:23" ht="15.75" customHeight="1" x14ac:dyDescent="0.25">
      <c r="C852" s="3"/>
      <c r="L852" s="58"/>
      <c r="M852" s="58"/>
      <c r="N852" s="58"/>
      <c r="O852" s="58"/>
      <c r="P852" s="58"/>
      <c r="Q852" s="58"/>
      <c r="R852" s="58"/>
      <c r="S852" s="58"/>
      <c r="T852" s="58"/>
      <c r="U852" s="58"/>
      <c r="V852" s="58"/>
      <c r="W852" s="58"/>
    </row>
    <row r="853" spans="3:23" ht="15.75" customHeight="1" x14ac:dyDescent="0.25">
      <c r="C853" s="3"/>
      <c r="L853" s="58"/>
      <c r="M853" s="58"/>
      <c r="N853" s="58"/>
      <c r="O853" s="58"/>
      <c r="P853" s="58"/>
      <c r="Q853" s="58"/>
      <c r="R853" s="58"/>
      <c r="S853" s="58"/>
      <c r="T853" s="58"/>
      <c r="U853" s="58"/>
      <c r="V853" s="58"/>
      <c r="W853" s="58"/>
    </row>
    <row r="854" spans="3:23" ht="15.75" customHeight="1" x14ac:dyDescent="0.25">
      <c r="C854" s="3"/>
      <c r="L854" s="58"/>
      <c r="M854" s="58"/>
      <c r="N854" s="58"/>
      <c r="O854" s="58"/>
      <c r="P854" s="58"/>
      <c r="Q854" s="58"/>
      <c r="R854" s="58"/>
      <c r="S854" s="58"/>
      <c r="T854" s="58"/>
      <c r="U854" s="58"/>
      <c r="V854" s="58"/>
      <c r="W854" s="58"/>
    </row>
    <row r="855" spans="3:23" ht="15.75" customHeight="1" x14ac:dyDescent="0.25">
      <c r="C855" s="3"/>
      <c r="L855" s="58"/>
      <c r="M855" s="58"/>
      <c r="N855" s="58"/>
      <c r="O855" s="58"/>
      <c r="P855" s="58"/>
      <c r="Q855" s="58"/>
      <c r="R855" s="58"/>
      <c r="S855" s="58"/>
      <c r="T855" s="58"/>
      <c r="U855" s="58"/>
      <c r="V855" s="58"/>
      <c r="W855" s="58"/>
    </row>
    <row r="856" spans="3:23" ht="15.75" customHeight="1" x14ac:dyDescent="0.25">
      <c r="C856" s="3"/>
      <c r="L856" s="58"/>
      <c r="M856" s="58"/>
      <c r="N856" s="58"/>
      <c r="O856" s="58"/>
      <c r="P856" s="58"/>
      <c r="Q856" s="58"/>
      <c r="R856" s="58"/>
      <c r="S856" s="58"/>
      <c r="T856" s="58"/>
      <c r="U856" s="58"/>
      <c r="V856" s="58"/>
      <c r="W856" s="58"/>
    </row>
    <row r="857" spans="3:23" ht="15.75" customHeight="1" x14ac:dyDescent="0.25">
      <c r="C857" s="3"/>
      <c r="L857" s="58"/>
      <c r="M857" s="58"/>
      <c r="N857" s="58"/>
      <c r="O857" s="58"/>
      <c r="P857" s="58"/>
      <c r="Q857" s="58"/>
      <c r="R857" s="58"/>
      <c r="S857" s="58"/>
      <c r="T857" s="58"/>
      <c r="U857" s="58"/>
      <c r="V857" s="58"/>
      <c r="W857" s="58"/>
    </row>
    <row r="858" spans="3:23" ht="15.75" customHeight="1" x14ac:dyDescent="0.25">
      <c r="C858" s="3"/>
      <c r="L858" s="58"/>
      <c r="M858" s="58"/>
      <c r="N858" s="58"/>
      <c r="O858" s="58"/>
      <c r="P858" s="58"/>
      <c r="Q858" s="58"/>
      <c r="R858" s="58"/>
      <c r="S858" s="58"/>
      <c r="T858" s="58"/>
      <c r="U858" s="58"/>
      <c r="V858" s="58"/>
      <c r="W858" s="58"/>
    </row>
    <row r="859" spans="3:23" ht="15.75" customHeight="1" x14ac:dyDescent="0.25">
      <c r="C859" s="3"/>
      <c r="L859" s="58"/>
      <c r="M859" s="58"/>
      <c r="N859" s="58"/>
      <c r="O859" s="58"/>
      <c r="P859" s="58"/>
      <c r="Q859" s="58"/>
      <c r="R859" s="58"/>
      <c r="S859" s="58"/>
      <c r="T859" s="58"/>
      <c r="U859" s="58"/>
      <c r="V859" s="58"/>
      <c r="W859" s="58"/>
    </row>
    <row r="860" spans="3:23" ht="15.75" customHeight="1" x14ac:dyDescent="0.25">
      <c r="C860" s="3"/>
      <c r="L860" s="58"/>
      <c r="M860" s="58"/>
      <c r="N860" s="58"/>
      <c r="O860" s="58"/>
      <c r="P860" s="58"/>
      <c r="Q860" s="58"/>
      <c r="R860" s="58"/>
      <c r="S860" s="58"/>
      <c r="T860" s="58"/>
      <c r="U860" s="58"/>
      <c r="V860" s="58"/>
      <c r="W860" s="58"/>
    </row>
    <row r="861" spans="3:23" ht="15.75" customHeight="1" x14ac:dyDescent="0.25">
      <c r="C861" s="3"/>
      <c r="L861" s="58"/>
      <c r="M861" s="58"/>
      <c r="N861" s="58"/>
      <c r="O861" s="58"/>
      <c r="P861" s="58"/>
      <c r="Q861" s="58"/>
      <c r="R861" s="58"/>
      <c r="S861" s="58"/>
      <c r="T861" s="58"/>
      <c r="U861" s="58"/>
      <c r="V861" s="58"/>
      <c r="W861" s="58"/>
    </row>
    <row r="862" spans="3:23" ht="15.75" customHeight="1" x14ac:dyDescent="0.25">
      <c r="C862" s="3"/>
      <c r="L862" s="58"/>
      <c r="M862" s="58"/>
      <c r="N862" s="58"/>
      <c r="O862" s="58"/>
      <c r="P862" s="58"/>
      <c r="Q862" s="58"/>
      <c r="R862" s="58"/>
      <c r="S862" s="58"/>
      <c r="T862" s="58"/>
      <c r="U862" s="58"/>
      <c r="V862" s="58"/>
      <c r="W862" s="58"/>
    </row>
    <row r="863" spans="3:23" ht="15.75" customHeight="1" x14ac:dyDescent="0.25">
      <c r="C863" s="3"/>
      <c r="L863" s="58"/>
      <c r="M863" s="58"/>
      <c r="N863" s="58"/>
      <c r="O863" s="58"/>
      <c r="P863" s="58"/>
      <c r="Q863" s="58"/>
      <c r="R863" s="58"/>
      <c r="S863" s="58"/>
      <c r="T863" s="58"/>
      <c r="U863" s="58"/>
      <c r="V863" s="58"/>
      <c r="W863" s="58"/>
    </row>
    <row r="864" spans="3:23" ht="15.75" customHeight="1" x14ac:dyDescent="0.25">
      <c r="C864" s="3"/>
      <c r="L864" s="58"/>
      <c r="M864" s="58"/>
      <c r="N864" s="58"/>
      <c r="O864" s="58"/>
      <c r="P864" s="58"/>
      <c r="Q864" s="58"/>
      <c r="R864" s="58"/>
      <c r="S864" s="58"/>
      <c r="T864" s="58"/>
      <c r="U864" s="58"/>
      <c r="V864" s="58"/>
      <c r="W864" s="58"/>
    </row>
    <row r="865" spans="3:23" ht="15.75" customHeight="1" x14ac:dyDescent="0.25">
      <c r="C865" s="3"/>
      <c r="L865" s="58"/>
      <c r="M865" s="58"/>
      <c r="N865" s="58"/>
      <c r="O865" s="58"/>
      <c r="P865" s="58"/>
      <c r="Q865" s="58"/>
      <c r="R865" s="58"/>
      <c r="S865" s="58"/>
      <c r="T865" s="58"/>
      <c r="U865" s="58"/>
      <c r="V865" s="58"/>
      <c r="W865" s="58"/>
    </row>
    <row r="866" spans="3:23" ht="15.75" customHeight="1" x14ac:dyDescent="0.25">
      <c r="C866" s="3"/>
      <c r="L866" s="58"/>
      <c r="M866" s="58"/>
      <c r="N866" s="58"/>
      <c r="O866" s="58"/>
      <c r="P866" s="58"/>
      <c r="Q866" s="58"/>
      <c r="R866" s="58"/>
      <c r="S866" s="58"/>
      <c r="T866" s="58"/>
      <c r="U866" s="58"/>
      <c r="V866" s="58"/>
      <c r="W866" s="58"/>
    </row>
    <row r="867" spans="3:23" ht="15.75" customHeight="1" x14ac:dyDescent="0.25">
      <c r="C867" s="3"/>
      <c r="L867" s="58"/>
      <c r="M867" s="58"/>
      <c r="N867" s="58"/>
      <c r="O867" s="58"/>
      <c r="P867" s="58"/>
      <c r="Q867" s="58"/>
      <c r="R867" s="58"/>
      <c r="S867" s="58"/>
      <c r="T867" s="58"/>
      <c r="U867" s="58"/>
      <c r="V867" s="58"/>
      <c r="W867" s="58"/>
    </row>
    <row r="868" spans="3:23" ht="15.75" customHeight="1" x14ac:dyDescent="0.25">
      <c r="C868" s="3"/>
      <c r="L868" s="58"/>
      <c r="M868" s="58"/>
      <c r="N868" s="58"/>
      <c r="O868" s="58"/>
      <c r="P868" s="58"/>
      <c r="Q868" s="58"/>
      <c r="R868" s="58"/>
      <c r="S868" s="58"/>
      <c r="T868" s="58"/>
      <c r="U868" s="58"/>
      <c r="V868" s="58"/>
      <c r="W868" s="58"/>
    </row>
    <row r="869" spans="3:23" ht="15.75" customHeight="1" x14ac:dyDescent="0.25">
      <c r="C869" s="3"/>
      <c r="L869" s="58"/>
      <c r="M869" s="58"/>
      <c r="N869" s="58"/>
      <c r="O869" s="58"/>
      <c r="P869" s="58"/>
      <c r="Q869" s="58"/>
      <c r="R869" s="58"/>
      <c r="S869" s="58"/>
      <c r="T869" s="58"/>
      <c r="U869" s="58"/>
      <c r="V869" s="58"/>
      <c r="W869" s="58"/>
    </row>
    <row r="870" spans="3:23" ht="15.75" customHeight="1" x14ac:dyDescent="0.25">
      <c r="C870" s="3"/>
      <c r="L870" s="58"/>
      <c r="M870" s="58"/>
      <c r="N870" s="58"/>
      <c r="O870" s="58"/>
      <c r="P870" s="58"/>
      <c r="Q870" s="58"/>
      <c r="R870" s="58"/>
      <c r="S870" s="58"/>
      <c r="T870" s="58"/>
      <c r="U870" s="58"/>
      <c r="V870" s="58"/>
      <c r="W870" s="58"/>
    </row>
    <row r="871" spans="3:23" ht="15.75" customHeight="1" x14ac:dyDescent="0.25">
      <c r="C871" s="3"/>
      <c r="L871" s="58"/>
      <c r="M871" s="58"/>
      <c r="N871" s="58"/>
      <c r="O871" s="58"/>
      <c r="P871" s="58"/>
      <c r="Q871" s="58"/>
      <c r="R871" s="58"/>
      <c r="S871" s="58"/>
      <c r="T871" s="58"/>
      <c r="U871" s="58"/>
      <c r="V871" s="58"/>
      <c r="W871" s="58"/>
    </row>
    <row r="872" spans="3:23" ht="15.75" customHeight="1" x14ac:dyDescent="0.25">
      <c r="C872" s="3"/>
      <c r="L872" s="58"/>
      <c r="M872" s="58"/>
      <c r="N872" s="58"/>
      <c r="O872" s="58"/>
      <c r="P872" s="58"/>
      <c r="Q872" s="58"/>
      <c r="R872" s="58"/>
      <c r="S872" s="58"/>
      <c r="T872" s="58"/>
      <c r="U872" s="58"/>
      <c r="V872" s="58"/>
      <c r="W872" s="58"/>
    </row>
    <row r="873" spans="3:23" ht="15.75" customHeight="1" x14ac:dyDescent="0.25">
      <c r="C873" s="3"/>
      <c r="L873" s="58"/>
      <c r="M873" s="58"/>
      <c r="N873" s="58"/>
      <c r="O873" s="58"/>
      <c r="P873" s="58"/>
      <c r="Q873" s="58"/>
      <c r="R873" s="58"/>
      <c r="S873" s="58"/>
      <c r="T873" s="58"/>
      <c r="U873" s="58"/>
      <c r="V873" s="58"/>
      <c r="W873" s="58"/>
    </row>
    <row r="874" spans="3:23" ht="15.75" customHeight="1" x14ac:dyDescent="0.25">
      <c r="C874" s="3"/>
      <c r="L874" s="58"/>
      <c r="M874" s="58"/>
      <c r="N874" s="58"/>
      <c r="O874" s="58"/>
      <c r="P874" s="58"/>
      <c r="Q874" s="58"/>
      <c r="R874" s="58"/>
      <c r="S874" s="58"/>
      <c r="T874" s="58"/>
      <c r="U874" s="58"/>
      <c r="V874" s="58"/>
      <c r="W874" s="58"/>
    </row>
    <row r="875" spans="3:23" ht="15.75" customHeight="1" x14ac:dyDescent="0.25">
      <c r="C875" s="3"/>
      <c r="L875" s="58"/>
      <c r="M875" s="58"/>
      <c r="N875" s="58"/>
      <c r="O875" s="58"/>
      <c r="P875" s="58"/>
      <c r="Q875" s="58"/>
      <c r="R875" s="58"/>
      <c r="S875" s="58"/>
      <c r="T875" s="58"/>
      <c r="U875" s="58"/>
      <c r="V875" s="58"/>
      <c r="W875" s="58"/>
    </row>
    <row r="876" spans="3:23" ht="15.75" customHeight="1" x14ac:dyDescent="0.25">
      <c r="C876" s="3"/>
      <c r="L876" s="58"/>
      <c r="M876" s="58"/>
      <c r="N876" s="58"/>
      <c r="O876" s="58"/>
      <c r="P876" s="58"/>
      <c r="Q876" s="58"/>
      <c r="R876" s="58"/>
      <c r="S876" s="58"/>
      <c r="T876" s="58"/>
      <c r="U876" s="58"/>
      <c r="V876" s="58"/>
      <c r="W876" s="58"/>
    </row>
    <row r="877" spans="3:23" ht="15.75" customHeight="1" x14ac:dyDescent="0.25">
      <c r="C877" s="3"/>
      <c r="L877" s="58"/>
      <c r="M877" s="58"/>
      <c r="N877" s="58"/>
      <c r="O877" s="58"/>
      <c r="P877" s="58"/>
      <c r="Q877" s="58"/>
      <c r="R877" s="58"/>
      <c r="S877" s="58"/>
      <c r="T877" s="58"/>
      <c r="U877" s="58"/>
      <c r="V877" s="58"/>
      <c r="W877" s="58"/>
    </row>
    <row r="878" spans="3:23" ht="15.75" customHeight="1" x14ac:dyDescent="0.25">
      <c r="C878" s="3"/>
      <c r="L878" s="58"/>
      <c r="M878" s="58"/>
      <c r="N878" s="58"/>
      <c r="O878" s="58"/>
      <c r="P878" s="58"/>
      <c r="Q878" s="58"/>
      <c r="R878" s="58"/>
      <c r="S878" s="58"/>
      <c r="T878" s="58"/>
      <c r="U878" s="58"/>
      <c r="V878" s="58"/>
      <c r="W878" s="58"/>
    </row>
    <row r="879" spans="3:23" ht="15.75" customHeight="1" x14ac:dyDescent="0.25">
      <c r="C879" s="3"/>
      <c r="L879" s="58"/>
      <c r="M879" s="58"/>
      <c r="N879" s="58"/>
      <c r="O879" s="58"/>
      <c r="P879" s="58"/>
      <c r="Q879" s="58"/>
      <c r="R879" s="58"/>
      <c r="S879" s="58"/>
      <c r="T879" s="58"/>
      <c r="U879" s="58"/>
      <c r="V879" s="58"/>
      <c r="W879" s="58"/>
    </row>
    <row r="880" spans="3:23" ht="15.75" customHeight="1" x14ac:dyDescent="0.25">
      <c r="C880" s="3"/>
      <c r="L880" s="58"/>
      <c r="M880" s="58"/>
      <c r="N880" s="58"/>
      <c r="O880" s="58"/>
      <c r="P880" s="58"/>
      <c r="Q880" s="58"/>
      <c r="R880" s="58"/>
      <c r="S880" s="58"/>
      <c r="T880" s="58"/>
      <c r="U880" s="58"/>
      <c r="V880" s="58"/>
      <c r="W880" s="58"/>
    </row>
    <row r="881" spans="3:23" ht="15.75" customHeight="1" x14ac:dyDescent="0.25">
      <c r="C881" s="3"/>
      <c r="L881" s="58"/>
      <c r="M881" s="58"/>
      <c r="N881" s="58"/>
      <c r="O881" s="58"/>
      <c r="P881" s="58"/>
      <c r="Q881" s="58"/>
      <c r="R881" s="58"/>
      <c r="S881" s="58"/>
      <c r="T881" s="58"/>
      <c r="U881" s="58"/>
      <c r="V881" s="58"/>
      <c r="W881" s="58"/>
    </row>
    <row r="882" spans="3:23" ht="15.75" customHeight="1" x14ac:dyDescent="0.25">
      <c r="C882" s="3"/>
      <c r="L882" s="58"/>
      <c r="M882" s="58"/>
      <c r="N882" s="58"/>
      <c r="O882" s="58"/>
      <c r="P882" s="58"/>
      <c r="Q882" s="58"/>
      <c r="R882" s="58"/>
      <c r="S882" s="58"/>
      <c r="T882" s="58"/>
      <c r="U882" s="58"/>
      <c r="V882" s="58"/>
      <c r="W882" s="58"/>
    </row>
    <row r="883" spans="3:23" ht="15.75" customHeight="1" x14ac:dyDescent="0.25">
      <c r="C883" s="3"/>
      <c r="L883" s="58"/>
      <c r="M883" s="58"/>
      <c r="N883" s="58"/>
      <c r="O883" s="58"/>
      <c r="P883" s="58"/>
      <c r="Q883" s="58"/>
      <c r="R883" s="58"/>
      <c r="S883" s="58"/>
      <c r="T883" s="58"/>
      <c r="U883" s="58"/>
      <c r="V883" s="58"/>
      <c r="W883" s="58"/>
    </row>
    <row r="884" spans="3:23" ht="15.75" customHeight="1" x14ac:dyDescent="0.25">
      <c r="C884" s="3"/>
      <c r="L884" s="58"/>
      <c r="M884" s="58"/>
      <c r="N884" s="58"/>
      <c r="O884" s="58"/>
      <c r="P884" s="58"/>
      <c r="Q884" s="58"/>
      <c r="R884" s="58"/>
      <c r="S884" s="58"/>
      <c r="T884" s="58"/>
      <c r="U884" s="58"/>
      <c r="V884" s="58"/>
      <c r="W884" s="58"/>
    </row>
    <row r="885" spans="3:23" ht="15.75" customHeight="1" x14ac:dyDescent="0.25">
      <c r="C885" s="3"/>
      <c r="L885" s="58"/>
      <c r="M885" s="58"/>
      <c r="N885" s="58"/>
      <c r="O885" s="58"/>
      <c r="P885" s="58"/>
      <c r="Q885" s="58"/>
      <c r="R885" s="58"/>
      <c r="S885" s="58"/>
      <c r="T885" s="58"/>
      <c r="U885" s="58"/>
      <c r="V885" s="58"/>
      <c r="W885" s="58"/>
    </row>
    <row r="886" spans="3:23" ht="15.75" customHeight="1" x14ac:dyDescent="0.25">
      <c r="C886" s="3"/>
      <c r="L886" s="58"/>
      <c r="M886" s="58"/>
      <c r="N886" s="58"/>
      <c r="O886" s="58"/>
      <c r="P886" s="58"/>
      <c r="Q886" s="58"/>
      <c r="R886" s="58"/>
      <c r="S886" s="58"/>
      <c r="T886" s="58"/>
      <c r="U886" s="58"/>
      <c r="V886" s="58"/>
      <c r="W886" s="58"/>
    </row>
    <row r="887" spans="3:23" ht="15.75" customHeight="1" x14ac:dyDescent="0.25">
      <c r="C887" s="3"/>
      <c r="L887" s="58"/>
      <c r="M887" s="58"/>
      <c r="N887" s="58"/>
      <c r="O887" s="58"/>
      <c r="P887" s="58"/>
      <c r="Q887" s="58"/>
      <c r="R887" s="58"/>
      <c r="S887" s="58"/>
      <c r="T887" s="58"/>
      <c r="U887" s="58"/>
      <c r="V887" s="58"/>
      <c r="W887" s="58"/>
    </row>
    <row r="888" spans="3:23" ht="15.75" customHeight="1" x14ac:dyDescent="0.25">
      <c r="C888" s="3"/>
      <c r="L888" s="58"/>
      <c r="M888" s="58"/>
      <c r="N888" s="58"/>
      <c r="O888" s="58"/>
      <c r="P888" s="58"/>
      <c r="Q888" s="58"/>
      <c r="R888" s="58"/>
      <c r="S888" s="58"/>
      <c r="T888" s="58"/>
      <c r="U888" s="58"/>
      <c r="V888" s="58"/>
      <c r="W888" s="58"/>
    </row>
    <row r="889" spans="3:23" ht="15.75" customHeight="1" x14ac:dyDescent="0.25">
      <c r="C889" s="3"/>
      <c r="L889" s="58"/>
      <c r="M889" s="58"/>
      <c r="N889" s="58"/>
      <c r="O889" s="58"/>
      <c r="P889" s="58"/>
      <c r="Q889" s="58"/>
      <c r="R889" s="58"/>
      <c r="S889" s="58"/>
      <c r="T889" s="58"/>
      <c r="U889" s="58"/>
      <c r="V889" s="58"/>
      <c r="W889" s="58"/>
    </row>
    <row r="890" spans="3:23" ht="15.75" customHeight="1" x14ac:dyDescent="0.25">
      <c r="C890" s="3"/>
      <c r="L890" s="58"/>
      <c r="M890" s="58"/>
      <c r="N890" s="58"/>
      <c r="O890" s="58"/>
      <c r="P890" s="58"/>
      <c r="Q890" s="58"/>
      <c r="R890" s="58"/>
      <c r="S890" s="58"/>
      <c r="T890" s="58"/>
      <c r="U890" s="58"/>
      <c r="V890" s="58"/>
      <c r="W890" s="58"/>
    </row>
    <row r="891" spans="3:23" ht="15.75" customHeight="1" x14ac:dyDescent="0.25">
      <c r="C891" s="3"/>
      <c r="L891" s="58"/>
      <c r="M891" s="58"/>
      <c r="N891" s="58"/>
      <c r="O891" s="58"/>
      <c r="P891" s="58"/>
      <c r="Q891" s="58"/>
      <c r="R891" s="58"/>
      <c r="S891" s="58"/>
      <c r="T891" s="58"/>
      <c r="U891" s="58"/>
      <c r="V891" s="58"/>
      <c r="W891" s="58"/>
    </row>
    <row r="892" spans="3:23" ht="15.75" customHeight="1" x14ac:dyDescent="0.25">
      <c r="C892" s="3"/>
      <c r="L892" s="58"/>
      <c r="M892" s="58"/>
      <c r="N892" s="58"/>
      <c r="O892" s="58"/>
      <c r="P892" s="58"/>
      <c r="Q892" s="58"/>
      <c r="R892" s="58"/>
      <c r="S892" s="58"/>
      <c r="T892" s="58"/>
      <c r="U892" s="58"/>
      <c r="V892" s="58"/>
      <c r="W892" s="58"/>
    </row>
    <row r="893" spans="3:23" ht="15.75" customHeight="1" x14ac:dyDescent="0.25">
      <c r="C893" s="3"/>
      <c r="L893" s="58"/>
      <c r="M893" s="58"/>
      <c r="N893" s="58"/>
      <c r="O893" s="58"/>
      <c r="P893" s="58"/>
      <c r="Q893" s="58"/>
      <c r="R893" s="58"/>
      <c r="S893" s="58"/>
      <c r="T893" s="58"/>
      <c r="U893" s="58"/>
      <c r="V893" s="58"/>
      <c r="W893" s="58"/>
    </row>
    <row r="894" spans="3:23" ht="15.75" customHeight="1" x14ac:dyDescent="0.25">
      <c r="C894" s="3"/>
      <c r="L894" s="58"/>
      <c r="M894" s="58"/>
      <c r="N894" s="58"/>
      <c r="O894" s="58"/>
      <c r="P894" s="58"/>
      <c r="Q894" s="58"/>
      <c r="R894" s="58"/>
      <c r="S894" s="58"/>
      <c r="T894" s="58"/>
      <c r="U894" s="58"/>
      <c r="V894" s="58"/>
      <c r="W894" s="58"/>
    </row>
    <row r="895" spans="3:23" ht="15.75" customHeight="1" x14ac:dyDescent="0.25">
      <c r="C895" s="3"/>
      <c r="L895" s="58"/>
      <c r="M895" s="58"/>
      <c r="N895" s="58"/>
      <c r="O895" s="58"/>
      <c r="P895" s="58"/>
      <c r="Q895" s="58"/>
      <c r="R895" s="58"/>
      <c r="S895" s="58"/>
      <c r="T895" s="58"/>
      <c r="U895" s="58"/>
      <c r="V895" s="58"/>
      <c r="W895" s="58"/>
    </row>
    <row r="896" spans="3:23" ht="15.75" customHeight="1" x14ac:dyDescent="0.25">
      <c r="C896" s="3"/>
      <c r="L896" s="58"/>
      <c r="M896" s="58"/>
      <c r="N896" s="58"/>
      <c r="O896" s="58"/>
      <c r="P896" s="58"/>
      <c r="Q896" s="58"/>
      <c r="R896" s="58"/>
      <c r="S896" s="58"/>
      <c r="T896" s="58"/>
      <c r="U896" s="58"/>
      <c r="V896" s="58"/>
      <c r="W896" s="58"/>
    </row>
    <row r="897" spans="3:23" ht="15.75" customHeight="1" x14ac:dyDescent="0.25">
      <c r="C897" s="3"/>
      <c r="L897" s="58"/>
      <c r="M897" s="58"/>
      <c r="N897" s="58"/>
      <c r="O897" s="58"/>
      <c r="P897" s="58"/>
      <c r="Q897" s="58"/>
      <c r="R897" s="58"/>
      <c r="S897" s="58"/>
      <c r="T897" s="58"/>
      <c r="U897" s="58"/>
      <c r="V897" s="58"/>
      <c r="W897" s="58"/>
    </row>
    <row r="898" spans="3:23" ht="15.75" customHeight="1" x14ac:dyDescent="0.25">
      <c r="C898" s="3"/>
      <c r="L898" s="58"/>
      <c r="M898" s="58"/>
      <c r="N898" s="58"/>
      <c r="O898" s="58"/>
      <c r="P898" s="58"/>
      <c r="Q898" s="58"/>
      <c r="R898" s="58"/>
      <c r="S898" s="58"/>
      <c r="T898" s="58"/>
      <c r="U898" s="58"/>
      <c r="V898" s="58"/>
      <c r="W898" s="58"/>
    </row>
    <row r="899" spans="3:23" ht="15.75" customHeight="1" x14ac:dyDescent="0.25">
      <c r="C899" s="3"/>
      <c r="L899" s="58"/>
      <c r="M899" s="58"/>
      <c r="N899" s="58"/>
      <c r="O899" s="58"/>
      <c r="P899" s="58"/>
      <c r="Q899" s="58"/>
      <c r="R899" s="58"/>
      <c r="S899" s="58"/>
      <c r="T899" s="58"/>
      <c r="U899" s="58"/>
      <c r="V899" s="58"/>
      <c r="W899" s="58"/>
    </row>
    <row r="900" spans="3:23" ht="15.75" customHeight="1" x14ac:dyDescent="0.25">
      <c r="C900" s="3"/>
      <c r="L900" s="58"/>
      <c r="M900" s="58"/>
      <c r="N900" s="58"/>
      <c r="O900" s="58"/>
      <c r="P900" s="58"/>
      <c r="Q900" s="58"/>
      <c r="R900" s="58"/>
      <c r="S900" s="58"/>
      <c r="T900" s="58"/>
      <c r="U900" s="58"/>
      <c r="V900" s="58"/>
      <c r="W900" s="58"/>
    </row>
    <row r="901" spans="3:23" ht="15.75" customHeight="1" x14ac:dyDescent="0.25">
      <c r="C901" s="3"/>
      <c r="L901" s="58"/>
      <c r="M901" s="58"/>
      <c r="N901" s="58"/>
      <c r="O901" s="58"/>
      <c r="P901" s="58"/>
      <c r="Q901" s="58"/>
      <c r="R901" s="58"/>
      <c r="S901" s="58"/>
      <c r="T901" s="58"/>
      <c r="U901" s="58"/>
      <c r="V901" s="58"/>
      <c r="W901" s="58"/>
    </row>
    <row r="902" spans="3:23" ht="15.75" customHeight="1" x14ac:dyDescent="0.25">
      <c r="C902" s="3"/>
      <c r="L902" s="58"/>
      <c r="M902" s="58"/>
      <c r="N902" s="58"/>
      <c r="O902" s="58"/>
      <c r="P902" s="58"/>
      <c r="Q902" s="58"/>
      <c r="R902" s="58"/>
      <c r="S902" s="58"/>
      <c r="T902" s="58"/>
      <c r="U902" s="58"/>
      <c r="V902" s="58"/>
      <c r="W902" s="58"/>
    </row>
    <row r="903" spans="3:23" ht="15.75" customHeight="1" x14ac:dyDescent="0.25">
      <c r="C903" s="3"/>
      <c r="L903" s="58"/>
      <c r="M903" s="58"/>
      <c r="N903" s="58"/>
      <c r="O903" s="58"/>
      <c r="P903" s="58"/>
      <c r="Q903" s="58"/>
      <c r="R903" s="58"/>
      <c r="S903" s="58"/>
      <c r="T903" s="58"/>
      <c r="U903" s="58"/>
      <c r="V903" s="58"/>
      <c r="W903" s="58"/>
    </row>
    <row r="904" spans="3:23" ht="15.75" customHeight="1" x14ac:dyDescent="0.25">
      <c r="C904" s="3"/>
      <c r="L904" s="58"/>
      <c r="M904" s="58"/>
      <c r="N904" s="58"/>
      <c r="O904" s="58"/>
      <c r="P904" s="58"/>
      <c r="Q904" s="58"/>
      <c r="R904" s="58"/>
      <c r="S904" s="58"/>
      <c r="T904" s="58"/>
      <c r="U904" s="58"/>
      <c r="V904" s="58"/>
      <c r="W904" s="58"/>
    </row>
    <row r="905" spans="3:23" ht="15.75" customHeight="1" x14ac:dyDescent="0.25">
      <c r="C905" s="3"/>
      <c r="L905" s="58"/>
      <c r="M905" s="58"/>
      <c r="N905" s="58"/>
      <c r="O905" s="58"/>
      <c r="P905" s="58"/>
      <c r="Q905" s="58"/>
      <c r="R905" s="58"/>
      <c r="S905" s="58"/>
      <c r="T905" s="58"/>
      <c r="U905" s="58"/>
      <c r="V905" s="58"/>
      <c r="W905" s="58"/>
    </row>
    <row r="906" spans="3:23" ht="15.75" customHeight="1" x14ac:dyDescent="0.25">
      <c r="C906" s="3"/>
      <c r="L906" s="58"/>
      <c r="M906" s="58"/>
      <c r="N906" s="58"/>
      <c r="O906" s="58"/>
      <c r="P906" s="58"/>
      <c r="Q906" s="58"/>
      <c r="R906" s="58"/>
      <c r="S906" s="58"/>
      <c r="T906" s="58"/>
      <c r="U906" s="58"/>
      <c r="V906" s="58"/>
      <c r="W906" s="58"/>
    </row>
    <row r="907" spans="3:23" ht="15.75" customHeight="1" x14ac:dyDescent="0.25">
      <c r="C907" s="3"/>
      <c r="L907" s="58"/>
      <c r="M907" s="58"/>
      <c r="N907" s="58"/>
      <c r="O907" s="58"/>
      <c r="P907" s="58"/>
      <c r="Q907" s="58"/>
      <c r="R907" s="58"/>
      <c r="S907" s="58"/>
      <c r="T907" s="58"/>
      <c r="U907" s="58"/>
      <c r="V907" s="58"/>
      <c r="W907" s="58"/>
    </row>
    <row r="908" spans="3:23" ht="15.75" customHeight="1" x14ac:dyDescent="0.25">
      <c r="C908" s="3"/>
      <c r="L908" s="58"/>
      <c r="M908" s="58"/>
      <c r="N908" s="58"/>
      <c r="O908" s="58"/>
      <c r="P908" s="58"/>
      <c r="Q908" s="58"/>
      <c r="R908" s="58"/>
      <c r="S908" s="58"/>
      <c r="T908" s="58"/>
      <c r="U908" s="58"/>
      <c r="V908" s="58"/>
      <c r="W908" s="58"/>
    </row>
    <row r="909" spans="3:23" ht="15.75" customHeight="1" x14ac:dyDescent="0.25">
      <c r="C909" s="3"/>
      <c r="L909" s="58"/>
      <c r="M909" s="58"/>
      <c r="N909" s="58"/>
      <c r="O909" s="58"/>
      <c r="P909" s="58"/>
      <c r="Q909" s="58"/>
      <c r="R909" s="58"/>
      <c r="S909" s="58"/>
      <c r="T909" s="58"/>
      <c r="U909" s="58"/>
      <c r="V909" s="58"/>
      <c r="W909" s="58"/>
    </row>
    <row r="910" spans="3:23" ht="15.75" customHeight="1" x14ac:dyDescent="0.25">
      <c r="C910" s="3"/>
      <c r="L910" s="58"/>
      <c r="M910" s="58"/>
      <c r="N910" s="58"/>
      <c r="O910" s="58"/>
      <c r="P910" s="58"/>
      <c r="Q910" s="58"/>
      <c r="R910" s="58"/>
      <c r="S910" s="58"/>
      <c r="T910" s="58"/>
      <c r="U910" s="58"/>
      <c r="V910" s="58"/>
      <c r="W910" s="58"/>
    </row>
    <row r="911" spans="3:23" ht="15.75" customHeight="1" x14ac:dyDescent="0.25">
      <c r="C911" s="3"/>
      <c r="L911" s="58"/>
      <c r="M911" s="58"/>
      <c r="N911" s="58"/>
      <c r="O911" s="58"/>
      <c r="P911" s="58"/>
      <c r="Q911" s="58"/>
      <c r="R911" s="58"/>
      <c r="S911" s="58"/>
      <c r="T911" s="58"/>
      <c r="U911" s="58"/>
      <c r="V911" s="58"/>
      <c r="W911" s="58"/>
    </row>
    <row r="912" spans="3:23" ht="15.75" customHeight="1" x14ac:dyDescent="0.25">
      <c r="C912" s="3"/>
      <c r="L912" s="58"/>
      <c r="M912" s="58"/>
      <c r="N912" s="58"/>
      <c r="O912" s="58"/>
      <c r="P912" s="58"/>
      <c r="Q912" s="58"/>
      <c r="R912" s="58"/>
      <c r="S912" s="58"/>
      <c r="T912" s="58"/>
      <c r="U912" s="58"/>
      <c r="V912" s="58"/>
      <c r="W912" s="58"/>
    </row>
    <row r="913" spans="3:23" ht="15.75" customHeight="1" x14ac:dyDescent="0.25">
      <c r="C913" s="3"/>
      <c r="L913" s="58"/>
      <c r="M913" s="58"/>
      <c r="N913" s="58"/>
      <c r="O913" s="58"/>
      <c r="P913" s="58"/>
      <c r="Q913" s="58"/>
      <c r="R913" s="58"/>
      <c r="S913" s="58"/>
      <c r="T913" s="58"/>
      <c r="U913" s="58"/>
      <c r="V913" s="58"/>
      <c r="W913" s="58"/>
    </row>
    <row r="914" spans="3:23" ht="15.75" customHeight="1" x14ac:dyDescent="0.25">
      <c r="C914" s="3"/>
      <c r="L914" s="58"/>
      <c r="M914" s="58"/>
      <c r="N914" s="58"/>
      <c r="O914" s="58"/>
      <c r="P914" s="58"/>
      <c r="Q914" s="58"/>
      <c r="R914" s="58"/>
      <c r="S914" s="58"/>
      <c r="T914" s="58"/>
      <c r="U914" s="58"/>
      <c r="V914" s="58"/>
      <c r="W914" s="58"/>
    </row>
    <row r="915" spans="3:23" ht="15.75" customHeight="1" x14ac:dyDescent="0.25">
      <c r="C915" s="3"/>
      <c r="L915" s="58"/>
      <c r="M915" s="58"/>
      <c r="N915" s="58"/>
      <c r="O915" s="58"/>
      <c r="P915" s="58"/>
      <c r="Q915" s="58"/>
      <c r="R915" s="58"/>
      <c r="S915" s="58"/>
      <c r="T915" s="58"/>
      <c r="U915" s="58"/>
      <c r="V915" s="58"/>
      <c r="W915" s="58"/>
    </row>
    <row r="916" spans="3:23" ht="15.75" customHeight="1" x14ac:dyDescent="0.25">
      <c r="C916" s="3"/>
      <c r="L916" s="58"/>
      <c r="M916" s="58"/>
      <c r="N916" s="58"/>
      <c r="O916" s="58"/>
      <c r="P916" s="58"/>
      <c r="Q916" s="58"/>
      <c r="R916" s="58"/>
      <c r="S916" s="58"/>
      <c r="T916" s="58"/>
      <c r="U916" s="58"/>
      <c r="V916" s="58"/>
      <c r="W916" s="58"/>
    </row>
    <row r="917" spans="3:23" ht="15.75" customHeight="1" x14ac:dyDescent="0.25">
      <c r="C917" s="3"/>
      <c r="L917" s="58"/>
      <c r="M917" s="58"/>
      <c r="N917" s="58"/>
      <c r="O917" s="58"/>
      <c r="P917" s="58"/>
      <c r="Q917" s="58"/>
      <c r="R917" s="58"/>
      <c r="S917" s="58"/>
      <c r="T917" s="58"/>
      <c r="U917" s="58"/>
      <c r="V917" s="58"/>
      <c r="W917" s="58"/>
    </row>
    <row r="918" spans="3:23" ht="15.75" customHeight="1" x14ac:dyDescent="0.25">
      <c r="C918" s="3"/>
      <c r="L918" s="58"/>
      <c r="M918" s="58"/>
      <c r="N918" s="58"/>
      <c r="O918" s="58"/>
      <c r="P918" s="58"/>
      <c r="Q918" s="58"/>
      <c r="R918" s="58"/>
      <c r="S918" s="58"/>
      <c r="T918" s="58"/>
      <c r="U918" s="58"/>
      <c r="V918" s="58"/>
      <c r="W918" s="58"/>
    </row>
    <row r="919" spans="3:23" ht="15.75" customHeight="1" x14ac:dyDescent="0.25">
      <c r="C919" s="3"/>
      <c r="L919" s="58"/>
      <c r="M919" s="58"/>
      <c r="N919" s="58"/>
      <c r="O919" s="58"/>
      <c r="P919" s="58"/>
      <c r="Q919" s="58"/>
      <c r="R919" s="58"/>
      <c r="S919" s="58"/>
      <c r="T919" s="58"/>
      <c r="U919" s="58"/>
      <c r="V919" s="58"/>
      <c r="W919" s="58"/>
    </row>
    <row r="920" spans="3:23" ht="15.75" customHeight="1" x14ac:dyDescent="0.25">
      <c r="C920" s="3"/>
      <c r="L920" s="58"/>
      <c r="M920" s="58"/>
      <c r="N920" s="58"/>
      <c r="O920" s="58"/>
      <c r="P920" s="58"/>
      <c r="Q920" s="58"/>
      <c r="R920" s="58"/>
      <c r="S920" s="58"/>
      <c r="T920" s="58"/>
      <c r="U920" s="58"/>
      <c r="V920" s="58"/>
      <c r="W920" s="58"/>
    </row>
    <row r="921" spans="3:23" ht="15.75" customHeight="1" x14ac:dyDescent="0.25">
      <c r="C921" s="3"/>
      <c r="L921" s="58"/>
      <c r="M921" s="58"/>
      <c r="N921" s="58"/>
      <c r="O921" s="58"/>
      <c r="P921" s="58"/>
      <c r="Q921" s="58"/>
      <c r="R921" s="58"/>
      <c r="S921" s="58"/>
      <c r="T921" s="58"/>
      <c r="U921" s="58"/>
      <c r="V921" s="58"/>
      <c r="W921" s="58"/>
    </row>
    <row r="922" spans="3:23" ht="15.75" customHeight="1" x14ac:dyDescent="0.25">
      <c r="C922" s="3"/>
      <c r="L922" s="58"/>
      <c r="M922" s="58"/>
      <c r="N922" s="58"/>
      <c r="O922" s="58"/>
      <c r="P922" s="58"/>
      <c r="Q922" s="58"/>
      <c r="R922" s="58"/>
      <c r="S922" s="58"/>
      <c r="T922" s="58"/>
      <c r="U922" s="58"/>
      <c r="V922" s="58"/>
      <c r="W922" s="58"/>
    </row>
    <row r="923" spans="3:23" ht="15.75" customHeight="1" x14ac:dyDescent="0.25">
      <c r="C923" s="3"/>
      <c r="L923" s="58"/>
      <c r="M923" s="58"/>
      <c r="N923" s="58"/>
      <c r="O923" s="58"/>
      <c r="P923" s="58"/>
      <c r="Q923" s="58"/>
      <c r="R923" s="58"/>
      <c r="S923" s="58"/>
      <c r="T923" s="58"/>
      <c r="U923" s="58"/>
      <c r="V923" s="58"/>
      <c r="W923" s="58"/>
    </row>
    <row r="924" spans="3:23" ht="15.75" customHeight="1" x14ac:dyDescent="0.25">
      <c r="C924" s="3"/>
      <c r="L924" s="58"/>
      <c r="M924" s="58"/>
      <c r="N924" s="58"/>
      <c r="O924" s="58"/>
      <c r="P924" s="58"/>
      <c r="Q924" s="58"/>
      <c r="R924" s="58"/>
      <c r="S924" s="58"/>
      <c r="T924" s="58"/>
      <c r="U924" s="58"/>
      <c r="V924" s="58"/>
      <c r="W924" s="58"/>
    </row>
    <row r="925" spans="3:23" ht="15.75" customHeight="1" x14ac:dyDescent="0.25">
      <c r="C925" s="3"/>
      <c r="L925" s="58"/>
      <c r="M925" s="58"/>
      <c r="N925" s="58"/>
      <c r="O925" s="58"/>
      <c r="P925" s="58"/>
      <c r="Q925" s="58"/>
      <c r="R925" s="58"/>
      <c r="S925" s="58"/>
      <c r="T925" s="58"/>
      <c r="U925" s="58"/>
      <c r="V925" s="58"/>
      <c r="W925" s="58"/>
    </row>
    <row r="926" spans="3:23" ht="15.75" customHeight="1" x14ac:dyDescent="0.25">
      <c r="C926" s="3"/>
      <c r="L926" s="58"/>
      <c r="M926" s="58"/>
      <c r="N926" s="58"/>
      <c r="O926" s="58"/>
      <c r="P926" s="58"/>
      <c r="Q926" s="58"/>
      <c r="R926" s="58"/>
      <c r="S926" s="58"/>
      <c r="T926" s="58"/>
      <c r="U926" s="58"/>
      <c r="V926" s="58"/>
      <c r="W926" s="58"/>
    </row>
    <row r="927" spans="3:23" ht="15.75" customHeight="1" x14ac:dyDescent="0.25">
      <c r="C927" s="3"/>
      <c r="L927" s="58"/>
      <c r="M927" s="58"/>
      <c r="N927" s="58"/>
      <c r="O927" s="58"/>
      <c r="P927" s="58"/>
      <c r="Q927" s="58"/>
      <c r="R927" s="58"/>
      <c r="S927" s="58"/>
      <c r="T927" s="58"/>
      <c r="U927" s="58"/>
      <c r="V927" s="58"/>
      <c r="W927" s="58"/>
    </row>
    <row r="928" spans="3:23" ht="15.75" customHeight="1" x14ac:dyDescent="0.25">
      <c r="C928" s="3"/>
      <c r="L928" s="58"/>
      <c r="M928" s="58"/>
      <c r="N928" s="58"/>
      <c r="O928" s="58"/>
      <c r="P928" s="58"/>
      <c r="Q928" s="58"/>
      <c r="R928" s="58"/>
      <c r="S928" s="58"/>
      <c r="T928" s="58"/>
      <c r="U928" s="58"/>
      <c r="V928" s="58"/>
      <c r="W928" s="58"/>
    </row>
    <row r="929" spans="3:23" ht="15.75" customHeight="1" x14ac:dyDescent="0.25">
      <c r="C929" s="3"/>
      <c r="L929" s="58"/>
      <c r="M929" s="58"/>
      <c r="N929" s="58"/>
      <c r="O929" s="58"/>
      <c r="P929" s="58"/>
      <c r="Q929" s="58"/>
      <c r="R929" s="58"/>
      <c r="S929" s="58"/>
      <c r="T929" s="58"/>
      <c r="U929" s="58"/>
      <c r="V929" s="58"/>
      <c r="W929" s="58"/>
    </row>
    <row r="930" spans="3:23" ht="15.75" customHeight="1" x14ac:dyDescent="0.25">
      <c r="C930" s="3"/>
      <c r="L930" s="58"/>
      <c r="M930" s="58"/>
      <c r="N930" s="58"/>
      <c r="O930" s="58"/>
      <c r="P930" s="58"/>
      <c r="Q930" s="58"/>
      <c r="R930" s="58"/>
      <c r="S930" s="58"/>
      <c r="T930" s="58"/>
      <c r="U930" s="58"/>
      <c r="V930" s="58"/>
      <c r="W930" s="58"/>
    </row>
    <row r="931" spans="3:23" ht="15.75" customHeight="1" x14ac:dyDescent="0.25">
      <c r="C931" s="3"/>
      <c r="L931" s="58"/>
      <c r="M931" s="58"/>
      <c r="N931" s="58"/>
      <c r="O931" s="58"/>
      <c r="P931" s="58"/>
      <c r="Q931" s="58"/>
      <c r="R931" s="58"/>
      <c r="S931" s="58"/>
      <c r="T931" s="58"/>
      <c r="U931" s="58"/>
      <c r="V931" s="58"/>
      <c r="W931" s="58"/>
    </row>
    <row r="932" spans="3:23" ht="15.75" customHeight="1" x14ac:dyDescent="0.25">
      <c r="C932" s="3"/>
      <c r="L932" s="58"/>
      <c r="M932" s="58"/>
      <c r="N932" s="58"/>
      <c r="O932" s="58"/>
      <c r="P932" s="58"/>
      <c r="Q932" s="58"/>
      <c r="R932" s="58"/>
      <c r="S932" s="58"/>
      <c r="T932" s="58"/>
      <c r="U932" s="58"/>
      <c r="V932" s="58"/>
      <c r="W932" s="58"/>
    </row>
    <row r="933" spans="3:23" ht="15.75" customHeight="1" x14ac:dyDescent="0.25">
      <c r="C933" s="3"/>
      <c r="L933" s="58"/>
      <c r="M933" s="58"/>
      <c r="N933" s="58"/>
      <c r="O933" s="58"/>
      <c r="P933" s="58"/>
      <c r="Q933" s="58"/>
      <c r="R933" s="58"/>
      <c r="S933" s="58"/>
      <c r="T933" s="58"/>
      <c r="U933" s="58"/>
      <c r="V933" s="58"/>
      <c r="W933" s="58"/>
    </row>
    <row r="934" spans="3:23" ht="15.75" customHeight="1" x14ac:dyDescent="0.25">
      <c r="C934" s="3"/>
      <c r="L934" s="58"/>
      <c r="M934" s="58"/>
      <c r="N934" s="58"/>
      <c r="O934" s="58"/>
      <c r="P934" s="58"/>
      <c r="Q934" s="58"/>
      <c r="R934" s="58"/>
      <c r="S934" s="58"/>
      <c r="T934" s="58"/>
      <c r="U934" s="58"/>
      <c r="V934" s="58"/>
      <c r="W934" s="58"/>
    </row>
    <row r="935" spans="3:23" ht="15.75" customHeight="1" x14ac:dyDescent="0.25">
      <c r="C935" s="3"/>
      <c r="L935" s="58"/>
      <c r="M935" s="58"/>
      <c r="N935" s="58"/>
      <c r="O935" s="58"/>
      <c r="P935" s="58"/>
      <c r="Q935" s="58"/>
      <c r="R935" s="58"/>
      <c r="S935" s="58"/>
      <c r="T935" s="58"/>
      <c r="U935" s="58"/>
      <c r="V935" s="58"/>
      <c r="W935" s="58"/>
    </row>
    <row r="936" spans="3:23" ht="15.75" customHeight="1" x14ac:dyDescent="0.25">
      <c r="C936" s="3"/>
      <c r="L936" s="58"/>
      <c r="M936" s="58"/>
      <c r="N936" s="58"/>
      <c r="O936" s="58"/>
      <c r="P936" s="58"/>
      <c r="Q936" s="58"/>
      <c r="R936" s="58"/>
      <c r="S936" s="58"/>
      <c r="T936" s="58"/>
      <c r="U936" s="58"/>
      <c r="V936" s="58"/>
      <c r="W936" s="58"/>
    </row>
    <row r="937" spans="3:23" ht="15.75" customHeight="1" x14ac:dyDescent="0.25">
      <c r="C937" s="3"/>
      <c r="L937" s="58"/>
      <c r="M937" s="58"/>
      <c r="N937" s="58"/>
      <c r="O937" s="58"/>
      <c r="P937" s="58"/>
      <c r="Q937" s="58"/>
      <c r="R937" s="58"/>
      <c r="S937" s="58"/>
      <c r="T937" s="58"/>
      <c r="U937" s="58"/>
      <c r="V937" s="58"/>
      <c r="W937" s="58"/>
    </row>
    <row r="938" spans="3:23" ht="15.75" customHeight="1" x14ac:dyDescent="0.25">
      <c r="C938" s="3"/>
      <c r="L938" s="58"/>
      <c r="M938" s="58"/>
      <c r="N938" s="58"/>
      <c r="O938" s="58"/>
      <c r="P938" s="58"/>
      <c r="Q938" s="58"/>
      <c r="R938" s="58"/>
      <c r="S938" s="58"/>
      <c r="T938" s="58"/>
      <c r="U938" s="58"/>
      <c r="V938" s="58"/>
      <c r="W938" s="58"/>
    </row>
    <row r="939" spans="3:23" ht="15.75" customHeight="1" x14ac:dyDescent="0.25">
      <c r="C939" s="3"/>
      <c r="L939" s="58"/>
      <c r="M939" s="58"/>
      <c r="N939" s="58"/>
      <c r="O939" s="58"/>
      <c r="P939" s="58"/>
      <c r="Q939" s="58"/>
      <c r="R939" s="58"/>
      <c r="S939" s="58"/>
      <c r="T939" s="58"/>
      <c r="U939" s="58"/>
      <c r="V939" s="58"/>
      <c r="W939" s="58"/>
    </row>
    <row r="940" spans="3:23" ht="15.75" customHeight="1" x14ac:dyDescent="0.25">
      <c r="C940" s="3"/>
      <c r="L940" s="58"/>
      <c r="M940" s="58"/>
      <c r="N940" s="58"/>
      <c r="O940" s="58"/>
      <c r="P940" s="58"/>
      <c r="Q940" s="58"/>
      <c r="R940" s="58"/>
      <c r="S940" s="58"/>
      <c r="T940" s="58"/>
      <c r="U940" s="58"/>
      <c r="V940" s="58"/>
      <c r="W940" s="58"/>
    </row>
    <row r="941" spans="3:23" ht="15.75" customHeight="1" x14ac:dyDescent="0.25">
      <c r="C941" s="3"/>
      <c r="L941" s="58"/>
      <c r="M941" s="58"/>
      <c r="N941" s="58"/>
      <c r="O941" s="58"/>
      <c r="P941" s="58"/>
      <c r="Q941" s="58"/>
      <c r="R941" s="58"/>
      <c r="S941" s="58"/>
      <c r="T941" s="58"/>
      <c r="U941" s="58"/>
      <c r="V941" s="58"/>
      <c r="W941" s="58"/>
    </row>
    <row r="942" spans="3:23" ht="15.75" customHeight="1" x14ac:dyDescent="0.25">
      <c r="C942" s="3"/>
      <c r="L942" s="58"/>
      <c r="M942" s="58"/>
      <c r="N942" s="58"/>
      <c r="O942" s="58"/>
      <c r="P942" s="58"/>
      <c r="Q942" s="58"/>
      <c r="R942" s="58"/>
      <c r="S942" s="58"/>
      <c r="T942" s="58"/>
      <c r="U942" s="58"/>
      <c r="V942" s="58"/>
      <c r="W942" s="58"/>
    </row>
    <row r="943" spans="3:23" ht="15.75" customHeight="1" x14ac:dyDescent="0.25">
      <c r="C943" s="3"/>
      <c r="L943" s="58"/>
      <c r="M943" s="58"/>
      <c r="N943" s="58"/>
      <c r="O943" s="58"/>
      <c r="P943" s="58"/>
      <c r="Q943" s="58"/>
      <c r="R943" s="58"/>
      <c r="S943" s="58"/>
      <c r="T943" s="58"/>
      <c r="U943" s="58"/>
      <c r="V943" s="58"/>
      <c r="W943" s="58"/>
    </row>
    <row r="944" spans="3:23" ht="15.75" customHeight="1" x14ac:dyDescent="0.25">
      <c r="C944" s="3"/>
      <c r="L944" s="58"/>
      <c r="M944" s="58"/>
      <c r="N944" s="58"/>
      <c r="O944" s="58"/>
      <c r="P944" s="58"/>
      <c r="Q944" s="58"/>
      <c r="R944" s="58"/>
      <c r="S944" s="58"/>
      <c r="T944" s="58"/>
      <c r="U944" s="58"/>
      <c r="V944" s="58"/>
      <c r="W944" s="58"/>
    </row>
    <row r="945" spans="3:23" ht="15.75" customHeight="1" x14ac:dyDescent="0.25">
      <c r="C945" s="3"/>
      <c r="L945" s="58"/>
      <c r="M945" s="58"/>
      <c r="N945" s="58"/>
      <c r="O945" s="58"/>
      <c r="P945" s="58"/>
      <c r="Q945" s="58"/>
      <c r="R945" s="58"/>
      <c r="S945" s="58"/>
      <c r="T945" s="58"/>
      <c r="U945" s="58"/>
      <c r="V945" s="58"/>
      <c r="W945" s="58"/>
    </row>
    <row r="946" spans="3:23" ht="15.75" customHeight="1" x14ac:dyDescent="0.25">
      <c r="C946" s="3"/>
      <c r="L946" s="58"/>
      <c r="M946" s="58"/>
      <c r="N946" s="58"/>
      <c r="O946" s="58"/>
      <c r="P946" s="58"/>
      <c r="Q946" s="58"/>
      <c r="R946" s="58"/>
      <c r="S946" s="58"/>
      <c r="T946" s="58"/>
      <c r="U946" s="58"/>
      <c r="V946" s="58"/>
      <c r="W946" s="58"/>
    </row>
    <row r="947" spans="3:23" ht="15.75" customHeight="1" x14ac:dyDescent="0.25">
      <c r="C947" s="3"/>
      <c r="L947" s="58"/>
      <c r="M947" s="58"/>
      <c r="N947" s="58"/>
      <c r="O947" s="58"/>
      <c r="P947" s="58"/>
      <c r="Q947" s="58"/>
      <c r="R947" s="58"/>
      <c r="S947" s="58"/>
      <c r="T947" s="58"/>
      <c r="U947" s="58"/>
      <c r="V947" s="58"/>
      <c r="W947" s="58"/>
    </row>
    <row r="948" spans="3:23" ht="15.75" customHeight="1" x14ac:dyDescent="0.25">
      <c r="C948" s="3"/>
      <c r="L948" s="58"/>
      <c r="M948" s="58"/>
      <c r="N948" s="58"/>
      <c r="O948" s="58"/>
      <c r="P948" s="58"/>
      <c r="Q948" s="58"/>
      <c r="R948" s="58"/>
      <c r="S948" s="58"/>
      <c r="T948" s="58"/>
      <c r="U948" s="58"/>
      <c r="V948" s="58"/>
      <c r="W948" s="58"/>
    </row>
    <row r="949" spans="3:23" ht="15.75" customHeight="1" x14ac:dyDescent="0.25">
      <c r="C949" s="3"/>
      <c r="L949" s="58"/>
      <c r="M949" s="58"/>
      <c r="N949" s="58"/>
      <c r="O949" s="58"/>
      <c r="P949" s="58"/>
      <c r="Q949" s="58"/>
      <c r="R949" s="58"/>
      <c r="S949" s="58"/>
      <c r="T949" s="58"/>
      <c r="U949" s="58"/>
      <c r="V949" s="58"/>
      <c r="W949" s="58"/>
    </row>
    <row r="950" spans="3:23" ht="15.75" customHeight="1" x14ac:dyDescent="0.25">
      <c r="C950" s="3"/>
      <c r="L950" s="58"/>
      <c r="M950" s="58"/>
      <c r="N950" s="58"/>
      <c r="O950" s="58"/>
      <c r="P950" s="58"/>
      <c r="Q950" s="58"/>
      <c r="R950" s="58"/>
      <c r="S950" s="58"/>
      <c r="T950" s="58"/>
      <c r="U950" s="58"/>
      <c r="V950" s="58"/>
      <c r="W950" s="58"/>
    </row>
    <row r="951" spans="3:23" ht="15.75" customHeight="1" x14ac:dyDescent="0.25">
      <c r="C951" s="3"/>
      <c r="L951" s="58"/>
      <c r="M951" s="58"/>
      <c r="N951" s="58"/>
      <c r="O951" s="58"/>
      <c r="P951" s="58"/>
      <c r="Q951" s="58"/>
      <c r="R951" s="58"/>
      <c r="S951" s="58"/>
      <c r="T951" s="58"/>
      <c r="U951" s="58"/>
      <c r="V951" s="58"/>
      <c r="W951" s="58"/>
    </row>
    <row r="952" spans="3:23" ht="15.75" customHeight="1" x14ac:dyDescent="0.25">
      <c r="C952" s="3"/>
      <c r="L952" s="58"/>
      <c r="M952" s="58"/>
      <c r="N952" s="58"/>
      <c r="O952" s="58"/>
      <c r="P952" s="58"/>
      <c r="Q952" s="58"/>
      <c r="R952" s="58"/>
      <c r="S952" s="58"/>
      <c r="T952" s="58"/>
      <c r="U952" s="58"/>
      <c r="V952" s="58"/>
      <c r="W952" s="58"/>
    </row>
    <row r="953" spans="3:23" ht="15.75" customHeight="1" x14ac:dyDescent="0.25">
      <c r="C953" s="3"/>
      <c r="L953" s="58"/>
      <c r="M953" s="58"/>
      <c r="N953" s="58"/>
      <c r="O953" s="58"/>
      <c r="P953" s="58"/>
      <c r="Q953" s="58"/>
      <c r="R953" s="58"/>
      <c r="S953" s="58"/>
      <c r="T953" s="58"/>
      <c r="U953" s="58"/>
      <c r="V953" s="58"/>
      <c r="W953" s="58"/>
    </row>
    <row r="954" spans="3:23" ht="15.75" customHeight="1" x14ac:dyDescent="0.25">
      <c r="C954" s="3"/>
      <c r="L954" s="58"/>
      <c r="M954" s="58"/>
      <c r="N954" s="58"/>
      <c r="O954" s="58"/>
      <c r="P954" s="58"/>
      <c r="Q954" s="58"/>
      <c r="R954" s="58"/>
      <c r="S954" s="58"/>
      <c r="T954" s="58"/>
      <c r="U954" s="58"/>
      <c r="V954" s="58"/>
      <c r="W954" s="58"/>
    </row>
    <row r="955" spans="3:23" ht="15.75" customHeight="1" x14ac:dyDescent="0.25">
      <c r="C955" s="3"/>
      <c r="L955" s="58"/>
      <c r="M955" s="58"/>
      <c r="N955" s="58"/>
      <c r="O955" s="58"/>
      <c r="P955" s="58"/>
      <c r="Q955" s="58"/>
      <c r="R955" s="58"/>
      <c r="S955" s="58"/>
      <c r="T955" s="58"/>
      <c r="U955" s="58"/>
      <c r="V955" s="58"/>
      <c r="W955" s="58"/>
    </row>
    <row r="956" spans="3:23" ht="15.75" customHeight="1" x14ac:dyDescent="0.25">
      <c r="C956" s="3"/>
      <c r="L956" s="58"/>
      <c r="M956" s="58"/>
      <c r="N956" s="58"/>
      <c r="O956" s="58"/>
      <c r="P956" s="58"/>
      <c r="Q956" s="58"/>
      <c r="R956" s="58"/>
      <c r="S956" s="58"/>
      <c r="T956" s="58"/>
      <c r="U956" s="58"/>
      <c r="V956" s="58"/>
      <c r="W956" s="58"/>
    </row>
    <row r="957" spans="3:23" ht="15.75" customHeight="1" x14ac:dyDescent="0.25">
      <c r="C957" s="3"/>
      <c r="L957" s="58"/>
      <c r="M957" s="58"/>
      <c r="N957" s="58"/>
      <c r="O957" s="58"/>
      <c r="P957" s="58"/>
      <c r="Q957" s="58"/>
      <c r="R957" s="58"/>
      <c r="S957" s="58"/>
      <c r="T957" s="58"/>
      <c r="U957" s="58"/>
      <c r="V957" s="58"/>
      <c r="W957" s="58"/>
    </row>
    <row r="958" spans="3:23" ht="15.75" customHeight="1" x14ac:dyDescent="0.25">
      <c r="C958" s="3"/>
      <c r="L958" s="58"/>
      <c r="M958" s="58"/>
      <c r="N958" s="58"/>
      <c r="O958" s="58"/>
      <c r="P958" s="58"/>
      <c r="Q958" s="58"/>
      <c r="R958" s="58"/>
      <c r="S958" s="58"/>
      <c r="T958" s="58"/>
      <c r="U958" s="58"/>
      <c r="V958" s="58"/>
      <c r="W958" s="58"/>
    </row>
    <row r="959" spans="3:23" ht="15.75" customHeight="1" x14ac:dyDescent="0.25">
      <c r="C959" s="3"/>
      <c r="L959" s="58"/>
      <c r="M959" s="58"/>
      <c r="N959" s="58"/>
      <c r="O959" s="58"/>
      <c r="P959" s="58"/>
      <c r="Q959" s="58"/>
      <c r="R959" s="58"/>
      <c r="S959" s="58"/>
      <c r="T959" s="58"/>
      <c r="U959" s="58"/>
      <c r="V959" s="58"/>
      <c r="W959" s="58"/>
    </row>
    <row r="960" spans="3:23" ht="15.75" customHeight="1" x14ac:dyDescent="0.25">
      <c r="C960" s="3"/>
      <c r="L960" s="58"/>
      <c r="M960" s="58"/>
      <c r="N960" s="58"/>
      <c r="O960" s="58"/>
      <c r="P960" s="58"/>
      <c r="Q960" s="58"/>
      <c r="R960" s="58"/>
      <c r="S960" s="58"/>
      <c r="T960" s="58"/>
      <c r="U960" s="58"/>
      <c r="V960" s="58"/>
      <c r="W960" s="58"/>
    </row>
    <row r="961" spans="3:23" ht="15.75" customHeight="1" x14ac:dyDescent="0.25">
      <c r="C961" s="3"/>
      <c r="L961" s="58"/>
      <c r="M961" s="58"/>
      <c r="N961" s="58"/>
      <c r="O961" s="58"/>
      <c r="P961" s="58"/>
      <c r="Q961" s="58"/>
      <c r="R961" s="58"/>
      <c r="S961" s="58"/>
      <c r="T961" s="58"/>
      <c r="U961" s="58"/>
      <c r="V961" s="58"/>
      <c r="W961" s="58"/>
    </row>
    <row r="962" spans="3:23" ht="15.75" customHeight="1" x14ac:dyDescent="0.25">
      <c r="C962" s="3"/>
      <c r="L962" s="58"/>
      <c r="M962" s="58"/>
      <c r="N962" s="58"/>
      <c r="O962" s="58"/>
      <c r="P962" s="58"/>
      <c r="Q962" s="58"/>
      <c r="R962" s="58"/>
      <c r="S962" s="58"/>
      <c r="T962" s="58"/>
      <c r="U962" s="58"/>
      <c r="V962" s="58"/>
      <c r="W962" s="58"/>
    </row>
    <row r="963" spans="3:23" ht="15.75" customHeight="1" x14ac:dyDescent="0.25">
      <c r="C963" s="3"/>
      <c r="L963" s="58"/>
      <c r="M963" s="58"/>
      <c r="N963" s="58"/>
      <c r="O963" s="58"/>
      <c r="P963" s="58"/>
      <c r="Q963" s="58"/>
      <c r="R963" s="58"/>
      <c r="S963" s="58"/>
      <c r="T963" s="58"/>
      <c r="U963" s="58"/>
      <c r="V963" s="58"/>
      <c r="W963" s="58"/>
    </row>
    <row r="964" spans="3:23" ht="15.75" customHeight="1" x14ac:dyDescent="0.25">
      <c r="C964" s="3"/>
      <c r="L964" s="58"/>
      <c r="M964" s="58"/>
      <c r="N964" s="58"/>
      <c r="O964" s="58"/>
      <c r="P964" s="58"/>
      <c r="Q964" s="58"/>
      <c r="R964" s="58"/>
      <c r="S964" s="58"/>
      <c r="T964" s="58"/>
      <c r="U964" s="58"/>
      <c r="V964" s="58"/>
      <c r="W964" s="58"/>
    </row>
    <row r="965" spans="3:23" ht="15.75" customHeight="1" x14ac:dyDescent="0.25">
      <c r="C965" s="3"/>
      <c r="L965" s="58"/>
      <c r="M965" s="58"/>
      <c r="N965" s="58"/>
      <c r="O965" s="58"/>
      <c r="P965" s="58"/>
      <c r="Q965" s="58"/>
      <c r="R965" s="58"/>
      <c r="S965" s="58"/>
      <c r="T965" s="58"/>
      <c r="U965" s="58"/>
      <c r="V965" s="58"/>
      <c r="W965" s="58"/>
    </row>
    <row r="966" spans="3:23" ht="15.75" customHeight="1" x14ac:dyDescent="0.25">
      <c r="C966" s="3"/>
      <c r="L966" s="58"/>
      <c r="M966" s="58"/>
      <c r="N966" s="58"/>
      <c r="O966" s="58"/>
      <c r="P966" s="58"/>
      <c r="Q966" s="58"/>
      <c r="R966" s="58"/>
      <c r="S966" s="58"/>
      <c r="T966" s="58"/>
      <c r="U966" s="58"/>
      <c r="V966" s="58"/>
      <c r="W966" s="58"/>
    </row>
    <row r="967" spans="3:23" ht="15.75" customHeight="1" x14ac:dyDescent="0.25">
      <c r="C967" s="3"/>
      <c r="L967" s="58"/>
      <c r="M967" s="58"/>
      <c r="N967" s="58"/>
      <c r="O967" s="58"/>
      <c r="P967" s="58"/>
      <c r="Q967" s="58"/>
      <c r="R967" s="58"/>
      <c r="S967" s="58"/>
      <c r="T967" s="58"/>
      <c r="U967" s="58"/>
      <c r="V967" s="58"/>
      <c r="W967" s="58"/>
    </row>
    <row r="968" spans="3:23" ht="15.75" customHeight="1" x14ac:dyDescent="0.25">
      <c r="C968" s="3"/>
      <c r="L968" s="58"/>
      <c r="M968" s="58"/>
      <c r="N968" s="58"/>
      <c r="O968" s="58"/>
      <c r="P968" s="58"/>
      <c r="Q968" s="58"/>
      <c r="R968" s="58"/>
      <c r="S968" s="58"/>
      <c r="T968" s="58"/>
      <c r="U968" s="58"/>
      <c r="V968" s="58"/>
      <c r="W968" s="58"/>
    </row>
    <row r="969" spans="3:23" ht="15.75" customHeight="1" x14ac:dyDescent="0.25">
      <c r="C969" s="3"/>
      <c r="L969" s="58"/>
      <c r="M969" s="58"/>
      <c r="N969" s="58"/>
      <c r="O969" s="58"/>
      <c r="P969" s="58"/>
      <c r="Q969" s="58"/>
      <c r="R969" s="58"/>
      <c r="S969" s="58"/>
      <c r="T969" s="58"/>
      <c r="U969" s="58"/>
      <c r="V969" s="58"/>
      <c r="W969" s="58"/>
    </row>
    <row r="970" spans="3:23" ht="15.75" customHeight="1" x14ac:dyDescent="0.25">
      <c r="C970" s="3"/>
      <c r="L970" s="58"/>
      <c r="M970" s="58"/>
      <c r="N970" s="58"/>
      <c r="O970" s="58"/>
      <c r="P970" s="58"/>
      <c r="Q970" s="58"/>
      <c r="R970" s="58"/>
      <c r="S970" s="58"/>
      <c r="T970" s="58"/>
      <c r="U970" s="58"/>
      <c r="V970" s="58"/>
      <c r="W970" s="58"/>
    </row>
    <row r="971" spans="3:23" ht="15.75" customHeight="1" x14ac:dyDescent="0.25">
      <c r="C971" s="3"/>
      <c r="L971" s="58"/>
      <c r="M971" s="58"/>
      <c r="N971" s="58"/>
      <c r="O971" s="58"/>
      <c r="P971" s="58"/>
      <c r="Q971" s="58"/>
      <c r="R971" s="58"/>
      <c r="S971" s="58"/>
      <c r="T971" s="58"/>
      <c r="U971" s="58"/>
      <c r="V971" s="58"/>
      <c r="W971" s="58"/>
    </row>
    <row r="972" spans="3:23" ht="15.75" customHeight="1" x14ac:dyDescent="0.25">
      <c r="C972" s="3"/>
      <c r="L972" s="58"/>
      <c r="M972" s="58"/>
      <c r="N972" s="58"/>
      <c r="O972" s="58"/>
      <c r="P972" s="58"/>
      <c r="Q972" s="58"/>
      <c r="R972" s="58"/>
      <c r="S972" s="58"/>
      <c r="T972" s="58"/>
      <c r="U972" s="58"/>
      <c r="V972" s="58"/>
      <c r="W972" s="58"/>
    </row>
    <row r="973" spans="3:23" ht="15.75" customHeight="1" x14ac:dyDescent="0.25">
      <c r="C973" s="3"/>
      <c r="L973" s="58"/>
      <c r="M973" s="58"/>
      <c r="N973" s="58"/>
      <c r="O973" s="58"/>
      <c r="P973" s="58"/>
      <c r="Q973" s="58"/>
      <c r="R973" s="58"/>
      <c r="S973" s="58"/>
      <c r="T973" s="58"/>
      <c r="U973" s="58"/>
      <c r="V973" s="58"/>
      <c r="W973" s="58"/>
    </row>
    <row r="974" spans="3:23" ht="15.75" customHeight="1" x14ac:dyDescent="0.25">
      <c r="C974" s="3"/>
      <c r="L974" s="58"/>
      <c r="M974" s="58"/>
      <c r="N974" s="58"/>
      <c r="O974" s="58"/>
      <c r="P974" s="58"/>
      <c r="Q974" s="58"/>
      <c r="R974" s="58"/>
      <c r="S974" s="58"/>
      <c r="T974" s="58"/>
      <c r="U974" s="58"/>
      <c r="V974" s="58"/>
      <c r="W974" s="58"/>
    </row>
    <row r="975" spans="3:23" ht="15.75" customHeight="1" x14ac:dyDescent="0.25">
      <c r="C975" s="3"/>
      <c r="L975" s="58"/>
      <c r="M975" s="58"/>
      <c r="N975" s="58"/>
      <c r="O975" s="58"/>
      <c r="P975" s="58"/>
      <c r="Q975" s="58"/>
      <c r="R975" s="58"/>
      <c r="S975" s="58"/>
      <c r="T975" s="58"/>
      <c r="U975" s="58"/>
      <c r="V975" s="58"/>
      <c r="W975" s="58"/>
    </row>
    <row r="976" spans="3:23" ht="15.75" customHeight="1" x14ac:dyDescent="0.25">
      <c r="C976" s="3"/>
      <c r="L976" s="58"/>
      <c r="M976" s="58"/>
      <c r="N976" s="58"/>
      <c r="O976" s="58"/>
      <c r="P976" s="58"/>
      <c r="Q976" s="58"/>
      <c r="R976" s="58"/>
      <c r="S976" s="58"/>
      <c r="T976" s="58"/>
      <c r="U976" s="58"/>
      <c r="V976" s="58"/>
      <c r="W976" s="58"/>
    </row>
    <row r="977" spans="3:23" ht="15.75" customHeight="1" x14ac:dyDescent="0.25">
      <c r="C977" s="3"/>
      <c r="L977" s="58"/>
      <c r="M977" s="58"/>
      <c r="N977" s="58"/>
      <c r="O977" s="58"/>
      <c r="P977" s="58"/>
      <c r="Q977" s="58"/>
      <c r="R977" s="58"/>
      <c r="S977" s="58"/>
      <c r="T977" s="58"/>
      <c r="U977" s="58"/>
      <c r="V977" s="58"/>
      <c r="W977" s="58"/>
    </row>
    <row r="978" spans="3:23" ht="15.75" customHeight="1" x14ac:dyDescent="0.25">
      <c r="C978" s="3"/>
      <c r="L978" s="58"/>
      <c r="M978" s="58"/>
      <c r="N978" s="58"/>
      <c r="O978" s="58"/>
      <c r="P978" s="58"/>
      <c r="Q978" s="58"/>
      <c r="R978" s="58"/>
      <c r="S978" s="58"/>
      <c r="T978" s="58"/>
      <c r="U978" s="58"/>
      <c r="V978" s="58"/>
      <c r="W978" s="58"/>
    </row>
    <row r="979" spans="3:23" ht="15.75" customHeight="1" x14ac:dyDescent="0.25">
      <c r="C979" s="3"/>
      <c r="L979" s="58"/>
      <c r="M979" s="58"/>
      <c r="N979" s="58"/>
      <c r="O979" s="58"/>
      <c r="P979" s="58"/>
      <c r="Q979" s="58"/>
      <c r="R979" s="58"/>
      <c r="S979" s="58"/>
      <c r="T979" s="58"/>
      <c r="U979" s="58"/>
      <c r="V979" s="58"/>
      <c r="W979" s="58"/>
    </row>
    <row r="980" spans="3:23" ht="15.75" customHeight="1" x14ac:dyDescent="0.25">
      <c r="C980" s="3"/>
      <c r="L980" s="58"/>
      <c r="M980" s="58"/>
      <c r="N980" s="58"/>
      <c r="O980" s="58"/>
      <c r="P980" s="58"/>
      <c r="Q980" s="58"/>
      <c r="R980" s="58"/>
      <c r="S980" s="58"/>
      <c r="T980" s="58"/>
      <c r="U980" s="58"/>
      <c r="V980" s="58"/>
      <c r="W980" s="58"/>
    </row>
    <row r="981" spans="3:23" ht="15.75" customHeight="1" x14ac:dyDescent="0.25">
      <c r="C981" s="3"/>
      <c r="L981" s="58"/>
      <c r="M981" s="58"/>
      <c r="N981" s="58"/>
      <c r="O981" s="58"/>
      <c r="P981" s="58"/>
      <c r="Q981" s="58"/>
      <c r="R981" s="58"/>
      <c r="S981" s="58"/>
      <c r="T981" s="58"/>
      <c r="U981" s="58"/>
      <c r="V981" s="58"/>
      <c r="W981" s="58"/>
    </row>
    <row r="982" spans="3:23" ht="15.75" customHeight="1" x14ac:dyDescent="0.25">
      <c r="C982" s="3"/>
      <c r="L982" s="58"/>
      <c r="M982" s="58"/>
      <c r="N982" s="58"/>
      <c r="O982" s="58"/>
      <c r="P982" s="58"/>
      <c r="Q982" s="58"/>
      <c r="R982" s="58"/>
      <c r="S982" s="58"/>
      <c r="T982" s="58"/>
      <c r="U982" s="58"/>
      <c r="V982" s="58"/>
      <c r="W982" s="58"/>
    </row>
    <row r="983" spans="3:23" ht="15.75" customHeight="1" x14ac:dyDescent="0.25">
      <c r="C983" s="3"/>
      <c r="L983" s="58"/>
      <c r="M983" s="58"/>
      <c r="N983" s="58"/>
      <c r="O983" s="58"/>
      <c r="P983" s="58"/>
      <c r="Q983" s="58"/>
      <c r="R983" s="58"/>
      <c r="S983" s="58"/>
      <c r="T983" s="58"/>
      <c r="U983" s="58"/>
      <c r="V983" s="58"/>
      <c r="W983" s="58"/>
    </row>
    <row r="984" spans="3:23" ht="15.75" customHeight="1" x14ac:dyDescent="0.25">
      <c r="C984" s="3"/>
      <c r="L984" s="58"/>
      <c r="M984" s="58"/>
      <c r="N984" s="58"/>
      <c r="O984" s="58"/>
      <c r="P984" s="58"/>
      <c r="Q984" s="58"/>
      <c r="R984" s="58"/>
      <c r="S984" s="58"/>
      <c r="T984" s="58"/>
      <c r="U984" s="58"/>
      <c r="V984" s="58"/>
      <c r="W984" s="58"/>
    </row>
    <row r="985" spans="3:23" ht="15.75" customHeight="1" x14ac:dyDescent="0.25">
      <c r="C985" s="3"/>
      <c r="L985" s="58"/>
      <c r="M985" s="58"/>
      <c r="N985" s="58"/>
      <c r="O985" s="58"/>
      <c r="P985" s="58"/>
      <c r="Q985" s="58"/>
      <c r="R985" s="58"/>
      <c r="S985" s="58"/>
      <c r="T985" s="58"/>
      <c r="U985" s="58"/>
      <c r="V985" s="58"/>
      <c r="W985" s="58"/>
    </row>
    <row r="986" spans="3:23" ht="15.75" customHeight="1" x14ac:dyDescent="0.25">
      <c r="C986" s="3"/>
      <c r="L986" s="58"/>
      <c r="M986" s="58"/>
      <c r="N986" s="58"/>
      <c r="O986" s="58"/>
      <c r="P986" s="58"/>
      <c r="Q986" s="58"/>
      <c r="R986" s="58"/>
      <c r="S986" s="58"/>
      <c r="T986" s="58"/>
      <c r="U986" s="58"/>
      <c r="V986" s="58"/>
      <c r="W986" s="58"/>
    </row>
    <row r="987" spans="3:23" ht="15.75" customHeight="1" x14ac:dyDescent="0.25">
      <c r="C987" s="3"/>
      <c r="L987" s="58"/>
      <c r="M987" s="58"/>
      <c r="N987" s="58"/>
      <c r="O987" s="58"/>
      <c r="P987" s="58"/>
      <c r="Q987" s="58"/>
      <c r="R987" s="58"/>
      <c r="S987" s="58"/>
      <c r="T987" s="58"/>
      <c r="U987" s="58"/>
      <c r="V987" s="58"/>
      <c r="W987" s="58"/>
    </row>
    <row r="988" spans="3:23" ht="15.75" customHeight="1" x14ac:dyDescent="0.25">
      <c r="C988" s="3"/>
      <c r="L988" s="58"/>
      <c r="M988" s="58"/>
      <c r="N988" s="58"/>
      <c r="O988" s="58"/>
      <c r="P988" s="58"/>
      <c r="Q988" s="58"/>
      <c r="R988" s="58"/>
      <c r="S988" s="58"/>
      <c r="T988" s="58"/>
      <c r="U988" s="58"/>
      <c r="V988" s="58"/>
      <c r="W988" s="58"/>
    </row>
    <row r="989" spans="3:23" ht="15.75" customHeight="1" x14ac:dyDescent="0.25">
      <c r="C989" s="3"/>
      <c r="L989" s="58"/>
      <c r="M989" s="58"/>
      <c r="N989" s="58"/>
      <c r="O989" s="58"/>
      <c r="P989" s="58"/>
      <c r="Q989" s="58"/>
      <c r="R989" s="58"/>
      <c r="S989" s="58"/>
      <c r="T989" s="58"/>
      <c r="U989" s="58"/>
      <c r="V989" s="58"/>
      <c r="W989" s="58"/>
    </row>
    <row r="990" spans="3:23" ht="15.75" customHeight="1" x14ac:dyDescent="0.25">
      <c r="C990" s="3"/>
      <c r="L990" s="58"/>
      <c r="M990" s="58"/>
      <c r="N990" s="58"/>
      <c r="O990" s="58"/>
      <c r="P990" s="58"/>
      <c r="Q990" s="58"/>
      <c r="R990" s="58"/>
      <c r="S990" s="58"/>
      <c r="T990" s="58"/>
      <c r="U990" s="58"/>
      <c r="V990" s="58"/>
      <c r="W990" s="58"/>
    </row>
    <row r="991" spans="3:23" ht="15.75" customHeight="1" x14ac:dyDescent="0.25">
      <c r="C991" s="3"/>
      <c r="L991" s="58"/>
      <c r="M991" s="58"/>
      <c r="N991" s="58"/>
      <c r="O991" s="58"/>
      <c r="P991" s="58"/>
      <c r="Q991" s="58"/>
      <c r="R991" s="58"/>
      <c r="S991" s="58"/>
      <c r="T991" s="58"/>
      <c r="U991" s="58"/>
      <c r="V991" s="58"/>
      <c r="W991" s="58"/>
    </row>
    <row r="992" spans="3:23" ht="15.75" customHeight="1" x14ac:dyDescent="0.25">
      <c r="C992" s="3"/>
      <c r="L992" s="58"/>
      <c r="M992" s="58"/>
      <c r="N992" s="58"/>
      <c r="O992" s="58"/>
      <c r="P992" s="58"/>
      <c r="Q992" s="58"/>
      <c r="R992" s="58"/>
      <c r="S992" s="58"/>
      <c r="T992" s="58"/>
      <c r="U992" s="58"/>
      <c r="V992" s="58"/>
      <c r="W992" s="58"/>
    </row>
    <row r="993" spans="3:23" ht="15.75" customHeight="1" x14ac:dyDescent="0.25">
      <c r="C993" s="3"/>
      <c r="L993" s="58"/>
      <c r="M993" s="58"/>
      <c r="N993" s="58"/>
      <c r="O993" s="58"/>
      <c r="P993" s="58"/>
      <c r="Q993" s="58"/>
      <c r="R993" s="58"/>
      <c r="S993" s="58"/>
      <c r="T993" s="58"/>
      <c r="U993" s="58"/>
      <c r="V993" s="58"/>
      <c r="W993" s="58"/>
    </row>
    <row r="994" spans="3:23" ht="15.75" customHeight="1" x14ac:dyDescent="0.25">
      <c r="C994" s="3"/>
      <c r="L994" s="58"/>
      <c r="M994" s="58"/>
      <c r="N994" s="58"/>
      <c r="O994" s="58"/>
      <c r="P994" s="58"/>
      <c r="Q994" s="58"/>
      <c r="R994" s="58"/>
      <c r="S994" s="58"/>
      <c r="T994" s="58"/>
      <c r="U994" s="58"/>
      <c r="V994" s="58"/>
      <c r="W994" s="58"/>
    </row>
    <row r="995" spans="3:23" ht="15.75" customHeight="1" x14ac:dyDescent="0.25">
      <c r="C995" s="3"/>
      <c r="L995" s="58"/>
      <c r="M995" s="58"/>
      <c r="N995" s="58"/>
      <c r="O995" s="58"/>
      <c r="P995" s="58"/>
      <c r="Q995" s="58"/>
      <c r="R995" s="58"/>
      <c r="S995" s="58"/>
      <c r="T995" s="58"/>
      <c r="U995" s="58"/>
      <c r="V995" s="58"/>
      <c r="W995" s="58"/>
    </row>
    <row r="996" spans="3:23" ht="15.75" customHeight="1" x14ac:dyDescent="0.25">
      <c r="C996" s="3"/>
      <c r="L996" s="58"/>
      <c r="M996" s="58"/>
      <c r="N996" s="58"/>
      <c r="O996" s="58"/>
      <c r="P996" s="58"/>
      <c r="Q996" s="58"/>
      <c r="R996" s="58"/>
      <c r="S996" s="58"/>
      <c r="T996" s="58"/>
      <c r="U996" s="58"/>
      <c r="V996" s="58"/>
      <c r="W996" s="58"/>
    </row>
    <row r="997" spans="3:23" ht="15.75" customHeight="1" x14ac:dyDescent="0.25">
      <c r="C997" s="3"/>
      <c r="L997" s="58"/>
      <c r="M997" s="58"/>
      <c r="N997" s="58"/>
      <c r="O997" s="58"/>
      <c r="P997" s="58"/>
      <c r="Q997" s="58"/>
      <c r="R997" s="58"/>
      <c r="S997" s="58"/>
      <c r="T997" s="58"/>
      <c r="U997" s="58"/>
      <c r="V997" s="58"/>
      <c r="W997" s="58"/>
    </row>
    <row r="998" spans="3:23" ht="15.75" customHeight="1" x14ac:dyDescent="0.25">
      <c r="C998" s="3"/>
      <c r="L998" s="58"/>
      <c r="M998" s="58"/>
      <c r="N998" s="58"/>
      <c r="O998" s="58"/>
      <c r="P998" s="58"/>
      <c r="Q998" s="58"/>
      <c r="R998" s="58"/>
      <c r="S998" s="58"/>
      <c r="T998" s="58"/>
      <c r="U998" s="58"/>
      <c r="V998" s="58"/>
      <c r="W998" s="58"/>
    </row>
    <row r="999" spans="3:23" ht="15.75" customHeight="1" x14ac:dyDescent="0.25">
      <c r="C999" s="3"/>
      <c r="L999" s="58"/>
      <c r="M999" s="58"/>
      <c r="N999" s="58"/>
      <c r="O999" s="58"/>
      <c r="P999" s="58"/>
      <c r="Q999" s="58"/>
      <c r="R999" s="58"/>
      <c r="S999" s="58"/>
      <c r="T999" s="58"/>
      <c r="U999" s="58"/>
      <c r="V999" s="58"/>
      <c r="W999" s="58"/>
    </row>
    <row r="1000" spans="3:23" ht="15.75" customHeight="1" x14ac:dyDescent="0.25">
      <c r="C1000" s="3"/>
      <c r="L1000" s="58"/>
      <c r="M1000" s="58"/>
      <c r="N1000" s="58"/>
      <c r="O1000" s="58"/>
      <c r="P1000" s="58"/>
      <c r="Q1000" s="58"/>
      <c r="R1000" s="58"/>
      <c r="S1000" s="58"/>
      <c r="T1000" s="58"/>
      <c r="U1000" s="58"/>
      <c r="V1000" s="58"/>
      <c r="W1000" s="58"/>
    </row>
  </sheetData>
  <sheetProtection selectLockedCells="1"/>
  <mergeCells count="10">
    <mergeCell ref="T2:U2"/>
    <mergeCell ref="J3:N3"/>
    <mergeCell ref="Q3:S3"/>
    <mergeCell ref="K8:T8"/>
    <mergeCell ref="D16:J17"/>
    <mergeCell ref="E30:J31"/>
    <mergeCell ref="E33:J34"/>
    <mergeCell ref="F40:J40"/>
    <mergeCell ref="B1:G1"/>
    <mergeCell ref="J2:R2"/>
  </mergeCells>
  <conditionalFormatting sqref="B1:C1">
    <cfRule type="cellIs" dxfId="282" priority="1" operator="equal">
      <formula>"Terminé"</formula>
    </cfRule>
    <cfRule type="cellIs" dxfId="281" priority="2" operator="equal">
      <formula>"En rédaction"</formula>
    </cfRule>
  </conditionalFormatting>
  <conditionalFormatting sqref="F40">
    <cfRule type="expression" dxfId="280" priority="4">
      <formula>$B$1="Terminé"</formula>
    </cfRule>
  </conditionalFormatting>
  <conditionalFormatting sqref="J2:R2 J3 O3:Q3 J6 V7 L12:L13 N12:N13 P12:P13 R12:R13 V12:V13 R16 V16 L20:L22 V20:V22 L26 N26:N30 V26:V30 L29 N32:N33 V32:V33 N35 V35 P37 V37 N39 P39 R39 V39">
    <cfRule type="expression" dxfId="279" priority="3">
      <formula>$B$1="Terminé"</formula>
    </cfRule>
  </conditionalFormatting>
  <dataValidations count="2">
    <dataValidation type="list" allowBlank="1" showErrorMessage="1" sqref="V7" xr:uid="{00000000-0002-0000-0900-000000000000}">
      <formula1>"Redressé"</formula1>
    </dataValidation>
    <dataValidation type="list" allowBlank="1" sqref="B1" xr:uid="{00000000-0002-0000-0900-000001000000}">
      <formula1>"Terminé,En rédaction"</formula1>
    </dataValidation>
  </dataValidations>
  <pageMargins left="0.70866141732283472" right="0.19685039370078741" top="0.59055118110236227" bottom="0.39370078740157483" header="0" footer="0"/>
  <pageSetup scale="65" fitToWidth="0"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2">
    <tabColor rgb="FF71E4FF"/>
    <outlinePr summaryBelow="0" summaryRight="0"/>
  </sheetPr>
  <dimension ref="A1:AF994"/>
  <sheetViews>
    <sheetView showGridLines="0" showRowColHeaders="0" zoomScaleNormal="100" workbookViewId="0">
      <pane ySplit="8" topLeftCell="A9" activePane="bottomLeft" state="frozen"/>
      <selection activeCell="G21" sqref="G21:K21"/>
      <selection pane="bottomLeft" activeCell="B1" sqref="B1:D1"/>
    </sheetView>
  </sheetViews>
  <sheetFormatPr baseColWidth="10" defaultColWidth="12.54296875" defaultRowHeight="15" customHeight="1" x14ac:dyDescent="0.25"/>
  <cols>
    <col min="1" max="1" width="3.81640625" customWidth="1"/>
    <col min="2" max="2" width="4.453125" customWidth="1"/>
    <col min="3" max="3" width="2.54296875" customWidth="1"/>
    <col min="4" max="4" width="5.7265625" customWidth="1"/>
    <col min="5" max="5" width="10.81640625" customWidth="1"/>
    <col min="6" max="6" width="5.81640625" customWidth="1"/>
    <col min="7" max="7" width="20.1796875" customWidth="1"/>
    <col min="8" max="8" width="55.453125" customWidth="1"/>
    <col min="9" max="9" width="3.81640625" customWidth="1"/>
    <col min="10" max="10" width="23.1796875" customWidth="1"/>
    <col min="11" max="11" width="2.7265625" customWidth="1"/>
    <col min="12" max="12" width="22.453125" customWidth="1"/>
    <col min="13" max="13" width="2.453125" customWidth="1"/>
    <col min="14" max="14" width="3" customWidth="1"/>
    <col min="15" max="16" width="12.54296875" customWidth="1"/>
    <col min="17" max="17" width="27.26953125" customWidth="1"/>
    <col min="18" max="32" width="12.54296875" customWidth="1"/>
  </cols>
  <sheetData>
    <row r="1" spans="1:32" ht="15.75" customHeight="1" x14ac:dyDescent="0.25">
      <c r="A1" s="126"/>
      <c r="B1" s="1697" t="s">
        <v>378</v>
      </c>
      <c r="C1" s="1698"/>
      <c r="D1" s="1699"/>
      <c r="E1" s="126"/>
      <c r="F1" s="126"/>
      <c r="G1" s="126"/>
      <c r="H1" s="126"/>
      <c r="I1" s="126"/>
      <c r="J1" s="126"/>
      <c r="K1" s="126"/>
      <c r="L1" s="126"/>
      <c r="M1" s="126"/>
      <c r="N1" s="20"/>
      <c r="O1" s="20"/>
      <c r="P1" s="20"/>
      <c r="Q1" s="20"/>
      <c r="R1" s="20"/>
      <c r="S1" s="20"/>
      <c r="T1" s="20"/>
      <c r="U1" s="20"/>
      <c r="V1" s="20"/>
      <c r="W1" s="20"/>
      <c r="X1" s="20"/>
      <c r="Y1" s="20"/>
      <c r="Z1" s="20"/>
      <c r="AA1" s="20"/>
      <c r="AB1" s="20"/>
      <c r="AC1" s="20"/>
      <c r="AD1" s="20"/>
      <c r="AE1" s="20"/>
      <c r="AF1" s="20"/>
    </row>
    <row r="2" spans="1:32" ht="18" customHeight="1" x14ac:dyDescent="0.3">
      <c r="A2" s="1210"/>
      <c r="B2" s="259" t="s">
        <v>944</v>
      </c>
      <c r="C2" s="259"/>
      <c r="D2" s="259"/>
      <c r="E2" s="259"/>
      <c r="F2" s="1761" t="str">
        <f>IF(NomOrg="","",NomOrg)</f>
        <v/>
      </c>
      <c r="G2" s="1762"/>
      <c r="H2" s="1762"/>
      <c r="I2" s="200"/>
      <c r="J2" s="1685" t="str">
        <f>CONCATENATE("Page ",RIGHT('Table des matières'!$K$18,2))</f>
        <v>Page 8</v>
      </c>
      <c r="K2" s="1686"/>
      <c r="L2" s="260" t="str">
        <f>IF(PageDerniere="","",CONCATENATE("sur ",PageDerniere))</f>
        <v>sur 46</v>
      </c>
      <c r="M2" s="33"/>
      <c r="N2" s="1211"/>
      <c r="O2" s="3"/>
      <c r="P2" s="3"/>
      <c r="Q2" s="3"/>
      <c r="R2" s="3"/>
      <c r="S2" s="3"/>
      <c r="T2" s="3"/>
      <c r="U2" s="3"/>
      <c r="V2" s="3"/>
      <c r="W2" s="3"/>
      <c r="X2" s="3"/>
      <c r="Y2" s="3"/>
      <c r="Z2" s="3"/>
      <c r="AA2" s="3"/>
      <c r="AB2" s="3"/>
      <c r="AC2" s="3"/>
      <c r="AD2" s="3"/>
      <c r="AE2" s="3"/>
      <c r="AF2" s="3"/>
    </row>
    <row r="3" spans="1:32" ht="18" customHeight="1" x14ac:dyDescent="0.3">
      <c r="A3" s="1150"/>
      <c r="B3" s="100" t="s">
        <v>950</v>
      </c>
      <c r="C3" s="100"/>
      <c r="D3" s="100"/>
      <c r="E3" s="100"/>
      <c r="F3" s="1763" t="str">
        <f>IF(NomProjet="","",NomProjet)</f>
        <v/>
      </c>
      <c r="G3" s="1764"/>
      <c r="H3" s="1764"/>
      <c r="I3" s="820"/>
      <c r="J3" s="101" t="s">
        <v>951</v>
      </c>
      <c r="K3" s="1703" t="str">
        <f>IF(NoProjet="","",NoProjet)</f>
        <v/>
      </c>
      <c r="L3" s="1684"/>
      <c r="M3" s="3"/>
      <c r="N3" s="1128"/>
      <c r="O3" s="3"/>
      <c r="P3" s="3"/>
      <c r="Q3" s="3"/>
      <c r="R3" s="3"/>
      <c r="S3" s="3"/>
      <c r="T3" s="3"/>
      <c r="U3" s="3"/>
      <c r="V3" s="3"/>
      <c r="W3" s="3"/>
      <c r="X3" s="3"/>
      <c r="Y3" s="3"/>
      <c r="Z3" s="3"/>
      <c r="AA3" s="3"/>
      <c r="AB3" s="3"/>
      <c r="AC3" s="3"/>
      <c r="AD3" s="3"/>
      <c r="AE3" s="3"/>
      <c r="AF3" s="3"/>
    </row>
    <row r="4" spans="1:32" ht="12.65" customHeight="1" x14ac:dyDescent="0.35">
      <c r="A4" s="34"/>
      <c r="B4" s="34"/>
      <c r="C4" s="34"/>
      <c r="D4" s="34"/>
      <c r="E4" s="34"/>
      <c r="F4" s="34"/>
      <c r="G4" s="38"/>
      <c r="H4" s="38"/>
      <c r="I4" s="38"/>
      <c r="J4" s="34"/>
      <c r="K4" s="34"/>
      <c r="L4" s="1767" t="str">
        <f>VersionDoc</f>
        <v>V260301</v>
      </c>
      <c r="M4" s="1684"/>
      <c r="N4" s="34"/>
      <c r="O4" s="3"/>
      <c r="P4" s="3"/>
      <c r="Q4" s="3"/>
      <c r="R4" s="3"/>
      <c r="S4" s="3"/>
      <c r="T4" s="3"/>
      <c r="U4" s="3"/>
      <c r="V4" s="3"/>
      <c r="W4" s="3"/>
      <c r="X4" s="3"/>
      <c r="Y4" s="3"/>
      <c r="Z4" s="3"/>
      <c r="AA4" s="3"/>
      <c r="AB4" s="3"/>
      <c r="AC4" s="3"/>
      <c r="AD4" s="3"/>
      <c r="AE4" s="3"/>
      <c r="AF4" s="3"/>
    </row>
    <row r="5" spans="1:32" ht="23.25" customHeight="1" x14ac:dyDescent="0.35">
      <c r="A5" s="34"/>
      <c r="B5" s="93" t="s">
        <v>1176</v>
      </c>
      <c r="C5" s="102"/>
      <c r="D5" s="34"/>
      <c r="E5" s="34"/>
      <c r="F5" s="34"/>
      <c r="G5" s="38"/>
      <c r="H5" s="38"/>
      <c r="I5" s="38"/>
      <c r="J5" s="34"/>
      <c r="K5" s="34"/>
      <c r="L5" s="34"/>
      <c r="M5" s="34"/>
      <c r="N5" s="34"/>
      <c r="O5" s="3"/>
      <c r="P5" s="3"/>
      <c r="Q5" s="3"/>
      <c r="R5" s="3"/>
      <c r="S5" s="3"/>
      <c r="T5" s="3"/>
      <c r="U5" s="3"/>
      <c r="V5" s="3"/>
      <c r="W5" s="3"/>
      <c r="X5" s="3"/>
      <c r="Y5" s="3"/>
      <c r="Z5" s="3"/>
      <c r="AA5" s="3"/>
      <c r="AB5" s="3"/>
      <c r="AC5" s="3"/>
      <c r="AD5" s="3"/>
      <c r="AE5" s="3"/>
      <c r="AF5" s="3"/>
    </row>
    <row r="6" spans="1:32" ht="21" customHeight="1" x14ac:dyDescent="0.35">
      <c r="A6" s="39"/>
      <c r="B6" s="1133" t="s">
        <v>1133</v>
      </c>
      <c r="C6" s="1133"/>
      <c r="D6" s="39"/>
      <c r="E6" s="39"/>
      <c r="F6" s="1768" t="str">
        <f>IF(DateFinAF="","",DateFinAF)</f>
        <v/>
      </c>
      <c r="G6" s="1629"/>
      <c r="H6" s="38"/>
      <c r="I6" s="39"/>
      <c r="J6" s="39"/>
      <c r="K6" s="39"/>
      <c r="L6" s="39"/>
      <c r="M6" s="39"/>
      <c r="N6" s="39"/>
      <c r="O6" s="58"/>
      <c r="P6" s="58"/>
      <c r="Q6" s="58"/>
      <c r="R6" s="58"/>
      <c r="S6" s="58"/>
      <c r="T6" s="58"/>
      <c r="U6" s="58"/>
      <c r="V6" s="58"/>
      <c r="W6" s="58"/>
      <c r="X6" s="58"/>
      <c r="Y6" s="58"/>
      <c r="Z6" s="58"/>
      <c r="AA6" s="58"/>
      <c r="AB6" s="58"/>
      <c r="AC6" s="58"/>
      <c r="AD6" s="58"/>
      <c r="AE6" s="58"/>
      <c r="AF6" s="58"/>
    </row>
    <row r="7" spans="1:32" ht="15.65" customHeight="1" x14ac:dyDescent="0.3">
      <c r="A7" s="34"/>
      <c r="B7" s="47" t="s">
        <v>1149</v>
      </c>
      <c r="C7" s="47"/>
      <c r="D7" s="47"/>
      <c r="E7" s="47"/>
      <c r="F7" s="47"/>
      <c r="G7" s="47"/>
      <c r="H7" s="47"/>
      <c r="I7" s="103"/>
      <c r="J7" s="34"/>
      <c r="K7" s="34"/>
      <c r="L7" s="34"/>
      <c r="M7" s="34"/>
      <c r="N7" s="34"/>
      <c r="O7" s="3"/>
      <c r="P7" s="3"/>
      <c r="Q7" s="3"/>
      <c r="R7" s="3"/>
      <c r="S7" s="3"/>
      <c r="T7" s="3"/>
      <c r="U7" s="3"/>
      <c r="V7" s="3"/>
      <c r="W7" s="3"/>
      <c r="X7" s="3"/>
      <c r="Y7" s="3"/>
      <c r="Z7" s="3"/>
      <c r="AA7" s="3"/>
      <c r="AB7" s="3"/>
      <c r="AC7" s="3"/>
      <c r="AD7" s="3"/>
      <c r="AE7" s="3"/>
      <c r="AF7" s="3"/>
    </row>
    <row r="8" spans="1:32" ht="17.149999999999999" customHeight="1" x14ac:dyDescent="0.25">
      <c r="A8" s="39"/>
      <c r="B8" s="39"/>
      <c r="C8" s="39"/>
      <c r="D8" s="39"/>
      <c r="E8" s="39"/>
      <c r="F8" s="39"/>
      <c r="G8" s="41"/>
      <c r="H8" s="41"/>
      <c r="I8" s="104"/>
      <c r="J8" s="261" t="str">
        <f>IF(DateFinAF="","",YEAR(DateFinAF))</f>
        <v/>
      </c>
      <c r="K8" s="262"/>
      <c r="L8" s="261" t="str">
        <f>IF(NbMoisExo&lt;12,"",IF(DateFinAF="","",YEAR(DateFinAF)-1))</f>
        <v/>
      </c>
      <c r="M8" s="107"/>
      <c r="N8" s="39"/>
      <c r="O8" s="58"/>
      <c r="P8" s="58"/>
      <c r="Q8" s="58"/>
      <c r="R8" s="58"/>
      <c r="S8" s="58"/>
      <c r="T8" s="58"/>
      <c r="U8" s="58"/>
      <c r="V8" s="58"/>
      <c r="W8" s="58"/>
      <c r="X8" s="58"/>
      <c r="Y8" s="58"/>
      <c r="Z8" s="58"/>
      <c r="AA8" s="58"/>
      <c r="AB8" s="58"/>
      <c r="AC8" s="58"/>
      <c r="AD8" s="58"/>
      <c r="AE8" s="58"/>
      <c r="AF8" s="58"/>
    </row>
    <row r="9" spans="1:32" ht="6" customHeight="1" x14ac:dyDescent="0.35">
      <c r="A9" s="104"/>
      <c r="B9" s="104"/>
      <c r="C9" s="104"/>
      <c r="D9" s="104"/>
      <c r="E9" s="104"/>
      <c r="F9" s="104"/>
      <c r="G9" s="104"/>
      <c r="H9" s="104"/>
      <c r="I9" s="104"/>
      <c r="J9" s="105"/>
      <c r="K9" s="106"/>
      <c r="L9" s="105"/>
      <c r="M9" s="107"/>
      <c r="N9" s="39"/>
      <c r="O9" s="58"/>
      <c r="P9" s="58"/>
      <c r="Q9" s="58"/>
      <c r="R9" s="58"/>
      <c r="S9" s="58"/>
      <c r="T9" s="58"/>
      <c r="U9" s="58"/>
      <c r="V9" s="58"/>
      <c r="W9" s="58"/>
      <c r="X9" s="58"/>
      <c r="Y9" s="58"/>
      <c r="Z9" s="58"/>
      <c r="AA9" s="58"/>
      <c r="AB9" s="58"/>
      <c r="AC9" s="58"/>
      <c r="AD9" s="58"/>
      <c r="AE9" s="58"/>
      <c r="AF9" s="58"/>
    </row>
    <row r="10" spans="1:32" ht="15" customHeight="1" x14ac:dyDescent="0.35">
      <c r="A10" s="1128"/>
      <c r="B10" s="113" t="s">
        <v>1177</v>
      </c>
      <c r="C10" s="263"/>
      <c r="D10" s="3"/>
      <c r="E10" s="3"/>
      <c r="F10" s="111"/>
      <c r="G10" s="47"/>
      <c r="H10" s="47"/>
      <c r="I10" s="112"/>
      <c r="J10" s="264"/>
      <c r="K10" s="265"/>
      <c r="L10" s="264"/>
      <c r="M10" s="47"/>
      <c r="N10" s="47"/>
      <c r="O10" s="3"/>
      <c r="P10" s="3"/>
      <c r="Q10" s="3"/>
      <c r="R10" s="3"/>
      <c r="S10" s="3"/>
      <c r="T10" s="3"/>
      <c r="U10" s="3"/>
      <c r="V10" s="3"/>
      <c r="W10" s="3"/>
      <c r="X10" s="3"/>
      <c r="Y10" s="3"/>
      <c r="Z10" s="3"/>
      <c r="AA10" s="3"/>
      <c r="AB10" s="3"/>
      <c r="AC10" s="3"/>
      <c r="AD10" s="3"/>
      <c r="AE10" s="3"/>
      <c r="AF10" s="3"/>
    </row>
    <row r="11" spans="1:32" ht="6" customHeight="1" x14ac:dyDescent="0.35">
      <c r="A11" s="1128"/>
      <c r="B11" s="47"/>
      <c r="C11" s="47"/>
      <c r="D11" s="821"/>
      <c r="E11" s="113"/>
      <c r="F11" s="111"/>
      <c r="G11" s="47"/>
      <c r="H11" s="47"/>
      <c r="I11" s="112"/>
      <c r="J11" s="264"/>
      <c r="K11" s="265"/>
      <c r="L11" s="264"/>
      <c r="M11" s="47"/>
      <c r="N11" s="47"/>
      <c r="O11" s="3"/>
      <c r="P11" s="3"/>
      <c r="Q11" s="3"/>
      <c r="R11" s="3"/>
      <c r="S11" s="3"/>
      <c r="T11" s="3"/>
      <c r="U11" s="3"/>
      <c r="V11" s="3"/>
      <c r="W11" s="3"/>
      <c r="X11" s="3"/>
      <c r="Y11" s="3"/>
      <c r="Z11" s="3"/>
      <c r="AA11" s="3"/>
      <c r="AB11" s="3"/>
      <c r="AC11" s="3"/>
      <c r="AD11" s="3"/>
      <c r="AE11" s="3"/>
      <c r="AF11" s="3"/>
    </row>
    <row r="12" spans="1:32" ht="21.75" customHeight="1" x14ac:dyDescent="0.35">
      <c r="A12" s="48"/>
      <c r="B12" s="3"/>
      <c r="C12" s="266" t="s">
        <v>1178</v>
      </c>
      <c r="D12" s="33"/>
      <c r="E12" s="1212"/>
      <c r="F12" s="3"/>
      <c r="G12" s="115"/>
      <c r="H12" s="267"/>
      <c r="I12" s="116"/>
      <c r="J12" s="1213"/>
      <c r="K12" s="265"/>
      <c r="L12" s="1213"/>
      <c r="M12" s="1133"/>
      <c r="N12" s="48"/>
      <c r="O12" s="3"/>
      <c r="P12" s="3"/>
      <c r="Q12" s="3"/>
      <c r="R12" s="3"/>
      <c r="S12" s="3"/>
      <c r="T12" s="3"/>
      <c r="U12" s="3"/>
      <c r="V12" s="3"/>
      <c r="W12" s="3"/>
      <c r="X12" s="3"/>
      <c r="Y12" s="3"/>
      <c r="Z12" s="3"/>
      <c r="AA12" s="3"/>
      <c r="AB12" s="3"/>
      <c r="AC12" s="3"/>
      <c r="AD12" s="3"/>
      <c r="AE12" s="3"/>
      <c r="AF12" s="3"/>
    </row>
    <row r="13" spans="1:32" ht="6.75" customHeight="1" x14ac:dyDescent="0.25">
      <c r="A13" s="669"/>
      <c r="B13" s="669"/>
      <c r="C13" s="822"/>
      <c r="D13" s="33"/>
      <c r="E13" s="823"/>
      <c r="F13" s="669"/>
      <c r="G13" s="669"/>
      <c r="H13" s="669"/>
      <c r="I13" s="669"/>
      <c r="J13" s="185"/>
      <c r="K13" s="185"/>
      <c r="L13" s="185"/>
      <c r="M13" s="115"/>
      <c r="N13" s="48"/>
      <c r="O13" s="3"/>
      <c r="P13" s="3"/>
      <c r="Q13" s="3"/>
      <c r="R13" s="3"/>
      <c r="S13" s="3"/>
      <c r="T13" s="3"/>
      <c r="U13" s="3"/>
      <c r="V13" s="3"/>
      <c r="W13" s="3"/>
      <c r="X13" s="3"/>
      <c r="Y13" s="3"/>
      <c r="Z13" s="3"/>
      <c r="AA13" s="3"/>
      <c r="AB13" s="3"/>
      <c r="AC13" s="3"/>
      <c r="AD13" s="3"/>
      <c r="AE13" s="3"/>
      <c r="AF13" s="3"/>
    </row>
    <row r="14" spans="1:32" ht="21" customHeight="1" x14ac:dyDescent="0.25">
      <c r="A14" s="90"/>
      <c r="B14" s="33"/>
      <c r="C14" s="824" t="s">
        <v>1179</v>
      </c>
      <c r="D14" s="33"/>
      <c r="E14" s="1214"/>
      <c r="F14" s="33"/>
      <c r="G14" s="80"/>
      <c r="H14" s="80"/>
      <c r="I14" s="80"/>
      <c r="J14" s="185"/>
      <c r="K14" s="185"/>
      <c r="L14" s="185"/>
      <c r="M14" s="115"/>
      <c r="N14" s="48"/>
      <c r="O14" s="3"/>
      <c r="P14" s="3"/>
      <c r="Q14" s="3"/>
      <c r="R14" s="3"/>
      <c r="S14" s="3"/>
      <c r="T14" s="3"/>
      <c r="U14" s="3"/>
      <c r="V14" s="3"/>
      <c r="W14" s="3"/>
      <c r="X14" s="3"/>
      <c r="Y14" s="3"/>
      <c r="Z14" s="3"/>
      <c r="AA14" s="3"/>
      <c r="AB14" s="3"/>
      <c r="AC14" s="3"/>
      <c r="AD14" s="3"/>
      <c r="AE14" s="3"/>
      <c r="AF14" s="3"/>
    </row>
    <row r="15" spans="1:32" ht="21.75" customHeight="1" x14ac:dyDescent="0.35">
      <c r="A15" s="90"/>
      <c r="B15" s="33"/>
      <c r="C15" s="33"/>
      <c r="D15" s="1191"/>
      <c r="E15" s="1172" t="s">
        <v>695</v>
      </c>
      <c r="F15" s="33"/>
      <c r="G15" s="1215"/>
      <c r="H15" s="1215"/>
      <c r="I15" s="80"/>
      <c r="J15" s="1213"/>
      <c r="K15" s="265"/>
      <c r="L15" s="1213"/>
      <c r="M15" s="1133"/>
      <c r="N15" s="48"/>
      <c r="O15" s="3"/>
      <c r="P15" s="3"/>
      <c r="Q15" s="3"/>
      <c r="R15" s="3"/>
      <c r="S15" s="3"/>
      <c r="T15" s="3"/>
      <c r="U15" s="3"/>
      <c r="V15" s="3"/>
      <c r="W15" s="3"/>
      <c r="X15" s="3"/>
      <c r="Y15" s="3"/>
      <c r="Z15" s="3"/>
      <c r="AA15" s="3"/>
      <c r="AB15" s="3"/>
      <c r="AC15" s="3"/>
      <c r="AD15" s="3"/>
      <c r="AE15" s="3"/>
      <c r="AF15" s="3"/>
    </row>
    <row r="16" spans="1:32" ht="21.75" customHeight="1" x14ac:dyDescent="0.35">
      <c r="A16" s="90"/>
      <c r="B16" s="33"/>
      <c r="C16" s="33"/>
      <c r="D16" s="1191"/>
      <c r="E16" s="1172" t="s">
        <v>865</v>
      </c>
      <c r="F16" s="33"/>
      <c r="G16" s="80"/>
      <c r="H16" s="80"/>
      <c r="I16" s="80"/>
      <c r="J16" s="1213"/>
      <c r="K16" s="265"/>
      <c r="L16" s="1213"/>
      <c r="M16" s="1133"/>
      <c r="N16" s="48"/>
      <c r="O16" s="3"/>
      <c r="P16" s="3"/>
      <c r="Q16" s="3"/>
      <c r="R16" s="3"/>
      <c r="S16" s="3"/>
      <c r="T16" s="3"/>
      <c r="U16" s="3"/>
      <c r="V16" s="3"/>
      <c r="W16" s="3"/>
      <c r="X16" s="3"/>
      <c r="Y16" s="3"/>
      <c r="Z16" s="3"/>
      <c r="AA16" s="3"/>
      <c r="AB16" s="3"/>
      <c r="AC16" s="3"/>
      <c r="AD16" s="3"/>
      <c r="AE16" s="3"/>
      <c r="AF16" s="3"/>
    </row>
    <row r="17" spans="1:32" ht="21.75" customHeight="1" x14ac:dyDescent="0.35">
      <c r="A17" s="90"/>
      <c r="B17" s="33"/>
      <c r="C17" s="33"/>
      <c r="D17" s="1191"/>
      <c r="E17" s="1172" t="s">
        <v>1180</v>
      </c>
      <c r="F17" s="33"/>
      <c r="G17" s="80"/>
      <c r="H17" s="80"/>
      <c r="I17" s="80"/>
      <c r="J17" s="1213"/>
      <c r="K17" s="265"/>
      <c r="L17" s="1213"/>
      <c r="M17" s="1133"/>
      <c r="N17" s="48"/>
      <c r="O17" s="3"/>
      <c r="P17" s="3"/>
      <c r="Q17" s="3"/>
      <c r="R17" s="3"/>
      <c r="S17" s="3"/>
      <c r="T17" s="3"/>
      <c r="U17" s="3"/>
      <c r="V17" s="3"/>
      <c r="W17" s="3"/>
      <c r="X17" s="3"/>
      <c r="Y17" s="3"/>
      <c r="Z17" s="3"/>
      <c r="AA17" s="3"/>
      <c r="AB17" s="3"/>
      <c r="AC17" s="3"/>
      <c r="AD17" s="3"/>
      <c r="AE17" s="3"/>
      <c r="AF17" s="3"/>
    </row>
    <row r="18" spans="1:32" ht="21.75" customHeight="1" x14ac:dyDescent="0.35">
      <c r="A18" s="90"/>
      <c r="B18" s="33"/>
      <c r="C18" s="33"/>
      <c r="D18" s="1191"/>
      <c r="E18" s="1771" t="s">
        <v>1181</v>
      </c>
      <c r="F18" s="1742"/>
      <c r="G18" s="1742"/>
      <c r="H18" s="1743"/>
      <c r="I18" s="80"/>
      <c r="J18" s="1213"/>
      <c r="K18" s="265"/>
      <c r="L18" s="1213"/>
      <c r="M18" s="1133"/>
      <c r="N18" s="48"/>
      <c r="O18" s="3"/>
      <c r="P18" s="3"/>
      <c r="Q18" s="3"/>
      <c r="R18" s="3"/>
      <c r="S18" s="3"/>
      <c r="T18" s="3"/>
      <c r="U18" s="3"/>
      <c r="V18" s="3"/>
      <c r="W18" s="3"/>
      <c r="X18" s="3"/>
      <c r="Y18" s="3"/>
      <c r="Z18" s="3"/>
      <c r="AA18" s="3"/>
      <c r="AB18" s="3"/>
      <c r="AC18" s="3"/>
      <c r="AD18" s="3"/>
      <c r="AE18" s="3"/>
      <c r="AF18" s="3"/>
    </row>
    <row r="19" spans="1:32" ht="21.75" customHeight="1" x14ac:dyDescent="0.35">
      <c r="A19" s="90"/>
      <c r="B19" s="1171"/>
      <c r="C19" s="1171"/>
      <c r="D19" s="1191"/>
      <c r="E19" s="1771" t="s">
        <v>1181</v>
      </c>
      <c r="F19" s="1742"/>
      <c r="G19" s="1742"/>
      <c r="H19" s="1743"/>
      <c r="I19" s="80"/>
      <c r="J19" s="1213"/>
      <c r="K19" s="265"/>
      <c r="L19" s="1213"/>
      <c r="M19" s="1133"/>
      <c r="N19" s="48"/>
      <c r="O19" s="3"/>
      <c r="P19" s="3"/>
      <c r="Q19" s="3"/>
      <c r="R19" s="3"/>
      <c r="S19" s="3"/>
      <c r="T19" s="3"/>
      <c r="U19" s="3"/>
      <c r="V19" s="3"/>
      <c r="W19" s="3"/>
      <c r="X19" s="3"/>
      <c r="Y19" s="3"/>
      <c r="Z19" s="3"/>
      <c r="AA19" s="3"/>
      <c r="AB19" s="3"/>
      <c r="AC19" s="3"/>
      <c r="AD19" s="3"/>
      <c r="AE19" s="3"/>
      <c r="AF19" s="3"/>
    </row>
    <row r="20" spans="1:32" ht="18" customHeight="1" x14ac:dyDescent="0.35">
      <c r="A20" s="90"/>
      <c r="B20" s="1171"/>
      <c r="C20" s="1171"/>
      <c r="D20" s="1191"/>
      <c r="E20" s="1172"/>
      <c r="F20" s="33"/>
      <c r="G20" s="80"/>
      <c r="H20" s="80"/>
      <c r="I20" s="80"/>
      <c r="J20" s="268">
        <f>SUM(J15:J19)</f>
        <v>0</v>
      </c>
      <c r="K20" s="269"/>
      <c r="L20" s="268">
        <f>SUM(L15:L19)</f>
        <v>0</v>
      </c>
      <c r="M20" s="80"/>
      <c r="N20" s="48"/>
      <c r="O20" s="3"/>
      <c r="P20" s="3"/>
      <c r="Q20" s="3"/>
      <c r="R20" s="3"/>
      <c r="S20" s="3"/>
      <c r="T20" s="3"/>
      <c r="U20" s="3"/>
      <c r="V20" s="3"/>
      <c r="W20" s="3"/>
      <c r="X20" s="3"/>
      <c r="Y20" s="3"/>
      <c r="Z20" s="3"/>
      <c r="AA20" s="3"/>
      <c r="AB20" s="3"/>
      <c r="AC20" s="3"/>
      <c r="AD20" s="3"/>
      <c r="AE20" s="3"/>
      <c r="AF20" s="3"/>
    </row>
    <row r="21" spans="1:32" ht="7.5" customHeight="1" x14ac:dyDescent="0.35">
      <c r="A21" s="90"/>
      <c r="B21" s="1171"/>
      <c r="C21" s="1171"/>
      <c r="D21" s="1191"/>
      <c r="E21" s="1172"/>
      <c r="F21" s="33"/>
      <c r="G21" s="80"/>
      <c r="H21" s="80"/>
      <c r="I21" s="80"/>
      <c r="J21" s="825"/>
      <c r="K21" s="270"/>
      <c r="L21" s="825"/>
      <c r="M21" s="80"/>
      <c r="N21" s="48"/>
      <c r="O21" s="3"/>
      <c r="P21" s="3"/>
      <c r="Q21" s="3"/>
      <c r="R21" s="3"/>
      <c r="S21" s="3"/>
      <c r="T21" s="3"/>
      <c r="U21" s="3"/>
      <c r="V21" s="3"/>
      <c r="W21" s="3"/>
      <c r="X21" s="3"/>
      <c r="Y21" s="3"/>
      <c r="Z21" s="3"/>
      <c r="AA21" s="3"/>
      <c r="AB21" s="3"/>
      <c r="AC21" s="3"/>
      <c r="AD21" s="3"/>
      <c r="AE21" s="3"/>
      <c r="AF21" s="3"/>
    </row>
    <row r="22" spans="1:32" ht="19.5" customHeight="1" x14ac:dyDescent="0.35">
      <c r="A22" s="90"/>
      <c r="B22" s="1171"/>
      <c r="C22" s="1171"/>
      <c r="D22" s="1191"/>
      <c r="E22" s="1172"/>
      <c r="F22" s="33"/>
      <c r="G22" s="80"/>
      <c r="H22" s="80"/>
      <c r="I22" s="80"/>
      <c r="J22" s="271">
        <f>J12+J20</f>
        <v>0</v>
      </c>
      <c r="K22" s="265"/>
      <c r="L22" s="271">
        <f>L12+L20</f>
        <v>0</v>
      </c>
      <c r="M22" s="80"/>
      <c r="N22" s="48"/>
      <c r="O22" s="3"/>
      <c r="P22" s="3"/>
      <c r="Q22" s="3"/>
      <c r="R22" s="3"/>
      <c r="S22" s="3"/>
      <c r="T22" s="3"/>
      <c r="U22" s="3"/>
      <c r="V22" s="3"/>
      <c r="W22" s="3"/>
      <c r="X22" s="3"/>
      <c r="Y22" s="3"/>
      <c r="Z22" s="3"/>
      <c r="AA22" s="3"/>
      <c r="AB22" s="3"/>
      <c r="AC22" s="3"/>
      <c r="AD22" s="3"/>
      <c r="AE22" s="3"/>
      <c r="AF22" s="3"/>
    </row>
    <row r="23" spans="1:32" ht="7.5" customHeight="1" x14ac:dyDescent="0.35">
      <c r="A23" s="90"/>
      <c r="B23" s="1171"/>
      <c r="C23" s="1171"/>
      <c r="D23" s="1191"/>
      <c r="E23" s="1172"/>
      <c r="F23" s="33"/>
      <c r="G23" s="80"/>
      <c r="H23" s="80"/>
      <c r="I23" s="80"/>
      <c r="J23" s="825"/>
      <c r="K23" s="270"/>
      <c r="L23" s="825"/>
      <c r="M23" s="80"/>
      <c r="N23" s="48"/>
      <c r="O23" s="3"/>
      <c r="P23" s="3"/>
      <c r="Q23" s="3"/>
      <c r="R23" s="3"/>
      <c r="S23" s="3"/>
      <c r="T23" s="3"/>
      <c r="U23" s="3"/>
      <c r="V23" s="3"/>
      <c r="W23" s="3"/>
      <c r="X23" s="3"/>
      <c r="Y23" s="3"/>
      <c r="Z23" s="3"/>
      <c r="AA23" s="3"/>
      <c r="AB23" s="3"/>
      <c r="AC23" s="3"/>
      <c r="AD23" s="3"/>
      <c r="AE23" s="3"/>
      <c r="AF23" s="3"/>
    </row>
    <row r="24" spans="1:32" ht="22.5" customHeight="1" x14ac:dyDescent="0.25">
      <c r="A24" s="90"/>
      <c r="B24" s="1171"/>
      <c r="C24" s="272" t="s">
        <v>1182</v>
      </c>
      <c r="D24" s="1216"/>
      <c r="E24" s="1191"/>
      <c r="F24" s="33"/>
      <c r="G24" s="80"/>
      <c r="H24" s="80"/>
      <c r="I24" s="116"/>
      <c r="J24" s="273"/>
      <c r="K24" s="273"/>
      <c r="L24" s="273"/>
      <c r="M24" s="116"/>
      <c r="N24" s="48"/>
      <c r="O24" s="3"/>
      <c r="P24" s="3"/>
      <c r="Q24" s="3"/>
      <c r="R24" s="3"/>
      <c r="S24" s="3"/>
      <c r="T24" s="3"/>
      <c r="U24" s="3"/>
      <c r="V24" s="3"/>
      <c r="W24" s="3"/>
      <c r="X24" s="3"/>
      <c r="Y24" s="3"/>
      <c r="Z24" s="3"/>
      <c r="AA24" s="3"/>
      <c r="AB24" s="3"/>
      <c r="AC24" s="3"/>
      <c r="AD24" s="3"/>
      <c r="AE24" s="3"/>
      <c r="AF24" s="3"/>
    </row>
    <row r="25" spans="1:32" ht="21.75" customHeight="1" x14ac:dyDescent="0.25">
      <c r="A25" s="1191"/>
      <c r="B25" s="1172"/>
      <c r="C25" s="1172"/>
      <c r="D25" s="1216"/>
      <c r="E25" s="1191" t="s">
        <v>1183</v>
      </c>
      <c r="F25" s="274"/>
      <c r="G25" s="275"/>
      <c r="H25" s="275"/>
      <c r="I25" s="275"/>
      <c r="J25" s="1213"/>
      <c r="K25" s="273"/>
      <c r="L25" s="1213"/>
      <c r="M25" s="1133"/>
      <c r="N25" s="1133"/>
      <c r="O25" s="3"/>
      <c r="P25" s="3"/>
      <c r="Q25" s="3"/>
      <c r="R25" s="3"/>
      <c r="S25" s="3"/>
      <c r="T25" s="3"/>
      <c r="U25" s="3"/>
      <c r="V25" s="3"/>
      <c r="W25" s="3"/>
      <c r="X25" s="3"/>
      <c r="Y25" s="3"/>
      <c r="Z25" s="3"/>
      <c r="AA25" s="3"/>
      <c r="AB25" s="3"/>
      <c r="AC25" s="3"/>
      <c r="AD25" s="3"/>
      <c r="AE25" s="3"/>
      <c r="AF25" s="3"/>
    </row>
    <row r="26" spans="1:32" ht="21.75" customHeight="1" x14ac:dyDescent="0.25">
      <c r="A26" s="1191"/>
      <c r="B26" s="1172"/>
      <c r="C26" s="1172"/>
      <c r="D26" s="1216"/>
      <c r="E26" s="1191" t="s">
        <v>1184</v>
      </c>
      <c r="F26" s="274"/>
      <c r="G26" s="275"/>
      <c r="H26" s="275"/>
      <c r="I26" s="275"/>
      <c r="J26" s="1185"/>
      <c r="K26" s="273"/>
      <c r="L26" s="1185"/>
      <c r="M26" s="1133"/>
      <c r="N26" s="1133"/>
      <c r="O26" s="3"/>
      <c r="P26" s="3"/>
      <c r="Q26" s="3"/>
      <c r="R26" s="3"/>
      <c r="S26" s="3"/>
      <c r="T26" s="3"/>
      <c r="U26" s="3"/>
      <c r="V26" s="3"/>
      <c r="W26" s="3"/>
      <c r="X26" s="3"/>
      <c r="Y26" s="3"/>
      <c r="Z26" s="3"/>
      <c r="AA26" s="3"/>
      <c r="AB26" s="3"/>
      <c r="AC26" s="3"/>
      <c r="AD26" s="3"/>
      <c r="AE26" s="3"/>
      <c r="AF26" s="3"/>
    </row>
    <row r="27" spans="1:32" ht="21.75" customHeight="1" x14ac:dyDescent="0.35">
      <c r="A27" s="1191"/>
      <c r="B27" s="1172"/>
      <c r="C27" s="1172"/>
      <c r="D27" s="1216"/>
      <c r="E27" s="1191" t="s">
        <v>1185</v>
      </c>
      <c r="F27" s="274"/>
      <c r="G27" s="1217"/>
      <c r="H27" s="1217"/>
      <c r="I27" s="1217"/>
      <c r="J27" s="1185"/>
      <c r="K27" s="265"/>
      <c r="L27" s="1185"/>
      <c r="M27" s="1133"/>
      <c r="N27" s="1133"/>
      <c r="O27" s="3"/>
      <c r="P27" s="3"/>
      <c r="Q27" s="3"/>
      <c r="R27" s="3"/>
      <c r="S27" s="3"/>
      <c r="T27" s="3"/>
      <c r="U27" s="3"/>
      <c r="V27" s="3"/>
      <c r="W27" s="3"/>
      <c r="X27" s="3"/>
      <c r="Y27" s="3"/>
      <c r="Z27" s="3"/>
      <c r="AA27" s="3"/>
      <c r="AB27" s="3"/>
      <c r="AC27" s="3"/>
      <c r="AD27" s="3"/>
      <c r="AE27" s="3"/>
      <c r="AF27" s="3"/>
    </row>
    <row r="28" spans="1:32" ht="21.75" customHeight="1" x14ac:dyDescent="0.35">
      <c r="A28" s="1191"/>
      <c r="B28" s="1172"/>
      <c r="C28" s="1172"/>
      <c r="D28" s="1216"/>
      <c r="E28" s="1191" t="s">
        <v>1186</v>
      </c>
      <c r="F28" s="274"/>
      <c r="G28" s="1217"/>
      <c r="H28" s="1217"/>
      <c r="I28" s="1217"/>
      <c r="J28" s="1185"/>
      <c r="K28" s="270"/>
      <c r="L28" s="1185"/>
      <c r="M28" s="1133"/>
      <c r="N28" s="1133"/>
      <c r="O28" s="3"/>
      <c r="P28" s="3"/>
      <c r="Q28" s="3"/>
      <c r="R28" s="3"/>
      <c r="S28" s="3"/>
      <c r="T28" s="3"/>
      <c r="U28" s="3"/>
      <c r="V28" s="3"/>
      <c r="W28" s="3"/>
      <c r="X28" s="3"/>
      <c r="Y28" s="3"/>
      <c r="Z28" s="3"/>
      <c r="AA28" s="3"/>
      <c r="AB28" s="3"/>
      <c r="AC28" s="3"/>
      <c r="AD28" s="3"/>
      <c r="AE28" s="3"/>
      <c r="AF28" s="3"/>
    </row>
    <row r="29" spans="1:32" ht="21.75" customHeight="1" x14ac:dyDescent="0.25">
      <c r="A29" s="1191"/>
      <c r="B29" s="1172"/>
      <c r="C29" s="1172"/>
      <c r="D29" s="1216"/>
      <c r="E29" s="1191" t="s">
        <v>1187</v>
      </c>
      <c r="F29" s="274"/>
      <c r="G29" s="275"/>
      <c r="H29" s="275"/>
      <c r="I29" s="275"/>
      <c r="J29" s="1185"/>
      <c r="K29" s="273"/>
      <c r="L29" s="1185"/>
      <c r="M29" s="1133"/>
      <c r="N29" s="1133"/>
      <c r="O29" s="3"/>
      <c r="P29" s="3"/>
      <c r="Q29" s="3"/>
      <c r="R29" s="3"/>
      <c r="S29" s="3"/>
      <c r="T29" s="3"/>
      <c r="U29" s="3"/>
      <c r="V29" s="3"/>
      <c r="W29" s="3"/>
      <c r="X29" s="3"/>
      <c r="Y29" s="3"/>
      <c r="Z29" s="3"/>
      <c r="AA29" s="3"/>
      <c r="AB29" s="3"/>
      <c r="AC29" s="3"/>
      <c r="AD29" s="3"/>
      <c r="AE29" s="3"/>
      <c r="AF29" s="3"/>
    </row>
    <row r="30" spans="1:32" ht="21.75" customHeight="1" x14ac:dyDescent="0.25">
      <c r="A30" s="1191"/>
      <c r="B30" s="1172"/>
      <c r="C30" s="1172"/>
      <c r="D30" s="1216"/>
      <c r="E30" s="1191" t="s">
        <v>1188</v>
      </c>
      <c r="F30" s="274"/>
      <c r="G30" s="275"/>
      <c r="H30" s="275"/>
      <c r="I30" s="275"/>
      <c r="J30" s="1185"/>
      <c r="K30" s="276"/>
      <c r="L30" s="1185"/>
      <c r="M30" s="1133"/>
      <c r="N30" s="1133"/>
      <c r="O30" s="3"/>
      <c r="P30" s="3"/>
      <c r="Q30" s="3"/>
      <c r="R30" s="3"/>
      <c r="S30" s="3"/>
      <c r="T30" s="3"/>
      <c r="U30" s="3"/>
      <c r="V30" s="3"/>
      <c r="W30" s="3"/>
      <c r="X30" s="3"/>
      <c r="Y30" s="3"/>
      <c r="Z30" s="3"/>
      <c r="AA30" s="3"/>
      <c r="AB30" s="3"/>
      <c r="AC30" s="3"/>
      <c r="AD30" s="3"/>
      <c r="AE30" s="3"/>
      <c r="AF30" s="3"/>
    </row>
    <row r="31" spans="1:32" ht="21.75" customHeight="1" x14ac:dyDescent="0.35">
      <c r="A31" s="1191"/>
      <c r="B31" s="1172"/>
      <c r="C31" s="1172"/>
      <c r="D31" s="1216"/>
      <c r="E31" s="1191" t="s">
        <v>1189</v>
      </c>
      <c r="F31" s="274"/>
      <c r="G31" s="1217"/>
      <c r="H31" s="1217"/>
      <c r="I31" s="1217"/>
      <c r="J31" s="1185"/>
      <c r="K31" s="265"/>
      <c r="L31" s="1185"/>
      <c r="M31" s="1133"/>
      <c r="N31" s="1133"/>
      <c r="O31" s="3"/>
      <c r="P31" s="3"/>
      <c r="Q31" s="3"/>
      <c r="R31" s="3"/>
      <c r="S31" s="3"/>
      <c r="T31" s="3"/>
      <c r="U31" s="3"/>
      <c r="V31" s="3"/>
      <c r="W31" s="3"/>
      <c r="X31" s="3"/>
      <c r="Y31" s="3"/>
      <c r="Z31" s="3"/>
      <c r="AA31" s="3"/>
      <c r="AB31" s="3"/>
      <c r="AC31" s="3"/>
      <c r="AD31" s="3"/>
      <c r="AE31" s="3"/>
      <c r="AF31" s="3"/>
    </row>
    <row r="32" spans="1:32" ht="21.75" customHeight="1" x14ac:dyDescent="0.35">
      <c r="A32" s="1191"/>
      <c r="B32" s="1172"/>
      <c r="C32" s="1172"/>
      <c r="D32" s="1216"/>
      <c r="E32" s="1191" t="s">
        <v>1190</v>
      </c>
      <c r="F32" s="274"/>
      <c r="G32" s="1217"/>
      <c r="H32" s="1217"/>
      <c r="I32" s="1217"/>
      <c r="J32" s="1185"/>
      <c r="K32" s="265"/>
      <c r="L32" s="1185"/>
      <c r="M32" s="1133"/>
      <c r="N32" s="1133"/>
      <c r="O32" s="3"/>
      <c r="P32" s="3"/>
      <c r="Q32" s="3"/>
      <c r="R32" s="3"/>
      <c r="S32" s="3"/>
      <c r="T32" s="3"/>
      <c r="U32" s="3"/>
      <c r="V32" s="3"/>
      <c r="W32" s="3"/>
      <c r="X32" s="3"/>
      <c r="Y32" s="3"/>
      <c r="Z32" s="3"/>
      <c r="AA32" s="3"/>
      <c r="AB32" s="3"/>
      <c r="AC32" s="3"/>
      <c r="AD32" s="3"/>
      <c r="AE32" s="3"/>
      <c r="AF32" s="3"/>
    </row>
    <row r="33" spans="1:32" ht="21.75" customHeight="1" x14ac:dyDescent="0.35">
      <c r="A33" s="1191"/>
      <c r="B33" s="1172"/>
      <c r="C33" s="1172"/>
      <c r="D33" s="1216"/>
      <c r="E33" s="1771" t="s">
        <v>1181</v>
      </c>
      <c r="F33" s="1742"/>
      <c r="G33" s="1742"/>
      <c r="H33" s="1743"/>
      <c r="I33" s="116"/>
      <c r="J33" s="1185"/>
      <c r="K33" s="265"/>
      <c r="L33" s="1185"/>
      <c r="M33" s="1128"/>
      <c r="N33" s="1128"/>
      <c r="O33" s="3"/>
      <c r="P33" s="3"/>
      <c r="Q33" s="3"/>
      <c r="R33" s="3"/>
      <c r="S33" s="3"/>
      <c r="T33" s="3"/>
      <c r="U33" s="3"/>
      <c r="V33" s="3"/>
      <c r="W33" s="3"/>
      <c r="X33" s="3"/>
      <c r="Y33" s="3"/>
      <c r="Z33" s="3"/>
      <c r="AA33" s="3"/>
      <c r="AB33" s="3"/>
      <c r="AC33" s="3"/>
      <c r="AD33" s="3"/>
      <c r="AE33" s="3"/>
      <c r="AF33" s="3"/>
    </row>
    <row r="34" spans="1:32" ht="21.75" customHeight="1" x14ac:dyDescent="0.35">
      <c r="A34" s="760"/>
      <c r="B34" s="1218"/>
      <c r="C34" s="1218"/>
      <c r="D34" s="1219"/>
      <c r="E34" s="1772" t="s">
        <v>1181</v>
      </c>
      <c r="F34" s="1773"/>
      <c r="G34" s="1773"/>
      <c r="H34" s="1774"/>
      <c r="I34" s="116"/>
      <c r="J34" s="1185"/>
      <c r="K34" s="265"/>
      <c r="L34" s="1185"/>
      <c r="M34" s="1133"/>
      <c r="N34" s="48"/>
      <c r="O34" s="3"/>
      <c r="P34" s="3"/>
      <c r="Q34" s="3"/>
      <c r="R34" s="3"/>
      <c r="S34" s="3"/>
      <c r="T34" s="3"/>
      <c r="U34" s="3"/>
      <c r="V34" s="3"/>
      <c r="W34" s="3"/>
      <c r="X34" s="3"/>
      <c r="Y34" s="3"/>
      <c r="Z34" s="3"/>
      <c r="AA34" s="3"/>
      <c r="AB34" s="3"/>
      <c r="AC34" s="3"/>
      <c r="AD34" s="3"/>
      <c r="AE34" s="3"/>
      <c r="AF34" s="3"/>
    </row>
    <row r="35" spans="1:32" ht="18.75" customHeight="1" x14ac:dyDescent="0.35">
      <c r="A35" s="48"/>
      <c r="B35" s="1138"/>
      <c r="C35" s="1138"/>
      <c r="D35" s="1133"/>
      <c r="E35" s="1133"/>
      <c r="F35" s="1133"/>
      <c r="G35" s="1144"/>
      <c r="H35" s="826"/>
      <c r="I35" s="116"/>
      <c r="J35" s="277">
        <f>SUM(J25:J34)</f>
        <v>0</v>
      </c>
      <c r="K35" s="265"/>
      <c r="L35" s="277">
        <f>SUM(L25:L34)</f>
        <v>0</v>
      </c>
      <c r="M35" s="1133"/>
      <c r="N35" s="48"/>
      <c r="O35" s="3"/>
      <c r="P35" s="3"/>
      <c r="Q35" s="3"/>
      <c r="R35" s="3"/>
      <c r="S35" s="3"/>
      <c r="T35" s="3"/>
      <c r="U35" s="3"/>
      <c r="V35" s="3"/>
      <c r="W35" s="3"/>
      <c r="X35" s="3"/>
      <c r="Y35" s="3"/>
      <c r="Z35" s="3"/>
      <c r="AA35" s="3"/>
      <c r="AB35" s="3"/>
      <c r="AC35" s="3"/>
      <c r="AD35" s="3"/>
      <c r="AE35" s="3"/>
      <c r="AF35" s="3"/>
    </row>
    <row r="36" spans="1:32" ht="13.5" customHeight="1" x14ac:dyDescent="0.35">
      <c r="A36" s="48"/>
      <c r="B36" s="1138"/>
      <c r="C36" s="1138"/>
      <c r="D36" s="1133"/>
      <c r="E36" s="1133"/>
      <c r="F36" s="1133"/>
      <c r="G36" s="1144"/>
      <c r="H36" s="826"/>
      <c r="I36" s="116"/>
      <c r="J36" s="273"/>
      <c r="K36" s="265"/>
      <c r="L36" s="273"/>
      <c r="M36" s="1133"/>
      <c r="N36" s="48"/>
      <c r="O36" s="3"/>
      <c r="P36" s="3"/>
      <c r="Q36" s="3"/>
      <c r="R36" s="3"/>
      <c r="S36" s="3"/>
      <c r="T36" s="3"/>
      <c r="U36" s="3"/>
      <c r="V36" s="3"/>
      <c r="W36" s="3"/>
      <c r="X36" s="3"/>
      <c r="Y36" s="3"/>
      <c r="Z36" s="3"/>
      <c r="AA36" s="3"/>
      <c r="AB36" s="3"/>
      <c r="AC36" s="3"/>
      <c r="AD36" s="3"/>
      <c r="AE36" s="3"/>
      <c r="AF36" s="3"/>
    </row>
    <row r="37" spans="1:32" ht="19.5" customHeight="1" x14ac:dyDescent="0.35">
      <c r="A37" s="48"/>
      <c r="B37" s="1765" t="s">
        <v>1191</v>
      </c>
      <c r="C37" s="1739"/>
      <c r="D37" s="1739"/>
      <c r="E37" s="1739"/>
      <c r="F37" s="1739"/>
      <c r="G37" s="1739"/>
      <c r="H37" s="1739"/>
      <c r="I37" s="1740"/>
      <c r="J37" s="278">
        <f>J22+J35</f>
        <v>0</v>
      </c>
      <c r="K37" s="265"/>
      <c r="L37" s="278">
        <f>L22+L35</f>
        <v>0</v>
      </c>
      <c r="M37" s="1133"/>
      <c r="N37" s="48"/>
      <c r="O37" s="3"/>
      <c r="P37" s="3"/>
      <c r="Q37" s="3"/>
      <c r="R37" s="3"/>
      <c r="S37" s="3"/>
      <c r="T37" s="3"/>
      <c r="U37" s="3"/>
      <c r="V37" s="3"/>
      <c r="W37" s="3"/>
      <c r="X37" s="3"/>
      <c r="Y37" s="3"/>
      <c r="Z37" s="3"/>
      <c r="AA37" s="3"/>
      <c r="AB37" s="3"/>
      <c r="AC37" s="3"/>
      <c r="AD37" s="3"/>
      <c r="AE37" s="3"/>
      <c r="AF37" s="3"/>
    </row>
    <row r="38" spans="1:32" ht="13.5" customHeight="1" x14ac:dyDescent="0.35">
      <c r="A38" s="48"/>
      <c r="B38" s="1766"/>
      <c r="C38" s="1739"/>
      <c r="D38" s="1739"/>
      <c r="E38" s="1739"/>
      <c r="F38" s="1739"/>
      <c r="G38" s="1739"/>
      <c r="H38" s="1739"/>
      <c r="I38" s="1740"/>
      <c r="J38" s="273"/>
      <c r="K38" s="265"/>
      <c r="L38" s="273"/>
      <c r="M38" s="1133"/>
      <c r="N38" s="48"/>
      <c r="O38" s="3"/>
      <c r="P38" s="3"/>
      <c r="Q38" s="3"/>
      <c r="R38" s="3"/>
      <c r="S38" s="3"/>
      <c r="T38" s="3"/>
      <c r="U38" s="3"/>
      <c r="V38" s="3"/>
      <c r="W38" s="3"/>
      <c r="X38" s="3"/>
      <c r="Y38" s="3"/>
      <c r="Z38" s="3"/>
      <c r="AA38" s="3"/>
      <c r="AB38" s="3"/>
      <c r="AC38" s="3"/>
      <c r="AD38" s="3"/>
      <c r="AE38" s="3"/>
      <c r="AF38" s="3"/>
    </row>
    <row r="39" spans="1:32" ht="19.5" customHeight="1" x14ac:dyDescent="0.35">
      <c r="A39" s="110"/>
      <c r="B39" s="113" t="s">
        <v>1192</v>
      </c>
      <c r="C39" s="110"/>
      <c r="D39" s="110"/>
      <c r="E39" s="110"/>
      <c r="F39" s="110"/>
      <c r="G39" s="110"/>
      <c r="H39" s="110"/>
      <c r="I39" s="110"/>
      <c r="J39" s="279"/>
      <c r="K39" s="279"/>
      <c r="L39" s="279"/>
      <c r="M39" s="110"/>
      <c r="N39" s="110"/>
      <c r="O39" s="110"/>
      <c r="P39" s="110"/>
      <c r="Q39" s="110"/>
      <c r="R39" s="110"/>
      <c r="S39" s="110"/>
      <c r="T39" s="110"/>
      <c r="U39" s="110"/>
      <c r="V39" s="110"/>
      <c r="W39" s="110"/>
      <c r="X39" s="110"/>
      <c r="Y39" s="110"/>
      <c r="Z39" s="110"/>
      <c r="AA39" s="110"/>
      <c r="AB39" s="110"/>
      <c r="AC39" s="110"/>
      <c r="AD39" s="110"/>
      <c r="AE39" s="110"/>
      <c r="AF39" s="110"/>
    </row>
    <row r="40" spans="1:32" ht="21.75" customHeight="1" x14ac:dyDescent="0.35">
      <c r="A40" s="110"/>
      <c r="B40" s="110"/>
      <c r="C40" s="110"/>
      <c r="D40" s="280"/>
      <c r="E40" s="1191" t="s">
        <v>907</v>
      </c>
      <c r="F40" s="1191"/>
      <c r="G40" s="1191"/>
      <c r="H40" s="110"/>
      <c r="I40" s="110"/>
      <c r="J40" s="1185"/>
      <c r="K40" s="281"/>
      <c r="L40" s="1185"/>
      <c r="M40" s="110"/>
      <c r="N40" s="110"/>
      <c r="O40" s="110"/>
      <c r="P40" s="110"/>
      <c r="Q40" s="110"/>
      <c r="R40" s="110"/>
      <c r="S40" s="110"/>
      <c r="T40" s="110"/>
      <c r="U40" s="110"/>
      <c r="V40" s="110"/>
      <c r="W40" s="110"/>
      <c r="X40" s="110"/>
      <c r="Y40" s="110"/>
      <c r="Z40" s="110"/>
      <c r="AA40" s="110"/>
      <c r="AB40" s="110"/>
      <c r="AC40" s="110"/>
      <c r="AD40" s="110"/>
      <c r="AE40" s="110"/>
      <c r="AF40" s="110"/>
    </row>
    <row r="41" spans="1:32" ht="21.75" customHeight="1" x14ac:dyDescent="0.35">
      <c r="A41" s="110"/>
      <c r="B41" s="110"/>
      <c r="C41" s="110"/>
      <c r="D41" s="280"/>
      <c r="E41" s="1191" t="s">
        <v>1102</v>
      </c>
      <c r="F41" s="1191"/>
      <c r="G41" s="1191"/>
      <c r="H41" s="110"/>
      <c r="I41" s="263"/>
      <c r="J41" s="1185"/>
      <c r="K41" s="281"/>
      <c r="L41" s="1185"/>
      <c r="M41" s="110"/>
      <c r="N41" s="110"/>
      <c r="O41" s="263"/>
      <c r="P41" s="263"/>
      <c r="Q41" s="263"/>
      <c r="R41" s="263"/>
      <c r="S41" s="263"/>
      <c r="T41" s="263"/>
      <c r="U41" s="263"/>
      <c r="V41" s="263"/>
      <c r="W41" s="263"/>
      <c r="X41" s="263"/>
      <c r="Y41" s="263"/>
      <c r="Z41" s="263"/>
      <c r="AA41" s="263"/>
      <c r="AB41" s="263"/>
      <c r="AC41" s="263"/>
      <c r="AD41" s="263"/>
      <c r="AE41" s="263"/>
      <c r="AF41" s="263"/>
    </row>
    <row r="42" spans="1:32" ht="21.75" customHeight="1" x14ac:dyDescent="0.35">
      <c r="A42" s="48"/>
      <c r="B42" s="1138"/>
      <c r="C42" s="1138"/>
      <c r="D42" s="1133"/>
      <c r="E42" s="1191" t="s">
        <v>934</v>
      </c>
      <c r="F42" s="1191"/>
      <c r="G42" s="1191"/>
      <c r="H42" s="110"/>
      <c r="I42" s="116"/>
      <c r="J42" s="1185"/>
      <c r="K42" s="281"/>
      <c r="L42" s="1185"/>
      <c r="M42" s="1133"/>
      <c r="N42" s="48"/>
      <c r="O42" s="3"/>
      <c r="P42" s="3"/>
      <c r="Q42" s="3"/>
      <c r="R42" s="3"/>
      <c r="S42" s="3"/>
      <c r="T42" s="3"/>
      <c r="U42" s="3"/>
      <c r="V42" s="3"/>
      <c r="W42" s="3"/>
      <c r="X42" s="3"/>
      <c r="Y42" s="3"/>
      <c r="Z42" s="3"/>
      <c r="AA42" s="3"/>
      <c r="AB42" s="3"/>
      <c r="AC42" s="3"/>
      <c r="AD42" s="3"/>
      <c r="AE42" s="3"/>
      <c r="AF42" s="3"/>
    </row>
    <row r="43" spans="1:32" ht="21.75" customHeight="1" x14ac:dyDescent="0.35">
      <c r="A43" s="48"/>
      <c r="B43" s="1138"/>
      <c r="C43" s="1138"/>
      <c r="D43" s="1133"/>
      <c r="E43" s="1220" t="s">
        <v>1193</v>
      </c>
      <c r="F43" s="1220"/>
      <c r="G43" s="1220"/>
      <c r="H43" s="110"/>
      <c r="I43" s="116"/>
      <c r="J43" s="1185"/>
      <c r="K43" s="281"/>
      <c r="L43" s="1185"/>
      <c r="M43" s="1133"/>
      <c r="N43" s="48"/>
      <c r="O43" s="3"/>
      <c r="P43" s="3"/>
      <c r="Q43" s="3"/>
      <c r="R43" s="3"/>
      <c r="S43" s="3"/>
      <c r="T43" s="3"/>
      <c r="U43" s="3"/>
      <c r="V43" s="3"/>
      <c r="W43" s="3"/>
      <c r="X43" s="3"/>
      <c r="Y43" s="3"/>
      <c r="Z43" s="3"/>
      <c r="AA43" s="3"/>
      <c r="AB43" s="3"/>
      <c r="AC43" s="3"/>
      <c r="AD43" s="3"/>
      <c r="AE43" s="3"/>
      <c r="AF43" s="3"/>
    </row>
    <row r="44" spans="1:32" ht="21.75" customHeight="1" x14ac:dyDescent="0.35">
      <c r="A44" s="48"/>
      <c r="B44" s="1138"/>
      <c r="C44" s="1138"/>
      <c r="D44" s="1133"/>
      <c r="E44" s="1220" t="s">
        <v>1194</v>
      </c>
      <c r="F44" s="1144"/>
      <c r="G44" s="1144"/>
      <c r="H44" s="110"/>
      <c r="I44" s="116"/>
      <c r="J44" s="1185"/>
      <c r="K44" s="281"/>
      <c r="L44" s="1185"/>
      <c r="M44" s="1133"/>
      <c r="N44" s="48"/>
      <c r="O44" s="3"/>
      <c r="P44" s="3"/>
      <c r="Q44" s="3"/>
      <c r="R44" s="3"/>
      <c r="S44" s="3"/>
      <c r="T44" s="3"/>
      <c r="U44" s="3"/>
      <c r="V44" s="3"/>
      <c r="W44" s="3"/>
      <c r="X44" s="3"/>
      <c r="Y44" s="3"/>
      <c r="Z44" s="3"/>
      <c r="AA44" s="3"/>
      <c r="AB44" s="3"/>
      <c r="AC44" s="3"/>
      <c r="AD44" s="3"/>
      <c r="AE44" s="3"/>
      <c r="AF44" s="3"/>
    </row>
    <row r="45" spans="1:32" ht="21.75" customHeight="1" x14ac:dyDescent="0.35">
      <c r="A45" s="1191"/>
      <c r="B45" s="1172"/>
      <c r="C45" s="1172"/>
      <c r="D45" s="1216"/>
      <c r="E45" s="1769" t="s">
        <v>1181</v>
      </c>
      <c r="F45" s="1770"/>
      <c r="G45" s="1770"/>
      <c r="H45" s="110"/>
      <c r="I45" s="116"/>
      <c r="J45" s="1185"/>
      <c r="K45" s="265"/>
      <c r="L45" s="1185"/>
      <c r="M45" s="1128"/>
      <c r="N45" s="1128"/>
      <c r="O45" s="3"/>
      <c r="P45" s="3"/>
      <c r="Q45" s="3"/>
      <c r="R45" s="3"/>
      <c r="S45" s="3"/>
      <c r="T45" s="3"/>
      <c r="U45" s="3"/>
      <c r="V45" s="3"/>
      <c r="W45" s="3"/>
      <c r="X45" s="3"/>
      <c r="Y45" s="3"/>
      <c r="Z45" s="3"/>
      <c r="AA45" s="3"/>
      <c r="AB45" s="3"/>
      <c r="AC45" s="3"/>
      <c r="AD45" s="3"/>
      <c r="AE45" s="3"/>
      <c r="AF45" s="3"/>
    </row>
    <row r="46" spans="1:32" ht="21.75" customHeight="1" x14ac:dyDescent="0.35">
      <c r="A46" s="760"/>
      <c r="B46" s="1218"/>
      <c r="C46" s="1218"/>
      <c r="D46" s="1219"/>
      <c r="E46" s="1769" t="s">
        <v>1181</v>
      </c>
      <c r="F46" s="1770"/>
      <c r="G46" s="1770"/>
      <c r="H46" s="110"/>
      <c r="I46" s="116"/>
      <c r="J46" s="1185"/>
      <c r="K46" s="265"/>
      <c r="L46" s="1185"/>
      <c r="M46" s="1133"/>
      <c r="N46" s="48"/>
      <c r="O46" s="3"/>
      <c r="P46" s="3"/>
      <c r="Q46" s="3"/>
      <c r="R46" s="3"/>
      <c r="S46" s="3"/>
      <c r="T46" s="3"/>
      <c r="U46" s="3"/>
      <c r="V46" s="3"/>
      <c r="W46" s="3"/>
      <c r="X46" s="3"/>
      <c r="Y46" s="3"/>
      <c r="Z46" s="3"/>
      <c r="AA46" s="3"/>
      <c r="AB46" s="3"/>
      <c r="AC46" s="3"/>
      <c r="AD46" s="3"/>
      <c r="AE46" s="3"/>
      <c r="AF46" s="3"/>
    </row>
    <row r="47" spans="1:32" ht="8.25" customHeight="1" x14ac:dyDescent="0.35">
      <c r="A47" s="48"/>
      <c r="B47" s="1138"/>
      <c r="C47" s="1138"/>
      <c r="D47" s="1133"/>
      <c r="E47" s="1133"/>
      <c r="F47" s="1133"/>
      <c r="G47" s="1144"/>
      <c r="H47" s="110"/>
      <c r="I47" s="116"/>
      <c r="J47" s="273"/>
      <c r="K47" s="265"/>
      <c r="L47" s="273"/>
      <c r="M47" s="1133"/>
      <c r="N47" s="48"/>
      <c r="O47" s="3"/>
      <c r="P47" s="3"/>
      <c r="Q47" s="3"/>
      <c r="R47" s="3"/>
      <c r="S47" s="3"/>
      <c r="T47" s="3"/>
      <c r="U47" s="3"/>
      <c r="V47" s="3"/>
      <c r="W47" s="3"/>
      <c r="X47" s="3"/>
      <c r="Y47" s="3"/>
      <c r="Z47" s="3"/>
      <c r="AA47" s="3"/>
      <c r="AB47" s="3"/>
      <c r="AC47" s="3"/>
      <c r="AD47" s="3"/>
      <c r="AE47" s="3"/>
      <c r="AF47" s="3"/>
    </row>
    <row r="48" spans="1:32" ht="19.5" customHeight="1" x14ac:dyDescent="0.35">
      <c r="A48" s="48"/>
      <c r="B48" s="1765" t="s">
        <v>1195</v>
      </c>
      <c r="C48" s="1739"/>
      <c r="D48" s="1739"/>
      <c r="E48" s="1739"/>
      <c r="F48" s="1739"/>
      <c r="G48" s="1739"/>
      <c r="H48" s="1739"/>
      <c r="I48" s="1740"/>
      <c r="J48" s="278">
        <f>SUM(J40:J46)</f>
        <v>0</v>
      </c>
      <c r="K48" s="265"/>
      <c r="L48" s="278">
        <f>SUM(L40:L46)</f>
        <v>0</v>
      </c>
      <c r="M48" s="1133"/>
      <c r="N48" s="48"/>
      <c r="O48" s="3"/>
      <c r="P48" s="3"/>
      <c r="Q48" s="3"/>
      <c r="R48" s="3"/>
      <c r="S48" s="3"/>
      <c r="T48" s="3"/>
      <c r="U48" s="3"/>
      <c r="V48" s="3"/>
      <c r="W48" s="3"/>
      <c r="X48" s="3"/>
      <c r="Y48" s="3"/>
      <c r="Z48" s="3"/>
      <c r="AA48" s="3"/>
      <c r="AB48" s="3"/>
      <c r="AC48" s="3"/>
      <c r="AD48" s="3"/>
      <c r="AE48" s="3"/>
      <c r="AF48" s="3"/>
    </row>
    <row r="49" spans="1:32" ht="9" customHeight="1" x14ac:dyDescent="0.35">
      <c r="A49" s="48"/>
      <c r="B49" s="1766"/>
      <c r="C49" s="1739"/>
      <c r="D49" s="1739"/>
      <c r="E49" s="1739"/>
      <c r="F49" s="1739"/>
      <c r="G49" s="1739"/>
      <c r="H49" s="1739"/>
      <c r="I49" s="1740"/>
      <c r="J49" s="273"/>
      <c r="K49" s="265"/>
      <c r="L49" s="273"/>
      <c r="M49" s="1133"/>
      <c r="N49" s="48"/>
      <c r="O49" s="3"/>
      <c r="P49" s="3"/>
      <c r="Q49" s="3"/>
      <c r="R49" s="3"/>
      <c r="S49" s="3"/>
      <c r="T49" s="3"/>
      <c r="U49" s="3"/>
      <c r="V49" s="3"/>
      <c r="W49" s="3"/>
      <c r="X49" s="3"/>
      <c r="Y49" s="3"/>
      <c r="Z49" s="3"/>
      <c r="AA49" s="3"/>
      <c r="AB49" s="3"/>
      <c r="AC49" s="3"/>
      <c r="AD49" s="3"/>
      <c r="AE49" s="3"/>
      <c r="AF49" s="3"/>
    </row>
    <row r="50" spans="1:32" ht="19.5" customHeight="1" x14ac:dyDescent="0.35">
      <c r="A50" s="110"/>
      <c r="B50" s="113" t="s">
        <v>1196</v>
      </c>
      <c r="C50" s="113"/>
      <c r="D50" s="113"/>
      <c r="E50" s="113"/>
      <c r="F50" s="113"/>
      <c r="G50" s="113"/>
      <c r="H50" s="113"/>
      <c r="I50" s="113"/>
      <c r="J50" s="279"/>
      <c r="K50" s="279"/>
      <c r="L50" s="279"/>
      <c r="M50" s="110"/>
      <c r="N50" s="110"/>
      <c r="O50" s="110"/>
      <c r="P50" s="110"/>
      <c r="Q50" s="110"/>
      <c r="R50" s="110"/>
      <c r="S50" s="110"/>
      <c r="T50" s="110"/>
      <c r="U50" s="110"/>
      <c r="V50" s="110"/>
      <c r="W50" s="110"/>
      <c r="X50" s="110"/>
      <c r="Y50" s="110"/>
      <c r="Z50" s="110"/>
      <c r="AA50" s="110"/>
      <c r="AB50" s="110"/>
      <c r="AC50" s="110"/>
      <c r="AD50" s="110"/>
      <c r="AE50" s="110"/>
      <c r="AF50" s="110"/>
    </row>
    <row r="51" spans="1:32" ht="21.75" customHeight="1" x14ac:dyDescent="0.35">
      <c r="A51" s="110"/>
      <c r="B51" s="110"/>
      <c r="C51" s="110"/>
      <c r="D51" s="280"/>
      <c r="E51" s="1191" t="s">
        <v>1197</v>
      </c>
      <c r="F51" s="1191" t="s">
        <v>1198</v>
      </c>
      <c r="G51" s="1191"/>
      <c r="H51" s="1220"/>
      <c r="I51" s="110"/>
      <c r="J51" s="1185"/>
      <c r="K51" s="281"/>
      <c r="L51" s="1185"/>
      <c r="M51" s="110"/>
      <c r="N51" s="110"/>
      <c r="O51" s="110"/>
      <c r="P51" s="110"/>
      <c r="Q51" s="110"/>
      <c r="R51" s="110"/>
      <c r="S51" s="110"/>
      <c r="T51" s="110"/>
      <c r="U51" s="110"/>
      <c r="V51" s="110"/>
      <c r="W51" s="110"/>
      <c r="X51" s="110"/>
      <c r="Y51" s="110"/>
      <c r="Z51" s="110"/>
      <c r="AA51" s="110"/>
      <c r="AB51" s="110"/>
      <c r="AC51" s="110"/>
      <c r="AD51" s="110"/>
      <c r="AE51" s="110"/>
      <c r="AF51" s="110"/>
    </row>
    <row r="52" spans="1:32" ht="21.75" customHeight="1" x14ac:dyDescent="0.25">
      <c r="A52" s="48"/>
      <c r="B52" s="1138"/>
      <c r="C52" s="1138"/>
      <c r="D52" s="1133"/>
      <c r="E52" s="1191" t="s">
        <v>1199</v>
      </c>
      <c r="F52" s="1191" t="s">
        <v>1200</v>
      </c>
      <c r="G52" s="1191"/>
      <c r="H52" s="1191"/>
      <c r="I52" s="116"/>
      <c r="J52" s="1185"/>
      <c r="K52" s="281"/>
      <c r="L52" s="1185"/>
      <c r="M52" s="1133"/>
      <c r="N52" s="48"/>
      <c r="O52" s="3"/>
      <c r="P52" s="3"/>
      <c r="Q52" s="3"/>
      <c r="R52" s="3"/>
      <c r="S52" s="3"/>
      <c r="T52" s="3"/>
      <c r="U52" s="3"/>
      <c r="V52" s="3"/>
      <c r="W52" s="3"/>
      <c r="X52" s="3"/>
      <c r="Y52" s="3"/>
      <c r="Z52" s="3"/>
      <c r="AA52" s="3"/>
      <c r="AB52" s="3"/>
      <c r="AC52" s="3"/>
      <c r="AD52" s="3"/>
      <c r="AE52" s="3"/>
      <c r="AF52" s="3"/>
    </row>
    <row r="53" spans="1:32" ht="21.75" customHeight="1" x14ac:dyDescent="0.25">
      <c r="A53" s="48"/>
      <c r="B53" s="1138"/>
      <c r="C53" s="1138"/>
      <c r="D53" s="1138"/>
      <c r="E53" s="1191" t="s">
        <v>1201</v>
      </c>
      <c r="F53" s="1191"/>
      <c r="G53" s="1191"/>
      <c r="H53" s="1191"/>
      <c r="I53" s="116"/>
      <c r="J53" s="1185"/>
      <c r="K53" s="281"/>
      <c r="L53" s="1185"/>
      <c r="M53" s="1133"/>
      <c r="N53" s="48"/>
      <c r="O53" s="3"/>
      <c r="P53" s="3"/>
      <c r="Q53" s="3"/>
      <c r="R53" s="3"/>
      <c r="S53" s="3"/>
      <c r="T53" s="3"/>
      <c r="U53" s="3"/>
      <c r="V53" s="3"/>
      <c r="W53" s="3"/>
      <c r="X53" s="3"/>
      <c r="Y53" s="3"/>
      <c r="Z53" s="3"/>
      <c r="AA53" s="3"/>
      <c r="AB53" s="3"/>
      <c r="AC53" s="3"/>
      <c r="AD53" s="3"/>
      <c r="AE53" s="3"/>
      <c r="AF53" s="3"/>
    </row>
    <row r="54" spans="1:32" ht="21.75" customHeight="1" x14ac:dyDescent="0.25">
      <c r="A54" s="48"/>
      <c r="B54" s="1138"/>
      <c r="C54" s="1138"/>
      <c r="D54" s="1138"/>
      <c r="E54" s="1221" t="s">
        <v>1202</v>
      </c>
      <c r="F54" s="1138"/>
      <c r="G54" s="1220"/>
      <c r="H54" s="1191"/>
      <c r="I54" s="116"/>
      <c r="J54" s="1185"/>
      <c r="K54" s="281"/>
      <c r="L54" s="1185"/>
      <c r="M54" s="1133"/>
      <c r="N54" s="48"/>
      <c r="O54" s="3"/>
      <c r="P54" s="3"/>
      <c r="Q54" s="3"/>
      <c r="R54" s="3"/>
      <c r="S54" s="3"/>
      <c r="T54" s="3"/>
      <c r="U54" s="3"/>
      <c r="V54" s="3"/>
      <c r="W54" s="3"/>
      <c r="X54" s="3"/>
      <c r="Y54" s="3"/>
      <c r="Z54" s="3"/>
      <c r="AA54" s="3"/>
      <c r="AB54" s="3"/>
      <c r="AC54" s="3"/>
      <c r="AD54" s="3"/>
      <c r="AE54" s="3"/>
      <c r="AF54" s="3"/>
    </row>
    <row r="55" spans="1:32" ht="21.75" customHeight="1" x14ac:dyDescent="0.25">
      <c r="A55" s="283"/>
      <c r="B55" s="1222"/>
      <c r="C55" s="1222"/>
      <c r="D55" s="1222"/>
      <c r="E55" s="1220" t="s">
        <v>1203</v>
      </c>
      <c r="F55" s="1220" t="s">
        <v>1204</v>
      </c>
      <c r="G55" s="1220"/>
      <c r="H55" s="1191"/>
      <c r="I55" s="116"/>
      <c r="J55" s="1185"/>
      <c r="K55" s="281"/>
      <c r="L55" s="1185"/>
      <c r="M55" s="1133"/>
      <c r="N55" s="48"/>
      <c r="O55" s="3"/>
      <c r="P55" s="3"/>
      <c r="Q55" s="3"/>
      <c r="R55" s="3"/>
      <c r="S55" s="3"/>
      <c r="T55" s="3"/>
      <c r="U55" s="3"/>
      <c r="V55" s="3"/>
      <c r="W55" s="3"/>
      <c r="X55" s="3"/>
      <c r="Y55" s="3"/>
      <c r="Z55" s="3"/>
      <c r="AA55" s="3"/>
      <c r="AB55" s="3"/>
      <c r="AC55" s="3"/>
      <c r="AD55" s="3"/>
      <c r="AE55" s="3"/>
      <c r="AF55" s="3"/>
    </row>
    <row r="56" spans="1:32" ht="21.75" customHeight="1" x14ac:dyDescent="0.35">
      <c r="A56" s="1191"/>
      <c r="B56" s="1172"/>
      <c r="C56" s="1172"/>
      <c r="D56" s="1216"/>
      <c r="E56" s="1769" t="s">
        <v>1181</v>
      </c>
      <c r="F56" s="1770"/>
      <c r="G56" s="1770"/>
      <c r="H56" s="1191"/>
      <c r="I56" s="116"/>
      <c r="J56" s="1185"/>
      <c r="K56" s="265"/>
      <c r="L56" s="1185"/>
      <c r="M56" s="1128"/>
      <c r="N56" s="1128"/>
      <c r="O56" s="3"/>
      <c r="P56" s="3"/>
      <c r="Q56" s="3"/>
      <c r="R56" s="3"/>
      <c r="S56" s="3"/>
      <c r="T56" s="3"/>
      <c r="U56" s="3"/>
      <c r="V56" s="3"/>
      <c r="W56" s="3"/>
      <c r="X56" s="3"/>
      <c r="Y56" s="3"/>
      <c r="Z56" s="3"/>
      <c r="AA56" s="3"/>
      <c r="AB56" s="3"/>
      <c r="AC56" s="3"/>
      <c r="AD56" s="3"/>
      <c r="AE56" s="3"/>
      <c r="AF56" s="3"/>
    </row>
    <row r="57" spans="1:32" ht="21.75" customHeight="1" x14ac:dyDescent="0.35">
      <c r="A57" s="1220"/>
      <c r="B57" s="1212"/>
      <c r="C57" s="1212"/>
      <c r="D57" s="1223"/>
      <c r="E57" s="1769" t="s">
        <v>1181</v>
      </c>
      <c r="F57" s="1770"/>
      <c r="G57" s="1770"/>
      <c r="H57" s="1191"/>
      <c r="I57" s="116"/>
      <c r="J57" s="1185"/>
      <c r="K57" s="265"/>
      <c r="L57" s="1185"/>
      <c r="M57" s="1128"/>
      <c r="N57" s="1128"/>
      <c r="O57" s="3"/>
      <c r="P57" s="3"/>
      <c r="Q57" s="3"/>
      <c r="R57" s="3"/>
      <c r="S57" s="3"/>
      <c r="T57" s="3"/>
      <c r="U57" s="3"/>
      <c r="V57" s="3"/>
      <c r="W57" s="3"/>
      <c r="X57" s="3"/>
      <c r="Y57" s="3"/>
      <c r="Z57" s="3"/>
      <c r="AA57" s="3"/>
      <c r="AB57" s="3"/>
      <c r="AC57" s="3"/>
      <c r="AD57" s="3"/>
      <c r="AE57" s="3"/>
      <c r="AF57" s="3"/>
    </row>
    <row r="58" spans="1:32" ht="8.25" customHeight="1" x14ac:dyDescent="0.35">
      <c r="A58" s="48"/>
      <c r="B58" s="1138"/>
      <c r="C58" s="1138"/>
      <c r="D58" s="1133"/>
      <c r="E58" s="1133"/>
      <c r="F58" s="1133"/>
      <c r="G58" s="1144"/>
      <c r="H58" s="1191"/>
      <c r="I58" s="116"/>
      <c r="J58" s="273"/>
      <c r="K58" s="265"/>
      <c r="L58" s="273"/>
      <c r="M58" s="1133"/>
      <c r="N58" s="48"/>
      <c r="O58" s="3"/>
      <c r="P58" s="3"/>
      <c r="Q58" s="3"/>
      <c r="R58" s="3"/>
      <c r="S58" s="3"/>
      <c r="T58" s="3"/>
      <c r="U58" s="3"/>
      <c r="V58" s="3"/>
      <c r="W58" s="3"/>
      <c r="X58" s="3"/>
      <c r="Y58" s="3"/>
      <c r="Z58" s="3"/>
      <c r="AA58" s="3"/>
      <c r="AB58" s="3"/>
      <c r="AC58" s="3"/>
      <c r="AD58" s="3"/>
      <c r="AE58" s="3"/>
      <c r="AF58" s="3"/>
    </row>
    <row r="59" spans="1:32" ht="19.5" customHeight="1" x14ac:dyDescent="0.35">
      <c r="A59" s="48"/>
      <c r="B59" s="1765" t="s">
        <v>1205</v>
      </c>
      <c r="C59" s="1739"/>
      <c r="D59" s="1739"/>
      <c r="E59" s="1739"/>
      <c r="F59" s="1739"/>
      <c r="G59" s="1739"/>
      <c r="H59" s="1739"/>
      <c r="I59" s="1740"/>
      <c r="J59" s="278">
        <f>SUM(J51:J57)</f>
        <v>0</v>
      </c>
      <c r="K59" s="265"/>
      <c r="L59" s="278">
        <f>SUM(L51:L57)</f>
        <v>0</v>
      </c>
      <c r="M59" s="1133"/>
      <c r="N59" s="48"/>
      <c r="O59" s="3"/>
      <c r="P59" s="3"/>
      <c r="Q59" s="3"/>
      <c r="R59" s="3"/>
      <c r="S59" s="3"/>
      <c r="T59" s="3"/>
      <c r="U59" s="3"/>
      <c r="V59" s="3"/>
      <c r="W59" s="3"/>
      <c r="X59" s="3"/>
      <c r="Y59" s="3"/>
      <c r="Z59" s="3"/>
      <c r="AA59" s="3"/>
      <c r="AB59" s="3"/>
      <c r="AC59" s="3"/>
      <c r="AD59" s="3"/>
      <c r="AE59" s="3"/>
      <c r="AF59" s="3"/>
    </row>
    <row r="60" spans="1:32" ht="13.5" customHeight="1" x14ac:dyDescent="0.35">
      <c r="A60" s="48"/>
      <c r="B60" s="1766"/>
      <c r="C60" s="1739"/>
      <c r="D60" s="1739"/>
      <c r="E60" s="1739"/>
      <c r="F60" s="1739"/>
      <c r="G60" s="1739"/>
      <c r="H60" s="1739"/>
      <c r="I60" s="1740"/>
      <c r="J60" s="273"/>
      <c r="K60" s="265"/>
      <c r="L60" s="273"/>
      <c r="M60" s="1133"/>
      <c r="N60" s="48"/>
      <c r="O60" s="3"/>
      <c r="P60" s="3"/>
      <c r="Q60" s="3"/>
      <c r="R60" s="3"/>
      <c r="S60" s="3"/>
      <c r="T60" s="3"/>
      <c r="U60" s="3"/>
      <c r="V60" s="3"/>
      <c r="W60" s="3"/>
      <c r="X60" s="3"/>
      <c r="Y60" s="3"/>
      <c r="Z60" s="3"/>
      <c r="AA60" s="3"/>
      <c r="AB60" s="3"/>
      <c r="AC60" s="3"/>
      <c r="AD60" s="3"/>
      <c r="AE60" s="3"/>
      <c r="AF60" s="3"/>
    </row>
    <row r="61" spans="1:32" ht="19.5" customHeight="1" x14ac:dyDescent="0.25">
      <c r="A61" s="1133"/>
      <c r="B61" s="1646" t="s">
        <v>1206</v>
      </c>
      <c r="C61" s="1628"/>
      <c r="D61" s="1628"/>
      <c r="E61" s="1628"/>
      <c r="F61" s="1628"/>
      <c r="G61" s="1628"/>
      <c r="H61" s="1628"/>
      <c r="I61" s="827"/>
      <c r="J61" s="185">
        <f>J37+J48+J59</f>
        <v>0</v>
      </c>
      <c r="K61" s="185"/>
      <c r="L61" s="185">
        <f>L37+L48+L59</f>
        <v>0</v>
      </c>
      <c r="M61" s="1144"/>
      <c r="N61" s="1133"/>
      <c r="O61" s="3"/>
      <c r="P61" s="3"/>
      <c r="Q61" s="3"/>
      <c r="R61" s="3"/>
      <c r="S61" s="3"/>
      <c r="T61" s="3"/>
      <c r="U61" s="3"/>
      <c r="V61" s="3"/>
      <c r="W61" s="3"/>
      <c r="X61" s="3"/>
      <c r="Y61" s="3"/>
      <c r="Z61" s="3"/>
      <c r="AA61" s="3"/>
      <c r="AB61" s="3"/>
      <c r="AC61" s="3"/>
      <c r="AD61" s="3"/>
      <c r="AE61" s="3"/>
      <c r="AF61" s="3"/>
    </row>
    <row r="62" spans="1:32" ht="11.15" customHeight="1" x14ac:dyDescent="0.25">
      <c r="A62" s="1133"/>
      <c r="B62" s="1138"/>
      <c r="C62" s="1138"/>
      <c r="D62" s="1133"/>
      <c r="E62" s="1133"/>
      <c r="F62" s="1133"/>
      <c r="G62" s="1144"/>
      <c r="H62" s="1144"/>
      <c r="I62" s="1144"/>
      <c r="J62" s="185"/>
      <c r="K62" s="185"/>
      <c r="L62" s="185"/>
      <c r="M62" s="1144"/>
      <c r="N62" s="1133"/>
      <c r="O62" s="3"/>
      <c r="P62" s="3"/>
      <c r="Q62" s="3"/>
      <c r="R62" s="3"/>
      <c r="S62" s="3"/>
      <c r="T62" s="3"/>
      <c r="U62" s="3"/>
      <c r="V62" s="3"/>
      <c r="W62" s="3"/>
      <c r="X62" s="3"/>
      <c r="Y62" s="3"/>
      <c r="Z62" s="3"/>
      <c r="AA62" s="3"/>
      <c r="AB62" s="3"/>
      <c r="AC62" s="3"/>
      <c r="AD62" s="3"/>
      <c r="AE62" s="3"/>
      <c r="AF62" s="3"/>
    </row>
    <row r="63" spans="1:32" ht="19.5" customHeight="1" x14ac:dyDescent="0.3">
      <c r="A63" s="48"/>
      <c r="B63" s="284" t="s">
        <v>1207</v>
      </c>
      <c r="C63" s="118"/>
      <c r="D63" s="48"/>
      <c r="E63" s="48"/>
      <c r="F63" s="48"/>
      <c r="G63" s="115"/>
      <c r="H63" s="115"/>
      <c r="I63" s="115"/>
      <c r="J63" s="642"/>
      <c r="K63" s="185"/>
      <c r="L63" s="642"/>
      <c r="M63" s="115"/>
      <c r="N63" s="48"/>
      <c r="O63" s="286"/>
      <c r="P63" s="286"/>
      <c r="Q63" s="286"/>
      <c r="R63" s="286"/>
      <c r="S63" s="286"/>
      <c r="T63" s="286"/>
      <c r="U63" s="286"/>
      <c r="V63" s="286"/>
      <c r="W63" s="286"/>
      <c r="X63" s="286"/>
      <c r="Y63" s="286"/>
      <c r="Z63" s="286"/>
      <c r="AA63" s="286"/>
      <c r="AB63" s="286"/>
      <c r="AC63" s="286"/>
      <c r="AD63" s="286"/>
      <c r="AE63" s="286"/>
      <c r="AF63" s="286"/>
    </row>
    <row r="64" spans="1:32" ht="11.15" customHeight="1" x14ac:dyDescent="0.3">
      <c r="A64" s="48"/>
      <c r="B64" s="284"/>
      <c r="C64" s="118"/>
      <c r="D64" s="48"/>
      <c r="E64" s="48"/>
      <c r="F64" s="48"/>
      <c r="G64" s="115"/>
      <c r="H64" s="115"/>
      <c r="I64" s="115"/>
      <c r="J64" s="793"/>
      <c r="K64" s="185"/>
      <c r="L64" s="793"/>
      <c r="M64" s="115"/>
      <c r="N64" s="48"/>
      <c r="O64" s="286"/>
      <c r="P64" s="286"/>
      <c r="Q64" s="286"/>
      <c r="R64" s="286"/>
      <c r="S64" s="286"/>
      <c r="T64" s="286"/>
      <c r="U64" s="286"/>
      <c r="V64" s="286"/>
      <c r="W64" s="286"/>
      <c r="X64" s="286"/>
      <c r="Y64" s="286"/>
      <c r="Z64" s="286"/>
      <c r="AA64" s="286"/>
      <c r="AB64" s="286"/>
      <c r="AC64" s="286"/>
      <c r="AD64" s="286"/>
      <c r="AE64" s="286"/>
      <c r="AF64" s="286"/>
    </row>
    <row r="65" spans="1:32" ht="16.5" customHeight="1" x14ac:dyDescent="0.3">
      <c r="A65" s="48"/>
      <c r="B65" s="284" t="s">
        <v>1208</v>
      </c>
      <c r="C65" s="118"/>
      <c r="D65" s="48"/>
      <c r="E65" s="48"/>
      <c r="F65" s="48"/>
      <c r="G65" s="115"/>
      <c r="H65" s="115"/>
      <c r="I65" s="115"/>
      <c r="J65" s="287">
        <f>J61+J63</f>
        <v>0</v>
      </c>
      <c r="K65" s="185"/>
      <c r="L65" s="287">
        <f>L61+L63</f>
        <v>0</v>
      </c>
      <c r="M65" s="115"/>
      <c r="N65" s="48"/>
      <c r="O65" s="286"/>
      <c r="P65" s="286"/>
      <c r="Q65" s="286"/>
      <c r="R65" s="286"/>
      <c r="S65" s="286"/>
      <c r="T65" s="286"/>
      <c r="U65" s="286"/>
      <c r="V65" s="286"/>
      <c r="W65" s="286"/>
      <c r="X65" s="286"/>
      <c r="Y65" s="286"/>
      <c r="Z65" s="286"/>
      <c r="AA65" s="286"/>
      <c r="AB65" s="286"/>
      <c r="AC65" s="286"/>
      <c r="AD65" s="286"/>
      <c r="AE65" s="286"/>
      <c r="AF65" s="286"/>
    </row>
    <row r="66" spans="1:32" ht="13.5" customHeight="1" x14ac:dyDescent="0.25">
      <c r="A66" s="1133"/>
      <c r="B66" s="1138"/>
      <c r="C66" s="1138"/>
      <c r="D66" s="1133"/>
      <c r="E66" s="1133"/>
      <c r="F66" s="1133"/>
      <c r="G66" s="1144"/>
      <c r="H66" s="1144"/>
      <c r="I66" s="1144"/>
      <c r="J66" s="1224"/>
      <c r="K66" s="1144"/>
      <c r="L66" s="1224"/>
      <c r="M66" s="1144"/>
      <c r="N66" s="1133"/>
      <c r="O66" s="3"/>
      <c r="P66" s="3"/>
      <c r="Q66" s="3"/>
      <c r="R66" s="3"/>
      <c r="S66" s="3"/>
      <c r="T66" s="3"/>
      <c r="U66" s="3"/>
      <c r="V66" s="3"/>
      <c r="W66" s="3"/>
      <c r="X66" s="3"/>
      <c r="Y66" s="3"/>
      <c r="Z66" s="3"/>
      <c r="AA66" s="3"/>
      <c r="AB66" s="3"/>
      <c r="AC66" s="3"/>
      <c r="AD66" s="3"/>
      <c r="AE66" s="3"/>
      <c r="AF66" s="3"/>
    </row>
    <row r="67" spans="1:32" ht="13.5" customHeight="1" x14ac:dyDescent="0.25">
      <c r="A67" s="1133"/>
      <c r="B67" s="1138"/>
      <c r="C67" s="1138"/>
      <c r="D67" s="1133"/>
      <c r="E67" s="1133"/>
      <c r="F67" s="1133"/>
      <c r="G67" s="1144"/>
      <c r="H67" s="1144"/>
      <c r="I67" s="1144"/>
      <c r="J67" s="1144"/>
      <c r="K67" s="1144"/>
      <c r="L67" s="1144"/>
      <c r="M67" s="1144"/>
      <c r="N67" s="1133"/>
      <c r="O67" s="3"/>
      <c r="P67" s="3"/>
      <c r="Q67" s="3"/>
      <c r="R67" s="3"/>
      <c r="S67" s="3"/>
      <c r="T67" s="3"/>
      <c r="U67" s="3"/>
      <c r="V67" s="3"/>
      <c r="W67" s="3"/>
      <c r="X67" s="3"/>
      <c r="Y67" s="3"/>
      <c r="Z67" s="3"/>
      <c r="AA67" s="3"/>
      <c r="AB67" s="3"/>
      <c r="AC67" s="3"/>
      <c r="AD67" s="3"/>
      <c r="AE67" s="3"/>
      <c r="AF67" s="3"/>
    </row>
    <row r="68" spans="1:32" ht="13.5" customHeight="1" x14ac:dyDescent="0.25">
      <c r="A68" s="1133"/>
      <c r="B68" s="1138"/>
      <c r="C68" s="1138"/>
      <c r="D68" s="1133"/>
      <c r="E68" s="1133"/>
      <c r="F68" s="1133"/>
      <c r="G68" s="1144"/>
      <c r="H68" s="1144"/>
      <c r="I68" s="1144"/>
      <c r="J68" s="1144"/>
      <c r="K68" s="1144"/>
      <c r="L68" s="1144"/>
      <c r="M68" s="1144"/>
      <c r="N68" s="1133"/>
      <c r="O68" s="3"/>
      <c r="P68" s="3"/>
      <c r="Q68" s="3"/>
      <c r="R68" s="3"/>
      <c r="S68" s="3"/>
      <c r="T68" s="3"/>
      <c r="U68" s="3"/>
      <c r="V68" s="3"/>
      <c r="W68" s="3"/>
      <c r="X68" s="3"/>
      <c r="Y68" s="3"/>
      <c r="Z68" s="3"/>
      <c r="AA68" s="3"/>
      <c r="AB68" s="3"/>
      <c r="AC68" s="3"/>
      <c r="AD68" s="3"/>
      <c r="AE68" s="3"/>
      <c r="AF68" s="3"/>
    </row>
    <row r="69" spans="1:32" ht="13.5" customHeight="1" x14ac:dyDescent="0.25">
      <c r="A69" s="1133"/>
      <c r="B69" s="1138"/>
      <c r="C69" s="1138"/>
      <c r="D69" s="1133"/>
      <c r="E69" s="1133"/>
      <c r="F69" s="1133"/>
      <c r="G69" s="1144"/>
      <c r="H69" s="1144"/>
      <c r="I69" s="1144"/>
      <c r="J69" s="1144"/>
      <c r="K69" s="1144"/>
      <c r="L69" s="1144"/>
      <c r="M69" s="1144"/>
      <c r="N69" s="1133"/>
      <c r="O69" s="3"/>
      <c r="P69" s="3"/>
      <c r="Q69" s="3"/>
      <c r="R69" s="3"/>
      <c r="S69" s="3"/>
      <c r="T69" s="3"/>
      <c r="U69" s="3"/>
      <c r="V69" s="3"/>
      <c r="W69" s="3"/>
      <c r="X69" s="3"/>
      <c r="Y69" s="3"/>
      <c r="Z69" s="3"/>
      <c r="AA69" s="3"/>
      <c r="AB69" s="3"/>
      <c r="AC69" s="3"/>
      <c r="AD69" s="3"/>
      <c r="AE69" s="3"/>
      <c r="AF69" s="3"/>
    </row>
    <row r="70" spans="1:32" ht="13.5" customHeight="1" x14ac:dyDescent="0.25">
      <c r="A70" s="1133"/>
      <c r="B70" s="1138"/>
      <c r="C70" s="1138"/>
      <c r="D70" s="1133"/>
      <c r="E70" s="1133"/>
      <c r="F70" s="1133"/>
      <c r="G70" s="1144"/>
      <c r="H70" s="1144"/>
      <c r="I70" s="1225"/>
      <c r="J70" s="1144"/>
      <c r="K70" s="1144"/>
      <c r="L70" s="1144"/>
      <c r="M70" s="1144"/>
      <c r="N70" s="1133"/>
      <c r="O70" s="3"/>
      <c r="P70" s="3"/>
      <c r="Q70" s="3"/>
      <c r="R70" s="3"/>
      <c r="S70" s="3"/>
      <c r="T70" s="3"/>
      <c r="U70" s="3"/>
      <c r="V70" s="3"/>
      <c r="W70" s="3"/>
      <c r="X70" s="3"/>
      <c r="Y70" s="3"/>
      <c r="Z70" s="3"/>
      <c r="AA70" s="3"/>
      <c r="AB70" s="3"/>
      <c r="AC70" s="3"/>
      <c r="AD70" s="3"/>
      <c r="AE70" s="3"/>
      <c r="AF70" s="3"/>
    </row>
    <row r="71" spans="1:32" ht="13.5" customHeight="1" x14ac:dyDescent="0.25">
      <c r="A71" s="1133"/>
      <c r="B71" s="1138"/>
      <c r="C71" s="1138"/>
      <c r="D71" s="1133"/>
      <c r="E71" s="1133"/>
      <c r="F71" s="1133"/>
      <c r="G71" s="1144"/>
      <c r="H71" s="1144"/>
      <c r="I71" s="1225"/>
      <c r="J71" s="1144"/>
      <c r="K71" s="1144"/>
      <c r="L71" s="1144"/>
      <c r="M71" s="1144"/>
      <c r="N71" s="1133"/>
      <c r="O71" s="3"/>
      <c r="P71" s="3"/>
      <c r="Q71" s="3"/>
      <c r="R71" s="3"/>
      <c r="S71" s="3"/>
      <c r="T71" s="3"/>
      <c r="U71" s="3"/>
      <c r="V71" s="3"/>
      <c r="W71" s="3"/>
      <c r="X71" s="3"/>
      <c r="Y71" s="3"/>
      <c r="Z71" s="3"/>
      <c r="AA71" s="3"/>
      <c r="AB71" s="3"/>
      <c r="AC71" s="3"/>
      <c r="AD71" s="3"/>
      <c r="AE71" s="3"/>
      <c r="AF71" s="3"/>
    </row>
    <row r="72" spans="1:32" ht="13.5" customHeight="1" x14ac:dyDescent="0.25">
      <c r="A72" s="1133"/>
      <c r="B72" s="1138"/>
      <c r="C72" s="1138"/>
      <c r="D72" s="1133"/>
      <c r="E72" s="1133"/>
      <c r="F72" s="1133"/>
      <c r="G72" s="1144"/>
      <c r="H72" s="1144"/>
      <c r="I72" s="288"/>
      <c r="J72" s="1144"/>
      <c r="K72" s="1144"/>
      <c r="L72" s="1144"/>
      <c r="M72" s="1144"/>
      <c r="N72" s="1133"/>
      <c r="O72" s="3"/>
      <c r="P72" s="3"/>
      <c r="Q72" s="3"/>
      <c r="R72" s="3"/>
      <c r="S72" s="3"/>
      <c r="T72" s="3"/>
      <c r="U72" s="3"/>
      <c r="V72" s="3"/>
      <c r="W72" s="3"/>
      <c r="X72" s="3"/>
      <c r="Y72" s="3"/>
      <c r="Z72" s="3"/>
      <c r="AA72" s="3"/>
      <c r="AB72" s="3"/>
      <c r="AC72" s="3"/>
      <c r="AD72" s="3"/>
      <c r="AE72" s="3"/>
      <c r="AF72" s="3"/>
    </row>
    <row r="73" spans="1:32" ht="13.5" customHeight="1" x14ac:dyDescent="0.25">
      <c r="A73" s="1133"/>
      <c r="B73" s="1138"/>
      <c r="C73" s="1138"/>
      <c r="D73" s="1133"/>
      <c r="E73" s="1133"/>
      <c r="F73" s="1133"/>
      <c r="G73" s="1144"/>
      <c r="H73" s="1144"/>
      <c r="I73" s="1225"/>
      <c r="J73" s="1144"/>
      <c r="K73" s="1144"/>
      <c r="L73" s="1144"/>
      <c r="M73" s="1144"/>
      <c r="N73" s="1133"/>
      <c r="O73" s="3"/>
      <c r="P73" s="3"/>
      <c r="Q73" s="3"/>
      <c r="R73" s="3"/>
      <c r="S73" s="3"/>
      <c r="T73" s="3"/>
      <c r="U73" s="3"/>
      <c r="V73" s="3"/>
      <c r="W73" s="3"/>
      <c r="X73" s="3"/>
      <c r="Y73" s="3"/>
      <c r="Z73" s="3"/>
      <c r="AA73" s="3"/>
      <c r="AB73" s="3"/>
      <c r="AC73" s="3"/>
      <c r="AD73" s="3"/>
      <c r="AE73" s="3"/>
      <c r="AF73" s="3"/>
    </row>
    <row r="74" spans="1:32" ht="13.5" customHeight="1" x14ac:dyDescent="0.25">
      <c r="A74" s="1133"/>
      <c r="B74" s="1138"/>
      <c r="C74" s="1138"/>
      <c r="D74" s="1133"/>
      <c r="E74" s="1133"/>
      <c r="F74" s="1133"/>
      <c r="G74" s="1144"/>
      <c r="H74" s="1144"/>
      <c r="I74" s="288"/>
      <c r="J74" s="1144"/>
      <c r="K74" s="1144"/>
      <c r="L74" s="1144"/>
      <c r="M74" s="1144"/>
      <c r="N74" s="1133"/>
      <c r="O74" s="3"/>
      <c r="P74" s="3"/>
      <c r="Q74" s="3"/>
      <c r="R74" s="3"/>
      <c r="S74" s="3"/>
      <c r="T74" s="3"/>
      <c r="U74" s="3"/>
      <c r="V74" s="3"/>
      <c r="W74" s="3"/>
      <c r="X74" s="3"/>
      <c r="Y74" s="3"/>
      <c r="Z74" s="3"/>
      <c r="AA74" s="3"/>
      <c r="AB74" s="3"/>
      <c r="AC74" s="3"/>
      <c r="AD74" s="3"/>
      <c r="AE74" s="3"/>
      <c r="AF74" s="3"/>
    </row>
    <row r="75" spans="1:32" ht="13.5" customHeight="1" x14ac:dyDescent="0.25">
      <c r="A75" s="1133"/>
      <c r="B75" s="1138"/>
      <c r="C75" s="1138"/>
      <c r="D75" s="1133"/>
      <c r="E75" s="1133"/>
      <c r="F75" s="1133"/>
      <c r="G75" s="1144"/>
      <c r="H75" s="1144"/>
      <c r="I75" s="1225"/>
      <c r="J75" s="1144"/>
      <c r="K75" s="1144"/>
      <c r="L75" s="1144"/>
      <c r="M75" s="1144"/>
      <c r="N75" s="1133"/>
      <c r="O75" s="3"/>
      <c r="P75" s="3"/>
      <c r="Q75" s="3"/>
      <c r="R75" s="3"/>
      <c r="S75" s="3"/>
      <c r="T75" s="3"/>
      <c r="U75" s="3"/>
      <c r="V75" s="3"/>
      <c r="W75" s="3"/>
      <c r="X75" s="3"/>
      <c r="Y75" s="3"/>
      <c r="Z75" s="3"/>
      <c r="AA75" s="3"/>
      <c r="AB75" s="3"/>
      <c r="AC75" s="3"/>
      <c r="AD75" s="3"/>
      <c r="AE75" s="3"/>
      <c r="AF75" s="3"/>
    </row>
    <row r="76" spans="1:32" ht="13.5" customHeight="1" x14ac:dyDescent="0.25">
      <c r="A76" s="1133"/>
      <c r="B76" s="1138"/>
      <c r="C76" s="1138"/>
      <c r="D76" s="1133"/>
      <c r="E76" s="1133"/>
      <c r="F76" s="1133"/>
      <c r="G76" s="1144"/>
      <c r="H76" s="1144"/>
      <c r="I76" s="288"/>
      <c r="J76" s="1144"/>
      <c r="K76" s="1144"/>
      <c r="L76" s="1144"/>
      <c r="M76" s="1144"/>
      <c r="N76" s="1133"/>
      <c r="O76" s="3"/>
      <c r="P76" s="3"/>
      <c r="Q76" s="3"/>
      <c r="R76" s="3"/>
      <c r="S76" s="3"/>
      <c r="T76" s="3"/>
      <c r="U76" s="3"/>
      <c r="V76" s="3"/>
      <c r="W76" s="3"/>
      <c r="X76" s="3"/>
      <c r="Y76" s="3"/>
      <c r="Z76" s="3"/>
      <c r="AA76" s="3"/>
      <c r="AB76" s="3"/>
      <c r="AC76" s="3"/>
      <c r="AD76" s="3"/>
      <c r="AE76" s="3"/>
      <c r="AF76" s="3"/>
    </row>
    <row r="77" spans="1:32" ht="15" customHeight="1" x14ac:dyDescent="0.25">
      <c r="A77" s="3"/>
      <c r="B77" s="3"/>
      <c r="C77" s="3"/>
      <c r="D77" s="3"/>
      <c r="E77" s="3"/>
      <c r="F77" s="3"/>
      <c r="G77" s="3"/>
      <c r="H77" s="3"/>
      <c r="I77" s="289"/>
      <c r="J77" s="3"/>
      <c r="K77" s="3"/>
      <c r="L77" s="3"/>
      <c r="M77" s="3"/>
      <c r="N77" s="3"/>
      <c r="O77" s="3"/>
      <c r="P77" s="3"/>
      <c r="Q77" s="3"/>
      <c r="R77" s="3"/>
      <c r="S77" s="3"/>
      <c r="T77" s="3"/>
      <c r="U77" s="3"/>
      <c r="V77" s="3"/>
      <c r="W77" s="3"/>
      <c r="X77" s="3"/>
      <c r="Y77" s="3"/>
      <c r="Z77" s="3"/>
      <c r="AA77" s="3"/>
      <c r="AB77" s="3"/>
      <c r="AC77" s="3"/>
      <c r="AD77" s="3"/>
      <c r="AE77" s="3"/>
      <c r="AF77" s="3"/>
    </row>
    <row r="78" spans="1:32" ht="15" customHeight="1" x14ac:dyDescent="0.25">
      <c r="A78" s="3"/>
      <c r="B78" s="3"/>
      <c r="C78" s="3"/>
      <c r="D78" s="3"/>
      <c r="E78" s="3"/>
      <c r="F78" s="3"/>
      <c r="G78" s="3"/>
      <c r="H78" s="3"/>
      <c r="I78" s="289"/>
      <c r="J78" s="3"/>
      <c r="K78" s="3"/>
      <c r="L78" s="3"/>
      <c r="M78" s="3"/>
      <c r="N78" s="3"/>
      <c r="O78" s="3"/>
      <c r="P78" s="3"/>
      <c r="Q78" s="3"/>
      <c r="R78" s="3"/>
      <c r="S78" s="3"/>
      <c r="T78" s="3"/>
      <c r="U78" s="3"/>
      <c r="V78" s="3"/>
      <c r="W78" s="3"/>
      <c r="X78" s="3"/>
      <c r="Y78" s="3"/>
      <c r="Z78" s="3"/>
      <c r="AA78" s="3"/>
      <c r="AB78" s="3"/>
      <c r="AC78" s="3"/>
      <c r="AD78" s="3"/>
      <c r="AE78" s="3"/>
      <c r="AF78" s="3"/>
    </row>
    <row r="79" spans="1:32" ht="15" customHeight="1" x14ac:dyDescent="0.25">
      <c r="A79" s="3"/>
      <c r="B79" s="3"/>
      <c r="C79" s="3"/>
      <c r="D79" s="3"/>
      <c r="E79" s="3"/>
      <c r="F79" s="3"/>
      <c r="G79" s="3"/>
      <c r="H79" s="3"/>
      <c r="I79" s="289"/>
      <c r="J79" s="3"/>
      <c r="K79" s="3"/>
      <c r="L79" s="3"/>
      <c r="M79" s="3"/>
      <c r="N79" s="3"/>
      <c r="O79" s="3"/>
      <c r="P79" s="3"/>
      <c r="Q79" s="3"/>
      <c r="R79" s="3"/>
      <c r="S79" s="3"/>
      <c r="T79" s="3"/>
      <c r="U79" s="3"/>
      <c r="V79" s="3"/>
      <c r="W79" s="3"/>
      <c r="X79" s="3"/>
      <c r="Y79" s="3"/>
      <c r="Z79" s="3"/>
      <c r="AA79" s="3"/>
      <c r="AB79" s="3"/>
      <c r="AC79" s="3"/>
      <c r="AD79" s="3"/>
      <c r="AE79" s="3"/>
      <c r="AF79" s="3"/>
    </row>
    <row r="80" spans="1:32"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row>
    <row r="81" spans="1:32"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row>
    <row r="82" spans="1:32"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row>
    <row r="83" spans="1:32"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row>
    <row r="84" spans="1:32"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row>
    <row r="89" spans="1:32"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row>
    <row r="90" spans="1:32"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row>
    <row r="91" spans="1:32"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row>
    <row r="92" spans="1:32"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row>
    <row r="95" spans="1:32"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row>
    <row r="96" spans="1:32"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row>
    <row r="97" spans="1:32"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row>
    <row r="98" spans="1:32"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row>
    <row r="99" spans="1:32"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row>
    <row r="100" spans="1:32"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row>
    <row r="103" spans="1:32"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1:32"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row>
    <row r="105" spans="1:32"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row>
    <row r="106" spans="1:32"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row>
    <row r="107" spans="1:32"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row>
    <row r="108" spans="1:32"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row>
    <row r="109" spans="1:32"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row>
    <row r="110" spans="1:32"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row>
    <row r="111" spans="1:32"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row>
    <row r="112" spans="1:32"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row>
    <row r="113" spans="1:32"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row>
    <row r="114" spans="1:32"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row>
    <row r="115" spans="1:32"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row>
    <row r="116" spans="1:32"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row>
    <row r="117" spans="1:32"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row>
    <row r="118" spans="1:32"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row>
    <row r="119" spans="1:32"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row>
    <row r="120" spans="1:32"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32"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2"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row>
    <row r="125" spans="1:32"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row>
    <row r="126" spans="1:32"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row>
    <row r="127" spans="1:32"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row>
    <row r="128" spans="1:32"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row>
    <row r="129" spans="1:32"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row>
    <row r="130" spans="1:32"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row>
    <row r="133" spans="1:32"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row>
    <row r="134" spans="1:32"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row>
    <row r="135" spans="1:32"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row>
    <row r="136" spans="1:32"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row>
    <row r="137" spans="1:32"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row>
    <row r="138" spans="1:32"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row>
    <row r="139" spans="1:32"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row>
    <row r="140" spans="1:32"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row>
    <row r="143" spans="1:32"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row>
    <row r="144" spans="1:32"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1:32"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1:32"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row>
    <row r="147" spans="1:32"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row>
    <row r="148" spans="1:32"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row>
    <row r="149" spans="1:32"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row>
    <row r="150" spans="1:32"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row>
    <row r="151" spans="1:32"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row>
    <row r="152" spans="1:32"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row>
    <row r="153" spans="1:32"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row>
    <row r="154" spans="1:32"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row>
    <row r="158" spans="1:32"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row>
    <row r="159" spans="1:32"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row>
    <row r="160" spans="1:32"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row>
    <row r="161" spans="1:32"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row>
    <row r="162" spans="1:32"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row>
    <row r="163" spans="1:32"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row>
    <row r="164" spans="1:32"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row>
    <row r="165" spans="1:32"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row>
    <row r="166" spans="1:32"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row>
    <row r="167" spans="1:32"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row>
    <row r="168" spans="1:32"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row>
    <row r="169" spans="1:32"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row>
    <row r="170" spans="1:32"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row>
    <row r="171" spans="1:32"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row>
    <row r="172" spans="1:32"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row>
    <row r="173" spans="1:32"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row>
    <row r="174" spans="1:32"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row>
    <row r="175" spans="1:32"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row>
    <row r="176" spans="1:32"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row>
    <row r="177" spans="1:32"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row>
    <row r="178" spans="1:32"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row>
    <row r="179" spans="1:32"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row>
    <row r="180" spans="1:32"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row>
    <row r="181" spans="1:32"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row>
    <row r="182" spans="1:32"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row>
    <row r="183" spans="1:32"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row>
    <row r="184" spans="1:32"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row>
    <row r="185" spans="1:32"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row>
    <row r="186" spans="1:32"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row>
    <row r="187" spans="1:32"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row>
    <row r="188" spans="1:32"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row>
    <row r="189" spans="1:32"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row>
    <row r="190" spans="1:32"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row>
    <row r="192" spans="1:32"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row>
    <row r="193" spans="1:32"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row>
    <row r="194" spans="1:32"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row>
    <row r="196" spans="1:32"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row>
    <row r="197" spans="1:32"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row>
    <row r="198" spans="1:32"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row>
    <row r="199" spans="1:32"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row>
    <row r="200" spans="1:32"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row>
    <row r="201" spans="1:32"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row>
    <row r="202" spans="1:32"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row>
    <row r="203" spans="1:32"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row>
    <row r="204" spans="1:32"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row>
    <row r="205" spans="1:32"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row>
    <row r="206" spans="1:32"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row>
    <row r="207" spans="1:32"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row>
    <row r="208" spans="1:32"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row>
    <row r="209" spans="1:32"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row>
    <row r="210" spans="1:32"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row>
    <row r="211" spans="1:32"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row>
    <row r="212" spans="1:32"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row>
    <row r="213" spans="1:32"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row>
    <row r="214" spans="1:32"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row>
    <row r="215" spans="1:32"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row>
    <row r="216" spans="1:32"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row>
    <row r="217" spans="1:32"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row>
    <row r="218" spans="1:32"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row>
    <row r="220" spans="1:32"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1:32"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1:32"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row>
    <row r="225" spans="1:32"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1:32"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1:32"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1:32"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1:32"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1:32"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1:32"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1:32"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1:32"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1:32"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1:32"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1:32"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1:32"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1:32"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1:32"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1:32"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1:32"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1:32"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32"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32"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1:32"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1:32"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1:32"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32"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32"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32"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32"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32"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32"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32"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32"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32"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row>
    <row r="270" spans="1:32"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row>
    <row r="271" spans="1:32"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row>
    <row r="272" spans="1:32"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row>
    <row r="273" spans="1:32"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row>
    <row r="274" spans="1:32"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row>
    <row r="275" spans="1:32"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row>
    <row r="276" spans="1:32"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row>
    <row r="277" spans="1:32"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row>
    <row r="278" spans="1:32"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row>
    <row r="279" spans="1:32"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row>
    <row r="280" spans="1:32"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row>
    <row r="281" spans="1:32"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row>
    <row r="282" spans="1:32"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row>
    <row r="283" spans="1:32"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row>
    <row r="284" spans="1:32"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row>
    <row r="285" spans="1:32"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row>
    <row r="286" spans="1:32"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row>
    <row r="287" spans="1:32"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row>
    <row r="288" spans="1:32"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row>
    <row r="289" spans="1:32"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row>
    <row r="290" spans="1:32"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row>
    <row r="291" spans="1:32"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row>
    <row r="292" spans="1:32"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row>
    <row r="293" spans="1:32"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row>
    <row r="294" spans="1:32"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row>
    <row r="295" spans="1:32"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row>
    <row r="296" spans="1:32"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row>
    <row r="297" spans="1:32"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row>
    <row r="298" spans="1:32"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row>
    <row r="299" spans="1:32"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row>
    <row r="300" spans="1:32"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row>
    <row r="301" spans="1:32"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row>
    <row r="302" spans="1:32"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row>
    <row r="303" spans="1:32"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row>
    <row r="304" spans="1:32"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row>
    <row r="305" spans="1:32"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row>
    <row r="306" spans="1:32"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row>
    <row r="307" spans="1:32"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row>
    <row r="308" spans="1:32"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row>
    <row r="309" spans="1:32"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row>
    <row r="310" spans="1:32"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row>
    <row r="311" spans="1:32"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row>
    <row r="312" spans="1:32"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row>
    <row r="313" spans="1:32"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row>
    <row r="314" spans="1:32"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row>
    <row r="315" spans="1:32"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row>
    <row r="316" spans="1:32"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row>
    <row r="317" spans="1:32"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row>
    <row r="318" spans="1:32"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row>
    <row r="319" spans="1:32"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row>
    <row r="320" spans="1:32"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row>
    <row r="321" spans="1:32"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row>
    <row r="322" spans="1:32"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row>
    <row r="323" spans="1:32"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row>
    <row r="324" spans="1:32"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row>
    <row r="325" spans="1:32"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row>
    <row r="326" spans="1:32"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row>
    <row r="327" spans="1:32"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row>
    <row r="328" spans="1:32"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row>
    <row r="329" spans="1:32"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row>
    <row r="330" spans="1:32"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row>
    <row r="331" spans="1:32"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row>
    <row r="332" spans="1:32"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row>
    <row r="333" spans="1:32"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row>
    <row r="334" spans="1:32"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row>
    <row r="335" spans="1:32"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row>
    <row r="336" spans="1:32"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row>
    <row r="337" spans="1:32"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row>
    <row r="338" spans="1:32"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row>
    <row r="339" spans="1:32"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row>
    <row r="340" spans="1:32"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row>
    <row r="341" spans="1:32"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row>
    <row r="342" spans="1:32"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row>
    <row r="343" spans="1:32"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row>
    <row r="344" spans="1:32"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row>
    <row r="345" spans="1:32"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row>
    <row r="346" spans="1:32"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row>
    <row r="347" spans="1:32"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row>
    <row r="348" spans="1:32"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row>
    <row r="349" spans="1:32"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row>
    <row r="350" spans="1:32"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row>
    <row r="351" spans="1:32"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row>
    <row r="352" spans="1:32"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row>
    <row r="353" spans="1:32"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row>
    <row r="354" spans="1:32"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row>
    <row r="355" spans="1:32"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row>
    <row r="356" spans="1:32"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row>
    <row r="357" spans="1:32"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row>
    <row r="358" spans="1:32"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row>
    <row r="359" spans="1:32"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row>
    <row r="360" spans="1:32"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row>
    <row r="361" spans="1:32"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row>
    <row r="362" spans="1:32"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row>
    <row r="363" spans="1:32"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row>
    <row r="364" spans="1:32"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row>
    <row r="365" spans="1:32"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row>
    <row r="366" spans="1:32"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row>
    <row r="367" spans="1:32"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row>
    <row r="368" spans="1:32"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row>
    <row r="369" spans="1:32"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row>
    <row r="370" spans="1:32"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row>
    <row r="371" spans="1:32"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row>
    <row r="372" spans="1:32"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row>
    <row r="373" spans="1:32"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row>
    <row r="374" spans="1:32"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row>
    <row r="375" spans="1:32"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row>
    <row r="376" spans="1:32"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row>
    <row r="377" spans="1:32"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row>
    <row r="378" spans="1:32"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row>
    <row r="379" spans="1:32"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row>
    <row r="380" spans="1:32"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row>
    <row r="381" spans="1:32"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row>
    <row r="382" spans="1:32"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row>
    <row r="383" spans="1:32"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row>
    <row r="384" spans="1:32"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row>
    <row r="385" spans="1:32"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row>
    <row r="386" spans="1:32"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row>
    <row r="387" spans="1:32"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row>
    <row r="388" spans="1:32"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row>
    <row r="389" spans="1:32"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row>
    <row r="390" spans="1:32"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row>
    <row r="391" spans="1:32"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row>
    <row r="392" spans="1:32"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row>
    <row r="393" spans="1:32"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row>
    <row r="394" spans="1:32"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row>
    <row r="395" spans="1:32"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row>
    <row r="396" spans="1:32"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row>
    <row r="397" spans="1:32"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row>
    <row r="398" spans="1:32"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row>
    <row r="399" spans="1:32"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row>
    <row r="400" spans="1:32"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row>
    <row r="401" spans="1:32"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row>
    <row r="402" spans="1:32"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row>
    <row r="403" spans="1:32"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row>
    <row r="404" spans="1:32"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row>
    <row r="405" spans="1:32"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row>
    <row r="406" spans="1:32"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row>
    <row r="407" spans="1:32"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row>
    <row r="408" spans="1:32"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row>
    <row r="409" spans="1:32"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row>
    <row r="410" spans="1:32"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row>
    <row r="411" spans="1:32"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row>
    <row r="412" spans="1:32"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row>
    <row r="413" spans="1:32"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row>
    <row r="414" spans="1:32"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row>
    <row r="415" spans="1:32"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row>
    <row r="416" spans="1:32"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row>
    <row r="417" spans="1:32"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row>
    <row r="418" spans="1:32"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row>
    <row r="419" spans="1:32"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row>
    <row r="420" spans="1:32"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row>
    <row r="421" spans="1:32"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row>
    <row r="422" spans="1:32"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row>
    <row r="423" spans="1:32"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row>
    <row r="424" spans="1:32"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row>
    <row r="425" spans="1:32"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row>
    <row r="426" spans="1:32"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row>
    <row r="427" spans="1:32"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row>
    <row r="428" spans="1:32"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row>
    <row r="429" spans="1:32"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row>
    <row r="430" spans="1:32"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row>
    <row r="431" spans="1:32"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row>
    <row r="432" spans="1:32"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row>
    <row r="433" spans="1:32"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row>
    <row r="434" spans="1:32"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row>
    <row r="435" spans="1:32"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row>
    <row r="436" spans="1:32"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row>
    <row r="437" spans="1:32"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row>
    <row r="438" spans="1:32"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row>
    <row r="439" spans="1:32"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row>
    <row r="440" spans="1:32"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row>
    <row r="441" spans="1:32"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row>
    <row r="442" spans="1:32"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row>
    <row r="443" spans="1:32"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row>
    <row r="444" spans="1:32"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row>
    <row r="445" spans="1:32"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row>
    <row r="446" spans="1:32"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row>
    <row r="447" spans="1:32"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row>
    <row r="448" spans="1:32"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row>
    <row r="449" spans="1:32"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row>
    <row r="450" spans="1:32"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row>
    <row r="451" spans="1:32"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row>
    <row r="452" spans="1:32"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row>
    <row r="453" spans="1:32"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row>
    <row r="454" spans="1:32"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row>
    <row r="455" spans="1:32"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row>
    <row r="456" spans="1:32"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row>
    <row r="457" spans="1:32"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row>
    <row r="458" spans="1:32"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row>
    <row r="459" spans="1:32"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row>
    <row r="460" spans="1:32"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row>
    <row r="461" spans="1:32"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row>
    <row r="462" spans="1:32"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row>
    <row r="463" spans="1:32"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row>
    <row r="464" spans="1:32"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row>
    <row r="465" spans="1:32"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row>
    <row r="466" spans="1:32"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row>
    <row r="467" spans="1:32"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row>
    <row r="468" spans="1:32"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row>
    <row r="469" spans="1:32"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row>
    <row r="470" spans="1:32"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row>
    <row r="471" spans="1:32"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row>
    <row r="472" spans="1:32"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row>
    <row r="473" spans="1:32"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row>
    <row r="474" spans="1:32"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row>
    <row r="475" spans="1:32"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row>
    <row r="476" spans="1:32"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row>
    <row r="477" spans="1:32"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row>
    <row r="478" spans="1:32"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row>
    <row r="479" spans="1:32"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row>
    <row r="480" spans="1:32"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row>
    <row r="481" spans="1:32"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row>
    <row r="482" spans="1:32"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row>
    <row r="483" spans="1:32"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row>
    <row r="484" spans="1:32"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row>
    <row r="485" spans="1:32"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row>
    <row r="486" spans="1:32"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row>
    <row r="487" spans="1:32"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row>
    <row r="488" spans="1:32"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row>
    <row r="489" spans="1:32"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row>
    <row r="490" spans="1:32"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row>
    <row r="491" spans="1:32"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row>
    <row r="492" spans="1:32"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row>
    <row r="493" spans="1:32"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row>
    <row r="494" spans="1:32"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row>
    <row r="495" spans="1:32"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row>
    <row r="496" spans="1:32"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row>
    <row r="497" spans="1:32"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row>
    <row r="498" spans="1:32"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row>
    <row r="499" spans="1:32"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row>
    <row r="500" spans="1:32"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row>
    <row r="501" spans="1:32"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row>
    <row r="502" spans="1:32"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row>
    <row r="503" spans="1:32"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row>
    <row r="504" spans="1:32"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row>
    <row r="505" spans="1:32"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row>
    <row r="506" spans="1:32"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row>
    <row r="507" spans="1:32"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row>
    <row r="508" spans="1:32"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row>
    <row r="509" spans="1:32"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row>
    <row r="510" spans="1:32"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row>
    <row r="511" spans="1:32"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row>
    <row r="512" spans="1:32"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row>
    <row r="513" spans="1:32"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row>
    <row r="514" spans="1:32"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row>
    <row r="515" spans="1:32"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row>
    <row r="516" spans="1:32"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row>
    <row r="517" spans="1:32"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row>
    <row r="518" spans="1:32"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row>
    <row r="519" spans="1:32"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row>
    <row r="520" spans="1:32"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row>
    <row r="521" spans="1:32"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row>
    <row r="522" spans="1:32"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row>
    <row r="523" spans="1:32"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row>
    <row r="524" spans="1:32"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row>
    <row r="525" spans="1:32"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row>
    <row r="526" spans="1:32"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row>
    <row r="527" spans="1:32"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row>
    <row r="528" spans="1:32"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row>
    <row r="529" spans="1:32"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row>
    <row r="530" spans="1:32"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row>
    <row r="531" spans="1:32"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row>
    <row r="532" spans="1:32"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row>
    <row r="533" spans="1:32"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row>
    <row r="534" spans="1:32"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row>
    <row r="535" spans="1:32"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row>
    <row r="536" spans="1:32"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row>
    <row r="537" spans="1:32"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row>
    <row r="538" spans="1:32"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row>
    <row r="539" spans="1:32"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row>
    <row r="540" spans="1:32"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row>
    <row r="541" spans="1:32"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row>
    <row r="542" spans="1:32"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row>
    <row r="543" spans="1:32"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row>
    <row r="544" spans="1:32"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row>
    <row r="545" spans="1:32"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row>
    <row r="546" spans="1:32"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row>
    <row r="547" spans="1:32"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row>
    <row r="548" spans="1:32"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row>
    <row r="549" spans="1:32"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row>
    <row r="550" spans="1:32"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row>
    <row r="551" spans="1:32"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row>
    <row r="552" spans="1:32"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row>
    <row r="553" spans="1:32"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row>
    <row r="554" spans="1:32"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row>
    <row r="555" spans="1:32"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row>
    <row r="556" spans="1:32"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row>
    <row r="557" spans="1:32"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row>
    <row r="558" spans="1:32"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row>
    <row r="559" spans="1:32"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row>
    <row r="560" spans="1:32"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row>
    <row r="561" spans="1:32"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row>
    <row r="562" spans="1:32"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row>
    <row r="563" spans="1:32"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row>
    <row r="564" spans="1:32"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row>
    <row r="565" spans="1:32"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row>
    <row r="566" spans="1:32"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row>
    <row r="567" spans="1:32"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row>
    <row r="568" spans="1:32"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row>
    <row r="569" spans="1:32"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row>
    <row r="570" spans="1:32"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row>
    <row r="571" spans="1:32"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row>
    <row r="572" spans="1:32"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row>
    <row r="573" spans="1:32"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row>
    <row r="574" spans="1:32"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row>
    <row r="575" spans="1:32"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row>
    <row r="576" spans="1:32"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row>
    <row r="577" spans="1:32"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row>
    <row r="578" spans="1:32"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row>
    <row r="579" spans="1:32"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row>
    <row r="580" spans="1:32"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row>
    <row r="581" spans="1:32"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row>
    <row r="582" spans="1:32"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row>
    <row r="583" spans="1:32"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row>
    <row r="584" spans="1:32"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row>
    <row r="585" spans="1:32"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row>
    <row r="586" spans="1:32"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row>
    <row r="587" spans="1:32"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row>
    <row r="588" spans="1:32"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row>
    <row r="589" spans="1:32"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row>
    <row r="590" spans="1:32"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row>
    <row r="591" spans="1:32"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row>
    <row r="592" spans="1:32"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row>
    <row r="593" spans="1:32"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row>
    <row r="594" spans="1:32"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row>
    <row r="595" spans="1:32"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row>
    <row r="596" spans="1:32"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row>
    <row r="597" spans="1:32"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row>
    <row r="598" spans="1:32"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row>
    <row r="599" spans="1:32"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row>
    <row r="600" spans="1:32"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row>
    <row r="601" spans="1:32"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row>
    <row r="602" spans="1:32"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row>
    <row r="603" spans="1:32"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row>
    <row r="604" spans="1:32"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row>
    <row r="605" spans="1:32"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row>
    <row r="606" spans="1:32"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row>
    <row r="607" spans="1:32"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row>
    <row r="608" spans="1:32"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row>
    <row r="609" spans="1:32"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row>
    <row r="610" spans="1:32"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row>
    <row r="611" spans="1:32"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row>
    <row r="612" spans="1:32"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row>
    <row r="613" spans="1:32"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row>
    <row r="614" spans="1:32"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row>
    <row r="615" spans="1:32"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row>
    <row r="616" spans="1:32"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row>
    <row r="617" spans="1:32"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row>
    <row r="618" spans="1:32"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row>
    <row r="619" spans="1:32"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row>
    <row r="620" spans="1:32"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row>
    <row r="621" spans="1:32"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row>
    <row r="622" spans="1:32"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row>
    <row r="623" spans="1:32"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row>
    <row r="624" spans="1:32"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row>
    <row r="625" spans="1:32"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row>
    <row r="626" spans="1:32"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row>
    <row r="627" spans="1:32"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row>
    <row r="628" spans="1:32"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row>
    <row r="629" spans="1:32"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row>
    <row r="630" spans="1:32"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row>
    <row r="631" spans="1:32"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row>
    <row r="632" spans="1:32"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row>
    <row r="633" spans="1:32"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row>
    <row r="634" spans="1:32"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row>
    <row r="635" spans="1:32"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row>
    <row r="636" spans="1:32"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row>
    <row r="637" spans="1:32"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row>
    <row r="638" spans="1:32"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row>
    <row r="639" spans="1:32"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row>
    <row r="640" spans="1:32"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row>
    <row r="641" spans="1:32"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row>
    <row r="642" spans="1:32"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row>
    <row r="643" spans="1:32"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row>
    <row r="644" spans="1:32"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row>
    <row r="645" spans="1:32"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row>
    <row r="646" spans="1:32"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row>
    <row r="647" spans="1:32"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row>
    <row r="648" spans="1:32"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row>
    <row r="649" spans="1:32"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row>
    <row r="650" spans="1:32"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row>
    <row r="651" spans="1:32"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row>
    <row r="652" spans="1:32"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row>
    <row r="653" spans="1:32"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row>
    <row r="654" spans="1:32"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row>
    <row r="655" spans="1:32"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row>
    <row r="656" spans="1:32"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row>
    <row r="657" spans="1:32"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row>
    <row r="658" spans="1:32"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row>
    <row r="659" spans="1:32"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row>
    <row r="660" spans="1:32"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row>
    <row r="661" spans="1:32"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row>
    <row r="662" spans="1:32"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row>
    <row r="663" spans="1:32"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row>
    <row r="664" spans="1:32"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row>
    <row r="665" spans="1:32"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row>
    <row r="666" spans="1:32"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row>
    <row r="667" spans="1:32"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row>
    <row r="668" spans="1:32"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row>
    <row r="669" spans="1:32"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row>
    <row r="670" spans="1:32"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row>
    <row r="671" spans="1:32"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row>
    <row r="672" spans="1:32"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row>
    <row r="673" spans="1:32"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row>
    <row r="674" spans="1:32"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row>
    <row r="675" spans="1:32"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row>
    <row r="676" spans="1:32"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row>
    <row r="677" spans="1:32"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row>
    <row r="678" spans="1:32"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row>
    <row r="679" spans="1:32"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row>
    <row r="680" spans="1:32"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row>
    <row r="681" spans="1:32"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row>
    <row r="682" spans="1:32"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row>
    <row r="683" spans="1:32"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row>
    <row r="684" spans="1:32"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row>
    <row r="685" spans="1:32"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row>
    <row r="686" spans="1:32"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row>
    <row r="687" spans="1:32"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row>
    <row r="688" spans="1:32"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row>
    <row r="689" spans="1:32"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row>
    <row r="690" spans="1:32"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row>
    <row r="691" spans="1:32"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row>
    <row r="692" spans="1:32"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row>
    <row r="693" spans="1:32"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row>
    <row r="694" spans="1:32"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row>
    <row r="695" spans="1:32"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row>
    <row r="696" spans="1:32"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row>
    <row r="697" spans="1:32"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row>
    <row r="698" spans="1:32"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row>
    <row r="699" spans="1:32"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row>
    <row r="700" spans="1:32"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row>
    <row r="701" spans="1:32"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row>
    <row r="702" spans="1:32"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row>
    <row r="703" spans="1:32"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row>
    <row r="704" spans="1:32"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row>
    <row r="705" spans="1:32"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row>
    <row r="706" spans="1:32"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row>
    <row r="707" spans="1:32"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row>
    <row r="708" spans="1:32"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row>
    <row r="709" spans="1:32"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row>
    <row r="710" spans="1:32"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row>
    <row r="711" spans="1:32"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row>
    <row r="712" spans="1:32"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row>
    <row r="713" spans="1:32"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row>
    <row r="714" spans="1:32"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row>
    <row r="715" spans="1:32"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row>
    <row r="716" spans="1:32"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row>
    <row r="717" spans="1:32"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row>
    <row r="718" spans="1:32"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row>
    <row r="719" spans="1:32"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row>
    <row r="720" spans="1:32"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row>
    <row r="721" spans="1:32"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row>
    <row r="722" spans="1:32"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row>
    <row r="723" spans="1:32"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row>
    <row r="724" spans="1:32"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row>
    <row r="725" spans="1:32"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row>
    <row r="726" spans="1:32"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row>
    <row r="727" spans="1:32"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row>
    <row r="728" spans="1:32"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row>
    <row r="729" spans="1:32"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row>
    <row r="730" spans="1:32"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row>
    <row r="731" spans="1:32"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row>
    <row r="732" spans="1:32"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row>
    <row r="733" spans="1:32"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row>
    <row r="734" spans="1:32"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row>
    <row r="735" spans="1:32"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row>
    <row r="736" spans="1:32"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row>
    <row r="737" spans="1:32"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row>
    <row r="738" spans="1:32"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row>
    <row r="739" spans="1:32"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row>
    <row r="740" spans="1:32"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row>
    <row r="741" spans="1:32"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row>
    <row r="742" spans="1:32"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row>
    <row r="743" spans="1:32"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row>
    <row r="744" spans="1:32"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row>
    <row r="745" spans="1:32"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row>
    <row r="746" spans="1:32"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row>
    <row r="747" spans="1:32"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row>
    <row r="748" spans="1:32"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row>
    <row r="749" spans="1:32"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row>
    <row r="750" spans="1:32"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row>
    <row r="751" spans="1:32"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row>
    <row r="752" spans="1:32"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row>
    <row r="753" spans="1:32"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row>
    <row r="754" spans="1:32"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row>
    <row r="755" spans="1:32"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row>
    <row r="756" spans="1:32"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row>
    <row r="757" spans="1:32"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row>
    <row r="758" spans="1:32"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row>
    <row r="759" spans="1:32"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row>
    <row r="760" spans="1:32"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row>
    <row r="761" spans="1:32"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row>
    <row r="762" spans="1:32"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row>
    <row r="763" spans="1:32"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row>
    <row r="764" spans="1:32"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row>
    <row r="765" spans="1:32"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row>
    <row r="766" spans="1:32"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row>
    <row r="767" spans="1:32"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row>
    <row r="768" spans="1:32"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row>
    <row r="769" spans="1:32"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row>
    <row r="770" spans="1:32"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row>
    <row r="771" spans="1:32"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row>
    <row r="772" spans="1:32"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row>
    <row r="773" spans="1:32"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row>
    <row r="774" spans="1:32"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row>
    <row r="775" spans="1:32"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row>
    <row r="776" spans="1:32"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row>
    <row r="777" spans="1:32"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row>
    <row r="778" spans="1:32"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row>
    <row r="779" spans="1:32"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row>
    <row r="780" spans="1:32"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row>
    <row r="781" spans="1:32"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row>
    <row r="782" spans="1:32"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row>
    <row r="783" spans="1:32"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row>
    <row r="784" spans="1:32"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row>
    <row r="785" spans="1:32"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row>
    <row r="786" spans="1:32"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row>
    <row r="787" spans="1:32"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row>
    <row r="788" spans="1:32"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row>
    <row r="789" spans="1:32"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row>
    <row r="790" spans="1:32"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row>
    <row r="791" spans="1:32"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row>
    <row r="792" spans="1:32"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row>
    <row r="793" spans="1:32"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row>
    <row r="794" spans="1:32"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row>
    <row r="795" spans="1:32"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row>
    <row r="796" spans="1:32"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row>
    <row r="797" spans="1:32"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row>
    <row r="798" spans="1:32"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row>
    <row r="799" spans="1:32"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row>
    <row r="800" spans="1:32"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row>
    <row r="801" spans="1:32"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row>
    <row r="802" spans="1:32"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row>
    <row r="803" spans="1:32"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row>
    <row r="804" spans="1:32"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row>
    <row r="805" spans="1:32"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row>
    <row r="806" spans="1:32"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row>
    <row r="807" spans="1:32"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row>
    <row r="808" spans="1:32"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row>
    <row r="809" spans="1:32"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row>
    <row r="810" spans="1:32"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row>
    <row r="811" spans="1:32"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row>
    <row r="812" spans="1:32"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row>
    <row r="813" spans="1:32"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row>
    <row r="814" spans="1:32"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row>
    <row r="815" spans="1:32"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row>
    <row r="816" spans="1:32"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row>
    <row r="817" spans="1:32"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row>
    <row r="818" spans="1:32"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row>
    <row r="819" spans="1:32"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row>
    <row r="820" spans="1:32"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row>
    <row r="821" spans="1:32"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row>
    <row r="822" spans="1:32"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row>
    <row r="823" spans="1:32"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row>
    <row r="824" spans="1:32"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row>
    <row r="825" spans="1:32"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row>
    <row r="826" spans="1:32"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row>
    <row r="827" spans="1:32"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row>
    <row r="828" spans="1:32"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row>
    <row r="829" spans="1:32"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row>
    <row r="830" spans="1:32"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row>
    <row r="831" spans="1:32"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row>
    <row r="832" spans="1:32"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row>
    <row r="833" spans="1:32"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row>
    <row r="834" spans="1:32"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row>
    <row r="835" spans="1:32"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row>
    <row r="836" spans="1:32"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row>
    <row r="837" spans="1:32"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row>
    <row r="838" spans="1:32"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row>
    <row r="839" spans="1:32"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row>
    <row r="840" spans="1:32"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row>
    <row r="841" spans="1:32"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row>
    <row r="842" spans="1:32"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row>
    <row r="843" spans="1:32"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row>
    <row r="844" spans="1:32"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row>
    <row r="845" spans="1:32"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row>
    <row r="846" spans="1:32"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row>
    <row r="847" spans="1:32"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row>
    <row r="848" spans="1:32"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row>
    <row r="849" spans="1:32"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row>
    <row r="850" spans="1:32"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row>
    <row r="851" spans="1:32"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row>
    <row r="852" spans="1:32"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row>
    <row r="853" spans="1:32"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row>
    <row r="854" spans="1:32"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row>
    <row r="855" spans="1:32"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row>
    <row r="856" spans="1:32"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row>
    <row r="857" spans="1:32"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row>
    <row r="858" spans="1:32"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row>
    <row r="859" spans="1:32"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row>
    <row r="860" spans="1:32"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row>
    <row r="861" spans="1:32"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row>
    <row r="862" spans="1:32"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row>
    <row r="863" spans="1:32"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row>
    <row r="864" spans="1:32"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row>
    <row r="865" spans="1:32"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row>
    <row r="866" spans="1:32"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row>
    <row r="867" spans="1:32"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row>
    <row r="868" spans="1:32"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row>
    <row r="869" spans="1:32"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row>
    <row r="870" spans="1:32"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row>
    <row r="871" spans="1:32"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row>
    <row r="872" spans="1:32"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row>
    <row r="873" spans="1:32"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row>
    <row r="874" spans="1:32"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row>
    <row r="875" spans="1:32"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row>
    <row r="876" spans="1:32"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row>
    <row r="877" spans="1:32"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row>
    <row r="878" spans="1:32"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row>
    <row r="879" spans="1:32"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row>
    <row r="880" spans="1:32"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row>
    <row r="881" spans="1:32"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row>
    <row r="882" spans="1:32"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row>
    <row r="883" spans="1:32"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row>
    <row r="884" spans="1:32"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row>
    <row r="885" spans="1:32"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row>
    <row r="886" spans="1:32"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row>
    <row r="887" spans="1:32"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row>
    <row r="888" spans="1:32"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row>
    <row r="889" spans="1:32"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row>
    <row r="890" spans="1:32"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row>
    <row r="891" spans="1:32"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row>
    <row r="892" spans="1:32"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row>
    <row r="893" spans="1:32"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row>
    <row r="894" spans="1:32"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row>
    <row r="895" spans="1:32"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row>
    <row r="896" spans="1:32"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row>
    <row r="897" spans="1:32"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row>
    <row r="898" spans="1:32"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row>
    <row r="899" spans="1:32"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row>
    <row r="900" spans="1:32"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row>
    <row r="901" spans="1:32"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row>
    <row r="902" spans="1:32"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row>
    <row r="903" spans="1:32"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row>
    <row r="904" spans="1:32"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row>
    <row r="905" spans="1:32"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row>
    <row r="906" spans="1:32"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row>
    <row r="907" spans="1:32"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row>
    <row r="908" spans="1:32"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row>
    <row r="909" spans="1:32"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row>
    <row r="910" spans="1:32"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row>
    <row r="911" spans="1:32"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row>
    <row r="912" spans="1:32"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row>
    <row r="913" spans="1:32"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row>
    <row r="914" spans="1:32"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row>
    <row r="915" spans="1:32"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row>
    <row r="916" spans="1:32"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row>
    <row r="917" spans="1:32"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row>
    <row r="918" spans="1:32"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row>
    <row r="919" spans="1:32"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row>
    <row r="920" spans="1:32"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row>
    <row r="921" spans="1:32"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row>
    <row r="922" spans="1:32"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row>
    <row r="923" spans="1:32"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row>
    <row r="924" spans="1:32"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row>
    <row r="925" spans="1:32"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row>
    <row r="926" spans="1:32"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row>
    <row r="927" spans="1:32"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row>
    <row r="928" spans="1:32"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row>
    <row r="929" spans="1:32"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row>
    <row r="930" spans="1:32"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row>
    <row r="931" spans="1:32"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row>
    <row r="932" spans="1:32"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row>
    <row r="933" spans="1:32"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row>
    <row r="934" spans="1:32"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row>
    <row r="935" spans="1:32"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row>
    <row r="936" spans="1:32"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row>
    <row r="937" spans="1:32"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row>
    <row r="938" spans="1:32"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row>
    <row r="939" spans="1:32"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row>
    <row r="940" spans="1:32"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row>
    <row r="941" spans="1:32"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row>
    <row r="942" spans="1:32"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row>
    <row r="943" spans="1:32"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row>
    <row r="944" spans="1:32"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row>
    <row r="945" spans="1:32"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row>
    <row r="946" spans="1:32"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row>
    <row r="947" spans="1:32"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row>
    <row r="948" spans="1:32"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row>
    <row r="949" spans="1:32"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row>
    <row r="950" spans="1:32"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row>
    <row r="951" spans="1:32"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row>
    <row r="952" spans="1:32"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row>
    <row r="953" spans="1:32"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row>
    <row r="954" spans="1:32"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row>
    <row r="955" spans="1:32"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row>
    <row r="956" spans="1:32"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row>
    <row r="957" spans="1:32"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row>
    <row r="958" spans="1:32"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row>
    <row r="959" spans="1:32"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row>
    <row r="960" spans="1:32"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row>
    <row r="961" spans="1:32"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row>
    <row r="962" spans="1:32"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row>
    <row r="963" spans="1:32"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row>
    <row r="964" spans="1:32"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row>
    <row r="965" spans="1:32"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row>
    <row r="966" spans="1:32"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row>
    <row r="967" spans="1:32"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row>
    <row r="968" spans="1:32"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row>
    <row r="969" spans="1:32"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row>
    <row r="970" spans="1:32"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row>
    <row r="971" spans="1:32"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row>
    <row r="972" spans="1:32"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row>
    <row r="973" spans="1:32"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row>
    <row r="974" spans="1:32"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row>
    <row r="975" spans="1:32"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row>
    <row r="976" spans="1:32"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row>
    <row r="977" spans="1:32"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row>
    <row r="978" spans="1:32"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row>
    <row r="979" spans="1:32"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row>
    <row r="980" spans="1:32"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row>
    <row r="981" spans="1:32"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row>
    <row r="982" spans="1:32"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row>
    <row r="983" spans="1:32"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row>
    <row r="984" spans="1:32"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row>
    <row r="985" spans="1:32"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row>
    <row r="986" spans="1:32"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row>
    <row r="987" spans="1:32"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row>
    <row r="988" spans="1:32"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row>
    <row r="989" spans="1:32"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row>
    <row r="990" spans="1:32"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row>
    <row r="991" spans="1:32"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row>
    <row r="992" spans="1:32"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row>
    <row r="993" spans="1:32"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row>
    <row r="994" spans="1:32"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row>
  </sheetData>
  <sheetProtection selectLockedCells="1"/>
  <mergeCells count="19">
    <mergeCell ref="B59:I60"/>
    <mergeCell ref="B61:H61"/>
    <mergeCell ref="L4:M4"/>
    <mergeCell ref="F6:G6"/>
    <mergeCell ref="E46:G46"/>
    <mergeCell ref="E56:G56"/>
    <mergeCell ref="E57:G57"/>
    <mergeCell ref="E18:H18"/>
    <mergeCell ref="E19:H19"/>
    <mergeCell ref="E33:H33"/>
    <mergeCell ref="E34:H34"/>
    <mergeCell ref="B37:I38"/>
    <mergeCell ref="E45:G45"/>
    <mergeCell ref="B48:I49"/>
    <mergeCell ref="B1:D1"/>
    <mergeCell ref="F2:H2"/>
    <mergeCell ref="J2:K2"/>
    <mergeCell ref="F3:H3"/>
    <mergeCell ref="K3:L3"/>
  </mergeCells>
  <conditionalFormatting sqref="B1">
    <cfRule type="cellIs" dxfId="278" priority="1" operator="equal">
      <formula>"Terminé"</formula>
    </cfRule>
    <cfRule type="cellIs" dxfId="277" priority="2" operator="equal">
      <formula>"En rédaction"</formula>
    </cfRule>
  </conditionalFormatting>
  <conditionalFormatting sqref="E18:H19">
    <cfRule type="expression" dxfId="276" priority="5">
      <formula>$B$1="Terminé"</formula>
    </cfRule>
  </conditionalFormatting>
  <conditionalFormatting sqref="F2:F3 I2:I3 K3:L3 F6 L25:L34 E33:H34 L40:L46 E45:G46 L51:L57 E56:G57 L63">
    <cfRule type="expression" dxfId="275" priority="3">
      <formula>$B$1="Terminé"</formula>
    </cfRule>
  </conditionalFormatting>
  <conditionalFormatting sqref="J12">
    <cfRule type="expression" dxfId="274" priority="9">
      <formula>$B$1="Terminé"</formula>
    </cfRule>
  </conditionalFormatting>
  <conditionalFormatting sqref="J15:J19">
    <cfRule type="expression" dxfId="273" priority="8">
      <formula>$B$1="Terminé"</formula>
    </cfRule>
  </conditionalFormatting>
  <conditionalFormatting sqref="J25:J34 J40:J46 J51:J57 J63">
    <cfRule type="expression" dxfId="272" priority="7">
      <formula>$B$1="Terminé"</formula>
    </cfRule>
  </conditionalFormatting>
  <conditionalFormatting sqref="L12">
    <cfRule type="expression" dxfId="271" priority="6">
      <formula>$B$1="Terminé"</formula>
    </cfRule>
  </conditionalFormatting>
  <conditionalFormatting sqref="L15:L19">
    <cfRule type="expression" dxfId="270" priority="4">
      <formula>$B$1="Terminé"</formula>
    </cfRule>
  </conditionalFormatting>
  <dataValidations count="1">
    <dataValidation type="list" allowBlank="1" sqref="B1" xr:uid="{00000000-0002-0000-0A00-000000000000}">
      <formula1>"Terminé,En rédaction"</formula1>
    </dataValidation>
  </dataValidations>
  <printOptions horizontalCentered="1"/>
  <pageMargins left="0.39370078740157483" right="0.31496062992125984" top="0.39370078740157483" bottom="0.39370078740157483" header="0" footer="0"/>
  <pageSetup scale="61" fitToWidth="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3">
    <tabColor rgb="FF9FEDFF"/>
    <outlinePr summaryBelow="0" summaryRight="0"/>
  </sheetPr>
  <dimension ref="A1:AI1002"/>
  <sheetViews>
    <sheetView showGridLines="0" showRowColHeaders="0" zoomScaleNormal="100" workbookViewId="0">
      <pane ySplit="6" topLeftCell="A7" activePane="bottomLeft" state="frozen"/>
      <selection activeCell="G21" sqref="G21:K21"/>
      <selection pane="bottomLeft" activeCell="C10" sqref="C10:O10"/>
    </sheetView>
  </sheetViews>
  <sheetFormatPr baseColWidth="10" defaultColWidth="12.54296875" defaultRowHeight="15" customHeight="1" x14ac:dyDescent="0.25"/>
  <cols>
    <col min="1" max="1" width="1.453125" customWidth="1"/>
    <col min="2" max="2" width="4" customWidth="1"/>
    <col min="3" max="3" width="3.54296875" customWidth="1"/>
    <col min="4" max="4" width="14.54296875" customWidth="1"/>
    <col min="5" max="6" width="6.453125" customWidth="1"/>
    <col min="7" max="7" width="5.54296875" customWidth="1"/>
    <col min="8" max="8" width="11.54296875" customWidth="1"/>
    <col min="9" max="9" width="24.26953125" customWidth="1"/>
    <col min="10" max="11" width="6.81640625" customWidth="1"/>
    <col min="12" max="12" width="7.81640625" customWidth="1"/>
    <col min="13" max="13" width="18.453125" customWidth="1"/>
    <col min="14" max="14" width="17.1796875" customWidth="1"/>
    <col min="15" max="15" width="16.26953125" customWidth="1"/>
    <col min="16" max="16" width="1.81640625" customWidth="1"/>
    <col min="17" max="35" width="12.54296875" customWidth="1"/>
  </cols>
  <sheetData>
    <row r="1" spans="1:35" ht="15.65" customHeight="1" thickBot="1" x14ac:dyDescent="0.3">
      <c r="A1" s="192"/>
      <c r="B1" s="1636" t="s">
        <v>378</v>
      </c>
      <c r="C1" s="1681"/>
      <c r="D1" s="1637"/>
      <c r="E1" s="192"/>
      <c r="F1" s="192"/>
      <c r="G1" s="192"/>
      <c r="H1" s="192"/>
      <c r="I1" s="192"/>
      <c r="J1" s="192"/>
      <c r="K1" s="192"/>
      <c r="L1" s="192"/>
      <c r="M1" s="192"/>
      <c r="N1" s="192"/>
      <c r="O1" s="192"/>
      <c r="P1" s="192"/>
      <c r="Q1" s="192"/>
      <c r="R1" s="192"/>
      <c r="S1" s="192"/>
      <c r="T1" s="20"/>
      <c r="U1" s="20"/>
      <c r="V1" s="20"/>
      <c r="W1" s="20"/>
      <c r="X1" s="20"/>
      <c r="Y1" s="20"/>
      <c r="Z1" s="20"/>
      <c r="AA1" s="20"/>
      <c r="AB1" s="20"/>
      <c r="AC1" s="20"/>
      <c r="AD1" s="20"/>
      <c r="AE1" s="20"/>
      <c r="AF1" s="20"/>
      <c r="AG1" s="20"/>
      <c r="AH1" s="20"/>
      <c r="AI1" s="20"/>
    </row>
    <row r="2" spans="1:35" ht="18" customHeight="1" x14ac:dyDescent="0.3">
      <c r="A2" s="1128"/>
      <c r="B2" s="36" t="s">
        <v>944</v>
      </c>
      <c r="C2" s="36"/>
      <c r="D2" s="36"/>
      <c r="E2" s="1775" t="str">
        <f>IF(NomOrg="","",NomOrg)</f>
        <v/>
      </c>
      <c r="F2" s="1628"/>
      <c r="G2" s="1628"/>
      <c r="H2" s="1628"/>
      <c r="I2" s="1628"/>
      <c r="J2" s="1628"/>
      <c r="K2" s="1628"/>
      <c r="L2" s="1628"/>
      <c r="M2" s="1776"/>
      <c r="P2" s="34"/>
    </row>
    <row r="3" spans="1:35" ht="18" customHeight="1" x14ac:dyDescent="0.35">
      <c r="A3" s="1128"/>
      <c r="B3" s="36" t="s">
        <v>1132</v>
      </c>
      <c r="C3" s="36"/>
      <c r="D3" s="36"/>
      <c r="E3" s="1777" t="str">
        <f>IF(NomProjet="","",NomProjet)</f>
        <v/>
      </c>
      <c r="F3" s="1628"/>
      <c r="G3" s="1628"/>
      <c r="H3" s="1628"/>
      <c r="I3" s="1628"/>
      <c r="J3" s="1628"/>
      <c r="K3" s="1628"/>
      <c r="L3" s="1629"/>
      <c r="M3" s="291" t="s">
        <v>946</v>
      </c>
      <c r="N3" s="1227" t="str">
        <f>IF(NoProjet="","",NoProjet)</f>
        <v/>
      </c>
      <c r="O3" s="292" t="str">
        <f>VersionDoc</f>
        <v>V260301</v>
      </c>
      <c r="P3" s="34"/>
    </row>
    <row r="4" spans="1:35" ht="19.5" customHeight="1" x14ac:dyDescent="0.35">
      <c r="A4" s="34"/>
      <c r="B4" s="34"/>
      <c r="C4" s="34"/>
      <c r="D4" s="34"/>
      <c r="E4" s="38"/>
      <c r="F4" s="38"/>
      <c r="G4" s="38"/>
      <c r="H4" s="38"/>
      <c r="I4" s="38"/>
      <c r="J4" s="38"/>
      <c r="K4" s="38"/>
      <c r="L4" s="38"/>
      <c r="M4" s="34"/>
      <c r="N4" s="34"/>
      <c r="O4" s="34"/>
      <c r="P4" s="34"/>
    </row>
    <row r="5" spans="1:35" ht="19.5" customHeight="1" x14ac:dyDescent="0.4">
      <c r="A5" s="34"/>
      <c r="B5" s="293" t="s">
        <v>1209</v>
      </c>
      <c r="C5" s="34"/>
      <c r="D5" s="34"/>
      <c r="E5" s="38"/>
      <c r="F5" s="38"/>
      <c r="G5" s="38"/>
      <c r="H5" s="38"/>
      <c r="I5" s="38"/>
      <c r="J5" s="38"/>
      <c r="K5" s="38"/>
      <c r="L5" s="38"/>
      <c r="M5" s="34"/>
      <c r="N5" s="34"/>
      <c r="O5" s="34"/>
      <c r="P5" s="34"/>
    </row>
    <row r="6" spans="1:35" ht="23.25" customHeight="1" thickBot="1" x14ac:dyDescent="0.3">
      <c r="A6" s="34"/>
      <c r="B6" s="1133" t="s">
        <v>1133</v>
      </c>
      <c r="C6" s="34"/>
      <c r="D6" s="34"/>
      <c r="E6" s="1768" t="str">
        <f>IF(DateFinAF="","",DateFinAF)</f>
        <v/>
      </c>
      <c r="F6" s="1779"/>
      <c r="G6" s="1779"/>
      <c r="H6" s="1780"/>
      <c r="I6" s="717"/>
      <c r="J6" s="717"/>
      <c r="K6" s="717"/>
      <c r="L6" s="34"/>
      <c r="M6" s="34"/>
      <c r="N6" s="34"/>
      <c r="O6" s="34"/>
      <c r="P6" s="34"/>
    </row>
    <row r="7" spans="1:35" ht="32.15" customHeight="1" x14ac:dyDescent="0.35">
      <c r="A7" s="34"/>
      <c r="B7" s="34"/>
      <c r="C7" s="34"/>
      <c r="D7" s="34"/>
      <c r="E7" s="38"/>
      <c r="F7" s="38"/>
      <c r="G7" s="38"/>
      <c r="H7" s="38"/>
      <c r="I7" s="38"/>
      <c r="J7" s="38"/>
      <c r="K7" s="38"/>
      <c r="L7" s="38"/>
      <c r="M7" s="34"/>
      <c r="N7" s="290" t="str">
        <f>CONCATENATE("Page ",LEFT('Table des matières'!$K$19,2))</f>
        <v>Page  9</v>
      </c>
      <c r="O7" s="688" t="str">
        <f>IF(PageDerniere="","",CONCATENATE("sur ",PageDerniere))</f>
        <v>sur 46</v>
      </c>
      <c r="P7" s="34"/>
    </row>
    <row r="8" spans="1:35" ht="19.5" customHeight="1" x14ac:dyDescent="0.25">
      <c r="A8" s="1133"/>
      <c r="B8" s="118">
        <v>1</v>
      </c>
      <c r="C8" s="294" t="s">
        <v>1210</v>
      </c>
      <c r="D8" s="124"/>
      <c r="E8" s="48"/>
      <c r="F8" s="48"/>
      <c r="G8" s="48"/>
      <c r="H8" s="48"/>
      <c r="I8" s="48"/>
      <c r="J8" s="48"/>
      <c r="K8" s="48"/>
      <c r="L8" s="115"/>
      <c r="M8" s="48"/>
      <c r="N8" s="295"/>
      <c r="O8" s="48"/>
      <c r="P8" s="48"/>
      <c r="Q8" s="58"/>
      <c r="R8" s="58"/>
      <c r="S8" s="58"/>
      <c r="T8" s="58"/>
      <c r="U8" s="58"/>
      <c r="V8" s="58"/>
      <c r="W8" s="58"/>
      <c r="X8" s="58"/>
      <c r="Y8" s="58"/>
      <c r="Z8" s="58"/>
      <c r="AA8" s="58"/>
      <c r="AB8" s="58"/>
      <c r="AC8" s="58"/>
      <c r="AD8" s="58"/>
      <c r="AE8" s="58"/>
      <c r="AF8" s="58"/>
      <c r="AG8" s="58"/>
      <c r="AH8" s="58"/>
      <c r="AI8" s="58"/>
    </row>
    <row r="9" spans="1:35" ht="7.5" customHeight="1" x14ac:dyDescent="0.3">
      <c r="A9" s="1128"/>
      <c r="B9" s="1128"/>
      <c r="C9" s="1128"/>
      <c r="D9" s="1128"/>
      <c r="E9" s="1128"/>
      <c r="F9" s="1128"/>
      <c r="G9" s="1128"/>
      <c r="H9" s="1128"/>
      <c r="I9" s="1128"/>
      <c r="J9" s="1128"/>
      <c r="K9" s="1128"/>
      <c r="L9" s="1128"/>
      <c r="M9" s="1128"/>
      <c r="N9" s="1128"/>
      <c r="O9" s="1128"/>
      <c r="P9" s="48"/>
    </row>
    <row r="10" spans="1:35" ht="167.15" customHeight="1" x14ac:dyDescent="0.3">
      <c r="A10" s="1128"/>
      <c r="B10" s="47"/>
      <c r="C10" s="1778"/>
      <c r="D10" s="1634"/>
      <c r="E10" s="1634"/>
      <c r="F10" s="1634"/>
      <c r="G10" s="1634"/>
      <c r="H10" s="1634"/>
      <c r="I10" s="1634"/>
      <c r="J10" s="1634"/>
      <c r="K10" s="1634"/>
      <c r="L10" s="1634"/>
      <c r="M10" s="1634"/>
      <c r="N10" s="1634"/>
      <c r="O10" s="1635"/>
      <c r="P10" s="48"/>
    </row>
    <row r="11" spans="1:35" ht="9" customHeight="1" x14ac:dyDescent="0.35">
      <c r="A11" s="1128"/>
      <c r="B11" s="47"/>
      <c r="C11" s="110"/>
      <c r="D11" s="111"/>
      <c r="E11" s="47"/>
      <c r="F11" s="47"/>
      <c r="G11" s="47"/>
      <c r="H11" s="47"/>
      <c r="I11" s="47"/>
      <c r="J11" s="47"/>
      <c r="K11" s="47"/>
      <c r="L11" s="120"/>
      <c r="M11" s="47"/>
      <c r="N11" s="92"/>
      <c r="O11" s="47"/>
      <c r="P11" s="48"/>
    </row>
    <row r="12" spans="1:35" ht="19.5" customHeight="1" x14ac:dyDescent="0.25">
      <c r="A12" s="1133"/>
      <c r="B12" s="118">
        <v>2</v>
      </c>
      <c r="C12" s="294" t="s">
        <v>1211</v>
      </c>
      <c r="D12" s="124"/>
      <c r="E12" s="48"/>
      <c r="F12" s="48"/>
      <c r="G12" s="48"/>
      <c r="H12" s="48"/>
      <c r="I12" s="48"/>
      <c r="J12" s="48"/>
      <c r="K12" s="48"/>
      <c r="L12" s="115"/>
      <c r="M12" s="48"/>
      <c r="N12" s="295"/>
      <c r="O12" s="48"/>
      <c r="P12" s="48"/>
      <c r="Q12" s="58"/>
      <c r="R12" s="58"/>
      <c r="S12" s="58"/>
      <c r="T12" s="58"/>
      <c r="U12" s="58"/>
      <c r="V12" s="58"/>
      <c r="W12" s="58"/>
      <c r="X12" s="58"/>
      <c r="Y12" s="58"/>
      <c r="Z12" s="58"/>
      <c r="AA12" s="58"/>
      <c r="AB12" s="58"/>
      <c r="AC12" s="58"/>
      <c r="AD12" s="58"/>
      <c r="AE12" s="58"/>
      <c r="AF12" s="58"/>
      <c r="AG12" s="58"/>
      <c r="AH12" s="58"/>
      <c r="AI12" s="58"/>
    </row>
    <row r="13" spans="1:35" ht="6.75" customHeight="1" x14ac:dyDescent="0.3">
      <c r="A13" s="1128"/>
      <c r="B13" s="1128"/>
      <c r="C13" s="1128"/>
      <c r="D13" s="1128"/>
      <c r="E13" s="1128"/>
      <c r="F13" s="1128"/>
      <c r="G13" s="1128"/>
      <c r="H13" s="1128"/>
      <c r="I13" s="1128"/>
      <c r="J13" s="1128"/>
      <c r="K13" s="1128"/>
      <c r="L13" s="1128"/>
      <c r="M13" s="1128"/>
      <c r="N13" s="1128"/>
      <c r="O13" s="1128"/>
      <c r="P13" s="47"/>
    </row>
    <row r="14" spans="1:35" ht="38.25" customHeight="1" x14ac:dyDescent="0.3">
      <c r="A14" s="1128"/>
      <c r="B14" s="47"/>
      <c r="C14" s="1781" t="s">
        <v>1212</v>
      </c>
      <c r="D14" s="1628"/>
      <c r="E14" s="1628"/>
      <c r="F14" s="1628"/>
      <c r="G14" s="1628"/>
      <c r="H14" s="1628"/>
      <c r="I14" s="1628"/>
      <c r="J14" s="1628"/>
      <c r="K14" s="1628"/>
      <c r="L14" s="1628"/>
      <c r="M14" s="1628"/>
      <c r="N14" s="1628"/>
      <c r="O14" s="1628"/>
      <c r="P14" s="47"/>
    </row>
    <row r="15" spans="1:35" ht="6.75" customHeight="1" x14ac:dyDescent="0.35">
      <c r="A15" s="1128"/>
      <c r="B15" s="47"/>
      <c r="C15" s="110"/>
      <c r="D15" s="111"/>
      <c r="E15" s="47"/>
      <c r="F15" s="47"/>
      <c r="G15" s="47"/>
      <c r="H15" s="47"/>
      <c r="I15" s="47"/>
      <c r="J15" s="47"/>
      <c r="K15" s="47"/>
      <c r="L15" s="120"/>
      <c r="M15" s="47"/>
      <c r="N15" s="92"/>
      <c r="O15" s="47"/>
      <c r="P15" s="47"/>
    </row>
    <row r="16" spans="1:35" ht="19.5" customHeight="1" x14ac:dyDescent="0.25">
      <c r="A16" s="1133"/>
      <c r="B16" s="48"/>
      <c r="C16" s="294" t="s">
        <v>1213</v>
      </c>
      <c r="D16" s="125" t="s">
        <v>1214</v>
      </c>
      <c r="E16" s="48"/>
      <c r="F16" s="48"/>
      <c r="G16" s="48"/>
      <c r="H16" s="48"/>
      <c r="I16" s="48"/>
      <c r="J16" s="48"/>
      <c r="K16" s="48"/>
      <c r="L16" s="115"/>
      <c r="M16" s="48"/>
      <c r="N16" s="295"/>
      <c r="O16" s="48"/>
      <c r="P16" s="48"/>
      <c r="Q16" s="58"/>
      <c r="R16" s="58"/>
      <c r="S16" s="58"/>
      <c r="T16" s="58"/>
      <c r="U16" s="58"/>
      <c r="V16" s="58"/>
      <c r="W16" s="58"/>
      <c r="X16" s="58"/>
      <c r="Y16" s="58"/>
      <c r="Z16" s="58"/>
      <c r="AA16" s="58"/>
      <c r="AB16" s="58"/>
      <c r="AC16" s="58"/>
      <c r="AD16" s="58"/>
      <c r="AE16" s="58"/>
      <c r="AF16" s="58"/>
      <c r="AG16" s="58"/>
      <c r="AH16" s="58"/>
      <c r="AI16" s="58"/>
    </row>
    <row r="17" spans="1:35" ht="6.75" customHeight="1" x14ac:dyDescent="0.35">
      <c r="A17" s="1128"/>
      <c r="B17" s="47"/>
      <c r="C17" s="110"/>
      <c r="D17" s="111"/>
      <c r="E17" s="47"/>
      <c r="F17" s="47"/>
      <c r="G17" s="47"/>
      <c r="H17" s="47"/>
      <c r="I17" s="47"/>
      <c r="J17" s="47"/>
      <c r="K17" s="47"/>
      <c r="L17" s="120"/>
      <c r="M17" s="47"/>
      <c r="N17" s="92"/>
      <c r="O17" s="47"/>
      <c r="P17" s="47"/>
    </row>
    <row r="18" spans="1:35" ht="53.25" customHeight="1" x14ac:dyDescent="0.3">
      <c r="A18" s="1128"/>
      <c r="B18" s="47"/>
      <c r="C18" s="1781" t="s">
        <v>1215</v>
      </c>
      <c r="D18" s="1628"/>
      <c r="E18" s="1628"/>
      <c r="F18" s="1628"/>
      <c r="G18" s="1628"/>
      <c r="H18" s="1628"/>
      <c r="I18" s="1628"/>
      <c r="J18" s="1628"/>
      <c r="K18" s="1628"/>
      <c r="L18" s="1628"/>
      <c r="M18" s="1628"/>
      <c r="N18" s="1628"/>
      <c r="O18" s="1628"/>
      <c r="P18" s="47"/>
    </row>
    <row r="19" spans="1:35" ht="6.75" customHeight="1" x14ac:dyDescent="0.35">
      <c r="A19" s="1128"/>
      <c r="B19" s="47"/>
      <c r="C19" s="110"/>
      <c r="D19" s="111"/>
      <c r="E19" s="47"/>
      <c r="F19" s="47"/>
      <c r="G19" s="47"/>
      <c r="H19" s="47"/>
      <c r="I19" s="47"/>
      <c r="J19" s="47"/>
      <c r="K19" s="47"/>
      <c r="L19" s="120"/>
      <c r="M19" s="47"/>
      <c r="N19" s="92"/>
      <c r="O19" s="47"/>
      <c r="P19" s="47"/>
    </row>
    <row r="20" spans="1:35" ht="52.5" customHeight="1" x14ac:dyDescent="0.3">
      <c r="A20" s="1128"/>
      <c r="B20" s="47"/>
      <c r="C20" s="1781" t="s">
        <v>1216</v>
      </c>
      <c r="D20" s="1628"/>
      <c r="E20" s="1628"/>
      <c r="F20" s="1628"/>
      <c r="G20" s="1628"/>
      <c r="H20" s="1628"/>
      <c r="I20" s="1628"/>
      <c r="J20" s="1628"/>
      <c r="K20" s="1628"/>
      <c r="L20" s="1628"/>
      <c r="M20" s="1628"/>
      <c r="N20" s="1628"/>
      <c r="O20" s="1628"/>
      <c r="P20" s="47"/>
    </row>
    <row r="21" spans="1:35" ht="7.5" customHeight="1" x14ac:dyDescent="0.35">
      <c r="A21" s="1128"/>
      <c r="B21" s="47"/>
      <c r="C21" s="110"/>
      <c r="D21" s="111"/>
      <c r="E21" s="47"/>
      <c r="F21" s="47"/>
      <c r="G21" s="47"/>
      <c r="H21" s="47"/>
      <c r="I21" s="47"/>
      <c r="J21" s="47"/>
      <c r="K21" s="47"/>
      <c r="L21" s="120"/>
      <c r="M21" s="47"/>
      <c r="N21" s="92"/>
      <c r="O21" s="47"/>
      <c r="P21" s="47"/>
    </row>
    <row r="22" spans="1:35" ht="20.25" customHeight="1" x14ac:dyDescent="0.25">
      <c r="A22" s="1133"/>
      <c r="B22" s="48"/>
      <c r="C22" s="294" t="s">
        <v>1217</v>
      </c>
      <c r="D22" s="125" t="s">
        <v>1218</v>
      </c>
      <c r="E22" s="48"/>
      <c r="F22" s="48"/>
      <c r="G22" s="48"/>
      <c r="H22" s="48"/>
      <c r="I22" s="48"/>
      <c r="J22" s="48"/>
      <c r="K22" s="48"/>
      <c r="L22" s="115"/>
      <c r="M22" s="48"/>
      <c r="N22" s="295"/>
      <c r="O22" s="48"/>
      <c r="P22" s="48"/>
      <c r="Q22" s="58"/>
      <c r="R22" s="58"/>
      <c r="S22" s="58"/>
      <c r="T22" s="58"/>
      <c r="U22" s="58"/>
      <c r="V22" s="58"/>
      <c r="W22" s="58"/>
      <c r="X22" s="58"/>
      <c r="Y22" s="58"/>
      <c r="Z22" s="58"/>
      <c r="AA22" s="58"/>
      <c r="AB22" s="58"/>
      <c r="AC22" s="58"/>
      <c r="AD22" s="58"/>
      <c r="AE22" s="58"/>
      <c r="AF22" s="58"/>
      <c r="AG22" s="58"/>
      <c r="AH22" s="58"/>
      <c r="AI22" s="58"/>
    </row>
    <row r="23" spans="1:35" ht="7.5" customHeight="1" x14ac:dyDescent="0.35">
      <c r="A23" s="1128"/>
      <c r="B23" s="47"/>
      <c r="C23" s="110"/>
      <c r="D23" s="111"/>
      <c r="E23" s="47"/>
      <c r="F23" s="47"/>
      <c r="G23" s="47"/>
      <c r="H23" s="47"/>
      <c r="I23" s="47"/>
      <c r="J23" s="47"/>
      <c r="K23" s="47"/>
      <c r="L23" s="120"/>
      <c r="M23" s="47"/>
      <c r="N23" s="92"/>
      <c r="O23" s="47"/>
      <c r="P23" s="47"/>
    </row>
    <row r="24" spans="1:35" ht="71.25" customHeight="1" x14ac:dyDescent="0.3">
      <c r="A24" s="1128"/>
      <c r="B24" s="47"/>
      <c r="C24" s="1668" t="s">
        <v>1219</v>
      </c>
      <c r="D24" s="1628"/>
      <c r="E24" s="1628"/>
      <c r="F24" s="1628"/>
      <c r="G24" s="1628"/>
      <c r="H24" s="1628"/>
      <c r="I24" s="1628"/>
      <c r="J24" s="1628"/>
      <c r="K24" s="1628"/>
      <c r="L24" s="1628"/>
      <c r="M24" s="1628"/>
      <c r="N24" s="1628"/>
      <c r="O24" s="1629"/>
      <c r="P24" s="47"/>
    </row>
    <row r="25" spans="1:35" ht="7.5" customHeight="1" x14ac:dyDescent="0.35">
      <c r="A25" s="1128"/>
      <c r="B25" s="47"/>
      <c r="C25" s="110"/>
      <c r="D25" s="111"/>
      <c r="E25" s="47"/>
      <c r="F25" s="47"/>
      <c r="G25" s="47"/>
      <c r="H25" s="47"/>
      <c r="I25" s="47"/>
      <c r="J25" s="47"/>
      <c r="K25" s="47"/>
      <c r="L25" s="120"/>
      <c r="M25" s="47"/>
      <c r="N25" s="92"/>
      <c r="O25" s="47"/>
      <c r="P25" s="47"/>
    </row>
    <row r="26" spans="1:35" ht="31.5" customHeight="1" x14ac:dyDescent="0.3">
      <c r="A26" s="1128"/>
      <c r="B26" s="47"/>
      <c r="C26" s="1668" t="s">
        <v>1220</v>
      </c>
      <c r="D26" s="1628"/>
      <c r="E26" s="1628"/>
      <c r="F26" s="1628"/>
      <c r="G26" s="1628"/>
      <c r="H26" s="1628"/>
      <c r="I26" s="1628"/>
      <c r="J26" s="1628"/>
      <c r="K26" s="1628"/>
      <c r="L26" s="1628"/>
      <c r="M26" s="1628"/>
      <c r="N26" s="1628"/>
      <c r="O26" s="1629"/>
      <c r="P26" s="47"/>
    </row>
    <row r="27" spans="1:35" ht="7.5" customHeight="1" x14ac:dyDescent="0.3">
      <c r="A27" s="1128"/>
      <c r="B27" s="47"/>
      <c r="C27" s="1668"/>
      <c r="D27" s="1628"/>
      <c r="E27" s="1628"/>
      <c r="F27" s="1628"/>
      <c r="G27" s="1628"/>
      <c r="H27" s="1628"/>
      <c r="I27" s="1628"/>
      <c r="J27" s="1628"/>
      <c r="K27" s="1628"/>
      <c r="L27" s="1628"/>
      <c r="M27" s="1628"/>
      <c r="N27" s="1628"/>
      <c r="O27" s="1629"/>
      <c r="P27" s="47"/>
    </row>
    <row r="28" spans="1:35" ht="24" customHeight="1" x14ac:dyDescent="0.3">
      <c r="A28" s="1128"/>
      <c r="B28" s="47"/>
      <c r="C28" s="1668" t="s">
        <v>1221</v>
      </c>
      <c r="D28" s="1628"/>
      <c r="E28" s="1628"/>
      <c r="F28" s="1628"/>
      <c r="G28" s="1628"/>
      <c r="H28" s="1628"/>
      <c r="I28" s="1628"/>
      <c r="J28" s="1628"/>
      <c r="K28" s="1628"/>
      <c r="L28" s="1628"/>
      <c r="M28" s="1628"/>
      <c r="N28" s="1628"/>
      <c r="O28" s="1629"/>
      <c r="P28" s="47"/>
    </row>
    <row r="29" spans="1:35" ht="7.5" customHeight="1" x14ac:dyDescent="0.35">
      <c r="A29" s="1128"/>
      <c r="B29" s="47"/>
      <c r="C29" s="110"/>
      <c r="D29" s="111"/>
      <c r="E29" s="47"/>
      <c r="F29" s="47"/>
      <c r="G29" s="47"/>
      <c r="H29" s="47"/>
      <c r="I29" s="47"/>
      <c r="J29" s="47"/>
      <c r="K29" s="47"/>
      <c r="L29" s="120"/>
      <c r="M29" s="47"/>
      <c r="N29" s="92"/>
      <c r="O29" s="47"/>
      <c r="P29" s="47"/>
    </row>
    <row r="30" spans="1:35" ht="18.75" customHeight="1" x14ac:dyDescent="0.35">
      <c r="A30" s="1128"/>
      <c r="B30" s="47"/>
      <c r="C30" s="110" t="s">
        <v>1222</v>
      </c>
      <c r="D30" s="296" t="s">
        <v>1223</v>
      </c>
      <c r="E30" s="47"/>
      <c r="F30" s="47"/>
      <c r="G30" s="47"/>
      <c r="H30" s="47"/>
      <c r="I30" s="47"/>
      <c r="J30" s="47"/>
      <c r="K30" s="47"/>
      <c r="L30" s="120"/>
      <c r="M30" s="47"/>
      <c r="N30" s="92"/>
      <c r="O30" s="47"/>
      <c r="P30" s="47"/>
    </row>
    <row r="31" spans="1:35" ht="7.5" customHeight="1" x14ac:dyDescent="0.35">
      <c r="A31" s="1128"/>
      <c r="B31" s="47"/>
      <c r="C31" s="110"/>
      <c r="D31" s="111"/>
      <c r="E31" s="47"/>
      <c r="F31" s="47"/>
      <c r="G31" s="47"/>
      <c r="H31" s="47"/>
      <c r="I31" s="47"/>
      <c r="J31" s="47"/>
      <c r="K31" s="47"/>
      <c r="L31" s="120"/>
      <c r="M31" s="47"/>
      <c r="N31" s="92"/>
      <c r="O31" s="47"/>
      <c r="P31" s="47"/>
    </row>
    <row r="32" spans="1:35" ht="18" customHeight="1" x14ac:dyDescent="0.3">
      <c r="A32" s="1128"/>
      <c r="B32" s="47"/>
      <c r="C32" s="1668" t="s">
        <v>1224</v>
      </c>
      <c r="D32" s="1628"/>
      <c r="E32" s="1628"/>
      <c r="F32" s="1628"/>
      <c r="G32" s="1628"/>
      <c r="H32" s="1628"/>
      <c r="I32" s="1628"/>
      <c r="J32" s="1628"/>
      <c r="K32" s="1628"/>
      <c r="L32" s="1628"/>
      <c r="M32" s="1628"/>
      <c r="N32" s="1628"/>
      <c r="O32" s="1629"/>
      <c r="P32" s="47"/>
    </row>
    <row r="33" spans="1:35" ht="40.5" customHeight="1" x14ac:dyDescent="0.3">
      <c r="A33" s="1128"/>
      <c r="B33" s="47"/>
      <c r="C33" s="1668" t="s">
        <v>1225</v>
      </c>
      <c r="D33" s="1628"/>
      <c r="E33" s="1628"/>
      <c r="F33" s="1628"/>
      <c r="G33" s="1628"/>
      <c r="H33" s="1628"/>
      <c r="I33" s="1628"/>
      <c r="J33" s="1628"/>
      <c r="K33" s="1628"/>
      <c r="L33" s="1628"/>
      <c r="M33" s="1628"/>
      <c r="N33" s="1628"/>
      <c r="O33" s="1629"/>
      <c r="P33" s="47"/>
    </row>
    <row r="34" spans="1:35" ht="7.5" customHeight="1" x14ac:dyDescent="0.3">
      <c r="A34" s="1128"/>
      <c r="B34" s="47"/>
      <c r="C34" s="1668"/>
      <c r="D34" s="1628"/>
      <c r="E34" s="1628"/>
      <c r="F34" s="1628"/>
      <c r="G34" s="1628"/>
      <c r="H34" s="1628"/>
      <c r="I34" s="1628"/>
      <c r="J34" s="1628"/>
      <c r="K34" s="1628"/>
      <c r="L34" s="1628"/>
      <c r="M34" s="1628"/>
      <c r="N34" s="1628"/>
      <c r="O34" s="1629"/>
      <c r="P34" s="47"/>
    </row>
    <row r="35" spans="1:35" ht="75.75" customHeight="1" x14ac:dyDescent="0.3">
      <c r="A35" s="1128"/>
      <c r="B35" s="47"/>
      <c r="C35" s="1668" t="s">
        <v>1226</v>
      </c>
      <c r="D35" s="1628"/>
      <c r="E35" s="1628"/>
      <c r="F35" s="1628"/>
      <c r="G35" s="1628"/>
      <c r="H35" s="1628"/>
      <c r="I35" s="1628"/>
      <c r="J35" s="1628"/>
      <c r="K35" s="1628"/>
      <c r="L35" s="1628"/>
      <c r="M35" s="1628"/>
      <c r="N35" s="1628"/>
      <c r="O35" s="1629"/>
      <c r="P35" s="47"/>
    </row>
    <row r="36" spans="1:35" ht="7.5" customHeight="1" x14ac:dyDescent="0.3">
      <c r="A36" s="1128"/>
      <c r="B36" s="47"/>
      <c r="C36" s="1668"/>
      <c r="D36" s="1628"/>
      <c r="E36" s="1628"/>
      <c r="F36" s="1628"/>
      <c r="G36" s="1628"/>
      <c r="H36" s="1628"/>
      <c r="I36" s="1628"/>
      <c r="J36" s="1628"/>
      <c r="K36" s="1628"/>
      <c r="L36" s="1628"/>
      <c r="M36" s="1628"/>
      <c r="N36" s="1628"/>
      <c r="O36" s="1629"/>
      <c r="P36" s="47"/>
    </row>
    <row r="37" spans="1:35" ht="24" customHeight="1" x14ac:dyDescent="0.3">
      <c r="A37" s="1128"/>
      <c r="B37" s="47"/>
      <c r="C37" s="1668" t="s">
        <v>1227</v>
      </c>
      <c r="D37" s="1628"/>
      <c r="E37" s="1628"/>
      <c r="F37" s="1628"/>
      <c r="G37" s="1628"/>
      <c r="H37" s="1628"/>
      <c r="I37" s="1628"/>
      <c r="J37" s="1628"/>
      <c r="K37" s="1628"/>
      <c r="L37" s="1628"/>
      <c r="M37" s="1628"/>
      <c r="N37" s="1628"/>
      <c r="O37" s="1629"/>
      <c r="P37" s="47"/>
    </row>
    <row r="38" spans="1:35" ht="71.25" customHeight="1" x14ac:dyDescent="0.3">
      <c r="A38" s="1128"/>
      <c r="B38" s="47"/>
      <c r="C38" s="1668" t="s">
        <v>1228</v>
      </c>
      <c r="D38" s="1628"/>
      <c r="E38" s="1628"/>
      <c r="F38" s="1628"/>
      <c r="G38" s="1628"/>
      <c r="H38" s="1628"/>
      <c r="I38" s="1628"/>
      <c r="J38" s="1628"/>
      <c r="K38" s="1628"/>
      <c r="L38" s="1628"/>
      <c r="M38" s="1628"/>
      <c r="N38" s="1628"/>
      <c r="O38" s="1629"/>
      <c r="P38" s="47"/>
    </row>
    <row r="39" spans="1:35" ht="12.75" customHeight="1" x14ac:dyDescent="0.35">
      <c r="A39" s="1128"/>
      <c r="B39" s="47"/>
      <c r="C39" s="110"/>
      <c r="D39" s="111"/>
      <c r="E39" s="47"/>
      <c r="F39" s="47"/>
      <c r="G39" s="47"/>
      <c r="H39" s="47"/>
      <c r="I39" s="47"/>
      <c r="J39" s="47"/>
      <c r="K39" s="47"/>
      <c r="L39" s="120"/>
      <c r="M39" s="47"/>
      <c r="N39" s="92"/>
      <c r="O39" s="47"/>
      <c r="P39" s="47"/>
    </row>
    <row r="40" spans="1:35" ht="26.25" customHeight="1" x14ac:dyDescent="0.3">
      <c r="A40" s="1128"/>
      <c r="B40" s="1128"/>
      <c r="C40" s="1128"/>
      <c r="D40" s="1128"/>
      <c r="E40" s="1128"/>
      <c r="F40" s="1128"/>
      <c r="G40" s="1128"/>
      <c r="H40" s="1128"/>
      <c r="I40" s="1128"/>
      <c r="J40" s="1128"/>
      <c r="K40" s="1128"/>
      <c r="L40" s="1128"/>
      <c r="M40" s="1128"/>
      <c r="N40" s="297" t="str">
        <f>CONCATENATE("Page ",LEFT('Table des matières'!$K$19,2)+1)</f>
        <v>Page 10</v>
      </c>
      <c r="O40" s="688" t="str">
        <f>IF(PageDerniere="","",CONCATENATE("sur ",PageDerniere))</f>
        <v>sur 46</v>
      </c>
      <c r="P40" s="47"/>
    </row>
    <row r="41" spans="1:35" ht="21" customHeight="1" x14ac:dyDescent="0.3">
      <c r="A41" s="1128"/>
      <c r="B41" s="118">
        <v>2</v>
      </c>
      <c r="C41" s="294" t="s">
        <v>1229</v>
      </c>
      <c r="D41" s="124"/>
      <c r="E41" s="47"/>
      <c r="F41" s="47"/>
      <c r="G41" s="47"/>
      <c r="H41" s="47"/>
      <c r="I41" s="47"/>
      <c r="J41" s="47"/>
      <c r="K41" s="47"/>
      <c r="L41" s="47"/>
      <c r="M41" s="47"/>
      <c r="N41" s="47"/>
      <c r="O41" s="47"/>
      <c r="P41" s="47"/>
      <c r="Q41" s="3"/>
      <c r="R41" s="3"/>
      <c r="S41" s="3"/>
      <c r="T41" s="3"/>
      <c r="U41" s="3"/>
      <c r="V41" s="3"/>
      <c r="W41" s="3"/>
      <c r="X41" s="3"/>
      <c r="Y41" s="3"/>
      <c r="Z41" s="3"/>
      <c r="AA41" s="3"/>
      <c r="AB41" s="3"/>
      <c r="AC41" s="3"/>
      <c r="AD41" s="3"/>
      <c r="AE41" s="3"/>
      <c r="AF41" s="3"/>
      <c r="AG41" s="3"/>
      <c r="AH41" s="3"/>
      <c r="AI41" s="3"/>
    </row>
    <row r="42" spans="1:35" ht="7.5" customHeight="1" x14ac:dyDescent="0.3">
      <c r="A42" s="1128"/>
      <c r="B42" s="47"/>
      <c r="C42" s="1668"/>
      <c r="D42" s="1628"/>
      <c r="E42" s="1628"/>
      <c r="F42" s="1628"/>
      <c r="G42" s="1628"/>
      <c r="H42" s="1628"/>
      <c r="I42" s="1628"/>
      <c r="J42" s="1628"/>
      <c r="K42" s="1628"/>
      <c r="L42" s="1628"/>
      <c r="M42" s="1628"/>
      <c r="N42" s="1628"/>
      <c r="O42" s="1629"/>
      <c r="P42" s="47"/>
    </row>
    <row r="43" spans="1:35" ht="18.75" customHeight="1" x14ac:dyDescent="0.35">
      <c r="A43" s="1128"/>
      <c r="B43" s="47"/>
      <c r="C43" s="110" t="s">
        <v>1230</v>
      </c>
      <c r="D43" s="110" t="s">
        <v>507</v>
      </c>
      <c r="E43" s="47"/>
      <c r="F43" s="47"/>
      <c r="G43" s="47"/>
      <c r="H43" s="47"/>
      <c r="I43" s="47"/>
      <c r="J43" s="47"/>
      <c r="K43" s="47"/>
      <c r="L43" s="120"/>
      <c r="M43" s="47"/>
      <c r="N43" s="92"/>
      <c r="O43" s="47"/>
      <c r="P43" s="47"/>
    </row>
    <row r="44" spans="1:35" ht="7.5" customHeight="1" x14ac:dyDescent="0.3">
      <c r="A44" s="1128"/>
      <c r="B44" s="47"/>
      <c r="C44" s="1668"/>
      <c r="D44" s="1628"/>
      <c r="E44" s="1628"/>
      <c r="F44" s="1628"/>
      <c r="G44" s="1628"/>
      <c r="H44" s="1628"/>
      <c r="I44" s="1628"/>
      <c r="J44" s="1628"/>
      <c r="K44" s="1628"/>
      <c r="L44" s="1628"/>
      <c r="M44" s="1628"/>
      <c r="N44" s="1628"/>
      <c r="O44" s="1629"/>
      <c r="P44" s="47"/>
    </row>
    <row r="45" spans="1:35" ht="67.5" customHeight="1" x14ac:dyDescent="0.3">
      <c r="A45" s="1128"/>
      <c r="B45" s="47"/>
      <c r="C45" s="1668" t="s">
        <v>1231</v>
      </c>
      <c r="D45" s="1628"/>
      <c r="E45" s="1628"/>
      <c r="F45" s="1628"/>
      <c r="G45" s="1628"/>
      <c r="H45" s="1628"/>
      <c r="I45" s="1628"/>
      <c r="J45" s="1628"/>
      <c r="K45" s="1628"/>
      <c r="L45" s="1628"/>
      <c r="M45" s="1628"/>
      <c r="N45" s="1628"/>
      <c r="O45" s="1629"/>
      <c r="P45" s="47"/>
    </row>
    <row r="46" spans="1:35" ht="7.5" customHeight="1" x14ac:dyDescent="0.35">
      <c r="A46" s="1128"/>
      <c r="B46" s="47"/>
      <c r="C46" s="110"/>
      <c r="D46" s="111"/>
      <c r="E46" s="47"/>
      <c r="F46" s="47"/>
      <c r="G46" s="47"/>
      <c r="H46" s="47"/>
      <c r="I46" s="47"/>
      <c r="J46" s="47"/>
      <c r="K46" s="47"/>
      <c r="L46" s="120"/>
      <c r="M46" s="47"/>
      <c r="N46" s="92"/>
      <c r="O46" s="47"/>
      <c r="P46" s="47"/>
    </row>
    <row r="47" spans="1:35" s="650" customFormat="1" ht="18.75" customHeight="1" x14ac:dyDescent="0.25">
      <c r="A47" s="1133"/>
      <c r="B47" s="48"/>
      <c r="C47" s="294"/>
      <c r="D47" s="1782" t="s">
        <v>42</v>
      </c>
      <c r="E47" s="1783"/>
      <c r="F47" s="1229">
        <v>40</v>
      </c>
      <c r="G47" s="1230" t="s">
        <v>1232</v>
      </c>
      <c r="H47" s="48"/>
      <c r="I47" s="1231"/>
      <c r="J47" s="1229"/>
      <c r="K47" s="1230" t="s">
        <v>1232</v>
      </c>
      <c r="L47" s="48"/>
      <c r="M47" s="48"/>
      <c r="N47" s="295"/>
      <c r="O47" s="48"/>
      <c r="P47" s="48"/>
    </row>
    <row r="48" spans="1:35" s="650" customFormat="1" ht="18.75" customHeight="1" x14ac:dyDescent="0.25">
      <c r="A48" s="1133"/>
      <c r="B48" s="48"/>
      <c r="C48" s="294"/>
      <c r="D48" s="1782" t="s">
        <v>1233</v>
      </c>
      <c r="E48" s="1783"/>
      <c r="F48" s="1229">
        <v>10</v>
      </c>
      <c r="G48" s="1230" t="s">
        <v>1232</v>
      </c>
      <c r="H48" s="48"/>
      <c r="I48" s="1231"/>
      <c r="J48" s="1229"/>
      <c r="K48" s="1230" t="s">
        <v>1232</v>
      </c>
      <c r="L48" s="48"/>
      <c r="M48" s="48"/>
      <c r="N48" s="295"/>
      <c r="O48" s="48"/>
      <c r="P48" s="48"/>
      <c r="Q48" s="58"/>
      <c r="R48" s="58"/>
      <c r="S48" s="58"/>
      <c r="T48" s="58"/>
      <c r="U48" s="58"/>
      <c r="V48" s="58"/>
      <c r="W48" s="58"/>
      <c r="X48" s="58"/>
      <c r="Y48" s="58"/>
      <c r="Z48" s="58"/>
      <c r="AA48" s="58"/>
      <c r="AB48" s="58"/>
      <c r="AC48" s="58"/>
      <c r="AD48" s="58"/>
      <c r="AE48" s="58"/>
      <c r="AF48" s="58"/>
      <c r="AG48" s="58"/>
      <c r="AH48" s="58"/>
      <c r="AI48" s="58"/>
    </row>
    <row r="49" spans="1:35" s="650" customFormat="1" ht="18.75" customHeight="1" x14ac:dyDescent="0.25">
      <c r="A49" s="1133"/>
      <c r="B49" s="48"/>
      <c r="C49" s="294"/>
      <c r="D49" s="1782" t="s">
        <v>1234</v>
      </c>
      <c r="E49" s="1783"/>
      <c r="F49" s="1229">
        <v>5</v>
      </c>
      <c r="G49" s="1230" t="s">
        <v>1232</v>
      </c>
      <c r="H49" s="48"/>
      <c r="I49" s="1231"/>
      <c r="J49" s="1229"/>
      <c r="K49" s="1230" t="s">
        <v>1232</v>
      </c>
      <c r="L49" s="48"/>
      <c r="M49" s="48"/>
      <c r="N49" s="295"/>
      <c r="O49" s="48"/>
      <c r="P49" s="48"/>
      <c r="Q49" s="58"/>
      <c r="R49" s="58"/>
      <c r="S49" s="58"/>
      <c r="T49" s="58"/>
      <c r="U49" s="58"/>
      <c r="V49" s="58"/>
      <c r="W49" s="58"/>
      <c r="X49" s="58"/>
      <c r="Y49" s="58"/>
      <c r="Z49" s="58"/>
      <c r="AA49" s="58"/>
      <c r="AB49" s="58"/>
      <c r="AC49" s="58"/>
      <c r="AD49" s="58"/>
      <c r="AE49" s="58"/>
      <c r="AF49" s="58"/>
      <c r="AG49" s="58"/>
      <c r="AH49" s="58"/>
      <c r="AI49" s="58"/>
    </row>
    <row r="50" spans="1:35" ht="7.5" customHeight="1" x14ac:dyDescent="0.35">
      <c r="A50" s="1128"/>
      <c r="B50" s="47"/>
      <c r="C50" s="110"/>
      <c r="D50" s="111"/>
      <c r="E50" s="47"/>
      <c r="F50" s="47"/>
      <c r="G50" s="47"/>
      <c r="H50" s="47"/>
      <c r="I50" s="47"/>
      <c r="J50" s="47"/>
      <c r="K50" s="47"/>
      <c r="L50" s="120"/>
      <c r="M50" s="47"/>
      <c r="N50" s="92"/>
      <c r="O50" s="47"/>
      <c r="P50" s="47"/>
    </row>
    <row r="51" spans="1:35" ht="18.75" customHeight="1" x14ac:dyDescent="0.35">
      <c r="A51" s="1128"/>
      <c r="B51" s="47"/>
      <c r="C51" s="110" t="s">
        <v>1235</v>
      </c>
      <c r="D51" s="110" t="s">
        <v>1236</v>
      </c>
      <c r="E51" s="47"/>
      <c r="F51" s="47"/>
      <c r="G51" s="47"/>
      <c r="H51" s="47"/>
      <c r="I51" s="47"/>
      <c r="J51" s="47"/>
      <c r="K51" s="47"/>
      <c r="L51" s="120"/>
      <c r="M51" s="47"/>
      <c r="N51" s="92"/>
      <c r="O51" s="47"/>
      <c r="P51" s="47"/>
    </row>
    <row r="52" spans="1:35" ht="7.5" customHeight="1" x14ac:dyDescent="0.35">
      <c r="A52" s="1128"/>
      <c r="B52" s="47"/>
      <c r="C52" s="110"/>
      <c r="D52" s="111"/>
      <c r="E52" s="47"/>
      <c r="F52" s="47"/>
      <c r="G52" s="47"/>
      <c r="H52" s="47"/>
      <c r="I52" s="47"/>
      <c r="J52" s="47"/>
      <c r="K52" s="47"/>
      <c r="L52" s="120"/>
      <c r="M52" s="47"/>
      <c r="N52" s="92"/>
      <c r="O52" s="47"/>
      <c r="P52" s="47"/>
    </row>
    <row r="53" spans="1:35" ht="87" customHeight="1" x14ac:dyDescent="0.3">
      <c r="A53" s="1128"/>
      <c r="B53" s="47"/>
      <c r="C53" s="1668" t="s">
        <v>1237</v>
      </c>
      <c r="D53" s="1628"/>
      <c r="E53" s="1628"/>
      <c r="F53" s="1628"/>
      <c r="G53" s="1628"/>
      <c r="H53" s="1628"/>
      <c r="I53" s="1628"/>
      <c r="J53" s="1628"/>
      <c r="K53" s="1628"/>
      <c r="L53" s="1628"/>
      <c r="M53" s="1628"/>
      <c r="N53" s="1628"/>
      <c r="O53" s="1629"/>
      <c r="P53" s="47"/>
    </row>
    <row r="54" spans="1:35" ht="7.5" customHeight="1" x14ac:dyDescent="0.3">
      <c r="A54" s="1128"/>
      <c r="B54" s="47"/>
      <c r="C54" s="1668"/>
      <c r="D54" s="1628"/>
      <c r="E54" s="1628"/>
      <c r="F54" s="1628"/>
      <c r="G54" s="1628"/>
      <c r="H54" s="1628"/>
      <c r="I54" s="1628"/>
      <c r="J54" s="1628"/>
      <c r="K54" s="1628"/>
      <c r="L54" s="1628"/>
      <c r="M54" s="1628"/>
      <c r="N54" s="1628"/>
      <c r="O54" s="1629"/>
      <c r="P54" s="47"/>
    </row>
    <row r="55" spans="1:35" ht="18.75" customHeight="1" x14ac:dyDescent="0.35">
      <c r="A55" s="1128"/>
      <c r="B55" s="47"/>
      <c r="C55" s="110" t="s">
        <v>1238</v>
      </c>
      <c r="D55" s="110" t="s">
        <v>1239</v>
      </c>
      <c r="E55" s="47"/>
      <c r="F55" s="47"/>
      <c r="G55" s="47"/>
      <c r="H55" s="47"/>
      <c r="I55" s="47"/>
      <c r="J55" s="47"/>
      <c r="K55" s="47"/>
      <c r="L55" s="120"/>
      <c r="M55" s="47"/>
      <c r="N55" s="92"/>
      <c r="O55" s="47"/>
      <c r="P55" s="47"/>
    </row>
    <row r="56" spans="1:35" ht="7.5" customHeight="1" x14ac:dyDescent="0.35">
      <c r="A56" s="1128"/>
      <c r="B56" s="47"/>
      <c r="C56" s="110"/>
      <c r="D56" s="111"/>
      <c r="E56" s="47"/>
      <c r="F56" s="47"/>
      <c r="G56" s="47"/>
      <c r="H56" s="47"/>
      <c r="I56" s="47"/>
      <c r="J56" s="47"/>
      <c r="K56" s="47"/>
      <c r="L56" s="120"/>
      <c r="M56" s="47"/>
      <c r="N56" s="92"/>
      <c r="O56" s="47"/>
      <c r="P56" s="47"/>
    </row>
    <row r="57" spans="1:35" ht="31.5" customHeight="1" x14ac:dyDescent="0.3">
      <c r="A57" s="1128"/>
      <c r="B57" s="47"/>
      <c r="C57" s="1668" t="s">
        <v>1240</v>
      </c>
      <c r="D57" s="1628"/>
      <c r="E57" s="1628"/>
      <c r="F57" s="1628"/>
      <c r="G57" s="1628"/>
      <c r="H57" s="1628"/>
      <c r="I57" s="1628"/>
      <c r="J57" s="1628"/>
      <c r="K57" s="1628"/>
      <c r="L57" s="1628"/>
      <c r="M57" s="1628"/>
      <c r="N57" s="1628"/>
      <c r="O57" s="1629"/>
      <c r="P57" s="47"/>
    </row>
    <row r="58" spans="1:35" ht="7.5" customHeight="1" x14ac:dyDescent="0.3">
      <c r="A58" s="1128"/>
      <c r="B58" s="47"/>
      <c r="C58" s="1668"/>
      <c r="D58" s="1628"/>
      <c r="E58" s="1628"/>
      <c r="F58" s="1628"/>
      <c r="G58" s="1628"/>
      <c r="H58" s="1628"/>
      <c r="I58" s="1628"/>
      <c r="J58" s="1628"/>
      <c r="K58" s="1628"/>
      <c r="L58" s="1628"/>
      <c r="M58" s="1628"/>
      <c r="N58" s="1628"/>
      <c r="O58" s="1629"/>
      <c r="P58" s="47"/>
      <c r="Q58" s="3"/>
      <c r="R58" s="3"/>
      <c r="S58" s="3"/>
      <c r="T58" s="3"/>
      <c r="U58" s="3"/>
      <c r="V58" s="3"/>
      <c r="W58" s="3"/>
      <c r="X58" s="3"/>
      <c r="Y58" s="3"/>
      <c r="Z58" s="3"/>
      <c r="AA58" s="3"/>
      <c r="AB58" s="3"/>
      <c r="AC58" s="3"/>
      <c r="AD58" s="3"/>
      <c r="AE58" s="3"/>
      <c r="AF58" s="3"/>
      <c r="AG58" s="3"/>
      <c r="AH58" s="3"/>
      <c r="AI58" s="3"/>
    </row>
    <row r="59" spans="1:35" ht="18.75" customHeight="1" x14ac:dyDescent="0.35">
      <c r="A59" s="1128"/>
      <c r="B59" s="47"/>
      <c r="C59" s="110" t="s">
        <v>1241</v>
      </c>
      <c r="D59" s="110" t="s">
        <v>1242</v>
      </c>
      <c r="E59" s="47"/>
      <c r="F59" s="47"/>
      <c r="G59" s="47"/>
      <c r="H59" s="47"/>
      <c r="I59" s="47"/>
      <c r="J59" s="47"/>
      <c r="K59" s="47"/>
      <c r="L59" s="120"/>
      <c r="M59" s="47"/>
      <c r="N59" s="92"/>
      <c r="O59" s="47"/>
      <c r="P59" s="47"/>
      <c r="Q59" s="3"/>
      <c r="R59" s="3"/>
      <c r="S59" s="3"/>
      <c r="T59" s="3"/>
      <c r="U59" s="3"/>
      <c r="V59" s="3"/>
      <c r="W59" s="3"/>
      <c r="X59" s="3"/>
      <c r="Y59" s="3"/>
      <c r="Z59" s="3"/>
      <c r="AA59" s="3"/>
      <c r="AB59" s="3"/>
      <c r="AC59" s="3"/>
      <c r="AD59" s="3"/>
      <c r="AE59" s="3"/>
      <c r="AF59" s="3"/>
      <c r="AG59" s="3"/>
      <c r="AH59" s="3"/>
      <c r="AI59" s="3"/>
    </row>
    <row r="60" spans="1:35" ht="7.5" customHeight="1" x14ac:dyDescent="0.35">
      <c r="A60" s="1128"/>
      <c r="B60" s="47"/>
      <c r="C60" s="110"/>
      <c r="D60" s="111"/>
      <c r="E60" s="47"/>
      <c r="F60" s="47"/>
      <c r="G60" s="47"/>
      <c r="H60" s="47"/>
      <c r="I60" s="47"/>
      <c r="J60" s="47"/>
      <c r="K60" s="47"/>
      <c r="L60" s="120"/>
      <c r="M60" s="47"/>
      <c r="N60" s="92"/>
      <c r="O60" s="47"/>
      <c r="P60" s="47"/>
      <c r="Q60" s="3"/>
      <c r="R60" s="3"/>
      <c r="S60" s="3"/>
      <c r="T60" s="3"/>
      <c r="U60" s="3"/>
      <c r="V60" s="3"/>
      <c r="W60" s="3"/>
      <c r="X60" s="3"/>
      <c r="Y60" s="3"/>
      <c r="Z60" s="3"/>
      <c r="AA60" s="3"/>
      <c r="AB60" s="3"/>
      <c r="AC60" s="3"/>
      <c r="AD60" s="3"/>
      <c r="AE60" s="3"/>
      <c r="AF60" s="3"/>
      <c r="AG60" s="3"/>
      <c r="AH60" s="3"/>
      <c r="AI60" s="3"/>
    </row>
    <row r="61" spans="1:35" ht="21" customHeight="1" x14ac:dyDescent="0.3">
      <c r="A61" s="1128"/>
      <c r="B61" s="47"/>
      <c r="C61" s="1668" t="s">
        <v>1243</v>
      </c>
      <c r="D61" s="1628"/>
      <c r="E61" s="1628"/>
      <c r="F61" s="1628"/>
      <c r="G61" s="1628"/>
      <c r="H61" s="1628"/>
      <c r="I61" s="1628"/>
      <c r="J61" s="1628"/>
      <c r="K61" s="1628"/>
      <c r="L61" s="1628"/>
      <c r="M61" s="1628"/>
      <c r="N61" s="1628"/>
      <c r="O61" s="1629"/>
      <c r="P61" s="47"/>
      <c r="Q61" s="3"/>
      <c r="R61" s="3"/>
      <c r="S61" s="3"/>
      <c r="T61" s="3"/>
      <c r="U61" s="3"/>
      <c r="V61" s="3"/>
      <c r="W61" s="3"/>
      <c r="X61" s="3"/>
      <c r="Y61" s="3"/>
      <c r="Z61" s="3"/>
      <c r="AA61" s="3"/>
      <c r="AB61" s="3"/>
      <c r="AC61" s="3"/>
      <c r="AD61" s="3"/>
      <c r="AE61" s="3"/>
      <c r="AF61" s="3"/>
      <c r="AG61" s="3"/>
      <c r="AH61" s="3"/>
      <c r="AI61" s="3"/>
    </row>
    <row r="62" spans="1:35" ht="12" customHeight="1" x14ac:dyDescent="0.3">
      <c r="A62" s="1128"/>
      <c r="B62" s="47"/>
      <c r="C62" s="1668"/>
      <c r="D62" s="1628"/>
      <c r="E62" s="1628"/>
      <c r="F62" s="1628"/>
      <c r="G62" s="1628"/>
      <c r="H62" s="1628"/>
      <c r="I62" s="1628"/>
      <c r="J62" s="1628"/>
      <c r="K62" s="1628"/>
      <c r="L62" s="1628"/>
      <c r="M62" s="1628"/>
      <c r="N62" s="1628"/>
      <c r="O62" s="1629"/>
      <c r="P62" s="47"/>
      <c r="Q62" s="3"/>
      <c r="R62" s="3"/>
      <c r="S62" s="3"/>
      <c r="T62" s="3"/>
      <c r="U62" s="3"/>
      <c r="V62" s="3"/>
      <c r="W62" s="3"/>
      <c r="X62" s="3"/>
      <c r="Y62" s="3"/>
      <c r="Z62" s="3"/>
      <c r="AA62" s="3"/>
      <c r="AB62" s="3"/>
      <c r="AC62" s="3"/>
      <c r="AD62" s="3"/>
      <c r="AE62" s="3"/>
      <c r="AF62" s="3"/>
      <c r="AG62" s="3"/>
      <c r="AH62" s="3"/>
      <c r="AI62" s="3"/>
    </row>
    <row r="63" spans="1:35" ht="18.75" customHeight="1" x14ac:dyDescent="0.35">
      <c r="A63" s="1128"/>
      <c r="B63" s="47"/>
      <c r="C63" s="110" t="s">
        <v>1244</v>
      </c>
      <c r="D63" s="110" t="s">
        <v>1245</v>
      </c>
      <c r="E63" s="47"/>
      <c r="F63" s="47"/>
      <c r="G63" s="47"/>
      <c r="H63" s="47"/>
      <c r="I63" s="47"/>
      <c r="J63" s="47"/>
      <c r="K63" s="47"/>
      <c r="L63" s="120"/>
      <c r="M63" s="47"/>
      <c r="N63" s="92"/>
      <c r="O63" s="47"/>
      <c r="P63" s="47"/>
    </row>
    <row r="64" spans="1:35" ht="7.5" customHeight="1" x14ac:dyDescent="0.3">
      <c r="A64" s="1128"/>
      <c r="B64" s="47"/>
      <c r="C64" s="1668"/>
      <c r="D64" s="1628"/>
      <c r="E64" s="1628"/>
      <c r="F64" s="1628"/>
      <c r="G64" s="1628"/>
      <c r="H64" s="1628"/>
      <c r="I64" s="1628"/>
      <c r="J64" s="1628"/>
      <c r="K64" s="1628"/>
      <c r="L64" s="1628"/>
      <c r="M64" s="1628"/>
      <c r="N64" s="1628"/>
      <c r="O64" s="1629"/>
      <c r="P64" s="47"/>
    </row>
    <row r="65" spans="1:35" ht="88" customHeight="1" x14ac:dyDescent="0.3">
      <c r="A65" s="1128"/>
      <c r="B65" s="47"/>
      <c r="C65" s="1668" t="s">
        <v>1246</v>
      </c>
      <c r="D65" s="1628"/>
      <c r="E65" s="1628"/>
      <c r="F65" s="1628"/>
      <c r="G65" s="1628"/>
      <c r="H65" s="1628"/>
      <c r="I65" s="1628"/>
      <c r="J65" s="1628"/>
      <c r="K65" s="1628"/>
      <c r="L65" s="1628"/>
      <c r="M65" s="1628"/>
      <c r="N65" s="1628"/>
      <c r="O65" s="1629"/>
      <c r="P65" s="47"/>
    </row>
    <row r="66" spans="1:35" ht="9" customHeight="1" x14ac:dyDescent="0.3">
      <c r="A66" s="1128"/>
      <c r="B66" s="47"/>
      <c r="C66" s="1668"/>
      <c r="D66" s="1628"/>
      <c r="E66" s="1628"/>
      <c r="F66" s="1628"/>
      <c r="G66" s="1628"/>
      <c r="H66" s="1628"/>
      <c r="I66" s="1628"/>
      <c r="J66" s="1628"/>
      <c r="K66" s="1628"/>
      <c r="L66" s="1628"/>
      <c r="M66" s="1628"/>
      <c r="N66" s="1628"/>
      <c r="O66" s="1629"/>
      <c r="P66" s="47"/>
      <c r="Q66" s="3"/>
      <c r="R66" s="3"/>
      <c r="S66" s="3"/>
      <c r="T66" s="3"/>
      <c r="U66" s="3"/>
      <c r="V66" s="3"/>
      <c r="W66" s="3"/>
      <c r="X66" s="3"/>
      <c r="Y66" s="3"/>
      <c r="Z66" s="3"/>
      <c r="AA66" s="3"/>
      <c r="AB66" s="3"/>
      <c r="AC66" s="3"/>
      <c r="AD66" s="3"/>
      <c r="AE66" s="3"/>
      <c r="AF66" s="3"/>
      <c r="AG66" s="3"/>
      <c r="AH66" s="3"/>
      <c r="AI66" s="3"/>
    </row>
    <row r="67" spans="1:35" ht="15.75" customHeight="1" x14ac:dyDescent="0.35">
      <c r="A67" s="1128"/>
      <c r="B67" s="47"/>
      <c r="C67" s="110" t="s">
        <v>1247</v>
      </c>
      <c r="D67" s="110" t="s">
        <v>1248</v>
      </c>
      <c r="E67" s="47"/>
      <c r="F67" s="47"/>
      <c r="G67" s="47"/>
      <c r="H67" s="47"/>
      <c r="I67" s="47"/>
      <c r="J67" s="47"/>
      <c r="K67" s="47"/>
      <c r="L67" s="120"/>
      <c r="M67" s="47"/>
      <c r="N67" s="92"/>
      <c r="O67" s="47"/>
      <c r="P67" s="47"/>
      <c r="Q67" s="3"/>
      <c r="R67" s="3"/>
      <c r="S67" s="3"/>
      <c r="T67" s="3"/>
      <c r="U67" s="3"/>
      <c r="V67" s="3"/>
      <c r="W67" s="3"/>
      <c r="X67" s="3"/>
      <c r="Y67" s="3"/>
      <c r="Z67" s="3"/>
      <c r="AA67" s="3"/>
      <c r="AB67" s="3"/>
      <c r="AC67" s="3"/>
      <c r="AD67" s="3"/>
      <c r="AE67" s="3"/>
      <c r="AF67" s="3"/>
      <c r="AG67" s="3"/>
      <c r="AH67" s="3"/>
      <c r="AI67" s="3"/>
    </row>
    <row r="68" spans="1:35" ht="7.5" customHeight="1" x14ac:dyDescent="0.3">
      <c r="A68" s="1128"/>
      <c r="B68" s="47"/>
      <c r="C68" s="1668"/>
      <c r="D68" s="1628"/>
      <c r="E68" s="1628"/>
      <c r="F68" s="1628"/>
      <c r="G68" s="1628"/>
      <c r="H68" s="1628"/>
      <c r="I68" s="1628"/>
      <c r="J68" s="1628"/>
      <c r="K68" s="1628"/>
      <c r="L68" s="1628"/>
      <c r="M68" s="1628"/>
      <c r="N68" s="1628"/>
      <c r="O68" s="1629"/>
      <c r="P68" s="47"/>
      <c r="Q68" s="3"/>
      <c r="R68" s="3"/>
      <c r="S68" s="3"/>
      <c r="T68" s="3"/>
      <c r="U68" s="3"/>
      <c r="V68" s="3"/>
      <c r="W68" s="3"/>
      <c r="X68" s="3"/>
      <c r="Y68" s="3"/>
      <c r="Z68" s="3"/>
      <c r="AA68" s="3"/>
      <c r="AB68" s="3"/>
      <c r="AC68" s="3"/>
      <c r="AD68" s="3"/>
      <c r="AE68" s="3"/>
      <c r="AF68" s="3"/>
      <c r="AG68" s="3"/>
      <c r="AH68" s="3"/>
      <c r="AI68" s="3"/>
    </row>
    <row r="69" spans="1:35" ht="77.25" customHeight="1" x14ac:dyDescent="0.3">
      <c r="A69" s="1128"/>
      <c r="B69" s="47"/>
      <c r="C69" s="1668" t="s">
        <v>1249</v>
      </c>
      <c r="D69" s="1628"/>
      <c r="E69" s="1628"/>
      <c r="F69" s="1628"/>
      <c r="G69" s="1628"/>
      <c r="H69" s="1628"/>
      <c r="I69" s="1628"/>
      <c r="J69" s="1628"/>
      <c r="K69" s="1628"/>
      <c r="L69" s="1628"/>
      <c r="M69" s="1628"/>
      <c r="N69" s="1628"/>
      <c r="O69" s="1629"/>
      <c r="P69" s="47"/>
      <c r="Q69" s="3"/>
      <c r="R69" s="3"/>
      <c r="S69" s="3"/>
      <c r="T69" s="3"/>
      <c r="U69" s="3"/>
      <c r="V69" s="3"/>
      <c r="W69" s="3"/>
      <c r="X69" s="3"/>
      <c r="Y69" s="3"/>
      <c r="Z69" s="3"/>
      <c r="AA69" s="3"/>
      <c r="AB69" s="3"/>
      <c r="AC69" s="3"/>
      <c r="AD69" s="3"/>
      <c r="AE69" s="3"/>
      <c r="AF69" s="3"/>
      <c r="AG69" s="3"/>
      <c r="AH69" s="3"/>
      <c r="AI69" s="3"/>
    </row>
    <row r="70" spans="1:35" ht="7.5" customHeight="1" x14ac:dyDescent="0.3">
      <c r="A70" s="1128"/>
      <c r="B70" s="47"/>
      <c r="C70" s="1668"/>
      <c r="D70" s="1628"/>
      <c r="E70" s="1628"/>
      <c r="F70" s="1628"/>
      <c r="G70" s="1628"/>
      <c r="H70" s="1628"/>
      <c r="I70" s="1628"/>
      <c r="J70" s="1628"/>
      <c r="K70" s="1628"/>
      <c r="L70" s="1628"/>
      <c r="M70" s="1628"/>
      <c r="N70" s="1628"/>
      <c r="O70" s="1629"/>
      <c r="P70" s="47"/>
      <c r="Q70" s="3"/>
      <c r="R70" s="3"/>
      <c r="S70" s="3"/>
      <c r="T70" s="3"/>
      <c r="U70" s="3"/>
      <c r="V70" s="3"/>
      <c r="W70" s="3"/>
      <c r="X70" s="3"/>
      <c r="Y70" s="3"/>
      <c r="Z70" s="3"/>
      <c r="AA70" s="3"/>
      <c r="AB70" s="3"/>
      <c r="AC70" s="3"/>
      <c r="AD70" s="3"/>
      <c r="AE70" s="3"/>
      <c r="AF70" s="3"/>
      <c r="AG70" s="3"/>
      <c r="AH70" s="3"/>
      <c r="AI70" s="3"/>
    </row>
    <row r="71" spans="1:35" ht="14.25" customHeight="1" x14ac:dyDescent="0.35">
      <c r="A71" s="1128"/>
      <c r="B71" s="47"/>
      <c r="C71" s="110" t="s">
        <v>1250</v>
      </c>
      <c r="D71" s="110" t="s">
        <v>610</v>
      </c>
      <c r="E71" s="47"/>
      <c r="F71" s="47"/>
      <c r="G71" s="47"/>
      <c r="H71" s="47"/>
      <c r="I71" s="47"/>
      <c r="J71" s="47"/>
      <c r="K71" s="47"/>
      <c r="L71" s="120"/>
      <c r="M71" s="47"/>
      <c r="N71" s="92"/>
      <c r="O71" s="47"/>
      <c r="P71" s="47"/>
      <c r="Q71" s="3"/>
      <c r="R71" s="3"/>
      <c r="S71" s="3"/>
      <c r="T71" s="3"/>
      <c r="U71" s="3"/>
      <c r="V71" s="3"/>
      <c r="W71" s="3"/>
      <c r="X71" s="3"/>
      <c r="Y71" s="3"/>
      <c r="Z71" s="3"/>
      <c r="AA71" s="3"/>
      <c r="AB71" s="3"/>
      <c r="AC71" s="3"/>
      <c r="AD71" s="3"/>
      <c r="AE71" s="3"/>
      <c r="AF71" s="3"/>
      <c r="AG71" s="3"/>
      <c r="AH71" s="3"/>
      <c r="AI71" s="3"/>
    </row>
    <row r="72" spans="1:35" ht="7.5" customHeight="1" x14ac:dyDescent="0.3">
      <c r="A72" s="1128"/>
      <c r="B72" s="47"/>
      <c r="C72" s="1668"/>
      <c r="D72" s="1628"/>
      <c r="E72" s="1628"/>
      <c r="F72" s="1628"/>
      <c r="G72" s="1628"/>
      <c r="H72" s="1628"/>
      <c r="I72" s="1628"/>
      <c r="J72" s="1628"/>
      <c r="K72" s="1628"/>
      <c r="L72" s="1628"/>
      <c r="M72" s="1628"/>
      <c r="N72" s="1628"/>
      <c r="O72" s="1629"/>
      <c r="P72" s="47"/>
      <c r="Q72" s="3"/>
      <c r="R72" s="3"/>
      <c r="S72" s="3"/>
      <c r="T72" s="3"/>
      <c r="U72" s="3"/>
      <c r="V72" s="3"/>
      <c r="W72" s="3"/>
      <c r="X72" s="3"/>
      <c r="Y72" s="3"/>
      <c r="Z72" s="3"/>
      <c r="AA72" s="3"/>
      <c r="AB72" s="3"/>
      <c r="AC72" s="3"/>
      <c r="AD72" s="3"/>
      <c r="AE72" s="3"/>
      <c r="AF72" s="3"/>
      <c r="AG72" s="3"/>
      <c r="AH72" s="3"/>
      <c r="AI72" s="3"/>
    </row>
    <row r="73" spans="1:35" ht="71.25" customHeight="1" x14ac:dyDescent="0.3">
      <c r="A73" s="1128"/>
      <c r="B73" s="47"/>
      <c r="C73" s="1668" t="s">
        <v>1251</v>
      </c>
      <c r="D73" s="1628"/>
      <c r="E73" s="1628"/>
      <c r="F73" s="1628"/>
      <c r="G73" s="1628"/>
      <c r="H73" s="1628"/>
      <c r="I73" s="1628"/>
      <c r="J73" s="1628"/>
      <c r="K73" s="1628"/>
      <c r="L73" s="1628"/>
      <c r="M73" s="1628"/>
      <c r="N73" s="1628"/>
      <c r="O73" s="1629"/>
      <c r="P73" s="47"/>
      <c r="Q73" s="3"/>
      <c r="R73" s="3"/>
      <c r="S73" s="3"/>
      <c r="T73" s="3"/>
      <c r="U73" s="3"/>
      <c r="V73" s="3"/>
      <c r="W73" s="3"/>
      <c r="X73" s="3"/>
      <c r="Y73" s="3"/>
      <c r="Z73" s="3"/>
      <c r="AA73" s="3"/>
      <c r="AB73" s="3"/>
      <c r="AC73" s="3"/>
      <c r="AD73" s="3"/>
      <c r="AE73" s="3"/>
      <c r="AF73" s="3"/>
      <c r="AG73" s="3"/>
      <c r="AH73" s="3"/>
      <c r="AI73" s="3"/>
    </row>
    <row r="74" spans="1:35" ht="21" customHeight="1" x14ac:dyDescent="0.35">
      <c r="A74" s="1128"/>
      <c r="B74" s="47"/>
      <c r="C74" s="110" t="s">
        <v>1252</v>
      </c>
      <c r="D74" s="110" t="s">
        <v>610</v>
      </c>
      <c r="E74" s="47"/>
      <c r="F74" s="47"/>
      <c r="G74" s="47"/>
      <c r="H74" s="47"/>
      <c r="I74" s="47"/>
      <c r="J74" s="47"/>
      <c r="K74" s="47"/>
      <c r="L74" s="120"/>
      <c r="M74" s="47"/>
      <c r="N74" s="92"/>
      <c r="O74" s="47"/>
      <c r="P74" s="47"/>
      <c r="Q74" s="3"/>
      <c r="R74" s="3"/>
      <c r="S74" s="3"/>
      <c r="T74" s="3"/>
      <c r="U74" s="3"/>
      <c r="V74" s="3"/>
      <c r="W74" s="3"/>
      <c r="X74" s="3"/>
      <c r="Y74" s="3"/>
      <c r="Z74" s="3"/>
      <c r="AA74" s="3"/>
      <c r="AB74" s="3"/>
      <c r="AC74" s="3"/>
      <c r="AD74" s="3"/>
      <c r="AE74" s="3"/>
      <c r="AF74" s="3"/>
      <c r="AG74" s="3"/>
      <c r="AH74" s="3"/>
      <c r="AI74" s="3"/>
    </row>
    <row r="75" spans="1:35" ht="7.5" customHeight="1" x14ac:dyDescent="0.3">
      <c r="A75" s="1128"/>
      <c r="B75" s="47"/>
      <c r="C75" s="1668"/>
      <c r="D75" s="1628"/>
      <c r="E75" s="1628"/>
      <c r="F75" s="1628"/>
      <c r="G75" s="1628"/>
      <c r="H75" s="1628"/>
      <c r="I75" s="1628"/>
      <c r="J75" s="1628"/>
      <c r="K75" s="1628"/>
      <c r="L75" s="1628"/>
      <c r="M75" s="1628"/>
      <c r="N75" s="1628"/>
      <c r="O75" s="1629"/>
      <c r="P75" s="47"/>
      <c r="Q75" s="3"/>
      <c r="R75" s="3"/>
      <c r="S75" s="3"/>
      <c r="T75" s="3"/>
      <c r="U75" s="3"/>
      <c r="V75" s="3"/>
      <c r="W75" s="3"/>
      <c r="X75" s="3"/>
      <c r="Y75" s="3"/>
      <c r="Z75" s="3"/>
      <c r="AA75" s="3"/>
      <c r="AB75" s="3"/>
      <c r="AC75" s="3"/>
      <c r="AD75" s="3"/>
      <c r="AE75" s="3"/>
      <c r="AF75" s="3"/>
      <c r="AG75" s="3"/>
      <c r="AH75" s="3"/>
      <c r="AI75" s="3"/>
    </row>
    <row r="76" spans="1:35" ht="80.5" customHeight="1" x14ac:dyDescent="0.3">
      <c r="A76" s="1128"/>
      <c r="B76" s="47"/>
      <c r="C76" s="1792"/>
      <c r="D76" s="1793"/>
      <c r="E76" s="1793"/>
      <c r="F76" s="1793"/>
      <c r="G76" s="1793"/>
      <c r="H76" s="1793"/>
      <c r="I76" s="1793"/>
      <c r="J76" s="1793"/>
      <c r="K76" s="1793"/>
      <c r="L76" s="1793"/>
      <c r="M76" s="1793"/>
      <c r="N76" s="1793"/>
      <c r="O76" s="1794"/>
      <c r="P76" s="47"/>
      <c r="Q76" s="3"/>
      <c r="R76" s="3"/>
      <c r="S76" s="3"/>
      <c r="T76" s="3"/>
      <c r="U76" s="3"/>
      <c r="V76" s="3"/>
      <c r="W76" s="3"/>
      <c r="X76" s="3"/>
      <c r="Y76" s="3"/>
      <c r="Z76" s="3"/>
      <c r="AA76" s="3"/>
      <c r="AB76" s="3"/>
      <c r="AC76" s="3"/>
      <c r="AD76" s="3"/>
      <c r="AE76" s="3"/>
      <c r="AF76" s="3"/>
      <c r="AG76" s="3"/>
      <c r="AH76" s="3"/>
      <c r="AI76" s="3"/>
    </row>
    <row r="77" spans="1:35" ht="7.5" customHeight="1" x14ac:dyDescent="0.3">
      <c r="A77" s="1128"/>
      <c r="B77" s="47"/>
      <c r="C77" s="1668"/>
      <c r="D77" s="1628"/>
      <c r="E77" s="1628"/>
      <c r="F77" s="1628"/>
      <c r="G77" s="1628"/>
      <c r="H77" s="1628"/>
      <c r="I77" s="1628"/>
      <c r="J77" s="1628"/>
      <c r="K77" s="1628"/>
      <c r="L77" s="1628"/>
      <c r="M77" s="1628"/>
      <c r="N77" s="1628"/>
      <c r="O77" s="1629"/>
      <c r="P77" s="47"/>
      <c r="Q77" s="3"/>
      <c r="R77" s="3"/>
      <c r="S77" s="3"/>
      <c r="T77" s="3"/>
      <c r="U77" s="3"/>
      <c r="V77" s="3"/>
      <c r="W77" s="3"/>
      <c r="X77" s="3"/>
      <c r="Y77" s="3"/>
      <c r="Z77" s="3"/>
      <c r="AA77" s="3"/>
      <c r="AB77" s="3"/>
      <c r="AC77" s="3"/>
      <c r="AD77" s="3"/>
      <c r="AE77" s="3"/>
      <c r="AF77" s="3"/>
      <c r="AG77" s="3"/>
      <c r="AH77" s="3"/>
      <c r="AI77" s="3"/>
    </row>
    <row r="78" spans="1:35" ht="18.75" customHeight="1" x14ac:dyDescent="0.35">
      <c r="A78" s="1128"/>
      <c r="B78" s="47"/>
      <c r="C78" s="110" t="s">
        <v>1253</v>
      </c>
      <c r="D78" s="110" t="s">
        <v>1254</v>
      </c>
      <c r="E78" s="47"/>
      <c r="F78" s="47"/>
      <c r="G78" s="47"/>
      <c r="H78" s="47"/>
      <c r="I78" s="47"/>
      <c r="J78" s="47"/>
      <c r="K78" s="47"/>
      <c r="L78" s="120"/>
      <c r="M78" s="47"/>
      <c r="N78" s="92"/>
      <c r="O78" s="47"/>
      <c r="P78" s="47"/>
      <c r="Q78" s="3"/>
      <c r="R78" s="3"/>
      <c r="S78" s="3"/>
      <c r="T78" s="3"/>
      <c r="U78" s="3"/>
      <c r="V78" s="3"/>
      <c r="W78" s="3"/>
      <c r="X78" s="3"/>
      <c r="Y78" s="3"/>
      <c r="Z78" s="3"/>
      <c r="AA78" s="3"/>
      <c r="AB78" s="3"/>
      <c r="AC78" s="3"/>
      <c r="AD78" s="3"/>
      <c r="AE78" s="3"/>
      <c r="AF78" s="3"/>
      <c r="AG78" s="3"/>
      <c r="AH78" s="3"/>
      <c r="AI78" s="3"/>
    </row>
    <row r="79" spans="1:35" ht="7.5" customHeight="1" x14ac:dyDescent="0.35">
      <c r="A79" s="1128"/>
      <c r="B79" s="47"/>
      <c r="C79" s="110"/>
      <c r="D79" s="111"/>
      <c r="E79" s="47"/>
      <c r="F79" s="47"/>
      <c r="G79" s="47"/>
      <c r="H79" s="47"/>
      <c r="I79" s="47"/>
      <c r="J79" s="47"/>
      <c r="K79" s="47"/>
      <c r="L79" s="120"/>
      <c r="M79" s="47"/>
      <c r="N79" s="92"/>
      <c r="O79" s="47"/>
      <c r="P79" s="47"/>
      <c r="Q79" s="3"/>
      <c r="R79" s="3"/>
      <c r="S79" s="3"/>
      <c r="T79" s="3"/>
      <c r="U79" s="3"/>
      <c r="V79" s="3"/>
      <c r="W79" s="3"/>
      <c r="X79" s="3"/>
      <c r="Y79" s="3"/>
      <c r="Z79" s="3"/>
      <c r="AA79" s="3"/>
      <c r="AB79" s="3"/>
      <c r="AC79" s="3"/>
      <c r="AD79" s="3"/>
      <c r="AE79" s="3"/>
      <c r="AF79" s="3"/>
      <c r="AG79" s="3"/>
      <c r="AH79" s="3"/>
      <c r="AI79" s="3"/>
    </row>
    <row r="80" spans="1:35" ht="15.75" customHeight="1" x14ac:dyDescent="0.3">
      <c r="A80" s="1128"/>
      <c r="B80" s="47"/>
      <c r="C80" s="1668" t="s">
        <v>1255</v>
      </c>
      <c r="D80" s="1628"/>
      <c r="E80" s="1628"/>
      <c r="F80" s="1628"/>
      <c r="G80" s="1628"/>
      <c r="H80" s="1628"/>
      <c r="I80" s="1628"/>
      <c r="J80" s="1628"/>
      <c r="K80" s="1628"/>
      <c r="L80" s="1628"/>
      <c r="M80" s="1628"/>
      <c r="N80" s="1628"/>
      <c r="O80" s="1629"/>
      <c r="P80" s="47"/>
      <c r="Q80" s="3"/>
      <c r="R80" s="3"/>
      <c r="S80" s="3"/>
      <c r="T80" s="3"/>
      <c r="U80" s="3"/>
      <c r="V80" s="3"/>
      <c r="W80" s="3"/>
      <c r="X80" s="3"/>
      <c r="Y80" s="3"/>
      <c r="Z80" s="3"/>
      <c r="AA80" s="3"/>
      <c r="AB80" s="3"/>
      <c r="AC80" s="3"/>
      <c r="AD80" s="3"/>
      <c r="AE80" s="3"/>
      <c r="AF80" s="3"/>
      <c r="AG80" s="3"/>
      <c r="AH80" s="3"/>
      <c r="AI80" s="3"/>
    </row>
    <row r="81" spans="1:35" ht="15.75" customHeight="1" x14ac:dyDescent="0.3">
      <c r="A81" s="1128"/>
      <c r="B81" s="47"/>
      <c r="C81" s="1791" t="s">
        <v>1256</v>
      </c>
      <c r="D81" s="1628"/>
      <c r="E81" s="1628"/>
      <c r="F81" s="1628"/>
      <c r="G81" s="1628"/>
      <c r="H81" s="1628"/>
      <c r="I81" s="1628"/>
      <c r="J81" s="1628"/>
      <c r="K81" s="1628"/>
      <c r="L81" s="1628"/>
      <c r="M81" s="1628"/>
      <c r="N81" s="1628"/>
      <c r="O81" s="1629"/>
      <c r="P81" s="47"/>
      <c r="Q81" s="3"/>
      <c r="R81" s="3"/>
      <c r="S81" s="3"/>
      <c r="T81" s="3"/>
      <c r="U81" s="3"/>
      <c r="V81" s="3"/>
      <c r="W81" s="3"/>
      <c r="X81" s="3"/>
      <c r="Y81" s="3"/>
      <c r="Z81" s="3"/>
      <c r="AA81" s="3"/>
      <c r="AB81" s="3"/>
      <c r="AC81" s="3"/>
      <c r="AD81" s="3"/>
      <c r="AE81" s="3"/>
      <c r="AF81" s="3"/>
      <c r="AG81" s="3"/>
      <c r="AH81" s="3"/>
      <c r="AI81" s="3"/>
    </row>
    <row r="82" spans="1:35" ht="35.25" customHeight="1" x14ac:dyDescent="0.3">
      <c r="A82" s="1128"/>
      <c r="B82" s="1128"/>
      <c r="C82" s="1128"/>
      <c r="D82" s="1128"/>
      <c r="E82" s="1128"/>
      <c r="F82" s="1128"/>
      <c r="G82" s="1128"/>
      <c r="H82" s="1128"/>
      <c r="I82" s="1128"/>
      <c r="J82" s="1128"/>
      <c r="K82" s="1128"/>
      <c r="L82" s="1128"/>
      <c r="M82" s="1128"/>
      <c r="N82" s="298" t="str">
        <f>CONCATENATE("Page ",LEFT('Table des matières'!$K$19,2)+2)</f>
        <v>Page 11</v>
      </c>
      <c r="O82" s="828" t="str">
        <f>IF(PageDerniere="","",CONCATENATE("sur ",PageDerniere))</f>
        <v>sur 46</v>
      </c>
      <c r="P82" s="47"/>
      <c r="Q82" s="3"/>
      <c r="R82" s="3"/>
      <c r="S82" s="3"/>
      <c r="T82" s="3"/>
      <c r="U82" s="3"/>
      <c r="V82" s="3"/>
      <c r="W82" s="3"/>
      <c r="X82" s="3"/>
      <c r="Y82" s="3"/>
      <c r="Z82" s="3"/>
      <c r="AA82" s="3"/>
      <c r="AB82" s="3"/>
      <c r="AC82" s="3"/>
      <c r="AD82" s="3"/>
      <c r="AE82" s="3"/>
      <c r="AF82" s="3"/>
      <c r="AG82" s="3"/>
      <c r="AH82" s="3"/>
      <c r="AI82" s="3"/>
    </row>
    <row r="83" spans="1:35" ht="18" customHeight="1" x14ac:dyDescent="0.3">
      <c r="A83" s="1128"/>
      <c r="B83" s="1128"/>
      <c r="C83" s="1128"/>
      <c r="D83" s="1128"/>
      <c r="E83" s="1128"/>
      <c r="F83" s="1128"/>
      <c r="G83" s="1128"/>
      <c r="H83" s="1128"/>
      <c r="I83" s="1128"/>
      <c r="J83" s="1128"/>
      <c r="K83" s="1128"/>
      <c r="L83" s="1128"/>
      <c r="M83" s="1128"/>
      <c r="N83" s="1128"/>
      <c r="O83" s="1128"/>
      <c r="P83" s="47"/>
      <c r="Q83" s="3"/>
      <c r="R83" s="3"/>
      <c r="S83" s="3"/>
      <c r="T83" s="3"/>
      <c r="U83" s="3"/>
      <c r="V83" s="3"/>
      <c r="W83" s="3"/>
      <c r="X83" s="3"/>
      <c r="Y83" s="3"/>
      <c r="Z83" s="3"/>
      <c r="AA83" s="3"/>
      <c r="AB83" s="3"/>
      <c r="AC83" s="3"/>
      <c r="AD83" s="3"/>
      <c r="AE83" s="3"/>
      <c r="AF83" s="3"/>
      <c r="AG83" s="3"/>
      <c r="AH83" s="3"/>
      <c r="AI83" s="3"/>
    </row>
    <row r="84" spans="1:35" ht="21" customHeight="1" x14ac:dyDescent="0.3">
      <c r="A84" s="1128"/>
      <c r="B84" s="118">
        <v>3</v>
      </c>
      <c r="C84" s="294" t="s">
        <v>1257</v>
      </c>
      <c r="D84" s="124"/>
      <c r="E84" s="47"/>
      <c r="F84" s="47"/>
      <c r="G84" s="47"/>
      <c r="H84" s="47"/>
      <c r="I84" s="47"/>
      <c r="J84" s="47"/>
      <c r="K84" s="47"/>
      <c r="L84" s="47"/>
      <c r="M84" s="47"/>
      <c r="N84" s="47"/>
      <c r="O84" s="47"/>
      <c r="P84" s="47"/>
      <c r="Q84" s="3"/>
      <c r="R84" s="3"/>
      <c r="S84" s="3"/>
      <c r="T84" s="3"/>
      <c r="U84" s="3"/>
      <c r="V84" s="3"/>
      <c r="W84" s="3"/>
      <c r="X84" s="3"/>
      <c r="Y84" s="3"/>
      <c r="Z84" s="3"/>
      <c r="AA84" s="3"/>
      <c r="AB84" s="3"/>
      <c r="AC84" s="3"/>
      <c r="AD84" s="3"/>
      <c r="AE84" s="3"/>
      <c r="AF84" s="3"/>
      <c r="AG84" s="3"/>
      <c r="AH84" s="3"/>
      <c r="AI84" s="3"/>
    </row>
    <row r="85" spans="1:35" ht="5.25" customHeight="1" x14ac:dyDescent="0.35">
      <c r="A85" s="1128"/>
      <c r="B85" s="47"/>
      <c r="C85" s="110"/>
      <c r="D85" s="111"/>
      <c r="E85" s="47"/>
      <c r="F85" s="47"/>
      <c r="G85" s="47"/>
      <c r="H85" s="47"/>
      <c r="I85" s="47"/>
      <c r="J85" s="47"/>
      <c r="K85" s="47"/>
      <c r="L85" s="120"/>
      <c r="M85" s="47"/>
      <c r="N85" s="92"/>
      <c r="O85" s="47"/>
      <c r="P85" s="47"/>
    </row>
    <row r="86" spans="1:35" ht="15" customHeight="1" x14ac:dyDescent="0.3">
      <c r="A86" s="1128"/>
      <c r="B86" s="47"/>
      <c r="C86" s="1787" t="s">
        <v>1258</v>
      </c>
      <c r="D86" s="1788"/>
      <c r="E86" s="1788"/>
      <c r="F86" s="1788"/>
      <c r="G86" s="1788"/>
      <c r="H86" s="1788"/>
      <c r="I86" s="1788"/>
      <c r="J86" s="1788"/>
      <c r="K86" s="1788"/>
      <c r="L86" s="1788"/>
      <c r="M86" s="1788"/>
      <c r="N86" s="1126" t="s">
        <v>1259</v>
      </c>
      <c r="O86" s="1232"/>
      <c r="P86" s="47"/>
    </row>
    <row r="87" spans="1:35" ht="15" customHeight="1" x14ac:dyDescent="0.3">
      <c r="A87" s="1128"/>
      <c r="B87" s="47"/>
      <c r="C87" s="1789"/>
      <c r="D87" s="1790"/>
      <c r="E87" s="1790"/>
      <c r="F87" s="1790"/>
      <c r="G87" s="1790"/>
      <c r="H87" s="1790"/>
      <c r="I87" s="1790"/>
      <c r="J87" s="1790"/>
      <c r="K87" s="1790"/>
      <c r="L87" s="1790"/>
      <c r="M87" s="1790"/>
      <c r="N87" s="1127" t="s">
        <v>1260</v>
      </c>
      <c r="O87" s="1232"/>
      <c r="P87" s="47"/>
    </row>
    <row r="88" spans="1:35" ht="6" customHeight="1" x14ac:dyDescent="0.3">
      <c r="A88" s="1128"/>
      <c r="B88" s="47"/>
      <c r="C88" s="1233"/>
      <c r="D88" s="1234"/>
      <c r="E88" s="1234"/>
      <c r="F88" s="1234"/>
      <c r="G88" s="1234"/>
      <c r="H88" s="1234"/>
      <c r="I88" s="1234"/>
      <c r="J88" s="1234"/>
      <c r="K88" s="1234"/>
      <c r="L88" s="1234"/>
      <c r="M88" s="1234"/>
      <c r="N88" s="1235"/>
      <c r="O88" s="1235"/>
      <c r="P88" s="47"/>
    </row>
    <row r="89" spans="1:35" ht="91" customHeight="1" x14ac:dyDescent="0.3">
      <c r="A89" s="1128"/>
      <c r="B89" s="47"/>
      <c r="C89" s="1784"/>
      <c r="D89" s="1785"/>
      <c r="E89" s="1785"/>
      <c r="F89" s="1785"/>
      <c r="G89" s="1785"/>
      <c r="H89" s="1785"/>
      <c r="I89" s="1785"/>
      <c r="J89" s="1785"/>
      <c r="K89" s="1785"/>
      <c r="L89" s="1785"/>
      <c r="M89" s="1785"/>
      <c r="N89" s="1785"/>
      <c r="O89" s="1786"/>
      <c r="P89" s="47"/>
      <c r="Q89" s="3"/>
      <c r="R89" s="3"/>
      <c r="S89" s="3"/>
      <c r="T89" s="3"/>
      <c r="U89" s="3"/>
      <c r="V89" s="3"/>
      <c r="W89" s="3"/>
      <c r="X89" s="3"/>
      <c r="Y89" s="3"/>
      <c r="Z89" s="3"/>
      <c r="AA89" s="3"/>
      <c r="AB89" s="3"/>
      <c r="AC89" s="3"/>
      <c r="AD89" s="3"/>
      <c r="AE89" s="3"/>
      <c r="AF89" s="3"/>
      <c r="AG89" s="3"/>
      <c r="AH89" s="3"/>
      <c r="AI89" s="3"/>
    </row>
    <row r="90" spans="1:35" ht="91" customHeight="1" x14ac:dyDescent="0.3">
      <c r="A90" s="1128"/>
      <c r="B90" s="47"/>
      <c r="C90" s="1784"/>
      <c r="D90" s="1785"/>
      <c r="E90" s="1785"/>
      <c r="F90" s="1785"/>
      <c r="G90" s="1785"/>
      <c r="H90" s="1785"/>
      <c r="I90" s="1785"/>
      <c r="J90" s="1785"/>
      <c r="K90" s="1785"/>
      <c r="L90" s="1785"/>
      <c r="M90" s="1785"/>
      <c r="N90" s="1785"/>
      <c r="O90" s="1786"/>
      <c r="P90" s="47"/>
      <c r="Q90" s="3"/>
      <c r="R90" s="3"/>
      <c r="S90" s="3"/>
      <c r="T90" s="3"/>
      <c r="U90" s="3"/>
      <c r="V90" s="3"/>
      <c r="W90" s="3"/>
      <c r="X90" s="3"/>
      <c r="Y90" s="3"/>
      <c r="Z90" s="3"/>
      <c r="AA90" s="3"/>
      <c r="AB90" s="3"/>
      <c r="AC90" s="3"/>
      <c r="AD90" s="3"/>
      <c r="AE90" s="3"/>
      <c r="AF90" s="3"/>
      <c r="AG90" s="3"/>
      <c r="AH90" s="3"/>
      <c r="AI90" s="3"/>
    </row>
    <row r="91" spans="1:35" ht="91" customHeight="1" x14ac:dyDescent="0.3">
      <c r="A91" s="1128"/>
      <c r="B91" s="47"/>
      <c r="C91" s="1784"/>
      <c r="D91" s="1785"/>
      <c r="E91" s="1785"/>
      <c r="F91" s="1785"/>
      <c r="G91" s="1785"/>
      <c r="H91" s="1785"/>
      <c r="I91" s="1785"/>
      <c r="J91" s="1785"/>
      <c r="K91" s="1785"/>
      <c r="L91" s="1785"/>
      <c r="M91" s="1785"/>
      <c r="N91" s="1785"/>
      <c r="O91" s="1786"/>
      <c r="P91" s="47"/>
      <c r="Q91" s="3"/>
      <c r="R91" s="3"/>
      <c r="S91" s="3"/>
      <c r="T91" s="3"/>
      <c r="U91" s="3"/>
      <c r="V91" s="3"/>
      <c r="W91" s="3"/>
      <c r="X91" s="3"/>
      <c r="Y91" s="3"/>
      <c r="Z91" s="3"/>
      <c r="AA91" s="3"/>
      <c r="AB91" s="3"/>
      <c r="AC91" s="3"/>
      <c r="AD91" s="3"/>
      <c r="AE91" s="3"/>
      <c r="AF91" s="3"/>
      <c r="AG91" s="3"/>
      <c r="AH91" s="3"/>
      <c r="AI91" s="3"/>
    </row>
    <row r="92" spans="1:35" ht="91" customHeight="1" x14ac:dyDescent="0.3">
      <c r="A92" s="1128"/>
      <c r="B92" s="47"/>
      <c r="C92" s="1784"/>
      <c r="D92" s="1785"/>
      <c r="E92" s="1785"/>
      <c r="F92" s="1785"/>
      <c r="G92" s="1785"/>
      <c r="H92" s="1785"/>
      <c r="I92" s="1785"/>
      <c r="J92" s="1785"/>
      <c r="K92" s="1785"/>
      <c r="L92" s="1785"/>
      <c r="M92" s="1785"/>
      <c r="N92" s="1785"/>
      <c r="O92" s="1786"/>
      <c r="P92" s="47"/>
      <c r="Q92" s="3"/>
      <c r="R92" s="3"/>
      <c r="S92" s="3"/>
      <c r="T92" s="3"/>
      <c r="U92" s="3"/>
      <c r="V92" s="3"/>
      <c r="W92" s="3"/>
      <c r="X92" s="3"/>
      <c r="Y92" s="3"/>
      <c r="Z92" s="3"/>
      <c r="AA92" s="3"/>
      <c r="AB92" s="3"/>
      <c r="AC92" s="3"/>
      <c r="AD92" s="3"/>
      <c r="AE92" s="3"/>
      <c r="AF92" s="3"/>
      <c r="AG92" s="3"/>
      <c r="AH92" s="3"/>
      <c r="AI92" s="3"/>
    </row>
    <row r="93" spans="1:35" ht="91" customHeight="1" x14ac:dyDescent="0.3">
      <c r="A93" s="1128"/>
      <c r="B93" s="47"/>
      <c r="C93" s="1784"/>
      <c r="D93" s="1785"/>
      <c r="E93" s="1785"/>
      <c r="F93" s="1785"/>
      <c r="G93" s="1785"/>
      <c r="H93" s="1785"/>
      <c r="I93" s="1785"/>
      <c r="J93" s="1785"/>
      <c r="K93" s="1785"/>
      <c r="L93" s="1785"/>
      <c r="M93" s="1785"/>
      <c r="N93" s="1785"/>
      <c r="O93" s="1786"/>
      <c r="P93" s="47"/>
    </row>
    <row r="94" spans="1:35" ht="91" customHeight="1" x14ac:dyDescent="0.3">
      <c r="A94" s="1128"/>
      <c r="B94" s="47"/>
      <c r="C94" s="1784"/>
      <c r="D94" s="1785"/>
      <c r="E94" s="1785"/>
      <c r="F94" s="1785"/>
      <c r="G94" s="1785"/>
      <c r="H94" s="1785"/>
      <c r="I94" s="1785"/>
      <c r="J94" s="1785"/>
      <c r="K94" s="1785"/>
      <c r="L94" s="1785"/>
      <c r="M94" s="1785"/>
      <c r="N94" s="1785"/>
      <c r="O94" s="1786"/>
      <c r="P94" s="47"/>
    </row>
    <row r="95" spans="1:35" ht="91" customHeight="1" x14ac:dyDescent="0.3">
      <c r="A95" s="1128"/>
      <c r="B95" s="47"/>
      <c r="C95" s="1108"/>
      <c r="D95" s="1109"/>
      <c r="E95" s="1109"/>
      <c r="F95" s="1109"/>
      <c r="G95" s="1109"/>
      <c r="H95" s="1109"/>
      <c r="I95" s="1109"/>
      <c r="J95" s="1109"/>
      <c r="K95" s="1109"/>
      <c r="L95" s="1109"/>
      <c r="M95" s="1109"/>
      <c r="N95" s="1109"/>
      <c r="O95" s="1110"/>
      <c r="P95" s="47"/>
    </row>
    <row r="96" spans="1:35" ht="91" customHeight="1" x14ac:dyDescent="0.3">
      <c r="A96" s="1128"/>
      <c r="B96" s="47"/>
      <c r="C96" s="1108"/>
      <c r="D96" s="1109"/>
      <c r="E96" s="1109"/>
      <c r="F96" s="1109"/>
      <c r="G96" s="1109"/>
      <c r="H96" s="1109"/>
      <c r="I96" s="1109"/>
      <c r="J96" s="1109"/>
      <c r="K96" s="1109"/>
      <c r="L96" s="1109"/>
      <c r="M96" s="1109"/>
      <c r="N96" s="1109"/>
      <c r="O96" s="1110"/>
      <c r="P96" s="47"/>
    </row>
    <row r="97" spans="1:16" ht="27" customHeight="1" x14ac:dyDescent="0.3">
      <c r="A97" s="1128"/>
      <c r="B97" s="47"/>
      <c r="C97" s="1111"/>
      <c r="D97" s="1112"/>
      <c r="E97" s="1112"/>
      <c r="F97" s="1112"/>
      <c r="G97" s="1112"/>
      <c r="H97" s="1112"/>
      <c r="I97" s="1112"/>
      <c r="J97" s="1112"/>
      <c r="K97" s="1112"/>
      <c r="L97" s="1112"/>
      <c r="M97" s="1112"/>
      <c r="N97" s="1112"/>
      <c r="O97" s="1113"/>
      <c r="P97" s="47"/>
    </row>
    <row r="98" spans="1:16" ht="15" customHeight="1" x14ac:dyDescent="0.35">
      <c r="A98" s="1128"/>
      <c r="B98" s="47"/>
      <c r="C98" s="110"/>
      <c r="D98" s="111"/>
      <c r="E98" s="47"/>
      <c r="F98" s="47"/>
      <c r="G98" s="47"/>
      <c r="H98" s="47"/>
      <c r="I98" s="47"/>
      <c r="J98" s="47"/>
      <c r="K98" s="47"/>
      <c r="L98" s="120"/>
      <c r="M98" s="47"/>
      <c r="N98" s="92"/>
      <c r="O98" s="47"/>
      <c r="P98" s="47"/>
    </row>
    <row r="99" spans="1:16" ht="15" customHeight="1" x14ac:dyDescent="0.35">
      <c r="A99" s="1128"/>
      <c r="B99" s="47"/>
      <c r="C99" s="110"/>
      <c r="D99" s="111"/>
      <c r="E99" s="47"/>
      <c r="F99" s="47"/>
      <c r="G99" s="47"/>
      <c r="H99" s="47"/>
      <c r="I99" s="47"/>
      <c r="J99" s="47"/>
      <c r="K99" s="47"/>
      <c r="L99" s="120"/>
      <c r="M99" s="47"/>
      <c r="N99" s="92"/>
      <c r="O99" s="47"/>
      <c r="P99" s="47"/>
    </row>
    <row r="100" spans="1:16" ht="21.75" customHeight="1" x14ac:dyDescent="0.35">
      <c r="A100" s="1128"/>
      <c r="B100" s="47"/>
      <c r="C100" s="110"/>
      <c r="D100" s="111"/>
      <c r="E100" s="47"/>
      <c r="F100" s="47"/>
      <c r="G100" s="47"/>
      <c r="H100" s="47"/>
      <c r="I100" s="47"/>
      <c r="J100" s="47"/>
      <c r="K100" s="47"/>
      <c r="L100" s="120"/>
      <c r="M100" s="47"/>
      <c r="N100" s="92"/>
      <c r="O100" s="47"/>
      <c r="P100" s="47"/>
    </row>
    <row r="101" spans="1:16" ht="15.75" customHeight="1" x14ac:dyDescent="0.25">
      <c r="F101" s="3"/>
      <c r="H101" s="3"/>
      <c r="I101" s="3"/>
      <c r="J101" s="3"/>
      <c r="K101" s="3"/>
    </row>
    <row r="102" spans="1:16" ht="15.75" customHeight="1" x14ac:dyDescent="0.25">
      <c r="F102" s="3"/>
      <c r="H102" s="3"/>
      <c r="I102" s="3"/>
      <c r="J102" s="3"/>
      <c r="K102" s="3"/>
    </row>
    <row r="103" spans="1:16" ht="15.75" customHeight="1" x14ac:dyDescent="0.25">
      <c r="F103" s="3"/>
      <c r="H103" s="3"/>
      <c r="I103" s="3"/>
      <c r="J103" s="3"/>
      <c r="K103" s="3"/>
    </row>
    <row r="104" spans="1:16" ht="15.75" customHeight="1" x14ac:dyDescent="0.25">
      <c r="F104" s="3"/>
      <c r="H104" s="3"/>
      <c r="I104" s="3"/>
      <c r="J104" s="3"/>
      <c r="K104" s="3"/>
    </row>
    <row r="105" spans="1:16" ht="15.75" customHeight="1" x14ac:dyDescent="0.25">
      <c r="F105" s="3"/>
      <c r="H105" s="3"/>
      <c r="I105" s="3"/>
      <c r="J105" s="3"/>
      <c r="K105" s="3"/>
    </row>
    <row r="106" spans="1:16" ht="15.75" customHeight="1" x14ac:dyDescent="0.25">
      <c r="F106" s="3"/>
      <c r="H106" s="3"/>
      <c r="I106" s="3"/>
      <c r="J106" s="3"/>
      <c r="K106" s="3"/>
    </row>
    <row r="107" spans="1:16" ht="15.75" customHeight="1" x14ac:dyDescent="0.25">
      <c r="F107" s="3"/>
      <c r="H107" s="3"/>
      <c r="I107" s="3"/>
      <c r="J107" s="3"/>
      <c r="K107" s="3"/>
    </row>
    <row r="108" spans="1:16" ht="15.75" customHeight="1" x14ac:dyDescent="0.25">
      <c r="F108" s="3"/>
      <c r="H108" s="3"/>
      <c r="I108" s="3"/>
      <c r="J108" s="3"/>
      <c r="K108" s="3"/>
    </row>
    <row r="109" spans="1:16" ht="15.75" customHeight="1" x14ac:dyDescent="0.25">
      <c r="F109" s="3"/>
      <c r="H109" s="3"/>
      <c r="I109" s="3"/>
      <c r="J109" s="3"/>
      <c r="K109" s="3"/>
    </row>
    <row r="110" spans="1:16" ht="15.75" customHeight="1" x14ac:dyDescent="0.25">
      <c r="F110" s="3"/>
      <c r="H110" s="3"/>
      <c r="I110" s="3"/>
      <c r="J110" s="3"/>
      <c r="K110" s="3"/>
    </row>
    <row r="111" spans="1:16" ht="15.75" customHeight="1" x14ac:dyDescent="0.25">
      <c r="F111" s="3"/>
      <c r="H111" s="3"/>
      <c r="I111" s="3"/>
      <c r="J111" s="3"/>
      <c r="K111" s="3"/>
    </row>
    <row r="112" spans="1:16" ht="15.75" customHeight="1" x14ac:dyDescent="0.25">
      <c r="F112" s="3"/>
      <c r="H112" s="3"/>
      <c r="I112" s="3"/>
      <c r="J112" s="3"/>
      <c r="K112" s="3"/>
    </row>
    <row r="113" spans="6:11" ht="15.75" customHeight="1" x14ac:dyDescent="0.25">
      <c r="F113" s="3"/>
      <c r="H113" s="3"/>
      <c r="I113" s="3"/>
      <c r="J113" s="3"/>
      <c r="K113" s="3"/>
    </row>
    <row r="114" spans="6:11" ht="15.75" customHeight="1" x14ac:dyDescent="0.25">
      <c r="F114" s="3"/>
      <c r="H114" s="3"/>
      <c r="I114" s="3"/>
      <c r="J114" s="3"/>
      <c r="K114" s="3"/>
    </row>
    <row r="115" spans="6:11" ht="15.75" customHeight="1" x14ac:dyDescent="0.25">
      <c r="F115" s="3"/>
      <c r="H115" s="3"/>
      <c r="I115" s="3"/>
      <c r="J115" s="3"/>
      <c r="K115" s="3"/>
    </row>
    <row r="116" spans="6:11" ht="15.75" customHeight="1" x14ac:dyDescent="0.25">
      <c r="F116" s="3"/>
      <c r="H116" s="3"/>
      <c r="I116" s="3"/>
      <c r="J116" s="3"/>
      <c r="K116" s="3"/>
    </row>
    <row r="117" spans="6:11" ht="15.75" customHeight="1" x14ac:dyDescent="0.25">
      <c r="F117" s="3"/>
      <c r="H117" s="3"/>
      <c r="I117" s="3"/>
      <c r="J117" s="3"/>
      <c r="K117" s="3"/>
    </row>
    <row r="118" spans="6:11" ht="15.75" customHeight="1" x14ac:dyDescent="0.25">
      <c r="F118" s="3"/>
      <c r="H118" s="3"/>
      <c r="I118" s="3"/>
      <c r="J118" s="3"/>
      <c r="K118" s="3"/>
    </row>
    <row r="119" spans="6:11" ht="15.75" customHeight="1" x14ac:dyDescent="0.25">
      <c r="F119" s="3"/>
      <c r="H119" s="3"/>
      <c r="I119" s="3"/>
      <c r="J119" s="3"/>
      <c r="K119" s="3"/>
    </row>
    <row r="120" spans="6:11" ht="15.75" customHeight="1" x14ac:dyDescent="0.25">
      <c r="F120" s="3"/>
      <c r="H120" s="3"/>
      <c r="I120" s="3"/>
      <c r="J120" s="3"/>
      <c r="K120" s="3"/>
    </row>
    <row r="121" spans="6:11" ht="15.75" customHeight="1" x14ac:dyDescent="0.25">
      <c r="F121" s="3"/>
      <c r="H121" s="3"/>
      <c r="I121" s="3"/>
      <c r="J121" s="3"/>
      <c r="K121" s="3"/>
    </row>
    <row r="122" spans="6:11" ht="15.75" customHeight="1" x14ac:dyDescent="0.25">
      <c r="F122" s="3"/>
      <c r="H122" s="3"/>
      <c r="I122" s="3"/>
      <c r="J122" s="3"/>
      <c r="K122" s="3"/>
    </row>
    <row r="123" spans="6:11" ht="15.75" customHeight="1" x14ac:dyDescent="0.25">
      <c r="F123" s="3"/>
      <c r="H123" s="3"/>
      <c r="I123" s="3"/>
      <c r="J123" s="3"/>
      <c r="K123" s="3"/>
    </row>
    <row r="124" spans="6:11" ht="15.75" customHeight="1" x14ac:dyDescent="0.25">
      <c r="F124" s="3"/>
      <c r="H124" s="3"/>
      <c r="I124" s="3"/>
      <c r="J124" s="3"/>
      <c r="K124" s="3"/>
    </row>
    <row r="125" spans="6:11" ht="15.75" customHeight="1" x14ac:dyDescent="0.25">
      <c r="F125" s="3"/>
      <c r="H125" s="3"/>
      <c r="I125" s="3"/>
      <c r="J125" s="3"/>
      <c r="K125" s="3"/>
    </row>
    <row r="126" spans="6:11" ht="15.75" customHeight="1" x14ac:dyDescent="0.25">
      <c r="F126" s="3"/>
      <c r="H126" s="3"/>
      <c r="I126" s="3"/>
      <c r="J126" s="3"/>
      <c r="K126" s="3"/>
    </row>
    <row r="127" spans="6:11" ht="15.75" customHeight="1" x14ac:dyDescent="0.25">
      <c r="F127" s="3"/>
      <c r="H127" s="3"/>
      <c r="I127" s="3"/>
      <c r="J127" s="3"/>
      <c r="K127" s="3"/>
    </row>
    <row r="128" spans="6:11" ht="15.75" customHeight="1" x14ac:dyDescent="0.25">
      <c r="F128" s="3"/>
      <c r="H128" s="3"/>
      <c r="I128" s="3"/>
      <c r="J128" s="3"/>
      <c r="K128" s="3"/>
    </row>
    <row r="129" spans="6:11" ht="15.75" customHeight="1" x14ac:dyDescent="0.25">
      <c r="F129" s="3"/>
      <c r="H129" s="3"/>
      <c r="I129" s="3"/>
      <c r="J129" s="3"/>
      <c r="K129" s="3"/>
    </row>
    <row r="130" spans="6:11" ht="15.75" customHeight="1" x14ac:dyDescent="0.25">
      <c r="F130" s="3"/>
      <c r="H130" s="3"/>
      <c r="I130" s="3"/>
      <c r="J130" s="3"/>
      <c r="K130" s="3"/>
    </row>
    <row r="131" spans="6:11" ht="15.75" customHeight="1" x14ac:dyDescent="0.25">
      <c r="F131" s="3"/>
      <c r="H131" s="3"/>
      <c r="I131" s="3"/>
      <c r="J131" s="3"/>
      <c r="K131" s="3"/>
    </row>
    <row r="132" spans="6:11" ht="15.75" customHeight="1" x14ac:dyDescent="0.25">
      <c r="F132" s="3"/>
      <c r="H132" s="3"/>
      <c r="I132" s="3"/>
      <c r="J132" s="3"/>
      <c r="K132" s="3"/>
    </row>
    <row r="133" spans="6:11" ht="15.75" customHeight="1" x14ac:dyDescent="0.25">
      <c r="F133" s="3"/>
      <c r="H133" s="3"/>
      <c r="I133" s="3"/>
      <c r="J133" s="3"/>
      <c r="K133" s="3"/>
    </row>
    <row r="134" spans="6:11" ht="15.75" customHeight="1" x14ac:dyDescent="0.25">
      <c r="F134" s="3"/>
      <c r="H134" s="3"/>
      <c r="I134" s="3"/>
      <c r="J134" s="3"/>
      <c r="K134" s="3"/>
    </row>
    <row r="135" spans="6:11" ht="15.75" customHeight="1" x14ac:dyDescent="0.25">
      <c r="F135" s="3"/>
      <c r="H135" s="3"/>
      <c r="I135" s="3"/>
      <c r="J135" s="3"/>
      <c r="K135" s="3"/>
    </row>
    <row r="136" spans="6:11" ht="15.75" customHeight="1" x14ac:dyDescent="0.25">
      <c r="F136" s="3"/>
      <c r="H136" s="3"/>
      <c r="I136" s="3"/>
      <c r="J136" s="3"/>
      <c r="K136" s="3"/>
    </row>
    <row r="137" spans="6:11" ht="15.75" customHeight="1" x14ac:dyDescent="0.25">
      <c r="F137" s="3"/>
      <c r="H137" s="3"/>
      <c r="I137" s="3"/>
      <c r="J137" s="3"/>
      <c r="K137" s="3"/>
    </row>
    <row r="138" spans="6:11" ht="15.75" customHeight="1" x14ac:dyDescent="0.25">
      <c r="F138" s="3"/>
      <c r="H138" s="3"/>
      <c r="I138" s="3"/>
      <c r="J138" s="3"/>
      <c r="K138" s="3"/>
    </row>
    <row r="139" spans="6:11" ht="15.75" customHeight="1" x14ac:dyDescent="0.25">
      <c r="F139" s="3"/>
      <c r="H139" s="3"/>
      <c r="I139" s="3"/>
      <c r="J139" s="3"/>
      <c r="K139" s="3"/>
    </row>
    <row r="140" spans="6:11" ht="15.75" customHeight="1" x14ac:dyDescent="0.25">
      <c r="F140" s="3"/>
      <c r="H140" s="3"/>
      <c r="I140" s="3"/>
      <c r="J140" s="3"/>
      <c r="K140" s="3"/>
    </row>
    <row r="141" spans="6:11" ht="15.75" customHeight="1" x14ac:dyDescent="0.25">
      <c r="F141" s="3"/>
      <c r="H141" s="3"/>
      <c r="I141" s="3"/>
      <c r="J141" s="3"/>
      <c r="K141" s="3"/>
    </row>
    <row r="142" spans="6:11" ht="15.75" customHeight="1" x14ac:dyDescent="0.25">
      <c r="F142" s="3"/>
      <c r="H142" s="3"/>
      <c r="I142" s="3"/>
      <c r="J142" s="3"/>
      <c r="K142" s="3"/>
    </row>
    <row r="143" spans="6:11" ht="15.75" customHeight="1" x14ac:dyDescent="0.25">
      <c r="F143" s="3"/>
      <c r="H143" s="3"/>
      <c r="I143" s="3"/>
      <c r="J143" s="3"/>
      <c r="K143" s="3"/>
    </row>
    <row r="144" spans="6:11" ht="15.75" customHeight="1" x14ac:dyDescent="0.25">
      <c r="F144" s="3"/>
      <c r="H144" s="3"/>
      <c r="I144" s="3"/>
      <c r="J144" s="3"/>
      <c r="K144" s="3"/>
    </row>
    <row r="145" spans="6:11" ht="15.75" customHeight="1" x14ac:dyDescent="0.25">
      <c r="F145" s="3"/>
      <c r="H145" s="3"/>
      <c r="I145" s="3"/>
      <c r="J145" s="3"/>
      <c r="K145" s="3"/>
    </row>
    <row r="146" spans="6:11" ht="15.75" customHeight="1" x14ac:dyDescent="0.25">
      <c r="F146" s="3"/>
      <c r="H146" s="3"/>
      <c r="I146" s="3"/>
      <c r="J146" s="3"/>
      <c r="K146" s="3"/>
    </row>
    <row r="147" spans="6:11" ht="15.75" customHeight="1" x14ac:dyDescent="0.25">
      <c r="F147" s="3"/>
      <c r="H147" s="3"/>
      <c r="I147" s="3"/>
      <c r="J147" s="3"/>
      <c r="K147" s="3"/>
    </row>
    <row r="148" spans="6:11" ht="15.75" customHeight="1" x14ac:dyDescent="0.25">
      <c r="F148" s="3"/>
      <c r="H148" s="3"/>
      <c r="I148" s="3"/>
      <c r="J148" s="3"/>
      <c r="K148" s="3"/>
    </row>
    <row r="149" spans="6:11" ht="15.75" customHeight="1" x14ac:dyDescent="0.25">
      <c r="F149" s="3"/>
      <c r="H149" s="3"/>
      <c r="I149" s="3"/>
      <c r="J149" s="3"/>
      <c r="K149" s="3"/>
    </row>
    <row r="150" spans="6:11" ht="15.75" customHeight="1" x14ac:dyDescent="0.25">
      <c r="F150" s="3"/>
      <c r="H150" s="3"/>
      <c r="I150" s="3"/>
      <c r="J150" s="3"/>
      <c r="K150" s="3"/>
    </row>
    <row r="151" spans="6:11" ht="15.75" customHeight="1" x14ac:dyDescent="0.25">
      <c r="F151" s="3"/>
      <c r="H151" s="3"/>
      <c r="I151" s="3"/>
      <c r="J151" s="3"/>
      <c r="K151" s="3"/>
    </row>
    <row r="152" spans="6:11" ht="15.75" customHeight="1" x14ac:dyDescent="0.25">
      <c r="F152" s="3"/>
      <c r="H152" s="3"/>
      <c r="I152" s="3"/>
      <c r="J152" s="3"/>
      <c r="K152" s="3"/>
    </row>
    <row r="153" spans="6:11" ht="15.75" customHeight="1" x14ac:dyDescent="0.25">
      <c r="F153" s="3"/>
      <c r="H153" s="3"/>
      <c r="I153" s="3"/>
      <c r="J153" s="3"/>
      <c r="K153" s="3"/>
    </row>
    <row r="154" spans="6:11" ht="15.75" customHeight="1" x14ac:dyDescent="0.25">
      <c r="F154" s="3"/>
      <c r="H154" s="3"/>
      <c r="I154" s="3"/>
      <c r="J154" s="3"/>
      <c r="K154" s="3"/>
    </row>
    <row r="155" spans="6:11" ht="15.75" customHeight="1" x14ac:dyDescent="0.25">
      <c r="F155" s="3"/>
      <c r="H155" s="3"/>
      <c r="I155" s="3"/>
      <c r="J155" s="3"/>
      <c r="K155" s="3"/>
    </row>
    <row r="156" spans="6:11" ht="15.75" customHeight="1" x14ac:dyDescent="0.25">
      <c r="F156" s="3"/>
      <c r="H156" s="3"/>
      <c r="I156" s="3"/>
      <c r="J156" s="3"/>
      <c r="K156" s="3"/>
    </row>
    <row r="157" spans="6:11" ht="15.75" customHeight="1" x14ac:dyDescent="0.25">
      <c r="F157" s="3"/>
      <c r="H157" s="3"/>
      <c r="I157" s="3"/>
      <c r="J157" s="3"/>
      <c r="K157" s="3"/>
    </row>
    <row r="158" spans="6:11" ht="15.75" customHeight="1" x14ac:dyDescent="0.25">
      <c r="F158" s="3"/>
      <c r="H158" s="3"/>
      <c r="I158" s="3"/>
      <c r="J158" s="3"/>
      <c r="K158" s="3"/>
    </row>
    <row r="159" spans="6:11" ht="15.75" customHeight="1" x14ac:dyDescent="0.25">
      <c r="F159" s="3"/>
      <c r="H159" s="3"/>
      <c r="I159" s="3"/>
      <c r="J159" s="3"/>
      <c r="K159" s="3"/>
    </row>
    <row r="160" spans="6:11" ht="15.75" customHeight="1" x14ac:dyDescent="0.25">
      <c r="F160" s="3"/>
      <c r="H160" s="3"/>
      <c r="I160" s="3"/>
      <c r="J160" s="3"/>
      <c r="K160" s="3"/>
    </row>
    <row r="161" spans="6:11" ht="15.75" customHeight="1" x14ac:dyDescent="0.25">
      <c r="F161" s="3"/>
      <c r="H161" s="3"/>
      <c r="I161" s="3"/>
      <c r="J161" s="3"/>
      <c r="K161" s="3"/>
    </row>
    <row r="162" spans="6:11" ht="15.75" customHeight="1" x14ac:dyDescent="0.25">
      <c r="F162" s="3"/>
      <c r="H162" s="3"/>
      <c r="I162" s="3"/>
      <c r="J162" s="3"/>
      <c r="K162" s="3"/>
    </row>
    <row r="163" spans="6:11" ht="15.75" customHeight="1" x14ac:dyDescent="0.25">
      <c r="F163" s="3"/>
      <c r="H163" s="3"/>
      <c r="I163" s="3"/>
      <c r="J163" s="3"/>
      <c r="K163" s="3"/>
    </row>
    <row r="164" spans="6:11" ht="15.75" customHeight="1" x14ac:dyDescent="0.25">
      <c r="F164" s="3"/>
      <c r="H164" s="3"/>
      <c r="I164" s="3"/>
      <c r="J164" s="3"/>
      <c r="K164" s="3"/>
    </row>
    <row r="165" spans="6:11" ht="15.75" customHeight="1" x14ac:dyDescent="0.25">
      <c r="F165" s="3"/>
      <c r="H165" s="3"/>
      <c r="I165" s="3"/>
      <c r="J165" s="3"/>
      <c r="K165" s="3"/>
    </row>
    <row r="166" spans="6:11" ht="15.75" customHeight="1" x14ac:dyDescent="0.25">
      <c r="F166" s="3"/>
      <c r="H166" s="3"/>
      <c r="I166" s="3"/>
      <c r="J166" s="3"/>
      <c r="K166" s="3"/>
    </row>
    <row r="167" spans="6:11" ht="15.75" customHeight="1" x14ac:dyDescent="0.25">
      <c r="F167" s="3"/>
      <c r="H167" s="3"/>
      <c r="I167" s="3"/>
      <c r="J167" s="3"/>
      <c r="K167" s="3"/>
    </row>
    <row r="168" spans="6:11" ht="15.75" customHeight="1" x14ac:dyDescent="0.25">
      <c r="F168" s="3"/>
      <c r="H168" s="3"/>
      <c r="I168" s="3"/>
      <c r="J168" s="3"/>
      <c r="K168" s="3"/>
    </row>
    <row r="169" spans="6:11" ht="15.75" customHeight="1" x14ac:dyDescent="0.25">
      <c r="F169" s="3"/>
      <c r="H169" s="3"/>
      <c r="I169" s="3"/>
      <c r="J169" s="3"/>
      <c r="K169" s="3"/>
    </row>
    <row r="170" spans="6:11" ht="15.75" customHeight="1" x14ac:dyDescent="0.25">
      <c r="F170" s="3"/>
      <c r="H170" s="3"/>
      <c r="I170" s="3"/>
      <c r="J170" s="3"/>
      <c r="K170" s="3"/>
    </row>
    <row r="171" spans="6:11" ht="15.75" customHeight="1" x14ac:dyDescent="0.25">
      <c r="F171" s="3"/>
      <c r="H171" s="3"/>
      <c r="I171" s="3"/>
      <c r="J171" s="3"/>
      <c r="K171" s="3"/>
    </row>
    <row r="172" spans="6:11" ht="15.75" customHeight="1" x14ac:dyDescent="0.25">
      <c r="F172" s="3"/>
      <c r="H172" s="3"/>
      <c r="I172" s="3"/>
      <c r="J172" s="3"/>
      <c r="K172" s="3"/>
    </row>
    <row r="173" spans="6:11" ht="15.75" customHeight="1" x14ac:dyDescent="0.25">
      <c r="F173" s="3"/>
      <c r="H173" s="3"/>
      <c r="I173" s="3"/>
      <c r="J173" s="3"/>
      <c r="K173" s="3"/>
    </row>
    <row r="174" spans="6:11" ht="15.75" customHeight="1" x14ac:dyDescent="0.25">
      <c r="F174" s="3"/>
      <c r="H174" s="3"/>
      <c r="I174" s="3"/>
      <c r="J174" s="3"/>
      <c r="K174" s="3"/>
    </row>
    <row r="175" spans="6:11" ht="15.75" customHeight="1" x14ac:dyDescent="0.25">
      <c r="F175" s="3"/>
      <c r="H175" s="3"/>
      <c r="I175" s="3"/>
      <c r="J175" s="3"/>
      <c r="K175" s="3"/>
    </row>
    <row r="176" spans="6:11" ht="15.75" customHeight="1" x14ac:dyDescent="0.25">
      <c r="F176" s="3"/>
      <c r="H176" s="3"/>
      <c r="I176" s="3"/>
      <c r="J176" s="3"/>
      <c r="K176" s="3"/>
    </row>
    <row r="177" spans="6:11" ht="15.75" customHeight="1" x14ac:dyDescent="0.25">
      <c r="F177" s="3"/>
      <c r="H177" s="3"/>
      <c r="I177" s="3"/>
      <c r="J177" s="3"/>
      <c r="K177" s="3"/>
    </row>
    <row r="178" spans="6:11" ht="15.75" customHeight="1" x14ac:dyDescent="0.25">
      <c r="F178" s="3"/>
      <c r="H178" s="3"/>
      <c r="I178" s="3"/>
      <c r="J178" s="3"/>
      <c r="K178" s="3"/>
    </row>
    <row r="179" spans="6:11" ht="15.75" customHeight="1" x14ac:dyDescent="0.25">
      <c r="F179" s="3"/>
      <c r="H179" s="3"/>
      <c r="I179" s="3"/>
      <c r="J179" s="3"/>
      <c r="K179" s="3"/>
    </row>
    <row r="180" spans="6:11" ht="15.75" customHeight="1" x14ac:dyDescent="0.25">
      <c r="F180" s="3"/>
      <c r="H180" s="3"/>
      <c r="I180" s="3"/>
      <c r="J180" s="3"/>
      <c r="K180" s="3"/>
    </row>
    <row r="181" spans="6:11" ht="15.75" customHeight="1" x14ac:dyDescent="0.25">
      <c r="F181" s="3"/>
      <c r="H181" s="3"/>
      <c r="I181" s="3"/>
      <c r="J181" s="3"/>
      <c r="K181" s="3"/>
    </row>
    <row r="182" spans="6:11" ht="15.75" customHeight="1" x14ac:dyDescent="0.25">
      <c r="F182" s="3"/>
      <c r="H182" s="3"/>
      <c r="I182" s="3"/>
      <c r="J182" s="3"/>
      <c r="K182" s="3"/>
    </row>
    <row r="183" spans="6:11" ht="15.75" customHeight="1" x14ac:dyDescent="0.25">
      <c r="F183" s="3"/>
      <c r="H183" s="3"/>
      <c r="I183" s="3"/>
      <c r="J183" s="3"/>
      <c r="K183" s="3"/>
    </row>
    <row r="184" spans="6:11" ht="15.75" customHeight="1" x14ac:dyDescent="0.25">
      <c r="F184" s="3"/>
      <c r="H184" s="3"/>
      <c r="I184" s="3"/>
      <c r="J184" s="3"/>
      <c r="K184" s="3"/>
    </row>
    <row r="185" spans="6:11" ht="15.75" customHeight="1" x14ac:dyDescent="0.25">
      <c r="F185" s="3"/>
      <c r="H185" s="3"/>
      <c r="I185" s="3"/>
      <c r="J185" s="3"/>
      <c r="K185" s="3"/>
    </row>
    <row r="186" spans="6:11" ht="15.75" customHeight="1" x14ac:dyDescent="0.25">
      <c r="F186" s="3"/>
      <c r="H186" s="3"/>
      <c r="I186" s="3"/>
      <c r="J186" s="3"/>
      <c r="K186" s="3"/>
    </row>
    <row r="187" spans="6:11" ht="15.75" customHeight="1" x14ac:dyDescent="0.25">
      <c r="F187" s="3"/>
      <c r="H187" s="3"/>
      <c r="I187" s="3"/>
      <c r="J187" s="3"/>
      <c r="K187" s="3"/>
    </row>
    <row r="188" spans="6:11" ht="15.75" customHeight="1" x14ac:dyDescent="0.25">
      <c r="F188" s="3"/>
      <c r="H188" s="3"/>
      <c r="I188" s="3"/>
      <c r="J188" s="3"/>
      <c r="K188" s="3"/>
    </row>
    <row r="189" spans="6:11" ht="15.75" customHeight="1" x14ac:dyDescent="0.25">
      <c r="F189" s="3"/>
      <c r="H189" s="3"/>
      <c r="I189" s="3"/>
      <c r="J189" s="3"/>
      <c r="K189" s="3"/>
    </row>
    <row r="190" spans="6:11" ht="15.75" customHeight="1" x14ac:dyDescent="0.25">
      <c r="F190" s="3"/>
      <c r="H190" s="3"/>
      <c r="I190" s="3"/>
      <c r="J190" s="3"/>
      <c r="K190" s="3"/>
    </row>
    <row r="191" spans="6:11" ht="15.75" customHeight="1" x14ac:dyDescent="0.25">
      <c r="F191" s="3"/>
      <c r="H191" s="3"/>
      <c r="I191" s="3"/>
      <c r="J191" s="3"/>
      <c r="K191" s="3"/>
    </row>
    <row r="192" spans="6:11" ht="15.75" customHeight="1" x14ac:dyDescent="0.25">
      <c r="F192" s="3"/>
      <c r="H192" s="3"/>
      <c r="I192" s="3"/>
      <c r="J192" s="3"/>
      <c r="K192" s="3"/>
    </row>
    <row r="193" spans="6:11" ht="15.75" customHeight="1" x14ac:dyDescent="0.25">
      <c r="F193" s="3"/>
      <c r="H193" s="3"/>
      <c r="I193" s="3"/>
      <c r="J193" s="3"/>
      <c r="K193" s="3"/>
    </row>
    <row r="194" spans="6:11" ht="15.75" customHeight="1" x14ac:dyDescent="0.25">
      <c r="F194" s="3"/>
      <c r="H194" s="3"/>
      <c r="I194" s="3"/>
      <c r="J194" s="3"/>
      <c r="K194" s="3"/>
    </row>
    <row r="195" spans="6:11" ht="15.75" customHeight="1" x14ac:dyDescent="0.25">
      <c r="F195" s="3"/>
      <c r="H195" s="3"/>
      <c r="I195" s="3"/>
      <c r="J195" s="3"/>
      <c r="K195" s="3"/>
    </row>
    <row r="196" spans="6:11" ht="15.75" customHeight="1" x14ac:dyDescent="0.25">
      <c r="F196" s="3"/>
      <c r="H196" s="3"/>
      <c r="I196" s="3"/>
      <c r="J196" s="3"/>
      <c r="K196" s="3"/>
    </row>
    <row r="197" spans="6:11" ht="15.75" customHeight="1" x14ac:dyDescent="0.25">
      <c r="F197" s="3"/>
      <c r="H197" s="3"/>
      <c r="I197" s="3"/>
      <c r="J197" s="3"/>
      <c r="K197" s="3"/>
    </row>
    <row r="198" spans="6:11" ht="15.75" customHeight="1" x14ac:dyDescent="0.25">
      <c r="F198" s="3"/>
      <c r="H198" s="3"/>
      <c r="I198" s="3"/>
      <c r="J198" s="3"/>
      <c r="K198" s="3"/>
    </row>
    <row r="199" spans="6:11" ht="15.75" customHeight="1" x14ac:dyDescent="0.25">
      <c r="F199" s="3"/>
      <c r="H199" s="3"/>
      <c r="I199" s="3"/>
      <c r="J199" s="3"/>
      <c r="K199" s="3"/>
    </row>
    <row r="200" spans="6:11" ht="15.75" customHeight="1" x14ac:dyDescent="0.25">
      <c r="F200" s="3"/>
      <c r="H200" s="3"/>
      <c r="I200" s="3"/>
      <c r="J200" s="3"/>
      <c r="K200" s="3"/>
    </row>
    <row r="201" spans="6:11" ht="15.75" customHeight="1" x14ac:dyDescent="0.25">
      <c r="F201" s="3"/>
      <c r="H201" s="3"/>
      <c r="I201" s="3"/>
      <c r="J201" s="3"/>
      <c r="K201" s="3"/>
    </row>
    <row r="202" spans="6:11" ht="15.75" customHeight="1" x14ac:dyDescent="0.25">
      <c r="F202" s="3"/>
      <c r="H202" s="3"/>
      <c r="I202" s="3"/>
      <c r="J202" s="3"/>
      <c r="K202" s="3"/>
    </row>
    <row r="203" spans="6:11" ht="15.75" customHeight="1" x14ac:dyDescent="0.25">
      <c r="F203" s="3"/>
      <c r="H203" s="3"/>
      <c r="I203" s="3"/>
      <c r="J203" s="3"/>
      <c r="K203" s="3"/>
    </row>
    <row r="204" spans="6:11" ht="15.75" customHeight="1" x14ac:dyDescent="0.25">
      <c r="F204" s="3"/>
      <c r="H204" s="3"/>
      <c r="I204" s="3"/>
      <c r="J204" s="3"/>
      <c r="K204" s="3"/>
    </row>
    <row r="205" spans="6:11" ht="15.75" customHeight="1" x14ac:dyDescent="0.25">
      <c r="F205" s="3"/>
      <c r="H205" s="3"/>
      <c r="I205" s="3"/>
      <c r="J205" s="3"/>
      <c r="K205" s="3"/>
    </row>
    <row r="206" spans="6:11" ht="15.75" customHeight="1" x14ac:dyDescent="0.25">
      <c r="F206" s="3"/>
      <c r="H206" s="3"/>
      <c r="I206" s="3"/>
      <c r="J206" s="3"/>
      <c r="K206" s="3"/>
    </row>
    <row r="207" spans="6:11" ht="15.75" customHeight="1" x14ac:dyDescent="0.25">
      <c r="F207" s="3"/>
      <c r="H207" s="3"/>
      <c r="I207" s="3"/>
      <c r="J207" s="3"/>
      <c r="K207" s="3"/>
    </row>
    <row r="208" spans="6:11" ht="15.75" customHeight="1" x14ac:dyDescent="0.25">
      <c r="F208" s="3"/>
      <c r="H208" s="3"/>
      <c r="I208" s="3"/>
      <c r="J208" s="3"/>
      <c r="K208" s="3"/>
    </row>
    <row r="209" spans="6:11" ht="15.75" customHeight="1" x14ac:dyDescent="0.25">
      <c r="F209" s="3"/>
      <c r="H209" s="3"/>
      <c r="I209" s="3"/>
      <c r="J209" s="3"/>
      <c r="K209" s="3"/>
    </row>
    <row r="210" spans="6:11" ht="15.75" customHeight="1" x14ac:dyDescent="0.25">
      <c r="F210" s="3"/>
      <c r="H210" s="3"/>
      <c r="I210" s="3"/>
      <c r="J210" s="3"/>
      <c r="K210" s="3"/>
    </row>
    <row r="211" spans="6:11" ht="15.75" customHeight="1" x14ac:dyDescent="0.25">
      <c r="F211" s="3"/>
      <c r="H211" s="3"/>
      <c r="I211" s="3"/>
      <c r="J211" s="3"/>
      <c r="K211" s="3"/>
    </row>
    <row r="212" spans="6:11" ht="15.75" customHeight="1" x14ac:dyDescent="0.25">
      <c r="F212" s="3"/>
      <c r="H212" s="3"/>
      <c r="I212" s="3"/>
      <c r="J212" s="3"/>
      <c r="K212" s="3"/>
    </row>
    <row r="213" spans="6:11" ht="15.75" customHeight="1" x14ac:dyDescent="0.25">
      <c r="F213" s="3"/>
      <c r="H213" s="3"/>
      <c r="I213" s="3"/>
      <c r="J213" s="3"/>
      <c r="K213" s="3"/>
    </row>
    <row r="214" spans="6:11" ht="15.75" customHeight="1" x14ac:dyDescent="0.25">
      <c r="F214" s="3"/>
      <c r="H214" s="3"/>
      <c r="I214" s="3"/>
      <c r="J214" s="3"/>
      <c r="K214" s="3"/>
    </row>
    <row r="215" spans="6:11" ht="15.75" customHeight="1" x14ac:dyDescent="0.25">
      <c r="F215" s="3"/>
      <c r="H215" s="3"/>
      <c r="I215" s="3"/>
      <c r="J215" s="3"/>
      <c r="K215" s="3"/>
    </row>
    <row r="216" spans="6:11" ht="15.75" customHeight="1" x14ac:dyDescent="0.25">
      <c r="F216" s="3"/>
      <c r="H216" s="3"/>
      <c r="I216" s="3"/>
      <c r="J216" s="3"/>
      <c r="K216" s="3"/>
    </row>
    <row r="217" spans="6:11" ht="15.75" customHeight="1" x14ac:dyDescent="0.25">
      <c r="F217" s="3"/>
      <c r="H217" s="3"/>
      <c r="I217" s="3"/>
      <c r="J217" s="3"/>
      <c r="K217" s="3"/>
    </row>
    <row r="218" spans="6:11" ht="15.75" customHeight="1" x14ac:dyDescent="0.25">
      <c r="F218" s="3"/>
      <c r="H218" s="3"/>
      <c r="I218" s="3"/>
      <c r="J218" s="3"/>
      <c r="K218" s="3"/>
    </row>
    <row r="219" spans="6:11" ht="15.75" customHeight="1" x14ac:dyDescent="0.25">
      <c r="F219" s="3"/>
      <c r="H219" s="3"/>
      <c r="I219" s="3"/>
      <c r="J219" s="3"/>
      <c r="K219" s="3"/>
    </row>
    <row r="220" spans="6:11" ht="15.75" customHeight="1" x14ac:dyDescent="0.25">
      <c r="F220" s="3"/>
      <c r="H220" s="3"/>
      <c r="I220" s="3"/>
      <c r="J220" s="3"/>
      <c r="K220" s="3"/>
    </row>
    <row r="221" spans="6:11" ht="15.75" customHeight="1" x14ac:dyDescent="0.25">
      <c r="F221" s="3"/>
      <c r="H221" s="3"/>
      <c r="I221" s="3"/>
      <c r="J221" s="3"/>
      <c r="K221" s="3"/>
    </row>
    <row r="222" spans="6:11" ht="15.75" customHeight="1" x14ac:dyDescent="0.25">
      <c r="F222" s="3"/>
      <c r="H222" s="3"/>
      <c r="I222" s="3"/>
      <c r="J222" s="3"/>
      <c r="K222" s="3"/>
    </row>
    <row r="223" spans="6:11" ht="15.75" customHeight="1" x14ac:dyDescent="0.25">
      <c r="F223" s="3"/>
      <c r="H223" s="3"/>
      <c r="I223" s="3"/>
      <c r="J223" s="3"/>
      <c r="K223" s="3"/>
    </row>
    <row r="224" spans="6:11" ht="15.75" customHeight="1" x14ac:dyDescent="0.25">
      <c r="F224" s="3"/>
      <c r="H224" s="3"/>
      <c r="I224" s="3"/>
      <c r="J224" s="3"/>
      <c r="K224" s="3"/>
    </row>
    <row r="225" spans="6:11" ht="15.75" customHeight="1" x14ac:dyDescent="0.25">
      <c r="F225" s="3"/>
      <c r="H225" s="3"/>
      <c r="I225" s="3"/>
      <c r="J225" s="3"/>
      <c r="K225" s="3"/>
    </row>
    <row r="226" spans="6:11" ht="15.75" customHeight="1" x14ac:dyDescent="0.25">
      <c r="F226" s="3"/>
      <c r="H226" s="3"/>
      <c r="I226" s="3"/>
      <c r="J226" s="3"/>
      <c r="K226" s="3"/>
    </row>
    <row r="227" spans="6:11" ht="15.75" customHeight="1" x14ac:dyDescent="0.25">
      <c r="F227" s="3"/>
      <c r="H227" s="3"/>
      <c r="I227" s="3"/>
      <c r="J227" s="3"/>
      <c r="K227" s="3"/>
    </row>
    <row r="228" spans="6:11" ht="15.75" customHeight="1" x14ac:dyDescent="0.25">
      <c r="F228" s="3"/>
      <c r="H228" s="3"/>
      <c r="I228" s="3"/>
      <c r="J228" s="3"/>
      <c r="K228" s="3"/>
    </row>
    <row r="229" spans="6:11" ht="15.75" customHeight="1" x14ac:dyDescent="0.25">
      <c r="F229" s="3"/>
      <c r="H229" s="3"/>
      <c r="I229" s="3"/>
      <c r="J229" s="3"/>
      <c r="K229" s="3"/>
    </row>
    <row r="230" spans="6:11" ht="15.75" customHeight="1" x14ac:dyDescent="0.25">
      <c r="F230" s="3"/>
      <c r="H230" s="3"/>
      <c r="I230" s="3"/>
      <c r="J230" s="3"/>
      <c r="K230" s="3"/>
    </row>
    <row r="231" spans="6:11" ht="15.75" customHeight="1" x14ac:dyDescent="0.25">
      <c r="F231" s="3"/>
      <c r="H231" s="3"/>
      <c r="I231" s="3"/>
      <c r="J231" s="3"/>
      <c r="K231" s="3"/>
    </row>
    <row r="232" spans="6:11" ht="15.75" customHeight="1" x14ac:dyDescent="0.25">
      <c r="F232" s="3"/>
      <c r="H232" s="3"/>
      <c r="I232" s="3"/>
      <c r="J232" s="3"/>
      <c r="K232" s="3"/>
    </row>
    <row r="233" spans="6:11" ht="15.75" customHeight="1" x14ac:dyDescent="0.25">
      <c r="F233" s="3"/>
      <c r="H233" s="3"/>
      <c r="I233" s="3"/>
      <c r="J233" s="3"/>
      <c r="K233" s="3"/>
    </row>
    <row r="234" spans="6:11" ht="15.75" customHeight="1" x14ac:dyDescent="0.25">
      <c r="F234" s="3"/>
      <c r="H234" s="3"/>
      <c r="I234" s="3"/>
      <c r="J234" s="3"/>
      <c r="K234" s="3"/>
    </row>
    <row r="235" spans="6:11" ht="15.75" customHeight="1" x14ac:dyDescent="0.25">
      <c r="F235" s="3"/>
      <c r="H235" s="3"/>
      <c r="I235" s="3"/>
      <c r="J235" s="3"/>
      <c r="K235" s="3"/>
    </row>
    <row r="236" spans="6:11" ht="15.75" customHeight="1" x14ac:dyDescent="0.25">
      <c r="F236" s="3"/>
      <c r="H236" s="3"/>
      <c r="I236" s="3"/>
      <c r="J236" s="3"/>
      <c r="K236" s="3"/>
    </row>
    <row r="237" spans="6:11" ht="15.75" customHeight="1" x14ac:dyDescent="0.25">
      <c r="F237" s="3"/>
      <c r="H237" s="3"/>
      <c r="I237" s="3"/>
      <c r="J237" s="3"/>
      <c r="K237" s="3"/>
    </row>
    <row r="238" spans="6:11" ht="15.75" customHeight="1" x14ac:dyDescent="0.25">
      <c r="F238" s="3"/>
      <c r="H238" s="3"/>
      <c r="I238" s="3"/>
      <c r="J238" s="3"/>
      <c r="K238" s="3"/>
    </row>
    <row r="239" spans="6:11" ht="15.75" customHeight="1" x14ac:dyDescent="0.25">
      <c r="F239" s="3"/>
      <c r="H239" s="3"/>
      <c r="I239" s="3"/>
      <c r="J239" s="3"/>
      <c r="K239" s="3"/>
    </row>
    <row r="240" spans="6:11" ht="15.75" customHeight="1" x14ac:dyDescent="0.25">
      <c r="F240" s="3"/>
      <c r="H240" s="3"/>
      <c r="I240" s="3"/>
      <c r="J240" s="3"/>
      <c r="K240" s="3"/>
    </row>
    <row r="241" spans="6:11" ht="15.75" customHeight="1" x14ac:dyDescent="0.25">
      <c r="F241" s="3"/>
      <c r="H241" s="3"/>
      <c r="I241" s="3"/>
      <c r="J241" s="3"/>
      <c r="K241" s="3"/>
    </row>
    <row r="242" spans="6:11" ht="15.75" customHeight="1" x14ac:dyDescent="0.25">
      <c r="F242" s="3"/>
      <c r="H242" s="3"/>
      <c r="I242" s="3"/>
      <c r="J242" s="3"/>
      <c r="K242" s="3"/>
    </row>
    <row r="243" spans="6:11" ht="15.75" customHeight="1" x14ac:dyDescent="0.25">
      <c r="F243" s="3"/>
      <c r="H243" s="3"/>
      <c r="I243" s="3"/>
      <c r="J243" s="3"/>
      <c r="K243" s="3"/>
    </row>
    <row r="244" spans="6:11" ht="15.75" customHeight="1" x14ac:dyDescent="0.25">
      <c r="F244" s="3"/>
      <c r="H244" s="3"/>
      <c r="I244" s="3"/>
      <c r="J244" s="3"/>
      <c r="K244" s="3"/>
    </row>
    <row r="245" spans="6:11" ht="15.75" customHeight="1" x14ac:dyDescent="0.25">
      <c r="F245" s="3"/>
      <c r="H245" s="3"/>
      <c r="I245" s="3"/>
      <c r="J245" s="3"/>
      <c r="K245" s="3"/>
    </row>
    <row r="246" spans="6:11" ht="15.75" customHeight="1" x14ac:dyDescent="0.25">
      <c r="F246" s="3"/>
      <c r="H246" s="3"/>
      <c r="I246" s="3"/>
      <c r="J246" s="3"/>
      <c r="K246" s="3"/>
    </row>
    <row r="247" spans="6:11" ht="15.75" customHeight="1" x14ac:dyDescent="0.25">
      <c r="F247" s="3"/>
      <c r="H247" s="3"/>
      <c r="I247" s="3"/>
      <c r="J247" s="3"/>
      <c r="K247" s="3"/>
    </row>
    <row r="248" spans="6:11" ht="15.75" customHeight="1" x14ac:dyDescent="0.25">
      <c r="F248" s="3"/>
      <c r="H248" s="3"/>
      <c r="I248" s="3"/>
      <c r="J248" s="3"/>
      <c r="K248" s="3"/>
    </row>
    <row r="249" spans="6:11" ht="15.75" customHeight="1" x14ac:dyDescent="0.25">
      <c r="F249" s="3"/>
      <c r="H249" s="3"/>
      <c r="I249" s="3"/>
      <c r="J249" s="3"/>
      <c r="K249" s="3"/>
    </row>
    <row r="250" spans="6:11" ht="15.75" customHeight="1" x14ac:dyDescent="0.25">
      <c r="F250" s="3"/>
      <c r="H250" s="3"/>
      <c r="I250" s="3"/>
      <c r="J250" s="3"/>
      <c r="K250" s="3"/>
    </row>
    <row r="251" spans="6:11" ht="15.75" customHeight="1" x14ac:dyDescent="0.25">
      <c r="F251" s="3"/>
      <c r="H251" s="3"/>
      <c r="I251" s="3"/>
      <c r="J251" s="3"/>
      <c r="K251" s="3"/>
    </row>
    <row r="252" spans="6:11" ht="15.75" customHeight="1" x14ac:dyDescent="0.25">
      <c r="F252" s="3"/>
      <c r="H252" s="3"/>
      <c r="I252" s="3"/>
      <c r="J252" s="3"/>
      <c r="K252" s="3"/>
    </row>
    <row r="253" spans="6:11" ht="15.75" customHeight="1" x14ac:dyDescent="0.25">
      <c r="F253" s="3"/>
      <c r="H253" s="3"/>
      <c r="I253" s="3"/>
      <c r="J253" s="3"/>
      <c r="K253" s="3"/>
    </row>
    <row r="254" spans="6:11" ht="15.75" customHeight="1" x14ac:dyDescent="0.25">
      <c r="F254" s="3"/>
      <c r="H254" s="3"/>
      <c r="I254" s="3"/>
      <c r="J254" s="3"/>
      <c r="K254" s="3"/>
    </row>
    <row r="255" spans="6:11" ht="15.75" customHeight="1" x14ac:dyDescent="0.25">
      <c r="F255" s="3"/>
      <c r="H255" s="3"/>
      <c r="I255" s="3"/>
      <c r="J255" s="3"/>
      <c r="K255" s="3"/>
    </row>
    <row r="256" spans="6:11" ht="15.75" customHeight="1" x14ac:dyDescent="0.25">
      <c r="F256" s="3"/>
      <c r="H256" s="3"/>
      <c r="I256" s="3"/>
      <c r="J256" s="3"/>
      <c r="K256" s="3"/>
    </row>
    <row r="257" spans="6:11" ht="15.75" customHeight="1" x14ac:dyDescent="0.25">
      <c r="F257" s="3"/>
      <c r="H257" s="3"/>
      <c r="I257" s="3"/>
      <c r="J257" s="3"/>
      <c r="K257" s="3"/>
    </row>
    <row r="258" spans="6:11" ht="15.75" customHeight="1" x14ac:dyDescent="0.25">
      <c r="F258" s="3"/>
      <c r="H258" s="3"/>
      <c r="I258" s="3"/>
      <c r="J258" s="3"/>
      <c r="K258" s="3"/>
    </row>
    <row r="259" spans="6:11" ht="15.75" customHeight="1" x14ac:dyDescent="0.25">
      <c r="F259" s="3"/>
      <c r="H259" s="3"/>
      <c r="I259" s="3"/>
      <c r="J259" s="3"/>
      <c r="K259" s="3"/>
    </row>
    <row r="260" spans="6:11" ht="15.75" customHeight="1" x14ac:dyDescent="0.25">
      <c r="F260" s="3"/>
      <c r="H260" s="3"/>
      <c r="I260" s="3"/>
      <c r="J260" s="3"/>
      <c r="K260" s="3"/>
    </row>
    <row r="261" spans="6:11" ht="15.75" customHeight="1" x14ac:dyDescent="0.25">
      <c r="F261" s="3"/>
      <c r="H261" s="3"/>
      <c r="I261" s="3"/>
      <c r="J261" s="3"/>
      <c r="K261" s="3"/>
    </row>
    <row r="262" spans="6:11" ht="15.75" customHeight="1" x14ac:dyDescent="0.25">
      <c r="F262" s="3"/>
      <c r="H262" s="3"/>
      <c r="I262" s="3"/>
      <c r="J262" s="3"/>
      <c r="K262" s="3"/>
    </row>
    <row r="263" spans="6:11" ht="15.75" customHeight="1" x14ac:dyDescent="0.25">
      <c r="F263" s="3"/>
      <c r="H263" s="3"/>
      <c r="I263" s="3"/>
      <c r="J263" s="3"/>
      <c r="K263" s="3"/>
    </row>
    <row r="264" spans="6:11" ht="15.75" customHeight="1" x14ac:dyDescent="0.25">
      <c r="F264" s="3"/>
      <c r="H264" s="3"/>
      <c r="I264" s="3"/>
      <c r="J264" s="3"/>
      <c r="K264" s="3"/>
    </row>
    <row r="265" spans="6:11" ht="15.75" customHeight="1" x14ac:dyDescent="0.25">
      <c r="F265" s="3"/>
      <c r="H265" s="3"/>
      <c r="I265" s="3"/>
      <c r="J265" s="3"/>
      <c r="K265" s="3"/>
    </row>
    <row r="266" spans="6:11" ht="15.75" customHeight="1" x14ac:dyDescent="0.25">
      <c r="F266" s="3"/>
      <c r="H266" s="3"/>
      <c r="I266" s="3"/>
      <c r="J266" s="3"/>
      <c r="K266" s="3"/>
    </row>
    <row r="267" spans="6:11" ht="15.75" customHeight="1" x14ac:dyDescent="0.25">
      <c r="F267" s="3"/>
      <c r="H267" s="3"/>
      <c r="I267" s="3"/>
      <c r="J267" s="3"/>
      <c r="K267" s="3"/>
    </row>
    <row r="268" spans="6:11" ht="15.75" customHeight="1" x14ac:dyDescent="0.25">
      <c r="F268" s="3"/>
      <c r="H268" s="3"/>
      <c r="I268" s="3"/>
      <c r="J268" s="3"/>
      <c r="K268" s="3"/>
    </row>
    <row r="269" spans="6:11" ht="15.75" customHeight="1" x14ac:dyDescent="0.25">
      <c r="F269" s="3"/>
      <c r="H269" s="3"/>
      <c r="I269" s="3"/>
      <c r="J269" s="3"/>
      <c r="K269" s="3"/>
    </row>
    <row r="270" spans="6:11" ht="15.75" customHeight="1" x14ac:dyDescent="0.25">
      <c r="F270" s="3"/>
      <c r="H270" s="3"/>
      <c r="I270" s="3"/>
      <c r="J270" s="3"/>
      <c r="K270" s="3"/>
    </row>
    <row r="271" spans="6:11" ht="15.75" customHeight="1" x14ac:dyDescent="0.25">
      <c r="F271" s="3"/>
      <c r="H271" s="3"/>
      <c r="I271" s="3"/>
      <c r="J271" s="3"/>
      <c r="K271" s="3"/>
    </row>
    <row r="272" spans="6:11" ht="15.75" customHeight="1" x14ac:dyDescent="0.25">
      <c r="F272" s="3"/>
      <c r="H272" s="3"/>
      <c r="I272" s="3"/>
      <c r="J272" s="3"/>
      <c r="K272" s="3"/>
    </row>
    <row r="273" spans="6:11" ht="15.75" customHeight="1" x14ac:dyDescent="0.25">
      <c r="F273" s="3"/>
      <c r="H273" s="3"/>
      <c r="I273" s="3"/>
      <c r="J273" s="3"/>
      <c r="K273" s="3"/>
    </row>
    <row r="274" spans="6:11" ht="15.75" customHeight="1" x14ac:dyDescent="0.25">
      <c r="F274" s="3"/>
      <c r="H274" s="3"/>
      <c r="I274" s="3"/>
      <c r="J274" s="3"/>
      <c r="K274" s="3"/>
    </row>
    <row r="275" spans="6:11" ht="15.75" customHeight="1" x14ac:dyDescent="0.25">
      <c r="F275" s="3"/>
      <c r="H275" s="3"/>
      <c r="I275" s="3"/>
      <c r="J275" s="3"/>
      <c r="K275" s="3"/>
    </row>
    <row r="276" spans="6:11" ht="15.75" customHeight="1" x14ac:dyDescent="0.25">
      <c r="F276" s="3"/>
      <c r="H276" s="3"/>
      <c r="I276" s="3"/>
      <c r="J276" s="3"/>
      <c r="K276" s="3"/>
    </row>
    <row r="277" spans="6:11" ht="15.75" customHeight="1" x14ac:dyDescent="0.25">
      <c r="F277" s="3"/>
      <c r="H277" s="3"/>
      <c r="I277" s="3"/>
      <c r="J277" s="3"/>
      <c r="K277" s="3"/>
    </row>
    <row r="278" spans="6:11" ht="15.75" customHeight="1" x14ac:dyDescent="0.25">
      <c r="F278" s="3"/>
      <c r="H278" s="3"/>
      <c r="I278" s="3"/>
      <c r="J278" s="3"/>
      <c r="K278" s="3"/>
    </row>
    <row r="279" spans="6:11" ht="15.75" customHeight="1" x14ac:dyDescent="0.25">
      <c r="F279" s="3"/>
      <c r="H279" s="3"/>
      <c r="I279" s="3"/>
      <c r="J279" s="3"/>
      <c r="K279" s="3"/>
    </row>
    <row r="280" spans="6:11" ht="15.75" customHeight="1" x14ac:dyDescent="0.25">
      <c r="F280" s="3"/>
      <c r="H280" s="3"/>
      <c r="I280" s="3"/>
      <c r="J280" s="3"/>
      <c r="K280" s="3"/>
    </row>
    <row r="281" spans="6:11" ht="15.75" customHeight="1" x14ac:dyDescent="0.25">
      <c r="F281" s="3"/>
      <c r="H281" s="3"/>
      <c r="I281" s="3"/>
      <c r="J281" s="3"/>
      <c r="K281" s="3"/>
    </row>
    <row r="282" spans="6:11" ht="15.75" customHeight="1" x14ac:dyDescent="0.25">
      <c r="F282" s="3"/>
      <c r="H282" s="3"/>
      <c r="I282" s="3"/>
      <c r="J282" s="3"/>
      <c r="K282" s="3"/>
    </row>
    <row r="283" spans="6:11" ht="15.75" customHeight="1" x14ac:dyDescent="0.25">
      <c r="F283" s="3"/>
      <c r="H283" s="3"/>
      <c r="I283" s="3"/>
      <c r="J283" s="3"/>
      <c r="K283" s="3"/>
    </row>
    <row r="284" spans="6:11" ht="15.75" customHeight="1" x14ac:dyDescent="0.25">
      <c r="F284" s="3"/>
      <c r="H284" s="3"/>
      <c r="I284" s="3"/>
      <c r="J284" s="3"/>
      <c r="K284" s="3"/>
    </row>
    <row r="285" spans="6:11" ht="15.75" customHeight="1" x14ac:dyDescent="0.25">
      <c r="F285" s="3"/>
      <c r="H285" s="3"/>
      <c r="I285" s="3"/>
      <c r="J285" s="3"/>
      <c r="K285" s="3"/>
    </row>
    <row r="286" spans="6:11" ht="15.75" customHeight="1" x14ac:dyDescent="0.25">
      <c r="F286" s="3"/>
      <c r="H286" s="3"/>
      <c r="I286" s="3"/>
      <c r="J286" s="3"/>
      <c r="K286" s="3"/>
    </row>
    <row r="287" spans="6:11" ht="15.75" customHeight="1" x14ac:dyDescent="0.25">
      <c r="F287" s="3"/>
      <c r="H287" s="3"/>
      <c r="I287" s="3"/>
      <c r="J287" s="3"/>
      <c r="K287" s="3"/>
    </row>
    <row r="288" spans="6:11" ht="15.75" customHeight="1" x14ac:dyDescent="0.25">
      <c r="F288" s="3"/>
      <c r="H288" s="3"/>
      <c r="I288" s="3"/>
      <c r="J288" s="3"/>
      <c r="K288" s="3"/>
    </row>
    <row r="289" spans="6:11" ht="15.75" customHeight="1" x14ac:dyDescent="0.25">
      <c r="F289" s="3"/>
      <c r="H289" s="3"/>
      <c r="I289" s="3"/>
      <c r="J289" s="3"/>
      <c r="K289" s="3"/>
    </row>
    <row r="290" spans="6:11" ht="15.75" customHeight="1" x14ac:dyDescent="0.25">
      <c r="F290" s="3"/>
      <c r="H290" s="3"/>
      <c r="I290" s="3"/>
      <c r="J290" s="3"/>
      <c r="K290" s="3"/>
    </row>
    <row r="291" spans="6:11" ht="15.75" customHeight="1" x14ac:dyDescent="0.25">
      <c r="F291" s="3"/>
      <c r="H291" s="3"/>
      <c r="I291" s="3"/>
      <c r="J291" s="3"/>
      <c r="K291" s="3"/>
    </row>
    <row r="292" spans="6:11" ht="15.75" customHeight="1" x14ac:dyDescent="0.25">
      <c r="F292" s="3"/>
      <c r="H292" s="3"/>
      <c r="I292" s="3"/>
      <c r="J292" s="3"/>
      <c r="K292" s="3"/>
    </row>
    <row r="293" spans="6:11" ht="15.75" customHeight="1" x14ac:dyDescent="0.25">
      <c r="F293" s="3"/>
      <c r="H293" s="3"/>
      <c r="I293" s="3"/>
      <c r="J293" s="3"/>
      <c r="K293" s="3"/>
    </row>
    <row r="294" spans="6:11" ht="15.75" customHeight="1" x14ac:dyDescent="0.25">
      <c r="F294" s="3"/>
      <c r="H294" s="3"/>
      <c r="I294" s="3"/>
      <c r="J294" s="3"/>
      <c r="K294" s="3"/>
    </row>
    <row r="295" spans="6:11" ht="15.75" customHeight="1" x14ac:dyDescent="0.25">
      <c r="F295" s="3"/>
      <c r="H295" s="3"/>
      <c r="I295" s="3"/>
      <c r="J295" s="3"/>
      <c r="K295" s="3"/>
    </row>
    <row r="296" spans="6:11" ht="15.75" customHeight="1" x14ac:dyDescent="0.25">
      <c r="F296" s="3"/>
      <c r="H296" s="3"/>
      <c r="I296" s="3"/>
      <c r="J296" s="3"/>
      <c r="K296" s="3"/>
    </row>
    <row r="297" spans="6:11" ht="15.75" customHeight="1" x14ac:dyDescent="0.25">
      <c r="F297" s="3"/>
      <c r="H297" s="3"/>
      <c r="I297" s="3"/>
      <c r="J297" s="3"/>
      <c r="K297" s="3"/>
    </row>
    <row r="298" spans="6:11" ht="15.75" customHeight="1" x14ac:dyDescent="0.25">
      <c r="F298" s="3"/>
      <c r="H298" s="3"/>
      <c r="I298" s="3"/>
      <c r="J298" s="3"/>
      <c r="K298" s="3"/>
    </row>
    <row r="299" spans="6:11" ht="15.75" customHeight="1" x14ac:dyDescent="0.25">
      <c r="F299" s="3"/>
      <c r="H299" s="3"/>
      <c r="I299" s="3"/>
      <c r="J299" s="3"/>
      <c r="K299" s="3"/>
    </row>
    <row r="300" spans="6:11" ht="15.75" customHeight="1" x14ac:dyDescent="0.25">
      <c r="F300" s="3"/>
      <c r="H300" s="3"/>
      <c r="I300" s="3"/>
      <c r="J300" s="3"/>
      <c r="K300" s="3"/>
    </row>
    <row r="301" spans="6:11" ht="15.75" customHeight="1" x14ac:dyDescent="0.25">
      <c r="F301" s="3"/>
      <c r="H301" s="3"/>
      <c r="I301" s="3"/>
      <c r="J301" s="3"/>
      <c r="K301" s="3"/>
    </row>
    <row r="302" spans="6:11" ht="15.75" customHeight="1" x14ac:dyDescent="0.25">
      <c r="F302" s="3"/>
      <c r="H302" s="3"/>
      <c r="I302" s="3"/>
      <c r="J302" s="3"/>
      <c r="K302" s="3"/>
    </row>
    <row r="303" spans="6:11" ht="15.75" customHeight="1" x14ac:dyDescent="0.25">
      <c r="F303" s="3"/>
      <c r="H303" s="3"/>
      <c r="I303" s="3"/>
      <c r="J303" s="3"/>
      <c r="K303" s="3"/>
    </row>
    <row r="304" spans="6:11" ht="15.75" customHeight="1" x14ac:dyDescent="0.25">
      <c r="F304" s="3"/>
      <c r="H304" s="3"/>
      <c r="I304" s="3"/>
      <c r="J304" s="3"/>
      <c r="K304" s="3"/>
    </row>
    <row r="305" spans="6:11" ht="15.75" customHeight="1" x14ac:dyDescent="0.25">
      <c r="F305" s="3"/>
      <c r="H305" s="3"/>
      <c r="I305" s="3"/>
      <c r="J305" s="3"/>
      <c r="K305" s="3"/>
    </row>
    <row r="306" spans="6:11" ht="15.75" customHeight="1" x14ac:dyDescent="0.25">
      <c r="F306" s="3"/>
      <c r="H306" s="3"/>
      <c r="I306" s="3"/>
      <c r="J306" s="3"/>
      <c r="K306" s="3"/>
    </row>
    <row r="307" spans="6:11" ht="15.75" customHeight="1" x14ac:dyDescent="0.25">
      <c r="F307" s="3"/>
      <c r="H307" s="3"/>
      <c r="I307" s="3"/>
      <c r="J307" s="3"/>
      <c r="K307" s="3"/>
    </row>
    <row r="308" spans="6:11" ht="15.75" customHeight="1" x14ac:dyDescent="0.25">
      <c r="F308" s="3"/>
      <c r="H308" s="3"/>
      <c r="I308" s="3"/>
      <c r="J308" s="3"/>
      <c r="K308" s="3"/>
    </row>
    <row r="309" spans="6:11" ht="15.75" customHeight="1" x14ac:dyDescent="0.25">
      <c r="F309" s="3"/>
      <c r="H309" s="3"/>
      <c r="I309" s="3"/>
      <c r="J309" s="3"/>
      <c r="K309" s="3"/>
    </row>
    <row r="310" spans="6:11" ht="15.75" customHeight="1" x14ac:dyDescent="0.25">
      <c r="F310" s="3"/>
      <c r="H310" s="3"/>
      <c r="I310" s="3"/>
      <c r="J310" s="3"/>
      <c r="K310" s="3"/>
    </row>
    <row r="311" spans="6:11" ht="15.75" customHeight="1" x14ac:dyDescent="0.25">
      <c r="F311" s="3"/>
      <c r="H311" s="3"/>
      <c r="I311" s="3"/>
      <c r="J311" s="3"/>
      <c r="K311" s="3"/>
    </row>
    <row r="312" spans="6:11" ht="15.75" customHeight="1" x14ac:dyDescent="0.25">
      <c r="F312" s="3"/>
      <c r="H312" s="3"/>
      <c r="I312" s="3"/>
      <c r="J312" s="3"/>
      <c r="K312" s="3"/>
    </row>
    <row r="313" spans="6:11" ht="15.75" customHeight="1" x14ac:dyDescent="0.25">
      <c r="F313" s="3"/>
      <c r="H313" s="3"/>
      <c r="I313" s="3"/>
      <c r="J313" s="3"/>
      <c r="K313" s="3"/>
    </row>
    <row r="314" spans="6:11" ht="15.75" customHeight="1" x14ac:dyDescent="0.25">
      <c r="F314" s="3"/>
      <c r="H314" s="3"/>
      <c r="I314" s="3"/>
      <c r="J314" s="3"/>
      <c r="K314" s="3"/>
    </row>
    <row r="315" spans="6:11" ht="15.75" customHeight="1" x14ac:dyDescent="0.25">
      <c r="F315" s="3"/>
      <c r="H315" s="3"/>
      <c r="I315" s="3"/>
      <c r="J315" s="3"/>
      <c r="K315" s="3"/>
    </row>
    <row r="316" spans="6:11" ht="15.75" customHeight="1" x14ac:dyDescent="0.25">
      <c r="F316" s="3"/>
      <c r="H316" s="3"/>
      <c r="I316" s="3"/>
      <c r="J316" s="3"/>
      <c r="K316" s="3"/>
    </row>
    <row r="317" spans="6:11" ht="15.75" customHeight="1" x14ac:dyDescent="0.25">
      <c r="F317" s="3"/>
      <c r="H317" s="3"/>
      <c r="I317" s="3"/>
      <c r="J317" s="3"/>
      <c r="K317" s="3"/>
    </row>
    <row r="318" spans="6:11" ht="15.75" customHeight="1" x14ac:dyDescent="0.25">
      <c r="F318" s="3"/>
      <c r="H318" s="3"/>
      <c r="I318" s="3"/>
      <c r="J318" s="3"/>
      <c r="K318" s="3"/>
    </row>
    <row r="319" spans="6:11" ht="15.75" customHeight="1" x14ac:dyDescent="0.25">
      <c r="F319" s="3"/>
      <c r="H319" s="3"/>
      <c r="I319" s="3"/>
      <c r="J319" s="3"/>
      <c r="K319" s="3"/>
    </row>
    <row r="320" spans="6:11" ht="15.75" customHeight="1" x14ac:dyDescent="0.25">
      <c r="F320" s="3"/>
      <c r="H320" s="3"/>
      <c r="I320" s="3"/>
      <c r="J320" s="3"/>
      <c r="K320" s="3"/>
    </row>
    <row r="321" spans="6:11" ht="15.75" customHeight="1" x14ac:dyDescent="0.25">
      <c r="F321" s="3"/>
      <c r="H321" s="3"/>
      <c r="I321" s="3"/>
      <c r="J321" s="3"/>
      <c r="K321" s="3"/>
    </row>
    <row r="322" spans="6:11" ht="15.75" customHeight="1" x14ac:dyDescent="0.25">
      <c r="F322" s="3"/>
      <c r="H322" s="3"/>
      <c r="I322" s="3"/>
      <c r="J322" s="3"/>
      <c r="K322" s="3"/>
    </row>
    <row r="323" spans="6:11" ht="15.75" customHeight="1" x14ac:dyDescent="0.25">
      <c r="F323" s="3"/>
      <c r="H323" s="3"/>
      <c r="I323" s="3"/>
      <c r="J323" s="3"/>
      <c r="K323" s="3"/>
    </row>
    <row r="324" spans="6:11" ht="15.75" customHeight="1" x14ac:dyDescent="0.25">
      <c r="F324" s="3"/>
      <c r="H324" s="3"/>
      <c r="I324" s="3"/>
      <c r="J324" s="3"/>
      <c r="K324" s="3"/>
    </row>
    <row r="325" spans="6:11" ht="15.75" customHeight="1" x14ac:dyDescent="0.25">
      <c r="F325" s="3"/>
      <c r="H325" s="3"/>
      <c r="I325" s="3"/>
      <c r="J325" s="3"/>
      <c r="K325" s="3"/>
    </row>
    <row r="326" spans="6:11" ht="15.75" customHeight="1" x14ac:dyDescent="0.25">
      <c r="F326" s="3"/>
      <c r="H326" s="3"/>
      <c r="I326" s="3"/>
      <c r="J326" s="3"/>
      <c r="K326" s="3"/>
    </row>
    <row r="327" spans="6:11" ht="15.75" customHeight="1" x14ac:dyDescent="0.25">
      <c r="F327" s="3"/>
      <c r="H327" s="3"/>
      <c r="I327" s="3"/>
      <c r="J327" s="3"/>
      <c r="K327" s="3"/>
    </row>
    <row r="328" spans="6:11" ht="15.75" customHeight="1" x14ac:dyDescent="0.25">
      <c r="F328" s="3"/>
      <c r="H328" s="3"/>
      <c r="I328" s="3"/>
      <c r="J328" s="3"/>
      <c r="K328" s="3"/>
    </row>
    <row r="329" spans="6:11" ht="15.75" customHeight="1" x14ac:dyDescent="0.25">
      <c r="F329" s="3"/>
      <c r="H329" s="3"/>
      <c r="I329" s="3"/>
      <c r="J329" s="3"/>
      <c r="K329" s="3"/>
    </row>
    <row r="330" spans="6:11" ht="15.75" customHeight="1" x14ac:dyDescent="0.25">
      <c r="F330" s="3"/>
      <c r="H330" s="3"/>
      <c r="I330" s="3"/>
      <c r="J330" s="3"/>
      <c r="K330" s="3"/>
    </row>
    <row r="331" spans="6:11" ht="15.75" customHeight="1" x14ac:dyDescent="0.25">
      <c r="F331" s="3"/>
      <c r="H331" s="3"/>
      <c r="I331" s="3"/>
      <c r="J331" s="3"/>
      <c r="K331" s="3"/>
    </row>
    <row r="332" spans="6:11" ht="15.75" customHeight="1" x14ac:dyDescent="0.25">
      <c r="F332" s="3"/>
      <c r="H332" s="3"/>
      <c r="I332" s="3"/>
      <c r="J332" s="3"/>
      <c r="K332" s="3"/>
    </row>
    <row r="333" spans="6:11" ht="15.75" customHeight="1" x14ac:dyDescent="0.25">
      <c r="F333" s="3"/>
      <c r="H333" s="3"/>
      <c r="I333" s="3"/>
      <c r="J333" s="3"/>
      <c r="K333" s="3"/>
    </row>
    <row r="334" spans="6:11" ht="15.75" customHeight="1" x14ac:dyDescent="0.25">
      <c r="F334" s="3"/>
      <c r="H334" s="3"/>
      <c r="I334" s="3"/>
      <c r="J334" s="3"/>
      <c r="K334" s="3"/>
    </row>
    <row r="335" spans="6:11" ht="15.75" customHeight="1" x14ac:dyDescent="0.25">
      <c r="F335" s="3"/>
      <c r="H335" s="3"/>
      <c r="I335" s="3"/>
      <c r="J335" s="3"/>
      <c r="K335" s="3"/>
    </row>
    <row r="336" spans="6:11" ht="15.75" customHeight="1" x14ac:dyDescent="0.25">
      <c r="F336" s="3"/>
      <c r="H336" s="3"/>
      <c r="I336" s="3"/>
      <c r="J336" s="3"/>
      <c r="K336" s="3"/>
    </row>
    <row r="337" spans="6:11" ht="15.75" customHeight="1" x14ac:dyDescent="0.25">
      <c r="F337" s="3"/>
      <c r="H337" s="3"/>
      <c r="I337" s="3"/>
      <c r="J337" s="3"/>
      <c r="K337" s="3"/>
    </row>
    <row r="338" spans="6:11" ht="15.75" customHeight="1" x14ac:dyDescent="0.25">
      <c r="F338" s="3"/>
      <c r="H338" s="3"/>
      <c r="I338" s="3"/>
      <c r="J338" s="3"/>
      <c r="K338" s="3"/>
    </row>
    <row r="339" spans="6:11" ht="15.75" customHeight="1" x14ac:dyDescent="0.25">
      <c r="F339" s="3"/>
      <c r="H339" s="3"/>
      <c r="I339" s="3"/>
      <c r="J339" s="3"/>
      <c r="K339" s="3"/>
    </row>
    <row r="340" spans="6:11" ht="15.75" customHeight="1" x14ac:dyDescent="0.25">
      <c r="F340" s="3"/>
      <c r="H340" s="3"/>
      <c r="I340" s="3"/>
      <c r="J340" s="3"/>
      <c r="K340" s="3"/>
    </row>
    <row r="341" spans="6:11" ht="15.75" customHeight="1" x14ac:dyDescent="0.25">
      <c r="F341" s="3"/>
      <c r="H341" s="3"/>
      <c r="I341" s="3"/>
      <c r="J341" s="3"/>
      <c r="K341" s="3"/>
    </row>
    <row r="342" spans="6:11" ht="15.75" customHeight="1" x14ac:dyDescent="0.25">
      <c r="F342" s="3"/>
      <c r="H342" s="3"/>
      <c r="I342" s="3"/>
      <c r="J342" s="3"/>
      <c r="K342" s="3"/>
    </row>
    <row r="343" spans="6:11" ht="15.75" customHeight="1" x14ac:dyDescent="0.25">
      <c r="F343" s="3"/>
      <c r="H343" s="3"/>
      <c r="I343" s="3"/>
      <c r="J343" s="3"/>
      <c r="K343" s="3"/>
    </row>
    <row r="344" spans="6:11" ht="15.75" customHeight="1" x14ac:dyDescent="0.25">
      <c r="F344" s="3"/>
      <c r="H344" s="3"/>
      <c r="I344" s="3"/>
      <c r="J344" s="3"/>
      <c r="K344" s="3"/>
    </row>
    <row r="345" spans="6:11" ht="15.75" customHeight="1" x14ac:dyDescent="0.25">
      <c r="F345" s="3"/>
      <c r="H345" s="3"/>
      <c r="I345" s="3"/>
      <c r="J345" s="3"/>
      <c r="K345" s="3"/>
    </row>
    <row r="346" spans="6:11" ht="15.75" customHeight="1" x14ac:dyDescent="0.25">
      <c r="F346" s="3"/>
      <c r="H346" s="3"/>
      <c r="I346" s="3"/>
      <c r="J346" s="3"/>
      <c r="K346" s="3"/>
    </row>
    <row r="347" spans="6:11" ht="15.75" customHeight="1" x14ac:dyDescent="0.25">
      <c r="F347" s="3"/>
      <c r="H347" s="3"/>
      <c r="I347" s="3"/>
      <c r="J347" s="3"/>
      <c r="K347" s="3"/>
    </row>
    <row r="348" spans="6:11" ht="15.75" customHeight="1" x14ac:dyDescent="0.25">
      <c r="F348" s="3"/>
      <c r="H348" s="3"/>
      <c r="I348" s="3"/>
      <c r="J348" s="3"/>
      <c r="K348" s="3"/>
    </row>
    <row r="349" spans="6:11" ht="15.75" customHeight="1" x14ac:dyDescent="0.25">
      <c r="F349" s="3"/>
      <c r="H349" s="3"/>
      <c r="I349" s="3"/>
      <c r="J349" s="3"/>
      <c r="K349" s="3"/>
    </row>
    <row r="350" spans="6:11" ht="15.75" customHeight="1" x14ac:dyDescent="0.25">
      <c r="F350" s="3"/>
      <c r="H350" s="3"/>
      <c r="I350" s="3"/>
      <c r="J350" s="3"/>
      <c r="K350" s="3"/>
    </row>
    <row r="351" spans="6:11" ht="15.75" customHeight="1" x14ac:dyDescent="0.25">
      <c r="F351" s="3"/>
      <c r="H351" s="3"/>
      <c r="I351" s="3"/>
      <c r="J351" s="3"/>
      <c r="K351" s="3"/>
    </row>
    <row r="352" spans="6:11" ht="15.75" customHeight="1" x14ac:dyDescent="0.25">
      <c r="F352" s="3"/>
      <c r="H352" s="3"/>
      <c r="I352" s="3"/>
      <c r="J352" s="3"/>
      <c r="K352" s="3"/>
    </row>
    <row r="353" spans="6:11" ht="15.75" customHeight="1" x14ac:dyDescent="0.25">
      <c r="F353" s="3"/>
      <c r="H353" s="3"/>
      <c r="I353" s="3"/>
      <c r="J353" s="3"/>
      <c r="K353" s="3"/>
    </row>
    <row r="354" spans="6:11" ht="15.75" customHeight="1" x14ac:dyDescent="0.25">
      <c r="F354" s="3"/>
      <c r="H354" s="3"/>
      <c r="I354" s="3"/>
      <c r="J354" s="3"/>
      <c r="K354" s="3"/>
    </row>
    <row r="355" spans="6:11" ht="15.75" customHeight="1" x14ac:dyDescent="0.25">
      <c r="F355" s="3"/>
      <c r="H355" s="3"/>
      <c r="I355" s="3"/>
      <c r="J355" s="3"/>
      <c r="K355" s="3"/>
    </row>
    <row r="356" spans="6:11" ht="15.75" customHeight="1" x14ac:dyDescent="0.25">
      <c r="F356" s="3"/>
      <c r="H356" s="3"/>
      <c r="I356" s="3"/>
      <c r="J356" s="3"/>
      <c r="K356" s="3"/>
    </row>
    <row r="357" spans="6:11" ht="15.75" customHeight="1" x14ac:dyDescent="0.25">
      <c r="F357" s="3"/>
      <c r="H357" s="3"/>
      <c r="I357" s="3"/>
      <c r="J357" s="3"/>
      <c r="K357" s="3"/>
    </row>
    <row r="358" spans="6:11" ht="15.75" customHeight="1" x14ac:dyDescent="0.25">
      <c r="F358" s="3"/>
      <c r="H358" s="3"/>
      <c r="I358" s="3"/>
      <c r="J358" s="3"/>
      <c r="K358" s="3"/>
    </row>
    <row r="359" spans="6:11" ht="15.75" customHeight="1" x14ac:dyDescent="0.25">
      <c r="F359" s="3"/>
      <c r="H359" s="3"/>
      <c r="I359" s="3"/>
      <c r="J359" s="3"/>
      <c r="K359" s="3"/>
    </row>
    <row r="360" spans="6:11" ht="15.75" customHeight="1" x14ac:dyDescent="0.25">
      <c r="F360" s="3"/>
      <c r="H360" s="3"/>
      <c r="I360" s="3"/>
      <c r="J360" s="3"/>
      <c r="K360" s="3"/>
    </row>
    <row r="361" spans="6:11" ht="15.75" customHeight="1" x14ac:dyDescent="0.25">
      <c r="F361" s="3"/>
      <c r="H361" s="3"/>
      <c r="I361" s="3"/>
      <c r="J361" s="3"/>
      <c r="K361" s="3"/>
    </row>
    <row r="362" spans="6:11" ht="15.75" customHeight="1" x14ac:dyDescent="0.25">
      <c r="F362" s="3"/>
      <c r="H362" s="3"/>
      <c r="I362" s="3"/>
      <c r="J362" s="3"/>
      <c r="K362" s="3"/>
    </row>
    <row r="363" spans="6:11" ht="15.75" customHeight="1" x14ac:dyDescent="0.25">
      <c r="F363" s="3"/>
      <c r="H363" s="3"/>
      <c r="I363" s="3"/>
      <c r="J363" s="3"/>
      <c r="K363" s="3"/>
    </row>
    <row r="364" spans="6:11" ht="15.75" customHeight="1" x14ac:dyDescent="0.25">
      <c r="F364" s="3"/>
      <c r="H364" s="3"/>
      <c r="I364" s="3"/>
      <c r="J364" s="3"/>
      <c r="K364" s="3"/>
    </row>
    <row r="365" spans="6:11" ht="15.75" customHeight="1" x14ac:dyDescent="0.25">
      <c r="F365" s="3"/>
      <c r="H365" s="3"/>
      <c r="I365" s="3"/>
      <c r="J365" s="3"/>
      <c r="K365" s="3"/>
    </row>
    <row r="366" spans="6:11" ht="15.75" customHeight="1" x14ac:dyDescent="0.25">
      <c r="F366" s="3"/>
      <c r="H366" s="3"/>
      <c r="I366" s="3"/>
      <c r="J366" s="3"/>
      <c r="K366" s="3"/>
    </row>
    <row r="367" spans="6:11" ht="15.75" customHeight="1" x14ac:dyDescent="0.25">
      <c r="F367" s="3"/>
      <c r="H367" s="3"/>
      <c r="I367" s="3"/>
      <c r="J367" s="3"/>
      <c r="K367" s="3"/>
    </row>
    <row r="368" spans="6:11" ht="15.75" customHeight="1" x14ac:dyDescent="0.25">
      <c r="F368" s="3"/>
      <c r="H368" s="3"/>
      <c r="I368" s="3"/>
      <c r="J368" s="3"/>
      <c r="K368" s="3"/>
    </row>
    <row r="369" spans="6:11" ht="15.75" customHeight="1" x14ac:dyDescent="0.25">
      <c r="F369" s="3"/>
      <c r="H369" s="3"/>
      <c r="I369" s="3"/>
      <c r="J369" s="3"/>
      <c r="K369" s="3"/>
    </row>
    <row r="370" spans="6:11" ht="15.75" customHeight="1" x14ac:dyDescent="0.25">
      <c r="F370" s="3"/>
      <c r="H370" s="3"/>
      <c r="I370" s="3"/>
      <c r="J370" s="3"/>
      <c r="K370" s="3"/>
    </row>
    <row r="371" spans="6:11" ht="15.75" customHeight="1" x14ac:dyDescent="0.25">
      <c r="F371" s="3"/>
      <c r="H371" s="3"/>
      <c r="I371" s="3"/>
      <c r="J371" s="3"/>
      <c r="K371" s="3"/>
    </row>
    <row r="372" spans="6:11" ht="15.75" customHeight="1" x14ac:dyDescent="0.25">
      <c r="F372" s="3"/>
      <c r="H372" s="3"/>
      <c r="I372" s="3"/>
      <c r="J372" s="3"/>
      <c r="K372" s="3"/>
    </row>
    <row r="373" spans="6:11" ht="15.75" customHeight="1" x14ac:dyDescent="0.25">
      <c r="F373" s="3"/>
      <c r="H373" s="3"/>
      <c r="I373" s="3"/>
      <c r="J373" s="3"/>
      <c r="K373" s="3"/>
    </row>
    <row r="374" spans="6:11" ht="15.75" customHeight="1" x14ac:dyDescent="0.25">
      <c r="F374" s="3"/>
      <c r="H374" s="3"/>
      <c r="I374" s="3"/>
      <c r="J374" s="3"/>
      <c r="K374" s="3"/>
    </row>
    <row r="375" spans="6:11" ht="15.75" customHeight="1" x14ac:dyDescent="0.25">
      <c r="F375" s="3"/>
      <c r="H375" s="3"/>
      <c r="I375" s="3"/>
      <c r="J375" s="3"/>
      <c r="K375" s="3"/>
    </row>
    <row r="376" spans="6:11" ht="15.75" customHeight="1" x14ac:dyDescent="0.25">
      <c r="F376" s="3"/>
      <c r="H376" s="3"/>
      <c r="I376" s="3"/>
      <c r="J376" s="3"/>
      <c r="K376" s="3"/>
    </row>
    <row r="377" spans="6:11" ht="15.75" customHeight="1" x14ac:dyDescent="0.25">
      <c r="F377" s="3"/>
      <c r="H377" s="3"/>
      <c r="I377" s="3"/>
      <c r="J377" s="3"/>
      <c r="K377" s="3"/>
    </row>
    <row r="378" spans="6:11" ht="15.75" customHeight="1" x14ac:dyDescent="0.25">
      <c r="F378" s="3"/>
      <c r="H378" s="3"/>
      <c r="I378" s="3"/>
      <c r="J378" s="3"/>
      <c r="K378" s="3"/>
    </row>
    <row r="379" spans="6:11" ht="15.75" customHeight="1" x14ac:dyDescent="0.25">
      <c r="F379" s="3"/>
      <c r="H379" s="3"/>
      <c r="I379" s="3"/>
      <c r="J379" s="3"/>
      <c r="K379" s="3"/>
    </row>
    <row r="380" spans="6:11" ht="15.75" customHeight="1" x14ac:dyDescent="0.25">
      <c r="F380" s="3"/>
      <c r="H380" s="3"/>
      <c r="I380" s="3"/>
      <c r="J380" s="3"/>
      <c r="K380" s="3"/>
    </row>
    <row r="381" spans="6:11" ht="15.75" customHeight="1" x14ac:dyDescent="0.25">
      <c r="F381" s="3"/>
      <c r="H381" s="3"/>
      <c r="I381" s="3"/>
      <c r="J381" s="3"/>
      <c r="K381" s="3"/>
    </row>
    <row r="382" spans="6:11" ht="15.75" customHeight="1" x14ac:dyDescent="0.25">
      <c r="F382" s="3"/>
      <c r="H382" s="3"/>
      <c r="I382" s="3"/>
      <c r="J382" s="3"/>
      <c r="K382" s="3"/>
    </row>
    <row r="383" spans="6:11" ht="15.75" customHeight="1" x14ac:dyDescent="0.25">
      <c r="F383" s="3"/>
      <c r="H383" s="3"/>
      <c r="I383" s="3"/>
      <c r="J383" s="3"/>
      <c r="K383" s="3"/>
    </row>
    <row r="384" spans="6:11" ht="15.75" customHeight="1" x14ac:dyDescent="0.25">
      <c r="F384" s="3"/>
      <c r="H384" s="3"/>
      <c r="I384" s="3"/>
      <c r="J384" s="3"/>
      <c r="K384" s="3"/>
    </row>
    <row r="385" spans="6:11" ht="15.75" customHeight="1" x14ac:dyDescent="0.25">
      <c r="F385" s="3"/>
      <c r="H385" s="3"/>
      <c r="I385" s="3"/>
      <c r="J385" s="3"/>
      <c r="K385" s="3"/>
    </row>
    <row r="386" spans="6:11" ht="15.75" customHeight="1" x14ac:dyDescent="0.25">
      <c r="F386" s="3"/>
      <c r="H386" s="3"/>
      <c r="I386" s="3"/>
      <c r="J386" s="3"/>
      <c r="K386" s="3"/>
    </row>
    <row r="387" spans="6:11" ht="15.75" customHeight="1" x14ac:dyDescent="0.25">
      <c r="F387" s="3"/>
      <c r="H387" s="3"/>
      <c r="I387" s="3"/>
      <c r="J387" s="3"/>
      <c r="K387" s="3"/>
    </row>
    <row r="388" spans="6:11" ht="15.75" customHeight="1" x14ac:dyDescent="0.25">
      <c r="F388" s="3"/>
      <c r="H388" s="3"/>
      <c r="I388" s="3"/>
      <c r="J388" s="3"/>
      <c r="K388" s="3"/>
    </row>
    <row r="389" spans="6:11" ht="15.75" customHeight="1" x14ac:dyDescent="0.25">
      <c r="F389" s="3"/>
      <c r="H389" s="3"/>
      <c r="I389" s="3"/>
      <c r="J389" s="3"/>
      <c r="K389" s="3"/>
    </row>
    <row r="390" spans="6:11" ht="15.75" customHeight="1" x14ac:dyDescent="0.25">
      <c r="F390" s="3"/>
      <c r="H390" s="3"/>
      <c r="I390" s="3"/>
      <c r="J390" s="3"/>
      <c r="K390" s="3"/>
    </row>
    <row r="391" spans="6:11" ht="15.75" customHeight="1" x14ac:dyDescent="0.25">
      <c r="F391" s="3"/>
      <c r="H391" s="3"/>
      <c r="I391" s="3"/>
      <c r="J391" s="3"/>
      <c r="K391" s="3"/>
    </row>
    <row r="392" spans="6:11" ht="15.75" customHeight="1" x14ac:dyDescent="0.25">
      <c r="F392" s="3"/>
      <c r="H392" s="3"/>
      <c r="I392" s="3"/>
      <c r="J392" s="3"/>
      <c r="K392" s="3"/>
    </row>
    <row r="393" spans="6:11" ht="15.75" customHeight="1" x14ac:dyDescent="0.25">
      <c r="F393" s="3"/>
      <c r="H393" s="3"/>
      <c r="I393" s="3"/>
      <c r="J393" s="3"/>
      <c r="K393" s="3"/>
    </row>
    <row r="394" spans="6:11" ht="15.75" customHeight="1" x14ac:dyDescent="0.25">
      <c r="F394" s="3"/>
      <c r="H394" s="3"/>
      <c r="I394" s="3"/>
      <c r="J394" s="3"/>
      <c r="K394" s="3"/>
    </row>
    <row r="395" spans="6:11" ht="15.75" customHeight="1" x14ac:dyDescent="0.25">
      <c r="F395" s="3"/>
      <c r="H395" s="3"/>
      <c r="I395" s="3"/>
      <c r="J395" s="3"/>
      <c r="K395" s="3"/>
    </row>
    <row r="396" spans="6:11" ht="15.75" customHeight="1" x14ac:dyDescent="0.25">
      <c r="F396" s="3"/>
      <c r="H396" s="3"/>
      <c r="I396" s="3"/>
      <c r="J396" s="3"/>
      <c r="K396" s="3"/>
    </row>
    <row r="397" spans="6:11" ht="15.75" customHeight="1" x14ac:dyDescent="0.25">
      <c r="F397" s="3"/>
      <c r="H397" s="3"/>
      <c r="I397" s="3"/>
      <c r="J397" s="3"/>
      <c r="K397" s="3"/>
    </row>
    <row r="398" spans="6:11" ht="15.75" customHeight="1" x14ac:dyDescent="0.25">
      <c r="F398" s="3"/>
      <c r="H398" s="3"/>
      <c r="I398" s="3"/>
      <c r="J398" s="3"/>
      <c r="K398" s="3"/>
    </row>
    <row r="399" spans="6:11" ht="15.75" customHeight="1" x14ac:dyDescent="0.25">
      <c r="F399" s="3"/>
      <c r="H399" s="3"/>
      <c r="I399" s="3"/>
      <c r="J399" s="3"/>
      <c r="K399" s="3"/>
    </row>
    <row r="400" spans="6:11" ht="15.75" customHeight="1" x14ac:dyDescent="0.25">
      <c r="F400" s="3"/>
      <c r="H400" s="3"/>
      <c r="I400" s="3"/>
      <c r="J400" s="3"/>
      <c r="K400" s="3"/>
    </row>
    <row r="401" spans="6:11" ht="15.75" customHeight="1" x14ac:dyDescent="0.25">
      <c r="F401" s="3"/>
      <c r="H401" s="3"/>
      <c r="I401" s="3"/>
      <c r="J401" s="3"/>
      <c r="K401" s="3"/>
    </row>
    <row r="402" spans="6:11" ht="15.75" customHeight="1" x14ac:dyDescent="0.25">
      <c r="F402" s="3"/>
      <c r="H402" s="3"/>
      <c r="I402" s="3"/>
      <c r="J402" s="3"/>
      <c r="K402" s="3"/>
    </row>
    <row r="403" spans="6:11" ht="15.75" customHeight="1" x14ac:dyDescent="0.25">
      <c r="F403" s="3"/>
      <c r="H403" s="3"/>
      <c r="I403" s="3"/>
      <c r="J403" s="3"/>
      <c r="K403" s="3"/>
    </row>
    <row r="404" spans="6:11" ht="15.75" customHeight="1" x14ac:dyDescent="0.25">
      <c r="F404" s="3"/>
      <c r="H404" s="3"/>
      <c r="I404" s="3"/>
      <c r="J404" s="3"/>
      <c r="K404" s="3"/>
    </row>
    <row r="405" spans="6:11" ht="15.75" customHeight="1" x14ac:dyDescent="0.25">
      <c r="F405" s="3"/>
      <c r="H405" s="3"/>
      <c r="I405" s="3"/>
      <c r="J405" s="3"/>
      <c r="K405" s="3"/>
    </row>
    <row r="406" spans="6:11" ht="15.75" customHeight="1" x14ac:dyDescent="0.25">
      <c r="F406" s="3"/>
      <c r="H406" s="3"/>
      <c r="I406" s="3"/>
      <c r="J406" s="3"/>
      <c r="K406" s="3"/>
    </row>
    <row r="407" spans="6:11" ht="15.75" customHeight="1" x14ac:dyDescent="0.25">
      <c r="F407" s="3"/>
      <c r="H407" s="3"/>
      <c r="I407" s="3"/>
      <c r="J407" s="3"/>
      <c r="K407" s="3"/>
    </row>
    <row r="408" spans="6:11" ht="15.75" customHeight="1" x14ac:dyDescent="0.25">
      <c r="F408" s="3"/>
      <c r="H408" s="3"/>
      <c r="I408" s="3"/>
      <c r="J408" s="3"/>
      <c r="K408" s="3"/>
    </row>
    <row r="409" spans="6:11" ht="15.75" customHeight="1" x14ac:dyDescent="0.25">
      <c r="F409" s="3"/>
      <c r="H409" s="3"/>
      <c r="I409" s="3"/>
      <c r="J409" s="3"/>
      <c r="K409" s="3"/>
    </row>
    <row r="410" spans="6:11" ht="15.75" customHeight="1" x14ac:dyDescent="0.25">
      <c r="F410" s="3"/>
      <c r="H410" s="3"/>
      <c r="I410" s="3"/>
      <c r="J410" s="3"/>
      <c r="K410" s="3"/>
    </row>
    <row r="411" spans="6:11" ht="15.75" customHeight="1" x14ac:dyDescent="0.25">
      <c r="F411" s="3"/>
      <c r="H411" s="3"/>
      <c r="I411" s="3"/>
      <c r="J411" s="3"/>
      <c r="K411" s="3"/>
    </row>
    <row r="412" spans="6:11" ht="15.75" customHeight="1" x14ac:dyDescent="0.25">
      <c r="F412" s="3"/>
      <c r="H412" s="3"/>
      <c r="I412" s="3"/>
      <c r="J412" s="3"/>
      <c r="K412" s="3"/>
    </row>
    <row r="413" spans="6:11" ht="15.75" customHeight="1" x14ac:dyDescent="0.25">
      <c r="F413" s="3"/>
      <c r="H413" s="3"/>
      <c r="I413" s="3"/>
      <c r="J413" s="3"/>
      <c r="K413" s="3"/>
    </row>
    <row r="414" spans="6:11" ht="15.75" customHeight="1" x14ac:dyDescent="0.25">
      <c r="F414" s="3"/>
      <c r="H414" s="3"/>
      <c r="I414" s="3"/>
      <c r="J414" s="3"/>
      <c r="K414" s="3"/>
    </row>
    <row r="415" spans="6:11" ht="15.75" customHeight="1" x14ac:dyDescent="0.25">
      <c r="F415" s="3"/>
      <c r="H415" s="3"/>
      <c r="I415" s="3"/>
      <c r="J415" s="3"/>
      <c r="K415" s="3"/>
    </row>
    <row r="416" spans="6:11" ht="15.75" customHeight="1" x14ac:dyDescent="0.25">
      <c r="F416" s="3"/>
      <c r="H416" s="3"/>
      <c r="I416" s="3"/>
      <c r="J416" s="3"/>
      <c r="K416" s="3"/>
    </row>
    <row r="417" spans="6:11" ht="15.75" customHeight="1" x14ac:dyDescent="0.25">
      <c r="F417" s="3"/>
      <c r="H417" s="3"/>
      <c r="I417" s="3"/>
      <c r="J417" s="3"/>
      <c r="K417" s="3"/>
    </row>
    <row r="418" spans="6:11" ht="15.75" customHeight="1" x14ac:dyDescent="0.25">
      <c r="F418" s="3"/>
      <c r="H418" s="3"/>
      <c r="I418" s="3"/>
      <c r="J418" s="3"/>
      <c r="K418" s="3"/>
    </row>
    <row r="419" spans="6:11" ht="15.75" customHeight="1" x14ac:dyDescent="0.25">
      <c r="F419" s="3"/>
      <c r="H419" s="3"/>
      <c r="I419" s="3"/>
      <c r="J419" s="3"/>
      <c r="K419" s="3"/>
    </row>
    <row r="420" spans="6:11" ht="15.75" customHeight="1" x14ac:dyDescent="0.25">
      <c r="F420" s="3"/>
      <c r="H420" s="3"/>
      <c r="I420" s="3"/>
      <c r="J420" s="3"/>
      <c r="K420" s="3"/>
    </row>
    <row r="421" spans="6:11" ht="15.75" customHeight="1" x14ac:dyDescent="0.25">
      <c r="F421" s="3"/>
      <c r="H421" s="3"/>
      <c r="I421" s="3"/>
      <c r="J421" s="3"/>
      <c r="K421" s="3"/>
    </row>
    <row r="422" spans="6:11" ht="15.75" customHeight="1" x14ac:dyDescent="0.25">
      <c r="F422" s="3"/>
      <c r="H422" s="3"/>
      <c r="I422" s="3"/>
      <c r="J422" s="3"/>
      <c r="K422" s="3"/>
    </row>
    <row r="423" spans="6:11" ht="15.75" customHeight="1" x14ac:dyDescent="0.25">
      <c r="F423" s="3"/>
      <c r="H423" s="3"/>
      <c r="I423" s="3"/>
      <c r="J423" s="3"/>
      <c r="K423" s="3"/>
    </row>
    <row r="424" spans="6:11" ht="15.75" customHeight="1" x14ac:dyDescent="0.25">
      <c r="F424" s="3"/>
      <c r="H424" s="3"/>
      <c r="I424" s="3"/>
      <c r="J424" s="3"/>
      <c r="K424" s="3"/>
    </row>
    <row r="425" spans="6:11" ht="15.75" customHeight="1" x14ac:dyDescent="0.25">
      <c r="F425" s="3"/>
      <c r="H425" s="3"/>
      <c r="I425" s="3"/>
      <c r="J425" s="3"/>
      <c r="K425" s="3"/>
    </row>
    <row r="426" spans="6:11" ht="15.75" customHeight="1" x14ac:dyDescent="0.25">
      <c r="F426" s="3"/>
      <c r="H426" s="3"/>
      <c r="I426" s="3"/>
      <c r="J426" s="3"/>
      <c r="K426" s="3"/>
    </row>
    <row r="427" spans="6:11" ht="15.75" customHeight="1" x14ac:dyDescent="0.25">
      <c r="F427" s="3"/>
      <c r="H427" s="3"/>
      <c r="I427" s="3"/>
      <c r="J427" s="3"/>
      <c r="K427" s="3"/>
    </row>
    <row r="428" spans="6:11" ht="15.75" customHeight="1" x14ac:dyDescent="0.25">
      <c r="F428" s="3"/>
      <c r="H428" s="3"/>
      <c r="I428" s="3"/>
      <c r="J428" s="3"/>
      <c r="K428" s="3"/>
    </row>
    <row r="429" spans="6:11" ht="15.75" customHeight="1" x14ac:dyDescent="0.25">
      <c r="F429" s="3"/>
      <c r="H429" s="3"/>
      <c r="I429" s="3"/>
      <c r="J429" s="3"/>
      <c r="K429" s="3"/>
    </row>
    <row r="430" spans="6:11" ht="15.75" customHeight="1" x14ac:dyDescent="0.25">
      <c r="F430" s="3"/>
      <c r="H430" s="3"/>
      <c r="I430" s="3"/>
      <c r="J430" s="3"/>
      <c r="K430" s="3"/>
    </row>
    <row r="431" spans="6:11" ht="15.75" customHeight="1" x14ac:dyDescent="0.25">
      <c r="F431" s="3"/>
      <c r="H431" s="3"/>
      <c r="I431" s="3"/>
      <c r="J431" s="3"/>
      <c r="K431" s="3"/>
    </row>
    <row r="432" spans="6:11" ht="15.75" customHeight="1" x14ac:dyDescent="0.25">
      <c r="F432" s="3"/>
      <c r="H432" s="3"/>
      <c r="I432" s="3"/>
      <c r="J432" s="3"/>
      <c r="K432" s="3"/>
    </row>
    <row r="433" spans="6:11" ht="15.75" customHeight="1" x14ac:dyDescent="0.25">
      <c r="F433" s="3"/>
      <c r="H433" s="3"/>
      <c r="I433" s="3"/>
      <c r="J433" s="3"/>
      <c r="K433" s="3"/>
    </row>
    <row r="434" spans="6:11" ht="15.75" customHeight="1" x14ac:dyDescent="0.25">
      <c r="F434" s="3"/>
      <c r="H434" s="3"/>
      <c r="I434" s="3"/>
      <c r="J434" s="3"/>
      <c r="K434" s="3"/>
    </row>
    <row r="435" spans="6:11" ht="15.75" customHeight="1" x14ac:dyDescent="0.25">
      <c r="F435" s="3"/>
      <c r="H435" s="3"/>
      <c r="I435" s="3"/>
      <c r="J435" s="3"/>
      <c r="K435" s="3"/>
    </row>
    <row r="436" spans="6:11" ht="15.75" customHeight="1" x14ac:dyDescent="0.25">
      <c r="F436" s="3"/>
      <c r="H436" s="3"/>
      <c r="I436" s="3"/>
      <c r="J436" s="3"/>
      <c r="K436" s="3"/>
    </row>
    <row r="437" spans="6:11" ht="15.75" customHeight="1" x14ac:dyDescent="0.25">
      <c r="F437" s="3"/>
      <c r="H437" s="3"/>
      <c r="I437" s="3"/>
      <c r="J437" s="3"/>
      <c r="K437" s="3"/>
    </row>
    <row r="438" spans="6:11" ht="15.75" customHeight="1" x14ac:dyDescent="0.25">
      <c r="F438" s="3"/>
      <c r="H438" s="3"/>
      <c r="I438" s="3"/>
      <c r="J438" s="3"/>
      <c r="K438" s="3"/>
    </row>
    <row r="439" spans="6:11" ht="15.75" customHeight="1" x14ac:dyDescent="0.25">
      <c r="F439" s="3"/>
      <c r="H439" s="3"/>
      <c r="I439" s="3"/>
      <c r="J439" s="3"/>
      <c r="K439" s="3"/>
    </row>
    <row r="440" spans="6:11" ht="15.75" customHeight="1" x14ac:dyDescent="0.25">
      <c r="F440" s="3"/>
      <c r="H440" s="3"/>
      <c r="I440" s="3"/>
      <c r="J440" s="3"/>
      <c r="K440" s="3"/>
    </row>
    <row r="441" spans="6:11" ht="15.75" customHeight="1" x14ac:dyDescent="0.25">
      <c r="F441" s="3"/>
      <c r="H441" s="3"/>
      <c r="I441" s="3"/>
      <c r="J441" s="3"/>
      <c r="K441" s="3"/>
    </row>
    <row r="442" spans="6:11" ht="15.75" customHeight="1" x14ac:dyDescent="0.25">
      <c r="F442" s="3"/>
      <c r="H442" s="3"/>
      <c r="I442" s="3"/>
      <c r="J442" s="3"/>
      <c r="K442" s="3"/>
    </row>
    <row r="443" spans="6:11" ht="15.75" customHeight="1" x14ac:dyDescent="0.25">
      <c r="F443" s="3"/>
      <c r="H443" s="3"/>
      <c r="I443" s="3"/>
      <c r="J443" s="3"/>
      <c r="K443" s="3"/>
    </row>
    <row r="444" spans="6:11" ht="15.75" customHeight="1" x14ac:dyDescent="0.25">
      <c r="F444" s="3"/>
      <c r="H444" s="3"/>
      <c r="I444" s="3"/>
      <c r="J444" s="3"/>
      <c r="K444" s="3"/>
    </row>
    <row r="445" spans="6:11" ht="15.75" customHeight="1" x14ac:dyDescent="0.25">
      <c r="F445" s="3"/>
      <c r="H445" s="3"/>
      <c r="I445" s="3"/>
      <c r="J445" s="3"/>
      <c r="K445" s="3"/>
    </row>
    <row r="446" spans="6:11" ht="15.75" customHeight="1" x14ac:dyDescent="0.25">
      <c r="F446" s="3"/>
      <c r="H446" s="3"/>
      <c r="I446" s="3"/>
      <c r="J446" s="3"/>
      <c r="K446" s="3"/>
    </row>
    <row r="447" spans="6:11" ht="15.75" customHeight="1" x14ac:dyDescent="0.25">
      <c r="F447" s="3"/>
      <c r="H447" s="3"/>
      <c r="I447" s="3"/>
      <c r="J447" s="3"/>
      <c r="K447" s="3"/>
    </row>
    <row r="448" spans="6:11" ht="15.75" customHeight="1" x14ac:dyDescent="0.25">
      <c r="F448" s="3"/>
      <c r="H448" s="3"/>
      <c r="I448" s="3"/>
      <c r="J448" s="3"/>
      <c r="K448" s="3"/>
    </row>
    <row r="449" spans="6:11" ht="15.75" customHeight="1" x14ac:dyDescent="0.25">
      <c r="F449" s="3"/>
      <c r="H449" s="3"/>
      <c r="I449" s="3"/>
      <c r="J449" s="3"/>
      <c r="K449" s="3"/>
    </row>
    <row r="450" spans="6:11" ht="15.75" customHeight="1" x14ac:dyDescent="0.25">
      <c r="F450" s="3"/>
      <c r="H450" s="3"/>
      <c r="I450" s="3"/>
      <c r="J450" s="3"/>
      <c r="K450" s="3"/>
    </row>
    <row r="451" spans="6:11" ht="15.75" customHeight="1" x14ac:dyDescent="0.25">
      <c r="F451" s="3"/>
      <c r="H451" s="3"/>
      <c r="I451" s="3"/>
      <c r="J451" s="3"/>
      <c r="K451" s="3"/>
    </row>
    <row r="452" spans="6:11" ht="15.75" customHeight="1" x14ac:dyDescent="0.25">
      <c r="F452" s="3"/>
      <c r="H452" s="3"/>
      <c r="I452" s="3"/>
      <c r="J452" s="3"/>
      <c r="K452" s="3"/>
    </row>
    <row r="453" spans="6:11" ht="15.75" customHeight="1" x14ac:dyDescent="0.25">
      <c r="F453" s="3"/>
      <c r="H453" s="3"/>
      <c r="I453" s="3"/>
      <c r="J453" s="3"/>
      <c r="K453" s="3"/>
    </row>
    <row r="454" spans="6:11" ht="15.75" customHeight="1" x14ac:dyDescent="0.25">
      <c r="F454" s="3"/>
      <c r="H454" s="3"/>
      <c r="I454" s="3"/>
      <c r="J454" s="3"/>
      <c r="K454" s="3"/>
    </row>
    <row r="455" spans="6:11" ht="15.75" customHeight="1" x14ac:dyDescent="0.25">
      <c r="F455" s="3"/>
      <c r="H455" s="3"/>
      <c r="I455" s="3"/>
      <c r="J455" s="3"/>
      <c r="K455" s="3"/>
    </row>
    <row r="456" spans="6:11" ht="15.75" customHeight="1" x14ac:dyDescent="0.25">
      <c r="F456" s="3"/>
      <c r="H456" s="3"/>
      <c r="I456" s="3"/>
      <c r="J456" s="3"/>
      <c r="K456" s="3"/>
    </row>
    <row r="457" spans="6:11" ht="15.75" customHeight="1" x14ac:dyDescent="0.25">
      <c r="F457" s="3"/>
      <c r="H457" s="3"/>
      <c r="I457" s="3"/>
      <c r="J457" s="3"/>
      <c r="K457" s="3"/>
    </row>
    <row r="458" spans="6:11" ht="15.75" customHeight="1" x14ac:dyDescent="0.25">
      <c r="F458" s="3"/>
      <c r="H458" s="3"/>
      <c r="I458" s="3"/>
      <c r="J458" s="3"/>
      <c r="K458" s="3"/>
    </row>
    <row r="459" spans="6:11" ht="15.75" customHeight="1" x14ac:dyDescent="0.25">
      <c r="F459" s="3"/>
      <c r="H459" s="3"/>
      <c r="I459" s="3"/>
      <c r="J459" s="3"/>
      <c r="K459" s="3"/>
    </row>
    <row r="460" spans="6:11" ht="15.75" customHeight="1" x14ac:dyDescent="0.25">
      <c r="F460" s="3"/>
      <c r="H460" s="3"/>
      <c r="I460" s="3"/>
      <c r="J460" s="3"/>
      <c r="K460" s="3"/>
    </row>
    <row r="461" spans="6:11" ht="15.75" customHeight="1" x14ac:dyDescent="0.25">
      <c r="F461" s="3"/>
      <c r="H461" s="3"/>
      <c r="I461" s="3"/>
      <c r="J461" s="3"/>
      <c r="K461" s="3"/>
    </row>
    <row r="462" spans="6:11" ht="15.75" customHeight="1" x14ac:dyDescent="0.25">
      <c r="F462" s="3"/>
      <c r="H462" s="3"/>
      <c r="I462" s="3"/>
      <c r="J462" s="3"/>
      <c r="K462" s="3"/>
    </row>
    <row r="463" spans="6:11" ht="15.75" customHeight="1" x14ac:dyDescent="0.25">
      <c r="F463" s="3"/>
      <c r="H463" s="3"/>
      <c r="I463" s="3"/>
      <c r="J463" s="3"/>
      <c r="K463" s="3"/>
    </row>
    <row r="464" spans="6:11" ht="15.75" customHeight="1" x14ac:dyDescent="0.25">
      <c r="F464" s="3"/>
      <c r="H464" s="3"/>
      <c r="I464" s="3"/>
      <c r="J464" s="3"/>
      <c r="K464" s="3"/>
    </row>
    <row r="465" spans="6:11" ht="15.75" customHeight="1" x14ac:dyDescent="0.25">
      <c r="F465" s="3"/>
      <c r="H465" s="3"/>
      <c r="I465" s="3"/>
      <c r="J465" s="3"/>
      <c r="K465" s="3"/>
    </row>
    <row r="466" spans="6:11" ht="15.75" customHeight="1" x14ac:dyDescent="0.25">
      <c r="F466" s="3"/>
      <c r="H466" s="3"/>
      <c r="I466" s="3"/>
      <c r="J466" s="3"/>
      <c r="K466" s="3"/>
    </row>
    <row r="467" spans="6:11" ht="15.75" customHeight="1" x14ac:dyDescent="0.25">
      <c r="F467" s="3"/>
      <c r="H467" s="3"/>
      <c r="I467" s="3"/>
      <c r="J467" s="3"/>
      <c r="K467" s="3"/>
    </row>
    <row r="468" spans="6:11" ht="15.75" customHeight="1" x14ac:dyDescent="0.25">
      <c r="F468" s="3"/>
      <c r="H468" s="3"/>
      <c r="I468" s="3"/>
      <c r="J468" s="3"/>
      <c r="K468" s="3"/>
    </row>
    <row r="469" spans="6:11" ht="15.75" customHeight="1" x14ac:dyDescent="0.25">
      <c r="F469" s="3"/>
      <c r="H469" s="3"/>
      <c r="I469" s="3"/>
      <c r="J469" s="3"/>
      <c r="K469" s="3"/>
    </row>
    <row r="470" spans="6:11" ht="15.75" customHeight="1" x14ac:dyDescent="0.25">
      <c r="F470" s="3"/>
      <c r="H470" s="3"/>
      <c r="I470" s="3"/>
      <c r="J470" s="3"/>
      <c r="K470" s="3"/>
    </row>
    <row r="471" spans="6:11" ht="15.75" customHeight="1" x14ac:dyDescent="0.25">
      <c r="F471" s="3"/>
      <c r="H471" s="3"/>
      <c r="I471" s="3"/>
      <c r="J471" s="3"/>
      <c r="K471" s="3"/>
    </row>
    <row r="472" spans="6:11" ht="15.75" customHeight="1" x14ac:dyDescent="0.25">
      <c r="F472" s="3"/>
      <c r="H472" s="3"/>
      <c r="I472" s="3"/>
      <c r="J472" s="3"/>
      <c r="K472" s="3"/>
    </row>
    <row r="473" spans="6:11" ht="15.75" customHeight="1" x14ac:dyDescent="0.25">
      <c r="F473" s="3"/>
      <c r="H473" s="3"/>
      <c r="I473" s="3"/>
      <c r="J473" s="3"/>
      <c r="K473" s="3"/>
    </row>
    <row r="474" spans="6:11" ht="15.75" customHeight="1" x14ac:dyDescent="0.25">
      <c r="F474" s="3"/>
      <c r="H474" s="3"/>
      <c r="I474" s="3"/>
      <c r="J474" s="3"/>
      <c r="K474" s="3"/>
    </row>
    <row r="475" spans="6:11" ht="15.75" customHeight="1" x14ac:dyDescent="0.25">
      <c r="F475" s="3"/>
      <c r="H475" s="3"/>
      <c r="I475" s="3"/>
      <c r="J475" s="3"/>
      <c r="K475" s="3"/>
    </row>
    <row r="476" spans="6:11" ht="15.75" customHeight="1" x14ac:dyDescent="0.25">
      <c r="F476" s="3"/>
      <c r="H476" s="3"/>
      <c r="I476" s="3"/>
      <c r="J476" s="3"/>
      <c r="K476" s="3"/>
    </row>
    <row r="477" spans="6:11" ht="15.75" customHeight="1" x14ac:dyDescent="0.25">
      <c r="F477" s="3"/>
      <c r="H477" s="3"/>
      <c r="I477" s="3"/>
      <c r="J477" s="3"/>
      <c r="K477" s="3"/>
    </row>
    <row r="478" spans="6:11" ht="15.75" customHeight="1" x14ac:dyDescent="0.25">
      <c r="F478" s="3"/>
      <c r="H478" s="3"/>
      <c r="I478" s="3"/>
      <c r="J478" s="3"/>
      <c r="K478" s="3"/>
    </row>
    <row r="479" spans="6:11" ht="15.75" customHeight="1" x14ac:dyDescent="0.25">
      <c r="F479" s="3"/>
      <c r="H479" s="3"/>
      <c r="I479" s="3"/>
      <c r="J479" s="3"/>
      <c r="K479" s="3"/>
    </row>
    <row r="480" spans="6:11" ht="15.75" customHeight="1" x14ac:dyDescent="0.25">
      <c r="F480" s="3"/>
      <c r="H480" s="3"/>
      <c r="I480" s="3"/>
      <c r="J480" s="3"/>
      <c r="K480" s="3"/>
    </row>
    <row r="481" spans="6:11" ht="15.75" customHeight="1" x14ac:dyDescent="0.25">
      <c r="F481" s="3"/>
      <c r="H481" s="3"/>
      <c r="I481" s="3"/>
      <c r="J481" s="3"/>
      <c r="K481" s="3"/>
    </row>
    <row r="482" spans="6:11" ht="15.75" customHeight="1" x14ac:dyDescent="0.25">
      <c r="F482" s="3"/>
      <c r="H482" s="3"/>
      <c r="I482" s="3"/>
      <c r="J482" s="3"/>
      <c r="K482" s="3"/>
    </row>
    <row r="483" spans="6:11" ht="15.75" customHeight="1" x14ac:dyDescent="0.25">
      <c r="F483" s="3"/>
      <c r="H483" s="3"/>
      <c r="I483" s="3"/>
      <c r="J483" s="3"/>
      <c r="K483" s="3"/>
    </row>
    <row r="484" spans="6:11" ht="15.75" customHeight="1" x14ac:dyDescent="0.25">
      <c r="F484" s="3"/>
      <c r="H484" s="3"/>
      <c r="I484" s="3"/>
      <c r="J484" s="3"/>
      <c r="K484" s="3"/>
    </row>
    <row r="485" spans="6:11" ht="15.75" customHeight="1" x14ac:dyDescent="0.25">
      <c r="F485" s="3"/>
      <c r="H485" s="3"/>
      <c r="I485" s="3"/>
      <c r="J485" s="3"/>
      <c r="K485" s="3"/>
    </row>
    <row r="486" spans="6:11" ht="15.75" customHeight="1" x14ac:dyDescent="0.25">
      <c r="F486" s="3"/>
      <c r="H486" s="3"/>
      <c r="I486" s="3"/>
      <c r="J486" s="3"/>
      <c r="K486" s="3"/>
    </row>
    <row r="487" spans="6:11" ht="15.75" customHeight="1" x14ac:dyDescent="0.25">
      <c r="F487" s="3"/>
      <c r="H487" s="3"/>
      <c r="I487" s="3"/>
      <c r="J487" s="3"/>
      <c r="K487" s="3"/>
    </row>
    <row r="488" spans="6:11" ht="15.75" customHeight="1" x14ac:dyDescent="0.25">
      <c r="F488" s="3"/>
      <c r="H488" s="3"/>
      <c r="I488" s="3"/>
      <c r="J488" s="3"/>
      <c r="K488" s="3"/>
    </row>
    <row r="489" spans="6:11" ht="15.75" customHeight="1" x14ac:dyDescent="0.25">
      <c r="F489" s="3"/>
      <c r="H489" s="3"/>
      <c r="I489" s="3"/>
      <c r="J489" s="3"/>
      <c r="K489" s="3"/>
    </row>
    <row r="490" spans="6:11" ht="15.75" customHeight="1" x14ac:dyDescent="0.25">
      <c r="F490" s="3"/>
      <c r="H490" s="3"/>
      <c r="I490" s="3"/>
      <c r="J490" s="3"/>
      <c r="K490" s="3"/>
    </row>
    <row r="491" spans="6:11" ht="15.75" customHeight="1" x14ac:dyDescent="0.25">
      <c r="F491" s="3"/>
      <c r="H491" s="3"/>
      <c r="I491" s="3"/>
      <c r="J491" s="3"/>
      <c r="K491" s="3"/>
    </row>
    <row r="492" spans="6:11" ht="15.75" customHeight="1" x14ac:dyDescent="0.25">
      <c r="F492" s="3"/>
      <c r="H492" s="3"/>
      <c r="I492" s="3"/>
      <c r="J492" s="3"/>
      <c r="K492" s="3"/>
    </row>
    <row r="493" spans="6:11" ht="15.75" customHeight="1" x14ac:dyDescent="0.25">
      <c r="F493" s="3"/>
      <c r="H493" s="3"/>
      <c r="I493" s="3"/>
      <c r="J493" s="3"/>
      <c r="K493" s="3"/>
    </row>
    <row r="494" spans="6:11" ht="15.75" customHeight="1" x14ac:dyDescent="0.25">
      <c r="F494" s="3"/>
      <c r="H494" s="3"/>
      <c r="I494" s="3"/>
      <c r="J494" s="3"/>
      <c r="K494" s="3"/>
    </row>
    <row r="495" spans="6:11" ht="15.75" customHeight="1" x14ac:dyDescent="0.25">
      <c r="F495" s="3"/>
      <c r="H495" s="3"/>
      <c r="I495" s="3"/>
      <c r="J495" s="3"/>
      <c r="K495" s="3"/>
    </row>
    <row r="496" spans="6:11" ht="15.75" customHeight="1" x14ac:dyDescent="0.25">
      <c r="F496" s="3"/>
      <c r="H496" s="3"/>
      <c r="I496" s="3"/>
      <c r="J496" s="3"/>
      <c r="K496" s="3"/>
    </row>
    <row r="497" spans="6:11" ht="15.75" customHeight="1" x14ac:dyDescent="0.25">
      <c r="F497" s="3"/>
      <c r="H497" s="3"/>
      <c r="I497" s="3"/>
      <c r="J497" s="3"/>
      <c r="K497" s="3"/>
    </row>
    <row r="498" spans="6:11" ht="15.75" customHeight="1" x14ac:dyDescent="0.25">
      <c r="F498" s="3"/>
      <c r="H498" s="3"/>
      <c r="I498" s="3"/>
      <c r="J498" s="3"/>
      <c r="K498" s="3"/>
    </row>
    <row r="499" spans="6:11" ht="15.75" customHeight="1" x14ac:dyDescent="0.25">
      <c r="F499" s="3"/>
      <c r="H499" s="3"/>
      <c r="I499" s="3"/>
      <c r="J499" s="3"/>
      <c r="K499" s="3"/>
    </row>
    <row r="500" spans="6:11" ht="15.75" customHeight="1" x14ac:dyDescent="0.25">
      <c r="F500" s="3"/>
      <c r="H500" s="3"/>
      <c r="I500" s="3"/>
      <c r="J500" s="3"/>
      <c r="K500" s="3"/>
    </row>
    <row r="501" spans="6:11" ht="15.75" customHeight="1" x14ac:dyDescent="0.25">
      <c r="F501" s="3"/>
      <c r="H501" s="3"/>
      <c r="I501" s="3"/>
      <c r="J501" s="3"/>
      <c r="K501" s="3"/>
    </row>
    <row r="502" spans="6:11" ht="15.75" customHeight="1" x14ac:dyDescent="0.25">
      <c r="F502" s="3"/>
      <c r="H502" s="3"/>
      <c r="I502" s="3"/>
      <c r="J502" s="3"/>
      <c r="K502" s="3"/>
    </row>
    <row r="503" spans="6:11" ht="15.75" customHeight="1" x14ac:dyDescent="0.25">
      <c r="F503" s="3"/>
      <c r="H503" s="3"/>
      <c r="I503" s="3"/>
      <c r="J503" s="3"/>
      <c r="K503" s="3"/>
    </row>
    <row r="504" spans="6:11" ht="15.75" customHeight="1" x14ac:dyDescent="0.25">
      <c r="F504" s="3"/>
      <c r="H504" s="3"/>
      <c r="I504" s="3"/>
      <c r="J504" s="3"/>
      <c r="K504" s="3"/>
    </row>
    <row r="505" spans="6:11" ht="15.75" customHeight="1" x14ac:dyDescent="0.25">
      <c r="F505" s="3"/>
      <c r="H505" s="3"/>
      <c r="I505" s="3"/>
      <c r="J505" s="3"/>
      <c r="K505" s="3"/>
    </row>
    <row r="506" spans="6:11" ht="15.75" customHeight="1" x14ac:dyDescent="0.25">
      <c r="F506" s="3"/>
      <c r="H506" s="3"/>
      <c r="I506" s="3"/>
      <c r="J506" s="3"/>
      <c r="K506" s="3"/>
    </row>
    <row r="507" spans="6:11" ht="15.75" customHeight="1" x14ac:dyDescent="0.25">
      <c r="F507" s="3"/>
      <c r="H507" s="3"/>
      <c r="I507" s="3"/>
      <c r="J507" s="3"/>
      <c r="K507" s="3"/>
    </row>
    <row r="508" spans="6:11" ht="15.75" customHeight="1" x14ac:dyDescent="0.25">
      <c r="F508" s="3"/>
      <c r="H508" s="3"/>
      <c r="I508" s="3"/>
      <c r="J508" s="3"/>
      <c r="K508" s="3"/>
    </row>
    <row r="509" spans="6:11" ht="15.75" customHeight="1" x14ac:dyDescent="0.25">
      <c r="F509" s="3"/>
      <c r="H509" s="3"/>
      <c r="I509" s="3"/>
      <c r="J509" s="3"/>
      <c r="K509" s="3"/>
    </row>
    <row r="510" spans="6:11" ht="15.75" customHeight="1" x14ac:dyDescent="0.25">
      <c r="F510" s="3"/>
      <c r="H510" s="3"/>
      <c r="I510" s="3"/>
      <c r="J510" s="3"/>
      <c r="K510" s="3"/>
    </row>
    <row r="511" spans="6:11" ht="15.75" customHeight="1" x14ac:dyDescent="0.25">
      <c r="F511" s="3"/>
      <c r="H511" s="3"/>
      <c r="I511" s="3"/>
      <c r="J511" s="3"/>
      <c r="K511" s="3"/>
    </row>
    <row r="512" spans="6:11" ht="15.75" customHeight="1" x14ac:dyDescent="0.25">
      <c r="F512" s="3"/>
      <c r="H512" s="3"/>
      <c r="I512" s="3"/>
      <c r="J512" s="3"/>
      <c r="K512" s="3"/>
    </row>
    <row r="513" spans="6:11" ht="15.75" customHeight="1" x14ac:dyDescent="0.25">
      <c r="F513" s="3"/>
      <c r="H513" s="3"/>
      <c r="I513" s="3"/>
      <c r="J513" s="3"/>
      <c r="K513" s="3"/>
    </row>
    <row r="514" spans="6:11" ht="15.75" customHeight="1" x14ac:dyDescent="0.25">
      <c r="F514" s="3"/>
      <c r="H514" s="3"/>
      <c r="I514" s="3"/>
      <c r="J514" s="3"/>
      <c r="K514" s="3"/>
    </row>
    <row r="515" spans="6:11" ht="15.75" customHeight="1" x14ac:dyDescent="0.25">
      <c r="F515" s="3"/>
      <c r="H515" s="3"/>
      <c r="I515" s="3"/>
      <c r="J515" s="3"/>
      <c r="K515" s="3"/>
    </row>
    <row r="516" spans="6:11" ht="15.75" customHeight="1" x14ac:dyDescent="0.25">
      <c r="F516" s="3"/>
      <c r="H516" s="3"/>
      <c r="I516" s="3"/>
      <c r="J516" s="3"/>
      <c r="K516" s="3"/>
    </row>
    <row r="517" spans="6:11" ht="15.75" customHeight="1" x14ac:dyDescent="0.25">
      <c r="F517" s="3"/>
      <c r="H517" s="3"/>
      <c r="I517" s="3"/>
      <c r="J517" s="3"/>
      <c r="K517" s="3"/>
    </row>
    <row r="518" spans="6:11" ht="15.75" customHeight="1" x14ac:dyDescent="0.25">
      <c r="F518" s="3"/>
      <c r="H518" s="3"/>
      <c r="I518" s="3"/>
      <c r="J518" s="3"/>
      <c r="K518" s="3"/>
    </row>
    <row r="519" spans="6:11" ht="15.75" customHeight="1" x14ac:dyDescent="0.25">
      <c r="F519" s="3"/>
      <c r="H519" s="3"/>
      <c r="I519" s="3"/>
      <c r="J519" s="3"/>
      <c r="K519" s="3"/>
    </row>
    <row r="520" spans="6:11" ht="15.75" customHeight="1" x14ac:dyDescent="0.25">
      <c r="F520" s="3"/>
      <c r="H520" s="3"/>
      <c r="I520" s="3"/>
      <c r="J520" s="3"/>
      <c r="K520" s="3"/>
    </row>
    <row r="521" spans="6:11" ht="15.75" customHeight="1" x14ac:dyDescent="0.25">
      <c r="F521" s="3"/>
      <c r="H521" s="3"/>
      <c r="I521" s="3"/>
      <c r="J521" s="3"/>
      <c r="K521" s="3"/>
    </row>
    <row r="522" spans="6:11" ht="15.75" customHeight="1" x14ac:dyDescent="0.25">
      <c r="F522" s="3"/>
      <c r="H522" s="3"/>
      <c r="I522" s="3"/>
      <c r="J522" s="3"/>
      <c r="K522" s="3"/>
    </row>
    <row r="523" spans="6:11" ht="15.75" customHeight="1" x14ac:dyDescent="0.25">
      <c r="F523" s="3"/>
      <c r="H523" s="3"/>
      <c r="I523" s="3"/>
      <c r="J523" s="3"/>
      <c r="K523" s="3"/>
    </row>
    <row r="524" spans="6:11" ht="15.75" customHeight="1" x14ac:dyDescent="0.25">
      <c r="F524" s="3"/>
      <c r="H524" s="3"/>
      <c r="I524" s="3"/>
      <c r="J524" s="3"/>
      <c r="K524" s="3"/>
    </row>
    <row r="525" spans="6:11" ht="15.75" customHeight="1" x14ac:dyDescent="0.25">
      <c r="F525" s="3"/>
      <c r="H525" s="3"/>
      <c r="I525" s="3"/>
      <c r="J525" s="3"/>
      <c r="K525" s="3"/>
    </row>
    <row r="526" spans="6:11" ht="15.75" customHeight="1" x14ac:dyDescent="0.25">
      <c r="F526" s="3"/>
      <c r="H526" s="3"/>
      <c r="I526" s="3"/>
      <c r="J526" s="3"/>
      <c r="K526" s="3"/>
    </row>
    <row r="527" spans="6:11" ht="15.75" customHeight="1" x14ac:dyDescent="0.25">
      <c r="F527" s="3"/>
      <c r="H527" s="3"/>
      <c r="I527" s="3"/>
      <c r="J527" s="3"/>
      <c r="K527" s="3"/>
    </row>
    <row r="528" spans="6:11" ht="15.75" customHeight="1" x14ac:dyDescent="0.25">
      <c r="F528" s="3"/>
      <c r="H528" s="3"/>
      <c r="I528" s="3"/>
      <c r="J528" s="3"/>
      <c r="K528" s="3"/>
    </row>
    <row r="529" spans="6:11" ht="15.75" customHeight="1" x14ac:dyDescent="0.25">
      <c r="F529" s="3"/>
      <c r="H529" s="3"/>
      <c r="I529" s="3"/>
      <c r="J529" s="3"/>
      <c r="K529" s="3"/>
    </row>
    <row r="530" spans="6:11" ht="15.75" customHeight="1" x14ac:dyDescent="0.25">
      <c r="F530" s="3"/>
      <c r="H530" s="3"/>
      <c r="I530" s="3"/>
      <c r="J530" s="3"/>
      <c r="K530" s="3"/>
    </row>
    <row r="531" spans="6:11" ht="15.75" customHeight="1" x14ac:dyDescent="0.25">
      <c r="F531" s="3"/>
      <c r="H531" s="3"/>
      <c r="I531" s="3"/>
      <c r="J531" s="3"/>
      <c r="K531" s="3"/>
    </row>
    <row r="532" spans="6:11" ht="15.75" customHeight="1" x14ac:dyDescent="0.25">
      <c r="F532" s="3"/>
      <c r="H532" s="3"/>
      <c r="I532" s="3"/>
      <c r="J532" s="3"/>
      <c r="K532" s="3"/>
    </row>
    <row r="533" spans="6:11" ht="15.75" customHeight="1" x14ac:dyDescent="0.25">
      <c r="F533" s="3"/>
      <c r="H533" s="3"/>
      <c r="I533" s="3"/>
      <c r="J533" s="3"/>
      <c r="K533" s="3"/>
    </row>
    <row r="534" spans="6:11" ht="15.75" customHeight="1" x14ac:dyDescent="0.25">
      <c r="F534" s="3"/>
      <c r="H534" s="3"/>
      <c r="I534" s="3"/>
      <c r="J534" s="3"/>
      <c r="K534" s="3"/>
    </row>
    <row r="535" spans="6:11" ht="15.75" customHeight="1" x14ac:dyDescent="0.25">
      <c r="F535" s="3"/>
      <c r="H535" s="3"/>
      <c r="I535" s="3"/>
      <c r="J535" s="3"/>
      <c r="K535" s="3"/>
    </row>
    <row r="536" spans="6:11" ht="15.75" customHeight="1" x14ac:dyDescent="0.25">
      <c r="F536" s="3"/>
      <c r="H536" s="3"/>
      <c r="I536" s="3"/>
      <c r="J536" s="3"/>
      <c r="K536" s="3"/>
    </row>
    <row r="537" spans="6:11" ht="15.75" customHeight="1" x14ac:dyDescent="0.25">
      <c r="F537" s="3"/>
      <c r="H537" s="3"/>
      <c r="I537" s="3"/>
      <c r="J537" s="3"/>
      <c r="K537" s="3"/>
    </row>
    <row r="538" spans="6:11" ht="15.75" customHeight="1" x14ac:dyDescent="0.25">
      <c r="F538" s="3"/>
      <c r="H538" s="3"/>
      <c r="I538" s="3"/>
      <c r="J538" s="3"/>
      <c r="K538" s="3"/>
    </row>
    <row r="539" spans="6:11" ht="15.75" customHeight="1" x14ac:dyDescent="0.25">
      <c r="F539" s="3"/>
      <c r="H539" s="3"/>
      <c r="I539" s="3"/>
      <c r="J539" s="3"/>
      <c r="K539" s="3"/>
    </row>
    <row r="540" spans="6:11" ht="15.75" customHeight="1" x14ac:dyDescent="0.25">
      <c r="F540" s="3"/>
      <c r="H540" s="3"/>
      <c r="I540" s="3"/>
      <c r="J540" s="3"/>
      <c r="K540" s="3"/>
    </row>
    <row r="541" spans="6:11" ht="15.75" customHeight="1" x14ac:dyDescent="0.25">
      <c r="F541" s="3"/>
      <c r="H541" s="3"/>
      <c r="I541" s="3"/>
      <c r="J541" s="3"/>
      <c r="K541" s="3"/>
    </row>
    <row r="542" spans="6:11" ht="15.75" customHeight="1" x14ac:dyDescent="0.25">
      <c r="F542" s="3"/>
      <c r="H542" s="3"/>
      <c r="I542" s="3"/>
      <c r="J542" s="3"/>
      <c r="K542" s="3"/>
    </row>
    <row r="543" spans="6:11" ht="15.75" customHeight="1" x14ac:dyDescent="0.25">
      <c r="F543" s="3"/>
      <c r="H543" s="3"/>
      <c r="I543" s="3"/>
      <c r="J543" s="3"/>
      <c r="K543" s="3"/>
    </row>
    <row r="544" spans="6:11" ht="15.75" customHeight="1" x14ac:dyDescent="0.25">
      <c r="F544" s="3"/>
      <c r="H544" s="3"/>
      <c r="I544" s="3"/>
      <c r="J544" s="3"/>
      <c r="K544" s="3"/>
    </row>
    <row r="545" spans="6:11" ht="15.75" customHeight="1" x14ac:dyDescent="0.25">
      <c r="F545" s="3"/>
      <c r="H545" s="3"/>
      <c r="I545" s="3"/>
      <c r="J545" s="3"/>
      <c r="K545" s="3"/>
    </row>
    <row r="546" spans="6:11" ht="15.75" customHeight="1" x14ac:dyDescent="0.25">
      <c r="F546" s="3"/>
      <c r="H546" s="3"/>
      <c r="I546" s="3"/>
      <c r="J546" s="3"/>
      <c r="K546" s="3"/>
    </row>
    <row r="547" spans="6:11" ht="15.75" customHeight="1" x14ac:dyDescent="0.25">
      <c r="F547" s="3"/>
      <c r="H547" s="3"/>
      <c r="I547" s="3"/>
      <c r="J547" s="3"/>
      <c r="K547" s="3"/>
    </row>
    <row r="548" spans="6:11" ht="15.75" customHeight="1" x14ac:dyDescent="0.25">
      <c r="F548" s="3"/>
      <c r="H548" s="3"/>
      <c r="I548" s="3"/>
      <c r="J548" s="3"/>
      <c r="K548" s="3"/>
    </row>
    <row r="549" spans="6:11" ht="15.75" customHeight="1" x14ac:dyDescent="0.25">
      <c r="F549" s="3"/>
      <c r="H549" s="3"/>
      <c r="I549" s="3"/>
      <c r="J549" s="3"/>
      <c r="K549" s="3"/>
    </row>
    <row r="550" spans="6:11" ht="15.75" customHeight="1" x14ac:dyDescent="0.25">
      <c r="F550" s="3"/>
      <c r="H550" s="3"/>
      <c r="I550" s="3"/>
      <c r="J550" s="3"/>
      <c r="K550" s="3"/>
    </row>
    <row r="551" spans="6:11" ht="15.75" customHeight="1" x14ac:dyDescent="0.25">
      <c r="F551" s="3"/>
      <c r="H551" s="3"/>
      <c r="I551" s="3"/>
      <c r="J551" s="3"/>
      <c r="K551" s="3"/>
    </row>
    <row r="552" spans="6:11" ht="15.75" customHeight="1" x14ac:dyDescent="0.25">
      <c r="F552" s="3"/>
      <c r="H552" s="3"/>
      <c r="I552" s="3"/>
      <c r="J552" s="3"/>
      <c r="K552" s="3"/>
    </row>
    <row r="553" spans="6:11" ht="15.75" customHeight="1" x14ac:dyDescent="0.25">
      <c r="F553" s="3"/>
      <c r="H553" s="3"/>
      <c r="I553" s="3"/>
      <c r="J553" s="3"/>
      <c r="K553" s="3"/>
    </row>
    <row r="554" spans="6:11" ht="15.75" customHeight="1" x14ac:dyDescent="0.25">
      <c r="F554" s="3"/>
      <c r="H554" s="3"/>
      <c r="I554" s="3"/>
      <c r="J554" s="3"/>
      <c r="K554" s="3"/>
    </row>
    <row r="555" spans="6:11" ht="15.75" customHeight="1" x14ac:dyDescent="0.25">
      <c r="F555" s="3"/>
      <c r="H555" s="3"/>
      <c r="I555" s="3"/>
      <c r="J555" s="3"/>
      <c r="K555" s="3"/>
    </row>
    <row r="556" spans="6:11" ht="15.75" customHeight="1" x14ac:dyDescent="0.25">
      <c r="F556" s="3"/>
      <c r="H556" s="3"/>
      <c r="I556" s="3"/>
      <c r="J556" s="3"/>
      <c r="K556" s="3"/>
    </row>
    <row r="557" spans="6:11" ht="15.75" customHeight="1" x14ac:dyDescent="0.25">
      <c r="F557" s="3"/>
      <c r="H557" s="3"/>
      <c r="I557" s="3"/>
      <c r="J557" s="3"/>
      <c r="K557" s="3"/>
    </row>
    <row r="558" spans="6:11" ht="15.75" customHeight="1" x14ac:dyDescent="0.25">
      <c r="F558" s="3"/>
      <c r="H558" s="3"/>
      <c r="I558" s="3"/>
      <c r="J558" s="3"/>
      <c r="K558" s="3"/>
    </row>
    <row r="559" spans="6:11" ht="15.75" customHeight="1" x14ac:dyDescent="0.25">
      <c r="F559" s="3"/>
      <c r="H559" s="3"/>
      <c r="I559" s="3"/>
      <c r="J559" s="3"/>
      <c r="K559" s="3"/>
    </row>
    <row r="560" spans="6:11" ht="15.75" customHeight="1" x14ac:dyDescent="0.25">
      <c r="F560" s="3"/>
      <c r="H560" s="3"/>
      <c r="I560" s="3"/>
      <c r="J560" s="3"/>
      <c r="K560" s="3"/>
    </row>
    <row r="561" spans="6:11" ht="15.75" customHeight="1" x14ac:dyDescent="0.25">
      <c r="F561" s="3"/>
      <c r="H561" s="3"/>
      <c r="I561" s="3"/>
      <c r="J561" s="3"/>
      <c r="K561" s="3"/>
    </row>
    <row r="562" spans="6:11" ht="15.75" customHeight="1" x14ac:dyDescent="0.25">
      <c r="F562" s="3"/>
      <c r="H562" s="3"/>
      <c r="I562" s="3"/>
      <c r="J562" s="3"/>
      <c r="K562" s="3"/>
    </row>
    <row r="563" spans="6:11" ht="15.75" customHeight="1" x14ac:dyDescent="0.25">
      <c r="F563" s="3"/>
      <c r="H563" s="3"/>
      <c r="I563" s="3"/>
      <c r="J563" s="3"/>
      <c r="K563" s="3"/>
    </row>
    <row r="564" spans="6:11" ht="15.75" customHeight="1" x14ac:dyDescent="0.25">
      <c r="F564" s="3"/>
      <c r="H564" s="3"/>
      <c r="I564" s="3"/>
      <c r="J564" s="3"/>
      <c r="K564" s="3"/>
    </row>
    <row r="565" spans="6:11" ht="15.75" customHeight="1" x14ac:dyDescent="0.25">
      <c r="F565" s="3"/>
      <c r="H565" s="3"/>
      <c r="I565" s="3"/>
      <c r="J565" s="3"/>
      <c r="K565" s="3"/>
    </row>
    <row r="566" spans="6:11" ht="15.75" customHeight="1" x14ac:dyDescent="0.25">
      <c r="F566" s="3"/>
      <c r="H566" s="3"/>
      <c r="I566" s="3"/>
      <c r="J566" s="3"/>
      <c r="K566" s="3"/>
    </row>
    <row r="567" spans="6:11" ht="15.75" customHeight="1" x14ac:dyDescent="0.25">
      <c r="F567" s="3"/>
      <c r="H567" s="3"/>
      <c r="I567" s="3"/>
      <c r="J567" s="3"/>
      <c r="K567" s="3"/>
    </row>
    <row r="568" spans="6:11" ht="15.75" customHeight="1" x14ac:dyDescent="0.25">
      <c r="F568" s="3"/>
      <c r="H568" s="3"/>
      <c r="I568" s="3"/>
      <c r="J568" s="3"/>
      <c r="K568" s="3"/>
    </row>
    <row r="569" spans="6:11" ht="15.75" customHeight="1" x14ac:dyDescent="0.25">
      <c r="F569" s="3"/>
      <c r="H569" s="3"/>
      <c r="I569" s="3"/>
      <c r="J569" s="3"/>
      <c r="K569" s="3"/>
    </row>
    <row r="570" spans="6:11" ht="15.75" customHeight="1" x14ac:dyDescent="0.25">
      <c r="F570" s="3"/>
      <c r="H570" s="3"/>
      <c r="I570" s="3"/>
      <c r="J570" s="3"/>
      <c r="K570" s="3"/>
    </row>
    <row r="571" spans="6:11" ht="15.75" customHeight="1" x14ac:dyDescent="0.25">
      <c r="F571" s="3"/>
      <c r="H571" s="3"/>
      <c r="I571" s="3"/>
      <c r="J571" s="3"/>
      <c r="K571" s="3"/>
    </row>
    <row r="572" spans="6:11" ht="15.75" customHeight="1" x14ac:dyDescent="0.25">
      <c r="F572" s="3"/>
      <c r="H572" s="3"/>
      <c r="I572" s="3"/>
      <c r="J572" s="3"/>
      <c r="K572" s="3"/>
    </row>
    <row r="573" spans="6:11" ht="15.75" customHeight="1" x14ac:dyDescent="0.25">
      <c r="F573" s="3"/>
      <c r="H573" s="3"/>
      <c r="I573" s="3"/>
      <c r="J573" s="3"/>
      <c r="K573" s="3"/>
    </row>
    <row r="574" spans="6:11" ht="15.75" customHeight="1" x14ac:dyDescent="0.25">
      <c r="F574" s="3"/>
      <c r="H574" s="3"/>
      <c r="I574" s="3"/>
      <c r="J574" s="3"/>
      <c r="K574" s="3"/>
    </row>
    <row r="575" spans="6:11" ht="15.75" customHeight="1" x14ac:dyDescent="0.25">
      <c r="F575" s="3"/>
      <c r="H575" s="3"/>
      <c r="I575" s="3"/>
      <c r="J575" s="3"/>
      <c r="K575" s="3"/>
    </row>
    <row r="576" spans="6:11" ht="15.75" customHeight="1" x14ac:dyDescent="0.25">
      <c r="F576" s="3"/>
      <c r="H576" s="3"/>
      <c r="I576" s="3"/>
      <c r="J576" s="3"/>
      <c r="K576" s="3"/>
    </row>
    <row r="577" spans="6:11" ht="15.75" customHeight="1" x14ac:dyDescent="0.25">
      <c r="F577" s="3"/>
      <c r="H577" s="3"/>
      <c r="I577" s="3"/>
      <c r="J577" s="3"/>
      <c r="K577" s="3"/>
    </row>
    <row r="578" spans="6:11" ht="15.75" customHeight="1" x14ac:dyDescent="0.25">
      <c r="F578" s="3"/>
      <c r="H578" s="3"/>
      <c r="I578" s="3"/>
      <c r="J578" s="3"/>
      <c r="K578" s="3"/>
    </row>
    <row r="579" spans="6:11" ht="15.75" customHeight="1" x14ac:dyDescent="0.25">
      <c r="F579" s="3"/>
      <c r="H579" s="3"/>
      <c r="I579" s="3"/>
      <c r="J579" s="3"/>
      <c r="K579" s="3"/>
    </row>
    <row r="580" spans="6:11" ht="15.75" customHeight="1" x14ac:dyDescent="0.25">
      <c r="F580" s="3"/>
      <c r="H580" s="3"/>
      <c r="I580" s="3"/>
      <c r="J580" s="3"/>
      <c r="K580" s="3"/>
    </row>
    <row r="581" spans="6:11" ht="15.75" customHeight="1" x14ac:dyDescent="0.25">
      <c r="F581" s="3"/>
      <c r="H581" s="3"/>
      <c r="I581" s="3"/>
      <c r="J581" s="3"/>
      <c r="K581" s="3"/>
    </row>
    <row r="582" spans="6:11" ht="15.75" customHeight="1" x14ac:dyDescent="0.25">
      <c r="F582" s="3"/>
      <c r="H582" s="3"/>
      <c r="I582" s="3"/>
      <c r="J582" s="3"/>
      <c r="K582" s="3"/>
    </row>
    <row r="583" spans="6:11" ht="15.75" customHeight="1" x14ac:dyDescent="0.25">
      <c r="F583" s="3"/>
      <c r="H583" s="3"/>
      <c r="I583" s="3"/>
      <c r="J583" s="3"/>
      <c r="K583" s="3"/>
    </row>
    <row r="584" spans="6:11" ht="15.75" customHeight="1" x14ac:dyDescent="0.25">
      <c r="F584" s="3"/>
      <c r="H584" s="3"/>
      <c r="I584" s="3"/>
      <c r="J584" s="3"/>
      <c r="K584" s="3"/>
    </row>
    <row r="585" spans="6:11" ht="15.75" customHeight="1" x14ac:dyDescent="0.25">
      <c r="F585" s="3"/>
      <c r="H585" s="3"/>
      <c r="I585" s="3"/>
      <c r="J585" s="3"/>
      <c r="K585" s="3"/>
    </row>
    <row r="586" spans="6:11" ht="15.75" customHeight="1" x14ac:dyDescent="0.25">
      <c r="F586" s="3"/>
      <c r="H586" s="3"/>
      <c r="I586" s="3"/>
      <c r="J586" s="3"/>
      <c r="K586" s="3"/>
    </row>
    <row r="587" spans="6:11" ht="15.75" customHeight="1" x14ac:dyDescent="0.25">
      <c r="F587" s="3"/>
      <c r="H587" s="3"/>
      <c r="I587" s="3"/>
      <c r="J587" s="3"/>
      <c r="K587" s="3"/>
    </row>
    <row r="588" spans="6:11" ht="15.75" customHeight="1" x14ac:dyDescent="0.25">
      <c r="F588" s="3"/>
      <c r="H588" s="3"/>
      <c r="I588" s="3"/>
      <c r="J588" s="3"/>
      <c r="K588" s="3"/>
    </row>
    <row r="589" spans="6:11" ht="15.75" customHeight="1" x14ac:dyDescent="0.25">
      <c r="F589" s="3"/>
      <c r="H589" s="3"/>
      <c r="I589" s="3"/>
      <c r="J589" s="3"/>
      <c r="K589" s="3"/>
    </row>
    <row r="590" spans="6:11" ht="15.75" customHeight="1" x14ac:dyDescent="0.25">
      <c r="F590" s="3"/>
      <c r="H590" s="3"/>
      <c r="I590" s="3"/>
      <c r="J590" s="3"/>
      <c r="K590" s="3"/>
    </row>
    <row r="591" spans="6:11" ht="15.75" customHeight="1" x14ac:dyDescent="0.25">
      <c r="F591" s="3"/>
      <c r="H591" s="3"/>
      <c r="I591" s="3"/>
      <c r="J591" s="3"/>
      <c r="K591" s="3"/>
    </row>
    <row r="592" spans="6:11" ht="15.75" customHeight="1" x14ac:dyDescent="0.25">
      <c r="F592" s="3"/>
      <c r="H592" s="3"/>
      <c r="I592" s="3"/>
      <c r="J592" s="3"/>
      <c r="K592" s="3"/>
    </row>
    <row r="593" spans="6:11" ht="15.75" customHeight="1" x14ac:dyDescent="0.25">
      <c r="F593" s="3"/>
      <c r="H593" s="3"/>
      <c r="I593" s="3"/>
      <c r="J593" s="3"/>
      <c r="K593" s="3"/>
    </row>
    <row r="594" spans="6:11" ht="15.75" customHeight="1" x14ac:dyDescent="0.25">
      <c r="F594" s="3"/>
      <c r="H594" s="3"/>
      <c r="I594" s="3"/>
      <c r="J594" s="3"/>
      <c r="K594" s="3"/>
    </row>
    <row r="595" spans="6:11" ht="15.75" customHeight="1" x14ac:dyDescent="0.25">
      <c r="F595" s="3"/>
      <c r="H595" s="3"/>
      <c r="I595" s="3"/>
      <c r="J595" s="3"/>
      <c r="K595" s="3"/>
    </row>
    <row r="596" spans="6:11" ht="15.75" customHeight="1" x14ac:dyDescent="0.25">
      <c r="F596" s="3"/>
      <c r="H596" s="3"/>
      <c r="I596" s="3"/>
      <c r="J596" s="3"/>
      <c r="K596" s="3"/>
    </row>
    <row r="597" spans="6:11" ht="15.75" customHeight="1" x14ac:dyDescent="0.25">
      <c r="F597" s="3"/>
      <c r="H597" s="3"/>
      <c r="I597" s="3"/>
      <c r="J597" s="3"/>
      <c r="K597" s="3"/>
    </row>
    <row r="598" spans="6:11" ht="15.75" customHeight="1" x14ac:dyDescent="0.25">
      <c r="F598" s="3"/>
      <c r="H598" s="3"/>
      <c r="I598" s="3"/>
      <c r="J598" s="3"/>
      <c r="K598" s="3"/>
    </row>
    <row r="599" spans="6:11" ht="15.75" customHeight="1" x14ac:dyDescent="0.25">
      <c r="F599" s="3"/>
      <c r="H599" s="3"/>
      <c r="I599" s="3"/>
      <c r="J599" s="3"/>
      <c r="K599" s="3"/>
    </row>
    <row r="600" spans="6:11" ht="15.75" customHeight="1" x14ac:dyDescent="0.25">
      <c r="F600" s="3"/>
      <c r="H600" s="3"/>
      <c r="I600" s="3"/>
      <c r="J600" s="3"/>
      <c r="K600" s="3"/>
    </row>
    <row r="601" spans="6:11" ht="15.75" customHeight="1" x14ac:dyDescent="0.25">
      <c r="F601" s="3"/>
      <c r="H601" s="3"/>
      <c r="I601" s="3"/>
      <c r="J601" s="3"/>
      <c r="K601" s="3"/>
    </row>
    <row r="602" spans="6:11" ht="15.75" customHeight="1" x14ac:dyDescent="0.25">
      <c r="F602" s="3"/>
      <c r="H602" s="3"/>
      <c r="I602" s="3"/>
      <c r="J602" s="3"/>
      <c r="K602" s="3"/>
    </row>
    <row r="603" spans="6:11" ht="15.75" customHeight="1" x14ac:dyDescent="0.25">
      <c r="F603" s="3"/>
      <c r="H603" s="3"/>
      <c r="I603" s="3"/>
      <c r="J603" s="3"/>
      <c r="K603" s="3"/>
    </row>
    <row r="604" spans="6:11" ht="15.75" customHeight="1" x14ac:dyDescent="0.25">
      <c r="F604" s="3"/>
      <c r="H604" s="3"/>
      <c r="I604" s="3"/>
      <c r="J604" s="3"/>
      <c r="K604" s="3"/>
    </row>
    <row r="605" spans="6:11" ht="15.75" customHeight="1" x14ac:dyDescent="0.25">
      <c r="F605" s="3"/>
      <c r="H605" s="3"/>
      <c r="I605" s="3"/>
      <c r="J605" s="3"/>
      <c r="K605" s="3"/>
    </row>
    <row r="606" spans="6:11" ht="15.75" customHeight="1" x14ac:dyDescent="0.25">
      <c r="F606" s="3"/>
      <c r="H606" s="3"/>
      <c r="I606" s="3"/>
      <c r="J606" s="3"/>
      <c r="K606" s="3"/>
    </row>
    <row r="607" spans="6:11" ht="15.75" customHeight="1" x14ac:dyDescent="0.25">
      <c r="F607" s="3"/>
      <c r="H607" s="3"/>
      <c r="I607" s="3"/>
      <c r="J607" s="3"/>
      <c r="K607" s="3"/>
    </row>
    <row r="608" spans="6:11" ht="15.75" customHeight="1" x14ac:dyDescent="0.25">
      <c r="F608" s="3"/>
      <c r="H608" s="3"/>
      <c r="I608" s="3"/>
      <c r="J608" s="3"/>
      <c r="K608" s="3"/>
    </row>
    <row r="609" spans="6:11" ht="15.75" customHeight="1" x14ac:dyDescent="0.25">
      <c r="F609" s="3"/>
      <c r="H609" s="3"/>
      <c r="I609" s="3"/>
      <c r="J609" s="3"/>
      <c r="K609" s="3"/>
    </row>
    <row r="610" spans="6:11" ht="15.75" customHeight="1" x14ac:dyDescent="0.25">
      <c r="F610" s="3"/>
      <c r="H610" s="3"/>
      <c r="I610" s="3"/>
      <c r="J610" s="3"/>
      <c r="K610" s="3"/>
    </row>
    <row r="611" spans="6:11" ht="15.75" customHeight="1" x14ac:dyDescent="0.25">
      <c r="F611" s="3"/>
      <c r="H611" s="3"/>
      <c r="I611" s="3"/>
      <c r="J611" s="3"/>
      <c r="K611" s="3"/>
    </row>
    <row r="612" spans="6:11" ht="15.75" customHeight="1" x14ac:dyDescent="0.25">
      <c r="F612" s="3"/>
      <c r="H612" s="3"/>
      <c r="I612" s="3"/>
      <c r="J612" s="3"/>
      <c r="K612" s="3"/>
    </row>
    <row r="613" spans="6:11" ht="15.75" customHeight="1" x14ac:dyDescent="0.25">
      <c r="F613" s="3"/>
      <c r="H613" s="3"/>
      <c r="I613" s="3"/>
      <c r="J613" s="3"/>
      <c r="K613" s="3"/>
    </row>
    <row r="614" spans="6:11" ht="15.75" customHeight="1" x14ac:dyDescent="0.25">
      <c r="F614" s="3"/>
      <c r="H614" s="3"/>
      <c r="I614" s="3"/>
      <c r="J614" s="3"/>
      <c r="K614" s="3"/>
    </row>
    <row r="615" spans="6:11" ht="15.75" customHeight="1" x14ac:dyDescent="0.25">
      <c r="F615" s="3"/>
      <c r="H615" s="3"/>
      <c r="I615" s="3"/>
      <c r="J615" s="3"/>
      <c r="K615" s="3"/>
    </row>
    <row r="616" spans="6:11" ht="15.75" customHeight="1" x14ac:dyDescent="0.25">
      <c r="F616" s="3"/>
      <c r="H616" s="3"/>
      <c r="I616" s="3"/>
      <c r="J616" s="3"/>
      <c r="K616" s="3"/>
    </row>
    <row r="617" spans="6:11" ht="15.75" customHeight="1" x14ac:dyDescent="0.25">
      <c r="F617" s="3"/>
      <c r="H617" s="3"/>
      <c r="I617" s="3"/>
      <c r="J617" s="3"/>
      <c r="K617" s="3"/>
    </row>
    <row r="618" spans="6:11" ht="15.75" customHeight="1" x14ac:dyDescent="0.25">
      <c r="F618" s="3"/>
      <c r="H618" s="3"/>
      <c r="I618" s="3"/>
      <c r="J618" s="3"/>
      <c r="K618" s="3"/>
    </row>
    <row r="619" spans="6:11" ht="15.75" customHeight="1" x14ac:dyDescent="0.25">
      <c r="F619" s="3"/>
      <c r="H619" s="3"/>
      <c r="I619" s="3"/>
      <c r="J619" s="3"/>
      <c r="K619" s="3"/>
    </row>
    <row r="620" spans="6:11" ht="15.75" customHeight="1" x14ac:dyDescent="0.25">
      <c r="F620" s="3"/>
      <c r="H620" s="3"/>
      <c r="I620" s="3"/>
      <c r="J620" s="3"/>
      <c r="K620" s="3"/>
    </row>
    <row r="621" spans="6:11" ht="15.75" customHeight="1" x14ac:dyDescent="0.25">
      <c r="F621" s="3"/>
      <c r="H621" s="3"/>
      <c r="I621" s="3"/>
      <c r="J621" s="3"/>
      <c r="K621" s="3"/>
    </row>
    <row r="622" spans="6:11" ht="15.75" customHeight="1" x14ac:dyDescent="0.25">
      <c r="F622" s="3"/>
      <c r="H622" s="3"/>
      <c r="I622" s="3"/>
      <c r="J622" s="3"/>
      <c r="K622" s="3"/>
    </row>
    <row r="623" spans="6:11" ht="15.75" customHeight="1" x14ac:dyDescent="0.25">
      <c r="F623" s="3"/>
      <c r="H623" s="3"/>
      <c r="I623" s="3"/>
      <c r="J623" s="3"/>
      <c r="K623" s="3"/>
    </row>
    <row r="624" spans="6:11" ht="15.75" customHeight="1" x14ac:dyDescent="0.25">
      <c r="F624" s="3"/>
      <c r="H624" s="3"/>
      <c r="I624" s="3"/>
      <c r="J624" s="3"/>
      <c r="K624" s="3"/>
    </row>
    <row r="625" spans="6:11" ht="15.75" customHeight="1" x14ac:dyDescent="0.25">
      <c r="F625" s="3"/>
      <c r="H625" s="3"/>
      <c r="I625" s="3"/>
      <c r="J625" s="3"/>
      <c r="K625" s="3"/>
    </row>
    <row r="626" spans="6:11" ht="15.75" customHeight="1" x14ac:dyDescent="0.25">
      <c r="F626" s="3"/>
      <c r="H626" s="3"/>
      <c r="I626" s="3"/>
      <c r="J626" s="3"/>
      <c r="K626" s="3"/>
    </row>
    <row r="627" spans="6:11" ht="15.75" customHeight="1" x14ac:dyDescent="0.25">
      <c r="F627" s="3"/>
      <c r="H627" s="3"/>
      <c r="I627" s="3"/>
      <c r="J627" s="3"/>
      <c r="K627" s="3"/>
    </row>
    <row r="628" spans="6:11" ht="15.75" customHeight="1" x14ac:dyDescent="0.25">
      <c r="F628" s="3"/>
      <c r="H628" s="3"/>
      <c r="I628" s="3"/>
      <c r="J628" s="3"/>
      <c r="K628" s="3"/>
    </row>
    <row r="629" spans="6:11" ht="15.75" customHeight="1" x14ac:dyDescent="0.25">
      <c r="F629" s="3"/>
      <c r="H629" s="3"/>
      <c r="I629" s="3"/>
      <c r="J629" s="3"/>
      <c r="K629" s="3"/>
    </row>
    <row r="630" spans="6:11" ht="15.75" customHeight="1" x14ac:dyDescent="0.25">
      <c r="F630" s="3"/>
      <c r="H630" s="3"/>
      <c r="I630" s="3"/>
      <c r="J630" s="3"/>
      <c r="K630" s="3"/>
    </row>
    <row r="631" spans="6:11" ht="15.75" customHeight="1" x14ac:dyDescent="0.25">
      <c r="F631" s="3"/>
      <c r="H631" s="3"/>
      <c r="I631" s="3"/>
      <c r="J631" s="3"/>
      <c r="K631" s="3"/>
    </row>
    <row r="632" spans="6:11" ht="15.75" customHeight="1" x14ac:dyDescent="0.25">
      <c r="F632" s="3"/>
      <c r="H632" s="3"/>
      <c r="I632" s="3"/>
      <c r="J632" s="3"/>
      <c r="K632" s="3"/>
    </row>
    <row r="633" spans="6:11" ht="15.75" customHeight="1" x14ac:dyDescent="0.25">
      <c r="F633" s="3"/>
      <c r="H633" s="3"/>
      <c r="I633" s="3"/>
      <c r="J633" s="3"/>
      <c r="K633" s="3"/>
    </row>
    <row r="634" spans="6:11" ht="15.75" customHeight="1" x14ac:dyDescent="0.25">
      <c r="F634" s="3"/>
      <c r="H634" s="3"/>
      <c r="I634" s="3"/>
      <c r="J634" s="3"/>
      <c r="K634" s="3"/>
    </row>
    <row r="635" spans="6:11" ht="15.75" customHeight="1" x14ac:dyDescent="0.25">
      <c r="F635" s="3"/>
      <c r="H635" s="3"/>
      <c r="I635" s="3"/>
      <c r="J635" s="3"/>
      <c r="K635" s="3"/>
    </row>
    <row r="636" spans="6:11" ht="15.75" customHeight="1" x14ac:dyDescent="0.25">
      <c r="F636" s="3"/>
      <c r="H636" s="3"/>
      <c r="I636" s="3"/>
      <c r="J636" s="3"/>
      <c r="K636" s="3"/>
    </row>
    <row r="637" spans="6:11" ht="15.75" customHeight="1" x14ac:dyDescent="0.25">
      <c r="F637" s="3"/>
      <c r="H637" s="3"/>
      <c r="I637" s="3"/>
      <c r="J637" s="3"/>
      <c r="K637" s="3"/>
    </row>
    <row r="638" spans="6:11" ht="15.75" customHeight="1" x14ac:dyDescent="0.25">
      <c r="F638" s="3"/>
      <c r="H638" s="3"/>
      <c r="I638" s="3"/>
      <c r="J638" s="3"/>
      <c r="K638" s="3"/>
    </row>
    <row r="639" spans="6:11" ht="15.75" customHeight="1" x14ac:dyDescent="0.25">
      <c r="F639" s="3"/>
      <c r="H639" s="3"/>
      <c r="I639" s="3"/>
      <c r="J639" s="3"/>
      <c r="K639" s="3"/>
    </row>
    <row r="640" spans="6:11" ht="15.75" customHeight="1" x14ac:dyDescent="0.25">
      <c r="F640" s="3"/>
      <c r="H640" s="3"/>
      <c r="I640" s="3"/>
      <c r="J640" s="3"/>
      <c r="K640" s="3"/>
    </row>
    <row r="641" spans="6:11" ht="15.75" customHeight="1" x14ac:dyDescent="0.25">
      <c r="F641" s="3"/>
      <c r="H641" s="3"/>
      <c r="I641" s="3"/>
      <c r="J641" s="3"/>
      <c r="K641" s="3"/>
    </row>
    <row r="642" spans="6:11" ht="15.75" customHeight="1" x14ac:dyDescent="0.25">
      <c r="F642" s="3"/>
      <c r="H642" s="3"/>
      <c r="I642" s="3"/>
      <c r="J642" s="3"/>
      <c r="K642" s="3"/>
    </row>
    <row r="643" spans="6:11" ht="15.75" customHeight="1" x14ac:dyDescent="0.25">
      <c r="F643" s="3"/>
      <c r="H643" s="3"/>
      <c r="I643" s="3"/>
      <c r="J643" s="3"/>
      <c r="K643" s="3"/>
    </row>
    <row r="644" spans="6:11" ht="15.75" customHeight="1" x14ac:dyDescent="0.25">
      <c r="F644" s="3"/>
      <c r="H644" s="3"/>
      <c r="I644" s="3"/>
      <c r="J644" s="3"/>
      <c r="K644" s="3"/>
    </row>
    <row r="645" spans="6:11" ht="15.75" customHeight="1" x14ac:dyDescent="0.25">
      <c r="F645" s="3"/>
      <c r="H645" s="3"/>
      <c r="I645" s="3"/>
      <c r="J645" s="3"/>
      <c r="K645" s="3"/>
    </row>
    <row r="646" spans="6:11" ht="15.75" customHeight="1" x14ac:dyDescent="0.25">
      <c r="F646" s="3"/>
      <c r="H646" s="3"/>
      <c r="I646" s="3"/>
      <c r="J646" s="3"/>
      <c r="K646" s="3"/>
    </row>
    <row r="647" spans="6:11" ht="15.75" customHeight="1" x14ac:dyDescent="0.25">
      <c r="F647" s="3"/>
      <c r="H647" s="3"/>
      <c r="I647" s="3"/>
      <c r="J647" s="3"/>
      <c r="K647" s="3"/>
    </row>
    <row r="648" spans="6:11" ht="15.75" customHeight="1" x14ac:dyDescent="0.25">
      <c r="F648" s="3"/>
      <c r="H648" s="3"/>
      <c r="I648" s="3"/>
      <c r="J648" s="3"/>
      <c r="K648" s="3"/>
    </row>
    <row r="649" spans="6:11" ht="15.75" customHeight="1" x14ac:dyDescent="0.25">
      <c r="F649" s="3"/>
      <c r="H649" s="3"/>
      <c r="I649" s="3"/>
      <c r="J649" s="3"/>
      <c r="K649" s="3"/>
    </row>
    <row r="650" spans="6:11" ht="15.75" customHeight="1" x14ac:dyDescent="0.25">
      <c r="F650" s="3"/>
      <c r="H650" s="3"/>
      <c r="I650" s="3"/>
      <c r="J650" s="3"/>
      <c r="K650" s="3"/>
    </row>
    <row r="651" spans="6:11" ht="15.75" customHeight="1" x14ac:dyDescent="0.25">
      <c r="F651" s="3"/>
      <c r="H651" s="3"/>
      <c r="I651" s="3"/>
      <c r="J651" s="3"/>
      <c r="K651" s="3"/>
    </row>
    <row r="652" spans="6:11" ht="15.75" customHeight="1" x14ac:dyDescent="0.25">
      <c r="F652" s="3"/>
      <c r="H652" s="3"/>
      <c r="I652" s="3"/>
      <c r="J652" s="3"/>
      <c r="K652" s="3"/>
    </row>
    <row r="653" spans="6:11" ht="15.75" customHeight="1" x14ac:dyDescent="0.25">
      <c r="F653" s="3"/>
      <c r="H653" s="3"/>
      <c r="I653" s="3"/>
      <c r="J653" s="3"/>
      <c r="K653" s="3"/>
    </row>
    <row r="654" spans="6:11" ht="15.75" customHeight="1" x14ac:dyDescent="0.25">
      <c r="F654" s="3"/>
      <c r="H654" s="3"/>
      <c r="I654" s="3"/>
      <c r="J654" s="3"/>
      <c r="K654" s="3"/>
    </row>
    <row r="655" spans="6:11" ht="15.75" customHeight="1" x14ac:dyDescent="0.25">
      <c r="F655" s="3"/>
      <c r="H655" s="3"/>
      <c r="I655" s="3"/>
      <c r="J655" s="3"/>
      <c r="K655" s="3"/>
    </row>
    <row r="656" spans="6:11" ht="15.75" customHeight="1" x14ac:dyDescent="0.25">
      <c r="F656" s="3"/>
      <c r="H656" s="3"/>
      <c r="I656" s="3"/>
      <c r="J656" s="3"/>
      <c r="K656" s="3"/>
    </row>
    <row r="657" spans="6:11" ht="15.75" customHeight="1" x14ac:dyDescent="0.25">
      <c r="F657" s="3"/>
      <c r="H657" s="3"/>
      <c r="I657" s="3"/>
      <c r="J657" s="3"/>
      <c r="K657" s="3"/>
    </row>
    <row r="658" spans="6:11" ht="15.75" customHeight="1" x14ac:dyDescent="0.25">
      <c r="F658" s="3"/>
      <c r="H658" s="3"/>
      <c r="I658" s="3"/>
      <c r="J658" s="3"/>
      <c r="K658" s="3"/>
    </row>
    <row r="659" spans="6:11" ht="15.75" customHeight="1" x14ac:dyDescent="0.25">
      <c r="F659" s="3"/>
      <c r="H659" s="3"/>
      <c r="I659" s="3"/>
      <c r="J659" s="3"/>
      <c r="K659" s="3"/>
    </row>
    <row r="660" spans="6:11" ht="15.75" customHeight="1" x14ac:dyDescent="0.25">
      <c r="F660" s="3"/>
      <c r="H660" s="3"/>
      <c r="I660" s="3"/>
      <c r="J660" s="3"/>
      <c r="K660" s="3"/>
    </row>
    <row r="661" spans="6:11" ht="15.75" customHeight="1" x14ac:dyDescent="0.25">
      <c r="F661" s="3"/>
      <c r="H661" s="3"/>
      <c r="I661" s="3"/>
      <c r="J661" s="3"/>
      <c r="K661" s="3"/>
    </row>
    <row r="662" spans="6:11" ht="15.75" customHeight="1" x14ac:dyDescent="0.25">
      <c r="F662" s="3"/>
      <c r="H662" s="3"/>
      <c r="I662" s="3"/>
      <c r="J662" s="3"/>
      <c r="K662" s="3"/>
    </row>
    <row r="663" spans="6:11" ht="15.75" customHeight="1" x14ac:dyDescent="0.25">
      <c r="F663" s="3"/>
      <c r="H663" s="3"/>
      <c r="I663" s="3"/>
      <c r="J663" s="3"/>
      <c r="K663" s="3"/>
    </row>
    <row r="664" spans="6:11" ht="15.75" customHeight="1" x14ac:dyDescent="0.25">
      <c r="F664" s="3"/>
      <c r="H664" s="3"/>
      <c r="I664" s="3"/>
      <c r="J664" s="3"/>
      <c r="K664" s="3"/>
    </row>
    <row r="665" spans="6:11" ht="15.75" customHeight="1" x14ac:dyDescent="0.25">
      <c r="F665" s="3"/>
      <c r="H665" s="3"/>
      <c r="I665" s="3"/>
      <c r="J665" s="3"/>
      <c r="K665" s="3"/>
    </row>
    <row r="666" spans="6:11" ht="15.75" customHeight="1" x14ac:dyDescent="0.25">
      <c r="F666" s="3"/>
      <c r="H666" s="3"/>
      <c r="I666" s="3"/>
      <c r="J666" s="3"/>
      <c r="K666" s="3"/>
    </row>
    <row r="667" spans="6:11" ht="15.75" customHeight="1" x14ac:dyDescent="0.25">
      <c r="F667" s="3"/>
      <c r="H667" s="3"/>
      <c r="I667" s="3"/>
      <c r="J667" s="3"/>
      <c r="K667" s="3"/>
    </row>
    <row r="668" spans="6:11" ht="15.75" customHeight="1" x14ac:dyDescent="0.25">
      <c r="F668" s="3"/>
      <c r="H668" s="3"/>
      <c r="I668" s="3"/>
      <c r="J668" s="3"/>
      <c r="K668" s="3"/>
    </row>
    <row r="669" spans="6:11" ht="15.75" customHeight="1" x14ac:dyDescent="0.25">
      <c r="F669" s="3"/>
      <c r="H669" s="3"/>
      <c r="I669" s="3"/>
      <c r="J669" s="3"/>
      <c r="K669" s="3"/>
    </row>
    <row r="670" spans="6:11" ht="15.75" customHeight="1" x14ac:dyDescent="0.25">
      <c r="F670" s="3"/>
      <c r="H670" s="3"/>
      <c r="I670" s="3"/>
      <c r="J670" s="3"/>
      <c r="K670" s="3"/>
    </row>
    <row r="671" spans="6:11" ht="15.75" customHeight="1" x14ac:dyDescent="0.25">
      <c r="F671" s="3"/>
      <c r="H671" s="3"/>
      <c r="I671" s="3"/>
      <c r="J671" s="3"/>
      <c r="K671" s="3"/>
    </row>
    <row r="672" spans="6:11" ht="15.75" customHeight="1" x14ac:dyDescent="0.25">
      <c r="F672" s="3"/>
      <c r="H672" s="3"/>
      <c r="I672" s="3"/>
      <c r="J672" s="3"/>
      <c r="K672" s="3"/>
    </row>
    <row r="673" spans="6:11" ht="15.75" customHeight="1" x14ac:dyDescent="0.25">
      <c r="F673" s="3"/>
      <c r="H673" s="3"/>
      <c r="I673" s="3"/>
      <c r="J673" s="3"/>
      <c r="K673" s="3"/>
    </row>
    <row r="674" spans="6:11" ht="15.75" customHeight="1" x14ac:dyDescent="0.25">
      <c r="F674" s="3"/>
      <c r="H674" s="3"/>
      <c r="I674" s="3"/>
      <c r="J674" s="3"/>
      <c r="K674" s="3"/>
    </row>
    <row r="675" spans="6:11" ht="15.75" customHeight="1" x14ac:dyDescent="0.25">
      <c r="F675" s="3"/>
      <c r="H675" s="3"/>
      <c r="I675" s="3"/>
      <c r="J675" s="3"/>
      <c r="K675" s="3"/>
    </row>
    <row r="676" spans="6:11" ht="15.75" customHeight="1" x14ac:dyDescent="0.25">
      <c r="F676" s="3"/>
      <c r="H676" s="3"/>
      <c r="I676" s="3"/>
      <c r="J676" s="3"/>
      <c r="K676" s="3"/>
    </row>
    <row r="677" spans="6:11" ht="15.75" customHeight="1" x14ac:dyDescent="0.25">
      <c r="F677" s="3"/>
      <c r="H677" s="3"/>
      <c r="I677" s="3"/>
      <c r="J677" s="3"/>
      <c r="K677" s="3"/>
    </row>
    <row r="678" spans="6:11" ht="15.75" customHeight="1" x14ac:dyDescent="0.25">
      <c r="F678" s="3"/>
      <c r="H678" s="3"/>
      <c r="I678" s="3"/>
      <c r="J678" s="3"/>
      <c r="K678" s="3"/>
    </row>
    <row r="679" spans="6:11" ht="15.75" customHeight="1" x14ac:dyDescent="0.25">
      <c r="F679" s="3"/>
      <c r="H679" s="3"/>
      <c r="I679" s="3"/>
      <c r="J679" s="3"/>
      <c r="K679" s="3"/>
    </row>
    <row r="680" spans="6:11" ht="15.75" customHeight="1" x14ac:dyDescent="0.25">
      <c r="F680" s="3"/>
      <c r="H680" s="3"/>
      <c r="I680" s="3"/>
      <c r="J680" s="3"/>
      <c r="K680" s="3"/>
    </row>
    <row r="681" spans="6:11" ht="15.75" customHeight="1" x14ac:dyDescent="0.25">
      <c r="F681" s="3"/>
      <c r="H681" s="3"/>
      <c r="I681" s="3"/>
      <c r="J681" s="3"/>
      <c r="K681" s="3"/>
    </row>
    <row r="682" spans="6:11" ht="15.75" customHeight="1" x14ac:dyDescent="0.25">
      <c r="F682" s="3"/>
      <c r="H682" s="3"/>
      <c r="I682" s="3"/>
      <c r="J682" s="3"/>
      <c r="K682" s="3"/>
    </row>
    <row r="683" spans="6:11" ht="15.75" customHeight="1" x14ac:dyDescent="0.25">
      <c r="F683" s="3"/>
      <c r="H683" s="3"/>
      <c r="I683" s="3"/>
      <c r="J683" s="3"/>
      <c r="K683" s="3"/>
    </row>
    <row r="684" spans="6:11" ht="15.75" customHeight="1" x14ac:dyDescent="0.25">
      <c r="F684" s="3"/>
      <c r="H684" s="3"/>
      <c r="I684" s="3"/>
      <c r="J684" s="3"/>
      <c r="K684" s="3"/>
    </row>
    <row r="685" spans="6:11" ht="15.75" customHeight="1" x14ac:dyDescent="0.25">
      <c r="F685" s="3"/>
      <c r="H685" s="3"/>
      <c r="I685" s="3"/>
      <c r="J685" s="3"/>
      <c r="K685" s="3"/>
    </row>
    <row r="686" spans="6:11" ht="15.75" customHeight="1" x14ac:dyDescent="0.25">
      <c r="F686" s="3"/>
      <c r="H686" s="3"/>
      <c r="I686" s="3"/>
      <c r="J686" s="3"/>
      <c r="K686" s="3"/>
    </row>
    <row r="687" spans="6:11" ht="15.75" customHeight="1" x14ac:dyDescent="0.25">
      <c r="F687" s="3"/>
      <c r="H687" s="3"/>
      <c r="I687" s="3"/>
      <c r="J687" s="3"/>
      <c r="K687" s="3"/>
    </row>
    <row r="688" spans="6:11" ht="15.75" customHeight="1" x14ac:dyDescent="0.25">
      <c r="F688" s="3"/>
      <c r="H688" s="3"/>
      <c r="I688" s="3"/>
      <c r="J688" s="3"/>
      <c r="K688" s="3"/>
    </row>
    <row r="689" spans="6:11" ht="15.75" customHeight="1" x14ac:dyDescent="0.25">
      <c r="F689" s="3"/>
      <c r="H689" s="3"/>
      <c r="I689" s="3"/>
      <c r="J689" s="3"/>
      <c r="K689" s="3"/>
    </row>
    <row r="690" spans="6:11" ht="15.75" customHeight="1" x14ac:dyDescent="0.25">
      <c r="F690" s="3"/>
      <c r="H690" s="3"/>
      <c r="I690" s="3"/>
      <c r="J690" s="3"/>
      <c r="K690" s="3"/>
    </row>
    <row r="691" spans="6:11" ht="15.75" customHeight="1" x14ac:dyDescent="0.25">
      <c r="F691" s="3"/>
      <c r="H691" s="3"/>
      <c r="I691" s="3"/>
      <c r="J691" s="3"/>
      <c r="K691" s="3"/>
    </row>
    <row r="692" spans="6:11" ht="15.75" customHeight="1" x14ac:dyDescent="0.25">
      <c r="F692" s="3"/>
      <c r="H692" s="3"/>
      <c r="I692" s="3"/>
      <c r="J692" s="3"/>
      <c r="K692" s="3"/>
    </row>
    <row r="693" spans="6:11" ht="15.75" customHeight="1" x14ac:dyDescent="0.25">
      <c r="F693" s="3"/>
      <c r="H693" s="3"/>
      <c r="I693" s="3"/>
      <c r="J693" s="3"/>
      <c r="K693" s="3"/>
    </row>
    <row r="694" spans="6:11" ht="15.75" customHeight="1" x14ac:dyDescent="0.25">
      <c r="F694" s="3"/>
      <c r="H694" s="3"/>
      <c r="I694" s="3"/>
      <c r="J694" s="3"/>
      <c r="K694" s="3"/>
    </row>
    <row r="695" spans="6:11" ht="15.75" customHeight="1" x14ac:dyDescent="0.25">
      <c r="F695" s="3"/>
      <c r="H695" s="3"/>
      <c r="I695" s="3"/>
      <c r="J695" s="3"/>
      <c r="K695" s="3"/>
    </row>
    <row r="696" spans="6:11" ht="15.75" customHeight="1" x14ac:dyDescent="0.25">
      <c r="F696" s="3"/>
      <c r="H696" s="3"/>
      <c r="I696" s="3"/>
      <c r="J696" s="3"/>
      <c r="K696" s="3"/>
    </row>
    <row r="697" spans="6:11" ht="15.75" customHeight="1" x14ac:dyDescent="0.25">
      <c r="F697" s="3"/>
      <c r="H697" s="3"/>
      <c r="I697" s="3"/>
      <c r="J697" s="3"/>
      <c r="K697" s="3"/>
    </row>
    <row r="698" spans="6:11" ht="15.75" customHeight="1" x14ac:dyDescent="0.25">
      <c r="F698" s="3"/>
      <c r="H698" s="3"/>
      <c r="I698" s="3"/>
      <c r="J698" s="3"/>
      <c r="K698" s="3"/>
    </row>
    <row r="699" spans="6:11" ht="15.75" customHeight="1" x14ac:dyDescent="0.25">
      <c r="F699" s="3"/>
      <c r="H699" s="3"/>
      <c r="I699" s="3"/>
      <c r="J699" s="3"/>
      <c r="K699" s="3"/>
    </row>
    <row r="700" spans="6:11" ht="15.75" customHeight="1" x14ac:dyDescent="0.25">
      <c r="F700" s="3"/>
      <c r="H700" s="3"/>
      <c r="I700" s="3"/>
      <c r="J700" s="3"/>
      <c r="K700" s="3"/>
    </row>
    <row r="701" spans="6:11" ht="15.75" customHeight="1" x14ac:dyDescent="0.25">
      <c r="F701" s="3"/>
      <c r="H701" s="3"/>
      <c r="I701" s="3"/>
      <c r="J701" s="3"/>
      <c r="K701" s="3"/>
    </row>
    <row r="702" spans="6:11" ht="15.75" customHeight="1" x14ac:dyDescent="0.25">
      <c r="F702" s="3"/>
      <c r="H702" s="3"/>
      <c r="I702" s="3"/>
      <c r="J702" s="3"/>
      <c r="K702" s="3"/>
    </row>
    <row r="703" spans="6:11" ht="15.75" customHeight="1" x14ac:dyDescent="0.25">
      <c r="F703" s="3"/>
      <c r="H703" s="3"/>
      <c r="I703" s="3"/>
      <c r="J703" s="3"/>
      <c r="K703" s="3"/>
    </row>
    <row r="704" spans="6:11" ht="15.75" customHeight="1" x14ac:dyDescent="0.25">
      <c r="F704" s="3"/>
      <c r="H704" s="3"/>
      <c r="I704" s="3"/>
      <c r="J704" s="3"/>
      <c r="K704" s="3"/>
    </row>
    <row r="705" spans="6:11" ht="15.75" customHeight="1" x14ac:dyDescent="0.25">
      <c r="F705" s="3"/>
      <c r="H705" s="3"/>
      <c r="I705" s="3"/>
      <c r="J705" s="3"/>
      <c r="K705" s="3"/>
    </row>
    <row r="706" spans="6:11" ht="15.75" customHeight="1" x14ac:dyDescent="0.25">
      <c r="F706" s="3"/>
      <c r="H706" s="3"/>
      <c r="I706" s="3"/>
      <c r="J706" s="3"/>
      <c r="K706" s="3"/>
    </row>
    <row r="707" spans="6:11" ht="15.75" customHeight="1" x14ac:dyDescent="0.25">
      <c r="F707" s="3"/>
      <c r="H707" s="3"/>
      <c r="I707" s="3"/>
      <c r="J707" s="3"/>
      <c r="K707" s="3"/>
    </row>
    <row r="708" spans="6:11" ht="15.75" customHeight="1" x14ac:dyDescent="0.25">
      <c r="F708" s="3"/>
      <c r="H708" s="3"/>
      <c r="I708" s="3"/>
      <c r="J708" s="3"/>
      <c r="K708" s="3"/>
    </row>
    <row r="709" spans="6:11" ht="15.75" customHeight="1" x14ac:dyDescent="0.25">
      <c r="F709" s="3"/>
      <c r="H709" s="3"/>
      <c r="I709" s="3"/>
      <c r="J709" s="3"/>
      <c r="K709" s="3"/>
    </row>
    <row r="710" spans="6:11" ht="15.75" customHeight="1" x14ac:dyDescent="0.25">
      <c r="F710" s="3"/>
      <c r="H710" s="3"/>
      <c r="I710" s="3"/>
      <c r="J710" s="3"/>
      <c r="K710" s="3"/>
    </row>
    <row r="711" spans="6:11" ht="15.75" customHeight="1" x14ac:dyDescent="0.25">
      <c r="F711" s="3"/>
      <c r="H711" s="3"/>
      <c r="I711" s="3"/>
      <c r="J711" s="3"/>
      <c r="K711" s="3"/>
    </row>
    <row r="712" spans="6:11" ht="15.75" customHeight="1" x14ac:dyDescent="0.25">
      <c r="F712" s="3"/>
      <c r="H712" s="3"/>
      <c r="I712" s="3"/>
      <c r="J712" s="3"/>
      <c r="K712" s="3"/>
    </row>
    <row r="713" spans="6:11" ht="15.75" customHeight="1" x14ac:dyDescent="0.25">
      <c r="F713" s="3"/>
      <c r="H713" s="3"/>
      <c r="I713" s="3"/>
      <c r="J713" s="3"/>
      <c r="K713" s="3"/>
    </row>
    <row r="714" spans="6:11" ht="15.75" customHeight="1" x14ac:dyDescent="0.25">
      <c r="F714" s="3"/>
      <c r="H714" s="3"/>
      <c r="I714" s="3"/>
      <c r="J714" s="3"/>
      <c r="K714" s="3"/>
    </row>
    <row r="715" spans="6:11" ht="15.75" customHeight="1" x14ac:dyDescent="0.25">
      <c r="F715" s="3"/>
      <c r="H715" s="3"/>
      <c r="I715" s="3"/>
      <c r="J715" s="3"/>
      <c r="K715" s="3"/>
    </row>
    <row r="716" spans="6:11" ht="15.75" customHeight="1" x14ac:dyDescent="0.25">
      <c r="F716" s="3"/>
      <c r="H716" s="3"/>
      <c r="I716" s="3"/>
      <c r="J716" s="3"/>
      <c r="K716" s="3"/>
    </row>
    <row r="717" spans="6:11" ht="15.75" customHeight="1" x14ac:dyDescent="0.25">
      <c r="F717" s="3"/>
      <c r="H717" s="3"/>
      <c r="I717" s="3"/>
      <c r="J717" s="3"/>
      <c r="K717" s="3"/>
    </row>
    <row r="718" spans="6:11" ht="15.75" customHeight="1" x14ac:dyDescent="0.25">
      <c r="F718" s="3"/>
      <c r="H718" s="3"/>
      <c r="I718" s="3"/>
      <c r="J718" s="3"/>
      <c r="K718" s="3"/>
    </row>
    <row r="719" spans="6:11" ht="15.75" customHeight="1" x14ac:dyDescent="0.25">
      <c r="F719" s="3"/>
      <c r="H719" s="3"/>
      <c r="I719" s="3"/>
      <c r="J719" s="3"/>
      <c r="K719" s="3"/>
    </row>
    <row r="720" spans="6:11" ht="15.75" customHeight="1" x14ac:dyDescent="0.25">
      <c r="F720" s="3"/>
      <c r="H720" s="3"/>
      <c r="I720" s="3"/>
      <c r="J720" s="3"/>
      <c r="K720" s="3"/>
    </row>
    <row r="721" spans="6:11" ht="15.75" customHeight="1" x14ac:dyDescent="0.25">
      <c r="F721" s="3"/>
      <c r="H721" s="3"/>
      <c r="I721" s="3"/>
      <c r="J721" s="3"/>
      <c r="K721" s="3"/>
    </row>
    <row r="722" spans="6:11" ht="15.75" customHeight="1" x14ac:dyDescent="0.25">
      <c r="F722" s="3"/>
      <c r="H722" s="3"/>
      <c r="I722" s="3"/>
      <c r="J722" s="3"/>
      <c r="K722" s="3"/>
    </row>
    <row r="723" spans="6:11" ht="15.75" customHeight="1" x14ac:dyDescent="0.25">
      <c r="F723" s="3"/>
      <c r="H723" s="3"/>
      <c r="I723" s="3"/>
      <c r="J723" s="3"/>
      <c r="K723" s="3"/>
    </row>
    <row r="724" spans="6:11" ht="15.75" customHeight="1" x14ac:dyDescent="0.25">
      <c r="F724" s="3"/>
      <c r="H724" s="3"/>
      <c r="I724" s="3"/>
      <c r="J724" s="3"/>
      <c r="K724" s="3"/>
    </row>
    <row r="725" spans="6:11" ht="15.75" customHeight="1" x14ac:dyDescent="0.25">
      <c r="F725" s="3"/>
      <c r="H725" s="3"/>
      <c r="I725" s="3"/>
      <c r="J725" s="3"/>
      <c r="K725" s="3"/>
    </row>
    <row r="726" spans="6:11" ht="15.75" customHeight="1" x14ac:dyDescent="0.25">
      <c r="F726" s="3"/>
      <c r="H726" s="3"/>
      <c r="I726" s="3"/>
      <c r="J726" s="3"/>
      <c r="K726" s="3"/>
    </row>
    <row r="727" spans="6:11" ht="15.75" customHeight="1" x14ac:dyDescent="0.25">
      <c r="F727" s="3"/>
      <c r="H727" s="3"/>
      <c r="I727" s="3"/>
      <c r="J727" s="3"/>
      <c r="K727" s="3"/>
    </row>
    <row r="728" spans="6:11" ht="15.75" customHeight="1" x14ac:dyDescent="0.25">
      <c r="F728" s="3"/>
      <c r="H728" s="3"/>
      <c r="I728" s="3"/>
      <c r="J728" s="3"/>
      <c r="K728" s="3"/>
    </row>
    <row r="729" spans="6:11" ht="15.75" customHeight="1" x14ac:dyDescent="0.25">
      <c r="F729" s="3"/>
      <c r="H729" s="3"/>
      <c r="I729" s="3"/>
      <c r="J729" s="3"/>
      <c r="K729" s="3"/>
    </row>
    <row r="730" spans="6:11" ht="15.75" customHeight="1" x14ac:dyDescent="0.25">
      <c r="F730" s="3"/>
      <c r="H730" s="3"/>
      <c r="I730" s="3"/>
      <c r="J730" s="3"/>
      <c r="K730" s="3"/>
    </row>
    <row r="731" spans="6:11" ht="15.75" customHeight="1" x14ac:dyDescent="0.25">
      <c r="F731" s="3"/>
      <c r="H731" s="3"/>
      <c r="I731" s="3"/>
      <c r="J731" s="3"/>
      <c r="K731" s="3"/>
    </row>
    <row r="732" spans="6:11" ht="15.75" customHeight="1" x14ac:dyDescent="0.25">
      <c r="F732" s="3"/>
      <c r="H732" s="3"/>
      <c r="I732" s="3"/>
      <c r="J732" s="3"/>
      <c r="K732" s="3"/>
    </row>
    <row r="733" spans="6:11" ht="15.75" customHeight="1" x14ac:dyDescent="0.25">
      <c r="F733" s="3"/>
      <c r="H733" s="3"/>
      <c r="I733" s="3"/>
      <c r="J733" s="3"/>
      <c r="K733" s="3"/>
    </row>
    <row r="734" spans="6:11" ht="15.75" customHeight="1" x14ac:dyDescent="0.25">
      <c r="F734" s="3"/>
      <c r="H734" s="3"/>
      <c r="I734" s="3"/>
      <c r="J734" s="3"/>
      <c r="K734" s="3"/>
    </row>
    <row r="735" spans="6:11" ht="15.75" customHeight="1" x14ac:dyDescent="0.25">
      <c r="F735" s="3"/>
      <c r="H735" s="3"/>
      <c r="I735" s="3"/>
      <c r="J735" s="3"/>
      <c r="K735" s="3"/>
    </row>
    <row r="736" spans="6:11" ht="15.75" customHeight="1" x14ac:dyDescent="0.25">
      <c r="F736" s="3"/>
      <c r="H736" s="3"/>
      <c r="I736" s="3"/>
      <c r="J736" s="3"/>
      <c r="K736" s="3"/>
    </row>
    <row r="737" spans="6:11" ht="15.75" customHeight="1" x14ac:dyDescent="0.25">
      <c r="F737" s="3"/>
      <c r="H737" s="3"/>
      <c r="I737" s="3"/>
      <c r="J737" s="3"/>
      <c r="K737" s="3"/>
    </row>
    <row r="738" spans="6:11" ht="15.75" customHeight="1" x14ac:dyDescent="0.25">
      <c r="F738" s="3"/>
      <c r="H738" s="3"/>
      <c r="I738" s="3"/>
      <c r="J738" s="3"/>
      <c r="K738" s="3"/>
    </row>
    <row r="739" spans="6:11" ht="15.75" customHeight="1" x14ac:dyDescent="0.25">
      <c r="F739" s="3"/>
      <c r="H739" s="3"/>
      <c r="I739" s="3"/>
      <c r="J739" s="3"/>
      <c r="K739" s="3"/>
    </row>
    <row r="740" spans="6:11" ht="15.75" customHeight="1" x14ac:dyDescent="0.25">
      <c r="F740" s="3"/>
      <c r="H740" s="3"/>
      <c r="I740" s="3"/>
      <c r="J740" s="3"/>
      <c r="K740" s="3"/>
    </row>
    <row r="741" spans="6:11" ht="15.75" customHeight="1" x14ac:dyDescent="0.25">
      <c r="F741" s="3"/>
      <c r="H741" s="3"/>
      <c r="I741" s="3"/>
      <c r="J741" s="3"/>
      <c r="K741" s="3"/>
    </row>
    <row r="742" spans="6:11" ht="15.75" customHeight="1" x14ac:dyDescent="0.25">
      <c r="F742" s="3"/>
      <c r="H742" s="3"/>
      <c r="I742" s="3"/>
      <c r="J742" s="3"/>
      <c r="K742" s="3"/>
    </row>
    <row r="743" spans="6:11" ht="15.75" customHeight="1" x14ac:dyDescent="0.25">
      <c r="F743" s="3"/>
      <c r="H743" s="3"/>
      <c r="I743" s="3"/>
      <c r="J743" s="3"/>
      <c r="K743" s="3"/>
    </row>
    <row r="744" spans="6:11" ht="15.75" customHeight="1" x14ac:dyDescent="0.25">
      <c r="F744" s="3"/>
      <c r="H744" s="3"/>
      <c r="I744" s="3"/>
      <c r="J744" s="3"/>
      <c r="K744" s="3"/>
    </row>
    <row r="745" spans="6:11" ht="15.75" customHeight="1" x14ac:dyDescent="0.25">
      <c r="F745" s="3"/>
      <c r="H745" s="3"/>
      <c r="I745" s="3"/>
      <c r="J745" s="3"/>
      <c r="K745" s="3"/>
    </row>
    <row r="746" spans="6:11" ht="15.75" customHeight="1" x14ac:dyDescent="0.25">
      <c r="F746" s="3"/>
      <c r="H746" s="3"/>
      <c r="I746" s="3"/>
      <c r="J746" s="3"/>
      <c r="K746" s="3"/>
    </row>
    <row r="747" spans="6:11" ht="15.75" customHeight="1" x14ac:dyDescent="0.25">
      <c r="F747" s="3"/>
      <c r="H747" s="3"/>
      <c r="I747" s="3"/>
      <c r="J747" s="3"/>
      <c r="K747" s="3"/>
    </row>
    <row r="748" spans="6:11" ht="15.75" customHeight="1" x14ac:dyDescent="0.25">
      <c r="F748" s="3"/>
      <c r="H748" s="3"/>
      <c r="I748" s="3"/>
      <c r="J748" s="3"/>
      <c r="K748" s="3"/>
    </row>
    <row r="749" spans="6:11" ht="15.75" customHeight="1" x14ac:dyDescent="0.25">
      <c r="F749" s="3"/>
      <c r="H749" s="3"/>
      <c r="I749" s="3"/>
      <c r="J749" s="3"/>
      <c r="K749" s="3"/>
    </row>
    <row r="750" spans="6:11" ht="15.75" customHeight="1" x14ac:dyDescent="0.25">
      <c r="F750" s="3"/>
      <c r="H750" s="3"/>
      <c r="I750" s="3"/>
      <c r="J750" s="3"/>
      <c r="K750" s="3"/>
    </row>
    <row r="751" spans="6:11" ht="15.75" customHeight="1" x14ac:dyDescent="0.25">
      <c r="F751" s="3"/>
      <c r="H751" s="3"/>
      <c r="I751" s="3"/>
      <c r="J751" s="3"/>
      <c r="K751" s="3"/>
    </row>
    <row r="752" spans="6:11" ht="15.75" customHeight="1" x14ac:dyDescent="0.25">
      <c r="F752" s="3"/>
      <c r="H752" s="3"/>
      <c r="I752" s="3"/>
      <c r="J752" s="3"/>
      <c r="K752" s="3"/>
    </row>
    <row r="753" spans="6:11" ht="15.75" customHeight="1" x14ac:dyDescent="0.25">
      <c r="F753" s="3"/>
      <c r="H753" s="3"/>
      <c r="I753" s="3"/>
      <c r="J753" s="3"/>
      <c r="K753" s="3"/>
    </row>
    <row r="754" spans="6:11" ht="15.75" customHeight="1" x14ac:dyDescent="0.25">
      <c r="F754" s="3"/>
      <c r="H754" s="3"/>
      <c r="I754" s="3"/>
      <c r="J754" s="3"/>
      <c r="K754" s="3"/>
    </row>
    <row r="755" spans="6:11" ht="15.75" customHeight="1" x14ac:dyDescent="0.25">
      <c r="F755" s="3"/>
      <c r="H755" s="3"/>
      <c r="I755" s="3"/>
      <c r="J755" s="3"/>
      <c r="K755" s="3"/>
    </row>
    <row r="756" spans="6:11" ht="15.75" customHeight="1" x14ac:dyDescent="0.25">
      <c r="F756" s="3"/>
      <c r="H756" s="3"/>
      <c r="I756" s="3"/>
      <c r="J756" s="3"/>
      <c r="K756" s="3"/>
    </row>
    <row r="757" spans="6:11" ht="15.75" customHeight="1" x14ac:dyDescent="0.25">
      <c r="F757" s="3"/>
      <c r="H757" s="3"/>
      <c r="I757" s="3"/>
      <c r="J757" s="3"/>
      <c r="K757" s="3"/>
    </row>
    <row r="758" spans="6:11" ht="15.75" customHeight="1" x14ac:dyDescent="0.25">
      <c r="F758" s="3"/>
      <c r="H758" s="3"/>
      <c r="I758" s="3"/>
      <c r="J758" s="3"/>
      <c r="K758" s="3"/>
    </row>
    <row r="759" spans="6:11" ht="15.75" customHeight="1" x14ac:dyDescent="0.25">
      <c r="F759" s="3"/>
      <c r="H759" s="3"/>
      <c r="I759" s="3"/>
      <c r="J759" s="3"/>
      <c r="K759" s="3"/>
    </row>
    <row r="760" spans="6:11" ht="15.75" customHeight="1" x14ac:dyDescent="0.25">
      <c r="F760" s="3"/>
      <c r="H760" s="3"/>
      <c r="I760" s="3"/>
      <c r="J760" s="3"/>
      <c r="K760" s="3"/>
    </row>
    <row r="761" spans="6:11" ht="15.75" customHeight="1" x14ac:dyDescent="0.25">
      <c r="F761" s="3"/>
      <c r="H761" s="3"/>
      <c r="I761" s="3"/>
      <c r="J761" s="3"/>
      <c r="K761" s="3"/>
    </row>
    <row r="762" spans="6:11" ht="15.75" customHeight="1" x14ac:dyDescent="0.25">
      <c r="F762" s="3"/>
      <c r="H762" s="3"/>
      <c r="I762" s="3"/>
      <c r="J762" s="3"/>
      <c r="K762" s="3"/>
    </row>
    <row r="763" spans="6:11" ht="15.75" customHeight="1" x14ac:dyDescent="0.25">
      <c r="F763" s="3"/>
      <c r="H763" s="3"/>
      <c r="I763" s="3"/>
      <c r="J763" s="3"/>
      <c r="K763" s="3"/>
    </row>
    <row r="764" spans="6:11" ht="15.75" customHeight="1" x14ac:dyDescent="0.25">
      <c r="F764" s="3"/>
      <c r="H764" s="3"/>
      <c r="I764" s="3"/>
      <c r="J764" s="3"/>
      <c r="K764" s="3"/>
    </row>
    <row r="765" spans="6:11" ht="15.75" customHeight="1" x14ac:dyDescent="0.25">
      <c r="F765" s="3"/>
      <c r="H765" s="3"/>
      <c r="I765" s="3"/>
      <c r="J765" s="3"/>
      <c r="K765" s="3"/>
    </row>
    <row r="766" spans="6:11" ht="15.75" customHeight="1" x14ac:dyDescent="0.25">
      <c r="F766" s="3"/>
      <c r="H766" s="3"/>
      <c r="I766" s="3"/>
      <c r="J766" s="3"/>
      <c r="K766" s="3"/>
    </row>
    <row r="767" spans="6:11" ht="15.75" customHeight="1" x14ac:dyDescent="0.25">
      <c r="F767" s="3"/>
      <c r="H767" s="3"/>
      <c r="I767" s="3"/>
      <c r="J767" s="3"/>
      <c r="K767" s="3"/>
    </row>
    <row r="768" spans="6:11" ht="15.75" customHeight="1" x14ac:dyDescent="0.25">
      <c r="F768" s="3"/>
      <c r="H768" s="3"/>
      <c r="I768" s="3"/>
      <c r="J768" s="3"/>
      <c r="K768" s="3"/>
    </row>
    <row r="769" spans="6:11" ht="15.75" customHeight="1" x14ac:dyDescent="0.25">
      <c r="F769" s="3"/>
      <c r="H769" s="3"/>
      <c r="I769" s="3"/>
      <c r="J769" s="3"/>
      <c r="K769" s="3"/>
    </row>
    <row r="770" spans="6:11" ht="15.75" customHeight="1" x14ac:dyDescent="0.25">
      <c r="F770" s="3"/>
      <c r="H770" s="3"/>
      <c r="I770" s="3"/>
      <c r="J770" s="3"/>
      <c r="K770" s="3"/>
    </row>
    <row r="771" spans="6:11" ht="15.75" customHeight="1" x14ac:dyDescent="0.25">
      <c r="F771" s="3"/>
      <c r="H771" s="3"/>
      <c r="I771" s="3"/>
      <c r="J771" s="3"/>
      <c r="K771" s="3"/>
    </row>
    <row r="772" spans="6:11" ht="15.75" customHeight="1" x14ac:dyDescent="0.25">
      <c r="F772" s="3"/>
      <c r="H772" s="3"/>
      <c r="I772" s="3"/>
      <c r="J772" s="3"/>
      <c r="K772" s="3"/>
    </row>
    <row r="773" spans="6:11" ht="15.75" customHeight="1" x14ac:dyDescent="0.25">
      <c r="F773" s="3"/>
      <c r="H773" s="3"/>
      <c r="I773" s="3"/>
      <c r="J773" s="3"/>
      <c r="K773" s="3"/>
    </row>
    <row r="774" spans="6:11" ht="15.75" customHeight="1" x14ac:dyDescent="0.25">
      <c r="F774" s="3"/>
      <c r="H774" s="3"/>
      <c r="I774" s="3"/>
      <c r="J774" s="3"/>
      <c r="K774" s="3"/>
    </row>
    <row r="775" spans="6:11" ht="15.75" customHeight="1" x14ac:dyDescent="0.25">
      <c r="F775" s="3"/>
      <c r="H775" s="3"/>
      <c r="I775" s="3"/>
      <c r="J775" s="3"/>
      <c r="K775" s="3"/>
    </row>
    <row r="776" spans="6:11" ht="15.75" customHeight="1" x14ac:dyDescent="0.25">
      <c r="F776" s="3"/>
      <c r="H776" s="3"/>
      <c r="I776" s="3"/>
      <c r="J776" s="3"/>
      <c r="K776" s="3"/>
    </row>
    <row r="777" spans="6:11" ht="15.75" customHeight="1" x14ac:dyDescent="0.25">
      <c r="F777" s="3"/>
      <c r="H777" s="3"/>
      <c r="I777" s="3"/>
      <c r="J777" s="3"/>
      <c r="K777" s="3"/>
    </row>
    <row r="778" spans="6:11" ht="15.75" customHeight="1" x14ac:dyDescent="0.25">
      <c r="F778" s="3"/>
      <c r="H778" s="3"/>
      <c r="I778" s="3"/>
      <c r="J778" s="3"/>
      <c r="K778" s="3"/>
    </row>
    <row r="779" spans="6:11" ht="15.75" customHeight="1" x14ac:dyDescent="0.25">
      <c r="F779" s="3"/>
      <c r="H779" s="3"/>
      <c r="I779" s="3"/>
      <c r="J779" s="3"/>
      <c r="K779" s="3"/>
    </row>
    <row r="780" spans="6:11" ht="15.75" customHeight="1" x14ac:dyDescent="0.25">
      <c r="F780" s="3"/>
      <c r="H780" s="3"/>
      <c r="I780" s="3"/>
      <c r="J780" s="3"/>
      <c r="K780" s="3"/>
    </row>
    <row r="781" spans="6:11" ht="15.75" customHeight="1" x14ac:dyDescent="0.25">
      <c r="F781" s="3"/>
      <c r="H781" s="3"/>
      <c r="I781" s="3"/>
      <c r="J781" s="3"/>
      <c r="K781" s="3"/>
    </row>
    <row r="782" spans="6:11" ht="15.75" customHeight="1" x14ac:dyDescent="0.25">
      <c r="F782" s="3"/>
      <c r="H782" s="3"/>
      <c r="I782" s="3"/>
      <c r="J782" s="3"/>
      <c r="K782" s="3"/>
    </row>
    <row r="783" spans="6:11" ht="15.75" customHeight="1" x14ac:dyDescent="0.25">
      <c r="F783" s="3"/>
      <c r="H783" s="3"/>
      <c r="I783" s="3"/>
      <c r="J783" s="3"/>
      <c r="K783" s="3"/>
    </row>
    <row r="784" spans="6:11" ht="15.75" customHeight="1" x14ac:dyDescent="0.25">
      <c r="F784" s="3"/>
      <c r="H784" s="3"/>
      <c r="I784" s="3"/>
      <c r="J784" s="3"/>
      <c r="K784" s="3"/>
    </row>
    <row r="785" spans="6:11" ht="15.75" customHeight="1" x14ac:dyDescent="0.25">
      <c r="F785" s="3"/>
      <c r="H785" s="3"/>
      <c r="I785" s="3"/>
      <c r="J785" s="3"/>
      <c r="K785" s="3"/>
    </row>
    <row r="786" spans="6:11" ht="15.75" customHeight="1" x14ac:dyDescent="0.25">
      <c r="F786" s="3"/>
      <c r="H786" s="3"/>
      <c r="I786" s="3"/>
      <c r="J786" s="3"/>
      <c r="K786" s="3"/>
    </row>
    <row r="787" spans="6:11" ht="15.75" customHeight="1" x14ac:dyDescent="0.25">
      <c r="F787" s="3"/>
      <c r="H787" s="3"/>
      <c r="I787" s="3"/>
      <c r="J787" s="3"/>
      <c r="K787" s="3"/>
    </row>
    <row r="788" spans="6:11" ht="15.75" customHeight="1" x14ac:dyDescent="0.25">
      <c r="F788" s="3"/>
      <c r="H788" s="3"/>
      <c r="I788" s="3"/>
      <c r="J788" s="3"/>
      <c r="K788" s="3"/>
    </row>
    <row r="789" spans="6:11" ht="15.75" customHeight="1" x14ac:dyDescent="0.25">
      <c r="F789" s="3"/>
      <c r="H789" s="3"/>
      <c r="I789" s="3"/>
      <c r="J789" s="3"/>
      <c r="K789" s="3"/>
    </row>
    <row r="790" spans="6:11" ht="15.75" customHeight="1" x14ac:dyDescent="0.25">
      <c r="F790" s="3"/>
      <c r="H790" s="3"/>
      <c r="I790" s="3"/>
      <c r="J790" s="3"/>
      <c r="K790" s="3"/>
    </row>
    <row r="791" spans="6:11" ht="15.75" customHeight="1" x14ac:dyDescent="0.25">
      <c r="F791" s="3"/>
      <c r="H791" s="3"/>
      <c r="I791" s="3"/>
      <c r="J791" s="3"/>
      <c r="K791" s="3"/>
    </row>
    <row r="792" spans="6:11" ht="15.75" customHeight="1" x14ac:dyDescent="0.25">
      <c r="F792" s="3"/>
      <c r="H792" s="3"/>
      <c r="I792" s="3"/>
      <c r="J792" s="3"/>
      <c r="K792" s="3"/>
    </row>
    <row r="793" spans="6:11" ht="15.75" customHeight="1" x14ac:dyDescent="0.25">
      <c r="F793" s="3"/>
      <c r="H793" s="3"/>
      <c r="I793" s="3"/>
      <c r="J793" s="3"/>
      <c r="K793" s="3"/>
    </row>
    <row r="794" spans="6:11" ht="15.75" customHeight="1" x14ac:dyDescent="0.25">
      <c r="F794" s="3"/>
      <c r="H794" s="3"/>
      <c r="I794" s="3"/>
      <c r="J794" s="3"/>
      <c r="K794" s="3"/>
    </row>
    <row r="795" spans="6:11" ht="15.75" customHeight="1" x14ac:dyDescent="0.25">
      <c r="F795" s="3"/>
      <c r="H795" s="3"/>
      <c r="I795" s="3"/>
      <c r="J795" s="3"/>
      <c r="K795" s="3"/>
    </row>
    <row r="796" spans="6:11" ht="15.75" customHeight="1" x14ac:dyDescent="0.25">
      <c r="F796" s="3"/>
      <c r="H796" s="3"/>
      <c r="I796" s="3"/>
      <c r="J796" s="3"/>
      <c r="K796" s="3"/>
    </row>
    <row r="797" spans="6:11" ht="15.75" customHeight="1" x14ac:dyDescent="0.25">
      <c r="F797" s="3"/>
      <c r="H797" s="3"/>
      <c r="I797" s="3"/>
      <c r="J797" s="3"/>
      <c r="K797" s="3"/>
    </row>
    <row r="798" spans="6:11" ht="15.75" customHeight="1" x14ac:dyDescent="0.25">
      <c r="F798" s="3"/>
      <c r="H798" s="3"/>
      <c r="I798" s="3"/>
      <c r="J798" s="3"/>
      <c r="K798" s="3"/>
    </row>
    <row r="799" spans="6:11" ht="15.75" customHeight="1" x14ac:dyDescent="0.25">
      <c r="F799" s="3"/>
      <c r="H799" s="3"/>
      <c r="I799" s="3"/>
      <c r="J799" s="3"/>
      <c r="K799" s="3"/>
    </row>
    <row r="800" spans="6:11" ht="15.75" customHeight="1" x14ac:dyDescent="0.25">
      <c r="F800" s="3"/>
      <c r="H800" s="3"/>
      <c r="I800" s="3"/>
      <c r="J800" s="3"/>
      <c r="K800" s="3"/>
    </row>
    <row r="801" spans="6:11" ht="15.75" customHeight="1" x14ac:dyDescent="0.25">
      <c r="F801" s="3"/>
      <c r="H801" s="3"/>
      <c r="I801" s="3"/>
      <c r="J801" s="3"/>
      <c r="K801" s="3"/>
    </row>
    <row r="802" spans="6:11" ht="15.75" customHeight="1" x14ac:dyDescent="0.25">
      <c r="F802" s="3"/>
      <c r="H802" s="3"/>
      <c r="I802" s="3"/>
      <c r="J802" s="3"/>
      <c r="K802" s="3"/>
    </row>
    <row r="803" spans="6:11" ht="15.75" customHeight="1" x14ac:dyDescent="0.25">
      <c r="F803" s="3"/>
      <c r="H803" s="3"/>
      <c r="I803" s="3"/>
      <c r="J803" s="3"/>
      <c r="K803" s="3"/>
    </row>
    <row r="804" spans="6:11" ht="15.75" customHeight="1" x14ac:dyDescent="0.25">
      <c r="F804" s="3"/>
      <c r="H804" s="3"/>
      <c r="I804" s="3"/>
      <c r="J804" s="3"/>
      <c r="K804" s="3"/>
    </row>
    <row r="805" spans="6:11" ht="15.75" customHeight="1" x14ac:dyDescent="0.25">
      <c r="F805" s="3"/>
      <c r="H805" s="3"/>
      <c r="I805" s="3"/>
      <c r="J805" s="3"/>
      <c r="K805" s="3"/>
    </row>
    <row r="806" spans="6:11" ht="15.75" customHeight="1" x14ac:dyDescent="0.25">
      <c r="F806" s="3"/>
      <c r="H806" s="3"/>
      <c r="I806" s="3"/>
      <c r="J806" s="3"/>
      <c r="K806" s="3"/>
    </row>
    <row r="807" spans="6:11" ht="15.75" customHeight="1" x14ac:dyDescent="0.25">
      <c r="F807" s="3"/>
      <c r="H807" s="3"/>
      <c r="I807" s="3"/>
      <c r="J807" s="3"/>
      <c r="K807" s="3"/>
    </row>
    <row r="808" spans="6:11" ht="15.75" customHeight="1" x14ac:dyDescent="0.25">
      <c r="F808" s="3"/>
      <c r="H808" s="3"/>
      <c r="I808" s="3"/>
      <c r="J808" s="3"/>
      <c r="K808" s="3"/>
    </row>
    <row r="809" spans="6:11" ht="15.75" customHeight="1" x14ac:dyDescent="0.25">
      <c r="F809" s="3"/>
      <c r="H809" s="3"/>
      <c r="I809" s="3"/>
      <c r="J809" s="3"/>
      <c r="K809" s="3"/>
    </row>
    <row r="810" spans="6:11" ht="15.75" customHeight="1" x14ac:dyDescent="0.25">
      <c r="F810" s="3"/>
      <c r="H810" s="3"/>
      <c r="I810" s="3"/>
      <c r="J810" s="3"/>
      <c r="K810" s="3"/>
    </row>
    <row r="811" spans="6:11" ht="15.75" customHeight="1" x14ac:dyDescent="0.25">
      <c r="F811" s="3"/>
      <c r="H811" s="3"/>
      <c r="I811" s="3"/>
      <c r="J811" s="3"/>
      <c r="K811" s="3"/>
    </row>
    <row r="812" spans="6:11" ht="15.75" customHeight="1" x14ac:dyDescent="0.25">
      <c r="F812" s="3"/>
      <c r="H812" s="3"/>
      <c r="I812" s="3"/>
      <c r="J812" s="3"/>
      <c r="K812" s="3"/>
    </row>
    <row r="813" spans="6:11" ht="15.75" customHeight="1" x14ac:dyDescent="0.25">
      <c r="F813" s="3"/>
      <c r="H813" s="3"/>
      <c r="I813" s="3"/>
      <c r="J813" s="3"/>
      <c r="K813" s="3"/>
    </row>
    <row r="814" spans="6:11" ht="15.75" customHeight="1" x14ac:dyDescent="0.25">
      <c r="F814" s="3"/>
      <c r="H814" s="3"/>
      <c r="I814" s="3"/>
      <c r="J814" s="3"/>
      <c r="K814" s="3"/>
    </row>
    <row r="815" spans="6:11" ht="15.75" customHeight="1" x14ac:dyDescent="0.25">
      <c r="F815" s="3"/>
      <c r="H815" s="3"/>
      <c r="I815" s="3"/>
      <c r="J815" s="3"/>
      <c r="K815" s="3"/>
    </row>
    <row r="816" spans="6:11" ht="15.75" customHeight="1" x14ac:dyDescent="0.25">
      <c r="F816" s="3"/>
      <c r="H816" s="3"/>
      <c r="I816" s="3"/>
      <c r="J816" s="3"/>
      <c r="K816" s="3"/>
    </row>
    <row r="817" spans="6:11" ht="15.75" customHeight="1" x14ac:dyDescent="0.25">
      <c r="F817" s="3"/>
      <c r="H817" s="3"/>
      <c r="I817" s="3"/>
      <c r="J817" s="3"/>
      <c r="K817" s="3"/>
    </row>
    <row r="818" spans="6:11" ht="15.75" customHeight="1" x14ac:dyDescent="0.25">
      <c r="F818" s="3"/>
      <c r="H818" s="3"/>
      <c r="I818" s="3"/>
      <c r="J818" s="3"/>
      <c r="K818" s="3"/>
    </row>
    <row r="819" spans="6:11" ht="15.75" customHeight="1" x14ac:dyDescent="0.25">
      <c r="F819" s="3"/>
      <c r="H819" s="3"/>
      <c r="I819" s="3"/>
      <c r="J819" s="3"/>
      <c r="K819" s="3"/>
    </row>
    <row r="820" spans="6:11" ht="15.75" customHeight="1" x14ac:dyDescent="0.25">
      <c r="F820" s="3"/>
      <c r="H820" s="3"/>
      <c r="I820" s="3"/>
      <c r="J820" s="3"/>
      <c r="K820" s="3"/>
    </row>
    <row r="821" spans="6:11" ht="15.75" customHeight="1" x14ac:dyDescent="0.25">
      <c r="F821" s="3"/>
      <c r="H821" s="3"/>
      <c r="I821" s="3"/>
      <c r="J821" s="3"/>
      <c r="K821" s="3"/>
    </row>
    <row r="822" spans="6:11" ht="15.75" customHeight="1" x14ac:dyDescent="0.25">
      <c r="F822" s="3"/>
      <c r="H822" s="3"/>
      <c r="I822" s="3"/>
      <c r="J822" s="3"/>
      <c r="K822" s="3"/>
    </row>
    <row r="823" spans="6:11" ht="15.75" customHeight="1" x14ac:dyDescent="0.25">
      <c r="F823" s="3"/>
      <c r="H823" s="3"/>
      <c r="I823" s="3"/>
      <c r="J823" s="3"/>
      <c r="K823" s="3"/>
    </row>
    <row r="824" spans="6:11" ht="15.75" customHeight="1" x14ac:dyDescent="0.25">
      <c r="F824" s="3"/>
      <c r="H824" s="3"/>
      <c r="I824" s="3"/>
      <c r="J824" s="3"/>
      <c r="K824" s="3"/>
    </row>
    <row r="825" spans="6:11" ht="15.75" customHeight="1" x14ac:dyDescent="0.25">
      <c r="F825" s="3"/>
      <c r="H825" s="3"/>
      <c r="I825" s="3"/>
      <c r="J825" s="3"/>
      <c r="K825" s="3"/>
    </row>
    <row r="826" spans="6:11" ht="15.75" customHeight="1" x14ac:dyDescent="0.25">
      <c r="F826" s="3"/>
      <c r="H826" s="3"/>
      <c r="I826" s="3"/>
      <c r="J826" s="3"/>
      <c r="K826" s="3"/>
    </row>
    <row r="827" spans="6:11" ht="15.75" customHeight="1" x14ac:dyDescent="0.25">
      <c r="F827" s="3"/>
      <c r="H827" s="3"/>
      <c r="I827" s="3"/>
      <c r="J827" s="3"/>
      <c r="K827" s="3"/>
    </row>
    <row r="828" spans="6:11" ht="15.75" customHeight="1" x14ac:dyDescent="0.25">
      <c r="F828" s="3"/>
      <c r="H828" s="3"/>
      <c r="I828" s="3"/>
      <c r="J828" s="3"/>
      <c r="K828" s="3"/>
    </row>
    <row r="829" spans="6:11" ht="15.75" customHeight="1" x14ac:dyDescent="0.25">
      <c r="F829" s="3"/>
      <c r="H829" s="3"/>
      <c r="I829" s="3"/>
      <c r="J829" s="3"/>
      <c r="K829" s="3"/>
    </row>
    <row r="830" spans="6:11" ht="15.75" customHeight="1" x14ac:dyDescent="0.25">
      <c r="F830" s="3"/>
      <c r="H830" s="3"/>
      <c r="I830" s="3"/>
      <c r="J830" s="3"/>
      <c r="K830" s="3"/>
    </row>
    <row r="831" spans="6:11" ht="15.75" customHeight="1" x14ac:dyDescent="0.25">
      <c r="F831" s="3"/>
      <c r="H831" s="3"/>
      <c r="I831" s="3"/>
      <c r="J831" s="3"/>
      <c r="K831" s="3"/>
    </row>
    <row r="832" spans="6:11" ht="15.75" customHeight="1" x14ac:dyDescent="0.25">
      <c r="F832" s="3"/>
      <c r="H832" s="3"/>
      <c r="I832" s="3"/>
      <c r="J832" s="3"/>
      <c r="K832" s="3"/>
    </row>
    <row r="833" spans="6:11" ht="15.75" customHeight="1" x14ac:dyDescent="0.25">
      <c r="F833" s="3"/>
      <c r="H833" s="3"/>
      <c r="I833" s="3"/>
      <c r="J833" s="3"/>
      <c r="K833" s="3"/>
    </row>
    <row r="834" spans="6:11" ht="15.75" customHeight="1" x14ac:dyDescent="0.25">
      <c r="F834" s="3"/>
      <c r="H834" s="3"/>
      <c r="I834" s="3"/>
      <c r="J834" s="3"/>
      <c r="K834" s="3"/>
    </row>
    <row r="835" spans="6:11" ht="15.75" customHeight="1" x14ac:dyDescent="0.25">
      <c r="F835" s="3"/>
      <c r="H835" s="3"/>
      <c r="I835" s="3"/>
      <c r="J835" s="3"/>
      <c r="K835" s="3"/>
    </row>
    <row r="836" spans="6:11" ht="15.75" customHeight="1" x14ac:dyDescent="0.25">
      <c r="F836" s="3"/>
      <c r="H836" s="3"/>
      <c r="I836" s="3"/>
      <c r="J836" s="3"/>
      <c r="K836" s="3"/>
    </row>
    <row r="837" spans="6:11" ht="15.75" customHeight="1" x14ac:dyDescent="0.25">
      <c r="F837" s="3"/>
      <c r="H837" s="3"/>
      <c r="I837" s="3"/>
      <c r="J837" s="3"/>
      <c r="K837" s="3"/>
    </row>
    <row r="838" spans="6:11" ht="15.75" customHeight="1" x14ac:dyDescent="0.25">
      <c r="F838" s="3"/>
      <c r="H838" s="3"/>
      <c r="I838" s="3"/>
      <c r="J838" s="3"/>
      <c r="K838" s="3"/>
    </row>
    <row r="839" spans="6:11" ht="15.75" customHeight="1" x14ac:dyDescent="0.25">
      <c r="F839" s="3"/>
      <c r="H839" s="3"/>
      <c r="I839" s="3"/>
      <c r="J839" s="3"/>
      <c r="K839" s="3"/>
    </row>
    <row r="840" spans="6:11" ht="15.75" customHeight="1" x14ac:dyDescent="0.25">
      <c r="F840" s="3"/>
      <c r="H840" s="3"/>
      <c r="I840" s="3"/>
      <c r="J840" s="3"/>
      <c r="K840" s="3"/>
    </row>
    <row r="841" spans="6:11" ht="15.75" customHeight="1" x14ac:dyDescent="0.25">
      <c r="F841" s="3"/>
      <c r="H841" s="3"/>
      <c r="I841" s="3"/>
      <c r="J841" s="3"/>
      <c r="K841" s="3"/>
    </row>
    <row r="842" spans="6:11" ht="15.75" customHeight="1" x14ac:dyDescent="0.25">
      <c r="F842" s="3"/>
      <c r="H842" s="3"/>
      <c r="I842" s="3"/>
      <c r="J842" s="3"/>
      <c r="K842" s="3"/>
    </row>
    <row r="843" spans="6:11" ht="15.75" customHeight="1" x14ac:dyDescent="0.25">
      <c r="F843" s="3"/>
      <c r="H843" s="3"/>
      <c r="I843" s="3"/>
      <c r="J843" s="3"/>
      <c r="K843" s="3"/>
    </row>
    <row r="844" spans="6:11" ht="15.75" customHeight="1" x14ac:dyDescent="0.25">
      <c r="F844" s="3"/>
      <c r="H844" s="3"/>
      <c r="I844" s="3"/>
      <c r="J844" s="3"/>
      <c r="K844" s="3"/>
    </row>
    <row r="845" spans="6:11" ht="15.75" customHeight="1" x14ac:dyDescent="0.25">
      <c r="F845" s="3"/>
      <c r="H845" s="3"/>
      <c r="I845" s="3"/>
      <c r="J845" s="3"/>
      <c r="K845" s="3"/>
    </row>
    <row r="846" spans="6:11" ht="15.75" customHeight="1" x14ac:dyDescent="0.25">
      <c r="F846" s="3"/>
      <c r="H846" s="3"/>
      <c r="I846" s="3"/>
      <c r="J846" s="3"/>
      <c r="K846" s="3"/>
    </row>
    <row r="847" spans="6:11" ht="15.75" customHeight="1" x14ac:dyDescent="0.25">
      <c r="F847" s="3"/>
      <c r="H847" s="3"/>
      <c r="I847" s="3"/>
      <c r="J847" s="3"/>
      <c r="K847" s="3"/>
    </row>
    <row r="848" spans="6:11" ht="15.75" customHeight="1" x14ac:dyDescent="0.25">
      <c r="F848" s="3"/>
      <c r="H848" s="3"/>
      <c r="I848" s="3"/>
      <c r="J848" s="3"/>
      <c r="K848" s="3"/>
    </row>
    <row r="849" spans="6:11" ht="15.75" customHeight="1" x14ac:dyDescent="0.25">
      <c r="F849" s="3"/>
      <c r="H849" s="3"/>
      <c r="I849" s="3"/>
      <c r="J849" s="3"/>
      <c r="K849" s="3"/>
    </row>
    <row r="850" spans="6:11" ht="15.75" customHeight="1" x14ac:dyDescent="0.25">
      <c r="F850" s="3"/>
      <c r="H850" s="3"/>
      <c r="I850" s="3"/>
      <c r="J850" s="3"/>
      <c r="K850" s="3"/>
    </row>
    <row r="851" spans="6:11" ht="15.75" customHeight="1" x14ac:dyDescent="0.25">
      <c r="F851" s="3"/>
      <c r="H851" s="3"/>
      <c r="I851" s="3"/>
      <c r="J851" s="3"/>
      <c r="K851" s="3"/>
    </row>
    <row r="852" spans="6:11" ht="15.75" customHeight="1" x14ac:dyDescent="0.25">
      <c r="F852" s="3"/>
      <c r="H852" s="3"/>
      <c r="I852" s="3"/>
      <c r="J852" s="3"/>
      <c r="K852" s="3"/>
    </row>
    <row r="853" spans="6:11" ht="15.75" customHeight="1" x14ac:dyDescent="0.25">
      <c r="F853" s="3"/>
      <c r="H853" s="3"/>
      <c r="I853" s="3"/>
      <c r="J853" s="3"/>
      <c r="K853" s="3"/>
    </row>
    <row r="854" spans="6:11" ht="15.75" customHeight="1" x14ac:dyDescent="0.25">
      <c r="F854" s="3"/>
      <c r="H854" s="3"/>
      <c r="I854" s="3"/>
      <c r="J854" s="3"/>
      <c r="K854" s="3"/>
    </row>
    <row r="855" spans="6:11" ht="15.75" customHeight="1" x14ac:dyDescent="0.25">
      <c r="F855" s="3"/>
      <c r="H855" s="3"/>
      <c r="I855" s="3"/>
      <c r="J855" s="3"/>
      <c r="K855" s="3"/>
    </row>
    <row r="856" spans="6:11" ht="15.75" customHeight="1" x14ac:dyDescent="0.25">
      <c r="F856" s="3"/>
      <c r="H856" s="3"/>
      <c r="I856" s="3"/>
      <c r="J856" s="3"/>
      <c r="K856" s="3"/>
    </row>
    <row r="857" spans="6:11" ht="15.75" customHeight="1" x14ac:dyDescent="0.25">
      <c r="F857" s="3"/>
      <c r="H857" s="3"/>
      <c r="I857" s="3"/>
      <c r="J857" s="3"/>
      <c r="K857" s="3"/>
    </row>
    <row r="858" spans="6:11" ht="15.75" customHeight="1" x14ac:dyDescent="0.25">
      <c r="F858" s="3"/>
      <c r="H858" s="3"/>
      <c r="I858" s="3"/>
      <c r="J858" s="3"/>
      <c r="K858" s="3"/>
    </row>
    <row r="859" spans="6:11" ht="15.75" customHeight="1" x14ac:dyDescent="0.25">
      <c r="F859" s="3"/>
      <c r="H859" s="3"/>
      <c r="I859" s="3"/>
      <c r="J859" s="3"/>
      <c r="K859" s="3"/>
    </row>
    <row r="860" spans="6:11" ht="15.75" customHeight="1" x14ac:dyDescent="0.25">
      <c r="F860" s="3"/>
      <c r="H860" s="3"/>
      <c r="I860" s="3"/>
      <c r="J860" s="3"/>
      <c r="K860" s="3"/>
    </row>
    <row r="861" spans="6:11" ht="15.75" customHeight="1" x14ac:dyDescent="0.25">
      <c r="F861" s="3"/>
      <c r="H861" s="3"/>
      <c r="I861" s="3"/>
      <c r="J861" s="3"/>
      <c r="K861" s="3"/>
    </row>
    <row r="862" spans="6:11" ht="15.75" customHeight="1" x14ac:dyDescent="0.25">
      <c r="F862" s="3"/>
      <c r="H862" s="3"/>
      <c r="I862" s="3"/>
      <c r="J862" s="3"/>
      <c r="K862" s="3"/>
    </row>
    <row r="863" spans="6:11" ht="15.75" customHeight="1" x14ac:dyDescent="0.25">
      <c r="F863" s="3"/>
      <c r="H863" s="3"/>
      <c r="I863" s="3"/>
      <c r="J863" s="3"/>
      <c r="K863" s="3"/>
    </row>
    <row r="864" spans="6:11" ht="15.75" customHeight="1" x14ac:dyDescent="0.25">
      <c r="F864" s="3"/>
      <c r="H864" s="3"/>
      <c r="I864" s="3"/>
      <c r="J864" s="3"/>
      <c r="K864" s="3"/>
    </row>
    <row r="865" spans="6:11" ht="15.75" customHeight="1" x14ac:dyDescent="0.25">
      <c r="F865" s="3"/>
      <c r="H865" s="3"/>
      <c r="I865" s="3"/>
      <c r="J865" s="3"/>
      <c r="K865" s="3"/>
    </row>
    <row r="866" spans="6:11" ht="15.75" customHeight="1" x14ac:dyDescent="0.25">
      <c r="F866" s="3"/>
      <c r="H866" s="3"/>
      <c r="I866" s="3"/>
      <c r="J866" s="3"/>
      <c r="K866" s="3"/>
    </row>
    <row r="867" spans="6:11" ht="15.75" customHeight="1" x14ac:dyDescent="0.25">
      <c r="F867" s="3"/>
      <c r="H867" s="3"/>
      <c r="I867" s="3"/>
      <c r="J867" s="3"/>
      <c r="K867" s="3"/>
    </row>
    <row r="868" spans="6:11" ht="15.75" customHeight="1" x14ac:dyDescent="0.25">
      <c r="F868" s="3"/>
      <c r="H868" s="3"/>
      <c r="I868" s="3"/>
      <c r="J868" s="3"/>
      <c r="K868" s="3"/>
    </row>
    <row r="869" spans="6:11" ht="15.75" customHeight="1" x14ac:dyDescent="0.25">
      <c r="F869" s="3"/>
      <c r="H869" s="3"/>
      <c r="I869" s="3"/>
      <c r="J869" s="3"/>
      <c r="K869" s="3"/>
    </row>
    <row r="870" spans="6:11" ht="15.75" customHeight="1" x14ac:dyDescent="0.25">
      <c r="F870" s="3"/>
      <c r="H870" s="3"/>
      <c r="I870" s="3"/>
      <c r="J870" s="3"/>
      <c r="K870" s="3"/>
    </row>
    <row r="871" spans="6:11" ht="15.75" customHeight="1" x14ac:dyDescent="0.25">
      <c r="F871" s="3"/>
      <c r="H871" s="3"/>
      <c r="I871" s="3"/>
      <c r="J871" s="3"/>
      <c r="K871" s="3"/>
    </row>
    <row r="872" spans="6:11" ht="15.75" customHeight="1" x14ac:dyDescent="0.25">
      <c r="F872" s="3"/>
      <c r="H872" s="3"/>
      <c r="I872" s="3"/>
      <c r="J872" s="3"/>
      <c r="K872" s="3"/>
    </row>
    <row r="873" spans="6:11" ht="15.75" customHeight="1" x14ac:dyDescent="0.25">
      <c r="F873" s="3"/>
      <c r="H873" s="3"/>
      <c r="I873" s="3"/>
      <c r="J873" s="3"/>
      <c r="K873" s="3"/>
    </row>
    <row r="874" spans="6:11" ht="15.75" customHeight="1" x14ac:dyDescent="0.25">
      <c r="F874" s="3"/>
      <c r="H874" s="3"/>
      <c r="I874" s="3"/>
      <c r="J874" s="3"/>
      <c r="K874" s="3"/>
    </row>
    <row r="875" spans="6:11" ht="15.75" customHeight="1" x14ac:dyDescent="0.25">
      <c r="F875" s="3"/>
      <c r="H875" s="3"/>
      <c r="I875" s="3"/>
      <c r="J875" s="3"/>
      <c r="K875" s="3"/>
    </row>
    <row r="876" spans="6:11" ht="15.75" customHeight="1" x14ac:dyDescent="0.25">
      <c r="F876" s="3"/>
      <c r="H876" s="3"/>
      <c r="I876" s="3"/>
      <c r="J876" s="3"/>
      <c r="K876" s="3"/>
    </row>
    <row r="877" spans="6:11" ht="15.75" customHeight="1" x14ac:dyDescent="0.25">
      <c r="F877" s="3"/>
      <c r="H877" s="3"/>
      <c r="I877" s="3"/>
      <c r="J877" s="3"/>
      <c r="K877" s="3"/>
    </row>
    <row r="878" spans="6:11" ht="15.75" customHeight="1" x14ac:dyDescent="0.25">
      <c r="F878" s="3"/>
      <c r="H878" s="3"/>
      <c r="I878" s="3"/>
      <c r="J878" s="3"/>
      <c r="K878" s="3"/>
    </row>
    <row r="879" spans="6:11" ht="15.75" customHeight="1" x14ac:dyDescent="0.25">
      <c r="F879" s="3"/>
      <c r="H879" s="3"/>
      <c r="I879" s="3"/>
      <c r="J879" s="3"/>
      <c r="K879" s="3"/>
    </row>
    <row r="880" spans="6:11" ht="15.75" customHeight="1" x14ac:dyDescent="0.25">
      <c r="F880" s="3"/>
      <c r="H880" s="3"/>
      <c r="I880" s="3"/>
      <c r="J880" s="3"/>
      <c r="K880" s="3"/>
    </row>
    <row r="881" spans="6:11" ht="15.75" customHeight="1" x14ac:dyDescent="0.25">
      <c r="F881" s="3"/>
      <c r="H881" s="3"/>
      <c r="I881" s="3"/>
      <c r="J881" s="3"/>
      <c r="K881" s="3"/>
    </row>
    <row r="882" spans="6:11" ht="15.75" customHeight="1" x14ac:dyDescent="0.25">
      <c r="F882" s="3"/>
      <c r="H882" s="3"/>
      <c r="I882" s="3"/>
      <c r="J882" s="3"/>
      <c r="K882" s="3"/>
    </row>
    <row r="883" spans="6:11" ht="15.75" customHeight="1" x14ac:dyDescent="0.25">
      <c r="F883" s="3"/>
      <c r="H883" s="3"/>
      <c r="I883" s="3"/>
      <c r="J883" s="3"/>
      <c r="K883" s="3"/>
    </row>
    <row r="884" spans="6:11" ht="15.75" customHeight="1" x14ac:dyDescent="0.25">
      <c r="F884" s="3"/>
      <c r="H884" s="3"/>
      <c r="I884" s="3"/>
      <c r="J884" s="3"/>
      <c r="K884" s="3"/>
    </row>
    <row r="885" spans="6:11" ht="15.75" customHeight="1" x14ac:dyDescent="0.25">
      <c r="F885" s="3"/>
      <c r="H885" s="3"/>
      <c r="I885" s="3"/>
      <c r="J885" s="3"/>
      <c r="K885" s="3"/>
    </row>
    <row r="886" spans="6:11" ht="15.75" customHeight="1" x14ac:dyDescent="0.25">
      <c r="F886" s="3"/>
      <c r="H886" s="3"/>
      <c r="I886" s="3"/>
      <c r="J886" s="3"/>
      <c r="K886" s="3"/>
    </row>
    <row r="887" spans="6:11" ht="15.75" customHeight="1" x14ac:dyDescent="0.25">
      <c r="F887" s="3"/>
      <c r="H887" s="3"/>
      <c r="I887" s="3"/>
      <c r="J887" s="3"/>
      <c r="K887" s="3"/>
    </row>
    <row r="888" spans="6:11" ht="15.75" customHeight="1" x14ac:dyDescent="0.25">
      <c r="F888" s="3"/>
      <c r="H888" s="3"/>
      <c r="I888" s="3"/>
      <c r="J888" s="3"/>
      <c r="K888" s="3"/>
    </row>
    <row r="889" spans="6:11" ht="15.75" customHeight="1" x14ac:dyDescent="0.25">
      <c r="F889" s="3"/>
      <c r="H889" s="3"/>
      <c r="I889" s="3"/>
      <c r="J889" s="3"/>
      <c r="K889" s="3"/>
    </row>
    <row r="890" spans="6:11" ht="15.75" customHeight="1" x14ac:dyDescent="0.25">
      <c r="F890" s="3"/>
      <c r="H890" s="3"/>
      <c r="I890" s="3"/>
      <c r="J890" s="3"/>
      <c r="K890" s="3"/>
    </row>
    <row r="891" spans="6:11" ht="15.75" customHeight="1" x14ac:dyDescent="0.25">
      <c r="F891" s="3"/>
      <c r="H891" s="3"/>
      <c r="I891" s="3"/>
      <c r="J891" s="3"/>
      <c r="K891" s="3"/>
    </row>
    <row r="892" spans="6:11" ht="15.75" customHeight="1" x14ac:dyDescent="0.25">
      <c r="F892" s="3"/>
      <c r="H892" s="3"/>
      <c r="I892" s="3"/>
      <c r="J892" s="3"/>
      <c r="K892" s="3"/>
    </row>
    <row r="893" spans="6:11" ht="15.75" customHeight="1" x14ac:dyDescent="0.25">
      <c r="F893" s="3"/>
      <c r="H893" s="3"/>
      <c r="I893" s="3"/>
      <c r="J893" s="3"/>
      <c r="K893" s="3"/>
    </row>
    <row r="894" spans="6:11" ht="15.75" customHeight="1" x14ac:dyDescent="0.25">
      <c r="F894" s="3"/>
      <c r="H894" s="3"/>
      <c r="I894" s="3"/>
      <c r="J894" s="3"/>
      <c r="K894" s="3"/>
    </row>
    <row r="895" spans="6:11" ht="15.75" customHeight="1" x14ac:dyDescent="0.25">
      <c r="F895" s="3"/>
      <c r="H895" s="3"/>
      <c r="I895" s="3"/>
      <c r="J895" s="3"/>
      <c r="K895" s="3"/>
    </row>
    <row r="896" spans="6:11" ht="15.75" customHeight="1" x14ac:dyDescent="0.25">
      <c r="F896" s="3"/>
      <c r="H896" s="3"/>
      <c r="I896" s="3"/>
      <c r="J896" s="3"/>
      <c r="K896" s="3"/>
    </row>
    <row r="897" spans="6:11" ht="15.75" customHeight="1" x14ac:dyDescent="0.25">
      <c r="F897" s="3"/>
      <c r="H897" s="3"/>
      <c r="I897" s="3"/>
      <c r="J897" s="3"/>
      <c r="K897" s="3"/>
    </row>
    <row r="898" spans="6:11" ht="15.75" customHeight="1" x14ac:dyDescent="0.25">
      <c r="F898" s="3"/>
      <c r="H898" s="3"/>
      <c r="I898" s="3"/>
      <c r="J898" s="3"/>
      <c r="K898" s="3"/>
    </row>
    <row r="899" spans="6:11" ht="15.75" customHeight="1" x14ac:dyDescent="0.25">
      <c r="F899" s="3"/>
      <c r="H899" s="3"/>
      <c r="I899" s="3"/>
      <c r="J899" s="3"/>
      <c r="K899" s="3"/>
    </row>
    <row r="900" spans="6:11" ht="15.75" customHeight="1" x14ac:dyDescent="0.25">
      <c r="F900" s="3"/>
      <c r="H900" s="3"/>
      <c r="I900" s="3"/>
      <c r="J900" s="3"/>
      <c r="K900" s="3"/>
    </row>
    <row r="901" spans="6:11" ht="15.75" customHeight="1" x14ac:dyDescent="0.25">
      <c r="F901" s="3"/>
      <c r="H901" s="3"/>
      <c r="I901" s="3"/>
      <c r="J901" s="3"/>
      <c r="K901" s="3"/>
    </row>
    <row r="902" spans="6:11" ht="15.75" customHeight="1" x14ac:dyDescent="0.25">
      <c r="F902" s="3"/>
      <c r="H902" s="3"/>
      <c r="I902" s="3"/>
      <c r="J902" s="3"/>
      <c r="K902" s="3"/>
    </row>
    <row r="903" spans="6:11" ht="15.75" customHeight="1" x14ac:dyDescent="0.25">
      <c r="F903" s="3"/>
      <c r="H903" s="3"/>
      <c r="I903" s="3"/>
      <c r="J903" s="3"/>
      <c r="K903" s="3"/>
    </row>
    <row r="904" spans="6:11" ht="15.75" customHeight="1" x14ac:dyDescent="0.25">
      <c r="F904" s="3"/>
      <c r="H904" s="3"/>
      <c r="I904" s="3"/>
      <c r="J904" s="3"/>
      <c r="K904" s="3"/>
    </row>
    <row r="905" spans="6:11" ht="15.75" customHeight="1" x14ac:dyDescent="0.25">
      <c r="F905" s="3"/>
      <c r="H905" s="3"/>
      <c r="I905" s="3"/>
      <c r="J905" s="3"/>
      <c r="K905" s="3"/>
    </row>
    <row r="906" spans="6:11" ht="15.75" customHeight="1" x14ac:dyDescent="0.25">
      <c r="F906" s="3"/>
      <c r="H906" s="3"/>
      <c r="I906" s="3"/>
      <c r="J906" s="3"/>
      <c r="K906" s="3"/>
    </row>
    <row r="907" spans="6:11" ht="15.75" customHeight="1" x14ac:dyDescent="0.25">
      <c r="F907" s="3"/>
      <c r="H907" s="3"/>
      <c r="I907" s="3"/>
      <c r="J907" s="3"/>
      <c r="K907" s="3"/>
    </row>
    <row r="908" spans="6:11" ht="15.75" customHeight="1" x14ac:dyDescent="0.25">
      <c r="F908" s="3"/>
      <c r="H908" s="3"/>
      <c r="I908" s="3"/>
      <c r="J908" s="3"/>
      <c r="K908" s="3"/>
    </row>
    <row r="909" spans="6:11" ht="15.75" customHeight="1" x14ac:dyDescent="0.25">
      <c r="F909" s="3"/>
      <c r="H909" s="3"/>
      <c r="I909" s="3"/>
      <c r="J909" s="3"/>
      <c r="K909" s="3"/>
    </row>
    <row r="910" spans="6:11" ht="15.75" customHeight="1" x14ac:dyDescent="0.25">
      <c r="F910" s="3"/>
      <c r="H910" s="3"/>
      <c r="I910" s="3"/>
      <c r="J910" s="3"/>
      <c r="K910" s="3"/>
    </row>
    <row r="911" spans="6:11" ht="15.75" customHeight="1" x14ac:dyDescent="0.25">
      <c r="F911" s="3"/>
      <c r="H911" s="3"/>
      <c r="I911" s="3"/>
      <c r="J911" s="3"/>
      <c r="K911" s="3"/>
    </row>
    <row r="912" spans="6:11" ht="15.75" customHeight="1" x14ac:dyDescent="0.25">
      <c r="F912" s="3"/>
      <c r="H912" s="3"/>
      <c r="I912" s="3"/>
      <c r="J912" s="3"/>
      <c r="K912" s="3"/>
    </row>
    <row r="913" spans="6:11" ht="15.75" customHeight="1" x14ac:dyDescent="0.25">
      <c r="F913" s="3"/>
      <c r="H913" s="3"/>
      <c r="I913" s="3"/>
      <c r="J913" s="3"/>
      <c r="K913" s="3"/>
    </row>
    <row r="914" spans="6:11" ht="15.75" customHeight="1" x14ac:dyDescent="0.25">
      <c r="F914" s="3"/>
      <c r="H914" s="3"/>
      <c r="I914" s="3"/>
      <c r="J914" s="3"/>
      <c r="K914" s="3"/>
    </row>
    <row r="915" spans="6:11" ht="15.75" customHeight="1" x14ac:dyDescent="0.25">
      <c r="F915" s="3"/>
      <c r="H915" s="3"/>
      <c r="I915" s="3"/>
      <c r="J915" s="3"/>
      <c r="K915" s="3"/>
    </row>
    <row r="916" spans="6:11" ht="15.75" customHeight="1" x14ac:dyDescent="0.25">
      <c r="F916" s="3"/>
      <c r="H916" s="3"/>
      <c r="I916" s="3"/>
      <c r="J916" s="3"/>
      <c r="K916" s="3"/>
    </row>
    <row r="917" spans="6:11" ht="15.75" customHeight="1" x14ac:dyDescent="0.25">
      <c r="F917" s="3"/>
      <c r="H917" s="3"/>
      <c r="I917" s="3"/>
      <c r="J917" s="3"/>
      <c r="K917" s="3"/>
    </row>
    <row r="918" spans="6:11" ht="15.75" customHeight="1" x14ac:dyDescent="0.25">
      <c r="F918" s="3"/>
      <c r="H918" s="3"/>
      <c r="I918" s="3"/>
      <c r="J918" s="3"/>
      <c r="K918" s="3"/>
    </row>
    <row r="919" spans="6:11" ht="15.75" customHeight="1" x14ac:dyDescent="0.25">
      <c r="F919" s="3"/>
      <c r="H919" s="3"/>
      <c r="I919" s="3"/>
      <c r="J919" s="3"/>
      <c r="K919" s="3"/>
    </row>
    <row r="920" spans="6:11" ht="15.75" customHeight="1" x14ac:dyDescent="0.25">
      <c r="F920" s="3"/>
      <c r="H920" s="3"/>
      <c r="I920" s="3"/>
      <c r="J920" s="3"/>
      <c r="K920" s="3"/>
    </row>
    <row r="921" spans="6:11" ht="15.75" customHeight="1" x14ac:dyDescent="0.25">
      <c r="F921" s="3"/>
      <c r="H921" s="3"/>
      <c r="I921" s="3"/>
      <c r="J921" s="3"/>
      <c r="K921" s="3"/>
    </row>
    <row r="922" spans="6:11" ht="15.75" customHeight="1" x14ac:dyDescent="0.25">
      <c r="F922" s="3"/>
      <c r="H922" s="3"/>
      <c r="I922" s="3"/>
      <c r="J922" s="3"/>
      <c r="K922" s="3"/>
    </row>
    <row r="923" spans="6:11" ht="15.75" customHeight="1" x14ac:dyDescent="0.25">
      <c r="F923" s="3"/>
      <c r="H923" s="3"/>
      <c r="I923" s="3"/>
      <c r="J923" s="3"/>
      <c r="K923" s="3"/>
    </row>
    <row r="924" spans="6:11" ht="15.75" customHeight="1" x14ac:dyDescent="0.25">
      <c r="F924" s="3"/>
      <c r="H924" s="3"/>
      <c r="I924" s="3"/>
      <c r="J924" s="3"/>
      <c r="K924" s="3"/>
    </row>
    <row r="925" spans="6:11" ht="15.75" customHeight="1" x14ac:dyDescent="0.25">
      <c r="F925" s="3"/>
      <c r="H925" s="3"/>
      <c r="I925" s="3"/>
      <c r="J925" s="3"/>
      <c r="K925" s="3"/>
    </row>
    <row r="926" spans="6:11" ht="15.75" customHeight="1" x14ac:dyDescent="0.25">
      <c r="F926" s="3"/>
      <c r="H926" s="3"/>
      <c r="I926" s="3"/>
      <c r="J926" s="3"/>
      <c r="K926" s="3"/>
    </row>
    <row r="927" spans="6:11" ht="15.75" customHeight="1" x14ac:dyDescent="0.25">
      <c r="F927" s="3"/>
      <c r="H927" s="3"/>
      <c r="I927" s="3"/>
      <c r="J927" s="3"/>
      <c r="K927" s="3"/>
    </row>
    <row r="928" spans="6:11" ht="15.75" customHeight="1" x14ac:dyDescent="0.25">
      <c r="F928" s="3"/>
      <c r="H928" s="3"/>
      <c r="I928" s="3"/>
      <c r="J928" s="3"/>
      <c r="K928" s="3"/>
    </row>
    <row r="929" spans="6:11" ht="15.75" customHeight="1" x14ac:dyDescent="0.25">
      <c r="F929" s="3"/>
      <c r="H929" s="3"/>
      <c r="I929" s="3"/>
      <c r="J929" s="3"/>
      <c r="K929" s="3"/>
    </row>
    <row r="930" spans="6:11" ht="15.75" customHeight="1" x14ac:dyDescent="0.25">
      <c r="F930" s="3"/>
      <c r="H930" s="3"/>
      <c r="I930" s="3"/>
      <c r="J930" s="3"/>
      <c r="K930" s="3"/>
    </row>
    <row r="931" spans="6:11" ht="15.75" customHeight="1" x14ac:dyDescent="0.25">
      <c r="F931" s="3"/>
      <c r="H931" s="3"/>
      <c r="I931" s="3"/>
      <c r="J931" s="3"/>
      <c r="K931" s="3"/>
    </row>
    <row r="932" spans="6:11" ht="15.75" customHeight="1" x14ac:dyDescent="0.25">
      <c r="F932" s="3"/>
      <c r="H932" s="3"/>
      <c r="I932" s="3"/>
      <c r="J932" s="3"/>
      <c r="K932" s="3"/>
    </row>
    <row r="933" spans="6:11" ht="15.75" customHeight="1" x14ac:dyDescent="0.25">
      <c r="F933" s="3"/>
      <c r="H933" s="3"/>
      <c r="I933" s="3"/>
      <c r="J933" s="3"/>
      <c r="K933" s="3"/>
    </row>
    <row r="934" spans="6:11" ht="15.75" customHeight="1" x14ac:dyDescent="0.25">
      <c r="F934" s="3"/>
      <c r="H934" s="3"/>
      <c r="I934" s="3"/>
      <c r="J934" s="3"/>
      <c r="K934" s="3"/>
    </row>
    <row r="935" spans="6:11" ht="15.75" customHeight="1" x14ac:dyDescent="0.25">
      <c r="F935" s="3"/>
      <c r="H935" s="3"/>
      <c r="I935" s="3"/>
      <c r="J935" s="3"/>
      <c r="K935" s="3"/>
    </row>
    <row r="936" spans="6:11" ht="15.75" customHeight="1" x14ac:dyDescent="0.25">
      <c r="F936" s="3"/>
      <c r="H936" s="3"/>
      <c r="I936" s="3"/>
      <c r="J936" s="3"/>
      <c r="K936" s="3"/>
    </row>
    <row r="937" spans="6:11" ht="15.75" customHeight="1" x14ac:dyDescent="0.25">
      <c r="F937" s="3"/>
      <c r="H937" s="3"/>
      <c r="I937" s="3"/>
      <c r="J937" s="3"/>
      <c r="K937" s="3"/>
    </row>
    <row r="938" spans="6:11" ht="15.75" customHeight="1" x14ac:dyDescent="0.25">
      <c r="F938" s="3"/>
      <c r="H938" s="3"/>
      <c r="I938" s="3"/>
      <c r="J938" s="3"/>
      <c r="K938" s="3"/>
    </row>
    <row r="939" spans="6:11" ht="15.75" customHeight="1" x14ac:dyDescent="0.25">
      <c r="F939" s="3"/>
      <c r="H939" s="3"/>
      <c r="I939" s="3"/>
      <c r="J939" s="3"/>
      <c r="K939" s="3"/>
    </row>
    <row r="940" spans="6:11" ht="15.75" customHeight="1" x14ac:dyDescent="0.25">
      <c r="F940" s="3"/>
      <c r="H940" s="3"/>
      <c r="I940" s="3"/>
      <c r="J940" s="3"/>
      <c r="K940" s="3"/>
    </row>
    <row r="941" spans="6:11" ht="15.75" customHeight="1" x14ac:dyDescent="0.25">
      <c r="F941" s="3"/>
      <c r="H941" s="3"/>
      <c r="I941" s="3"/>
      <c r="J941" s="3"/>
      <c r="K941" s="3"/>
    </row>
    <row r="942" spans="6:11" ht="15.75" customHeight="1" x14ac:dyDescent="0.25">
      <c r="F942" s="3"/>
      <c r="H942" s="3"/>
      <c r="I942" s="3"/>
      <c r="J942" s="3"/>
      <c r="K942" s="3"/>
    </row>
    <row r="943" spans="6:11" ht="15.75" customHeight="1" x14ac:dyDescent="0.25">
      <c r="F943" s="3"/>
      <c r="H943" s="3"/>
      <c r="I943" s="3"/>
      <c r="J943" s="3"/>
      <c r="K943" s="3"/>
    </row>
    <row r="944" spans="6:11" ht="15.75" customHeight="1" x14ac:dyDescent="0.25">
      <c r="F944" s="3"/>
      <c r="H944" s="3"/>
      <c r="I944" s="3"/>
      <c r="J944" s="3"/>
      <c r="K944" s="3"/>
    </row>
    <row r="945" spans="6:11" ht="15.75" customHeight="1" x14ac:dyDescent="0.25">
      <c r="F945" s="3"/>
      <c r="H945" s="3"/>
      <c r="I945" s="3"/>
      <c r="J945" s="3"/>
      <c r="K945" s="3"/>
    </row>
    <row r="946" spans="6:11" ht="15.75" customHeight="1" x14ac:dyDescent="0.25">
      <c r="F946" s="3"/>
      <c r="H946" s="3"/>
      <c r="I946" s="3"/>
      <c r="J946" s="3"/>
      <c r="K946" s="3"/>
    </row>
    <row r="947" spans="6:11" ht="15.75" customHeight="1" x14ac:dyDescent="0.25">
      <c r="F947" s="3"/>
      <c r="H947" s="3"/>
      <c r="I947" s="3"/>
      <c r="J947" s="3"/>
      <c r="K947" s="3"/>
    </row>
    <row r="948" spans="6:11" ht="15.75" customHeight="1" x14ac:dyDescent="0.25">
      <c r="F948" s="3"/>
      <c r="H948" s="3"/>
      <c r="I948" s="3"/>
      <c r="J948" s="3"/>
      <c r="K948" s="3"/>
    </row>
    <row r="949" spans="6:11" ht="15.75" customHeight="1" x14ac:dyDescent="0.25">
      <c r="F949" s="3"/>
      <c r="H949" s="3"/>
      <c r="I949" s="3"/>
      <c r="J949" s="3"/>
      <c r="K949" s="3"/>
    </row>
    <row r="950" spans="6:11" ht="15.75" customHeight="1" x14ac:dyDescent="0.25">
      <c r="F950" s="3"/>
      <c r="H950" s="3"/>
      <c r="I950" s="3"/>
      <c r="J950" s="3"/>
      <c r="K950" s="3"/>
    </row>
    <row r="951" spans="6:11" ht="15.75" customHeight="1" x14ac:dyDescent="0.25">
      <c r="F951" s="3"/>
      <c r="H951" s="3"/>
      <c r="I951" s="3"/>
      <c r="J951" s="3"/>
      <c r="K951" s="3"/>
    </row>
    <row r="952" spans="6:11" ht="15.75" customHeight="1" x14ac:dyDescent="0.25">
      <c r="F952" s="3"/>
      <c r="H952" s="3"/>
      <c r="I952" s="3"/>
      <c r="J952" s="3"/>
      <c r="K952" s="3"/>
    </row>
    <row r="953" spans="6:11" ht="15.75" customHeight="1" x14ac:dyDescent="0.25">
      <c r="F953" s="3"/>
      <c r="H953" s="3"/>
      <c r="I953" s="3"/>
      <c r="J953" s="3"/>
      <c r="K953" s="3"/>
    </row>
    <row r="954" spans="6:11" ht="15.75" customHeight="1" x14ac:dyDescent="0.25">
      <c r="F954" s="3"/>
      <c r="H954" s="3"/>
      <c r="I954" s="3"/>
      <c r="J954" s="3"/>
      <c r="K954" s="3"/>
    </row>
    <row r="955" spans="6:11" ht="15.75" customHeight="1" x14ac:dyDescent="0.25">
      <c r="F955" s="3"/>
      <c r="H955" s="3"/>
      <c r="I955" s="3"/>
      <c r="J955" s="3"/>
      <c r="K955" s="3"/>
    </row>
    <row r="956" spans="6:11" ht="15.75" customHeight="1" x14ac:dyDescent="0.25">
      <c r="F956" s="3"/>
      <c r="H956" s="3"/>
      <c r="I956" s="3"/>
      <c r="J956" s="3"/>
      <c r="K956" s="3"/>
    </row>
    <row r="957" spans="6:11" ht="15.75" customHeight="1" x14ac:dyDescent="0.25">
      <c r="F957" s="3"/>
      <c r="H957" s="3"/>
      <c r="I957" s="3"/>
      <c r="J957" s="3"/>
      <c r="K957" s="3"/>
    </row>
    <row r="958" spans="6:11" ht="15.75" customHeight="1" x14ac:dyDescent="0.25">
      <c r="F958" s="3"/>
      <c r="H958" s="3"/>
      <c r="I958" s="3"/>
      <c r="J958" s="3"/>
      <c r="K958" s="3"/>
    </row>
    <row r="959" spans="6:11" ht="15.75" customHeight="1" x14ac:dyDescent="0.25">
      <c r="F959" s="3"/>
      <c r="H959" s="3"/>
      <c r="I959" s="3"/>
      <c r="J959" s="3"/>
      <c r="K959" s="3"/>
    </row>
    <row r="960" spans="6:11" ht="15.75" customHeight="1" x14ac:dyDescent="0.25">
      <c r="F960" s="3"/>
      <c r="H960" s="3"/>
      <c r="I960" s="3"/>
      <c r="J960" s="3"/>
      <c r="K960" s="3"/>
    </row>
    <row r="961" spans="6:11" ht="15.75" customHeight="1" x14ac:dyDescent="0.25">
      <c r="F961" s="3"/>
      <c r="H961" s="3"/>
      <c r="I961" s="3"/>
      <c r="J961" s="3"/>
      <c r="K961" s="3"/>
    </row>
    <row r="962" spans="6:11" ht="15.75" customHeight="1" x14ac:dyDescent="0.25">
      <c r="F962" s="3"/>
      <c r="H962" s="3"/>
      <c r="I962" s="3"/>
      <c r="J962" s="3"/>
      <c r="K962" s="3"/>
    </row>
    <row r="963" spans="6:11" ht="15.75" customHeight="1" x14ac:dyDescent="0.25">
      <c r="F963" s="3"/>
      <c r="H963" s="3"/>
      <c r="I963" s="3"/>
      <c r="J963" s="3"/>
      <c r="K963" s="3"/>
    </row>
    <row r="964" spans="6:11" ht="15.75" customHeight="1" x14ac:dyDescent="0.25">
      <c r="F964" s="3"/>
      <c r="H964" s="3"/>
      <c r="I964" s="3"/>
      <c r="J964" s="3"/>
      <c r="K964" s="3"/>
    </row>
    <row r="965" spans="6:11" ht="15.75" customHeight="1" x14ac:dyDescent="0.25">
      <c r="F965" s="3"/>
      <c r="H965" s="3"/>
      <c r="I965" s="3"/>
      <c r="J965" s="3"/>
      <c r="K965" s="3"/>
    </row>
    <row r="966" spans="6:11" ht="15.75" customHeight="1" x14ac:dyDescent="0.25">
      <c r="F966" s="3"/>
      <c r="H966" s="3"/>
      <c r="I966" s="3"/>
      <c r="J966" s="3"/>
      <c r="K966" s="3"/>
    </row>
    <row r="967" spans="6:11" ht="15.75" customHeight="1" x14ac:dyDescent="0.25">
      <c r="F967" s="3"/>
      <c r="H967" s="3"/>
      <c r="I967" s="3"/>
      <c r="J967" s="3"/>
      <c r="K967" s="3"/>
    </row>
    <row r="968" spans="6:11" ht="15.75" customHeight="1" x14ac:dyDescent="0.25">
      <c r="F968" s="3"/>
      <c r="H968" s="3"/>
      <c r="I968" s="3"/>
      <c r="J968" s="3"/>
      <c r="K968" s="3"/>
    </row>
    <row r="969" spans="6:11" ht="15.75" customHeight="1" x14ac:dyDescent="0.25">
      <c r="F969" s="3"/>
      <c r="H969" s="3"/>
      <c r="I969" s="3"/>
      <c r="J969" s="3"/>
      <c r="K969" s="3"/>
    </row>
    <row r="970" spans="6:11" ht="15.75" customHeight="1" x14ac:dyDescent="0.25">
      <c r="F970" s="3"/>
      <c r="H970" s="3"/>
      <c r="I970" s="3"/>
      <c r="J970" s="3"/>
      <c r="K970" s="3"/>
    </row>
    <row r="971" spans="6:11" ht="15.75" customHeight="1" x14ac:dyDescent="0.25">
      <c r="F971" s="3"/>
      <c r="H971" s="3"/>
      <c r="I971" s="3"/>
      <c r="J971" s="3"/>
      <c r="K971" s="3"/>
    </row>
    <row r="972" spans="6:11" ht="15.75" customHeight="1" x14ac:dyDescent="0.25">
      <c r="F972" s="3"/>
      <c r="H972" s="3"/>
      <c r="I972" s="3"/>
      <c r="J972" s="3"/>
      <c r="K972" s="3"/>
    </row>
    <row r="973" spans="6:11" ht="15.75" customHeight="1" x14ac:dyDescent="0.25">
      <c r="F973" s="3"/>
      <c r="H973" s="3"/>
      <c r="I973" s="3"/>
      <c r="J973" s="3"/>
      <c r="K973" s="3"/>
    </row>
    <row r="974" spans="6:11" ht="15.75" customHeight="1" x14ac:dyDescent="0.25">
      <c r="F974" s="3"/>
      <c r="H974" s="3"/>
      <c r="I974" s="3"/>
      <c r="J974" s="3"/>
      <c r="K974" s="3"/>
    </row>
    <row r="975" spans="6:11" ht="15.75" customHeight="1" x14ac:dyDescent="0.25">
      <c r="F975" s="3"/>
      <c r="H975" s="3"/>
      <c r="I975" s="3"/>
      <c r="J975" s="3"/>
      <c r="K975" s="3"/>
    </row>
    <row r="976" spans="6:11" ht="15.75" customHeight="1" x14ac:dyDescent="0.25">
      <c r="F976" s="3"/>
      <c r="H976" s="3"/>
      <c r="I976" s="3"/>
      <c r="J976" s="3"/>
      <c r="K976" s="3"/>
    </row>
    <row r="977" spans="6:11" ht="15.75" customHeight="1" x14ac:dyDescent="0.25">
      <c r="F977" s="3"/>
      <c r="H977" s="3"/>
      <c r="I977" s="3"/>
      <c r="J977" s="3"/>
      <c r="K977" s="3"/>
    </row>
    <row r="978" spans="6:11" ht="15.75" customHeight="1" x14ac:dyDescent="0.25">
      <c r="F978" s="3"/>
      <c r="H978" s="3"/>
      <c r="I978" s="3"/>
      <c r="J978" s="3"/>
      <c r="K978" s="3"/>
    </row>
    <row r="979" spans="6:11" ht="15.75" customHeight="1" x14ac:dyDescent="0.25">
      <c r="F979" s="3"/>
      <c r="H979" s="3"/>
      <c r="I979" s="3"/>
      <c r="J979" s="3"/>
      <c r="K979" s="3"/>
    </row>
    <row r="980" spans="6:11" ht="15.75" customHeight="1" x14ac:dyDescent="0.25">
      <c r="F980" s="3"/>
      <c r="H980" s="3"/>
      <c r="I980" s="3"/>
      <c r="J980" s="3"/>
      <c r="K980" s="3"/>
    </row>
    <row r="981" spans="6:11" ht="15.75" customHeight="1" x14ac:dyDescent="0.25">
      <c r="F981" s="3"/>
      <c r="H981" s="3"/>
      <c r="I981" s="3"/>
      <c r="J981" s="3"/>
      <c r="K981" s="3"/>
    </row>
    <row r="982" spans="6:11" ht="15.75" customHeight="1" x14ac:dyDescent="0.25">
      <c r="F982" s="3"/>
      <c r="H982" s="3"/>
      <c r="I982" s="3"/>
      <c r="J982" s="3"/>
      <c r="K982" s="3"/>
    </row>
    <row r="983" spans="6:11" ht="15.75" customHeight="1" x14ac:dyDescent="0.25">
      <c r="F983" s="3"/>
      <c r="H983" s="3"/>
      <c r="I983" s="3"/>
      <c r="J983" s="3"/>
      <c r="K983" s="3"/>
    </row>
    <row r="984" spans="6:11" ht="15.75" customHeight="1" x14ac:dyDescent="0.25">
      <c r="F984" s="3"/>
      <c r="H984" s="3"/>
      <c r="I984" s="3"/>
      <c r="J984" s="3"/>
      <c r="K984" s="3"/>
    </row>
    <row r="985" spans="6:11" ht="15.75" customHeight="1" x14ac:dyDescent="0.25">
      <c r="F985" s="3"/>
      <c r="H985" s="3"/>
      <c r="I985" s="3"/>
      <c r="J985" s="3"/>
      <c r="K985" s="3"/>
    </row>
    <row r="986" spans="6:11" ht="15.75" customHeight="1" x14ac:dyDescent="0.25">
      <c r="F986" s="3"/>
      <c r="H986" s="3"/>
      <c r="I986" s="3"/>
      <c r="J986" s="3"/>
      <c r="K986" s="3"/>
    </row>
    <row r="987" spans="6:11" ht="15.75" customHeight="1" x14ac:dyDescent="0.25">
      <c r="F987" s="3"/>
      <c r="H987" s="3"/>
      <c r="I987" s="3"/>
      <c r="J987" s="3"/>
      <c r="K987" s="3"/>
    </row>
    <row r="988" spans="6:11" ht="15.75" customHeight="1" x14ac:dyDescent="0.25">
      <c r="F988" s="3"/>
      <c r="H988" s="3"/>
      <c r="I988" s="3"/>
      <c r="J988" s="3"/>
      <c r="K988" s="3"/>
    </row>
    <row r="989" spans="6:11" ht="15.75" customHeight="1" x14ac:dyDescent="0.25">
      <c r="F989" s="3"/>
      <c r="H989" s="3"/>
      <c r="I989" s="3"/>
      <c r="J989" s="3"/>
      <c r="K989" s="3"/>
    </row>
    <row r="990" spans="6:11" ht="15.75" customHeight="1" x14ac:dyDescent="0.25">
      <c r="F990" s="3"/>
      <c r="H990" s="3"/>
      <c r="I990" s="3"/>
      <c r="J990" s="3"/>
      <c r="K990" s="3"/>
    </row>
    <row r="991" spans="6:11" ht="15.75" customHeight="1" x14ac:dyDescent="0.25">
      <c r="F991" s="3"/>
      <c r="H991" s="3"/>
      <c r="I991" s="3"/>
      <c r="J991" s="3"/>
      <c r="K991" s="3"/>
    </row>
    <row r="992" spans="6:11" ht="15.75" customHeight="1" x14ac:dyDescent="0.25">
      <c r="F992" s="3"/>
      <c r="H992" s="3"/>
      <c r="I992" s="3"/>
      <c r="J992" s="3"/>
      <c r="K992" s="3"/>
    </row>
    <row r="993" spans="6:11" ht="15.75" customHeight="1" x14ac:dyDescent="0.25">
      <c r="F993" s="3"/>
      <c r="H993" s="3"/>
      <c r="I993" s="3"/>
      <c r="J993" s="3"/>
      <c r="K993" s="3"/>
    </row>
    <row r="994" spans="6:11" ht="15.75" customHeight="1" x14ac:dyDescent="0.25">
      <c r="F994" s="3"/>
      <c r="H994" s="3"/>
      <c r="I994" s="3"/>
      <c r="J994" s="3"/>
      <c r="K994" s="3"/>
    </row>
    <row r="995" spans="6:11" ht="15.75" customHeight="1" x14ac:dyDescent="0.25">
      <c r="F995" s="3"/>
      <c r="H995" s="3"/>
      <c r="I995" s="3"/>
      <c r="J995" s="3"/>
      <c r="K995" s="3"/>
    </row>
    <row r="996" spans="6:11" ht="15.75" customHeight="1" x14ac:dyDescent="0.25">
      <c r="F996" s="3"/>
      <c r="H996" s="3"/>
      <c r="I996" s="3"/>
      <c r="J996" s="3"/>
      <c r="K996" s="3"/>
    </row>
    <row r="997" spans="6:11" ht="15.75" customHeight="1" x14ac:dyDescent="0.25">
      <c r="F997" s="3"/>
      <c r="H997" s="3"/>
      <c r="I997" s="3"/>
      <c r="J997" s="3"/>
      <c r="K997" s="3"/>
    </row>
    <row r="998" spans="6:11" ht="15.75" customHeight="1" x14ac:dyDescent="0.25">
      <c r="F998" s="3"/>
      <c r="H998" s="3"/>
      <c r="I998" s="3"/>
      <c r="J998" s="3"/>
      <c r="K998" s="3"/>
    </row>
    <row r="999" spans="6:11" ht="15.75" customHeight="1" x14ac:dyDescent="0.25">
      <c r="F999" s="3"/>
      <c r="H999" s="3"/>
      <c r="I999" s="3"/>
      <c r="J999" s="3"/>
      <c r="K999" s="3"/>
    </row>
    <row r="1000" spans="6:11" ht="15.75" customHeight="1" x14ac:dyDescent="0.25">
      <c r="F1000" s="3"/>
      <c r="H1000" s="3"/>
      <c r="I1000" s="3"/>
      <c r="J1000" s="3"/>
      <c r="K1000" s="3"/>
    </row>
    <row r="1001" spans="6:11" ht="15.75" customHeight="1" x14ac:dyDescent="0.25">
      <c r="F1001" s="3"/>
      <c r="H1001" s="3"/>
      <c r="I1001" s="3"/>
      <c r="J1001" s="3"/>
      <c r="K1001" s="3"/>
    </row>
    <row r="1002" spans="6:11" ht="15.75" customHeight="1" x14ac:dyDescent="0.25">
      <c r="F1002" s="3"/>
      <c r="H1002" s="3"/>
      <c r="I1002" s="3"/>
      <c r="J1002" s="3"/>
      <c r="K1002" s="3"/>
    </row>
  </sheetData>
  <sheetProtection selectLockedCells="1"/>
  <mergeCells count="46">
    <mergeCell ref="C89:O94"/>
    <mergeCell ref="C86:M87"/>
    <mergeCell ref="C81:O81"/>
    <mergeCell ref="C70:O70"/>
    <mergeCell ref="C72:O72"/>
    <mergeCell ref="C73:O73"/>
    <mergeCell ref="C75:O75"/>
    <mergeCell ref="C76:O76"/>
    <mergeCell ref="C77:O77"/>
    <mergeCell ref="C80:O80"/>
    <mergeCell ref="C64:O64"/>
    <mergeCell ref="C65:O65"/>
    <mergeCell ref="C66:O66"/>
    <mergeCell ref="C68:O68"/>
    <mergeCell ref="C69:O69"/>
    <mergeCell ref="C54:O54"/>
    <mergeCell ref="C57:O57"/>
    <mergeCell ref="C58:O58"/>
    <mergeCell ref="C61:O61"/>
    <mergeCell ref="C62:O62"/>
    <mergeCell ref="C44:O44"/>
    <mergeCell ref="C45:O45"/>
    <mergeCell ref="D48:E48"/>
    <mergeCell ref="D49:E49"/>
    <mergeCell ref="C53:O53"/>
    <mergeCell ref="D47:E47"/>
    <mergeCell ref="C35:O35"/>
    <mergeCell ref="C36:O36"/>
    <mergeCell ref="C37:O37"/>
    <mergeCell ref="C38:O38"/>
    <mergeCell ref="C42:O42"/>
    <mergeCell ref="C27:O27"/>
    <mergeCell ref="C28:O28"/>
    <mergeCell ref="C32:O32"/>
    <mergeCell ref="C33:O33"/>
    <mergeCell ref="C34:O34"/>
    <mergeCell ref="C14:O14"/>
    <mergeCell ref="C18:O18"/>
    <mergeCell ref="C20:O20"/>
    <mergeCell ref="C24:O24"/>
    <mergeCell ref="C26:O26"/>
    <mergeCell ref="B1:D1"/>
    <mergeCell ref="E2:M2"/>
    <mergeCell ref="E3:L3"/>
    <mergeCell ref="C10:O10"/>
    <mergeCell ref="E6:H6"/>
  </mergeCells>
  <conditionalFormatting sqref="B1">
    <cfRule type="cellIs" dxfId="269" priority="3" operator="equal">
      <formula>"Terminé"</formula>
    </cfRule>
    <cfRule type="cellIs" dxfId="268" priority="4" operator="equal">
      <formula>"En rédaction"</formula>
    </cfRule>
  </conditionalFormatting>
  <conditionalFormatting sqref="D47:D49 F47:G49">
    <cfRule type="expression" dxfId="267" priority="1">
      <formula>$B$1="Terminé"</formula>
    </cfRule>
  </conditionalFormatting>
  <conditionalFormatting sqref="E2:M2 E3:L3 N3 E6 C10:O10 I47:K49 C76:O76 C86 O86:O87 C88:C89 C95:O97">
    <cfRule type="expression" dxfId="266" priority="5">
      <formula>$B$1="Terminé"</formula>
    </cfRule>
  </conditionalFormatting>
  <dataValidations count="1">
    <dataValidation type="list" allowBlank="1" sqref="B1" xr:uid="{00000000-0002-0000-0B00-000000000000}">
      <formula1>"Terminé,En rédaction"</formula1>
    </dataValidation>
  </dataValidations>
  <pageMargins left="0.39370078740157483" right="0.39370078740157483" top="0.39370078740157483" bottom="0.78740157480314965" header="0" footer="0"/>
  <pageSetup scale="65" fitToHeight="3" orientation="portrait" r:id="rId1"/>
  <rowBreaks count="2" manualBreakCount="2">
    <brk id="38" max="15" man="1"/>
    <brk id="81" max="15"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tabColor rgb="FF9FEDFF"/>
    <outlinePr summaryBelow="0" summaryRight="0"/>
    <pageSetUpPr fitToPage="1"/>
  </sheetPr>
  <dimension ref="A1:AJ1004"/>
  <sheetViews>
    <sheetView showGridLines="0" showRowColHeaders="0" zoomScaleNormal="100" workbookViewId="0">
      <pane ySplit="1" topLeftCell="A2" activePane="bottomLeft" state="frozen"/>
      <selection activeCell="M5" sqref="M5"/>
      <selection pane="bottomLeft" activeCell="B13" sqref="B13:G14"/>
    </sheetView>
  </sheetViews>
  <sheetFormatPr baseColWidth="10" defaultColWidth="12.54296875" defaultRowHeight="15" customHeight="1" x14ac:dyDescent="0.25"/>
  <cols>
    <col min="1" max="1" width="1.453125" customWidth="1"/>
    <col min="2" max="2" width="5.1796875" customWidth="1"/>
    <col min="3" max="3" width="4" customWidth="1"/>
    <col min="4" max="4" width="9.81640625" customWidth="1"/>
    <col min="5" max="5" width="3.81640625" customWidth="1"/>
    <col min="6" max="6" width="22.453125" customWidth="1"/>
    <col min="7" max="7" width="20.81640625" customWidth="1"/>
    <col min="8" max="8" width="4.7265625" customWidth="1"/>
    <col min="9" max="11" width="15.7265625" customWidth="1"/>
    <col min="12" max="12" width="1.1796875" customWidth="1"/>
    <col min="13" max="13" width="15.7265625" customWidth="1"/>
    <col min="14" max="14" width="1" customWidth="1"/>
    <col min="15" max="16" width="15.7265625" customWidth="1"/>
    <col min="17" max="17" width="2.1796875" customWidth="1"/>
    <col min="18" max="33" width="12.54296875" customWidth="1"/>
  </cols>
  <sheetData>
    <row r="1" spans="1:36" ht="15.75" customHeight="1" thickBot="1" x14ac:dyDescent="0.3">
      <c r="A1" s="192"/>
      <c r="B1" s="1636" t="s">
        <v>378</v>
      </c>
      <c r="C1" s="1681"/>
      <c r="D1" s="1637"/>
      <c r="E1" s="192"/>
      <c r="F1" s="192"/>
      <c r="G1" s="192"/>
      <c r="H1" s="192"/>
      <c r="I1" s="192"/>
      <c r="J1" s="192"/>
      <c r="K1" s="192"/>
      <c r="L1" s="192"/>
      <c r="M1" s="192"/>
      <c r="N1" s="192"/>
      <c r="O1" s="192"/>
      <c r="P1" s="192"/>
      <c r="Q1" s="192"/>
      <c r="R1" s="192"/>
      <c r="S1" s="192"/>
      <c r="T1" s="192"/>
      <c r="U1" s="192"/>
      <c r="V1" s="20"/>
      <c r="W1" s="20"/>
      <c r="X1" s="20"/>
      <c r="Y1" s="20"/>
      <c r="Z1" s="20"/>
      <c r="AA1" s="20"/>
      <c r="AB1" s="20"/>
      <c r="AC1" s="20"/>
      <c r="AD1" s="20"/>
      <c r="AE1" s="20"/>
      <c r="AF1" s="20"/>
      <c r="AG1" s="20"/>
    </row>
    <row r="2" spans="1:36" ht="16" customHeight="1" x14ac:dyDescent="0.3">
      <c r="A2" s="1128"/>
      <c r="B2" s="36" t="s">
        <v>944</v>
      </c>
      <c r="C2" s="36"/>
      <c r="D2" s="36"/>
      <c r="F2" s="1814" t="str">
        <f>IF(NomOrg="","",NomOrg)</f>
        <v/>
      </c>
      <c r="G2" s="1815"/>
      <c r="H2" s="1815"/>
      <c r="I2" s="1815"/>
      <c r="J2" s="1815"/>
      <c r="K2" s="1815"/>
      <c r="L2" s="1815"/>
      <c r="M2" s="1815"/>
      <c r="N2" s="1815"/>
      <c r="O2" s="1815"/>
      <c r="P2" s="674"/>
      <c r="Q2" s="674"/>
      <c r="R2" s="674"/>
      <c r="S2" s="674"/>
      <c r="T2" s="674"/>
      <c r="U2" s="674"/>
      <c r="V2" s="674"/>
      <c r="W2" s="674"/>
      <c r="X2" s="674"/>
      <c r="Y2" s="674"/>
      <c r="Z2" s="674"/>
      <c r="AA2" s="674"/>
      <c r="AB2" s="674"/>
      <c r="AC2" s="674"/>
      <c r="AD2" s="674"/>
      <c r="AE2" s="674"/>
      <c r="AF2" s="674"/>
      <c r="AG2" s="674"/>
    </row>
    <row r="3" spans="1:36" ht="16" customHeight="1" x14ac:dyDescent="0.35">
      <c r="A3" s="1128"/>
      <c r="B3" s="36" t="s">
        <v>1132</v>
      </c>
      <c r="C3" s="36"/>
      <c r="D3" s="36"/>
      <c r="F3" s="1647" t="str">
        <f>IF(NomProjet="","",NomProjet)</f>
        <v/>
      </c>
      <c r="G3" s="1816"/>
      <c r="H3" s="1816"/>
      <c r="I3" s="1816"/>
      <c r="J3" s="1816"/>
      <c r="K3" s="1816"/>
      <c r="L3" s="715"/>
      <c r="M3" s="1817" t="s">
        <v>946</v>
      </c>
      <c r="N3" s="1818"/>
      <c r="O3" s="1227" t="str">
        <f>IF(NoProjet="","",NoProjet)</f>
        <v/>
      </c>
      <c r="P3" s="292" t="str">
        <f>VersionDoc</f>
        <v>V260301</v>
      </c>
      <c r="R3" s="674"/>
      <c r="S3" s="674"/>
      <c r="T3" s="674"/>
      <c r="U3" s="674"/>
      <c r="V3" s="674"/>
      <c r="W3" s="674"/>
      <c r="X3" s="674"/>
      <c r="Y3" s="674"/>
      <c r="Z3" s="674"/>
      <c r="AA3" s="674"/>
      <c r="AB3" s="674"/>
      <c r="AC3" s="674"/>
      <c r="AD3" s="674"/>
      <c r="AE3" s="674"/>
      <c r="AF3" s="674"/>
      <c r="AG3" s="674"/>
    </row>
    <row r="4" spans="1:36" ht="15.75" customHeight="1" x14ac:dyDescent="0.25">
      <c r="A4" s="675"/>
      <c r="B4" s="675"/>
      <c r="C4" s="675"/>
      <c r="D4" s="675"/>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row>
    <row r="5" spans="1:36" ht="19.5" customHeight="1" x14ac:dyDescent="0.4">
      <c r="A5" s="34"/>
      <c r="B5" s="293" t="s">
        <v>1209</v>
      </c>
      <c r="C5" s="34"/>
      <c r="D5" s="34"/>
      <c r="E5" s="38"/>
      <c r="F5" s="38"/>
      <c r="G5" s="38"/>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row>
    <row r="6" spans="1:36" ht="23.25" customHeight="1" thickBot="1" x14ac:dyDescent="0.3">
      <c r="A6" s="34"/>
      <c r="B6" s="1133" t="s">
        <v>1133</v>
      </c>
      <c r="C6" s="34"/>
      <c r="D6" s="34"/>
      <c r="E6" s="1768" t="str">
        <f>IF(DateFinAF="","",DateFinAF)</f>
        <v/>
      </c>
      <c r="F6" s="1629"/>
      <c r="G6" s="34"/>
      <c r="H6" s="34"/>
      <c r="I6" s="34"/>
      <c r="J6" s="34"/>
      <c r="K6" s="34"/>
      <c r="L6" s="34"/>
      <c r="M6" s="34"/>
      <c r="N6" s="34"/>
      <c r="Q6" s="34"/>
      <c r="R6" s="34"/>
      <c r="S6" s="34"/>
      <c r="T6" s="34"/>
      <c r="U6" s="34"/>
      <c r="V6" s="34"/>
      <c r="W6" s="34"/>
      <c r="X6" s="34"/>
      <c r="Y6" s="34"/>
      <c r="Z6" s="34"/>
      <c r="AA6" s="34"/>
      <c r="AB6" s="34"/>
      <c r="AC6" s="34"/>
      <c r="AD6" s="34"/>
      <c r="AE6" s="34"/>
      <c r="AF6" s="34"/>
      <c r="AG6" s="34"/>
      <c r="AH6" s="34"/>
      <c r="AI6" s="34"/>
      <c r="AJ6" s="34"/>
    </row>
    <row r="7" spans="1:36" ht="17.5" customHeight="1" x14ac:dyDescent="0.25">
      <c r="A7" s="34"/>
      <c r="B7" s="1133"/>
      <c r="C7" s="34"/>
      <c r="D7" s="34"/>
      <c r="E7" s="34"/>
      <c r="F7" s="34"/>
      <c r="G7" s="34"/>
      <c r="H7" s="34"/>
      <c r="I7" s="34"/>
      <c r="J7" s="34"/>
      <c r="K7" s="34"/>
      <c r="L7" s="34"/>
      <c r="M7" s="34"/>
      <c r="N7" s="34"/>
      <c r="O7" s="299" t="str">
        <f>CONCATENATE("Page ",LEFT('Table des matières'!$K$19,2)+3)</f>
        <v>Page 12</v>
      </c>
      <c r="P7" s="688" t="str">
        <f>IF(PageDerniere="","",CONCATENATE("sur ",PageDerniere))</f>
        <v>sur 46</v>
      </c>
      <c r="Q7" s="34"/>
      <c r="R7" s="34"/>
      <c r="S7" s="34"/>
      <c r="T7" s="34"/>
      <c r="U7" s="34"/>
      <c r="V7" s="34"/>
      <c r="W7" s="34"/>
      <c r="X7" s="34"/>
      <c r="Y7" s="34"/>
      <c r="Z7" s="34"/>
      <c r="AA7" s="34"/>
      <c r="AB7" s="34"/>
      <c r="AC7" s="34"/>
      <c r="AD7" s="34"/>
      <c r="AE7" s="34"/>
      <c r="AF7" s="34"/>
      <c r="AG7" s="34"/>
      <c r="AH7" s="34"/>
      <c r="AI7" s="34"/>
      <c r="AJ7" s="34"/>
    </row>
    <row r="8" spans="1:36" ht="13.5" customHeight="1" x14ac:dyDescent="0.35">
      <c r="A8" s="34"/>
      <c r="B8" s="34"/>
      <c r="C8" s="34"/>
      <c r="D8" s="34"/>
      <c r="E8" s="34"/>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row>
    <row r="9" spans="1:36" ht="19.5" customHeight="1" x14ac:dyDescent="0.25">
      <c r="A9" s="1133"/>
      <c r="B9" s="118">
        <v>4</v>
      </c>
      <c r="C9" s="294" t="s">
        <v>1261</v>
      </c>
      <c r="D9" s="124"/>
      <c r="E9" s="124"/>
      <c r="F9" s="48"/>
      <c r="G9" s="48"/>
      <c r="H9" s="48"/>
      <c r="I9" s="48"/>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row>
    <row r="10" spans="1:36" ht="13.5" customHeight="1" x14ac:dyDescent="0.35">
      <c r="A10" s="34"/>
      <c r="B10" s="34"/>
      <c r="C10" s="34"/>
      <c r="D10" s="34"/>
      <c r="E10" s="34"/>
      <c r="F10" s="38"/>
      <c r="G10" s="38"/>
      <c r="H10" s="38"/>
      <c r="I10" s="38"/>
      <c r="J10" s="38"/>
      <c r="K10" s="34"/>
      <c r="L10" s="34"/>
      <c r="M10" s="92"/>
      <c r="N10" s="92"/>
      <c r="O10" s="92"/>
      <c r="P10" s="34"/>
      <c r="Q10" s="34"/>
      <c r="R10" s="3"/>
      <c r="S10" s="3"/>
      <c r="T10" s="3"/>
      <c r="U10" s="3"/>
      <c r="V10" s="3"/>
      <c r="W10" s="3"/>
      <c r="X10" s="3"/>
      <c r="Y10" s="3"/>
      <c r="Z10" s="3"/>
      <c r="AA10" s="3"/>
      <c r="AB10" s="3"/>
      <c r="AC10" s="3"/>
      <c r="AD10" s="3"/>
      <c r="AE10" s="3"/>
      <c r="AF10" s="3"/>
      <c r="AG10" s="3"/>
    </row>
    <row r="11" spans="1:36" ht="24.65" customHeight="1" x14ac:dyDescent="0.35">
      <c r="A11" s="34"/>
      <c r="B11" s="34"/>
      <c r="C11" s="34"/>
      <c r="D11" s="34"/>
      <c r="E11" s="34"/>
      <c r="F11" s="38"/>
      <c r="G11" s="38"/>
      <c r="H11" s="38"/>
      <c r="I11" s="1796" t="str">
        <f>IF(DateFinAF="","",YEAR(DateFinAF))</f>
        <v/>
      </c>
      <c r="J11" s="1719"/>
      <c r="K11" s="1720"/>
      <c r="L11" s="34"/>
      <c r="M11" s="1796" t="str">
        <f>IF(NbMoisExo&lt;12,"",IF(DateFinAF="","",YEAR(DateFinAF)-1))</f>
        <v/>
      </c>
      <c r="N11" s="1719"/>
      <c r="O11" s="1719"/>
      <c r="P11" s="1720"/>
      <c r="Q11" s="34"/>
      <c r="R11" s="3"/>
      <c r="S11" s="3"/>
      <c r="T11" s="3"/>
      <c r="U11" s="3"/>
      <c r="V11" s="3"/>
      <c r="W11" s="3"/>
      <c r="X11" s="3"/>
      <c r="Y11" s="3"/>
      <c r="Z11" s="3"/>
      <c r="AA11" s="3"/>
      <c r="AB11" s="3"/>
      <c r="AC11" s="3"/>
      <c r="AD11" s="3"/>
      <c r="AE11" s="3"/>
      <c r="AF11" s="3"/>
      <c r="AG11" s="3"/>
    </row>
    <row r="12" spans="1:36" ht="21" customHeight="1" x14ac:dyDescent="0.35">
      <c r="A12" s="34"/>
      <c r="B12" s="34"/>
      <c r="C12" s="34"/>
      <c r="D12" s="34"/>
      <c r="E12" s="34"/>
      <c r="F12" s="38"/>
      <c r="G12" s="38"/>
      <c r="H12" s="38"/>
      <c r="I12" s="1218" t="s">
        <v>1262</v>
      </c>
      <c r="J12" s="1218" t="s">
        <v>1157</v>
      </c>
      <c r="K12" s="1218" t="s">
        <v>955</v>
      </c>
      <c r="L12" s="34"/>
      <c r="M12" s="1218" t="s">
        <v>1262</v>
      </c>
      <c r="N12" s="1218"/>
      <c r="O12" s="1218" t="s">
        <v>1157</v>
      </c>
      <c r="P12" s="1218" t="s">
        <v>955</v>
      </c>
      <c r="Q12" s="34"/>
      <c r="R12" s="3"/>
      <c r="S12" s="3"/>
      <c r="T12" s="3"/>
      <c r="U12" s="3"/>
      <c r="V12" s="3"/>
      <c r="W12" s="3"/>
      <c r="X12" s="3"/>
      <c r="Y12" s="3"/>
      <c r="Z12" s="3"/>
      <c r="AA12" s="3"/>
      <c r="AB12" s="3"/>
      <c r="AC12" s="3"/>
      <c r="AD12" s="3"/>
      <c r="AE12" s="3"/>
      <c r="AF12" s="3"/>
      <c r="AG12" s="3"/>
    </row>
    <row r="13" spans="1:36" ht="21" customHeight="1" x14ac:dyDescent="0.35">
      <c r="A13" s="34"/>
      <c r="B13" s="1798"/>
      <c r="C13" s="1799"/>
      <c r="D13" s="1799"/>
      <c r="E13" s="1799"/>
      <c r="F13" s="1799"/>
      <c r="G13" s="1800"/>
      <c r="H13" s="38"/>
      <c r="I13" s="963"/>
      <c r="J13" s="963"/>
      <c r="K13" s="315">
        <v>0</v>
      </c>
      <c r="L13" s="315"/>
      <c r="M13" s="964"/>
      <c r="N13" s="1808"/>
      <c r="O13" s="1809"/>
      <c r="P13" s="315">
        <v>0</v>
      </c>
      <c r="Q13" s="34"/>
      <c r="R13" s="3"/>
      <c r="S13" s="3"/>
      <c r="T13" s="3"/>
      <c r="U13" s="3"/>
      <c r="V13" s="3"/>
      <c r="W13" s="3"/>
      <c r="X13" s="3"/>
      <c r="Y13" s="3"/>
      <c r="Z13" s="3"/>
      <c r="AA13" s="3"/>
      <c r="AB13" s="3"/>
      <c r="AC13" s="3"/>
      <c r="AD13" s="3"/>
      <c r="AE13" s="3"/>
      <c r="AF13" s="3"/>
      <c r="AG13" s="3"/>
    </row>
    <row r="14" spans="1:36" ht="21" customHeight="1" x14ac:dyDescent="0.35">
      <c r="A14" s="34"/>
      <c r="B14" s="1801"/>
      <c r="C14" s="1802"/>
      <c r="D14" s="1802"/>
      <c r="E14" s="1802"/>
      <c r="F14" s="1802"/>
      <c r="G14" s="1803"/>
      <c r="H14" s="38"/>
      <c r="I14" s="965"/>
      <c r="J14" s="965"/>
      <c r="K14" s="687"/>
      <c r="L14" s="687"/>
      <c r="M14" s="966"/>
      <c r="N14" s="966"/>
      <c r="O14" s="966"/>
      <c r="P14" s="687"/>
      <c r="Q14" s="34"/>
      <c r="R14" s="3"/>
      <c r="S14" s="3"/>
      <c r="T14" s="3"/>
      <c r="U14" s="3"/>
      <c r="V14" s="3"/>
      <c r="W14" s="3"/>
      <c r="X14" s="3"/>
      <c r="Y14" s="3"/>
      <c r="Z14" s="3"/>
      <c r="AA14" s="3"/>
      <c r="AB14" s="3"/>
      <c r="AC14" s="3"/>
      <c r="AD14" s="3"/>
      <c r="AE14" s="3"/>
      <c r="AF14" s="3"/>
      <c r="AG14" s="3"/>
    </row>
    <row r="15" spans="1:36" ht="21" customHeight="1" x14ac:dyDescent="0.35">
      <c r="A15" s="34"/>
      <c r="B15" s="1798"/>
      <c r="C15" s="1799"/>
      <c r="D15" s="1799"/>
      <c r="E15" s="1799"/>
      <c r="F15" s="1799"/>
      <c r="G15" s="1800"/>
      <c r="H15" s="38"/>
      <c r="I15" s="963"/>
      <c r="J15" s="963"/>
      <c r="K15" s="315">
        <v>0</v>
      </c>
      <c r="L15" s="315"/>
      <c r="M15" s="964"/>
      <c r="N15" s="1808"/>
      <c r="O15" s="1809"/>
      <c r="P15" s="315">
        <v>0</v>
      </c>
      <c r="Q15" s="34"/>
      <c r="R15" s="3"/>
      <c r="S15" s="3"/>
      <c r="T15" s="3"/>
      <c r="U15" s="3"/>
      <c r="V15" s="3"/>
      <c r="W15" s="3"/>
      <c r="X15" s="3"/>
      <c r="Y15" s="3"/>
      <c r="Z15" s="3"/>
      <c r="AA15" s="3"/>
      <c r="AB15" s="3"/>
      <c r="AC15" s="3"/>
      <c r="AD15" s="3"/>
      <c r="AE15" s="3"/>
      <c r="AF15" s="3"/>
      <c r="AG15" s="3"/>
    </row>
    <row r="16" spans="1:36" ht="21" customHeight="1" x14ac:dyDescent="0.35">
      <c r="A16" s="34"/>
      <c r="B16" s="1801"/>
      <c r="C16" s="1802"/>
      <c r="D16" s="1802"/>
      <c r="E16" s="1802"/>
      <c r="F16" s="1802"/>
      <c r="G16" s="1803"/>
      <c r="H16" s="92"/>
      <c r="I16" s="965"/>
      <c r="J16" s="965"/>
      <c r="K16" s="687"/>
      <c r="L16" s="687"/>
      <c r="M16" s="966"/>
      <c r="N16" s="966"/>
      <c r="O16" s="966"/>
      <c r="P16" s="687"/>
      <c r="Q16" s="34"/>
      <c r="R16" s="3"/>
      <c r="S16" s="3"/>
      <c r="T16" s="3"/>
      <c r="U16" s="3"/>
      <c r="V16" s="3"/>
      <c r="W16" s="3"/>
      <c r="X16" s="3"/>
      <c r="Y16" s="3"/>
      <c r="Z16" s="3"/>
      <c r="AA16" s="3"/>
      <c r="AB16" s="3"/>
      <c r="AC16" s="3"/>
      <c r="AD16" s="3"/>
      <c r="AE16" s="3"/>
      <c r="AF16" s="3"/>
      <c r="AG16" s="3"/>
    </row>
    <row r="17" spans="1:33" ht="21" customHeight="1" x14ac:dyDescent="0.35">
      <c r="A17" s="34"/>
      <c r="B17" s="1798"/>
      <c r="C17" s="1799"/>
      <c r="D17" s="1799"/>
      <c r="E17" s="1799"/>
      <c r="F17" s="1799"/>
      <c r="G17" s="1800"/>
      <c r="H17" s="38"/>
      <c r="I17" s="963"/>
      <c r="J17" s="963"/>
      <c r="K17" s="315">
        <v>0</v>
      </c>
      <c r="L17" s="315"/>
      <c r="M17" s="964"/>
      <c r="N17" s="1808"/>
      <c r="O17" s="1809"/>
      <c r="P17" s="315">
        <v>0</v>
      </c>
      <c r="Q17" s="34"/>
      <c r="R17" s="3"/>
      <c r="S17" s="3"/>
      <c r="T17" s="3"/>
      <c r="U17" s="3"/>
      <c r="V17" s="3"/>
      <c r="W17" s="3"/>
      <c r="X17" s="3"/>
      <c r="Y17" s="3"/>
      <c r="Z17" s="3"/>
      <c r="AA17" s="3"/>
      <c r="AB17" s="3"/>
      <c r="AC17" s="3"/>
      <c r="AD17" s="3"/>
      <c r="AE17" s="3"/>
      <c r="AF17" s="3"/>
      <c r="AG17" s="3"/>
    </row>
    <row r="18" spans="1:33" ht="21" customHeight="1" x14ac:dyDescent="0.35">
      <c r="A18" s="34"/>
      <c r="B18" s="1801"/>
      <c r="C18" s="1802"/>
      <c r="D18" s="1802"/>
      <c r="E18" s="1802"/>
      <c r="F18" s="1802"/>
      <c r="G18" s="1803"/>
      <c r="H18" s="92"/>
      <c r="I18" s="965"/>
      <c r="J18" s="965"/>
      <c r="K18" s="687"/>
      <c r="L18" s="687"/>
      <c r="M18" s="966"/>
      <c r="N18" s="966"/>
      <c r="O18" s="966"/>
      <c r="P18" s="687"/>
      <c r="Q18" s="34"/>
      <c r="R18" s="3"/>
      <c r="S18" s="3"/>
      <c r="T18" s="3"/>
      <c r="U18" s="3"/>
      <c r="V18" s="3"/>
      <c r="W18" s="3"/>
      <c r="X18" s="3"/>
      <c r="Y18" s="3"/>
      <c r="Z18" s="3"/>
      <c r="AA18" s="3"/>
      <c r="AB18" s="3"/>
      <c r="AC18" s="3"/>
      <c r="AD18" s="3"/>
      <c r="AE18" s="3"/>
      <c r="AF18" s="3"/>
      <c r="AG18" s="3"/>
    </row>
    <row r="19" spans="1:33" ht="21" customHeight="1" x14ac:dyDescent="0.35">
      <c r="A19" s="34"/>
      <c r="B19" s="1798"/>
      <c r="C19" s="1799"/>
      <c r="D19" s="1799"/>
      <c r="E19" s="1799"/>
      <c r="F19" s="1799"/>
      <c r="G19" s="1800"/>
      <c r="H19" s="38"/>
      <c r="I19" s="963"/>
      <c r="J19" s="963"/>
      <c r="K19" s="315">
        <v>0</v>
      </c>
      <c r="L19" s="315"/>
      <c r="M19" s="964"/>
      <c r="N19" s="1808"/>
      <c r="O19" s="1809"/>
      <c r="P19" s="315">
        <v>0</v>
      </c>
      <c r="Q19" s="34"/>
      <c r="R19" s="3"/>
      <c r="S19" s="3"/>
      <c r="T19" s="3"/>
      <c r="U19" s="3"/>
      <c r="V19" s="3"/>
      <c r="W19" s="3"/>
      <c r="X19" s="3"/>
      <c r="Y19" s="3"/>
      <c r="Z19" s="3"/>
      <c r="AA19" s="3"/>
      <c r="AB19" s="3"/>
      <c r="AC19" s="3"/>
      <c r="AD19" s="3"/>
      <c r="AE19" s="3"/>
      <c r="AF19" s="3"/>
      <c r="AG19" s="3"/>
    </row>
    <row r="20" spans="1:33" ht="21" customHeight="1" x14ac:dyDescent="0.35">
      <c r="A20" s="34"/>
      <c r="B20" s="1801"/>
      <c r="C20" s="1802"/>
      <c r="D20" s="1802"/>
      <c r="E20" s="1802"/>
      <c r="F20" s="1802"/>
      <c r="G20" s="1803"/>
      <c r="H20" s="38"/>
      <c r="I20" s="965"/>
      <c r="J20" s="965"/>
      <c r="K20" s="687"/>
      <c r="L20" s="687"/>
      <c r="M20" s="966"/>
      <c r="N20" s="966"/>
      <c r="O20" s="966"/>
      <c r="P20" s="687"/>
      <c r="Q20" s="34"/>
      <c r="R20" s="3"/>
      <c r="S20" s="3"/>
      <c r="T20" s="3"/>
      <c r="U20" s="3"/>
      <c r="V20" s="3"/>
      <c r="W20" s="3"/>
      <c r="X20" s="3"/>
      <c r="Y20" s="3"/>
      <c r="Z20" s="3"/>
      <c r="AA20" s="3"/>
      <c r="AB20" s="3"/>
      <c r="AC20" s="3"/>
      <c r="AD20" s="3"/>
      <c r="AE20" s="3"/>
      <c r="AF20" s="3"/>
      <c r="AG20" s="3"/>
    </row>
    <row r="21" spans="1:33" ht="21" customHeight="1" x14ac:dyDescent="0.35">
      <c r="A21" s="34"/>
      <c r="B21" s="1798"/>
      <c r="C21" s="1799"/>
      <c r="D21" s="1799"/>
      <c r="E21" s="1799"/>
      <c r="F21" s="1799"/>
      <c r="G21" s="1800"/>
      <c r="H21" s="38"/>
      <c r="I21" s="963"/>
      <c r="J21" s="963"/>
      <c r="K21" s="315">
        <v>0</v>
      </c>
      <c r="L21" s="315"/>
      <c r="M21" s="964"/>
      <c r="N21" s="1808"/>
      <c r="O21" s="1809"/>
      <c r="P21" s="315">
        <v>0</v>
      </c>
      <c r="Q21" s="34"/>
      <c r="R21" s="3"/>
      <c r="S21" s="3"/>
      <c r="T21" s="3"/>
      <c r="U21" s="3"/>
      <c r="V21" s="3"/>
      <c r="W21" s="3"/>
      <c r="X21" s="3"/>
      <c r="Y21" s="3"/>
      <c r="Z21" s="3"/>
      <c r="AA21" s="3"/>
      <c r="AB21" s="3"/>
      <c r="AC21" s="3"/>
      <c r="AD21" s="3"/>
      <c r="AE21" s="3"/>
      <c r="AF21" s="3"/>
      <c r="AG21" s="3"/>
    </row>
    <row r="22" spans="1:33" ht="21" customHeight="1" x14ac:dyDescent="0.35">
      <c r="A22" s="34"/>
      <c r="B22" s="1801"/>
      <c r="C22" s="1802"/>
      <c r="D22" s="1802"/>
      <c r="E22" s="1802"/>
      <c r="F22" s="1802"/>
      <c r="G22" s="1803"/>
      <c r="H22" s="92"/>
      <c r="I22" s="965"/>
      <c r="J22" s="965"/>
      <c r="K22" s="687"/>
      <c r="L22" s="687"/>
      <c r="M22" s="966"/>
      <c r="N22" s="966"/>
      <c r="O22" s="966"/>
      <c r="P22" s="687"/>
      <c r="Q22" s="34"/>
      <c r="R22" s="3"/>
      <c r="S22" s="3"/>
      <c r="T22" s="3"/>
      <c r="U22" s="3"/>
      <c r="V22" s="3"/>
      <c r="W22" s="3"/>
      <c r="X22" s="3"/>
      <c r="Y22" s="3"/>
      <c r="Z22" s="3"/>
      <c r="AA22" s="3"/>
      <c r="AB22" s="3"/>
      <c r="AC22" s="3"/>
      <c r="AD22" s="3"/>
      <c r="AE22" s="3"/>
      <c r="AF22" s="3"/>
      <c r="AG22" s="3"/>
    </row>
    <row r="23" spans="1:33" ht="21" customHeight="1" x14ac:dyDescent="0.35">
      <c r="A23" s="34"/>
      <c r="B23" s="1798"/>
      <c r="C23" s="1799"/>
      <c r="D23" s="1799"/>
      <c r="E23" s="1799"/>
      <c r="F23" s="1799"/>
      <c r="G23" s="1800"/>
      <c r="H23" s="38"/>
      <c r="I23" s="963"/>
      <c r="J23" s="963"/>
      <c r="K23" s="315">
        <v>0</v>
      </c>
      <c r="L23" s="315"/>
      <c r="M23" s="964"/>
      <c r="N23" s="1808"/>
      <c r="O23" s="1809"/>
      <c r="P23" s="315">
        <v>0</v>
      </c>
      <c r="Q23" s="34"/>
      <c r="R23" s="3"/>
      <c r="S23" s="3"/>
      <c r="T23" s="3"/>
      <c r="U23" s="3"/>
      <c r="V23" s="3"/>
      <c r="W23" s="3"/>
      <c r="X23" s="3"/>
      <c r="Y23" s="3"/>
      <c r="Z23" s="3"/>
      <c r="AA23" s="3"/>
      <c r="AB23" s="3"/>
      <c r="AC23" s="3"/>
      <c r="AD23" s="3"/>
      <c r="AE23" s="3"/>
      <c r="AF23" s="3"/>
      <c r="AG23" s="3"/>
    </row>
    <row r="24" spans="1:33" ht="21" customHeight="1" x14ac:dyDescent="0.35">
      <c r="A24" s="34"/>
      <c r="B24" s="1801"/>
      <c r="C24" s="1802"/>
      <c r="D24" s="1802"/>
      <c r="E24" s="1802"/>
      <c r="F24" s="1802"/>
      <c r="G24" s="1803"/>
      <c r="H24" s="38"/>
      <c r="I24" s="967"/>
      <c r="J24" s="967"/>
      <c r="K24" s="315"/>
      <c r="L24" s="315"/>
      <c r="M24" s="968"/>
      <c r="N24" s="968"/>
      <c r="O24" s="968"/>
      <c r="P24" s="315"/>
      <c r="Q24" s="34"/>
      <c r="R24" s="3"/>
      <c r="S24" s="3"/>
      <c r="T24" s="3"/>
      <c r="U24" s="3"/>
      <c r="V24" s="3"/>
      <c r="W24" s="3"/>
      <c r="X24" s="3"/>
      <c r="Y24" s="3"/>
      <c r="Z24" s="3"/>
      <c r="AA24" s="3"/>
      <c r="AB24" s="3"/>
      <c r="AC24" s="3"/>
      <c r="AD24" s="3"/>
      <c r="AE24" s="3"/>
      <c r="AF24" s="3"/>
      <c r="AG24" s="3"/>
    </row>
    <row r="25" spans="1:33" ht="21" customHeight="1" x14ac:dyDescent="0.35">
      <c r="A25" s="34"/>
      <c r="B25" s="1798"/>
      <c r="C25" s="1799"/>
      <c r="D25" s="1799"/>
      <c r="E25" s="1799"/>
      <c r="F25" s="1799"/>
      <c r="G25" s="1800"/>
      <c r="H25" s="38"/>
      <c r="I25" s="963"/>
      <c r="J25" s="963"/>
      <c r="K25" s="315">
        <v>0</v>
      </c>
      <c r="L25" s="315"/>
      <c r="M25" s="964"/>
      <c r="N25" s="1808"/>
      <c r="O25" s="1809"/>
      <c r="P25" s="315">
        <v>0</v>
      </c>
      <c r="Q25" s="34"/>
      <c r="R25" s="3"/>
      <c r="S25" s="3"/>
      <c r="T25" s="3"/>
      <c r="U25" s="3"/>
      <c r="V25" s="3"/>
      <c r="W25" s="3"/>
      <c r="X25" s="3"/>
      <c r="Y25" s="3"/>
      <c r="Z25" s="3"/>
      <c r="AA25" s="3"/>
      <c r="AB25" s="3"/>
      <c r="AC25" s="3"/>
      <c r="AD25" s="3"/>
      <c r="AE25" s="3"/>
      <c r="AF25" s="3"/>
      <c r="AG25" s="3"/>
    </row>
    <row r="26" spans="1:33" ht="21" customHeight="1" x14ac:dyDescent="0.35">
      <c r="A26" s="34"/>
      <c r="B26" s="1801"/>
      <c r="C26" s="1802"/>
      <c r="D26" s="1802"/>
      <c r="E26" s="1802"/>
      <c r="F26" s="1802"/>
      <c r="G26" s="1803"/>
      <c r="H26" s="38"/>
      <c r="I26" s="686"/>
      <c r="J26" s="686"/>
      <c r="K26" s="38"/>
      <c r="L26" s="34"/>
      <c r="M26" s="92"/>
      <c r="N26" s="92"/>
      <c r="O26" s="92"/>
      <c r="P26" s="34"/>
      <c r="Q26" s="34"/>
      <c r="R26" s="3"/>
      <c r="S26" s="3"/>
      <c r="T26" s="3"/>
      <c r="U26" s="3"/>
      <c r="V26" s="3"/>
      <c r="W26" s="3"/>
      <c r="X26" s="3"/>
      <c r="Y26" s="3"/>
      <c r="Z26" s="3"/>
      <c r="AA26" s="3"/>
      <c r="AB26" s="3"/>
      <c r="AC26" s="3"/>
      <c r="AD26" s="3"/>
      <c r="AE26" s="3"/>
      <c r="AF26" s="3"/>
      <c r="AG26" s="3"/>
    </row>
    <row r="27" spans="1:33" ht="21" customHeight="1" x14ac:dyDescent="0.35">
      <c r="A27" s="34"/>
      <c r="B27" s="34"/>
      <c r="C27" s="34"/>
      <c r="D27" s="34"/>
      <c r="E27" s="34"/>
      <c r="F27" s="38"/>
      <c r="G27" s="38"/>
      <c r="H27" s="38"/>
      <c r="I27" s="305">
        <f>SUM(I13:I26)</f>
        <v>0</v>
      </c>
      <c r="J27" s="305">
        <f>SUM(J13:J26)</f>
        <v>0</v>
      </c>
      <c r="K27" s="305">
        <f>SUM(K13:K26)</f>
        <v>0</v>
      </c>
      <c r="L27" s="34"/>
      <c r="M27" s="305">
        <f>SUM(M13:M26)</f>
        <v>0</v>
      </c>
      <c r="N27" s="305"/>
      <c r="O27" s="305">
        <f>SUM(O13:O26)</f>
        <v>0</v>
      </c>
      <c r="P27" s="305">
        <f>SUM(P13:P26)</f>
        <v>0</v>
      </c>
      <c r="Q27" s="34"/>
      <c r="R27" s="3"/>
      <c r="S27" s="3"/>
      <c r="T27" s="3"/>
      <c r="U27" s="3"/>
      <c r="V27" s="3"/>
      <c r="W27" s="3"/>
      <c r="X27" s="3"/>
      <c r="Y27" s="3"/>
      <c r="Z27" s="3"/>
      <c r="AA27" s="3"/>
      <c r="AB27" s="3"/>
      <c r="AC27" s="3"/>
      <c r="AD27" s="3"/>
      <c r="AE27" s="3"/>
      <c r="AF27" s="3"/>
      <c r="AG27" s="3"/>
    </row>
    <row r="28" spans="1:33" ht="21" customHeight="1" x14ac:dyDescent="0.35">
      <c r="A28" s="34"/>
      <c r="B28" s="34"/>
      <c r="C28" s="34"/>
      <c r="D28" s="34"/>
      <c r="E28" s="34"/>
      <c r="F28" s="38"/>
      <c r="G28" s="38"/>
      <c r="H28" s="38"/>
      <c r="I28" s="38"/>
      <c r="J28" s="38"/>
      <c r="K28" s="34"/>
      <c r="L28" s="34"/>
      <c r="M28" s="92"/>
      <c r="N28" s="92"/>
      <c r="O28" s="92"/>
      <c r="P28" s="34"/>
      <c r="Q28" s="34"/>
      <c r="R28" s="3"/>
      <c r="S28" s="3"/>
      <c r="T28" s="3"/>
      <c r="U28" s="3"/>
      <c r="V28" s="3"/>
      <c r="W28" s="3"/>
      <c r="X28" s="3"/>
      <c r="Y28" s="3"/>
      <c r="Z28" s="3"/>
      <c r="AA28" s="3"/>
      <c r="AB28" s="3"/>
      <c r="AC28" s="3"/>
      <c r="AD28" s="3"/>
      <c r="AE28" s="3"/>
      <c r="AF28" s="3"/>
      <c r="AG28" s="3"/>
    </row>
    <row r="29" spans="1:33" ht="19.5" customHeight="1" x14ac:dyDescent="0.25">
      <c r="A29" s="1133"/>
      <c r="B29" s="118">
        <v>5</v>
      </c>
      <c r="C29" s="294" t="s">
        <v>1263</v>
      </c>
      <c r="D29" s="124"/>
      <c r="E29" s="124"/>
      <c r="F29" s="48"/>
      <c r="G29" s="48"/>
      <c r="H29" s="48"/>
      <c r="I29" s="48"/>
      <c r="J29" s="115"/>
      <c r="K29" s="48"/>
      <c r="L29" s="34"/>
      <c r="M29" s="295"/>
      <c r="N29" s="295"/>
      <c r="O29" s="295"/>
      <c r="P29" s="48"/>
      <c r="Q29" s="48"/>
      <c r="R29" s="58"/>
      <c r="S29" s="58"/>
      <c r="T29" s="58"/>
      <c r="U29" s="58"/>
      <c r="V29" s="58"/>
      <c r="W29" s="58"/>
      <c r="X29" s="58"/>
      <c r="Y29" s="58"/>
      <c r="Z29" s="58"/>
      <c r="AA29" s="58"/>
      <c r="AB29" s="58"/>
      <c r="AC29" s="58"/>
      <c r="AD29" s="58"/>
      <c r="AE29" s="58"/>
      <c r="AF29" s="58"/>
      <c r="AG29" s="58"/>
    </row>
    <row r="30" spans="1:33" ht="7.5" customHeight="1" x14ac:dyDescent="0.3">
      <c r="A30" s="1128"/>
      <c r="B30" s="1128"/>
      <c r="C30" s="1128"/>
      <c r="D30" s="1128"/>
      <c r="E30" s="1128"/>
      <c r="F30" s="1128"/>
      <c r="G30" s="1128"/>
      <c r="H30" s="1128"/>
      <c r="I30" s="1128"/>
      <c r="J30" s="1128"/>
      <c r="K30" s="1128"/>
      <c r="L30" s="34"/>
      <c r="M30" s="1128"/>
      <c r="N30" s="1128"/>
      <c r="O30" s="1128"/>
      <c r="P30" s="1128"/>
      <c r="Q30" s="1128"/>
      <c r="R30" s="3"/>
      <c r="S30" s="3"/>
      <c r="T30" s="3"/>
      <c r="U30" s="3"/>
      <c r="V30" s="3"/>
      <c r="W30" s="3"/>
      <c r="X30" s="3"/>
      <c r="Y30" s="3"/>
      <c r="Z30" s="3"/>
      <c r="AA30" s="3"/>
      <c r="AB30" s="3"/>
      <c r="AC30" s="3"/>
      <c r="AD30" s="3"/>
      <c r="AE30" s="3"/>
      <c r="AF30" s="3"/>
      <c r="AG30" s="3"/>
    </row>
    <row r="31" spans="1:33" ht="17.25" customHeight="1" x14ac:dyDescent="0.25">
      <c r="A31" s="1133"/>
      <c r="B31" s="1133"/>
      <c r="C31" s="1133"/>
      <c r="D31" s="1133"/>
      <c r="E31" s="1133"/>
      <c r="F31" s="1133"/>
      <c r="G31" s="1133"/>
      <c r="H31" s="1133"/>
      <c r="I31" s="1796" t="str">
        <f>IF(DateFinAF="","",YEAR(DateFinAF))</f>
        <v/>
      </c>
      <c r="J31" s="1719"/>
      <c r="K31" s="1720"/>
      <c r="L31" s="34"/>
      <c r="M31" s="1796" t="str">
        <f>IF(NbMoisExo&lt;12,"",IF(DateFinAF="","",YEAR(DateFinAF)-1))</f>
        <v/>
      </c>
      <c r="N31" s="1719"/>
      <c r="O31" s="1719"/>
      <c r="P31" s="1720"/>
      <c r="Q31" s="1133"/>
      <c r="R31" s="58"/>
      <c r="S31" s="58"/>
      <c r="T31" s="58"/>
      <c r="U31" s="58"/>
      <c r="V31" s="58"/>
      <c r="W31" s="58"/>
      <c r="X31" s="58"/>
      <c r="Y31" s="58"/>
      <c r="Z31" s="58"/>
      <c r="AA31" s="58"/>
      <c r="AB31" s="58"/>
      <c r="AC31" s="58"/>
      <c r="AD31" s="58"/>
      <c r="AE31" s="58"/>
      <c r="AF31" s="58"/>
      <c r="AG31" s="58"/>
    </row>
    <row r="32" spans="1:33" ht="20.25" customHeight="1" x14ac:dyDescent="0.25">
      <c r="A32" s="1133"/>
      <c r="B32" s="1133"/>
      <c r="C32" s="1133"/>
      <c r="D32" s="1133"/>
      <c r="E32" s="1133"/>
      <c r="F32" s="1133"/>
      <c r="G32" s="1133"/>
      <c r="H32" s="1133"/>
      <c r="I32" s="1218" t="s">
        <v>1264</v>
      </c>
      <c r="J32" s="1218" t="s">
        <v>1157</v>
      </c>
      <c r="K32" s="1218" t="s">
        <v>955</v>
      </c>
      <c r="L32" s="34"/>
      <c r="M32" s="1218" t="s">
        <v>1264</v>
      </c>
      <c r="N32" s="1218"/>
      <c r="O32" s="1218" t="s">
        <v>1157</v>
      </c>
      <c r="P32" s="1218" t="s">
        <v>955</v>
      </c>
      <c r="Q32" s="1133"/>
      <c r="R32" s="58"/>
      <c r="S32" s="58"/>
      <c r="T32" s="58"/>
      <c r="U32" s="58"/>
      <c r="V32" s="58"/>
      <c r="W32" s="58"/>
      <c r="X32" s="58"/>
      <c r="Y32" s="58"/>
      <c r="Z32" s="58"/>
      <c r="AA32" s="58"/>
      <c r="AB32" s="58"/>
      <c r="AC32" s="58"/>
      <c r="AD32" s="58"/>
      <c r="AE32" s="58"/>
      <c r="AF32" s="58"/>
      <c r="AG32" s="58"/>
    </row>
    <row r="33" spans="1:33" ht="4.5" customHeight="1" x14ac:dyDescent="0.25">
      <c r="A33" s="1133"/>
      <c r="B33" s="1133"/>
      <c r="C33" s="1133"/>
      <c r="D33" s="1133"/>
      <c r="E33" s="1133"/>
      <c r="F33" s="1133"/>
      <c r="G33" s="1133"/>
      <c r="H33" s="1133"/>
      <c r="I33" s="1218"/>
      <c r="J33" s="1218"/>
      <c r="K33" s="1218"/>
      <c r="L33" s="34"/>
      <c r="M33" s="1218"/>
      <c r="N33" s="1218"/>
      <c r="O33" s="1218"/>
      <c r="P33" s="1218"/>
      <c r="Q33" s="1133"/>
      <c r="R33" s="58"/>
      <c r="S33" s="58"/>
      <c r="T33" s="58"/>
      <c r="U33" s="58"/>
      <c r="V33" s="58"/>
      <c r="W33" s="58"/>
      <c r="X33" s="58"/>
      <c r="Y33" s="58"/>
      <c r="Z33" s="58"/>
      <c r="AA33" s="58"/>
      <c r="AB33" s="58"/>
      <c r="AC33" s="58"/>
      <c r="AD33" s="58"/>
      <c r="AE33" s="58"/>
      <c r="AF33" s="58"/>
      <c r="AG33" s="58"/>
    </row>
    <row r="34" spans="1:33" ht="21" customHeight="1" x14ac:dyDescent="0.3">
      <c r="A34" s="1133"/>
      <c r="B34" s="1133"/>
      <c r="D34" s="1133" t="s">
        <v>435</v>
      </c>
      <c r="E34" s="1133"/>
      <c r="F34" s="1133"/>
      <c r="G34" s="1133"/>
      <c r="H34" s="1133"/>
      <c r="I34" s="1236">
        <f>'Annexe C'!O22</f>
        <v>0</v>
      </c>
      <c r="J34" s="1237"/>
      <c r="K34" s="1238">
        <f>SUM(I34:J34)</f>
        <v>0</v>
      </c>
      <c r="L34" s="1239"/>
      <c r="M34" s="1236">
        <f>'Annexe C'!Q22</f>
        <v>0</v>
      </c>
      <c r="N34" s="1819"/>
      <c r="O34" s="1811"/>
      <c r="P34" s="1238">
        <f>SUM(M34:O34)</f>
        <v>0</v>
      </c>
      <c r="Q34" s="1133"/>
      <c r="R34" s="58"/>
      <c r="S34" s="58"/>
      <c r="T34" s="58"/>
      <c r="U34" s="58"/>
      <c r="V34" s="58"/>
      <c r="W34" s="58"/>
      <c r="X34" s="58"/>
      <c r="Y34" s="58"/>
      <c r="Z34" s="58"/>
      <c r="AA34" s="58"/>
      <c r="AB34" s="58"/>
      <c r="AC34" s="58"/>
      <c r="AD34" s="58"/>
      <c r="AE34" s="58"/>
      <c r="AF34" s="58"/>
      <c r="AG34" s="58"/>
    </row>
    <row r="35" spans="1:33" ht="21" customHeight="1" x14ac:dyDescent="0.3">
      <c r="A35" s="1133"/>
      <c r="B35" s="1133"/>
      <c r="D35" s="1133" t="s">
        <v>437</v>
      </c>
      <c r="E35" s="1133"/>
      <c r="F35" s="1133"/>
      <c r="G35" s="1133"/>
      <c r="H35" s="1133"/>
      <c r="I35" s="1236">
        <f>'Annexe C'!O23</f>
        <v>0</v>
      </c>
      <c r="J35" s="1237"/>
      <c r="K35" s="1238">
        <f>SUM(I35:J35)</f>
        <v>0</v>
      </c>
      <c r="L35" s="1239"/>
      <c r="M35" s="1236">
        <f>'Annexe C'!Q23</f>
        <v>0</v>
      </c>
      <c r="N35" s="1819"/>
      <c r="O35" s="1811"/>
      <c r="P35" s="1238">
        <f>SUM(M35:O35)</f>
        <v>0</v>
      </c>
      <c r="Q35" s="1133"/>
      <c r="R35" s="58"/>
      <c r="S35" s="58"/>
      <c r="T35" s="58"/>
      <c r="U35" s="58"/>
      <c r="V35" s="58"/>
      <c r="W35" s="58"/>
      <c r="X35" s="58"/>
      <c r="Y35" s="58"/>
      <c r="Z35" s="58"/>
      <c r="AA35" s="58"/>
      <c r="AB35" s="58"/>
      <c r="AC35" s="58"/>
      <c r="AD35" s="58"/>
      <c r="AE35" s="58"/>
      <c r="AF35" s="58"/>
      <c r="AG35" s="58"/>
    </row>
    <row r="36" spans="1:33" ht="21" customHeight="1" x14ac:dyDescent="0.3">
      <c r="A36" s="1133"/>
      <c r="B36" s="1133"/>
      <c r="D36" s="1133" t="s">
        <v>439</v>
      </c>
      <c r="E36" s="1133"/>
      <c r="F36" s="1133"/>
      <c r="G36" s="1133"/>
      <c r="H36" s="1133"/>
      <c r="I36" s="1240">
        <f>'Annexe C'!O24</f>
        <v>0</v>
      </c>
      <c r="J36" s="1241"/>
      <c r="K36" s="1242">
        <f>SUM(I36:J36)</f>
        <v>0</v>
      </c>
      <c r="L36" s="1239"/>
      <c r="M36" s="1240">
        <f>'Annexe C'!Q24</f>
        <v>0</v>
      </c>
      <c r="N36" s="1820"/>
      <c r="O36" s="1821"/>
      <c r="P36" s="1242">
        <f>SUM(M36:O36)</f>
        <v>0</v>
      </c>
      <c r="Q36" s="1133"/>
      <c r="R36" s="58"/>
      <c r="S36" s="58"/>
      <c r="T36" s="58"/>
      <c r="U36" s="58"/>
      <c r="V36" s="58"/>
      <c r="W36" s="58"/>
      <c r="X36" s="58"/>
      <c r="Y36" s="58"/>
      <c r="Z36" s="58"/>
      <c r="AA36" s="58"/>
      <c r="AB36" s="58"/>
      <c r="AC36" s="58"/>
      <c r="AD36" s="58"/>
      <c r="AE36" s="58"/>
      <c r="AF36" s="58"/>
      <c r="AG36" s="58"/>
    </row>
    <row r="37" spans="1:33" ht="21" customHeight="1" x14ac:dyDescent="0.3">
      <c r="A37" s="1133"/>
      <c r="B37" s="1133"/>
      <c r="D37" s="1133"/>
      <c r="E37" s="1133"/>
      <c r="F37" s="1133"/>
      <c r="G37" s="1133"/>
      <c r="H37" s="1133"/>
      <c r="I37" s="1243">
        <f>SUM(I34:I36)</f>
        <v>0</v>
      </c>
      <c r="J37" s="1243">
        <f>SUM(J34:J36)</f>
        <v>0</v>
      </c>
      <c r="K37" s="1243">
        <f>SUM(K34:K36)</f>
        <v>0</v>
      </c>
      <c r="L37" s="1239"/>
      <c r="M37" s="1243">
        <f>SUM(M34:M36)</f>
        <v>0</v>
      </c>
      <c r="N37" s="1243"/>
      <c r="O37" s="1243">
        <f>SUM(O34:O36)</f>
        <v>0</v>
      </c>
      <c r="P37" s="1243">
        <f>SUM(P34:P36)</f>
        <v>0</v>
      </c>
      <c r="Q37" s="1133"/>
      <c r="R37" s="58"/>
      <c r="S37" s="58"/>
      <c r="T37" s="58"/>
      <c r="U37" s="58"/>
      <c r="V37" s="58"/>
      <c r="W37" s="58"/>
      <c r="X37" s="58"/>
      <c r="Y37" s="58"/>
      <c r="Z37" s="58"/>
      <c r="AA37" s="58"/>
      <c r="AB37" s="58"/>
      <c r="AC37" s="58"/>
      <c r="AD37" s="58"/>
      <c r="AE37" s="58"/>
      <c r="AF37" s="58"/>
      <c r="AG37" s="58"/>
    </row>
    <row r="38" spans="1:33" ht="6.75" customHeight="1" x14ac:dyDescent="0.3">
      <c r="A38" s="1133"/>
      <c r="B38" s="1133"/>
      <c r="D38" s="1133"/>
      <c r="E38" s="1133"/>
      <c r="F38" s="1133"/>
      <c r="G38" s="1133"/>
      <c r="H38" s="1133"/>
      <c r="I38" s="1184"/>
      <c r="J38" s="1184"/>
      <c r="K38" s="1184"/>
      <c r="L38" s="1239"/>
      <c r="M38" s="1184"/>
      <c r="N38" s="1184"/>
      <c r="O38" s="1184"/>
      <c r="P38" s="1184"/>
      <c r="Q38" s="1133"/>
      <c r="R38" s="58"/>
      <c r="S38" s="58"/>
      <c r="T38" s="58"/>
      <c r="U38" s="58"/>
      <c r="V38" s="58"/>
      <c r="W38" s="58"/>
      <c r="X38" s="58"/>
      <c r="Y38" s="58"/>
      <c r="Z38" s="58"/>
      <c r="AA38" s="58"/>
      <c r="AB38" s="58"/>
      <c r="AC38" s="58"/>
      <c r="AD38" s="58"/>
      <c r="AE38" s="58"/>
      <c r="AF38" s="58"/>
      <c r="AG38" s="58"/>
    </row>
    <row r="39" spans="1:33" ht="21" customHeight="1" x14ac:dyDescent="0.3">
      <c r="A39" s="1133"/>
      <c r="B39" s="1133"/>
      <c r="D39" s="1133" t="s">
        <v>441</v>
      </c>
      <c r="E39" s="1133"/>
      <c r="F39" s="1133"/>
      <c r="G39" s="1133"/>
      <c r="H39" s="1133"/>
      <c r="I39" s="1244">
        <f>'Annexe C'!O25</f>
        <v>0</v>
      </c>
      <c r="J39" s="1185"/>
      <c r="K39" s="1184">
        <f t="shared" ref="K39:K45" si="0">SUM(I39:J39)</f>
        <v>0</v>
      </c>
      <c r="L39" s="1239"/>
      <c r="M39" s="1244">
        <f>'Annexe C'!Q25</f>
        <v>0</v>
      </c>
      <c r="N39" s="1810"/>
      <c r="O39" s="1811"/>
      <c r="P39" s="1184">
        <f t="shared" ref="P39:P45" si="1">SUM(M39:O39)</f>
        <v>0</v>
      </c>
      <c r="Q39" s="1133"/>
      <c r="R39" s="58"/>
      <c r="S39" s="58"/>
      <c r="T39" s="58"/>
      <c r="U39" s="58"/>
      <c r="V39" s="58"/>
      <c r="W39" s="58"/>
      <c r="X39" s="58"/>
      <c r="Y39" s="58"/>
      <c r="Z39" s="58"/>
      <c r="AA39" s="58"/>
      <c r="AB39" s="58"/>
      <c r="AC39" s="58"/>
      <c r="AD39" s="58"/>
      <c r="AE39" s="58"/>
      <c r="AF39" s="58"/>
      <c r="AG39" s="58"/>
    </row>
    <row r="40" spans="1:33" ht="21" customHeight="1" x14ac:dyDescent="0.3">
      <c r="A40" s="1133"/>
      <c r="B40" s="1133"/>
      <c r="D40" s="1133" t="s">
        <v>443</v>
      </c>
      <c r="E40" s="1133"/>
      <c r="F40" s="1133"/>
      <c r="G40" s="1133"/>
      <c r="H40" s="1133"/>
      <c r="I40" s="1244">
        <f>'Annexe C'!O26</f>
        <v>0</v>
      </c>
      <c r="J40" s="1185"/>
      <c r="K40" s="1184">
        <f t="shared" si="0"/>
        <v>0</v>
      </c>
      <c r="L40" s="1239"/>
      <c r="M40" s="1244">
        <f>'Annexe C'!Q26</f>
        <v>0</v>
      </c>
      <c r="N40" s="1810"/>
      <c r="O40" s="1811"/>
      <c r="P40" s="1184">
        <f t="shared" si="1"/>
        <v>0</v>
      </c>
      <c r="Q40" s="1133"/>
      <c r="R40" s="58"/>
      <c r="S40" s="58"/>
      <c r="T40" s="58"/>
      <c r="U40" s="58"/>
      <c r="V40" s="58"/>
      <c r="W40" s="58"/>
      <c r="X40" s="58"/>
      <c r="Y40" s="58"/>
      <c r="Z40" s="58"/>
      <c r="AA40" s="58"/>
      <c r="AB40" s="58"/>
      <c r="AC40" s="58"/>
      <c r="AD40" s="58"/>
      <c r="AE40" s="58"/>
      <c r="AF40" s="58"/>
      <c r="AG40" s="58"/>
    </row>
    <row r="41" spans="1:33" ht="21" customHeight="1" x14ac:dyDescent="0.3">
      <c r="A41" s="1133"/>
      <c r="B41" s="1133"/>
      <c r="D41" s="1133" t="s">
        <v>445</v>
      </c>
      <c r="E41" s="1133"/>
      <c r="F41" s="1133"/>
      <c r="G41" s="1133"/>
      <c r="H41" s="1133"/>
      <c r="I41" s="1244">
        <f>'Annexe C'!O27</f>
        <v>0</v>
      </c>
      <c r="J41" s="1185"/>
      <c r="K41" s="1184">
        <f t="shared" si="0"/>
        <v>0</v>
      </c>
      <c r="L41" s="1239"/>
      <c r="M41" s="1244">
        <f>'Annexe C'!Q27</f>
        <v>0</v>
      </c>
      <c r="N41" s="1810"/>
      <c r="O41" s="1811"/>
      <c r="P41" s="1184">
        <f t="shared" si="1"/>
        <v>0</v>
      </c>
      <c r="Q41" s="1133"/>
      <c r="R41" s="58"/>
      <c r="S41" s="58"/>
      <c r="T41" s="58"/>
      <c r="U41" s="58"/>
      <c r="V41" s="58"/>
      <c r="W41" s="58"/>
      <c r="X41" s="58"/>
      <c r="Y41" s="58"/>
      <c r="Z41" s="58"/>
      <c r="AA41" s="58"/>
      <c r="AB41" s="58"/>
      <c r="AC41" s="58"/>
      <c r="AD41" s="58"/>
      <c r="AE41" s="58"/>
      <c r="AF41" s="58"/>
      <c r="AG41" s="58"/>
    </row>
    <row r="42" spans="1:33" ht="21" customHeight="1" x14ac:dyDescent="0.3">
      <c r="A42" s="1133"/>
      <c r="B42" s="1133"/>
      <c r="D42" s="1133" t="s">
        <v>447</v>
      </c>
      <c r="E42" s="1133"/>
      <c r="F42" s="1133"/>
      <c r="G42" s="1133"/>
      <c r="H42" s="1133"/>
      <c r="I42" s="1244">
        <f>'Annexe C'!O28</f>
        <v>0</v>
      </c>
      <c r="J42" s="1185"/>
      <c r="K42" s="1184">
        <f t="shared" si="0"/>
        <v>0</v>
      </c>
      <c r="L42" s="1239"/>
      <c r="M42" s="1244">
        <f>'Annexe C'!Q28</f>
        <v>0</v>
      </c>
      <c r="N42" s="1810"/>
      <c r="O42" s="1811"/>
      <c r="P42" s="1184">
        <f t="shared" si="1"/>
        <v>0</v>
      </c>
      <c r="Q42" s="1133"/>
      <c r="R42" s="58"/>
      <c r="S42" s="58"/>
      <c r="T42" s="58"/>
      <c r="U42" s="58"/>
      <c r="V42" s="58"/>
      <c r="W42" s="58"/>
      <c r="X42" s="58"/>
      <c r="Y42" s="58"/>
      <c r="Z42" s="58"/>
      <c r="AA42" s="58"/>
      <c r="AB42" s="58"/>
      <c r="AC42" s="58"/>
      <c r="AD42" s="58"/>
      <c r="AE42" s="58"/>
      <c r="AF42" s="58"/>
      <c r="AG42" s="58"/>
    </row>
    <row r="43" spans="1:33" ht="21" customHeight="1" x14ac:dyDescent="0.3">
      <c r="A43" s="1133"/>
      <c r="B43" s="1133"/>
      <c r="D43" s="1133" t="s">
        <v>449</v>
      </c>
      <c r="E43" s="1133"/>
      <c r="F43" s="1133"/>
      <c r="G43" s="1133"/>
      <c r="H43" s="1133"/>
      <c r="I43" s="1244">
        <f>'Annexe C'!O29</f>
        <v>0</v>
      </c>
      <c r="J43" s="1185"/>
      <c r="K43" s="1184">
        <f t="shared" si="0"/>
        <v>0</v>
      </c>
      <c r="L43" s="1239"/>
      <c r="M43" s="1244">
        <f>'Annexe C'!Q29</f>
        <v>0</v>
      </c>
      <c r="N43" s="1810"/>
      <c r="O43" s="1811"/>
      <c r="P43" s="1184">
        <f t="shared" si="1"/>
        <v>0</v>
      </c>
      <c r="Q43" s="1133"/>
      <c r="R43" s="58"/>
      <c r="S43" s="58"/>
      <c r="T43" s="58"/>
      <c r="U43" s="58"/>
      <c r="V43" s="58"/>
      <c r="W43" s="58"/>
      <c r="X43" s="58"/>
      <c r="Y43" s="58"/>
      <c r="Z43" s="58"/>
      <c r="AA43" s="58"/>
      <c r="AB43" s="58"/>
      <c r="AC43" s="58"/>
      <c r="AD43" s="58"/>
      <c r="AE43" s="58"/>
      <c r="AF43" s="58"/>
      <c r="AG43" s="58"/>
    </row>
    <row r="44" spans="1:33" ht="21" customHeight="1" x14ac:dyDescent="0.3">
      <c r="A44" s="1133"/>
      <c r="B44" s="1133"/>
      <c r="C44" s="1133"/>
      <c r="D44" s="1133" t="s">
        <v>451</v>
      </c>
      <c r="E44" s="1133"/>
      <c r="F44" s="1133"/>
      <c r="G44" s="1133"/>
      <c r="H44" s="1133"/>
      <c r="I44" s="1244">
        <f>'Annexe C'!O30</f>
        <v>0</v>
      </c>
      <c r="J44" s="1185"/>
      <c r="K44" s="1184">
        <f t="shared" si="0"/>
        <v>0</v>
      </c>
      <c r="L44" s="1239"/>
      <c r="M44" s="1244">
        <f>'Annexe C'!Q30</f>
        <v>0</v>
      </c>
      <c r="N44" s="1810"/>
      <c r="O44" s="1811"/>
      <c r="P44" s="1184">
        <f t="shared" si="1"/>
        <v>0</v>
      </c>
      <c r="Q44" s="1133"/>
      <c r="R44" s="58"/>
      <c r="S44" s="58"/>
      <c r="T44" s="58"/>
      <c r="U44" s="58"/>
      <c r="V44" s="58"/>
      <c r="W44" s="58"/>
      <c r="X44" s="58"/>
      <c r="Y44" s="58"/>
      <c r="Z44" s="58"/>
      <c r="AA44" s="58"/>
      <c r="AB44" s="58"/>
      <c r="AC44" s="58"/>
      <c r="AD44" s="58"/>
      <c r="AE44" s="58"/>
      <c r="AF44" s="58"/>
      <c r="AG44" s="58"/>
    </row>
    <row r="45" spans="1:33" ht="21" customHeight="1" x14ac:dyDescent="0.3">
      <c r="A45" s="1133"/>
      <c r="B45" s="1133"/>
      <c r="C45" s="1133"/>
      <c r="D45" s="1133" t="s">
        <v>453</v>
      </c>
      <c r="E45" s="1133"/>
      <c r="G45" s="1133"/>
      <c r="H45" s="1133"/>
      <c r="I45" s="1244">
        <f>'Annexe C'!O31</f>
        <v>0</v>
      </c>
      <c r="J45" s="1245"/>
      <c r="K45" s="1184">
        <f t="shared" si="0"/>
        <v>0</v>
      </c>
      <c r="L45" s="1239"/>
      <c r="M45" s="1244">
        <f>'Annexe C'!Q31</f>
        <v>0</v>
      </c>
      <c r="N45" s="1810"/>
      <c r="O45" s="1811"/>
      <c r="P45" s="1184">
        <f t="shared" si="1"/>
        <v>0</v>
      </c>
      <c r="Q45" s="1133"/>
      <c r="R45" s="58"/>
      <c r="S45" s="58"/>
      <c r="T45" s="58"/>
      <c r="U45" s="58"/>
      <c r="V45" s="58"/>
      <c r="W45" s="58"/>
      <c r="X45" s="58"/>
      <c r="Y45" s="58"/>
      <c r="Z45" s="58"/>
      <c r="AA45" s="58"/>
      <c r="AB45" s="58"/>
      <c r="AC45" s="58"/>
      <c r="AD45" s="58"/>
      <c r="AE45" s="58"/>
      <c r="AF45" s="58"/>
      <c r="AG45" s="58"/>
    </row>
    <row r="46" spans="1:33" ht="21" customHeight="1" x14ac:dyDescent="0.3">
      <c r="A46" s="48"/>
      <c r="B46" s="48"/>
      <c r="C46" s="48"/>
      <c r="D46" s="48" t="s">
        <v>1265</v>
      </c>
      <c r="E46" s="48"/>
      <c r="F46" s="48"/>
      <c r="G46" s="48"/>
      <c r="H46" s="48"/>
      <c r="I46" s="305">
        <f>SUM(I37,I39:I45)</f>
        <v>0</v>
      </c>
      <c r="J46" s="305">
        <f>SUM(J37,J39:J45)</f>
        <v>0</v>
      </c>
      <c r="K46" s="305">
        <f>SUM(K37,K39:K45)</f>
        <v>0</v>
      </c>
      <c r="L46" s="264"/>
      <c r="M46" s="305">
        <f>SUM(M37,M39:M45)</f>
        <v>0</v>
      </c>
      <c r="N46" s="305"/>
      <c r="O46" s="305">
        <f>SUM(O37,O39:O45)</f>
        <v>0</v>
      </c>
      <c r="P46" s="305">
        <f>SUM(P37,P39:P45)</f>
        <v>0</v>
      </c>
      <c r="Q46" s="48"/>
      <c r="R46" s="319"/>
      <c r="S46" s="319"/>
      <c r="T46" s="319"/>
      <c r="U46" s="319"/>
      <c r="V46" s="319"/>
      <c r="W46" s="319"/>
      <c r="X46" s="319"/>
      <c r="Y46" s="319"/>
      <c r="Z46" s="319"/>
      <c r="AA46" s="319"/>
      <c r="AB46" s="319"/>
      <c r="AC46" s="319"/>
      <c r="AD46" s="319"/>
      <c r="AE46" s="319"/>
      <c r="AF46" s="319"/>
      <c r="AG46" s="319"/>
    </row>
    <row r="47" spans="1:33" ht="13.5" customHeight="1" x14ac:dyDescent="0.25">
      <c r="A47" s="1133"/>
      <c r="B47" s="1133"/>
      <c r="C47" s="1133"/>
      <c r="D47" s="1133"/>
      <c r="E47" s="1133"/>
      <c r="F47" s="1133"/>
      <c r="G47" s="1133"/>
      <c r="H47" s="1133"/>
      <c r="I47" s="1182"/>
      <c r="J47" s="1182"/>
      <c r="K47" s="1133"/>
      <c r="L47" s="34"/>
      <c r="M47" s="1182"/>
      <c r="N47" s="1182"/>
      <c r="O47" s="1182"/>
      <c r="P47" s="1133"/>
      <c r="Q47" s="1133"/>
      <c r="R47" s="58"/>
      <c r="S47" s="58"/>
      <c r="T47" s="58"/>
      <c r="U47" s="58"/>
      <c r="V47" s="58"/>
      <c r="W47" s="58"/>
      <c r="X47" s="58"/>
      <c r="Y47" s="58"/>
      <c r="Z47" s="58"/>
      <c r="AA47" s="58"/>
      <c r="AB47" s="58"/>
      <c r="AC47" s="58"/>
      <c r="AD47" s="58"/>
      <c r="AE47" s="58"/>
      <c r="AF47" s="58"/>
      <c r="AG47" s="58"/>
    </row>
    <row r="48" spans="1:33" ht="40.5" customHeight="1" x14ac:dyDescent="0.3">
      <c r="A48" s="1128"/>
      <c r="B48" s="1128"/>
      <c r="C48" s="1807"/>
      <c r="D48" s="1634"/>
      <c r="E48" s="1634"/>
      <c r="F48" s="1634"/>
      <c r="G48" s="1634"/>
      <c r="H48" s="1634"/>
      <c r="I48" s="1634"/>
      <c r="J48" s="1634"/>
      <c r="K48" s="1634"/>
      <c r="L48" s="1634"/>
      <c r="M48" s="1634"/>
      <c r="N48" s="1634"/>
      <c r="O48" s="1634"/>
      <c r="P48" s="1635"/>
      <c r="Q48" s="1128"/>
      <c r="R48" s="3"/>
      <c r="S48" s="3"/>
      <c r="T48" s="3"/>
      <c r="U48" s="3"/>
      <c r="V48" s="3"/>
      <c r="W48" s="3"/>
      <c r="X48" s="3"/>
      <c r="Y48" s="3"/>
      <c r="Z48" s="3"/>
      <c r="AA48" s="3"/>
      <c r="AB48" s="3"/>
      <c r="AC48" s="3"/>
      <c r="AD48" s="3"/>
      <c r="AE48" s="3"/>
      <c r="AF48" s="3"/>
      <c r="AG48" s="3"/>
    </row>
    <row r="49" spans="1:33" ht="10.5" customHeight="1" x14ac:dyDescent="0.3">
      <c r="A49" s="1128"/>
      <c r="B49" s="1128"/>
      <c r="C49" s="1128"/>
      <c r="D49" s="1128"/>
      <c r="E49" s="1128"/>
      <c r="F49" s="1128"/>
      <c r="G49" s="1128"/>
      <c r="H49" s="1128"/>
      <c r="I49" s="1128"/>
      <c r="J49" s="1128"/>
      <c r="K49" s="1128"/>
      <c r="L49" s="1128"/>
      <c r="M49" s="1128"/>
      <c r="N49" s="1128"/>
      <c r="O49" s="1128"/>
      <c r="P49" s="1128"/>
      <c r="Q49" s="1128"/>
      <c r="R49" s="3"/>
      <c r="S49" s="3"/>
      <c r="T49" s="3"/>
      <c r="U49" s="3"/>
      <c r="V49" s="3"/>
      <c r="W49" s="3"/>
      <c r="X49" s="3"/>
      <c r="Y49" s="3"/>
      <c r="Z49" s="3"/>
      <c r="AA49" s="3"/>
      <c r="AB49" s="3"/>
      <c r="AC49" s="3"/>
      <c r="AD49" s="3"/>
      <c r="AE49" s="3"/>
      <c r="AF49" s="3"/>
      <c r="AG49" s="3"/>
    </row>
    <row r="50" spans="1:33" ht="19.5" customHeight="1" x14ac:dyDescent="0.25">
      <c r="A50" s="1133"/>
      <c r="B50" s="118">
        <v>6</v>
      </c>
      <c r="C50" s="294" t="s">
        <v>1266</v>
      </c>
      <c r="D50" s="124"/>
      <c r="E50" s="124"/>
      <c r="F50" s="48"/>
      <c r="G50" s="48"/>
      <c r="H50" s="48"/>
      <c r="I50" s="48"/>
      <c r="J50" s="115"/>
      <c r="K50" s="48"/>
      <c r="L50" s="48"/>
      <c r="M50" s="295"/>
      <c r="N50" s="295"/>
      <c r="O50" s="295"/>
      <c r="P50" s="48"/>
      <c r="Q50" s="48"/>
      <c r="R50" s="58"/>
      <c r="S50" s="58"/>
      <c r="T50" s="58"/>
      <c r="U50" s="58"/>
      <c r="V50" s="58"/>
      <c r="W50" s="58"/>
      <c r="X50" s="58"/>
      <c r="Y50" s="58"/>
      <c r="Z50" s="58"/>
      <c r="AA50" s="58"/>
      <c r="AB50" s="58"/>
      <c r="AC50" s="58"/>
      <c r="AD50" s="58"/>
      <c r="AE50" s="58"/>
      <c r="AF50" s="58"/>
      <c r="AG50" s="58"/>
    </row>
    <row r="51" spans="1:33" ht="6.75" customHeight="1" x14ac:dyDescent="0.3">
      <c r="A51" s="1128"/>
      <c r="B51" s="1128"/>
      <c r="C51" s="1128"/>
      <c r="D51" s="1128"/>
      <c r="E51" s="1128"/>
      <c r="F51" s="1128"/>
      <c r="G51" s="1128"/>
      <c r="H51" s="1128"/>
      <c r="I51" s="1128"/>
      <c r="J51" s="1128"/>
      <c r="K51" s="1128"/>
      <c r="L51" s="1128"/>
      <c r="M51" s="1128"/>
      <c r="N51" s="1128"/>
      <c r="O51" s="1128"/>
      <c r="P51" s="1128"/>
      <c r="Q51" s="1128"/>
      <c r="R51" s="3"/>
      <c r="S51" s="3"/>
      <c r="T51" s="3"/>
      <c r="U51" s="3"/>
      <c r="V51" s="3"/>
      <c r="W51" s="3"/>
      <c r="X51" s="3"/>
      <c r="Y51" s="3"/>
      <c r="Z51" s="3"/>
      <c r="AA51" s="3"/>
      <c r="AB51" s="3"/>
      <c r="AC51" s="3"/>
      <c r="AD51" s="3"/>
      <c r="AE51" s="3"/>
      <c r="AF51" s="3"/>
      <c r="AG51" s="3"/>
    </row>
    <row r="52" spans="1:33" ht="21.75" customHeight="1" x14ac:dyDescent="0.25">
      <c r="A52" s="1133"/>
      <c r="B52" s="1133"/>
      <c r="C52" s="1133"/>
      <c r="D52" s="1133"/>
      <c r="E52" s="1133"/>
      <c r="F52" s="1133"/>
      <c r="G52" s="1133"/>
      <c r="H52" s="1133"/>
      <c r="I52" s="1796" t="str">
        <f>IF(DateFinAF="","",YEAR(DateFinAF))</f>
        <v/>
      </c>
      <c r="J52" s="1719"/>
      <c r="K52" s="1720"/>
      <c r="L52" s="34"/>
      <c r="M52" s="1796" t="str">
        <f>IF(NbMoisExo&lt;12,"",IF(DateFinAF="","",YEAR(DateFinAF)-1))</f>
        <v/>
      </c>
      <c r="N52" s="1719"/>
      <c r="O52" s="1719"/>
      <c r="P52" s="1720"/>
      <c r="Q52" s="1133"/>
      <c r="R52" s="58"/>
      <c r="S52" s="58"/>
      <c r="T52" s="58"/>
      <c r="U52" s="58"/>
      <c r="V52" s="58"/>
      <c r="W52" s="58"/>
      <c r="X52" s="58"/>
      <c r="Y52" s="58"/>
      <c r="Z52" s="58"/>
      <c r="AA52" s="58"/>
      <c r="AB52" s="58"/>
      <c r="AC52" s="58"/>
      <c r="AD52" s="58"/>
      <c r="AE52" s="58"/>
      <c r="AF52" s="58"/>
      <c r="AG52" s="58"/>
    </row>
    <row r="53" spans="1:33" ht="20.25" customHeight="1" x14ac:dyDescent="0.25">
      <c r="A53" s="1133"/>
      <c r="B53" s="1133"/>
      <c r="C53" s="1133"/>
      <c r="D53" s="1133"/>
      <c r="E53" s="1133"/>
      <c r="F53" s="1133"/>
      <c r="G53" s="1133"/>
      <c r="H53" s="1133"/>
      <c r="I53" s="1218" t="s">
        <v>1264</v>
      </c>
      <c r="J53" s="1218" t="s">
        <v>1157</v>
      </c>
      <c r="K53" s="1218" t="s">
        <v>955</v>
      </c>
      <c r="L53" s="34"/>
      <c r="M53" s="1218" t="s">
        <v>1264</v>
      </c>
      <c r="N53" s="1218"/>
      <c r="O53" s="1218" t="s">
        <v>1157</v>
      </c>
      <c r="P53" s="1218" t="s">
        <v>955</v>
      </c>
      <c r="Q53" s="1133"/>
      <c r="R53" s="58"/>
      <c r="S53" s="58"/>
      <c r="T53" s="58"/>
      <c r="U53" s="58"/>
      <c r="V53" s="58"/>
      <c r="W53" s="58"/>
      <c r="X53" s="58"/>
      <c r="Y53" s="58"/>
      <c r="Z53" s="58"/>
      <c r="AA53" s="58"/>
      <c r="AB53" s="58"/>
      <c r="AC53" s="58"/>
      <c r="AD53" s="58"/>
      <c r="AE53" s="58"/>
      <c r="AF53" s="58"/>
      <c r="AG53" s="58"/>
    </row>
    <row r="54" spans="1:33" ht="4.5" customHeight="1" x14ac:dyDescent="0.25">
      <c r="A54" s="1133"/>
      <c r="B54" s="1133"/>
      <c r="C54" s="1133"/>
      <c r="D54" s="1133"/>
      <c r="E54" s="1133"/>
      <c r="F54" s="1133"/>
      <c r="G54" s="1133"/>
      <c r="H54" s="1133"/>
      <c r="I54" s="1218"/>
      <c r="J54" s="1218"/>
      <c r="K54" s="1218"/>
      <c r="L54" s="34"/>
      <c r="M54" s="1218"/>
      <c r="N54" s="1218"/>
      <c r="O54" s="1218"/>
      <c r="P54" s="1218"/>
      <c r="Q54" s="1133"/>
      <c r="R54" s="58"/>
      <c r="S54" s="58"/>
      <c r="T54" s="58"/>
      <c r="U54" s="58"/>
      <c r="V54" s="58"/>
      <c r="W54" s="58"/>
      <c r="X54" s="58"/>
      <c r="Y54" s="58"/>
      <c r="Z54" s="58"/>
      <c r="AA54" s="58"/>
      <c r="AB54" s="58"/>
      <c r="AC54" s="58"/>
      <c r="AD54" s="58"/>
      <c r="AE54" s="58"/>
      <c r="AF54" s="58"/>
      <c r="AG54" s="58"/>
    </row>
    <row r="55" spans="1:33" ht="21.75" customHeight="1" x14ac:dyDescent="0.3">
      <c r="A55" s="1133"/>
      <c r="B55" s="1133"/>
      <c r="C55" s="1133"/>
      <c r="D55" s="1133" t="s">
        <v>459</v>
      </c>
      <c r="E55" s="1133"/>
      <c r="F55" s="1133"/>
      <c r="G55" s="1133"/>
      <c r="H55" s="1133"/>
      <c r="I55" s="1244">
        <f>'Annexe C'!O34</f>
        <v>0</v>
      </c>
      <c r="J55" s="1185"/>
      <c r="K55" s="1184">
        <f>SUM(I55:J55)</f>
        <v>0</v>
      </c>
      <c r="L55" s="315"/>
      <c r="M55" s="1244">
        <f>'Annexe C'!Q34</f>
        <v>0</v>
      </c>
      <c r="N55" s="1805"/>
      <c r="O55" s="1806"/>
      <c r="P55" s="1184">
        <f>SUM(M55:O55)</f>
        <v>0</v>
      </c>
      <c r="Q55" s="1142"/>
      <c r="R55" s="58"/>
      <c r="S55" s="58"/>
      <c r="T55" s="58"/>
      <c r="U55" s="58"/>
      <c r="V55" s="58"/>
      <c r="W55" s="58"/>
      <c r="X55" s="58"/>
      <c r="Y55" s="58"/>
      <c r="Z55" s="58"/>
      <c r="AA55" s="58"/>
      <c r="AB55" s="58"/>
      <c r="AC55" s="58"/>
      <c r="AD55" s="58"/>
      <c r="AE55" s="58"/>
      <c r="AF55" s="58"/>
      <c r="AG55" s="58"/>
    </row>
    <row r="56" spans="1:33" ht="21.75" customHeight="1" x14ac:dyDescent="0.3">
      <c r="A56" s="1133"/>
      <c r="B56" s="1133"/>
      <c r="C56" s="1133"/>
      <c r="D56" s="1133" t="s">
        <v>461</v>
      </c>
      <c r="E56" s="1133"/>
      <c r="F56" s="1133"/>
      <c r="G56" s="1133"/>
      <c r="H56" s="1133"/>
      <c r="I56" s="1244">
        <f>'Annexe C'!O35</f>
        <v>0</v>
      </c>
      <c r="J56" s="1185"/>
      <c r="K56" s="1184">
        <f>SUM(I56:J56)</f>
        <v>0</v>
      </c>
      <c r="L56" s="315"/>
      <c r="M56" s="1244">
        <f>'Annexe C'!Q35</f>
        <v>0</v>
      </c>
      <c r="N56" s="1805"/>
      <c r="O56" s="1806"/>
      <c r="P56" s="1184">
        <f>SUM(M56:O56)</f>
        <v>0</v>
      </c>
      <c r="Q56" s="1142"/>
      <c r="R56" s="58"/>
      <c r="S56" s="58"/>
      <c r="T56" s="58"/>
      <c r="U56" s="58"/>
      <c r="V56" s="58"/>
      <c r="W56" s="58"/>
      <c r="X56" s="58"/>
      <c r="Y56" s="58"/>
      <c r="Z56" s="58"/>
      <c r="AA56" s="58"/>
      <c r="AB56" s="58"/>
      <c r="AC56" s="58"/>
      <c r="AD56" s="58"/>
      <c r="AE56" s="58"/>
      <c r="AF56" s="58"/>
      <c r="AG56" s="58"/>
    </row>
    <row r="57" spans="1:33" ht="21.75" customHeight="1" x14ac:dyDescent="0.3">
      <c r="A57" s="1133"/>
      <c r="B57" s="1133"/>
      <c r="C57" s="1133"/>
      <c r="D57" s="1133" t="s">
        <v>1267</v>
      </c>
      <c r="E57" s="1133"/>
      <c r="F57" s="1133"/>
      <c r="G57" s="1133"/>
      <c r="H57" s="1133"/>
      <c r="I57" s="1244">
        <f>'Annexe C'!O36</f>
        <v>0</v>
      </c>
      <c r="J57" s="1185"/>
      <c r="K57" s="1184">
        <f>SUM(I57:J57)</f>
        <v>0</v>
      </c>
      <c r="L57" s="315"/>
      <c r="M57" s="1244">
        <f>'Annexe C'!Q36</f>
        <v>0</v>
      </c>
      <c r="N57" s="1805"/>
      <c r="O57" s="1806"/>
      <c r="P57" s="1184">
        <f>SUM(M57:O57)</f>
        <v>0</v>
      </c>
      <c r="Q57" s="1142"/>
      <c r="R57" s="58"/>
      <c r="S57" s="58"/>
      <c r="T57" s="58"/>
      <c r="U57" s="58"/>
      <c r="V57" s="58"/>
      <c r="W57" s="58"/>
      <c r="X57" s="58"/>
      <c r="Y57" s="58"/>
      <c r="Z57" s="58"/>
      <c r="AA57" s="58"/>
      <c r="AB57" s="58"/>
      <c r="AC57" s="58"/>
      <c r="AD57" s="58"/>
      <c r="AE57" s="58"/>
      <c r="AF57" s="58"/>
      <c r="AG57" s="58"/>
    </row>
    <row r="58" spans="1:33" ht="21.75" customHeight="1" x14ac:dyDescent="0.3">
      <c r="A58" s="1133"/>
      <c r="B58" s="1133"/>
      <c r="C58" s="1133"/>
      <c r="D58" s="1133" t="s">
        <v>465</v>
      </c>
      <c r="E58" s="1133"/>
      <c r="F58" s="1133"/>
      <c r="G58" s="1133"/>
      <c r="H58" s="1133"/>
      <c r="I58" s="1244">
        <f>'Annexe C'!O37</f>
        <v>0</v>
      </c>
      <c r="J58" s="1245"/>
      <c r="K58" s="1184">
        <f>SUM(I58:J58)</f>
        <v>0</v>
      </c>
      <c r="L58" s="315"/>
      <c r="M58" s="1244">
        <f>'Annexe C'!Q37</f>
        <v>0</v>
      </c>
      <c r="N58" s="1805"/>
      <c r="O58" s="1806"/>
      <c r="P58" s="1184">
        <f>SUM(M58:O58)</f>
        <v>0</v>
      </c>
      <c r="Q58" s="1142"/>
      <c r="R58" s="58"/>
      <c r="S58" s="58"/>
      <c r="T58" s="58"/>
      <c r="U58" s="58"/>
      <c r="V58" s="58"/>
      <c r="W58" s="58"/>
      <c r="X58" s="58"/>
      <c r="Y58" s="58"/>
      <c r="Z58" s="58"/>
      <c r="AA58" s="58"/>
      <c r="AB58" s="58"/>
      <c r="AC58" s="58"/>
      <c r="AD58" s="58"/>
      <c r="AE58" s="58"/>
      <c r="AF58" s="58"/>
      <c r="AG58" s="58"/>
    </row>
    <row r="59" spans="1:33" ht="21.75" customHeight="1" x14ac:dyDescent="0.25">
      <c r="A59" s="48"/>
      <c r="B59" s="48"/>
      <c r="C59" s="48"/>
      <c r="D59" s="48" t="s">
        <v>1265</v>
      </c>
      <c r="E59" s="48"/>
      <c r="F59" s="48"/>
      <c r="G59" s="48"/>
      <c r="H59" s="48"/>
      <c r="I59" s="305">
        <f>SUM(I55:I58)</f>
        <v>0</v>
      </c>
      <c r="J59" s="305">
        <f>SUM(J55:J58)</f>
        <v>0</v>
      </c>
      <c r="K59" s="305">
        <f>SUM(K55:K58)</f>
        <v>0</v>
      </c>
      <c r="L59" s="1133"/>
      <c r="M59" s="305">
        <f>SUM(M55:M58)</f>
        <v>0</v>
      </c>
      <c r="N59" s="305"/>
      <c r="O59" s="305">
        <f>SUM(O55:O58)</f>
        <v>0</v>
      </c>
      <c r="P59" s="305">
        <f>SUM(P55:P58)</f>
        <v>0</v>
      </c>
      <c r="Q59" s="48"/>
      <c r="R59" s="319"/>
      <c r="S59" s="319"/>
      <c r="T59" s="319"/>
      <c r="U59" s="319"/>
      <c r="V59" s="319"/>
      <c r="W59" s="319"/>
      <c r="X59" s="319"/>
      <c r="Y59" s="319"/>
      <c r="Z59" s="319"/>
      <c r="AA59" s="319"/>
      <c r="AB59" s="319"/>
      <c r="AC59" s="319"/>
      <c r="AD59" s="319"/>
      <c r="AE59" s="319"/>
      <c r="AF59" s="319"/>
      <c r="AG59" s="319"/>
    </row>
    <row r="60" spans="1:33" ht="19.5" customHeight="1" x14ac:dyDescent="0.3">
      <c r="A60" s="1128"/>
      <c r="B60" s="1128"/>
      <c r="C60" s="1128"/>
      <c r="D60" s="1128"/>
      <c r="E60" s="1128"/>
      <c r="F60" s="1128"/>
      <c r="G60" s="1128"/>
      <c r="H60" s="1128"/>
      <c r="I60" s="1128"/>
      <c r="J60" s="1128"/>
      <c r="K60" s="1128"/>
      <c r="L60" s="1128"/>
      <c r="M60" s="1128"/>
      <c r="N60" s="1128"/>
      <c r="O60" s="1128"/>
      <c r="P60" s="1128"/>
      <c r="Q60" s="48"/>
      <c r="R60" s="3"/>
      <c r="S60" s="3"/>
      <c r="T60" s="3"/>
      <c r="U60" s="3"/>
      <c r="V60" s="3"/>
      <c r="W60" s="3"/>
      <c r="X60" s="3"/>
      <c r="Y60" s="3"/>
      <c r="Z60" s="3"/>
      <c r="AA60" s="3"/>
      <c r="AB60" s="3"/>
      <c r="AC60" s="3"/>
      <c r="AD60" s="3"/>
      <c r="AE60" s="3"/>
      <c r="AF60" s="3"/>
      <c r="AG60" s="3"/>
    </row>
    <row r="61" spans="1:33" ht="52.5" customHeight="1" x14ac:dyDescent="0.3">
      <c r="A61" s="1128"/>
      <c r="B61" s="47"/>
      <c r="C61" s="1807" t="s">
        <v>1268</v>
      </c>
      <c r="D61" s="1634"/>
      <c r="E61" s="1634"/>
      <c r="F61" s="1634"/>
      <c r="G61" s="1634"/>
      <c r="H61" s="1634"/>
      <c r="I61" s="1634"/>
      <c r="J61" s="1634"/>
      <c r="K61" s="1634"/>
      <c r="L61" s="1634"/>
      <c r="M61" s="1634"/>
      <c r="N61" s="1634"/>
      <c r="O61" s="1634"/>
      <c r="P61" s="1635"/>
      <c r="Q61" s="48"/>
      <c r="R61" s="3"/>
      <c r="S61" s="3"/>
      <c r="T61" s="3"/>
      <c r="U61" s="3"/>
      <c r="V61" s="3"/>
      <c r="W61" s="3"/>
      <c r="X61" s="3"/>
      <c r="Y61" s="3"/>
      <c r="Z61" s="3"/>
      <c r="AA61" s="3"/>
      <c r="AB61" s="3"/>
      <c r="AC61" s="3"/>
      <c r="AD61" s="3"/>
      <c r="AE61" s="3"/>
      <c r="AF61" s="3"/>
      <c r="AG61" s="3"/>
    </row>
    <row r="62" spans="1:33" ht="7.5" customHeight="1" x14ac:dyDescent="0.25">
      <c r="A62" s="48"/>
      <c r="B62" s="48"/>
      <c r="C62" s="48"/>
      <c r="D62" s="48"/>
      <c r="E62" s="48"/>
      <c r="F62" s="48"/>
      <c r="G62" s="48"/>
      <c r="H62" s="48"/>
      <c r="I62" s="48"/>
      <c r="J62" s="48"/>
      <c r="K62" s="48"/>
      <c r="L62" s="48"/>
      <c r="M62" s="48"/>
      <c r="N62" s="48"/>
      <c r="O62" s="48"/>
      <c r="P62" s="48"/>
      <c r="Q62" s="48"/>
      <c r="R62" s="3"/>
      <c r="S62" s="3"/>
      <c r="T62" s="3"/>
      <c r="U62" s="3"/>
      <c r="V62" s="3"/>
      <c r="W62" s="3"/>
      <c r="X62" s="3"/>
      <c r="Y62" s="3"/>
      <c r="Z62" s="3"/>
      <c r="AA62" s="3"/>
      <c r="AB62" s="3"/>
      <c r="AC62" s="3"/>
      <c r="AD62" s="3"/>
      <c r="AE62" s="3"/>
      <c r="AF62" s="3"/>
      <c r="AG62" s="3"/>
    </row>
    <row r="63" spans="1:33" ht="7.5" customHeight="1" x14ac:dyDescent="0.25">
      <c r="A63" s="48"/>
      <c r="B63" s="48"/>
      <c r="C63" s="48"/>
      <c r="D63" s="48"/>
      <c r="E63" s="48"/>
      <c r="F63" s="48"/>
      <c r="G63" s="48"/>
      <c r="H63" s="48"/>
      <c r="I63" s="48"/>
      <c r="J63" s="48"/>
      <c r="K63" s="48"/>
      <c r="L63" s="48"/>
      <c r="M63" s="48"/>
      <c r="N63" s="48"/>
      <c r="O63" s="266"/>
      <c r="P63" s="685"/>
      <c r="Q63" s="48"/>
      <c r="R63" s="3"/>
      <c r="S63" s="3"/>
      <c r="T63" s="3"/>
      <c r="U63" s="3"/>
      <c r="V63" s="3"/>
      <c r="W63" s="3"/>
      <c r="X63" s="3"/>
      <c r="Y63" s="3"/>
      <c r="Z63" s="3"/>
      <c r="AA63" s="3"/>
      <c r="AB63" s="3"/>
      <c r="AC63" s="3"/>
      <c r="AD63" s="3"/>
      <c r="AE63" s="3"/>
      <c r="AF63" s="3"/>
      <c r="AG63" s="3"/>
    </row>
    <row r="64" spans="1:33" ht="18" customHeight="1" x14ac:dyDescent="0.35">
      <c r="A64" s="1128"/>
      <c r="B64" s="47"/>
      <c r="C64" s="110"/>
      <c r="D64" s="111"/>
      <c r="E64" s="111"/>
      <c r="F64" s="47"/>
      <c r="G64" s="47"/>
      <c r="H64" s="47"/>
      <c r="I64" s="47"/>
      <c r="J64" s="120"/>
      <c r="K64" s="47"/>
      <c r="L64" s="47"/>
      <c r="M64" s="92"/>
      <c r="N64" s="92"/>
      <c r="O64" s="297" t="str">
        <f>CONCATENATE("Page ",LEFT('Table des matières'!$K$19,2)+4)</f>
        <v>Page 13</v>
      </c>
      <c r="P64" s="688" t="str">
        <f>IF(PageDerniere="","",CONCATENATE("sur ",PageDerniere))</f>
        <v>sur 46</v>
      </c>
      <c r="Q64" s="48"/>
      <c r="R64" s="3"/>
      <c r="S64" s="3"/>
      <c r="T64" s="3"/>
      <c r="U64" s="3"/>
      <c r="V64" s="3"/>
      <c r="W64" s="3"/>
      <c r="X64" s="3"/>
      <c r="Y64" s="3"/>
      <c r="Z64" s="3"/>
      <c r="AA64" s="3"/>
      <c r="AB64" s="3"/>
      <c r="AC64" s="3"/>
      <c r="AD64" s="3"/>
      <c r="AE64" s="3"/>
      <c r="AF64" s="3"/>
      <c r="AG64" s="3"/>
    </row>
    <row r="65" spans="1:33" ht="12.65" customHeight="1" x14ac:dyDescent="0.35">
      <c r="A65" s="1128"/>
      <c r="B65" s="47"/>
      <c r="C65" s="110"/>
      <c r="D65" s="111"/>
      <c r="E65" s="111"/>
      <c r="F65" s="47"/>
      <c r="G65" s="47"/>
      <c r="H65" s="47"/>
      <c r="I65" s="47"/>
      <c r="J65" s="120"/>
      <c r="K65" s="47"/>
      <c r="L65" s="47"/>
      <c r="M65" s="92"/>
      <c r="N65" s="92"/>
      <c r="O65" s="637"/>
      <c r="P65" s="688"/>
      <c r="Q65" s="48"/>
      <c r="R65" s="3"/>
      <c r="S65" s="3"/>
      <c r="T65" s="3"/>
      <c r="U65" s="3"/>
      <c r="V65" s="3"/>
      <c r="W65" s="3"/>
      <c r="X65" s="3"/>
      <c r="Y65" s="3"/>
      <c r="Z65" s="3"/>
      <c r="AA65" s="3"/>
      <c r="AB65" s="3"/>
      <c r="AC65" s="3"/>
      <c r="AD65" s="3"/>
      <c r="AE65" s="3"/>
      <c r="AF65" s="3"/>
      <c r="AG65" s="3"/>
    </row>
    <row r="66" spans="1:33" ht="19.5" customHeight="1" x14ac:dyDescent="0.25">
      <c r="A66" s="1133"/>
      <c r="B66" s="118">
        <v>7</v>
      </c>
      <c r="C66" s="294" t="s">
        <v>1269</v>
      </c>
      <c r="D66" s="124"/>
      <c r="E66" s="124"/>
      <c r="F66" s="48"/>
      <c r="G66" s="48"/>
      <c r="H66" s="48"/>
      <c r="I66" s="48"/>
      <c r="J66" s="115"/>
      <c r="K66" s="48"/>
      <c r="L66" s="48"/>
      <c r="M66" s="295"/>
      <c r="N66" s="295"/>
      <c r="O66" s="295"/>
      <c r="P66" s="48"/>
      <c r="Q66" s="48"/>
      <c r="R66" s="58"/>
      <c r="S66" s="58"/>
      <c r="T66" s="58"/>
      <c r="U66" s="58"/>
      <c r="V66" s="58"/>
      <c r="W66" s="58"/>
      <c r="X66" s="58"/>
      <c r="Y66" s="58"/>
      <c r="Z66" s="58"/>
      <c r="AA66" s="58"/>
      <c r="AB66" s="58"/>
      <c r="AC66" s="58"/>
      <c r="AD66" s="58"/>
      <c r="AE66" s="58"/>
      <c r="AF66" s="58"/>
      <c r="AG66" s="58"/>
    </row>
    <row r="67" spans="1:33" ht="18" customHeight="1" x14ac:dyDescent="0.35">
      <c r="A67" s="1128"/>
      <c r="B67" s="47"/>
      <c r="C67" s="110"/>
      <c r="D67" s="111"/>
      <c r="E67" s="111"/>
      <c r="F67" s="47"/>
      <c r="G67" s="47"/>
      <c r="H67" s="47"/>
      <c r="I67" s="47"/>
      <c r="J67" s="47"/>
      <c r="K67" s="47"/>
      <c r="L67" s="47"/>
      <c r="M67" s="47"/>
      <c r="N67" s="47"/>
      <c r="O67" s="47"/>
      <c r="P67" s="47"/>
      <c r="Q67" s="47"/>
      <c r="R67" s="3"/>
      <c r="S67" s="3"/>
      <c r="T67" s="3"/>
      <c r="U67" s="3"/>
      <c r="V67" s="3"/>
      <c r="W67" s="3"/>
      <c r="X67" s="3"/>
      <c r="Y67" s="3"/>
      <c r="Z67" s="3"/>
      <c r="AA67" s="3"/>
      <c r="AB67" s="3"/>
      <c r="AC67" s="3"/>
      <c r="AD67" s="3"/>
      <c r="AE67" s="3"/>
      <c r="AF67" s="3"/>
      <c r="AG67" s="3"/>
    </row>
    <row r="68" spans="1:33" ht="21.75" customHeight="1" x14ac:dyDescent="0.25">
      <c r="A68" s="1133"/>
      <c r="B68" s="1133"/>
      <c r="C68" s="1133"/>
      <c r="D68" s="1133"/>
      <c r="E68" s="1133"/>
      <c r="F68" s="1133"/>
      <c r="G68" s="1133"/>
      <c r="H68" s="1133"/>
      <c r="I68" s="1796" t="str">
        <f>IF(DateFinAF="","",YEAR(DateFinAF))</f>
        <v/>
      </c>
      <c r="J68" s="1719"/>
      <c r="K68" s="1720"/>
      <c r="L68" s="34"/>
      <c r="M68" s="1796" t="str">
        <f>IF(NbMoisExo&lt;12,"",IF(DateFinAF="","",YEAR(DateFinAF)-1))</f>
        <v/>
      </c>
      <c r="N68" s="1719"/>
      <c r="O68" s="1719"/>
      <c r="P68" s="1720"/>
      <c r="Q68" s="1133"/>
      <c r="R68" s="58"/>
      <c r="S68" s="58"/>
      <c r="T68" s="58"/>
      <c r="U68" s="58"/>
      <c r="V68" s="58"/>
      <c r="W68" s="58"/>
      <c r="X68" s="58"/>
      <c r="Y68" s="58"/>
      <c r="Z68" s="58"/>
      <c r="AA68" s="58"/>
      <c r="AB68" s="58"/>
      <c r="AC68" s="58"/>
      <c r="AD68" s="58"/>
      <c r="AE68" s="58"/>
      <c r="AF68" s="58"/>
      <c r="AG68" s="58"/>
    </row>
    <row r="69" spans="1:33" ht="20.25" customHeight="1" x14ac:dyDescent="0.25">
      <c r="A69" s="1133"/>
      <c r="B69" s="1133"/>
      <c r="C69" s="1133"/>
      <c r="D69" s="1133"/>
      <c r="E69" s="1133"/>
      <c r="F69" s="1133"/>
      <c r="G69" s="1133"/>
      <c r="H69" s="1133"/>
      <c r="I69" s="1218" t="s">
        <v>1264</v>
      </c>
      <c r="J69" s="1218" t="s">
        <v>1157</v>
      </c>
      <c r="K69" s="1218" t="s">
        <v>955</v>
      </c>
      <c r="L69" s="34"/>
      <c r="M69" s="1218" t="s">
        <v>1264</v>
      </c>
      <c r="N69" s="1218"/>
      <c r="O69" s="1218" t="s">
        <v>1157</v>
      </c>
      <c r="P69" s="1218" t="s">
        <v>955</v>
      </c>
      <c r="Q69" s="1133"/>
      <c r="R69" s="58"/>
      <c r="S69" s="58"/>
      <c r="T69" s="58"/>
      <c r="U69" s="58"/>
      <c r="V69" s="58"/>
      <c r="W69" s="58"/>
      <c r="X69" s="58"/>
      <c r="Y69" s="58"/>
      <c r="Z69" s="58"/>
      <c r="AA69" s="58"/>
      <c r="AB69" s="58"/>
      <c r="AC69" s="58"/>
      <c r="AD69" s="58"/>
      <c r="AE69" s="58"/>
      <c r="AF69" s="58"/>
      <c r="AG69" s="58"/>
    </row>
    <row r="70" spans="1:33" ht="4.5" customHeight="1" x14ac:dyDescent="0.25">
      <c r="A70" s="1133"/>
      <c r="B70" s="1133"/>
      <c r="C70" s="1133"/>
      <c r="D70" s="1133"/>
      <c r="E70" s="1133"/>
      <c r="F70" s="1133"/>
      <c r="G70" s="1133"/>
      <c r="H70" s="1133"/>
      <c r="I70" s="1218"/>
      <c r="J70" s="1218"/>
      <c r="K70" s="1218"/>
      <c r="L70" s="34"/>
      <c r="M70" s="1218"/>
      <c r="N70" s="1218"/>
      <c r="O70" s="1218"/>
      <c r="P70" s="1218"/>
      <c r="Q70" s="1133"/>
      <c r="R70" s="58"/>
      <c r="S70" s="58"/>
      <c r="T70" s="58"/>
      <c r="U70" s="58"/>
      <c r="V70" s="58"/>
      <c r="W70" s="58"/>
      <c r="X70" s="58"/>
      <c r="Y70" s="58"/>
      <c r="Z70" s="58"/>
      <c r="AA70" s="58"/>
      <c r="AB70" s="58"/>
      <c r="AC70" s="58"/>
      <c r="AD70" s="58"/>
      <c r="AE70" s="58"/>
      <c r="AF70" s="58"/>
      <c r="AG70" s="58"/>
    </row>
    <row r="71" spans="1:33" ht="21.75" customHeight="1" x14ac:dyDescent="0.3">
      <c r="A71" s="1133"/>
      <c r="B71" s="1133"/>
      <c r="C71" s="1133"/>
      <c r="D71" s="1133" t="s">
        <v>1270</v>
      </c>
      <c r="E71" s="1133"/>
      <c r="F71" s="1133"/>
      <c r="G71" s="1133"/>
      <c r="H71" s="48"/>
      <c r="I71" s="1244">
        <f>'Annexe C'!O48</f>
        <v>0</v>
      </c>
      <c r="J71" s="1185"/>
      <c r="K71" s="1184">
        <f t="shared" ref="K71:K82" si="2">SUM(I71:J71)</f>
        <v>0</v>
      </c>
      <c r="L71" s="1184"/>
      <c r="M71" s="1244">
        <f>'Annexe C'!Q48</f>
        <v>0</v>
      </c>
      <c r="N71" s="1805"/>
      <c r="O71" s="1806"/>
      <c r="P71" s="1184">
        <f t="shared" ref="P71:P82" si="3">SUM(M71:O71)</f>
        <v>0</v>
      </c>
      <c r="Q71" s="1142"/>
      <c r="R71" s="58"/>
      <c r="S71" s="58"/>
      <c r="T71" s="58"/>
      <c r="U71" s="58"/>
      <c r="V71" s="58"/>
      <c r="W71" s="58"/>
      <c r="X71" s="58"/>
      <c r="Y71" s="58"/>
      <c r="Z71" s="58"/>
      <c r="AA71" s="58"/>
      <c r="AB71" s="58"/>
      <c r="AC71" s="58"/>
      <c r="AD71" s="58"/>
      <c r="AE71" s="58"/>
      <c r="AF71" s="58"/>
      <c r="AG71" s="58"/>
    </row>
    <row r="72" spans="1:33" ht="21.75" customHeight="1" x14ac:dyDescent="0.25">
      <c r="A72" s="1133"/>
      <c r="B72" s="1133"/>
      <c r="C72" s="1133"/>
      <c r="D72" s="1133" t="s">
        <v>491</v>
      </c>
      <c r="E72" s="1133"/>
      <c r="F72" s="1133"/>
      <c r="G72" s="1133"/>
      <c r="H72" s="48"/>
      <c r="I72" s="1244">
        <f>'Annexe C'!O49</f>
        <v>0</v>
      </c>
      <c r="J72" s="1185"/>
      <c r="K72" s="1184">
        <f t="shared" si="2"/>
        <v>0</v>
      </c>
      <c r="L72" s="1184"/>
      <c r="M72" s="1244">
        <f>'Annexe C'!Q49</f>
        <v>0</v>
      </c>
      <c r="N72" s="1246"/>
      <c r="O72" s="1247"/>
      <c r="P72" s="1184">
        <f t="shared" si="3"/>
        <v>0</v>
      </c>
      <c r="Q72" s="1142"/>
      <c r="R72" s="58"/>
      <c r="S72" s="58"/>
      <c r="T72" s="58"/>
      <c r="U72" s="58"/>
      <c r="V72" s="58"/>
      <c r="W72" s="58"/>
      <c r="X72" s="58"/>
      <c r="Y72" s="58"/>
      <c r="Z72" s="58"/>
      <c r="AA72" s="58"/>
      <c r="AB72" s="58"/>
      <c r="AC72" s="58"/>
      <c r="AD72" s="58"/>
      <c r="AE72" s="58"/>
      <c r="AF72" s="58"/>
      <c r="AG72" s="58"/>
    </row>
    <row r="73" spans="1:33" ht="21.75" customHeight="1" x14ac:dyDescent="0.25">
      <c r="A73" s="1133"/>
      <c r="B73" s="1133"/>
      <c r="C73" s="1133"/>
      <c r="D73" s="1133" t="s">
        <v>486</v>
      </c>
      <c r="E73" s="1133"/>
      <c r="F73" s="1133"/>
      <c r="G73" s="1133"/>
      <c r="H73" s="48" t="s">
        <v>1271</v>
      </c>
      <c r="I73" s="1244">
        <f>'Annexe C'!O50</f>
        <v>0</v>
      </c>
      <c r="J73" s="1185"/>
      <c r="K73" s="1184">
        <f t="shared" si="2"/>
        <v>0</v>
      </c>
      <c r="L73" s="1184"/>
      <c r="M73" s="1244">
        <f>'Annexe C'!Q50</f>
        <v>0</v>
      </c>
      <c r="N73" s="1246"/>
      <c r="O73" s="1247"/>
      <c r="P73" s="1184">
        <f t="shared" si="3"/>
        <v>0</v>
      </c>
      <c r="Q73" s="1142"/>
      <c r="R73" s="58"/>
      <c r="S73" s="58"/>
      <c r="T73" s="58"/>
      <c r="U73" s="58"/>
      <c r="V73" s="58"/>
      <c r="W73" s="58"/>
      <c r="X73" s="58"/>
      <c r="Y73" s="58"/>
      <c r="Z73" s="58"/>
      <c r="AA73" s="58"/>
      <c r="AB73" s="58"/>
      <c r="AC73" s="58"/>
      <c r="AD73" s="58"/>
      <c r="AE73" s="58"/>
      <c r="AF73" s="58"/>
      <c r="AG73" s="58"/>
    </row>
    <row r="74" spans="1:33" ht="21.75" customHeight="1" x14ac:dyDescent="0.25">
      <c r="A74" s="1133"/>
      <c r="B74" s="1133"/>
      <c r="C74" s="1133"/>
      <c r="D74" s="1133" t="s">
        <v>487</v>
      </c>
      <c r="E74" s="1133"/>
      <c r="F74" s="1133"/>
      <c r="G74" s="1133"/>
      <c r="H74" s="48" t="s">
        <v>1271</v>
      </c>
      <c r="I74" s="1244">
        <f>'Annexe C'!O51</f>
        <v>0</v>
      </c>
      <c r="J74" s="1185"/>
      <c r="K74" s="1184">
        <f t="shared" si="2"/>
        <v>0</v>
      </c>
      <c r="L74" s="1184"/>
      <c r="M74" s="1244">
        <f>'Annexe C'!Q51</f>
        <v>0</v>
      </c>
      <c r="N74" s="1246"/>
      <c r="O74" s="1247"/>
      <c r="P74" s="1184">
        <f t="shared" si="3"/>
        <v>0</v>
      </c>
      <c r="Q74" s="1142"/>
      <c r="R74" s="58"/>
      <c r="S74" s="58"/>
      <c r="T74" s="58"/>
      <c r="U74" s="58"/>
      <c r="V74" s="58"/>
      <c r="W74" s="58"/>
      <c r="X74" s="58"/>
      <c r="Y74" s="58"/>
      <c r="Z74" s="58"/>
      <c r="AA74" s="58"/>
      <c r="AB74" s="58"/>
      <c r="AC74" s="58"/>
      <c r="AD74" s="58"/>
      <c r="AE74" s="58"/>
      <c r="AF74" s="58"/>
      <c r="AG74" s="58"/>
    </row>
    <row r="75" spans="1:33" ht="21.75" customHeight="1" x14ac:dyDescent="0.25">
      <c r="A75" s="1133"/>
      <c r="B75" s="1133"/>
      <c r="C75" s="1133"/>
      <c r="D75" s="1133" t="s">
        <v>489</v>
      </c>
      <c r="E75" s="1133"/>
      <c r="F75" s="1133"/>
      <c r="G75" s="1133"/>
      <c r="H75" s="48" t="s">
        <v>1271</v>
      </c>
      <c r="I75" s="1244">
        <f>'Annexe C'!O52</f>
        <v>0</v>
      </c>
      <c r="J75" s="1185"/>
      <c r="K75" s="1184">
        <f t="shared" si="2"/>
        <v>0</v>
      </c>
      <c r="L75" s="1184"/>
      <c r="M75" s="1244">
        <f>'Annexe C'!Q52</f>
        <v>0</v>
      </c>
      <c r="N75" s="1246"/>
      <c r="O75" s="1247"/>
      <c r="P75" s="1184">
        <f t="shared" si="3"/>
        <v>0</v>
      </c>
      <c r="Q75" s="1142"/>
      <c r="R75" s="58"/>
      <c r="S75" s="58"/>
      <c r="T75" s="58"/>
      <c r="U75" s="58"/>
      <c r="V75" s="58"/>
      <c r="W75" s="58"/>
      <c r="X75" s="58"/>
      <c r="Y75" s="58"/>
      <c r="Z75" s="58"/>
      <c r="AA75" s="58"/>
      <c r="AB75" s="58"/>
      <c r="AC75" s="58"/>
      <c r="AD75" s="58"/>
      <c r="AE75" s="58"/>
      <c r="AF75" s="58"/>
      <c r="AG75" s="58"/>
    </row>
    <row r="76" spans="1:33" ht="21.75" customHeight="1" x14ac:dyDescent="0.25">
      <c r="A76" s="1133"/>
      <c r="B76" s="1133"/>
      <c r="C76" s="1133"/>
      <c r="D76" s="1133" t="s">
        <v>1272</v>
      </c>
      <c r="E76" s="1133"/>
      <c r="F76" s="1133"/>
      <c r="G76" s="1133"/>
      <c r="H76" s="48"/>
      <c r="I76" s="1244">
        <f>'Annexe C'!O53</f>
        <v>0</v>
      </c>
      <c r="J76" s="1185"/>
      <c r="K76" s="1184">
        <f t="shared" si="2"/>
        <v>0</v>
      </c>
      <c r="L76" s="1184"/>
      <c r="M76" s="1244">
        <f>'Annexe C'!Q53</f>
        <v>0</v>
      </c>
      <c r="N76" s="1246"/>
      <c r="O76" s="1247"/>
      <c r="P76" s="1184">
        <f t="shared" si="3"/>
        <v>0</v>
      </c>
      <c r="Q76" s="1142"/>
      <c r="R76" s="58"/>
      <c r="S76" s="58"/>
      <c r="T76" s="58"/>
      <c r="U76" s="58"/>
      <c r="V76" s="58"/>
      <c r="W76" s="58"/>
      <c r="X76" s="58"/>
      <c r="Y76" s="58"/>
      <c r="Z76" s="58"/>
      <c r="AA76" s="58"/>
      <c r="AB76" s="58"/>
      <c r="AC76" s="58"/>
      <c r="AD76" s="58"/>
      <c r="AE76" s="58"/>
      <c r="AF76" s="58"/>
      <c r="AG76" s="58"/>
    </row>
    <row r="77" spans="1:33" ht="21.75" customHeight="1" x14ac:dyDescent="0.25">
      <c r="A77" s="1133"/>
      <c r="B77" s="1133"/>
      <c r="C77" s="1133"/>
      <c r="D77" s="1133" t="s">
        <v>1273</v>
      </c>
      <c r="E77" s="1133"/>
      <c r="F77" s="1133"/>
      <c r="G77" s="1133"/>
      <c r="H77" s="48"/>
      <c r="I77" s="1244">
        <f>'Annexe C'!O54</f>
        <v>0</v>
      </c>
      <c r="J77" s="1185"/>
      <c r="K77" s="1184">
        <f t="shared" si="2"/>
        <v>0</v>
      </c>
      <c r="L77" s="1184"/>
      <c r="M77" s="1244">
        <f>'Annexe C'!Q54</f>
        <v>0</v>
      </c>
      <c r="N77" s="1246"/>
      <c r="O77" s="1247"/>
      <c r="P77" s="1184">
        <f t="shared" si="3"/>
        <v>0</v>
      </c>
      <c r="Q77" s="1142"/>
      <c r="R77" s="58"/>
      <c r="S77" s="58"/>
      <c r="T77" s="58"/>
      <c r="U77" s="58"/>
      <c r="V77" s="58"/>
      <c r="W77" s="58"/>
      <c r="X77" s="58"/>
      <c r="Y77" s="58"/>
      <c r="Z77" s="58"/>
      <c r="AA77" s="58"/>
      <c r="AB77" s="58"/>
      <c r="AC77" s="58"/>
      <c r="AD77" s="58"/>
      <c r="AE77" s="58"/>
      <c r="AF77" s="58"/>
      <c r="AG77" s="58"/>
    </row>
    <row r="78" spans="1:33" ht="21.75" customHeight="1" x14ac:dyDescent="0.25">
      <c r="A78" s="1133"/>
      <c r="B78" s="1133"/>
      <c r="C78" s="1133"/>
      <c r="D78" s="1133" t="s">
        <v>1274</v>
      </c>
      <c r="E78" s="1133"/>
      <c r="F78" s="1133"/>
      <c r="G78" s="1133"/>
      <c r="H78" s="48"/>
      <c r="I78" s="1244">
        <f>'Annexe C'!O55</f>
        <v>0</v>
      </c>
      <c r="J78" s="1185"/>
      <c r="K78" s="1184">
        <f t="shared" si="2"/>
        <v>0</v>
      </c>
      <c r="L78" s="1184"/>
      <c r="M78" s="1244">
        <f>'Annexe C'!Q55</f>
        <v>0</v>
      </c>
      <c r="N78" s="1246"/>
      <c r="O78" s="1247"/>
      <c r="P78" s="1184">
        <f t="shared" si="3"/>
        <v>0</v>
      </c>
      <c r="Q78" s="1142"/>
      <c r="R78" s="58"/>
      <c r="S78" s="58"/>
      <c r="T78" s="58"/>
      <c r="U78" s="58"/>
      <c r="V78" s="58"/>
      <c r="W78" s="58"/>
      <c r="X78" s="58"/>
      <c r="Y78" s="58"/>
      <c r="Z78" s="58"/>
      <c r="AA78" s="58"/>
      <c r="AB78" s="58"/>
      <c r="AC78" s="58"/>
      <c r="AD78" s="58"/>
      <c r="AE78" s="58"/>
      <c r="AF78" s="58"/>
      <c r="AG78" s="58"/>
    </row>
    <row r="79" spans="1:33" ht="21.75" customHeight="1" x14ac:dyDescent="0.25">
      <c r="A79" s="1133"/>
      <c r="B79" s="1133"/>
      <c r="C79" s="1133"/>
      <c r="D79" s="1133" t="s">
        <v>1275</v>
      </c>
      <c r="E79" s="1133"/>
      <c r="F79" s="1133"/>
      <c r="G79" s="1133"/>
      <c r="H79" s="48"/>
      <c r="I79" s="1244">
        <f>'Annexe C'!O56</f>
        <v>0</v>
      </c>
      <c r="J79" s="1185"/>
      <c r="K79" s="1184">
        <f t="shared" si="2"/>
        <v>0</v>
      </c>
      <c r="L79" s="1184"/>
      <c r="M79" s="1244">
        <f>'Annexe C'!Q56</f>
        <v>0</v>
      </c>
      <c r="N79" s="1246"/>
      <c r="O79" s="1247"/>
      <c r="P79" s="1184">
        <f t="shared" si="3"/>
        <v>0</v>
      </c>
      <c r="Q79" s="1142"/>
      <c r="R79" s="58"/>
      <c r="S79" s="58"/>
      <c r="T79" s="58"/>
      <c r="U79" s="58"/>
      <c r="V79" s="58"/>
      <c r="W79" s="58"/>
      <c r="X79" s="58"/>
      <c r="Y79" s="58"/>
      <c r="Z79" s="58"/>
      <c r="AA79" s="58"/>
      <c r="AB79" s="58"/>
      <c r="AC79" s="58"/>
      <c r="AD79" s="58"/>
      <c r="AE79" s="58"/>
      <c r="AF79" s="58"/>
      <c r="AG79" s="58"/>
    </row>
    <row r="80" spans="1:33" ht="21.75" customHeight="1" x14ac:dyDescent="0.25">
      <c r="A80" s="1133"/>
      <c r="B80" s="1133"/>
      <c r="C80" s="1133"/>
      <c r="D80" s="1133" t="s">
        <v>1276</v>
      </c>
      <c r="E80" s="1133"/>
      <c r="F80" s="1133"/>
      <c r="G80" s="1133"/>
      <c r="H80" s="48"/>
      <c r="I80" s="1244">
        <f>'Annexe C'!O57</f>
        <v>0</v>
      </c>
      <c r="J80" s="1185"/>
      <c r="K80" s="1184">
        <f t="shared" si="2"/>
        <v>0</v>
      </c>
      <c r="L80" s="1184"/>
      <c r="M80" s="1244">
        <f>'Annexe C'!Q57</f>
        <v>0</v>
      </c>
      <c r="N80" s="1246"/>
      <c r="O80" s="1247"/>
      <c r="P80" s="1184">
        <f t="shared" si="3"/>
        <v>0</v>
      </c>
      <c r="Q80" s="1142"/>
      <c r="R80" s="58"/>
      <c r="S80" s="58"/>
      <c r="T80" s="58"/>
      <c r="U80" s="58"/>
      <c r="V80" s="58"/>
      <c r="W80" s="58"/>
      <c r="X80" s="58"/>
      <c r="Y80" s="58"/>
      <c r="Z80" s="58"/>
      <c r="AA80" s="58"/>
      <c r="AB80" s="58"/>
      <c r="AC80" s="58"/>
      <c r="AD80" s="58"/>
      <c r="AE80" s="58"/>
      <c r="AF80" s="58"/>
      <c r="AG80" s="58"/>
    </row>
    <row r="81" spans="1:33" ht="21.75" customHeight="1" x14ac:dyDescent="0.25">
      <c r="A81" s="1133"/>
      <c r="B81" s="1133"/>
      <c r="C81" s="1133"/>
      <c r="D81" s="1133" t="s">
        <v>1277</v>
      </c>
      <c r="E81" s="1133"/>
      <c r="F81" s="1133"/>
      <c r="G81" s="1133"/>
      <c r="H81" s="48"/>
      <c r="I81" s="1244">
        <f>'Annexe C'!O58</f>
        <v>0</v>
      </c>
      <c r="J81" s="1185"/>
      <c r="K81" s="1184">
        <f t="shared" si="2"/>
        <v>0</v>
      </c>
      <c r="L81" s="1184"/>
      <c r="M81" s="1244">
        <f>'Annexe C'!Q58</f>
        <v>0</v>
      </c>
      <c r="N81" s="1246"/>
      <c r="O81" s="1247"/>
      <c r="P81" s="1184">
        <f t="shared" si="3"/>
        <v>0</v>
      </c>
      <c r="Q81" s="1142"/>
      <c r="R81" s="58"/>
      <c r="S81" s="58"/>
      <c r="T81" s="58"/>
      <c r="U81" s="58"/>
      <c r="V81" s="58"/>
      <c r="W81" s="58"/>
      <c r="X81" s="58"/>
      <c r="Y81" s="58"/>
      <c r="Z81" s="58"/>
      <c r="AA81" s="58"/>
      <c r="AB81" s="58"/>
      <c r="AC81" s="58"/>
      <c r="AD81" s="58"/>
      <c r="AE81" s="58"/>
      <c r="AF81" s="58"/>
      <c r="AG81" s="58"/>
    </row>
    <row r="82" spans="1:33" ht="21.75" customHeight="1" x14ac:dyDescent="0.3">
      <c r="A82" s="1133"/>
      <c r="B82" s="1133"/>
      <c r="C82" s="1133"/>
      <c r="D82" s="1133" t="s">
        <v>1278</v>
      </c>
      <c r="E82" s="1133"/>
      <c r="F82" s="1133"/>
      <c r="G82" s="1133"/>
      <c r="H82" s="48" t="s">
        <v>1271</v>
      </c>
      <c r="I82" s="1244">
        <f>'Annexe C'!O59</f>
        <v>0</v>
      </c>
      <c r="J82" s="1185"/>
      <c r="K82" s="1184">
        <f t="shared" si="2"/>
        <v>0</v>
      </c>
      <c r="L82" s="1184"/>
      <c r="M82" s="1244">
        <f>'Annexe C'!Q59</f>
        <v>0</v>
      </c>
      <c r="N82" s="1805"/>
      <c r="O82" s="1806"/>
      <c r="P82" s="1184">
        <f t="shared" si="3"/>
        <v>0</v>
      </c>
      <c r="Q82" s="1142"/>
      <c r="R82" s="58"/>
      <c r="S82" s="58"/>
      <c r="T82" s="58"/>
      <c r="U82" s="58"/>
      <c r="V82" s="58"/>
      <c r="W82" s="58"/>
      <c r="X82" s="58"/>
      <c r="Y82" s="58"/>
      <c r="Z82" s="58"/>
      <c r="AA82" s="58"/>
      <c r="AB82" s="58"/>
      <c r="AC82" s="58"/>
      <c r="AD82" s="58"/>
      <c r="AE82" s="58"/>
      <c r="AF82" s="58"/>
      <c r="AG82" s="58"/>
    </row>
    <row r="83" spans="1:33" ht="21.75" customHeight="1" thickBot="1" x14ac:dyDescent="0.3">
      <c r="A83" s="48"/>
      <c r="B83" s="48"/>
      <c r="C83" s="48"/>
      <c r="D83" s="48" t="s">
        <v>1265</v>
      </c>
      <c r="E83" s="48"/>
      <c r="F83" s="48"/>
      <c r="G83" s="48"/>
      <c r="H83" s="48"/>
      <c r="I83" s="305">
        <f>SUM(I71:I82)</f>
        <v>0</v>
      </c>
      <c r="J83" s="305">
        <f>SUM(J71:J82)</f>
        <v>0</v>
      </c>
      <c r="K83" s="305">
        <f>SUM(K71:K82)</f>
        <v>0</v>
      </c>
      <c r="L83" s="1133"/>
      <c r="M83" s="305">
        <f>SUM(M71:M82)</f>
        <v>0</v>
      </c>
      <c r="N83" s="305"/>
      <c r="O83" s="305">
        <f>SUM(O71:O82)</f>
        <v>0</v>
      </c>
      <c r="P83" s="305">
        <f>SUM(P71:P82)</f>
        <v>0</v>
      </c>
      <c r="Q83" s="48"/>
      <c r="R83" s="319"/>
      <c r="S83" s="319"/>
      <c r="T83" s="319"/>
      <c r="U83" s="319"/>
      <c r="V83" s="319"/>
      <c r="W83" s="319"/>
      <c r="X83" s="319"/>
      <c r="Y83" s="319"/>
      <c r="Z83" s="319"/>
      <c r="AA83" s="319"/>
      <c r="AB83" s="319"/>
      <c r="AC83" s="319"/>
      <c r="AD83" s="319"/>
      <c r="AE83" s="319"/>
      <c r="AF83" s="319"/>
      <c r="AG83" s="319"/>
    </row>
    <row r="84" spans="1:33" ht="18" customHeight="1" thickTop="1" x14ac:dyDescent="0.35">
      <c r="A84" s="1128"/>
      <c r="B84" s="47"/>
      <c r="C84" s="110"/>
      <c r="D84" s="111"/>
      <c r="E84" s="111"/>
      <c r="F84" s="47"/>
      <c r="G84" s="47"/>
      <c r="H84" s="47"/>
      <c r="I84" s="47"/>
      <c r="J84" s="47"/>
      <c r="K84" s="47"/>
      <c r="L84" s="47"/>
      <c r="M84" s="47"/>
      <c r="N84" s="47"/>
      <c r="O84" s="47"/>
      <c r="P84" s="47"/>
      <c r="Q84" s="47"/>
      <c r="R84" s="3"/>
      <c r="S84" s="3"/>
      <c r="T84" s="3"/>
      <c r="U84" s="3"/>
      <c r="V84" s="3"/>
      <c r="W84" s="3"/>
      <c r="X84" s="3"/>
      <c r="Y84" s="3"/>
      <c r="Z84" s="3"/>
      <c r="AA84" s="3"/>
      <c r="AB84" s="3"/>
      <c r="AC84" s="3"/>
      <c r="AD84" s="3"/>
      <c r="AE84" s="3"/>
      <c r="AF84" s="3"/>
      <c r="AG84" s="3"/>
    </row>
    <row r="85" spans="1:33" ht="71.5" customHeight="1" x14ac:dyDescent="0.3">
      <c r="A85" s="1128"/>
      <c r="B85" s="1128"/>
      <c r="C85" s="1807"/>
      <c r="D85" s="1634"/>
      <c r="E85" s="1634"/>
      <c r="F85" s="1634"/>
      <c r="G85" s="1634"/>
      <c r="H85" s="1634"/>
      <c r="I85" s="1634"/>
      <c r="J85" s="1634"/>
      <c r="K85" s="1634"/>
      <c r="L85" s="1634"/>
      <c r="M85" s="1634"/>
      <c r="N85" s="1634"/>
      <c r="O85" s="1634"/>
      <c r="P85" s="1635"/>
      <c r="Q85" s="1128"/>
      <c r="R85" s="3"/>
      <c r="S85" s="3"/>
      <c r="T85" s="3"/>
      <c r="U85" s="3"/>
      <c r="V85" s="3"/>
      <c r="W85" s="3"/>
      <c r="X85" s="3"/>
      <c r="Y85" s="3"/>
      <c r="Z85" s="3"/>
      <c r="AA85" s="3"/>
      <c r="AB85" s="3"/>
      <c r="AC85" s="3"/>
      <c r="AD85" s="3"/>
      <c r="AE85" s="3"/>
      <c r="AF85" s="3"/>
      <c r="AG85" s="3"/>
    </row>
    <row r="86" spans="1:33" ht="31.5" customHeight="1" x14ac:dyDescent="0.3">
      <c r="A86" s="1128"/>
      <c r="B86" s="1128"/>
      <c r="C86" s="1128"/>
      <c r="D86" s="1128"/>
      <c r="E86" s="1128"/>
      <c r="F86" s="1128"/>
      <c r="G86" s="1128"/>
      <c r="H86" s="1128"/>
      <c r="I86" s="1128"/>
      <c r="J86" s="1128"/>
      <c r="K86" s="1128"/>
      <c r="L86" s="1128"/>
      <c r="M86" s="1128"/>
      <c r="N86" s="1128"/>
      <c r="O86" s="1128"/>
      <c r="P86" s="1128"/>
      <c r="Q86" s="1128"/>
      <c r="R86" s="3"/>
      <c r="S86" s="3"/>
      <c r="T86" s="3"/>
      <c r="U86" s="3"/>
      <c r="V86" s="3"/>
      <c r="W86" s="3"/>
      <c r="X86" s="3"/>
      <c r="Y86" s="3"/>
      <c r="Z86" s="3"/>
      <c r="AA86" s="3"/>
      <c r="AB86" s="3"/>
      <c r="AC86" s="3"/>
      <c r="AD86" s="3"/>
      <c r="AE86" s="3"/>
      <c r="AF86" s="3"/>
      <c r="AG86" s="3"/>
    </row>
    <row r="87" spans="1:33" ht="19.5" customHeight="1" x14ac:dyDescent="0.25">
      <c r="A87" s="1133"/>
      <c r="B87" s="118">
        <v>8</v>
      </c>
      <c r="C87" s="294" t="s">
        <v>1279</v>
      </c>
      <c r="D87" s="124"/>
      <c r="E87" s="124"/>
      <c r="F87" s="48"/>
      <c r="G87" s="48"/>
      <c r="H87" s="48"/>
      <c r="I87" s="48"/>
      <c r="J87" s="115"/>
      <c r="K87" s="48"/>
      <c r="L87" s="48"/>
      <c r="M87" s="295"/>
      <c r="N87" s="295"/>
      <c r="O87" s="295"/>
      <c r="P87" s="48"/>
      <c r="Q87" s="48"/>
      <c r="R87" s="58"/>
      <c r="S87" s="58"/>
      <c r="T87" s="58"/>
      <c r="U87" s="58"/>
      <c r="V87" s="58"/>
      <c r="W87" s="58"/>
      <c r="X87" s="58"/>
      <c r="Y87" s="58"/>
      <c r="Z87" s="58"/>
      <c r="AA87" s="58"/>
      <c r="AB87" s="58"/>
      <c r="AC87" s="58"/>
      <c r="AD87" s="58"/>
      <c r="AE87" s="58"/>
      <c r="AF87" s="58"/>
      <c r="AG87" s="58"/>
    </row>
    <row r="88" spans="1:33" ht="6.75" customHeight="1" x14ac:dyDescent="0.3">
      <c r="A88" s="1128"/>
      <c r="B88" s="1128"/>
      <c r="C88" s="1128"/>
      <c r="D88" s="1128"/>
      <c r="E88" s="1128"/>
      <c r="F88" s="1128"/>
      <c r="G88" s="1128"/>
      <c r="H88" s="1128"/>
      <c r="I88" s="1128"/>
      <c r="J88" s="1128"/>
      <c r="K88" s="1128"/>
      <c r="L88" s="1128"/>
      <c r="M88" s="1128"/>
      <c r="N88" s="1128"/>
      <c r="O88" s="1128"/>
      <c r="P88" s="1128"/>
      <c r="Q88" s="1128"/>
      <c r="R88" s="3"/>
      <c r="S88" s="3"/>
      <c r="T88" s="3"/>
      <c r="U88" s="3"/>
      <c r="V88" s="3"/>
      <c r="W88" s="3"/>
      <c r="X88" s="3"/>
      <c r="Y88" s="3"/>
      <c r="Z88" s="3"/>
      <c r="AA88" s="3"/>
      <c r="AB88" s="3"/>
      <c r="AC88" s="3"/>
      <c r="AD88" s="3"/>
      <c r="AE88" s="3"/>
      <c r="AF88" s="3"/>
      <c r="AG88" s="3"/>
    </row>
    <row r="89" spans="1:33" ht="35.25" customHeight="1" x14ac:dyDescent="0.3">
      <c r="A89" s="1128"/>
      <c r="B89" s="1128"/>
      <c r="C89" s="1795" t="s">
        <v>1280</v>
      </c>
      <c r="D89" s="1628"/>
      <c r="E89" s="1628"/>
      <c r="F89" s="1628"/>
      <c r="G89" s="1628"/>
      <c r="H89" s="1628"/>
      <c r="I89" s="1628"/>
      <c r="J89" s="1628"/>
      <c r="K89" s="1628"/>
      <c r="L89" s="1628"/>
      <c r="M89" s="1628"/>
      <c r="N89" s="1628"/>
      <c r="O89" s="1628"/>
      <c r="P89" s="1629"/>
      <c r="Q89" s="1128"/>
      <c r="R89" s="3"/>
      <c r="S89" s="3"/>
      <c r="T89" s="3"/>
      <c r="U89" s="3"/>
      <c r="V89" s="3"/>
      <c r="W89" s="3"/>
      <c r="X89" s="3"/>
      <c r="Y89" s="3"/>
      <c r="Z89" s="3"/>
      <c r="AA89" s="3"/>
      <c r="AB89" s="3"/>
      <c r="AC89" s="3"/>
      <c r="AD89" s="3"/>
      <c r="AE89" s="3"/>
      <c r="AF89" s="3"/>
      <c r="AG89" s="3"/>
    </row>
    <row r="90" spans="1:33" ht="21.75" customHeight="1" x14ac:dyDescent="0.25">
      <c r="A90" s="1133"/>
      <c r="B90" s="1133"/>
      <c r="C90" s="1133"/>
      <c r="D90" s="1133"/>
      <c r="E90" s="1133"/>
      <c r="F90" s="1133"/>
      <c r="G90" s="1133"/>
      <c r="H90" s="1133"/>
      <c r="I90" s="1796" t="str">
        <f>IF(DateFinAF="","",YEAR(DateFinAF))</f>
        <v/>
      </c>
      <c r="J90" s="1719"/>
      <c r="K90" s="1720"/>
      <c r="L90" s="34"/>
      <c r="M90" s="1796" t="str">
        <f>IF(NbMoisExo&lt;12,"",IF(DateFinAF="","",YEAR(DateFinAF)-1))</f>
        <v/>
      </c>
      <c r="N90" s="1719"/>
      <c r="O90" s="1719"/>
      <c r="P90" s="1720"/>
      <c r="Q90" s="1133"/>
      <c r="R90" s="58"/>
      <c r="S90" s="58"/>
      <c r="T90" s="58"/>
      <c r="U90" s="58"/>
      <c r="V90" s="58"/>
      <c r="W90" s="58"/>
      <c r="X90" s="58"/>
      <c r="Y90" s="58"/>
      <c r="Z90" s="58"/>
      <c r="AA90" s="58"/>
      <c r="AB90" s="58"/>
      <c r="AC90" s="58"/>
      <c r="AD90" s="58"/>
      <c r="AE90" s="58"/>
      <c r="AF90" s="58"/>
      <c r="AG90" s="58"/>
    </row>
    <row r="91" spans="1:33" ht="20.25" customHeight="1" x14ac:dyDescent="0.25">
      <c r="A91" s="1133"/>
      <c r="B91" s="1133"/>
      <c r="C91" s="1133"/>
      <c r="D91" s="1133"/>
      <c r="E91" s="1133"/>
      <c r="F91" s="1133"/>
      <c r="G91" s="1133"/>
      <c r="H91" s="1133"/>
      <c r="I91" s="1218" t="s">
        <v>1264</v>
      </c>
      <c r="J91" s="1218" t="s">
        <v>1157</v>
      </c>
      <c r="K91" s="1218" t="s">
        <v>955</v>
      </c>
      <c r="L91" s="34"/>
      <c r="M91" s="1218" t="s">
        <v>1264</v>
      </c>
      <c r="N91" s="1218"/>
      <c r="O91" s="1218" t="s">
        <v>1157</v>
      </c>
      <c r="P91" s="1218" t="s">
        <v>955</v>
      </c>
      <c r="Q91" s="1133"/>
      <c r="R91" s="58"/>
      <c r="S91" s="58"/>
      <c r="T91" s="58"/>
      <c r="U91" s="58"/>
      <c r="V91" s="58"/>
      <c r="W91" s="58"/>
      <c r="X91" s="58"/>
      <c r="Y91" s="58"/>
      <c r="Z91" s="58"/>
      <c r="AA91" s="58"/>
      <c r="AB91" s="58"/>
      <c r="AC91" s="58"/>
      <c r="AD91" s="58"/>
      <c r="AE91" s="58"/>
      <c r="AF91" s="58"/>
      <c r="AG91" s="58"/>
    </row>
    <row r="92" spans="1:33" ht="4.5" customHeight="1" x14ac:dyDescent="0.25">
      <c r="A92" s="1133"/>
      <c r="B92" s="1133"/>
      <c r="C92" s="1133"/>
      <c r="D92" s="1133"/>
      <c r="E92" s="1133"/>
      <c r="F92" s="1133"/>
      <c r="G92" s="1133"/>
      <c r="H92" s="1133"/>
      <c r="I92" s="1218"/>
      <c r="J92" s="1218"/>
      <c r="K92" s="1218"/>
      <c r="L92" s="34"/>
      <c r="M92" s="1218"/>
      <c r="N92" s="1218"/>
      <c r="O92" s="1218"/>
      <c r="P92" s="1218"/>
      <c r="Q92" s="1133"/>
      <c r="R92" s="58"/>
      <c r="S92" s="58"/>
      <c r="T92" s="58"/>
      <c r="U92" s="58"/>
      <c r="V92" s="58"/>
      <c r="W92" s="58"/>
      <c r="X92" s="58"/>
      <c r="Y92" s="58"/>
      <c r="Z92" s="58"/>
      <c r="AA92" s="58"/>
      <c r="AB92" s="58"/>
      <c r="AC92" s="58"/>
      <c r="AD92" s="58"/>
      <c r="AE92" s="58"/>
      <c r="AF92" s="58"/>
      <c r="AG92" s="58"/>
    </row>
    <row r="93" spans="1:33" ht="21.75" customHeight="1" x14ac:dyDescent="0.25">
      <c r="A93" s="1133"/>
      <c r="B93" s="1133"/>
      <c r="C93" s="1133"/>
      <c r="D93" s="1133" t="s">
        <v>495</v>
      </c>
      <c r="E93" s="1133"/>
      <c r="F93" s="1133"/>
      <c r="G93" s="1133"/>
      <c r="H93" s="1133"/>
      <c r="I93" s="1244">
        <f>'Annexe C'!O61</f>
        <v>0</v>
      </c>
      <c r="J93" s="1185"/>
      <c r="K93" s="1184">
        <f>SUM(I93:J93)</f>
        <v>0</v>
      </c>
      <c r="L93" s="315"/>
      <c r="M93" s="1244">
        <f>'Annexe C'!Q61</f>
        <v>0</v>
      </c>
      <c r="N93" s="1804"/>
      <c r="O93" s="1635"/>
      <c r="P93" s="1184">
        <f>SUM(M93:O93)</f>
        <v>0</v>
      </c>
      <c r="Q93" s="1142"/>
      <c r="R93" s="58"/>
      <c r="S93" s="58"/>
      <c r="T93" s="58"/>
      <c r="U93" s="58"/>
      <c r="V93" s="58"/>
      <c r="W93" s="58"/>
      <c r="X93" s="58"/>
      <c r="Y93" s="58"/>
      <c r="Z93" s="58"/>
      <c r="AA93" s="58"/>
      <c r="AB93" s="58"/>
      <c r="AC93" s="58"/>
      <c r="AD93" s="58"/>
      <c r="AE93" s="58"/>
      <c r="AF93" s="58"/>
      <c r="AG93" s="58"/>
    </row>
    <row r="94" spans="1:33" ht="5.25" customHeight="1" x14ac:dyDescent="0.25">
      <c r="A94" s="1133"/>
      <c r="B94" s="1133"/>
      <c r="C94" s="1133"/>
      <c r="D94" s="1133"/>
      <c r="E94" s="1133"/>
      <c r="F94" s="1133"/>
      <c r="G94" s="1133"/>
      <c r="H94" s="1133"/>
      <c r="I94" s="1133"/>
      <c r="J94" s="1133"/>
      <c r="K94" s="1133"/>
      <c r="L94" s="1133"/>
      <c r="M94" s="1133"/>
      <c r="N94" s="1133"/>
      <c r="O94" s="1133"/>
      <c r="P94" s="1133"/>
      <c r="Q94" s="1133"/>
      <c r="R94" s="58"/>
      <c r="S94" s="58"/>
      <c r="T94" s="58"/>
      <c r="U94" s="58"/>
      <c r="V94" s="58"/>
      <c r="W94" s="58"/>
      <c r="X94" s="58"/>
      <c r="Y94" s="58"/>
      <c r="Z94" s="58"/>
      <c r="AA94" s="58"/>
      <c r="AB94" s="58"/>
      <c r="AC94" s="58"/>
      <c r="AD94" s="58"/>
      <c r="AE94" s="58"/>
      <c r="AF94" s="58"/>
      <c r="AG94" s="58"/>
    </row>
    <row r="95" spans="1:33" ht="21.75" customHeight="1" x14ac:dyDescent="0.25">
      <c r="A95" s="1133"/>
      <c r="B95" s="1133"/>
      <c r="C95" s="1133"/>
      <c r="D95" s="1133" t="s">
        <v>1281</v>
      </c>
      <c r="E95" s="1133"/>
      <c r="F95" s="1133"/>
      <c r="G95" s="1133"/>
      <c r="H95" s="1133"/>
      <c r="I95" s="1244">
        <f>'Annexe C'!O62</f>
        <v>0</v>
      </c>
      <c r="J95" s="1184">
        <f>SUM(J96:J99)</f>
        <v>0</v>
      </c>
      <c r="K95" s="1184">
        <f>SUM(I95:J95)</f>
        <v>0</v>
      </c>
      <c r="L95" s="315"/>
      <c r="M95" s="1244">
        <f>'Annexe C'!Q62</f>
        <v>0</v>
      </c>
      <c r="N95" s="1184"/>
      <c r="O95" s="1184">
        <f>SUM(O96:O99)</f>
        <v>0</v>
      </c>
      <c r="P95" s="1184">
        <f>SUM(M95:O95)</f>
        <v>0</v>
      </c>
      <c r="Q95" s="1142"/>
      <c r="R95" s="58"/>
      <c r="S95" s="58"/>
      <c r="T95" s="58"/>
      <c r="U95" s="58"/>
      <c r="V95" s="58"/>
      <c r="W95" s="58"/>
      <c r="X95" s="58"/>
      <c r="Y95" s="58"/>
      <c r="Z95" s="58"/>
      <c r="AA95" s="58"/>
      <c r="AB95" s="58"/>
      <c r="AC95" s="58"/>
      <c r="AD95" s="58"/>
      <c r="AE95" s="58"/>
      <c r="AF95" s="58"/>
      <c r="AG95" s="58"/>
    </row>
    <row r="96" spans="1:33" ht="21.75" customHeight="1" x14ac:dyDescent="0.25">
      <c r="A96" s="1133"/>
      <c r="B96" s="1133"/>
      <c r="C96" s="1133"/>
      <c r="D96" s="1133"/>
      <c r="E96" s="1797" t="s">
        <v>1282</v>
      </c>
      <c r="F96" s="1634"/>
      <c r="G96" s="1635"/>
      <c r="H96" s="1133"/>
      <c r="I96" s="1185"/>
      <c r="J96" s="1185"/>
      <c r="K96" s="1184"/>
      <c r="L96" s="315"/>
      <c r="M96" s="1185"/>
      <c r="N96" s="1804"/>
      <c r="O96" s="1635"/>
      <c r="P96" s="1184"/>
      <c r="Q96" s="1142"/>
      <c r="R96" s="58"/>
      <c r="S96" s="58"/>
      <c r="T96" s="58"/>
      <c r="U96" s="58"/>
      <c r="V96" s="58"/>
      <c r="W96" s="58"/>
      <c r="X96" s="58"/>
      <c r="Y96" s="58"/>
      <c r="Z96" s="58"/>
      <c r="AA96" s="58"/>
      <c r="AB96" s="58"/>
      <c r="AC96" s="58"/>
      <c r="AD96" s="58"/>
      <c r="AE96" s="58"/>
      <c r="AF96" s="58"/>
      <c r="AG96" s="58"/>
    </row>
    <row r="97" spans="1:33" ht="21.75" customHeight="1" x14ac:dyDescent="0.25">
      <c r="A97" s="1133"/>
      <c r="B97" s="1133"/>
      <c r="C97" s="1133"/>
      <c r="D97" s="1133"/>
      <c r="E97" s="1797" t="s">
        <v>1282</v>
      </c>
      <c r="F97" s="1634"/>
      <c r="G97" s="1635"/>
      <c r="H97" s="1133"/>
      <c r="I97" s="1185"/>
      <c r="J97" s="1186"/>
      <c r="K97" s="1184"/>
      <c r="L97" s="315"/>
      <c r="M97" s="1185"/>
      <c r="N97" s="1804"/>
      <c r="O97" s="1635"/>
      <c r="P97" s="1184"/>
      <c r="Q97" s="1142"/>
      <c r="R97" s="58"/>
      <c r="S97" s="58"/>
      <c r="T97" s="58"/>
      <c r="U97" s="58"/>
      <c r="V97" s="58"/>
      <c r="W97" s="58"/>
      <c r="X97" s="58"/>
      <c r="Y97" s="58"/>
      <c r="Z97" s="58"/>
      <c r="AA97" s="58"/>
      <c r="AB97" s="58"/>
      <c r="AC97" s="58"/>
      <c r="AD97" s="58"/>
      <c r="AE97" s="58"/>
      <c r="AF97" s="58"/>
      <c r="AG97" s="58"/>
    </row>
    <row r="98" spans="1:33" ht="21.75" customHeight="1" x14ac:dyDescent="0.25">
      <c r="A98" s="1133"/>
      <c r="B98" s="1133"/>
      <c r="C98" s="1133"/>
      <c r="D98" s="1133"/>
      <c r="E98" s="1797" t="s">
        <v>1282</v>
      </c>
      <c r="F98" s="1634"/>
      <c r="G98" s="1635"/>
      <c r="H98" s="1133"/>
      <c r="I98" s="1185"/>
      <c r="J98" s="1186"/>
      <c r="K98" s="1184"/>
      <c r="L98" s="315"/>
      <c r="M98" s="1185"/>
      <c r="N98" s="1804"/>
      <c r="O98" s="1635"/>
      <c r="P98" s="1184"/>
      <c r="Q98" s="1142"/>
      <c r="R98" s="58"/>
      <c r="S98" s="58"/>
      <c r="T98" s="58"/>
      <c r="U98" s="58"/>
      <c r="V98" s="58"/>
      <c r="W98" s="58"/>
      <c r="X98" s="58"/>
      <c r="Y98" s="58"/>
      <c r="Z98" s="58"/>
      <c r="AA98" s="58"/>
      <c r="AB98" s="58"/>
      <c r="AC98" s="58"/>
      <c r="AD98" s="58"/>
      <c r="AE98" s="58"/>
      <c r="AF98" s="58"/>
      <c r="AG98" s="58"/>
    </row>
    <row r="99" spans="1:33" ht="21.75" customHeight="1" x14ac:dyDescent="0.25">
      <c r="A99" s="1133"/>
      <c r="B99" s="1133"/>
      <c r="C99" s="1133"/>
      <c r="D99" s="1133"/>
      <c r="E99" s="1797" t="s">
        <v>1282</v>
      </c>
      <c r="F99" s="1634"/>
      <c r="G99" s="1635"/>
      <c r="H99" s="1133"/>
      <c r="I99" s="1185"/>
      <c r="J99" s="1186"/>
      <c r="K99" s="1184"/>
      <c r="L99" s="315"/>
      <c r="M99" s="1185"/>
      <c r="N99" s="1804"/>
      <c r="O99" s="1635"/>
      <c r="P99" s="1184"/>
      <c r="Q99" s="1142"/>
      <c r="R99" s="58"/>
      <c r="S99" s="58"/>
      <c r="T99" s="58"/>
      <c r="U99" s="58"/>
      <c r="V99" s="58"/>
      <c r="W99" s="58"/>
      <c r="X99" s="58"/>
      <c r="Y99" s="58"/>
      <c r="Z99" s="58"/>
      <c r="AA99" s="58"/>
      <c r="AB99" s="58"/>
      <c r="AC99" s="58"/>
      <c r="AD99" s="58"/>
      <c r="AE99" s="58"/>
      <c r="AF99" s="58"/>
      <c r="AG99" s="58"/>
    </row>
    <row r="100" spans="1:33" ht="21.75" customHeight="1" x14ac:dyDescent="0.3">
      <c r="A100" s="48"/>
      <c r="B100" s="48"/>
      <c r="C100" s="48"/>
      <c r="D100" s="48" t="s">
        <v>1265</v>
      </c>
      <c r="E100" s="48"/>
      <c r="F100" s="48"/>
      <c r="G100" s="48"/>
      <c r="H100" s="48"/>
      <c r="I100" s="305">
        <f>SUM(I93,I95)</f>
        <v>0</v>
      </c>
      <c r="J100" s="305">
        <f>SUM(J93,J95)</f>
        <v>0</v>
      </c>
      <c r="K100" s="305">
        <f>SUM(K93,K95)</f>
        <v>0</v>
      </c>
      <c r="L100" s="1128"/>
      <c r="M100" s="305">
        <f>SUM(M93,M95)</f>
        <v>0</v>
      </c>
      <c r="N100" s="305"/>
      <c r="O100" s="305">
        <f>SUM(O93,O95)</f>
        <v>0</v>
      </c>
      <c r="P100" s="305">
        <f>SUM(P93,P95)</f>
        <v>0</v>
      </c>
      <c r="Q100" s="48"/>
      <c r="R100" s="319"/>
      <c r="S100" s="319"/>
      <c r="T100" s="319"/>
      <c r="U100" s="319"/>
      <c r="V100" s="319"/>
      <c r="W100" s="319"/>
      <c r="X100" s="319"/>
      <c r="Y100" s="319"/>
      <c r="Z100" s="319"/>
      <c r="AA100" s="319"/>
      <c r="AB100" s="319"/>
      <c r="AC100" s="319"/>
      <c r="AD100" s="319"/>
      <c r="AE100" s="319"/>
      <c r="AF100" s="319"/>
      <c r="AG100" s="319"/>
    </row>
    <row r="101" spans="1:33" ht="19.5" customHeight="1" x14ac:dyDescent="0.3">
      <c r="A101" s="1128"/>
      <c r="B101" s="1128"/>
      <c r="C101" s="1128"/>
      <c r="D101" s="1128"/>
      <c r="E101" s="1128"/>
      <c r="F101" s="1128"/>
      <c r="G101" s="1128"/>
      <c r="H101" s="1128"/>
      <c r="I101" s="1128"/>
      <c r="J101" s="1128"/>
      <c r="K101" s="1128"/>
      <c r="L101" s="1128"/>
      <c r="M101" s="1128"/>
      <c r="N101" s="1128"/>
      <c r="O101" s="1128"/>
      <c r="P101" s="1128"/>
      <c r="Q101" s="48"/>
      <c r="R101" s="3"/>
      <c r="S101" s="3"/>
      <c r="T101" s="3"/>
      <c r="U101" s="3"/>
      <c r="V101" s="3"/>
      <c r="W101" s="3"/>
      <c r="X101" s="3"/>
      <c r="Y101" s="3"/>
      <c r="Z101" s="3"/>
      <c r="AA101" s="3"/>
      <c r="AB101" s="3"/>
      <c r="AC101" s="3"/>
      <c r="AD101" s="3"/>
      <c r="AE101" s="3"/>
      <c r="AF101" s="3"/>
      <c r="AG101" s="3"/>
    </row>
    <row r="102" spans="1:33" ht="19.5" customHeight="1" x14ac:dyDescent="0.25">
      <c r="A102" s="1133"/>
      <c r="B102" s="1133"/>
      <c r="C102" s="1812" t="s">
        <v>1873</v>
      </c>
      <c r="D102" s="1813"/>
      <c r="E102" s="1813"/>
      <c r="F102" s="1813"/>
      <c r="G102" s="1813"/>
      <c r="H102" s="1727"/>
      <c r="I102" s="1796" t="str">
        <f>IF(DateFinAF="","",YEAR(DateFinAF))</f>
        <v/>
      </c>
      <c r="J102" s="1719"/>
      <c r="K102" s="1720"/>
      <c r="L102" s="34"/>
      <c r="M102" s="1796" t="str">
        <f>IF(NbMoisExo&lt;12,"",IF(DateFinAF="","",YEAR(DateFinAF)-1))</f>
        <v/>
      </c>
      <c r="N102" s="1719"/>
      <c r="O102" s="1719"/>
      <c r="P102" s="1720"/>
      <c r="Q102" s="48"/>
      <c r="R102" s="58"/>
      <c r="S102" s="58"/>
      <c r="T102" s="58"/>
      <c r="U102" s="58"/>
      <c r="V102" s="58"/>
      <c r="W102" s="58"/>
      <c r="X102" s="58"/>
      <c r="Y102" s="58"/>
      <c r="Z102" s="58"/>
      <c r="AA102" s="58"/>
      <c r="AB102" s="58"/>
      <c r="AC102" s="58"/>
      <c r="AD102" s="58"/>
      <c r="AE102" s="58"/>
      <c r="AF102" s="58"/>
      <c r="AG102" s="58"/>
    </row>
    <row r="103" spans="1:33" ht="23.25" customHeight="1" x14ac:dyDescent="0.25">
      <c r="A103" s="1133"/>
      <c r="B103" s="1133"/>
      <c r="C103" s="1654"/>
      <c r="D103" s="1683"/>
      <c r="E103" s="1683"/>
      <c r="F103" s="1683"/>
      <c r="G103" s="1683"/>
      <c r="H103" s="1684"/>
      <c r="I103" s="1218" t="s">
        <v>1264</v>
      </c>
      <c r="J103" s="1218" t="s">
        <v>1157</v>
      </c>
      <c r="K103" s="1218" t="s">
        <v>955</v>
      </c>
      <c r="L103" s="34"/>
      <c r="M103" s="1218" t="s">
        <v>1264</v>
      </c>
      <c r="N103" s="1218"/>
      <c r="O103" s="1218" t="s">
        <v>1157</v>
      </c>
      <c r="P103" s="1218" t="s">
        <v>955</v>
      </c>
      <c r="Q103" s="48"/>
      <c r="R103" s="58"/>
      <c r="S103" s="58"/>
      <c r="T103" s="58"/>
      <c r="U103" s="58"/>
      <c r="V103" s="58"/>
      <c r="W103" s="58"/>
      <c r="X103" s="58"/>
      <c r="Y103" s="58"/>
      <c r="Z103" s="58"/>
      <c r="AA103" s="58"/>
      <c r="AB103" s="58"/>
      <c r="AC103" s="58"/>
      <c r="AD103" s="58"/>
      <c r="AE103" s="58"/>
      <c r="AF103" s="58"/>
      <c r="AG103" s="58"/>
    </row>
    <row r="104" spans="1:33" ht="19.5" customHeight="1" x14ac:dyDescent="0.25">
      <c r="A104" s="1133"/>
      <c r="B104" s="1133"/>
      <c r="C104" s="1133"/>
      <c r="D104" s="1133" t="s">
        <v>606</v>
      </c>
      <c r="E104" s="1133"/>
      <c r="F104" s="1133"/>
      <c r="G104" s="320" t="s">
        <v>1283</v>
      </c>
      <c r="H104" s="1133"/>
      <c r="I104" s="1244">
        <f>'Annexe C'!O159</f>
        <v>0</v>
      </c>
      <c r="J104" s="1185"/>
      <c r="K104" s="1184">
        <f>SUM(I104:J104)</f>
        <v>0</v>
      </c>
      <c r="L104" s="1184"/>
      <c r="M104" s="1244">
        <f>'Annexe C'!Q159</f>
        <v>0</v>
      </c>
      <c r="N104" s="1804"/>
      <c r="O104" s="1635"/>
      <c r="P104" s="1184">
        <f>SUM(M104:O104)</f>
        <v>0</v>
      </c>
      <c r="Q104" s="48"/>
      <c r="R104" s="58"/>
      <c r="S104" s="58"/>
      <c r="T104" s="58"/>
      <c r="U104" s="58"/>
      <c r="V104" s="58"/>
      <c r="W104" s="58"/>
      <c r="X104" s="58"/>
      <c r="Y104" s="58"/>
      <c r="Z104" s="58"/>
      <c r="AA104" s="58"/>
      <c r="AB104" s="58"/>
      <c r="AC104" s="58"/>
      <c r="AD104" s="58"/>
      <c r="AE104" s="58"/>
      <c r="AF104" s="58"/>
      <c r="AG104" s="58"/>
    </row>
    <row r="105" spans="1:33" ht="19.5" customHeight="1" x14ac:dyDescent="0.25">
      <c r="A105" s="1133"/>
      <c r="B105" s="1133"/>
      <c r="C105" s="1133"/>
      <c r="D105" s="1133" t="s">
        <v>608</v>
      </c>
      <c r="E105" s="1133"/>
      <c r="F105" s="1133"/>
      <c r="G105" s="320" t="s">
        <v>1284</v>
      </c>
      <c r="H105" s="1133"/>
      <c r="I105" s="1244">
        <f>'Annexe C'!O160</f>
        <v>0</v>
      </c>
      <c r="J105" s="1185"/>
      <c r="K105" s="1184">
        <f>SUM(I105:J105)</f>
        <v>0</v>
      </c>
      <c r="L105" s="1184"/>
      <c r="M105" s="1244">
        <f>'Annexe C'!Q160</f>
        <v>0</v>
      </c>
      <c r="N105" s="1804"/>
      <c r="O105" s="1635"/>
      <c r="P105" s="1184">
        <f>SUM(M105:O105)</f>
        <v>0</v>
      </c>
      <c r="Q105" s="48"/>
      <c r="R105" s="58"/>
      <c r="S105" s="58"/>
      <c r="T105" s="58"/>
      <c r="U105" s="58"/>
      <c r="V105" s="58"/>
      <c r="W105" s="58"/>
      <c r="X105" s="58"/>
      <c r="Y105" s="58"/>
      <c r="Z105" s="58"/>
      <c r="AA105" s="58"/>
      <c r="AB105" s="58"/>
      <c r="AC105" s="58"/>
      <c r="AD105" s="58"/>
      <c r="AE105" s="58"/>
      <c r="AF105" s="58"/>
      <c r="AG105" s="58"/>
    </row>
    <row r="106" spans="1:33" ht="19.5" customHeight="1" x14ac:dyDescent="0.25">
      <c r="A106" s="1133"/>
      <c r="B106" s="1133"/>
      <c r="C106" s="1133"/>
      <c r="D106" s="1133" t="s">
        <v>610</v>
      </c>
      <c r="E106" s="1133"/>
      <c r="F106" s="1133"/>
      <c r="G106" s="320" t="s">
        <v>1285</v>
      </c>
      <c r="H106" s="1133"/>
      <c r="I106" s="1244">
        <f>'Annexe C'!O161</f>
        <v>0</v>
      </c>
      <c r="J106" s="1185"/>
      <c r="K106" s="1184">
        <f>SUM(I106:J106)</f>
        <v>0</v>
      </c>
      <c r="L106" s="1184"/>
      <c r="M106" s="1244">
        <f>'Annexe C'!Q161</f>
        <v>0</v>
      </c>
      <c r="N106" s="1804"/>
      <c r="O106" s="1635"/>
      <c r="P106" s="1184">
        <f>SUM(M106:O106)</f>
        <v>0</v>
      </c>
      <c r="Q106" s="48"/>
      <c r="R106" s="58"/>
      <c r="S106" s="58"/>
      <c r="T106" s="58"/>
      <c r="U106" s="58"/>
      <c r="V106" s="58"/>
      <c r="W106" s="58"/>
      <c r="X106" s="58"/>
      <c r="Y106" s="58"/>
      <c r="Z106" s="58"/>
      <c r="AA106" s="58"/>
      <c r="AB106" s="58"/>
      <c r="AC106" s="58"/>
      <c r="AD106" s="58"/>
      <c r="AE106" s="58"/>
      <c r="AF106" s="58"/>
      <c r="AG106" s="58"/>
    </row>
    <row r="107" spans="1:33" ht="19.5" customHeight="1" x14ac:dyDescent="0.25">
      <c r="A107" s="1133"/>
      <c r="B107" s="1133"/>
      <c r="C107" s="1133"/>
      <c r="D107" s="1133" t="s">
        <v>612</v>
      </c>
      <c r="E107" s="1133"/>
      <c r="F107" s="1133"/>
      <c r="G107" s="320"/>
      <c r="H107" s="1133"/>
      <c r="I107" s="1244">
        <f>'Annexe C'!O162</f>
        <v>0</v>
      </c>
      <c r="J107" s="1185"/>
      <c r="K107" s="1184">
        <f>SUM(I107:J107)</f>
        <v>0</v>
      </c>
      <c r="L107" s="1184"/>
      <c r="M107" s="1244">
        <f>'Annexe C'!Q162</f>
        <v>0</v>
      </c>
      <c r="N107" s="1804"/>
      <c r="O107" s="1635"/>
      <c r="P107" s="1184">
        <f>SUM(M107:O107)</f>
        <v>0</v>
      </c>
      <c r="Q107" s="48"/>
      <c r="R107" s="58"/>
      <c r="S107" s="58"/>
      <c r="T107" s="58"/>
      <c r="U107" s="58"/>
      <c r="V107" s="58"/>
      <c r="W107" s="58"/>
      <c r="X107" s="58"/>
      <c r="Y107" s="58"/>
      <c r="Z107" s="58"/>
      <c r="AA107" s="58"/>
      <c r="AB107" s="58"/>
      <c r="AC107" s="58"/>
      <c r="AD107" s="58"/>
      <c r="AE107" s="58"/>
      <c r="AF107" s="58"/>
      <c r="AG107" s="58"/>
    </row>
    <row r="108" spans="1:33" ht="19.5" customHeight="1" x14ac:dyDescent="0.25">
      <c r="A108" s="1133"/>
      <c r="B108" s="1133"/>
      <c r="C108" s="1133"/>
      <c r="D108" s="1133" t="s">
        <v>614</v>
      </c>
      <c r="E108" s="1133"/>
      <c r="F108" s="1133"/>
      <c r="G108" s="320" t="s">
        <v>1286</v>
      </c>
      <c r="H108" s="1133"/>
      <c r="I108" s="1244">
        <f>'Annexe C'!O163</f>
        <v>0</v>
      </c>
      <c r="J108" s="1185"/>
      <c r="K108" s="1184">
        <f>SUM(I108:J108)</f>
        <v>0</v>
      </c>
      <c r="L108" s="1184"/>
      <c r="M108" s="1244">
        <f>'Annexe C'!Q163</f>
        <v>0</v>
      </c>
      <c r="N108" s="1804"/>
      <c r="O108" s="1635"/>
      <c r="P108" s="1184">
        <f>SUM(M108:O108)</f>
        <v>0</v>
      </c>
      <c r="Q108" s="48"/>
      <c r="R108" s="58"/>
      <c r="S108" s="58"/>
      <c r="T108" s="58"/>
      <c r="U108" s="58"/>
      <c r="V108" s="58"/>
      <c r="W108" s="58"/>
      <c r="X108" s="58"/>
      <c r="Y108" s="58"/>
      <c r="Z108" s="58"/>
      <c r="AA108" s="58"/>
      <c r="AB108" s="58"/>
      <c r="AC108" s="58"/>
      <c r="AD108" s="58"/>
      <c r="AE108" s="58"/>
      <c r="AF108" s="58"/>
      <c r="AG108" s="58"/>
    </row>
    <row r="109" spans="1:33" ht="21.75" customHeight="1" x14ac:dyDescent="0.3">
      <c r="A109" s="48"/>
      <c r="B109" s="48"/>
      <c r="C109" s="48"/>
      <c r="D109" s="48" t="s">
        <v>1265</v>
      </c>
      <c r="E109" s="48"/>
      <c r="F109" s="48"/>
      <c r="G109" s="118"/>
      <c r="H109" s="48"/>
      <c r="I109" s="305">
        <f>SUM(I104:I108)</f>
        <v>0</v>
      </c>
      <c r="J109" s="305">
        <f>SUM(J104:J108)</f>
        <v>0</v>
      </c>
      <c r="K109" s="305">
        <f>SUM(K104:K108)</f>
        <v>0</v>
      </c>
      <c r="L109" s="1128"/>
      <c r="M109" s="305">
        <f>SUM(M104:M108)</f>
        <v>0</v>
      </c>
      <c r="N109" s="1822">
        <f>SUM(N104:N108)</f>
        <v>0</v>
      </c>
      <c r="O109" s="1823"/>
      <c r="P109" s="305">
        <f>SUM(P104:P108)</f>
        <v>0</v>
      </c>
      <c r="Q109" s="48"/>
      <c r="R109" s="319"/>
      <c r="S109" s="319"/>
      <c r="T109" s="319"/>
      <c r="U109" s="319"/>
      <c r="V109" s="319"/>
      <c r="W109" s="319"/>
      <c r="X109" s="319"/>
      <c r="Y109" s="319"/>
      <c r="Z109" s="319"/>
      <c r="AA109" s="319"/>
      <c r="AB109" s="319"/>
      <c r="AC109" s="319"/>
      <c r="AD109" s="319"/>
      <c r="AE109" s="319"/>
      <c r="AF109" s="319"/>
      <c r="AG109" s="319"/>
    </row>
    <row r="110" spans="1:33" ht="19.5" customHeight="1" x14ac:dyDescent="0.25">
      <c r="A110" s="1133"/>
      <c r="B110" s="1133"/>
      <c r="C110" s="1133"/>
      <c r="D110" s="1133"/>
      <c r="E110" s="1133"/>
      <c r="F110" s="1133"/>
      <c r="G110" s="1133"/>
      <c r="H110" s="1133"/>
      <c r="I110" s="1133"/>
      <c r="J110" s="1133"/>
      <c r="K110" s="1133"/>
      <c r="L110" s="1133"/>
      <c r="M110" s="1133"/>
      <c r="N110" s="1133"/>
      <c r="O110" s="1133"/>
      <c r="P110" s="1133"/>
      <c r="Q110" s="48"/>
      <c r="R110" s="58"/>
      <c r="S110" s="58"/>
      <c r="T110" s="58"/>
      <c r="U110" s="58"/>
      <c r="V110" s="58"/>
      <c r="W110" s="58"/>
      <c r="X110" s="58"/>
      <c r="Y110" s="58"/>
      <c r="Z110" s="58"/>
      <c r="AA110" s="58"/>
      <c r="AB110" s="58"/>
      <c r="AC110" s="58"/>
      <c r="AD110" s="58"/>
      <c r="AE110" s="58"/>
      <c r="AF110" s="58"/>
      <c r="AG110" s="58"/>
    </row>
    <row r="111" spans="1:33" ht="68.150000000000006" customHeight="1" x14ac:dyDescent="0.3">
      <c r="A111" s="1128"/>
      <c r="B111" s="47"/>
      <c r="C111" s="1824"/>
      <c r="D111" s="1634"/>
      <c r="E111" s="1634"/>
      <c r="F111" s="1634"/>
      <c r="G111" s="1634"/>
      <c r="H111" s="1634"/>
      <c r="I111" s="1634"/>
      <c r="J111" s="1634"/>
      <c r="K111" s="1634"/>
      <c r="L111" s="1634"/>
      <c r="M111" s="1634"/>
      <c r="N111" s="1634"/>
      <c r="O111" s="1634"/>
      <c r="P111" s="1635"/>
      <c r="Q111" s="48"/>
      <c r="R111" s="3"/>
      <c r="S111" s="3"/>
      <c r="T111" s="3"/>
      <c r="U111" s="3"/>
      <c r="V111" s="3"/>
      <c r="W111" s="3"/>
      <c r="X111" s="3"/>
      <c r="Y111" s="3"/>
      <c r="Z111" s="3"/>
      <c r="AA111" s="3"/>
      <c r="AB111" s="3"/>
      <c r="AC111" s="3"/>
      <c r="AD111" s="3"/>
      <c r="AE111" s="3"/>
      <c r="AF111" s="3"/>
      <c r="AG111" s="3"/>
    </row>
    <row r="112" spans="1:33" ht="18" customHeight="1" x14ac:dyDescent="0.35">
      <c r="A112" s="1128"/>
      <c r="B112" s="47"/>
      <c r="C112" s="110"/>
      <c r="D112" s="111"/>
      <c r="E112" s="111"/>
      <c r="F112" s="47"/>
      <c r="G112" s="47"/>
      <c r="H112" s="47"/>
      <c r="I112" s="47"/>
      <c r="J112" s="120"/>
      <c r="K112" s="47"/>
      <c r="L112" s="47"/>
      <c r="M112" s="92"/>
      <c r="N112" s="92"/>
      <c r="O112" s="92"/>
      <c r="P112" s="47"/>
      <c r="Q112" s="48"/>
      <c r="R112" s="3"/>
      <c r="S112" s="3"/>
      <c r="T112" s="3"/>
      <c r="U112" s="3"/>
      <c r="V112" s="3"/>
      <c r="W112" s="3"/>
      <c r="X112" s="3"/>
      <c r="Y112" s="3"/>
      <c r="Z112" s="3"/>
      <c r="AA112" s="3"/>
      <c r="AB112" s="3"/>
      <c r="AC112" s="3"/>
      <c r="AD112" s="3"/>
      <c r="AE112" s="3"/>
      <c r="AF112" s="3"/>
      <c r="AG112" s="3"/>
    </row>
    <row r="113" spans="1:33" ht="21.75" customHeight="1" x14ac:dyDescent="0.35">
      <c r="A113" s="1128"/>
      <c r="B113" s="47"/>
      <c r="C113" s="110"/>
      <c r="D113" s="111"/>
      <c r="E113" s="111"/>
      <c r="F113" s="47"/>
      <c r="G113" s="47"/>
      <c r="H113" s="47"/>
      <c r="I113" s="47"/>
      <c r="J113" s="120"/>
      <c r="K113" s="47"/>
      <c r="L113" s="47"/>
      <c r="M113" s="92"/>
      <c r="N113" s="92"/>
      <c r="O113" s="92"/>
      <c r="P113" s="47"/>
      <c r="Q113" s="47"/>
      <c r="R113" s="3"/>
      <c r="S113" s="3"/>
      <c r="T113" s="3"/>
      <c r="U113" s="3"/>
      <c r="V113" s="3"/>
      <c r="W113" s="3"/>
      <c r="X113" s="3"/>
      <c r="Y113" s="3"/>
      <c r="Z113" s="3"/>
      <c r="AA113" s="3"/>
      <c r="AB113" s="3"/>
      <c r="AC113" s="3"/>
      <c r="AD113" s="3"/>
      <c r="AE113" s="3"/>
      <c r="AF113" s="3"/>
      <c r="AG113" s="3"/>
    </row>
    <row r="114" spans="1:33" ht="21.75" customHeight="1" x14ac:dyDescent="0.35">
      <c r="A114" s="1128"/>
      <c r="B114" s="47"/>
      <c r="C114" s="110"/>
      <c r="D114" s="111"/>
      <c r="E114" s="111"/>
      <c r="F114" s="47"/>
      <c r="G114" s="47"/>
      <c r="H114" s="47"/>
      <c r="I114" s="47"/>
      <c r="J114" s="120"/>
      <c r="K114" s="47"/>
      <c r="L114" s="47"/>
      <c r="M114" s="92"/>
      <c r="N114" s="92"/>
      <c r="O114" s="92"/>
      <c r="P114" s="47"/>
      <c r="Q114" s="47"/>
      <c r="R114" s="3"/>
      <c r="S114" s="3"/>
      <c r="T114" s="3"/>
      <c r="U114" s="3"/>
      <c r="V114" s="3"/>
      <c r="W114" s="3"/>
      <c r="X114" s="3"/>
      <c r="Y114" s="3"/>
      <c r="Z114" s="3"/>
      <c r="AA114" s="3"/>
      <c r="AB114" s="3"/>
      <c r="AC114" s="3"/>
      <c r="AD114" s="3"/>
      <c r="AE114" s="3"/>
      <c r="AF114" s="3"/>
      <c r="AG114" s="3"/>
    </row>
    <row r="115" spans="1:33" ht="21.75" customHeight="1" x14ac:dyDescent="0.35">
      <c r="A115" s="1128"/>
      <c r="B115" s="47"/>
      <c r="C115" s="110"/>
      <c r="D115" s="111"/>
      <c r="E115" s="111"/>
      <c r="F115" s="47"/>
      <c r="G115" s="47"/>
      <c r="H115" s="47"/>
      <c r="I115" s="47"/>
      <c r="J115" s="120"/>
      <c r="K115" s="47"/>
      <c r="L115" s="47"/>
      <c r="M115" s="92"/>
      <c r="N115" s="92"/>
      <c r="O115" s="92"/>
      <c r="P115" s="47"/>
      <c r="Q115" s="47"/>
      <c r="R115" s="3"/>
      <c r="S115" s="3"/>
      <c r="T115" s="3"/>
      <c r="U115" s="3"/>
      <c r="V115" s="3"/>
      <c r="W115" s="3"/>
      <c r="X115" s="3"/>
      <c r="Y115" s="3"/>
      <c r="Z115" s="3"/>
      <c r="AA115" s="3"/>
      <c r="AB115" s="3"/>
      <c r="AC115" s="3"/>
      <c r="AD115" s="3"/>
      <c r="AE115" s="3"/>
      <c r="AF115" s="3"/>
      <c r="AG115" s="3"/>
    </row>
    <row r="116" spans="1:33" ht="21.75" customHeight="1" x14ac:dyDescent="0.35">
      <c r="A116" s="1128"/>
      <c r="B116" s="47"/>
      <c r="C116" s="110"/>
      <c r="D116" s="111"/>
      <c r="E116" s="111"/>
      <c r="F116" s="47"/>
      <c r="G116" s="47"/>
      <c r="H116" s="47"/>
      <c r="I116" s="47"/>
      <c r="J116" s="120"/>
      <c r="K116" s="47"/>
      <c r="L116" s="47"/>
      <c r="M116" s="92"/>
      <c r="N116" s="92"/>
      <c r="O116" s="92"/>
      <c r="P116" s="47"/>
      <c r="Q116" s="47"/>
      <c r="R116" s="3"/>
      <c r="S116" s="3"/>
      <c r="T116" s="3"/>
      <c r="U116" s="3"/>
      <c r="V116" s="3"/>
      <c r="W116" s="3"/>
      <c r="X116" s="3"/>
      <c r="Y116" s="3"/>
      <c r="Z116" s="3"/>
      <c r="AA116" s="3"/>
      <c r="AB116" s="3"/>
      <c r="AC116" s="3"/>
      <c r="AD116" s="3"/>
      <c r="AE116" s="3"/>
      <c r="AF116" s="3"/>
      <c r="AG116" s="3"/>
    </row>
    <row r="117" spans="1:33" ht="21.75" customHeight="1" x14ac:dyDescent="0.35">
      <c r="A117" s="1128"/>
      <c r="B117" s="47"/>
      <c r="C117" s="110"/>
      <c r="D117" s="111"/>
      <c r="E117" s="111"/>
      <c r="F117" s="47"/>
      <c r="G117" s="47"/>
      <c r="H117" s="47"/>
      <c r="I117" s="47"/>
      <c r="J117" s="120"/>
      <c r="K117" s="47"/>
      <c r="L117" s="47"/>
      <c r="M117" s="92"/>
      <c r="N117" s="92"/>
      <c r="O117" s="92"/>
      <c r="P117" s="47"/>
      <c r="Q117" s="47"/>
      <c r="R117" s="3"/>
      <c r="S117" s="3"/>
      <c r="T117" s="3"/>
      <c r="U117" s="3"/>
      <c r="V117" s="3"/>
      <c r="W117" s="3"/>
      <c r="X117" s="3"/>
      <c r="Y117" s="3"/>
      <c r="Z117" s="3"/>
      <c r="AA117" s="3"/>
      <c r="AB117" s="3"/>
      <c r="AC117" s="3"/>
      <c r="AD117" s="3"/>
      <c r="AE117" s="3"/>
      <c r="AF117" s="3"/>
      <c r="AG117" s="3"/>
    </row>
    <row r="118" spans="1:33" ht="21.75" customHeight="1" x14ac:dyDescent="0.35">
      <c r="A118" s="1128"/>
      <c r="B118" s="47"/>
      <c r="C118" s="110"/>
      <c r="D118" s="111"/>
      <c r="E118" s="111"/>
      <c r="F118" s="47"/>
      <c r="G118" s="47"/>
      <c r="H118" s="47"/>
      <c r="I118" s="47"/>
      <c r="J118" s="120"/>
      <c r="K118" s="47"/>
      <c r="L118" s="47"/>
      <c r="M118" s="92"/>
      <c r="N118" s="92"/>
      <c r="O118" s="92"/>
      <c r="P118" s="47"/>
      <c r="Q118" s="47"/>
      <c r="R118" s="3"/>
      <c r="S118" s="3"/>
      <c r="T118" s="3"/>
      <c r="U118" s="3"/>
      <c r="V118" s="3"/>
      <c r="W118" s="3"/>
      <c r="X118" s="3"/>
      <c r="Y118" s="3"/>
      <c r="Z118" s="3"/>
      <c r="AA118" s="3"/>
      <c r="AB118" s="3"/>
      <c r="AC118" s="3"/>
      <c r="AD118" s="3"/>
      <c r="AE118" s="3"/>
      <c r="AF118" s="3"/>
      <c r="AG118" s="3"/>
    </row>
    <row r="119" spans="1:33" ht="21.75" customHeight="1" x14ac:dyDescent="0.35">
      <c r="A119" s="1128"/>
      <c r="B119" s="47"/>
      <c r="C119" s="110"/>
      <c r="D119" s="111"/>
      <c r="E119" s="111"/>
      <c r="F119" s="47"/>
      <c r="G119" s="47"/>
      <c r="H119" s="47"/>
      <c r="I119" s="47"/>
      <c r="J119" s="120"/>
      <c r="K119" s="47"/>
      <c r="L119" s="47"/>
      <c r="M119" s="92"/>
      <c r="N119" s="92"/>
      <c r="O119" s="92"/>
      <c r="P119" s="47"/>
      <c r="Q119" s="47"/>
      <c r="R119" s="3"/>
      <c r="S119" s="3"/>
      <c r="T119" s="3"/>
      <c r="U119" s="3"/>
      <c r="V119" s="3"/>
      <c r="W119" s="3"/>
      <c r="X119" s="3"/>
      <c r="Y119" s="3"/>
      <c r="Z119" s="3"/>
      <c r="AA119" s="3"/>
      <c r="AB119" s="3"/>
      <c r="AC119" s="3"/>
      <c r="AD119" s="3"/>
      <c r="AE119" s="3"/>
      <c r="AF119" s="3"/>
      <c r="AG119" s="3"/>
    </row>
    <row r="120" spans="1:33" ht="21.75" customHeight="1" x14ac:dyDescent="0.35">
      <c r="A120" s="1128"/>
      <c r="B120" s="47"/>
      <c r="C120" s="110"/>
      <c r="D120" s="111"/>
      <c r="E120" s="111"/>
      <c r="F120" s="47"/>
      <c r="G120" s="47"/>
      <c r="H120" s="47"/>
      <c r="I120" s="47"/>
      <c r="J120" s="120"/>
      <c r="K120" s="47"/>
      <c r="L120" s="47"/>
      <c r="M120" s="92"/>
      <c r="N120" s="92"/>
      <c r="O120" s="92"/>
      <c r="P120" s="47"/>
      <c r="Q120" s="47"/>
      <c r="R120" s="3"/>
      <c r="S120" s="3"/>
      <c r="T120" s="3"/>
      <c r="U120" s="3"/>
      <c r="V120" s="3"/>
      <c r="W120" s="3"/>
      <c r="X120" s="3"/>
      <c r="Y120" s="3"/>
      <c r="Z120" s="3"/>
      <c r="AA120" s="3"/>
      <c r="AB120" s="3"/>
      <c r="AC120" s="3"/>
      <c r="AD120" s="3"/>
      <c r="AE120" s="3"/>
      <c r="AF120" s="3"/>
      <c r="AG120" s="3"/>
    </row>
    <row r="121" spans="1:33" ht="15" customHeight="1" x14ac:dyDescent="0.35">
      <c r="A121" s="1128"/>
      <c r="B121" s="47"/>
      <c r="C121" s="110"/>
      <c r="D121" s="111"/>
      <c r="E121" s="111"/>
      <c r="F121" s="47"/>
      <c r="G121" s="47"/>
      <c r="H121" s="47"/>
      <c r="I121" s="47"/>
      <c r="J121" s="120"/>
      <c r="K121" s="47"/>
      <c r="L121" s="47"/>
      <c r="M121" s="92"/>
      <c r="N121" s="92"/>
      <c r="O121" s="92"/>
      <c r="P121" s="47"/>
      <c r="Q121" s="47"/>
      <c r="R121" s="3"/>
      <c r="S121" s="3"/>
      <c r="T121" s="3"/>
      <c r="U121" s="3"/>
      <c r="V121" s="3"/>
      <c r="W121" s="3"/>
      <c r="X121" s="3"/>
      <c r="Y121" s="3"/>
      <c r="Z121" s="3"/>
      <c r="AA121" s="3"/>
      <c r="AB121" s="3"/>
      <c r="AC121" s="3"/>
      <c r="AD121" s="3"/>
      <c r="AE121" s="3"/>
      <c r="AF121" s="3"/>
      <c r="AG121" s="3"/>
    </row>
    <row r="122" spans="1:33" ht="15.75" customHeight="1" x14ac:dyDescent="0.25">
      <c r="A122" s="60"/>
      <c r="B122" s="60"/>
      <c r="C122" s="60"/>
      <c r="D122" s="60"/>
      <c r="E122" s="60"/>
      <c r="F122" s="60"/>
      <c r="G122" s="60"/>
      <c r="H122" s="60"/>
      <c r="I122" s="60"/>
      <c r="J122" s="60"/>
      <c r="K122" s="60"/>
      <c r="L122" s="60"/>
      <c r="M122" s="60"/>
      <c r="N122" s="60"/>
      <c r="O122" s="60"/>
      <c r="P122" s="60"/>
      <c r="Q122" s="60"/>
      <c r="R122" s="3"/>
      <c r="S122" s="3"/>
      <c r="T122" s="3"/>
      <c r="U122" s="3"/>
      <c r="V122" s="3"/>
      <c r="W122" s="3"/>
      <c r="X122" s="3"/>
      <c r="Y122" s="3"/>
      <c r="Z122" s="3"/>
      <c r="AA122" s="3"/>
      <c r="AB122" s="3"/>
      <c r="AC122" s="3"/>
      <c r="AD122" s="3"/>
      <c r="AE122" s="3"/>
      <c r="AF122" s="3"/>
      <c r="AG122" s="3"/>
    </row>
    <row r="123" spans="1:33" ht="15.75" customHeight="1" x14ac:dyDescent="0.25">
      <c r="A123" s="60"/>
      <c r="B123" s="60"/>
      <c r="C123" s="60"/>
      <c r="D123" s="60"/>
      <c r="E123" s="60"/>
      <c r="F123" s="60"/>
      <c r="G123" s="60"/>
      <c r="H123" s="60"/>
      <c r="I123" s="60"/>
      <c r="J123" s="60"/>
      <c r="K123" s="60"/>
      <c r="L123" s="60"/>
      <c r="M123" s="60"/>
      <c r="N123" s="60"/>
      <c r="O123" s="60"/>
      <c r="P123" s="60"/>
      <c r="Q123" s="60"/>
      <c r="R123" s="3"/>
      <c r="S123" s="3"/>
      <c r="T123" s="3"/>
      <c r="U123" s="3"/>
      <c r="V123" s="3"/>
      <c r="W123" s="3"/>
      <c r="X123" s="3"/>
      <c r="Y123" s="3"/>
      <c r="Z123" s="3"/>
      <c r="AA123" s="3"/>
      <c r="AB123" s="3"/>
      <c r="AC123" s="3"/>
      <c r="AD123" s="3"/>
      <c r="AE123" s="3"/>
      <c r="AF123" s="3"/>
      <c r="AG123" s="3"/>
    </row>
    <row r="124" spans="1:33"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row>
    <row r="125" spans="1:33"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row>
    <row r="126" spans="1:33"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row>
    <row r="127" spans="1:33"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row>
    <row r="128" spans="1:33"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row>
    <row r="129" spans="1:33"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row>
    <row r="130" spans="1:33"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row>
    <row r="131" spans="1:33"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row>
    <row r="132" spans="1:33"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row>
    <row r="133" spans="1:33"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row>
    <row r="134" spans="1:33"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row>
    <row r="135" spans="1:33"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row>
    <row r="136" spans="1:33"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row>
    <row r="137" spans="1:33"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row>
    <row r="138" spans="1:33"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row>
    <row r="139" spans="1:33"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row>
    <row r="140" spans="1:33"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row>
    <row r="141" spans="1:33"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row>
    <row r="142" spans="1:33"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row>
    <row r="143" spans="1:33"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row>
    <row r="144" spans="1:33"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row>
    <row r="145" spans="1:33"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row>
    <row r="146" spans="1:33"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row>
    <row r="147" spans="1:33"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row>
    <row r="148" spans="1:33"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row>
    <row r="149" spans="1:33"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row>
    <row r="150" spans="1:33"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row>
    <row r="151" spans="1:33"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row>
    <row r="152" spans="1:33"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row>
    <row r="153" spans="1:33"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row>
    <row r="154" spans="1:33"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row>
    <row r="155" spans="1:33"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row>
    <row r="156" spans="1:33"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row>
    <row r="157" spans="1:33"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row>
    <row r="158" spans="1:33"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row>
    <row r="159" spans="1:33"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row>
    <row r="160" spans="1:33"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row>
    <row r="161" spans="1:33"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row>
    <row r="162" spans="1:33"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row>
    <row r="163" spans="1:33"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row>
    <row r="164" spans="1:33"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row>
    <row r="165" spans="1:33"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row>
    <row r="166" spans="1:33"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row>
    <row r="167" spans="1:33"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row>
    <row r="168" spans="1:33"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row>
    <row r="169" spans="1:33"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row>
    <row r="170" spans="1:33"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row>
    <row r="171" spans="1:33"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row>
    <row r="172" spans="1:33"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row>
    <row r="173" spans="1:33"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row>
    <row r="174" spans="1:33"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row>
    <row r="175" spans="1:33"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row>
    <row r="176" spans="1:33"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row>
    <row r="177" spans="1:33"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row>
    <row r="178" spans="1:33"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row>
    <row r="179" spans="1:33"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row>
    <row r="180" spans="1:33"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row>
    <row r="181" spans="1:33"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row>
    <row r="182" spans="1:33"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row>
    <row r="183" spans="1:33"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row>
    <row r="184" spans="1:33"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row>
    <row r="185" spans="1:33"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row>
    <row r="186" spans="1:33"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row>
    <row r="187" spans="1:33"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row>
    <row r="188" spans="1:33"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row>
    <row r="189" spans="1:33"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row>
    <row r="190" spans="1:33"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row>
    <row r="191" spans="1:33"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row>
    <row r="192" spans="1:33"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row>
    <row r="193" spans="1:33"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row>
    <row r="194" spans="1:33"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row>
    <row r="195" spans="1:33"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row>
    <row r="196" spans="1:33"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row>
    <row r="197" spans="1:33"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row>
    <row r="198" spans="1:33"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row>
    <row r="199" spans="1:33"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row>
    <row r="200" spans="1:33"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row>
    <row r="201" spans="1:33"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row>
    <row r="202" spans="1:33"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row>
    <row r="203" spans="1:33"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row>
    <row r="204" spans="1:33"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row>
    <row r="205" spans="1:33"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row>
    <row r="206" spans="1:33"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row>
    <row r="207" spans="1:33"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row>
    <row r="208" spans="1:33"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row>
    <row r="209" spans="1:33"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row>
    <row r="210" spans="1:33"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row>
    <row r="211" spans="1:33"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row>
    <row r="212" spans="1:33"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row>
    <row r="213" spans="1:33"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row>
    <row r="214" spans="1:33"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row>
    <row r="215" spans="1:33"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row>
    <row r="216" spans="1:33"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row>
    <row r="217" spans="1:33"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row>
    <row r="218" spans="1:33"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row>
    <row r="219" spans="1:33"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row>
    <row r="220" spans="1:33"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row>
    <row r="221" spans="1:33"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row>
    <row r="222" spans="1:33"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row>
    <row r="223" spans="1:33"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row>
    <row r="224" spans="1:33"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row>
    <row r="225" spans="1:33"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row>
    <row r="226" spans="1:33"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row>
    <row r="227" spans="1:33"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row>
    <row r="228" spans="1:33"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row>
    <row r="229" spans="1:33"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row>
    <row r="230" spans="1:33"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row>
    <row r="231" spans="1:33"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row>
    <row r="232" spans="1:33"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row>
    <row r="233" spans="1:33"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row>
    <row r="234" spans="1:33"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row>
    <row r="235" spans="1:33"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row>
    <row r="236" spans="1:33"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row>
    <row r="237" spans="1:33"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row>
    <row r="238" spans="1:33"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row>
    <row r="239" spans="1:33"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row>
    <row r="240" spans="1:33"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row>
    <row r="241" spans="1:33"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row>
    <row r="242" spans="1:33"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row>
    <row r="243" spans="1:33"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row>
    <row r="244" spans="1:33"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row>
    <row r="245" spans="1:33"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row>
    <row r="246" spans="1:33"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row>
    <row r="247" spans="1:33"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row>
    <row r="248" spans="1:33"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row>
    <row r="249" spans="1:33"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row>
    <row r="250" spans="1:33"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row>
    <row r="251" spans="1:33"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row>
    <row r="252" spans="1:33"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row>
    <row r="253" spans="1:33"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row>
    <row r="254" spans="1:33"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row>
    <row r="255" spans="1:33"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row>
    <row r="256" spans="1:33"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row>
    <row r="257" spans="1:33"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row>
    <row r="258" spans="1:33"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row>
    <row r="259" spans="1:33"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row>
    <row r="260" spans="1:33"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row>
    <row r="261" spans="1:33"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row>
    <row r="262" spans="1:33"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row>
    <row r="263" spans="1:33"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row>
    <row r="264" spans="1:33"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row>
    <row r="265" spans="1:33"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row>
    <row r="266" spans="1:33"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row>
    <row r="267" spans="1:33"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row>
    <row r="268" spans="1:33"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row>
    <row r="269" spans="1:33"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row>
    <row r="270" spans="1:33"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row>
    <row r="271" spans="1:33"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row>
    <row r="272" spans="1:33"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row>
    <row r="273" spans="1:33"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row>
    <row r="274" spans="1:33"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row>
    <row r="275" spans="1:33"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row>
    <row r="276" spans="1:33"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row>
    <row r="277" spans="1:33"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row>
    <row r="278" spans="1:33"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row>
    <row r="279" spans="1:33"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row>
    <row r="280" spans="1:33"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row>
    <row r="281" spans="1:33"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row>
    <row r="282" spans="1:33"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row>
    <row r="283" spans="1:33"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row>
    <row r="284" spans="1:33"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row>
    <row r="285" spans="1:33"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row>
    <row r="286" spans="1:33"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row>
    <row r="287" spans="1:33"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row>
    <row r="288" spans="1:33"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row>
    <row r="289" spans="1:33"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row>
    <row r="290" spans="1:33"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row>
    <row r="291" spans="1:33"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row>
    <row r="292" spans="1:33"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row>
    <row r="293" spans="1:33"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row>
    <row r="294" spans="1:33"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row>
    <row r="295" spans="1:33"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row>
    <row r="296" spans="1:33"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row>
    <row r="297" spans="1:33"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row>
    <row r="298" spans="1:33"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row>
    <row r="299" spans="1:33"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row>
    <row r="300" spans="1:33"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row>
    <row r="301" spans="1:33"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row>
    <row r="302" spans="1:33"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row>
    <row r="303" spans="1:33"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row>
    <row r="304" spans="1:33"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row>
    <row r="305" spans="1:33"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row>
    <row r="306" spans="1:33"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row>
    <row r="307" spans="1:33"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row>
    <row r="308" spans="1:33"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row>
    <row r="309" spans="1:33"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row>
    <row r="310" spans="1:33" ht="15.75" customHeight="1" x14ac:dyDescent="0.25"/>
    <row r="311" spans="1:33" ht="15.75" customHeight="1" x14ac:dyDescent="0.25"/>
    <row r="312" spans="1:33" ht="15.75" customHeight="1" x14ac:dyDescent="0.25"/>
    <row r="313" spans="1:33" ht="15.75" customHeight="1" x14ac:dyDescent="0.25"/>
    <row r="314" spans="1:33" ht="15.75" customHeight="1" x14ac:dyDescent="0.25"/>
    <row r="315" spans="1:33" ht="15.75" customHeight="1" x14ac:dyDescent="0.25"/>
    <row r="316" spans="1:33" ht="15.75" customHeight="1" x14ac:dyDescent="0.25"/>
    <row r="317" spans="1:33" ht="15.75" customHeight="1" x14ac:dyDescent="0.25"/>
    <row r="318" spans="1:33" ht="15.75" customHeight="1" x14ac:dyDescent="0.25"/>
    <row r="319" spans="1:33" ht="15.75" customHeight="1" x14ac:dyDescent="0.25"/>
    <row r="320" spans="1:33"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sheetData>
  <sheetProtection selectLockedCells="1"/>
  <mergeCells count="68">
    <mergeCell ref="N109:O109"/>
    <mergeCell ref="C111:P111"/>
    <mergeCell ref="N104:O104"/>
    <mergeCell ref="N105:O105"/>
    <mergeCell ref="N106:O106"/>
    <mergeCell ref="N107:O107"/>
    <mergeCell ref="N108:O108"/>
    <mergeCell ref="C61:P61"/>
    <mergeCell ref="I68:K68"/>
    <mergeCell ref="M68:P68"/>
    <mergeCell ref="C48:P48"/>
    <mergeCell ref="I52:K52"/>
    <mergeCell ref="M52:P52"/>
    <mergeCell ref="B15:G16"/>
    <mergeCell ref="B17:G18"/>
    <mergeCell ref="B19:G20"/>
    <mergeCell ref="N55:O55"/>
    <mergeCell ref="N56:O56"/>
    <mergeCell ref="I31:K31"/>
    <mergeCell ref="M31:P31"/>
    <mergeCell ref="N43:O43"/>
    <mergeCell ref="N44:O44"/>
    <mergeCell ref="N45:O45"/>
    <mergeCell ref="N34:O34"/>
    <mergeCell ref="N35:O35"/>
    <mergeCell ref="N36:O36"/>
    <mergeCell ref="N39:O39"/>
    <mergeCell ref="N40:O40"/>
    <mergeCell ref="N41:O41"/>
    <mergeCell ref="N15:O15"/>
    <mergeCell ref="N17:O17"/>
    <mergeCell ref="N19:O19"/>
    <mergeCell ref="N21:O21"/>
    <mergeCell ref="N23:O23"/>
    <mergeCell ref="B1:D1"/>
    <mergeCell ref="E6:F6"/>
    <mergeCell ref="I11:K11"/>
    <mergeCell ref="M11:P11"/>
    <mergeCell ref="B13:G14"/>
    <mergeCell ref="N13:O13"/>
    <mergeCell ref="F2:O2"/>
    <mergeCell ref="F3:K3"/>
    <mergeCell ref="M3:N3"/>
    <mergeCell ref="I102:K102"/>
    <mergeCell ref="M102:P102"/>
    <mergeCell ref="E97:G97"/>
    <mergeCell ref="N97:O97"/>
    <mergeCell ref="E98:G98"/>
    <mergeCell ref="N98:O98"/>
    <mergeCell ref="E99:G99"/>
    <mergeCell ref="N99:O99"/>
    <mergeCell ref="C102:H103"/>
    <mergeCell ref="C89:P89"/>
    <mergeCell ref="I90:K90"/>
    <mergeCell ref="M90:P90"/>
    <mergeCell ref="E96:G96"/>
    <mergeCell ref="B21:G22"/>
    <mergeCell ref="B23:G24"/>
    <mergeCell ref="N93:O93"/>
    <mergeCell ref="N96:O96"/>
    <mergeCell ref="N82:O82"/>
    <mergeCell ref="C85:P85"/>
    <mergeCell ref="B25:G26"/>
    <mergeCell ref="N25:O25"/>
    <mergeCell ref="N71:O71"/>
    <mergeCell ref="N42:O42"/>
    <mergeCell ref="N57:O57"/>
    <mergeCell ref="N58:O58"/>
  </mergeCells>
  <conditionalFormatting sqref="B1">
    <cfRule type="cellIs" dxfId="265" priority="3" operator="equal">
      <formula>"Terminé"</formula>
    </cfRule>
    <cfRule type="cellIs" dxfId="264" priority="4" operator="equal">
      <formula>"En rédaction"</formula>
    </cfRule>
  </conditionalFormatting>
  <conditionalFormatting sqref="E6:F6 I13:J13 M13:O13 B13:G26 I15:J15 M15:O15 I17:J17 M17:O17 I19:J19 M19:O19 I21:J21 M21:O21 I23:J23 M23:O23 I25:J25 M25:O25 I34:J36 M34:O36 I39:J45 M39:O45 C48:P48 I55:J58 M55:O58 C61:P61 I71:J82 M71:O82 C85:P85 I93:J93 M93:O93 E96:G99 I96:J99 M96:O99 I104:J108 M104:O108 C111:P111">
    <cfRule type="expression" dxfId="263" priority="5">
      <formula>$B$1="Terminé"</formula>
    </cfRule>
  </conditionalFormatting>
  <conditionalFormatting sqref="F2:F3 L3">
    <cfRule type="expression" dxfId="262" priority="2">
      <formula>$B$1="Terminé"</formula>
    </cfRule>
  </conditionalFormatting>
  <conditionalFormatting sqref="I95">
    <cfRule type="expression" dxfId="261" priority="7">
      <formula>$B$1="Terminé"</formula>
    </cfRule>
  </conditionalFormatting>
  <conditionalFormatting sqref="M95">
    <cfRule type="expression" dxfId="260" priority="6">
      <formula>$B$1="Terminé"</formula>
    </cfRule>
  </conditionalFormatting>
  <conditionalFormatting sqref="O3">
    <cfRule type="expression" dxfId="259" priority="1">
      <formula>$B$1="Terminé"</formula>
    </cfRule>
  </conditionalFormatting>
  <dataValidations count="1">
    <dataValidation type="list" allowBlank="1" sqref="B1" xr:uid="{00000000-0002-0000-0D00-000000000000}">
      <formula1>"Terminé,En rédaction"</formula1>
    </dataValidation>
  </dataValidations>
  <pageMargins left="0.39370078740157483" right="0.39370078740157483" top="0.39370078740157483" bottom="0.78740157480314965" header="0" footer="0"/>
  <pageSetup scale="59" fitToHeight="0" orientation="portrait" r:id="rId1"/>
  <rowBreaks count="1" manualBreakCount="1">
    <brk id="62"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5">
    <tabColor rgb="FF9FEDFF"/>
    <outlinePr summaryBelow="0" summaryRight="0"/>
    <pageSetUpPr fitToPage="1"/>
  </sheetPr>
  <dimension ref="A1:Z1007"/>
  <sheetViews>
    <sheetView showGridLines="0" showRowColHeaders="0" zoomScaleNormal="100" workbookViewId="0">
      <pane ySplit="1" topLeftCell="A2" activePane="bottomLeft" state="frozen"/>
      <selection activeCell="M5" sqref="M5"/>
      <selection pane="bottomLeft" activeCell="C11" sqref="C11:Q11"/>
    </sheetView>
  </sheetViews>
  <sheetFormatPr baseColWidth="10" defaultColWidth="12.54296875" defaultRowHeight="15" customHeight="1" x14ac:dyDescent="0.25"/>
  <cols>
    <col min="1" max="1" width="2.26953125" customWidth="1"/>
    <col min="2" max="2" width="5.1796875" customWidth="1"/>
    <col min="3" max="3" width="4.453125" customWidth="1"/>
    <col min="4" max="4" width="5.453125" customWidth="1"/>
    <col min="5" max="5" width="11.54296875" customWidth="1"/>
    <col min="6" max="6" width="15.7265625" customWidth="1"/>
    <col min="7" max="7" width="14.81640625" customWidth="1"/>
    <col min="8" max="8" width="2.453125" customWidth="1"/>
    <col min="9" max="11" width="16.81640625" customWidth="1"/>
    <col min="12" max="12" width="1.1796875" customWidth="1"/>
    <col min="13" max="13" width="16.81640625" customWidth="1"/>
    <col min="14" max="14" width="1" customWidth="1"/>
    <col min="15" max="15" width="16.81640625" customWidth="1"/>
    <col min="16" max="16" width="1.453125" customWidth="1"/>
    <col min="17" max="17" width="16.81640625" customWidth="1"/>
    <col min="18" max="18" width="1.54296875" customWidth="1"/>
  </cols>
  <sheetData>
    <row r="1" spans="1:18" ht="15.75" customHeight="1" thickBot="1" x14ac:dyDescent="0.3">
      <c r="A1" s="192"/>
      <c r="B1" s="1636" t="s">
        <v>378</v>
      </c>
      <c r="C1" s="1681"/>
      <c r="D1" s="1637"/>
      <c r="E1" s="192"/>
      <c r="F1" s="192"/>
      <c r="G1" s="192"/>
      <c r="H1" s="192"/>
      <c r="I1" s="192"/>
      <c r="J1" s="192"/>
      <c r="K1" s="192"/>
      <c r="L1" s="192"/>
      <c r="M1" s="192"/>
      <c r="N1" s="192"/>
      <c r="O1" s="192"/>
      <c r="P1" s="192"/>
      <c r="Q1" s="192"/>
      <c r="R1" s="192"/>
    </row>
    <row r="2" spans="1:18" ht="15.75" customHeight="1" x14ac:dyDescent="0.3">
      <c r="A2" s="1128"/>
      <c r="B2" s="36" t="s">
        <v>944</v>
      </c>
      <c r="C2" s="36"/>
      <c r="D2" s="36"/>
      <c r="F2" s="1814" t="str">
        <f>IF(NomOrg="","",NomOrg)</f>
        <v/>
      </c>
      <c r="G2" s="1815"/>
      <c r="H2" s="1815"/>
      <c r="I2" s="1815"/>
      <c r="J2" s="1815"/>
      <c r="K2" s="1815"/>
      <c r="L2" s="1815"/>
      <c r="M2" s="1815"/>
      <c r="N2" s="1815"/>
      <c r="O2" s="1815"/>
      <c r="P2" s="674"/>
      <c r="Q2" s="674"/>
      <c r="R2" s="674"/>
    </row>
    <row r="3" spans="1:18" ht="15.75" customHeight="1" x14ac:dyDescent="0.35">
      <c r="A3" s="1128"/>
      <c r="B3" s="36" t="s">
        <v>1132</v>
      </c>
      <c r="C3" s="36"/>
      <c r="D3" s="36"/>
      <c r="F3" s="1647" t="str">
        <f>IF(NomProjet="","",NomProjet)</f>
        <v/>
      </c>
      <c r="G3" s="1816"/>
      <c r="H3" s="1816"/>
      <c r="I3" s="1816"/>
      <c r="J3" s="1816"/>
      <c r="K3" s="1816"/>
      <c r="L3" s="715"/>
      <c r="M3" s="1817" t="s">
        <v>946</v>
      </c>
      <c r="N3" s="1818"/>
      <c r="O3" s="1227" t="str">
        <f>IF(NoProjet="","",NoProjet)</f>
        <v/>
      </c>
      <c r="P3" s="674"/>
      <c r="Q3" s="292" t="str">
        <f>VersionDoc</f>
        <v>V260301</v>
      </c>
      <c r="R3" s="674"/>
    </row>
    <row r="4" spans="1:18" ht="15.75" customHeight="1" x14ac:dyDescent="0.25">
      <c r="A4" s="675"/>
      <c r="B4" s="675"/>
      <c r="C4" s="675"/>
      <c r="D4" s="675"/>
      <c r="E4" s="674"/>
      <c r="F4" s="674"/>
      <c r="G4" s="674"/>
      <c r="H4" s="674"/>
      <c r="I4" s="674"/>
      <c r="J4" s="674"/>
      <c r="K4" s="674"/>
      <c r="L4" s="674"/>
      <c r="M4" s="674"/>
      <c r="N4" s="674"/>
      <c r="O4" s="674"/>
      <c r="P4" s="674"/>
      <c r="Q4" s="674"/>
      <c r="R4" s="674"/>
    </row>
    <row r="5" spans="1:18" ht="19.5" customHeight="1" x14ac:dyDescent="0.4">
      <c r="A5" s="34"/>
      <c r="B5" s="293" t="s">
        <v>1209</v>
      </c>
      <c r="C5" s="34"/>
      <c r="D5" s="34"/>
      <c r="E5" s="38"/>
      <c r="F5" s="38"/>
      <c r="G5" s="38"/>
      <c r="H5" s="34"/>
      <c r="I5" s="34"/>
      <c r="J5" s="34"/>
      <c r="K5" s="34"/>
      <c r="L5" s="34"/>
      <c r="M5" s="34"/>
      <c r="N5" s="34"/>
      <c r="O5" s="34"/>
      <c r="P5" s="34"/>
      <c r="Q5" s="34"/>
    </row>
    <row r="6" spans="1:18" ht="23.25" customHeight="1" x14ac:dyDescent="0.25">
      <c r="A6" s="34"/>
      <c r="B6" s="1133" t="s">
        <v>1133</v>
      </c>
      <c r="C6" s="34"/>
      <c r="D6" s="34"/>
      <c r="F6" s="1768" t="str">
        <f>IF(DateFinAF="","",DateFinAF)</f>
        <v/>
      </c>
      <c r="G6" s="1629"/>
      <c r="H6" s="34"/>
      <c r="I6" s="34"/>
      <c r="J6" s="34"/>
      <c r="K6" s="34"/>
      <c r="L6" s="34"/>
      <c r="M6" s="34"/>
      <c r="N6" s="34"/>
      <c r="O6" s="34"/>
      <c r="P6" s="34"/>
      <c r="Q6" s="34"/>
    </row>
    <row r="7" spans="1:18" ht="23.25" customHeight="1" x14ac:dyDescent="0.25">
      <c r="A7" s="34"/>
      <c r="B7" s="1133"/>
      <c r="C7" s="34"/>
      <c r="D7" s="34"/>
      <c r="E7" s="34"/>
      <c r="F7" s="34"/>
      <c r="G7" s="34"/>
      <c r="H7" s="34"/>
      <c r="I7" s="34"/>
      <c r="J7" s="34"/>
      <c r="K7" s="34"/>
      <c r="L7" s="34"/>
      <c r="M7" s="34"/>
      <c r="N7" s="34"/>
      <c r="O7" s="1829" t="str">
        <f>CONCATENATE("Page ",LEFT('Table des matières'!$K$19,2)+5)</f>
        <v>Page 14</v>
      </c>
      <c r="P7" s="1830"/>
      <c r="Q7" s="688" t="str">
        <f>IF(PageDerniere="","",CONCATENATE("sur ",PageDerniere))</f>
        <v>sur 46</v>
      </c>
    </row>
    <row r="8" spans="1:18" ht="13.5" customHeight="1" x14ac:dyDescent="0.35">
      <c r="A8" s="34"/>
      <c r="B8" s="34"/>
      <c r="C8" s="34"/>
      <c r="D8" s="34"/>
      <c r="E8" s="34"/>
      <c r="F8" s="38"/>
      <c r="G8" s="38"/>
      <c r="H8" s="38"/>
      <c r="I8" s="38"/>
      <c r="J8" s="38"/>
      <c r="K8" s="34"/>
      <c r="L8" s="34"/>
      <c r="M8" s="92"/>
      <c r="N8" s="92"/>
      <c r="O8" s="92"/>
      <c r="P8" s="92"/>
      <c r="Q8" s="34"/>
    </row>
    <row r="9" spans="1:18" ht="18.75" customHeight="1" x14ac:dyDescent="0.35">
      <c r="A9" s="1128"/>
      <c r="B9" s="121">
        <v>9</v>
      </c>
      <c r="C9" s="110" t="s">
        <v>1287</v>
      </c>
      <c r="D9" s="296"/>
      <c r="E9" s="296"/>
      <c r="F9" s="47"/>
      <c r="G9" s="47"/>
      <c r="H9" s="47"/>
      <c r="I9" s="47"/>
      <c r="J9" s="120"/>
      <c r="K9" s="47"/>
      <c r="L9" s="47"/>
      <c r="M9" s="92"/>
      <c r="N9" s="92"/>
      <c r="O9" s="92"/>
      <c r="P9" s="92"/>
      <c r="Q9" s="47"/>
    </row>
    <row r="10" spans="1:18" ht="7.5" customHeight="1" x14ac:dyDescent="0.35">
      <c r="A10" s="1128"/>
      <c r="B10" s="47"/>
      <c r="C10" s="110"/>
      <c r="D10" s="111"/>
      <c r="E10" s="111"/>
      <c r="F10" s="47"/>
      <c r="G10" s="47"/>
      <c r="H10" s="47"/>
      <c r="I10" s="47"/>
      <c r="J10" s="120"/>
      <c r="K10" s="47"/>
      <c r="L10" s="47"/>
      <c r="M10" s="92"/>
      <c r="N10" s="92"/>
      <c r="O10" s="92"/>
      <c r="P10" s="92"/>
      <c r="Q10" s="47"/>
    </row>
    <row r="11" spans="1:18" ht="49.5" customHeight="1" x14ac:dyDescent="0.3">
      <c r="A11" s="1128"/>
      <c r="B11" s="47"/>
      <c r="C11" s="1825"/>
      <c r="D11" s="1826"/>
      <c r="E11" s="1826"/>
      <c r="F11" s="1826"/>
      <c r="G11" s="1826"/>
      <c r="H11" s="1826"/>
      <c r="I11" s="1826"/>
      <c r="J11" s="1826"/>
      <c r="K11" s="1826"/>
      <c r="L11" s="1826"/>
      <c r="M11" s="1826"/>
      <c r="N11" s="1826"/>
      <c r="O11" s="1826"/>
      <c r="P11" s="1826"/>
      <c r="Q11" s="1827"/>
    </row>
    <row r="12" spans="1:18" ht="9" customHeight="1" x14ac:dyDescent="0.3">
      <c r="A12" s="1128"/>
      <c r="B12" s="47"/>
      <c r="C12" s="1128"/>
      <c r="D12" s="47"/>
      <c r="E12" s="1128" t="s">
        <v>1288</v>
      </c>
      <c r="F12" s="47"/>
      <c r="G12" s="47"/>
      <c r="H12" s="47"/>
      <c r="I12" s="1128"/>
      <c r="J12" s="47"/>
      <c r="K12" s="1128"/>
      <c r="L12" s="47"/>
      <c r="M12" s="1128"/>
      <c r="N12" s="1128"/>
      <c r="O12" s="1128"/>
      <c r="P12" s="1128"/>
      <c r="Q12" s="47"/>
    </row>
    <row r="13" spans="1:18" ht="21.75" customHeight="1" x14ac:dyDescent="0.3">
      <c r="A13" s="1128"/>
      <c r="B13" s="1128"/>
      <c r="C13" s="1128"/>
      <c r="D13" s="1128"/>
      <c r="E13" s="1128"/>
      <c r="F13" s="1128"/>
      <c r="G13" s="47"/>
      <c r="H13" s="47"/>
      <c r="I13" s="1796" t="str">
        <f>IF(DateFinAF="","",YEAR(DateFinAF))</f>
        <v/>
      </c>
      <c r="J13" s="1719"/>
      <c r="K13" s="1719"/>
      <c r="L13" s="1719"/>
      <c r="M13" s="1719"/>
      <c r="N13" s="1719"/>
      <c r="O13" s="1720"/>
      <c r="P13" s="3"/>
      <c r="Q13" s="301" t="str">
        <f>IF(DateFinAF="","",YEAR(DateFinAF)-1)</f>
        <v/>
      </c>
    </row>
    <row r="14" spans="1:18" ht="37.5" customHeight="1" x14ac:dyDescent="0.3">
      <c r="A14" s="1248"/>
      <c r="B14" s="1248"/>
      <c r="C14" s="1828" t="s">
        <v>1264</v>
      </c>
      <c r="D14" s="1628"/>
      <c r="E14" s="1628"/>
      <c r="F14" s="1629"/>
      <c r="G14" s="1249" t="s">
        <v>1289</v>
      </c>
      <c r="H14" s="47"/>
      <c r="I14" s="829" t="s">
        <v>1290</v>
      </c>
      <c r="J14" s="829" t="s">
        <v>1874</v>
      </c>
      <c r="K14" s="829" t="s">
        <v>1291</v>
      </c>
      <c r="L14" s="829"/>
      <c r="M14" s="303" t="s">
        <v>1292</v>
      </c>
      <c r="N14" s="743"/>
      <c r="O14" s="830" t="s">
        <v>1293</v>
      </c>
      <c r="P14" s="3"/>
      <c r="Q14" s="830" t="s">
        <v>1292</v>
      </c>
    </row>
    <row r="15" spans="1:18" ht="21.75" customHeight="1" x14ac:dyDescent="0.3">
      <c r="A15" s="1250"/>
      <c r="B15" s="304"/>
      <c r="C15" s="304"/>
      <c r="D15" s="1831" t="s">
        <v>32</v>
      </c>
      <c r="E15" s="1628"/>
      <c r="F15" s="1629"/>
      <c r="G15" s="1185"/>
      <c r="H15" s="47"/>
      <c r="I15" s="1185"/>
      <c r="J15" s="1185"/>
      <c r="K15" s="1185"/>
      <c r="L15" s="831"/>
      <c r="M15" s="1252">
        <f>I15+J15-K15</f>
        <v>0</v>
      </c>
      <c r="N15" s="1128"/>
      <c r="O15" s="1213"/>
      <c r="P15" s="3"/>
      <c r="Q15" s="1213"/>
    </row>
    <row r="16" spans="1:18" ht="21.75" customHeight="1" x14ac:dyDescent="0.3">
      <c r="A16" s="1250"/>
      <c r="B16" s="304"/>
      <c r="C16" s="304"/>
      <c r="D16" s="1831" t="s">
        <v>42</v>
      </c>
      <c r="E16" s="1628"/>
      <c r="F16" s="1629"/>
      <c r="G16" s="1185"/>
      <c r="H16" s="47"/>
      <c r="I16" s="1185"/>
      <c r="J16" s="1185"/>
      <c r="K16" s="1185"/>
      <c r="L16" s="831"/>
      <c r="M16" s="1252">
        <f>I16+J16-K16</f>
        <v>0</v>
      </c>
      <c r="N16" s="1128"/>
      <c r="O16" s="1213"/>
      <c r="P16" s="3"/>
      <c r="Q16" s="1213"/>
    </row>
    <row r="17" spans="1:17" ht="21.75" customHeight="1" x14ac:dyDescent="0.3">
      <c r="A17" s="1250"/>
      <c r="B17" s="304"/>
      <c r="C17" s="304"/>
      <c r="D17" s="1831" t="s">
        <v>1294</v>
      </c>
      <c r="E17" s="1628"/>
      <c r="F17" s="1629"/>
      <c r="G17" s="47"/>
      <c r="H17" s="47"/>
      <c r="I17" s="1185"/>
      <c r="J17" s="1185"/>
      <c r="K17" s="1185"/>
      <c r="L17" s="831"/>
      <c r="M17" s="1252">
        <f>I17+J17-K17</f>
        <v>0</v>
      </c>
      <c r="N17" s="1128"/>
      <c r="O17" s="1213"/>
      <c r="P17" s="3"/>
      <c r="Q17" s="1213"/>
    </row>
    <row r="18" spans="1:17" ht="21.75" customHeight="1" x14ac:dyDescent="0.3">
      <c r="A18" s="1250"/>
      <c r="B18" s="304"/>
      <c r="C18" s="832"/>
      <c r="D18" s="1831" t="s">
        <v>515</v>
      </c>
      <c r="E18" s="1628"/>
      <c r="F18" s="1629"/>
      <c r="G18" s="47"/>
      <c r="H18" s="47"/>
      <c r="I18" s="833"/>
      <c r="J18" s="1185"/>
      <c r="K18" s="1185"/>
      <c r="L18" s="831"/>
      <c r="M18" s="1252">
        <f>I18+J18-K18</f>
        <v>0</v>
      </c>
      <c r="N18" s="1128"/>
      <c r="O18" s="834"/>
      <c r="P18" s="3"/>
      <c r="Q18" s="834"/>
    </row>
    <row r="19" spans="1:17" ht="21.75" customHeight="1" x14ac:dyDescent="0.3">
      <c r="A19" s="1250"/>
      <c r="B19" s="304"/>
      <c r="C19" s="304"/>
      <c r="D19" s="1831" t="s">
        <v>1295</v>
      </c>
      <c r="E19" s="1628"/>
      <c r="F19" s="1629"/>
      <c r="G19" s="305">
        <f>SUM(G15:G18)</f>
        <v>0</v>
      </c>
      <c r="H19" s="47"/>
      <c r="I19" s="305">
        <f>SUM(I15:I18)</f>
        <v>0</v>
      </c>
      <c r="J19" s="305">
        <f>SUM(J15:J18)</f>
        <v>0</v>
      </c>
      <c r="K19" s="305">
        <f>SUM(K15:K18)</f>
        <v>0</v>
      </c>
      <c r="L19" s="835"/>
      <c r="M19" s="306">
        <f>SUM(M15:M18)</f>
        <v>0</v>
      </c>
      <c r="N19" s="1128"/>
      <c r="O19" s="307">
        <f>SUM(O15:O18)</f>
        <v>0</v>
      </c>
      <c r="P19" s="3"/>
      <c r="Q19" s="307">
        <f>SUM(Q15:Q18)</f>
        <v>0</v>
      </c>
    </row>
    <row r="20" spans="1:17" ht="11.25" customHeight="1" x14ac:dyDescent="0.3">
      <c r="A20" s="1253"/>
      <c r="B20" s="308"/>
      <c r="C20" s="308"/>
      <c r="D20" s="836"/>
      <c r="E20" s="308"/>
      <c r="F20" s="308"/>
      <c r="G20" s="47"/>
      <c r="H20" s="47"/>
      <c r="I20" s="837"/>
      <c r="J20" s="838"/>
      <c r="K20" s="838"/>
      <c r="L20" s="838"/>
      <c r="M20" s="309"/>
      <c r="N20" s="1128"/>
      <c r="O20" s="838"/>
      <c r="P20" s="3"/>
      <c r="Q20" s="838"/>
    </row>
    <row r="21" spans="1:17" ht="21.75" customHeight="1" x14ac:dyDescent="0.3">
      <c r="A21" s="1253"/>
      <c r="B21" s="308"/>
      <c r="C21" s="1128"/>
      <c r="D21" s="1128"/>
      <c r="E21" s="1128"/>
      <c r="F21" s="1128"/>
      <c r="G21" s="47"/>
      <c r="H21" s="47"/>
      <c r="I21" s="1796" t="str">
        <f>IF(DateFinAF="","",YEAR(DateFinAF))</f>
        <v/>
      </c>
      <c r="J21" s="1719"/>
      <c r="K21" s="1719"/>
      <c r="L21" s="1719"/>
      <c r="M21" s="1719"/>
      <c r="N21" s="1719"/>
      <c r="O21" s="1720"/>
      <c r="P21" s="3"/>
      <c r="Q21" s="301" t="str">
        <f>IF(DateFinAF="","",YEAR(DateFinAF)-1)</f>
        <v/>
      </c>
    </row>
    <row r="22" spans="1:17" ht="35.25" customHeight="1" x14ac:dyDescent="0.3">
      <c r="A22" s="1128"/>
      <c r="B22" s="121"/>
      <c r="C22" s="1828" t="s">
        <v>1157</v>
      </c>
      <c r="D22" s="1628"/>
      <c r="E22" s="1628"/>
      <c r="F22" s="1629"/>
      <c r="G22" s="47"/>
      <c r="H22" s="47"/>
      <c r="I22" s="829" t="s">
        <v>1290</v>
      </c>
      <c r="J22" s="829" t="s">
        <v>1874</v>
      </c>
      <c r="K22" s="829" t="s">
        <v>1291</v>
      </c>
      <c r="L22" s="829"/>
      <c r="M22" s="303" t="s">
        <v>1292</v>
      </c>
      <c r="N22" s="743"/>
      <c r="O22" s="830" t="s">
        <v>1293</v>
      </c>
      <c r="P22" s="3"/>
      <c r="Q22" s="830" t="s">
        <v>1292</v>
      </c>
    </row>
    <row r="23" spans="1:17" ht="21.75" customHeight="1" x14ac:dyDescent="0.3">
      <c r="A23" s="1253"/>
      <c r="B23" s="308"/>
      <c r="C23" s="304"/>
      <c r="D23" s="1831" t="s">
        <v>32</v>
      </c>
      <c r="E23" s="1628"/>
      <c r="F23" s="1629"/>
      <c r="G23" s="47"/>
      <c r="H23" s="47"/>
      <c r="I23" s="1185"/>
      <c r="J23" s="1185"/>
      <c r="K23" s="1185"/>
      <c r="L23" s="831"/>
      <c r="M23" s="1252">
        <f>I23+J23-K23</f>
        <v>0</v>
      </c>
      <c r="N23" s="1128"/>
      <c r="O23" s="1213"/>
      <c r="P23" s="3"/>
      <c r="Q23" s="1213"/>
    </row>
    <row r="24" spans="1:17" ht="21.75" customHeight="1" x14ac:dyDescent="0.3">
      <c r="A24" s="1253"/>
      <c r="B24" s="308"/>
      <c r="C24" s="304"/>
      <c r="D24" s="1831" t="s">
        <v>42</v>
      </c>
      <c r="E24" s="1628"/>
      <c r="F24" s="1629"/>
      <c r="G24" s="47"/>
      <c r="H24" s="47"/>
      <c r="I24" s="1185"/>
      <c r="J24" s="1185"/>
      <c r="K24" s="1185"/>
      <c r="L24" s="831"/>
      <c r="M24" s="1252">
        <f>I24+J24-K24</f>
        <v>0</v>
      </c>
      <c r="N24" s="1128"/>
      <c r="O24" s="1213"/>
      <c r="P24" s="3"/>
      <c r="Q24" s="1213"/>
    </row>
    <row r="25" spans="1:17" ht="21.75" customHeight="1" x14ac:dyDescent="0.3">
      <c r="A25" s="1253"/>
      <c r="B25" s="308"/>
      <c r="C25" s="304"/>
      <c r="D25" s="1831" t="s">
        <v>1294</v>
      </c>
      <c r="E25" s="1628"/>
      <c r="F25" s="1629"/>
      <c r="G25" s="47"/>
      <c r="H25" s="47"/>
      <c r="I25" s="1185"/>
      <c r="J25" s="1185"/>
      <c r="K25" s="1185"/>
      <c r="L25" s="831"/>
      <c r="M25" s="1252">
        <f>I25+J25-K25</f>
        <v>0</v>
      </c>
      <c r="N25" s="1128"/>
      <c r="O25" s="1213"/>
      <c r="P25" s="3"/>
      <c r="Q25" s="1213"/>
    </row>
    <row r="26" spans="1:17" ht="21.75" customHeight="1" x14ac:dyDescent="0.3">
      <c r="A26" s="1253"/>
      <c r="B26" s="308"/>
      <c r="C26" s="832"/>
      <c r="D26" s="1831" t="s">
        <v>515</v>
      </c>
      <c r="E26" s="1628"/>
      <c r="F26" s="1629"/>
      <c r="G26" s="47"/>
      <c r="H26" s="47"/>
      <c r="I26" s="833"/>
      <c r="J26" s="1185"/>
      <c r="K26" s="1185"/>
      <c r="L26" s="831"/>
      <c r="M26" s="1252">
        <f>I26+J26-K26</f>
        <v>0</v>
      </c>
      <c r="N26" s="1128"/>
      <c r="O26" s="834"/>
      <c r="P26" s="3"/>
      <c r="Q26" s="834"/>
    </row>
    <row r="27" spans="1:17" ht="21.75" customHeight="1" x14ac:dyDescent="0.3">
      <c r="A27" s="1253"/>
      <c r="B27" s="308"/>
      <c r="C27" s="304"/>
      <c r="D27" s="1831" t="s">
        <v>1295</v>
      </c>
      <c r="E27" s="1628"/>
      <c r="F27" s="1629"/>
      <c r="G27" s="47"/>
      <c r="H27" s="47"/>
      <c r="I27" s="305">
        <f>SUM(I23:I26)</f>
        <v>0</v>
      </c>
      <c r="J27" s="305">
        <f>SUM(J23:J26)</f>
        <v>0</v>
      </c>
      <c r="K27" s="305">
        <f>SUM(K23:K26)</f>
        <v>0</v>
      </c>
      <c r="L27" s="835"/>
      <c r="M27" s="306">
        <f>SUM(M23:M26)</f>
        <v>0</v>
      </c>
      <c r="N27" s="1128"/>
      <c r="O27" s="307">
        <f>SUM(O23:O26)</f>
        <v>0</v>
      </c>
      <c r="P27" s="3"/>
      <c r="Q27" s="307">
        <f>SUM(Q23:Q26)</f>
        <v>0</v>
      </c>
    </row>
    <row r="28" spans="1:17" ht="6.75" customHeight="1" x14ac:dyDescent="0.3">
      <c r="A28" s="1253"/>
      <c r="B28" s="308"/>
      <c r="C28" s="308"/>
      <c r="D28" s="308"/>
      <c r="E28" s="308"/>
      <c r="F28" s="308"/>
      <c r="G28" s="47"/>
      <c r="H28" s="47"/>
      <c r="I28" s="308"/>
      <c r="J28" s="308"/>
      <c r="K28" s="308"/>
      <c r="L28" s="308"/>
      <c r="M28" s="310"/>
      <c r="N28" s="1128"/>
      <c r="O28" s="311"/>
      <c r="P28" s="3"/>
      <c r="Q28" s="311"/>
    </row>
    <row r="29" spans="1:17" ht="21.75" customHeight="1" x14ac:dyDescent="0.3">
      <c r="A29" s="1253"/>
      <c r="B29" s="308"/>
      <c r="C29" s="1128"/>
      <c r="D29" s="1128"/>
      <c r="E29" s="1128"/>
      <c r="F29" s="1128"/>
      <c r="G29" s="47"/>
      <c r="H29" s="47"/>
      <c r="I29" s="1796" t="str">
        <f>IF(DateFinAF="","",YEAR(DateFinAF))</f>
        <v/>
      </c>
      <c r="J29" s="1719"/>
      <c r="K29" s="1719"/>
      <c r="L29" s="1719"/>
      <c r="M29" s="1719"/>
      <c r="N29" s="1719"/>
      <c r="O29" s="1720"/>
      <c r="P29" s="3"/>
      <c r="Q29" s="301" t="str">
        <f>IF(DateFinAF="","",YEAR(DateFinAF)-1)</f>
        <v/>
      </c>
    </row>
    <row r="30" spans="1:17" ht="36.75" customHeight="1" x14ac:dyDescent="0.3">
      <c r="A30" s="1253"/>
      <c r="B30" s="308"/>
      <c r="C30" s="1828" t="s">
        <v>955</v>
      </c>
      <c r="D30" s="1628"/>
      <c r="E30" s="1628"/>
      <c r="F30" s="1629"/>
      <c r="G30" s="47"/>
      <c r="H30" s="47"/>
      <c r="I30" s="829" t="s">
        <v>1290</v>
      </c>
      <c r="J30" s="829" t="s">
        <v>1874</v>
      </c>
      <c r="K30" s="829" t="s">
        <v>1291</v>
      </c>
      <c r="L30" s="829"/>
      <c r="M30" s="303" t="s">
        <v>1292</v>
      </c>
      <c r="N30" s="743"/>
      <c r="O30" s="830" t="s">
        <v>1293</v>
      </c>
      <c r="P30" s="3"/>
      <c r="Q30" s="830" t="s">
        <v>1292</v>
      </c>
    </row>
    <row r="31" spans="1:17" ht="21.75" customHeight="1" x14ac:dyDescent="0.3">
      <c r="A31" s="1253"/>
      <c r="B31" s="308"/>
      <c r="C31" s="304"/>
      <c r="D31" s="1831" t="s">
        <v>32</v>
      </c>
      <c r="E31" s="1628"/>
      <c r="F31" s="1629"/>
      <c r="G31" s="47"/>
      <c r="H31" s="47"/>
      <c r="I31" s="1184">
        <f t="shared" ref="I31:K34" si="0">I15+I23</f>
        <v>0</v>
      </c>
      <c r="J31" s="1184">
        <f t="shared" si="0"/>
        <v>0</v>
      </c>
      <c r="K31" s="1184">
        <f t="shared" si="0"/>
        <v>0</v>
      </c>
      <c r="L31" s="839"/>
      <c r="M31" s="1252">
        <f>I31+J31-K31</f>
        <v>0</v>
      </c>
      <c r="N31" s="1128"/>
      <c r="O31" s="1181">
        <f>O15+O23</f>
        <v>0</v>
      </c>
      <c r="P31" s="3"/>
      <c r="Q31" s="1181">
        <f>Q15+Q23</f>
        <v>0</v>
      </c>
    </row>
    <row r="32" spans="1:17" ht="21.75" customHeight="1" x14ac:dyDescent="0.3">
      <c r="A32" s="1253"/>
      <c r="B32" s="308"/>
      <c r="C32" s="304"/>
      <c r="D32" s="1831" t="s">
        <v>42</v>
      </c>
      <c r="E32" s="1628"/>
      <c r="F32" s="1629"/>
      <c r="G32" s="47"/>
      <c r="H32" s="47"/>
      <c r="I32" s="1184">
        <f t="shared" si="0"/>
        <v>0</v>
      </c>
      <c r="J32" s="1184">
        <f t="shared" si="0"/>
        <v>0</v>
      </c>
      <c r="K32" s="1184">
        <f t="shared" si="0"/>
        <v>0</v>
      </c>
      <c r="L32" s="839"/>
      <c r="M32" s="1252">
        <f>I32+J32-K32</f>
        <v>0</v>
      </c>
      <c r="N32" s="1128"/>
      <c r="O32" s="1181">
        <f>O16+O24</f>
        <v>0</v>
      </c>
      <c r="P32" s="3"/>
      <c r="Q32" s="1181">
        <f>Q16+Q24</f>
        <v>0</v>
      </c>
    </row>
    <row r="33" spans="1:17" ht="21.75" customHeight="1" x14ac:dyDescent="0.3">
      <c r="A33" s="1253"/>
      <c r="B33" s="308"/>
      <c r="C33" s="304"/>
      <c r="D33" s="1831" t="s">
        <v>1294</v>
      </c>
      <c r="E33" s="1628"/>
      <c r="F33" s="1629"/>
      <c r="G33" s="47"/>
      <c r="H33" s="47"/>
      <c r="I33" s="1184">
        <f t="shared" si="0"/>
        <v>0</v>
      </c>
      <c r="J33" s="1184">
        <f t="shared" si="0"/>
        <v>0</v>
      </c>
      <c r="K33" s="1184">
        <f t="shared" si="0"/>
        <v>0</v>
      </c>
      <c r="L33" s="839"/>
      <c r="M33" s="1252">
        <f>I33+J33-K33</f>
        <v>0</v>
      </c>
      <c r="N33" s="1128"/>
      <c r="O33" s="1181">
        <f>O17+O25</f>
        <v>0</v>
      </c>
      <c r="P33" s="3"/>
      <c r="Q33" s="1181">
        <f>Q17+Q25</f>
        <v>0</v>
      </c>
    </row>
    <row r="34" spans="1:17" ht="21.75" customHeight="1" x14ac:dyDescent="0.3">
      <c r="A34" s="1128"/>
      <c r="B34" s="47"/>
      <c r="C34" s="832"/>
      <c r="D34" s="1831" t="s">
        <v>515</v>
      </c>
      <c r="E34" s="1628"/>
      <c r="F34" s="1629"/>
      <c r="G34" s="47"/>
      <c r="H34" s="47"/>
      <c r="I34" s="312">
        <f t="shared" si="0"/>
        <v>0</v>
      </c>
      <c r="J34" s="1184">
        <f t="shared" si="0"/>
        <v>0</v>
      </c>
      <c r="K34" s="1184">
        <f t="shared" si="0"/>
        <v>0</v>
      </c>
      <c r="L34" s="839"/>
      <c r="M34" s="1252">
        <f>I34+J34-K34</f>
        <v>0</v>
      </c>
      <c r="N34" s="1128"/>
      <c r="O34" s="839">
        <f>O18+O26</f>
        <v>0</v>
      </c>
      <c r="P34" s="3"/>
      <c r="Q34" s="839">
        <f>Q18+Q26</f>
        <v>0</v>
      </c>
    </row>
    <row r="35" spans="1:17" ht="21.75" customHeight="1" x14ac:dyDescent="0.3">
      <c r="A35" s="1128"/>
      <c r="B35" s="47"/>
      <c r="C35" s="304"/>
      <c r="D35" s="1831" t="s">
        <v>1295</v>
      </c>
      <c r="E35" s="1628"/>
      <c r="F35" s="1629"/>
      <c r="G35" s="47"/>
      <c r="H35" s="47"/>
      <c r="I35" s="305">
        <f>SUM(I31:I34)</f>
        <v>0</v>
      </c>
      <c r="J35" s="305">
        <f>SUM(J31:J34)</f>
        <v>0</v>
      </c>
      <c r="K35" s="305">
        <f>SUM(K31:K34)</f>
        <v>0</v>
      </c>
      <c r="L35" s="835"/>
      <c r="M35" s="306">
        <f>SUM(M31:M34)</f>
        <v>0</v>
      </c>
      <c r="N35" s="1128"/>
      <c r="O35" s="307">
        <f>SUM(O31:O34)</f>
        <v>0</v>
      </c>
      <c r="P35" s="3"/>
      <c r="Q35" s="307">
        <f>SUM(Q31:Q34)</f>
        <v>0</v>
      </c>
    </row>
    <row r="36" spans="1:17" ht="10.5" customHeight="1" x14ac:dyDescent="0.35">
      <c r="A36" s="1128"/>
      <c r="B36" s="47"/>
      <c r="C36" s="110"/>
      <c r="D36" s="111"/>
      <c r="E36" s="111"/>
      <c r="F36" s="47"/>
      <c r="G36" s="3"/>
      <c r="H36" s="47"/>
      <c r="I36" s="47"/>
      <c r="J36" s="47"/>
      <c r="K36" s="120"/>
      <c r="L36" s="47"/>
      <c r="M36" s="313"/>
      <c r="N36" s="1128"/>
      <c r="P36" s="3"/>
      <c r="Q36" s="840"/>
    </row>
    <row r="37" spans="1:17" ht="52.5" customHeight="1" x14ac:dyDescent="0.3">
      <c r="A37" s="1128"/>
      <c r="B37" s="47"/>
      <c r="C37" s="1807"/>
      <c r="D37" s="1634"/>
      <c r="E37" s="1634"/>
      <c r="F37" s="1634"/>
      <c r="G37" s="1634"/>
      <c r="H37" s="1634"/>
      <c r="I37" s="1634"/>
      <c r="J37" s="1634"/>
      <c r="K37" s="1634"/>
      <c r="L37" s="1634"/>
      <c r="M37" s="1634"/>
      <c r="N37" s="1634"/>
      <c r="O37" s="1634"/>
      <c r="P37" s="1634"/>
      <c r="Q37" s="1635"/>
    </row>
    <row r="38" spans="1:17" ht="12" customHeight="1" x14ac:dyDescent="0.35">
      <c r="A38" s="1128"/>
      <c r="B38" s="47"/>
      <c r="C38" s="110"/>
      <c r="D38" s="111"/>
      <c r="E38" s="111"/>
      <c r="F38" s="47"/>
      <c r="G38" s="47"/>
      <c r="H38" s="47"/>
      <c r="I38" s="47"/>
      <c r="J38" s="120"/>
      <c r="K38" s="47"/>
      <c r="L38" s="47"/>
      <c r="M38" s="92"/>
      <c r="N38" s="92"/>
      <c r="O38" s="92"/>
      <c r="P38" s="92"/>
      <c r="Q38" s="47"/>
    </row>
    <row r="39" spans="1:17" ht="18.75" customHeight="1" x14ac:dyDescent="0.35">
      <c r="A39" s="1128"/>
      <c r="B39" s="121">
        <v>10</v>
      </c>
      <c r="C39" s="110" t="s">
        <v>1296</v>
      </c>
      <c r="D39" s="296"/>
      <c r="E39" s="296"/>
      <c r="F39" s="47"/>
      <c r="G39" s="47"/>
      <c r="H39" s="47"/>
      <c r="I39" s="47"/>
      <c r="J39" s="120"/>
      <c r="K39" s="47"/>
      <c r="L39" s="47"/>
      <c r="M39" s="92"/>
      <c r="N39" s="92"/>
      <c r="O39" s="92"/>
      <c r="P39" s="92"/>
      <c r="Q39" s="47"/>
    </row>
    <row r="40" spans="1:17" ht="12" customHeight="1" x14ac:dyDescent="0.35">
      <c r="A40" s="1128"/>
      <c r="B40" s="47"/>
      <c r="C40" s="110"/>
      <c r="D40" s="111"/>
      <c r="E40" s="111"/>
      <c r="F40" s="47"/>
      <c r="G40" s="47"/>
      <c r="H40" s="47"/>
      <c r="I40" s="47"/>
      <c r="J40" s="120"/>
      <c r="K40" s="47"/>
      <c r="L40" s="47"/>
      <c r="M40" s="92"/>
      <c r="N40" s="92"/>
      <c r="O40" s="92"/>
      <c r="P40" s="92"/>
      <c r="Q40" s="47"/>
    </row>
    <row r="41" spans="1:17" ht="225" customHeight="1" x14ac:dyDescent="0.3">
      <c r="A41" s="1128"/>
      <c r="B41" s="47"/>
      <c r="C41" s="1807"/>
      <c r="D41" s="1634"/>
      <c r="E41" s="1634"/>
      <c r="F41" s="1634"/>
      <c r="G41" s="1634"/>
      <c r="H41" s="1634"/>
      <c r="I41" s="1634"/>
      <c r="J41" s="1634"/>
      <c r="K41" s="1634"/>
      <c r="L41" s="1634"/>
      <c r="M41" s="1634"/>
      <c r="N41" s="1634"/>
      <c r="O41" s="1634"/>
      <c r="P41" s="1634"/>
      <c r="Q41" s="1635"/>
    </row>
    <row r="42" spans="1:17" ht="11.5" customHeight="1" x14ac:dyDescent="0.35">
      <c r="A42" s="1128"/>
      <c r="B42" s="47"/>
      <c r="C42" s="110"/>
      <c r="D42" s="111"/>
      <c r="E42" s="111"/>
      <c r="F42" s="47"/>
      <c r="G42" s="47"/>
      <c r="H42" s="47"/>
      <c r="I42" s="47"/>
      <c r="J42" s="120"/>
      <c r="K42" s="47"/>
      <c r="L42" s="47"/>
      <c r="M42" s="92"/>
      <c r="N42" s="92"/>
      <c r="O42" s="92"/>
      <c r="P42" s="92"/>
      <c r="Q42" s="47"/>
    </row>
    <row r="43" spans="1:17" ht="17.149999999999999" customHeight="1" x14ac:dyDescent="0.35">
      <c r="A43" s="1128"/>
      <c r="B43" s="47"/>
      <c r="C43" s="110"/>
      <c r="D43" s="111"/>
      <c r="E43" s="111"/>
      <c r="F43" s="47"/>
      <c r="G43" s="47"/>
      <c r="H43" s="47"/>
      <c r="I43" s="47"/>
      <c r="J43" s="120"/>
      <c r="K43" s="47"/>
      <c r="L43" s="47"/>
      <c r="M43" s="92"/>
      <c r="N43" s="92"/>
      <c r="O43" s="1829" t="str">
        <f>CONCATENATE("Page ",LEFT('Table des matières'!$K$19,2)+6)</f>
        <v>Page 15</v>
      </c>
      <c r="P43" s="1830"/>
      <c r="Q43" s="688" t="str">
        <f>IF(PageDerniere="","",CONCATENATE("sur ",PageDerniere))</f>
        <v>sur 46</v>
      </c>
    </row>
    <row r="44" spans="1:17" ht="9.65" customHeight="1" x14ac:dyDescent="0.35">
      <c r="A44" s="1128"/>
      <c r="B44" s="47"/>
      <c r="C44" s="110"/>
      <c r="D44" s="111"/>
      <c r="E44" s="111"/>
      <c r="F44" s="47"/>
      <c r="G44" s="47"/>
      <c r="H44" s="47"/>
      <c r="I44" s="47"/>
      <c r="J44" s="120"/>
      <c r="K44" s="47"/>
      <c r="L44" s="47"/>
      <c r="M44" s="92"/>
      <c r="N44" s="92"/>
      <c r="O44" s="92"/>
      <c r="P44" s="92"/>
      <c r="Q44" s="47"/>
    </row>
    <row r="45" spans="1:17" ht="18.75" customHeight="1" x14ac:dyDescent="0.35">
      <c r="A45" s="1128"/>
      <c r="B45" s="121">
        <v>11</v>
      </c>
      <c r="C45" s="110" t="s">
        <v>1297</v>
      </c>
      <c r="D45" s="296"/>
      <c r="E45" s="296"/>
      <c r="F45" s="47"/>
      <c r="G45" s="47"/>
      <c r="H45" s="47"/>
      <c r="I45" s="47"/>
      <c r="J45" s="120"/>
      <c r="K45" s="47"/>
      <c r="L45" s="47"/>
      <c r="M45" s="92"/>
      <c r="N45" s="92"/>
      <c r="O45" s="92"/>
      <c r="P45" s="92"/>
      <c r="Q45" s="47"/>
    </row>
    <row r="46" spans="1:17" ht="20.149999999999999" customHeight="1" thickBot="1" x14ac:dyDescent="0.3">
      <c r="A46" s="1133"/>
      <c r="B46" s="1133"/>
      <c r="C46" s="1133"/>
      <c r="D46" s="1133"/>
      <c r="E46" s="1133"/>
      <c r="F46" s="1133"/>
      <c r="G46" s="1133"/>
      <c r="H46" s="1133"/>
      <c r="I46" s="1796" t="str">
        <f>IF(DateFinAF="","",YEAR(DateFinAF))</f>
        <v/>
      </c>
      <c r="J46" s="1719"/>
      <c r="K46" s="1720"/>
      <c r="L46" s="34"/>
      <c r="M46" s="1796" t="str">
        <f>IF(DateFinAF="","",YEAR(DateFinAF)-1)</f>
        <v/>
      </c>
      <c r="N46" s="1719"/>
      <c r="O46" s="1719"/>
      <c r="P46" s="1719"/>
      <c r="Q46" s="1720"/>
    </row>
    <row r="47" spans="1:17" ht="23.25" customHeight="1" x14ac:dyDescent="0.3">
      <c r="A47" s="1133"/>
      <c r="B47" s="1133"/>
      <c r="C47" s="1133"/>
      <c r="D47" s="1133"/>
      <c r="E47" s="1133"/>
      <c r="F47" s="1133"/>
      <c r="G47" s="1133"/>
      <c r="H47" s="1133"/>
      <c r="I47" s="759" t="s">
        <v>1262</v>
      </c>
      <c r="J47" s="759" t="s">
        <v>1157</v>
      </c>
      <c r="K47" s="759" t="s">
        <v>955</v>
      </c>
      <c r="L47" s="314"/>
      <c r="M47" s="759" t="s">
        <v>1262</v>
      </c>
      <c r="N47" s="759"/>
      <c r="O47" s="759" t="s">
        <v>1157</v>
      </c>
      <c r="P47" s="759"/>
      <c r="Q47" s="759" t="s">
        <v>955</v>
      </c>
    </row>
    <row r="48" spans="1:17" ht="4.5" customHeight="1" x14ac:dyDescent="0.25">
      <c r="A48" s="1133"/>
      <c r="B48" s="1133"/>
      <c r="C48" s="1133"/>
      <c r="D48" s="1133"/>
      <c r="E48" s="1133"/>
      <c r="F48" s="1133"/>
      <c r="G48" s="1133"/>
      <c r="H48" s="1133"/>
      <c r="I48" s="1218"/>
      <c r="J48" s="1218"/>
      <c r="K48" s="1218"/>
      <c r="L48" s="34"/>
      <c r="M48" s="1218"/>
      <c r="N48" s="1218"/>
      <c r="O48" s="1218"/>
      <c r="P48" s="1218"/>
      <c r="Q48" s="1218"/>
    </row>
    <row r="49" spans="1:26" ht="21.75" customHeight="1" x14ac:dyDescent="0.25">
      <c r="A49" s="1133"/>
      <c r="B49" s="1133"/>
      <c r="C49" s="1133"/>
      <c r="D49" s="1133" t="s">
        <v>540</v>
      </c>
      <c r="E49" s="1133"/>
      <c r="F49" s="1133"/>
      <c r="G49" s="1133"/>
      <c r="H49" s="1133"/>
      <c r="I49" s="1244">
        <f>'Annexe C'!O95</f>
        <v>0</v>
      </c>
      <c r="J49" s="1185"/>
      <c r="K49" s="1184">
        <f>SUM(I49:J49)</f>
        <v>0</v>
      </c>
      <c r="L49" s="315"/>
      <c r="M49" s="1244">
        <f>'Annexe C'!Q95</f>
        <v>0</v>
      </c>
      <c r="N49" s="1832"/>
      <c r="O49" s="1635"/>
      <c r="P49" s="717"/>
      <c r="Q49" s="1184">
        <f>SUM(M49:O49)</f>
        <v>0</v>
      </c>
    </row>
    <row r="50" spans="1:26" ht="21.75" customHeight="1" x14ac:dyDescent="0.25">
      <c r="A50" s="1133"/>
      <c r="B50" s="1133"/>
      <c r="C50" s="1133"/>
      <c r="D50" s="1133" t="s">
        <v>542</v>
      </c>
      <c r="E50" s="1133"/>
      <c r="F50" s="1133"/>
      <c r="G50" s="1133"/>
      <c r="H50" s="1133"/>
      <c r="I50" s="1244">
        <f>'Annexe C'!O98</f>
        <v>0</v>
      </c>
      <c r="J50" s="1185"/>
      <c r="K50" s="1184">
        <f>SUM(I50:J50)</f>
        <v>0</v>
      </c>
      <c r="L50" s="315"/>
      <c r="M50" s="1244">
        <f>'Annexe C'!Q98</f>
        <v>0</v>
      </c>
      <c r="N50" s="690"/>
      <c r="O50" s="691"/>
      <c r="P50" s="717"/>
      <c r="Q50" s="1184">
        <f>SUM(M50:O50)</f>
        <v>0</v>
      </c>
    </row>
    <row r="51" spans="1:26" ht="21.75" customHeight="1" x14ac:dyDescent="0.25">
      <c r="A51" s="1133"/>
      <c r="B51" s="1133"/>
      <c r="C51" s="1133"/>
      <c r="D51" s="1133" t="s">
        <v>544</v>
      </c>
      <c r="E51" s="1133"/>
      <c r="F51" s="1133"/>
      <c r="G51" s="1133"/>
      <c r="H51" s="1133"/>
      <c r="I51" s="1244">
        <f>'Annexe C'!O101</f>
        <v>0</v>
      </c>
      <c r="J51" s="1185"/>
      <c r="K51" s="1184">
        <f>SUM(I51:J51)</f>
        <v>0</v>
      </c>
      <c r="L51" s="315"/>
      <c r="M51" s="1244">
        <f>'Annexe C'!Q101</f>
        <v>0</v>
      </c>
      <c r="N51" s="690"/>
      <c r="O51" s="691"/>
      <c r="P51" s="717"/>
      <c r="Q51" s="1184">
        <f>SUM(M51:O51)</f>
        <v>0</v>
      </c>
    </row>
    <row r="52" spans="1:26" ht="21.75" customHeight="1" x14ac:dyDescent="0.25">
      <c r="A52" s="1133"/>
      <c r="B52" s="1133"/>
      <c r="C52" s="1133"/>
      <c r="D52" s="1833" t="s">
        <v>546</v>
      </c>
      <c r="E52" s="1813"/>
      <c r="F52" s="1813"/>
      <c r="G52" s="1813"/>
      <c r="H52" s="1727"/>
      <c r="I52" s="1244">
        <f>'Annexe C'!O102</f>
        <v>0</v>
      </c>
      <c r="J52" s="1185"/>
      <c r="K52" s="1184">
        <f>SUM(I52:J52)</f>
        <v>0</v>
      </c>
      <c r="L52" s="315"/>
      <c r="M52" s="1244">
        <f>'Annexe C'!Q102</f>
        <v>0</v>
      </c>
      <c r="N52" s="690"/>
      <c r="O52" s="691"/>
      <c r="P52" s="717"/>
      <c r="Q52" s="1184">
        <f>SUM(M52:O52)</f>
        <v>0</v>
      </c>
    </row>
    <row r="53" spans="1:26" ht="12.75" customHeight="1" x14ac:dyDescent="0.25">
      <c r="A53" s="1133"/>
      <c r="B53" s="1133"/>
      <c r="C53" s="1133"/>
      <c r="D53" s="1654"/>
      <c r="E53" s="1683"/>
      <c r="F53" s="1683"/>
      <c r="G53" s="1683"/>
      <c r="H53" s="1684"/>
      <c r="I53" s="1133"/>
      <c r="J53" s="1133"/>
      <c r="K53" s="1133"/>
      <c r="L53" s="1133"/>
      <c r="M53" s="1133"/>
      <c r="N53" s="1133"/>
      <c r="O53" s="1133"/>
      <c r="P53" s="717"/>
      <c r="Q53" s="1133"/>
      <c r="R53" s="3"/>
      <c r="S53" s="3"/>
      <c r="T53" s="3"/>
      <c r="U53" s="3"/>
      <c r="V53" s="3"/>
      <c r="W53" s="3"/>
      <c r="X53" s="3"/>
      <c r="Y53" s="3"/>
      <c r="Z53" s="3"/>
    </row>
    <row r="54" spans="1:26" ht="21.75" customHeight="1" x14ac:dyDescent="0.25">
      <c r="A54" s="1133"/>
      <c r="B54" s="1133"/>
      <c r="C54" s="1133"/>
      <c r="D54" s="1133" t="s">
        <v>548</v>
      </c>
      <c r="E54" s="1133"/>
      <c r="F54" s="1133"/>
      <c r="G54" s="1133"/>
      <c r="H54" s="1133"/>
      <c r="I54" s="1244">
        <f>'Annexe C'!O103</f>
        <v>0</v>
      </c>
      <c r="J54" s="1185"/>
      <c r="K54" s="1184">
        <f>SUM(I54:J54)</f>
        <v>0</v>
      </c>
      <c r="L54" s="315"/>
      <c r="M54" s="1244">
        <f>'Annexe C'!Q103</f>
        <v>0</v>
      </c>
      <c r="N54" s="841"/>
      <c r="O54" s="691"/>
      <c r="P54" s="717"/>
      <c r="Q54" s="1184">
        <f>SUM(M54:O54)</f>
        <v>0</v>
      </c>
    </row>
    <row r="55" spans="1:26" ht="21.75" customHeight="1" x14ac:dyDescent="0.25">
      <c r="A55" s="1133"/>
      <c r="B55" s="1133"/>
      <c r="C55" s="1133"/>
      <c r="D55" s="1133" t="s">
        <v>445</v>
      </c>
      <c r="E55" s="1133"/>
      <c r="F55" s="1133"/>
      <c r="G55" s="1133"/>
      <c r="H55" s="1133"/>
      <c r="I55" s="1244">
        <f>'Annexe C'!O104</f>
        <v>0</v>
      </c>
      <c r="J55" s="1185"/>
      <c r="K55" s="1184">
        <f>SUM(I55:J55)</f>
        <v>0</v>
      </c>
      <c r="L55" s="315"/>
      <c r="M55" s="1244">
        <f>'Annexe C'!Q104</f>
        <v>0</v>
      </c>
      <c r="N55" s="841"/>
      <c r="O55" s="691"/>
      <c r="P55" s="717"/>
      <c r="Q55" s="1184">
        <f>SUM(M55:O55)</f>
        <v>0</v>
      </c>
    </row>
    <row r="56" spans="1:26" ht="21.75" customHeight="1" x14ac:dyDescent="0.25">
      <c r="A56" s="1133"/>
      <c r="B56" s="1133"/>
      <c r="C56" s="1133"/>
      <c r="D56" s="1133" t="s">
        <v>551</v>
      </c>
      <c r="E56" s="1133"/>
      <c r="F56" s="1133"/>
      <c r="G56" s="1133"/>
      <c r="H56" s="1133"/>
      <c r="I56" s="1244">
        <f>'Annexe C'!O105</f>
        <v>0</v>
      </c>
      <c r="J56" s="1185"/>
      <c r="K56" s="1184">
        <f>SUM(I56:J56)</f>
        <v>0</v>
      </c>
      <c r="L56" s="315"/>
      <c r="M56" s="1244">
        <f>'Annexe C'!Q105</f>
        <v>0</v>
      </c>
      <c r="N56" s="841"/>
      <c r="O56" s="691"/>
      <c r="P56" s="717"/>
      <c r="Q56" s="1184">
        <f>SUM(M56:O56)</f>
        <v>0</v>
      </c>
      <c r="R56" s="3"/>
      <c r="S56" s="3"/>
      <c r="T56" s="3"/>
      <c r="U56" s="3"/>
      <c r="V56" s="3"/>
      <c r="W56" s="3"/>
      <c r="X56" s="3"/>
      <c r="Y56" s="3"/>
      <c r="Z56" s="3"/>
    </row>
    <row r="57" spans="1:26" ht="21.75" customHeight="1" x14ac:dyDescent="0.25">
      <c r="A57" s="1133"/>
      <c r="B57" s="1133"/>
      <c r="C57" s="1133"/>
      <c r="D57" s="1133" t="s">
        <v>553</v>
      </c>
      <c r="E57" s="1133"/>
      <c r="F57" s="1834" t="s">
        <v>1298</v>
      </c>
      <c r="G57" s="1635"/>
      <c r="H57" s="1133"/>
      <c r="I57" s="1244">
        <f>'Annexe C'!O106</f>
        <v>0</v>
      </c>
      <c r="J57" s="1185"/>
      <c r="K57" s="1184">
        <f>SUM(I57:J57)</f>
        <v>0</v>
      </c>
      <c r="L57" s="315"/>
      <c r="M57" s="1244">
        <f>'Annexe C'!Q106</f>
        <v>0</v>
      </c>
      <c r="N57" s="841"/>
      <c r="O57" s="691"/>
      <c r="P57" s="717"/>
      <c r="Q57" s="1184">
        <f>SUM(M57:O57)</f>
        <v>0</v>
      </c>
    </row>
    <row r="58" spans="1:26" ht="21.75" customHeight="1" x14ac:dyDescent="0.25">
      <c r="A58" s="48"/>
      <c r="B58" s="48"/>
      <c r="C58" s="48"/>
      <c r="D58" s="48" t="s">
        <v>1265</v>
      </c>
      <c r="E58" s="48"/>
      <c r="F58" s="48"/>
      <c r="G58" s="48"/>
      <c r="H58" s="48"/>
      <c r="I58" s="305">
        <f>SUM(I49:I52,I54:I57)</f>
        <v>0</v>
      </c>
      <c r="J58" s="305">
        <f>SUM(J49:J52,J54:J57)</f>
        <v>0</v>
      </c>
      <c r="K58" s="305">
        <f>SUM(K49:K52,K54:K57)</f>
        <v>0</v>
      </c>
      <c r="L58" s="315"/>
      <c r="M58" s="305">
        <f>SUM(M49:M52,M54:M57)</f>
        <v>0</v>
      </c>
      <c r="N58" s="305">
        <f>SUM(N49:N52,N54:N57)</f>
        <v>0</v>
      </c>
      <c r="O58" s="305">
        <f>SUM(O49:O52,O54:O57)</f>
        <v>0</v>
      </c>
      <c r="P58" s="305"/>
      <c r="Q58" s="305">
        <f>SUM(Q49:Q52,Q54:Q57)</f>
        <v>0</v>
      </c>
    </row>
    <row r="59" spans="1:26" ht="18" customHeight="1" x14ac:dyDescent="0.35">
      <c r="A59" s="1128"/>
      <c r="B59" s="47"/>
      <c r="C59" s="110"/>
      <c r="D59" s="111"/>
      <c r="E59" s="111"/>
      <c r="F59" s="47"/>
      <c r="G59" s="47"/>
      <c r="H59" s="47"/>
      <c r="I59" s="47"/>
      <c r="J59" s="47"/>
      <c r="K59" s="47"/>
      <c r="L59" s="315"/>
      <c r="M59" s="47"/>
      <c r="N59" s="47"/>
      <c r="O59" s="47"/>
      <c r="P59" s="47"/>
      <c r="Q59" s="47"/>
    </row>
    <row r="60" spans="1:26" ht="37.5" customHeight="1" x14ac:dyDescent="0.3">
      <c r="A60" s="1128"/>
      <c r="B60" s="1128"/>
      <c r="C60" s="1807"/>
      <c r="D60" s="1634"/>
      <c r="E60" s="1634"/>
      <c r="F60" s="1634"/>
      <c r="G60" s="1634"/>
      <c r="H60" s="1634"/>
      <c r="I60" s="1634"/>
      <c r="J60" s="1634"/>
      <c r="K60" s="1634"/>
      <c r="L60" s="1634"/>
      <c r="M60" s="1634"/>
      <c r="N60" s="1634"/>
      <c r="O60" s="1634"/>
      <c r="P60" s="1634"/>
      <c r="Q60" s="1635"/>
    </row>
    <row r="61" spans="1:26" ht="24" customHeight="1" x14ac:dyDescent="0.3">
      <c r="A61" s="1128"/>
      <c r="B61" s="1128"/>
      <c r="C61" s="1128"/>
      <c r="D61" s="1128"/>
      <c r="E61" s="1128"/>
      <c r="F61" s="1128"/>
      <c r="G61" s="1128"/>
      <c r="H61" s="1128"/>
      <c r="I61" s="1128"/>
      <c r="J61" s="1128"/>
      <c r="K61" s="1128"/>
      <c r="L61" s="1128"/>
      <c r="M61" s="1128"/>
      <c r="N61" s="1128"/>
    </row>
    <row r="62" spans="1:26" ht="18.75" customHeight="1" x14ac:dyDescent="0.35">
      <c r="A62" s="1128"/>
      <c r="B62" s="121">
        <v>12</v>
      </c>
      <c r="C62" s="110" t="s">
        <v>1299</v>
      </c>
      <c r="D62" s="296"/>
      <c r="E62" s="296"/>
      <c r="F62" s="47"/>
      <c r="G62" s="47"/>
      <c r="H62" s="47"/>
      <c r="I62" s="47"/>
      <c r="J62" s="120"/>
      <c r="K62" s="47"/>
      <c r="L62" s="47"/>
      <c r="M62" s="92"/>
      <c r="N62" s="92"/>
      <c r="O62" s="92"/>
      <c r="P62" s="92"/>
      <c r="Q62" s="47"/>
    </row>
    <row r="63" spans="1:26" ht="21" customHeight="1" x14ac:dyDescent="0.35">
      <c r="A63" s="1128"/>
      <c r="B63" s="121"/>
      <c r="C63" s="110" t="s">
        <v>1213</v>
      </c>
      <c r="D63" s="296" t="s">
        <v>1300</v>
      </c>
      <c r="E63" s="296"/>
      <c r="F63" s="47"/>
      <c r="G63" s="47"/>
      <c r="H63" s="47"/>
      <c r="I63" s="47"/>
      <c r="J63" s="120"/>
      <c r="K63" s="47"/>
      <c r="L63" s="47"/>
      <c r="M63" s="92"/>
      <c r="N63" s="92"/>
      <c r="O63" s="92"/>
      <c r="P63" s="92"/>
      <c r="Q63" s="47"/>
    </row>
    <row r="64" spans="1:26" ht="9" customHeight="1" x14ac:dyDescent="0.35">
      <c r="A64" s="1128"/>
      <c r="B64" s="47"/>
      <c r="C64" s="110"/>
      <c r="D64" s="111"/>
      <c r="E64" s="111"/>
      <c r="F64" s="47"/>
      <c r="G64" s="47"/>
      <c r="H64" s="47"/>
      <c r="I64" s="47"/>
      <c r="J64" s="120"/>
      <c r="K64" s="47"/>
      <c r="L64" s="47"/>
      <c r="M64" s="92"/>
      <c r="N64" s="92"/>
      <c r="O64" s="92"/>
      <c r="P64" s="92"/>
      <c r="Q64" s="47"/>
    </row>
    <row r="65" spans="1:26" ht="38.15" customHeight="1" x14ac:dyDescent="0.3">
      <c r="A65" s="1128"/>
      <c r="B65" s="47"/>
      <c r="C65" s="1825"/>
      <c r="D65" s="1826"/>
      <c r="E65" s="1826"/>
      <c r="F65" s="1826"/>
      <c r="G65" s="1826"/>
      <c r="H65" s="1826"/>
      <c r="I65" s="1826"/>
      <c r="J65" s="1826"/>
      <c r="K65" s="1826"/>
      <c r="L65" s="1826"/>
      <c r="M65" s="1826"/>
      <c r="N65" s="1826"/>
      <c r="O65" s="1826"/>
      <c r="P65" s="1826"/>
      <c r="Q65" s="1827"/>
    </row>
    <row r="66" spans="1:26" ht="9" customHeight="1" x14ac:dyDescent="0.3">
      <c r="A66" s="1128"/>
      <c r="B66" s="47"/>
      <c r="C66" s="1128"/>
      <c r="D66" s="47"/>
      <c r="E66" s="1128" t="s">
        <v>1288</v>
      </c>
      <c r="F66" s="47"/>
      <c r="G66" s="47"/>
      <c r="H66" s="47"/>
      <c r="I66" s="1128"/>
      <c r="J66" s="47"/>
      <c r="K66" s="1128"/>
      <c r="L66" s="47"/>
      <c r="M66" s="1128"/>
      <c r="N66" s="1128"/>
      <c r="O66" s="1128"/>
      <c r="P66" s="1128"/>
      <c r="Q66" s="47"/>
    </row>
    <row r="67" spans="1:26" ht="46.5" customHeight="1" x14ac:dyDescent="0.3">
      <c r="A67" s="1128"/>
      <c r="B67" s="1128"/>
      <c r="C67" s="1128"/>
      <c r="D67" s="1128"/>
      <c r="E67" s="1128"/>
      <c r="F67" s="1128"/>
      <c r="G67" s="47"/>
      <c r="H67" s="47"/>
      <c r="I67" s="316" t="s">
        <v>1301</v>
      </c>
      <c r="J67" s="316" t="s">
        <v>1302</v>
      </c>
      <c r="K67" s="139" t="str">
        <f>CONCATENATE("    Montant total accordé ",IF(DateFinAF="", "", TEXT(DateFinAF,"jj mmmm aaaa")))</f>
        <v xml:space="preserve">    Montant total accordé </v>
      </c>
      <c r="M67" s="139" t="str">
        <f>CONCATENATE("       Solde  au         ",IF(DateFinAF="","",TEXT(DATE(YEAR(DateFinAF)-1,MONTH(DateFinAF),DAY(DateFinAF)),"jj mmmm aaaa")))</f>
        <v xml:space="preserve">       Solde  au         </v>
      </c>
      <c r="N67" s="317"/>
      <c r="O67" s="316" t="s">
        <v>1303</v>
      </c>
      <c r="P67" s="139"/>
      <c r="Q67" s="139" t="str">
        <f>CONCATENATE("       Solde  au         ",IF(DateFinAF="", "", TEXT(DateFinAF,"jj mmmm aaaa")))</f>
        <v xml:space="preserve">       Solde  au         </v>
      </c>
    </row>
    <row r="68" spans="1:26" ht="20.25" customHeight="1" x14ac:dyDescent="0.3">
      <c r="A68" s="1248"/>
      <c r="B68" s="1248"/>
      <c r="C68" s="1828" t="s">
        <v>1264</v>
      </c>
      <c r="D68" s="1628"/>
      <c r="E68" s="1628"/>
      <c r="F68" s="1629"/>
      <c r="G68" s="47"/>
      <c r="H68" s="47"/>
      <c r="I68" s="1249"/>
      <c r="J68" s="1249"/>
      <c r="K68" s="1254"/>
      <c r="M68" s="1249"/>
      <c r="N68" s="1249"/>
      <c r="O68" s="1249"/>
      <c r="P68" s="1255"/>
      <c r="Q68" s="1254"/>
      <c r="S68" s="3"/>
      <c r="T68" s="3"/>
      <c r="U68" s="3"/>
      <c r="V68" s="3"/>
      <c r="W68" s="3"/>
      <c r="X68" s="3"/>
      <c r="Y68" s="3"/>
      <c r="Z68" s="3"/>
    </row>
    <row r="69" spans="1:26" ht="21.75" customHeight="1" x14ac:dyDescent="0.3">
      <c r="A69" s="1250"/>
      <c r="B69" s="304"/>
      <c r="C69" s="304"/>
      <c r="D69" s="1256" t="s">
        <v>1304</v>
      </c>
      <c r="E69" s="726"/>
      <c r="F69" s="717"/>
      <c r="G69" s="47"/>
      <c r="H69" s="47"/>
      <c r="I69" s="1185"/>
      <c r="J69" s="1185"/>
      <c r="K69" s="1252">
        <f>SUM(I69:J69)</f>
        <v>0</v>
      </c>
      <c r="M69" s="1244">
        <f>'Annexe C'!Q135+'Annexe C'!Q111</f>
        <v>0</v>
      </c>
      <c r="N69" s="831"/>
      <c r="O69" s="1185"/>
      <c r="P69" s="1255"/>
      <c r="Q69" s="1252">
        <f>IF(M69=0,SUM(J69,O69),SUM(M69,O69))</f>
        <v>0</v>
      </c>
      <c r="S69" s="3"/>
      <c r="T69" s="3"/>
      <c r="U69" s="3"/>
      <c r="V69" s="3"/>
      <c r="W69" s="3"/>
      <c r="X69" s="3"/>
      <c r="Y69" s="3"/>
      <c r="Z69" s="3"/>
    </row>
    <row r="70" spans="1:26" ht="21.75" customHeight="1" x14ac:dyDescent="0.3">
      <c r="A70" s="1250"/>
      <c r="B70" s="304"/>
      <c r="C70" s="304"/>
      <c r="D70" s="1256" t="s">
        <v>1305</v>
      </c>
      <c r="E70" s="726"/>
      <c r="F70" s="717"/>
      <c r="G70" s="47"/>
      <c r="H70" s="47"/>
      <c r="I70" s="1185"/>
      <c r="J70" s="1185"/>
      <c r="K70" s="1252">
        <f>SUM(I70:J70)</f>
        <v>0</v>
      </c>
      <c r="M70" s="1244">
        <f>'Annexe C'!Q137+'Annexe C'!Q113</f>
        <v>0</v>
      </c>
      <c r="N70" s="831"/>
      <c r="O70" s="1185"/>
      <c r="P70" s="1255"/>
      <c r="Q70" s="1252">
        <f>IF(M70=0,SUM(J70,O70),SUM(M70,O70))</f>
        <v>0</v>
      </c>
      <c r="S70" s="3"/>
      <c r="T70" s="3"/>
      <c r="U70" s="3"/>
      <c r="V70" s="3"/>
      <c r="W70" s="3"/>
      <c r="X70" s="3"/>
      <c r="Y70" s="3"/>
      <c r="Z70" s="3"/>
    </row>
    <row r="71" spans="1:26" ht="21.75" customHeight="1" x14ac:dyDescent="0.3">
      <c r="A71" s="1250"/>
      <c r="B71" s="304"/>
      <c r="C71" s="304"/>
      <c r="D71" s="1256" t="s">
        <v>1306</v>
      </c>
      <c r="E71" s="726"/>
      <c r="F71" s="717"/>
      <c r="G71" s="47"/>
      <c r="H71" s="47"/>
      <c r="I71" s="1185"/>
      <c r="J71" s="1185"/>
      <c r="K71" s="1252">
        <f>SUM(I71:J71)</f>
        <v>0</v>
      </c>
      <c r="M71" s="1244">
        <f>'Annexe C'!Q139+'Annexe C'!Q115</f>
        <v>0</v>
      </c>
      <c r="N71" s="831"/>
      <c r="O71" s="1185"/>
      <c r="P71" s="1255"/>
      <c r="Q71" s="1252">
        <f>IF(M71=0,SUM(J71,O71),SUM(M71,O71))</f>
        <v>0</v>
      </c>
      <c r="S71" s="3"/>
      <c r="T71" s="3"/>
      <c r="U71" s="3"/>
      <c r="V71" s="3"/>
      <c r="W71" s="3"/>
      <c r="X71" s="3"/>
      <c r="Y71" s="3"/>
      <c r="Z71" s="3"/>
    </row>
    <row r="72" spans="1:26" ht="21.75" customHeight="1" x14ac:dyDescent="0.3">
      <c r="A72" s="1250"/>
      <c r="B72" s="304"/>
      <c r="C72" s="304"/>
      <c r="D72" s="1256" t="s">
        <v>1307</v>
      </c>
      <c r="E72" s="726"/>
      <c r="F72" s="717"/>
      <c r="G72" s="47"/>
      <c r="H72" s="47"/>
      <c r="I72" s="1185"/>
      <c r="J72" s="1185"/>
      <c r="K72" s="1252">
        <f>SUM(I72:J72)</f>
        <v>0</v>
      </c>
      <c r="M72" s="1244">
        <f>'Annexe C'!Q141+'Annexe C'!Q117</f>
        <v>0</v>
      </c>
      <c r="N72" s="831"/>
      <c r="O72" s="1185"/>
      <c r="P72" s="1255"/>
      <c r="Q72" s="1252">
        <f>IF(M72=0,SUM(J72,O72),SUM(M72,O72))</f>
        <v>0</v>
      </c>
    </row>
    <row r="73" spans="1:26" ht="21.75" customHeight="1" x14ac:dyDescent="0.3">
      <c r="A73" s="1250"/>
      <c r="B73" s="304"/>
      <c r="C73" s="304"/>
      <c r="D73" s="1251" t="s">
        <v>1308</v>
      </c>
      <c r="E73" s="1257"/>
      <c r="F73" s="1258"/>
      <c r="G73" s="47"/>
      <c r="H73" s="47"/>
      <c r="I73" s="1185"/>
      <c r="J73" s="1185"/>
      <c r="K73" s="1252">
        <f>SUM(I73:J73)</f>
        <v>0</v>
      </c>
      <c r="M73" s="1244">
        <f>'Annexe C'!Q143+'Annexe C'!Q119</f>
        <v>0</v>
      </c>
      <c r="N73" s="831"/>
      <c r="O73" s="1185"/>
      <c r="P73" s="1255"/>
      <c r="Q73" s="1252">
        <f>IF(M73=0,SUM(J73,O73),SUM(M73,O73))</f>
        <v>0</v>
      </c>
    </row>
    <row r="74" spans="1:26" ht="21.75" customHeight="1" x14ac:dyDescent="0.3">
      <c r="A74" s="1250"/>
      <c r="B74" s="304"/>
      <c r="C74" s="304"/>
      <c r="D74" s="1835" t="s">
        <v>1295</v>
      </c>
      <c r="E74" s="1628"/>
      <c r="F74" s="1629"/>
      <c r="G74" s="47"/>
      <c r="H74" s="47"/>
      <c r="I74" s="305">
        <f>SUM(I69:I73)</f>
        <v>0</v>
      </c>
      <c r="J74" s="305">
        <f>SUM(J69:J73)</f>
        <v>0</v>
      </c>
      <c r="K74" s="305">
        <f>SUM(K69:K73)</f>
        <v>0</v>
      </c>
      <c r="M74" s="305">
        <f>SUM(M69:M73)</f>
        <v>0</v>
      </c>
      <c r="N74" s="305">
        <f>SUM(N69:N73)</f>
        <v>0</v>
      </c>
      <c r="O74" s="305">
        <f>SUM(O69:O73)</f>
        <v>0</v>
      </c>
      <c r="P74" s="305"/>
      <c r="Q74" s="305">
        <f>SUM(Q69:Q73)</f>
        <v>0</v>
      </c>
    </row>
    <row r="75" spans="1:26" ht="5.25" customHeight="1" x14ac:dyDescent="0.3">
      <c r="A75" s="1253"/>
      <c r="B75" s="308"/>
      <c r="C75" s="1128"/>
      <c r="D75" s="1128"/>
      <c r="E75" s="1128"/>
      <c r="F75" s="1128"/>
      <c r="G75" s="47"/>
      <c r="H75" s="1128"/>
      <c r="I75" s="1128"/>
      <c r="J75" s="1128"/>
      <c r="K75" s="1128"/>
      <c r="M75" s="1128"/>
      <c r="N75" s="1128"/>
      <c r="O75" s="1128"/>
      <c r="P75" s="1128"/>
      <c r="Q75" s="1128"/>
    </row>
    <row r="76" spans="1:26" ht="20.25" customHeight="1" x14ac:dyDescent="0.3">
      <c r="A76" s="1248"/>
      <c r="B76" s="1248"/>
      <c r="C76" s="1828" t="s">
        <v>1157</v>
      </c>
      <c r="D76" s="1628"/>
      <c r="E76" s="1628"/>
      <c r="F76" s="1629"/>
      <c r="G76" s="47"/>
      <c r="H76" s="47"/>
      <c r="I76" s="1249"/>
      <c r="J76" s="1249"/>
      <c r="K76" s="1254"/>
      <c r="M76" s="1249"/>
      <c r="N76" s="1249"/>
      <c r="O76" s="1249"/>
      <c r="P76" s="1255"/>
      <c r="Q76" s="1254"/>
    </row>
    <row r="77" spans="1:26" ht="21.75" customHeight="1" x14ac:dyDescent="0.3">
      <c r="A77" s="1253"/>
      <c r="B77" s="308"/>
      <c r="C77" s="304"/>
      <c r="D77" s="1256" t="s">
        <v>1304</v>
      </c>
      <c r="E77" s="726"/>
      <c r="F77" s="717"/>
      <c r="G77" s="47"/>
      <c r="H77" s="47"/>
      <c r="I77" s="1185"/>
      <c r="J77" s="1185"/>
      <c r="K77" s="1252">
        <f t="shared" ref="K77:K82" si="1">SUM(I77:J77)</f>
        <v>0</v>
      </c>
      <c r="M77" s="1185"/>
      <c r="N77" s="831"/>
      <c r="O77" s="1185"/>
      <c r="P77" s="1255"/>
      <c r="Q77" s="1252">
        <f t="shared" ref="Q77:Q82" si="2">IF(M77=0,SUM(J77,O77),SUM(M77,O77))</f>
        <v>0</v>
      </c>
    </row>
    <row r="78" spans="1:26" ht="21.75" customHeight="1" x14ac:dyDescent="0.3">
      <c r="A78" s="1253"/>
      <c r="B78" s="308"/>
      <c r="C78" s="304"/>
      <c r="D78" s="1256" t="s">
        <v>1305</v>
      </c>
      <c r="E78" s="726"/>
      <c r="F78" s="717"/>
      <c r="G78" s="47"/>
      <c r="H78" s="47"/>
      <c r="I78" s="1185"/>
      <c r="J78" s="1185"/>
      <c r="K78" s="1252">
        <f t="shared" si="1"/>
        <v>0</v>
      </c>
      <c r="M78" s="1185"/>
      <c r="N78" s="831"/>
      <c r="O78" s="1185"/>
      <c r="P78" s="1255"/>
      <c r="Q78" s="1252">
        <f t="shared" si="2"/>
        <v>0</v>
      </c>
    </row>
    <row r="79" spans="1:26" ht="21.75" customHeight="1" x14ac:dyDescent="0.3">
      <c r="A79" s="1253"/>
      <c r="B79" s="308"/>
      <c r="C79" s="304"/>
      <c r="D79" s="1256" t="s">
        <v>1306</v>
      </c>
      <c r="E79" s="726"/>
      <c r="F79" s="717"/>
      <c r="G79" s="47"/>
      <c r="H79" s="47"/>
      <c r="I79" s="1185"/>
      <c r="J79" s="1185"/>
      <c r="K79" s="1252">
        <f t="shared" si="1"/>
        <v>0</v>
      </c>
      <c r="M79" s="1185"/>
      <c r="N79" s="831"/>
      <c r="O79" s="1185"/>
      <c r="P79" s="1255"/>
      <c r="Q79" s="1252">
        <f t="shared" si="2"/>
        <v>0</v>
      </c>
    </row>
    <row r="80" spans="1:26" ht="21.75" customHeight="1" x14ac:dyDescent="0.3">
      <c r="A80" s="1253"/>
      <c r="B80" s="308"/>
      <c r="C80" s="304"/>
      <c r="D80" s="1256" t="s">
        <v>1307</v>
      </c>
      <c r="E80" s="726"/>
      <c r="F80" s="717"/>
      <c r="G80" s="47"/>
      <c r="H80" s="47"/>
      <c r="I80" s="1185"/>
      <c r="J80" s="1185"/>
      <c r="K80" s="1252">
        <f t="shared" si="1"/>
        <v>0</v>
      </c>
      <c r="M80" s="1185"/>
      <c r="N80" s="831"/>
      <c r="O80" s="1185"/>
      <c r="P80" s="1255"/>
      <c r="Q80" s="1252">
        <f t="shared" si="2"/>
        <v>0</v>
      </c>
    </row>
    <row r="81" spans="1:17" ht="21.75" customHeight="1" x14ac:dyDescent="0.3">
      <c r="A81" s="1253"/>
      <c r="B81" s="308"/>
      <c r="C81" s="304"/>
      <c r="D81" s="1256" t="s">
        <v>1309</v>
      </c>
      <c r="E81" s="1259"/>
      <c r="F81" s="1260"/>
      <c r="G81" s="47"/>
      <c r="H81" s="47"/>
      <c r="I81" s="1185"/>
      <c r="J81" s="1185"/>
      <c r="K81" s="1252">
        <f t="shared" si="1"/>
        <v>0</v>
      </c>
      <c r="M81" s="1185"/>
      <c r="N81" s="831"/>
      <c r="O81" s="1185"/>
      <c r="P81" s="1255"/>
      <c r="Q81" s="1252">
        <f t="shared" si="2"/>
        <v>0</v>
      </c>
    </row>
    <row r="82" spans="1:17" ht="21.75" customHeight="1" x14ac:dyDescent="0.3">
      <c r="A82" s="1253"/>
      <c r="B82" s="308"/>
      <c r="C82" s="832"/>
      <c r="D82" s="1251" t="s">
        <v>1308</v>
      </c>
      <c r="E82" s="1257"/>
      <c r="F82" s="1258"/>
      <c r="G82" s="47"/>
      <c r="H82" s="47"/>
      <c r="I82" s="1185"/>
      <c r="J82" s="1185"/>
      <c r="K82" s="1252">
        <f t="shared" si="1"/>
        <v>0</v>
      </c>
      <c r="M82" s="1185"/>
      <c r="N82" s="831"/>
      <c r="O82" s="1185"/>
      <c r="P82" s="1255"/>
      <c r="Q82" s="1252">
        <f t="shared" si="2"/>
        <v>0</v>
      </c>
    </row>
    <row r="83" spans="1:17" ht="21.75" customHeight="1" x14ac:dyDescent="0.3">
      <c r="A83" s="1253"/>
      <c r="B83" s="308"/>
      <c r="C83" s="304"/>
      <c r="D83" s="1835" t="s">
        <v>1295</v>
      </c>
      <c r="E83" s="1628"/>
      <c r="F83" s="1629"/>
      <c r="G83" s="47"/>
      <c r="H83" s="47"/>
      <c r="I83" s="305">
        <f>SUM(I77:I82)</f>
        <v>0</v>
      </c>
      <c r="J83" s="305">
        <f>SUM(J77:J82)</f>
        <v>0</v>
      </c>
      <c r="K83" s="305">
        <f>SUM(K77:K82)</f>
        <v>0</v>
      </c>
      <c r="M83" s="305">
        <f>SUM(M77:M82)</f>
        <v>0</v>
      </c>
      <c r="N83" s="305">
        <f>SUM(N77:N82)</f>
        <v>0</v>
      </c>
      <c r="O83" s="305">
        <f>SUM(O77:O82)</f>
        <v>0</v>
      </c>
      <c r="P83" s="305"/>
      <c r="Q83" s="305">
        <f>SUM(Q77:Q82)</f>
        <v>0</v>
      </c>
    </row>
    <row r="84" spans="1:17" ht="7.5" customHeight="1" x14ac:dyDescent="0.3">
      <c r="A84" s="1253"/>
      <c r="B84" s="308"/>
      <c r="C84" s="308"/>
      <c r="D84" s="308"/>
      <c r="E84" s="308"/>
      <c r="F84" s="308"/>
      <c r="G84" s="47"/>
      <c r="H84" s="308"/>
      <c r="I84" s="308"/>
      <c r="J84" s="308"/>
      <c r="K84" s="308"/>
      <c r="M84" s="308"/>
      <c r="N84" s="308"/>
      <c r="O84" s="308"/>
      <c r="P84" s="308"/>
      <c r="Q84" s="308"/>
    </row>
    <row r="85" spans="1:17" ht="5.25" customHeight="1" x14ac:dyDescent="0.3">
      <c r="A85" s="1253"/>
      <c r="B85" s="308"/>
      <c r="C85" s="1128"/>
      <c r="D85" s="1128"/>
      <c r="E85" s="1128"/>
      <c r="F85" s="1128"/>
      <c r="G85" s="47"/>
      <c r="H85" s="1128"/>
      <c r="I85" s="1128"/>
      <c r="J85" s="1128"/>
      <c r="K85" s="1128"/>
      <c r="M85" s="1128"/>
      <c r="N85" s="1128"/>
      <c r="O85" s="1128"/>
      <c r="P85" s="1128"/>
      <c r="Q85" s="1128"/>
    </row>
    <row r="86" spans="1:17" ht="20.25" customHeight="1" x14ac:dyDescent="0.3">
      <c r="A86" s="1248"/>
      <c r="B86" s="1248"/>
      <c r="C86" s="1828" t="s">
        <v>955</v>
      </c>
      <c r="D86" s="1628"/>
      <c r="E86" s="1628"/>
      <c r="F86" s="1629"/>
      <c r="G86" s="47"/>
      <c r="H86" s="47"/>
      <c r="I86" s="1249"/>
      <c r="J86" s="1249"/>
      <c r="K86" s="1254"/>
      <c r="M86" s="1249"/>
      <c r="N86" s="1249"/>
      <c r="O86" s="1249"/>
      <c r="P86" s="1255"/>
      <c r="Q86" s="1254"/>
    </row>
    <row r="87" spans="1:17" ht="20.25" customHeight="1" x14ac:dyDescent="0.3">
      <c r="A87" s="1250"/>
      <c r="B87" s="304"/>
      <c r="C87" s="304"/>
      <c r="D87" s="1256" t="s">
        <v>1304</v>
      </c>
      <c r="E87" s="726"/>
      <c r="F87" s="717"/>
      <c r="G87" s="1260"/>
      <c r="H87" s="47"/>
      <c r="I87" s="1184">
        <f t="shared" ref="I87:J90" si="3">I69+I77</f>
        <v>0</v>
      </c>
      <c r="J87" s="1184">
        <f t="shared" si="3"/>
        <v>0</v>
      </c>
      <c r="K87" s="1252">
        <f t="shared" ref="K87:K92" si="4">SUM(I87:J87)</f>
        <v>0</v>
      </c>
      <c r="M87" s="1184">
        <f>M69+M77</f>
        <v>0</v>
      </c>
      <c r="N87" s="831"/>
      <c r="O87" s="1184">
        <f>O69+O77</f>
        <v>0</v>
      </c>
      <c r="P87" s="1261"/>
      <c r="Q87" s="1252">
        <f t="shared" ref="Q87:Q92" si="5">SUM(M87,O87)</f>
        <v>0</v>
      </c>
    </row>
    <row r="88" spans="1:17" ht="20.25" customHeight="1" x14ac:dyDescent="0.3">
      <c r="A88" s="1250"/>
      <c r="B88" s="304"/>
      <c r="C88" s="304"/>
      <c r="D88" s="1256" t="s">
        <v>1305</v>
      </c>
      <c r="E88" s="726"/>
      <c r="F88" s="717"/>
      <c r="G88" s="1260"/>
      <c r="H88" s="47"/>
      <c r="I88" s="1184">
        <f t="shared" si="3"/>
        <v>0</v>
      </c>
      <c r="J88" s="1184">
        <f t="shared" si="3"/>
        <v>0</v>
      </c>
      <c r="K88" s="1252">
        <f t="shared" si="4"/>
        <v>0</v>
      </c>
      <c r="M88" s="1184">
        <f>M70+M78</f>
        <v>0</v>
      </c>
      <c r="N88" s="831"/>
      <c r="O88" s="1184">
        <f>O70+O78</f>
        <v>0</v>
      </c>
      <c r="P88" s="1261"/>
      <c r="Q88" s="1252">
        <f t="shared" si="5"/>
        <v>0</v>
      </c>
    </row>
    <row r="89" spans="1:17" ht="20.25" customHeight="1" x14ac:dyDescent="0.3">
      <c r="A89" s="1250"/>
      <c r="B89" s="304"/>
      <c r="C89" s="304"/>
      <c r="D89" s="1256" t="s">
        <v>1306</v>
      </c>
      <c r="E89" s="726"/>
      <c r="F89" s="717"/>
      <c r="G89" s="1260"/>
      <c r="H89" s="47"/>
      <c r="I89" s="1184">
        <f t="shared" si="3"/>
        <v>0</v>
      </c>
      <c r="J89" s="1184">
        <f t="shared" si="3"/>
        <v>0</v>
      </c>
      <c r="K89" s="1252">
        <f t="shared" si="4"/>
        <v>0</v>
      </c>
      <c r="M89" s="1184">
        <f>M71+M79</f>
        <v>0</v>
      </c>
      <c r="N89" s="831"/>
      <c r="O89" s="1184">
        <f>O71+O79</f>
        <v>0</v>
      </c>
      <c r="P89" s="1261"/>
      <c r="Q89" s="1252">
        <f t="shared" si="5"/>
        <v>0</v>
      </c>
    </row>
    <row r="90" spans="1:17" ht="20.25" customHeight="1" x14ac:dyDescent="0.3">
      <c r="A90" s="1250"/>
      <c r="B90" s="304"/>
      <c r="C90" s="304"/>
      <c r="D90" s="1256" t="s">
        <v>1307</v>
      </c>
      <c r="E90" s="726"/>
      <c r="F90" s="717"/>
      <c r="G90" s="1260"/>
      <c r="H90" s="47"/>
      <c r="I90" s="1184">
        <f t="shared" si="3"/>
        <v>0</v>
      </c>
      <c r="J90" s="1184">
        <f t="shared" si="3"/>
        <v>0</v>
      </c>
      <c r="K90" s="1252">
        <f t="shared" si="4"/>
        <v>0</v>
      </c>
      <c r="M90" s="1184">
        <f>M72+M80</f>
        <v>0</v>
      </c>
      <c r="N90" s="831"/>
      <c r="O90" s="1184">
        <f>O72+O80</f>
        <v>0</v>
      </c>
      <c r="P90" s="1261"/>
      <c r="Q90" s="1252">
        <f t="shared" si="5"/>
        <v>0</v>
      </c>
    </row>
    <row r="91" spans="1:17" ht="20.25" customHeight="1" x14ac:dyDescent="0.3">
      <c r="A91" s="1248"/>
      <c r="B91" s="1248"/>
      <c r="C91" s="302"/>
      <c r="D91" s="1256" t="s">
        <v>1309</v>
      </c>
      <c r="E91" s="1259"/>
      <c r="F91" s="1260"/>
      <c r="G91" s="1260"/>
      <c r="H91" s="47"/>
      <c r="I91" s="1184">
        <f>I81</f>
        <v>0</v>
      </c>
      <c r="J91" s="1184">
        <f>J81</f>
        <v>0</v>
      </c>
      <c r="K91" s="1252">
        <f t="shared" si="4"/>
        <v>0</v>
      </c>
      <c r="M91" s="1184">
        <f>M81</f>
        <v>0</v>
      </c>
      <c r="N91" s="831"/>
      <c r="O91" s="1184">
        <f>O81</f>
        <v>0</v>
      </c>
      <c r="P91" s="1261"/>
      <c r="Q91" s="1252">
        <f t="shared" si="5"/>
        <v>0</v>
      </c>
    </row>
    <row r="92" spans="1:17" ht="20.25" customHeight="1" x14ac:dyDescent="0.3">
      <c r="A92" s="1248"/>
      <c r="B92" s="1248"/>
      <c r="C92" s="302"/>
      <c r="D92" s="1251" t="s">
        <v>1308</v>
      </c>
      <c r="E92" s="1257"/>
      <c r="F92" s="1258"/>
      <c r="G92" s="1260"/>
      <c r="H92" s="47"/>
      <c r="I92" s="1184">
        <f>I73+I82</f>
        <v>0</v>
      </c>
      <c r="J92" s="1184">
        <f>J73+J82</f>
        <v>0</v>
      </c>
      <c r="K92" s="1252">
        <f t="shared" si="4"/>
        <v>0</v>
      </c>
      <c r="M92" s="1184">
        <f>M73+M82</f>
        <v>0</v>
      </c>
      <c r="N92" s="831"/>
      <c r="O92" s="1184">
        <f>O73+O82</f>
        <v>0</v>
      </c>
      <c r="P92" s="1261"/>
      <c r="Q92" s="1252">
        <f t="shared" si="5"/>
        <v>0</v>
      </c>
    </row>
    <row r="93" spans="1:17" ht="21.75" customHeight="1" x14ac:dyDescent="0.3">
      <c r="A93" s="1253"/>
      <c r="B93" s="308"/>
      <c r="C93" s="304"/>
      <c r="D93" s="1835" t="s">
        <v>1295</v>
      </c>
      <c r="E93" s="1628"/>
      <c r="F93" s="1629"/>
      <c r="G93" s="47"/>
      <c r="H93" s="47"/>
      <c r="I93" s="305">
        <f>SUM(I87:I92)</f>
        <v>0</v>
      </c>
      <c r="J93" s="305">
        <f>SUM(J87:J92)</f>
        <v>0</v>
      </c>
      <c r="K93" s="305">
        <f>SUM(K87:K92)</f>
        <v>0</v>
      </c>
      <c r="M93" s="305">
        <f>SUM(M87:M92)</f>
        <v>0</v>
      </c>
      <c r="N93" s="305">
        <f>SUM(N87:N92)</f>
        <v>0</v>
      </c>
      <c r="O93" s="305">
        <f>SUM(O87:O92)</f>
        <v>0</v>
      </c>
      <c r="P93" s="305"/>
      <c r="Q93" s="305">
        <f>SUM(Q87:Q92)</f>
        <v>0</v>
      </c>
    </row>
    <row r="94" spans="1:17" ht="13.5" customHeight="1" thickTop="1" x14ac:dyDescent="0.35">
      <c r="A94" s="1128"/>
      <c r="B94" s="47"/>
      <c r="C94" s="110"/>
      <c r="D94" s="111"/>
      <c r="E94" s="111"/>
      <c r="F94" s="47"/>
      <c r="G94" s="3"/>
      <c r="H94" s="47"/>
      <c r="I94" s="3"/>
      <c r="J94" s="47"/>
      <c r="M94" s="47"/>
      <c r="N94" s="47"/>
      <c r="P94" s="3"/>
      <c r="Q94" s="47"/>
    </row>
    <row r="95" spans="1:17" ht="13.5" customHeight="1" x14ac:dyDescent="0.35">
      <c r="A95" s="1128"/>
      <c r="B95" s="47"/>
      <c r="C95" s="681"/>
      <c r="D95" s="682"/>
      <c r="E95" s="682"/>
      <c r="F95" s="683"/>
      <c r="G95" s="3"/>
      <c r="H95" s="683"/>
      <c r="I95" s="3"/>
      <c r="J95" s="683"/>
      <c r="M95" s="683"/>
      <c r="N95" s="683"/>
      <c r="P95" s="3"/>
      <c r="Q95" s="684"/>
    </row>
    <row r="96" spans="1:17" ht="23.5" customHeight="1" x14ac:dyDescent="0.35">
      <c r="A96" s="1128"/>
      <c r="B96" s="47"/>
      <c r="C96" s="681"/>
      <c r="D96" s="682"/>
      <c r="E96" s="682"/>
      <c r="F96" s="683"/>
      <c r="G96" s="3"/>
      <c r="H96" s="683"/>
      <c r="I96" s="3"/>
      <c r="J96" s="683"/>
      <c r="M96" s="683"/>
      <c r="N96" s="683"/>
      <c r="O96" s="1829" t="str">
        <f>CONCATENATE("Page ",LEFT('Table des matières'!$K$19,2)+7)</f>
        <v>Page 16</v>
      </c>
      <c r="P96" s="1830"/>
      <c r="Q96" s="688" t="str">
        <f>IF(PageDerniere="","",CONCATENATE("sur ",PageDerniere))</f>
        <v>sur 46</v>
      </c>
    </row>
    <row r="97" spans="1:17" ht="23.5" customHeight="1" x14ac:dyDescent="0.35">
      <c r="A97" s="1128"/>
      <c r="B97" s="47"/>
      <c r="C97" s="110" t="s">
        <v>1213</v>
      </c>
      <c r="D97" s="296" t="s">
        <v>1310</v>
      </c>
      <c r="E97" s="682"/>
      <c r="F97" s="683"/>
      <c r="G97" s="3"/>
      <c r="H97" s="683"/>
      <c r="I97" s="3"/>
      <c r="J97" s="683"/>
      <c r="M97" s="683"/>
      <c r="N97" s="683"/>
      <c r="O97" s="689"/>
      <c r="P97" s="689"/>
      <c r="Q97" s="688"/>
    </row>
    <row r="98" spans="1:17" ht="13.5" customHeight="1" x14ac:dyDescent="0.35">
      <c r="A98" s="1128"/>
      <c r="B98" s="47"/>
      <c r="C98" s="681"/>
      <c r="D98" s="682"/>
      <c r="E98" s="682"/>
      <c r="F98" s="683"/>
      <c r="G98" s="3"/>
      <c r="H98" s="683"/>
      <c r="I98" s="3"/>
      <c r="J98" s="683"/>
      <c r="M98" s="683"/>
      <c r="N98" s="683"/>
      <c r="P98" s="3"/>
      <c r="Q98" s="684"/>
    </row>
    <row r="99" spans="1:17" ht="82" customHeight="1" x14ac:dyDescent="0.3">
      <c r="A99" s="1128"/>
      <c r="B99" s="47"/>
      <c r="C99" s="1807"/>
      <c r="D99" s="1634"/>
      <c r="E99" s="1634"/>
      <c r="F99" s="1634"/>
      <c r="G99" s="1634"/>
      <c r="H99" s="1634"/>
      <c r="I99" s="1634"/>
      <c r="J99" s="1634"/>
      <c r="K99" s="1634"/>
      <c r="L99" s="1634"/>
      <c r="M99" s="1634"/>
      <c r="N99" s="1634"/>
      <c r="O99" s="1634"/>
      <c r="P99" s="1634"/>
      <c r="Q99" s="1635"/>
    </row>
    <row r="100" spans="1:17" ht="9" customHeight="1" x14ac:dyDescent="0.35">
      <c r="A100" s="1128"/>
      <c r="B100" s="47"/>
      <c r="C100" s="110"/>
      <c r="D100" s="111"/>
      <c r="E100" s="111"/>
      <c r="F100" s="47"/>
      <c r="G100" s="47"/>
      <c r="H100" s="47"/>
      <c r="I100" s="47"/>
      <c r="J100" s="120"/>
      <c r="K100" s="47"/>
      <c r="L100" s="47"/>
      <c r="M100" s="92"/>
      <c r="N100" s="92"/>
      <c r="O100" s="92"/>
      <c r="P100" s="92"/>
      <c r="Q100" s="47"/>
    </row>
    <row r="101" spans="1:17" ht="15" customHeight="1" x14ac:dyDescent="0.35">
      <c r="A101" s="1128"/>
      <c r="B101" s="121"/>
      <c r="C101" s="110" t="s">
        <v>1217</v>
      </c>
      <c r="D101" s="296" t="s">
        <v>1311</v>
      </c>
      <c r="E101" s="296"/>
      <c r="F101" s="47"/>
      <c r="G101" s="47"/>
      <c r="H101" s="47"/>
      <c r="I101" s="47"/>
      <c r="J101" s="120"/>
      <c r="K101" s="47"/>
      <c r="L101" s="47"/>
      <c r="M101" s="92"/>
      <c r="N101" s="92"/>
      <c r="O101" s="92"/>
      <c r="P101" s="92"/>
      <c r="Q101" s="47"/>
    </row>
    <row r="102" spans="1:17" ht="18" customHeight="1" x14ac:dyDescent="0.35">
      <c r="A102" s="1128"/>
      <c r="B102" s="47"/>
      <c r="C102" s="110"/>
      <c r="D102" s="111"/>
      <c r="E102" s="111"/>
      <c r="F102" s="47"/>
      <c r="G102" s="47"/>
      <c r="H102" s="47"/>
      <c r="I102" s="47"/>
      <c r="J102" s="120"/>
      <c r="K102" s="47"/>
      <c r="L102" s="47"/>
      <c r="M102" s="92"/>
      <c r="N102" s="92"/>
      <c r="O102" s="92"/>
      <c r="P102" s="92"/>
      <c r="Q102" s="47"/>
    </row>
    <row r="103" spans="1:17" ht="82.5" customHeight="1" x14ac:dyDescent="0.3">
      <c r="A103" s="1128"/>
      <c r="B103" s="47"/>
      <c r="C103" s="1836"/>
      <c r="D103" s="1634"/>
      <c r="E103" s="1634"/>
      <c r="F103" s="1634"/>
      <c r="G103" s="1634"/>
      <c r="H103" s="1634"/>
      <c r="I103" s="1634"/>
      <c r="J103" s="1634"/>
      <c r="K103" s="1634"/>
      <c r="L103" s="1634"/>
      <c r="M103" s="1634"/>
      <c r="N103" s="1634"/>
      <c r="O103" s="1634"/>
      <c r="P103" s="1634"/>
      <c r="Q103" s="1635"/>
    </row>
    <row r="104" spans="1:17" ht="9" customHeight="1" x14ac:dyDescent="0.3">
      <c r="A104" s="1128"/>
      <c r="B104" s="47"/>
      <c r="C104" s="1128"/>
      <c r="D104" s="47"/>
      <c r="E104" s="1128" t="s">
        <v>1288</v>
      </c>
      <c r="F104" s="47"/>
      <c r="G104" s="47"/>
      <c r="H104" s="47"/>
      <c r="I104" s="1128"/>
      <c r="J104" s="47"/>
      <c r="K104" s="1128"/>
      <c r="L104" s="47"/>
      <c r="M104" s="1128"/>
      <c r="N104" s="1128"/>
      <c r="O104" s="1128"/>
      <c r="P104" s="1128"/>
      <c r="Q104" s="47"/>
    </row>
    <row r="105" spans="1:17" ht="46.5" customHeight="1" x14ac:dyDescent="0.3">
      <c r="A105" s="1128"/>
      <c r="B105" s="1128"/>
      <c r="C105" s="1128"/>
      <c r="D105" s="1128"/>
      <c r="E105" s="1128"/>
      <c r="F105" s="1128"/>
      <c r="G105" s="47"/>
      <c r="H105" s="47"/>
      <c r="I105" s="139" t="str">
        <f>CONCATENATE("       Solde  au         ",IF(DateFinAF="", "", TEXT(DATE(YEAR(DateFinAF)-1,MONTH(DateFinAF),DAY(DateFinAF)),"jj mmmm aaaa")))</f>
        <v xml:space="preserve">       Solde  au         </v>
      </c>
      <c r="J105" s="316" t="s">
        <v>1312</v>
      </c>
      <c r="K105" s="316" t="s">
        <v>1303</v>
      </c>
      <c r="L105" s="317"/>
      <c r="M105" s="139" t="str">
        <f>CONCATENATE("       Solde  au         ",IF(DateFinAF="","",TEXT(DateFinAF,"jj mmmm aaaa")))</f>
        <v xml:space="preserve">       Solde  au         </v>
      </c>
      <c r="N105" s="1128"/>
      <c r="O105" s="3"/>
      <c r="P105" s="3"/>
      <c r="Q105" s="1128"/>
    </row>
    <row r="106" spans="1:17" ht="20.25" customHeight="1" x14ac:dyDescent="0.3">
      <c r="A106" s="1248"/>
      <c r="B106" s="1248"/>
      <c r="C106" s="1828" t="s">
        <v>1264</v>
      </c>
      <c r="D106" s="1628"/>
      <c r="E106" s="1628"/>
      <c r="F106" s="1629"/>
      <c r="G106" s="47"/>
      <c r="H106" s="47"/>
      <c r="I106" s="1249"/>
      <c r="J106" s="1249"/>
      <c r="K106" s="1249"/>
      <c r="L106" s="1249"/>
      <c r="M106" s="1254"/>
      <c r="N106" s="1128"/>
      <c r="O106" s="1248"/>
      <c r="P106" s="1248"/>
      <c r="Q106" s="1248"/>
    </row>
    <row r="107" spans="1:17" ht="21.75" customHeight="1" x14ac:dyDescent="0.3">
      <c r="A107" s="1250"/>
      <c r="B107" s="304"/>
      <c r="C107" s="304"/>
      <c r="D107" s="1837"/>
      <c r="E107" s="1634"/>
      <c r="F107" s="1634"/>
      <c r="G107" s="1635"/>
      <c r="H107" s="47"/>
      <c r="I107" s="1185"/>
      <c r="J107" s="1185"/>
      <c r="K107" s="1185"/>
      <c r="L107" s="831"/>
      <c r="M107" s="1252">
        <f>I107+J107-K107</f>
        <v>0</v>
      </c>
      <c r="N107" s="1128"/>
      <c r="O107" s="1250"/>
      <c r="P107" s="1250"/>
      <c r="Q107" s="1250"/>
    </row>
    <row r="108" spans="1:17" ht="21.75" customHeight="1" x14ac:dyDescent="0.3">
      <c r="A108" s="1250"/>
      <c r="B108" s="304"/>
      <c r="C108" s="304"/>
      <c r="D108" s="1837"/>
      <c r="E108" s="1634"/>
      <c r="F108" s="1634"/>
      <c r="G108" s="1635"/>
      <c r="H108" s="47"/>
      <c r="I108" s="1185"/>
      <c r="J108" s="1185"/>
      <c r="K108" s="1185"/>
      <c r="L108" s="831"/>
      <c r="M108" s="1252">
        <f>I108+J108-K108</f>
        <v>0</v>
      </c>
      <c r="N108" s="1128"/>
      <c r="O108" s="1250"/>
      <c r="P108" s="1250"/>
      <c r="Q108" s="1250"/>
    </row>
    <row r="109" spans="1:17" ht="21.75" customHeight="1" x14ac:dyDescent="0.3">
      <c r="A109" s="1250"/>
      <c r="B109" s="304"/>
      <c r="C109" s="304"/>
      <c r="D109" s="1835" t="s">
        <v>1295</v>
      </c>
      <c r="E109" s="1628"/>
      <c r="F109" s="1629"/>
      <c r="G109" s="47"/>
      <c r="H109" s="47"/>
      <c r="I109" s="305">
        <f>SUM(I107:I108)</f>
        <v>0</v>
      </c>
      <c r="J109" s="305">
        <f>SUM(J107:J108)</f>
        <v>0</v>
      </c>
      <c r="K109" s="305">
        <f>SUM(K107:K108)</f>
        <v>0</v>
      </c>
      <c r="L109" s="305">
        <f>SUM(L107:L108)</f>
        <v>0</v>
      </c>
      <c r="M109" s="305">
        <f>SUM(M107:M108)</f>
        <v>0</v>
      </c>
      <c r="N109" s="1128"/>
      <c r="O109" s="318"/>
      <c r="P109" s="318"/>
      <c r="Q109" s="318"/>
    </row>
    <row r="110" spans="1:17" ht="5.25" customHeight="1" x14ac:dyDescent="0.3">
      <c r="A110" s="1253"/>
      <c r="B110" s="308"/>
      <c r="C110" s="1128"/>
      <c r="D110" s="1128"/>
      <c r="E110" s="1128"/>
      <c r="F110" s="1128"/>
      <c r="G110" s="47"/>
      <c r="H110" s="1128"/>
      <c r="I110" s="1128"/>
      <c r="J110" s="1128"/>
      <c r="K110" s="1128"/>
      <c r="L110" s="1128"/>
      <c r="M110" s="1128"/>
      <c r="N110" s="1128"/>
      <c r="O110" s="1128"/>
      <c r="P110" s="1128"/>
      <c r="Q110" s="1128"/>
    </row>
    <row r="111" spans="1:17" ht="20.25" customHeight="1" x14ac:dyDescent="0.3">
      <c r="A111" s="1248"/>
      <c r="B111" s="1248"/>
      <c r="C111" s="1828" t="s">
        <v>1157</v>
      </c>
      <c r="D111" s="1628"/>
      <c r="E111" s="1628"/>
      <c r="F111" s="1629"/>
      <c r="G111" s="47"/>
      <c r="H111" s="47"/>
      <c r="I111" s="1249"/>
      <c r="J111" s="1249"/>
      <c r="K111" s="1249"/>
      <c r="L111" s="1249"/>
      <c r="M111" s="1254"/>
      <c r="N111" s="1128"/>
      <c r="O111" s="1248"/>
      <c r="P111" s="1248"/>
      <c r="Q111" s="1248"/>
    </row>
    <row r="112" spans="1:17" ht="21.75" customHeight="1" x14ac:dyDescent="0.3">
      <c r="A112" s="1250"/>
      <c r="B112" s="304"/>
      <c r="C112" s="304"/>
      <c r="D112" s="1837"/>
      <c r="E112" s="1634"/>
      <c r="F112" s="1634"/>
      <c r="G112" s="1635"/>
      <c r="H112" s="47"/>
      <c r="I112" s="1185"/>
      <c r="J112" s="1185"/>
      <c r="K112" s="1185"/>
      <c r="L112" s="831"/>
      <c r="M112" s="1252">
        <f>I112+J112-K112</f>
        <v>0</v>
      </c>
      <c r="N112" s="1128"/>
      <c r="O112" s="1250"/>
      <c r="P112" s="1250"/>
      <c r="Q112" s="1250"/>
    </row>
    <row r="113" spans="1:17" ht="21.75" customHeight="1" x14ac:dyDescent="0.3">
      <c r="A113" s="1250"/>
      <c r="B113" s="304"/>
      <c r="C113" s="304"/>
      <c r="D113" s="1837"/>
      <c r="E113" s="1634"/>
      <c r="F113" s="1634"/>
      <c r="G113" s="1635"/>
      <c r="H113" s="47"/>
      <c r="I113" s="1185"/>
      <c r="J113" s="1185"/>
      <c r="K113" s="1185"/>
      <c r="L113" s="831"/>
      <c r="M113" s="1252">
        <f>I113+J113-K113</f>
        <v>0</v>
      </c>
      <c r="N113" s="1128"/>
      <c r="O113" s="1250"/>
      <c r="P113" s="1250"/>
      <c r="Q113" s="1250"/>
    </row>
    <row r="114" spans="1:17" ht="21.75" customHeight="1" x14ac:dyDescent="0.3">
      <c r="A114" s="1253"/>
      <c r="B114" s="308"/>
      <c r="C114" s="304"/>
      <c r="D114" s="1835" t="s">
        <v>1295</v>
      </c>
      <c r="E114" s="1628"/>
      <c r="F114" s="1629"/>
      <c r="G114" s="47"/>
      <c r="H114" s="47"/>
      <c r="I114" s="305">
        <f>SUM(I112:I113)</f>
        <v>0</v>
      </c>
      <c r="J114" s="305">
        <f>SUM(J112:J113)</f>
        <v>0</v>
      </c>
      <c r="K114" s="305">
        <f>SUM(K112:K113)</f>
        <v>0</v>
      </c>
      <c r="L114" s="305">
        <f>SUM(L112:L113)</f>
        <v>0</v>
      </c>
      <c r="M114" s="305">
        <f>SUM(M112:M113)</f>
        <v>0</v>
      </c>
      <c r="N114" s="318"/>
      <c r="O114" s="318"/>
      <c r="P114" s="318"/>
      <c r="Q114" s="318"/>
    </row>
    <row r="115" spans="1:17" ht="6.75" customHeight="1" x14ac:dyDescent="0.3">
      <c r="A115" s="1253"/>
      <c r="B115" s="308"/>
      <c r="C115" s="308"/>
      <c r="D115" s="308"/>
      <c r="E115" s="308"/>
      <c r="F115" s="308"/>
      <c r="G115" s="47"/>
      <c r="H115" s="308"/>
      <c r="I115" s="308"/>
      <c r="J115" s="308"/>
      <c r="K115" s="308"/>
      <c r="L115" s="308"/>
      <c r="M115" s="308"/>
      <c r="N115" s="308"/>
      <c r="O115" s="308"/>
      <c r="P115" s="308"/>
      <c r="Q115" s="308"/>
    </row>
    <row r="116" spans="1:17" ht="20.25" customHeight="1" x14ac:dyDescent="0.3">
      <c r="A116" s="1248"/>
      <c r="B116" s="1248"/>
      <c r="C116" s="1828" t="s">
        <v>955</v>
      </c>
      <c r="D116" s="1628"/>
      <c r="E116" s="1628"/>
      <c r="F116" s="1629"/>
      <c r="G116" s="47"/>
      <c r="H116" s="47"/>
      <c r="I116" s="1249"/>
      <c r="J116" s="1249"/>
      <c r="K116" s="1249"/>
      <c r="L116" s="1249"/>
      <c r="M116" s="1254"/>
      <c r="N116" s="1128"/>
      <c r="O116" s="1248"/>
      <c r="P116" s="1248"/>
      <c r="Q116" s="1248"/>
    </row>
    <row r="117" spans="1:17" ht="21.75" customHeight="1" x14ac:dyDescent="0.3">
      <c r="A117" s="1250"/>
      <c r="B117" s="304"/>
      <c r="C117" s="304"/>
      <c r="D117" s="1837"/>
      <c r="E117" s="1634"/>
      <c r="F117" s="1634"/>
      <c r="G117" s="1635"/>
      <c r="H117" s="47"/>
      <c r="I117" s="1185"/>
      <c r="J117" s="1185"/>
      <c r="K117" s="1185"/>
      <c r="L117" s="831"/>
      <c r="M117" s="1252">
        <f>I117+J117-K117</f>
        <v>0</v>
      </c>
      <c r="N117" s="1128"/>
      <c r="O117" s="1250"/>
      <c r="P117" s="1250"/>
      <c r="Q117" s="1250"/>
    </row>
    <row r="118" spans="1:17" ht="21.75" customHeight="1" x14ac:dyDescent="0.3">
      <c r="A118" s="1250"/>
      <c r="B118" s="304"/>
      <c r="C118" s="304"/>
      <c r="D118" s="1837"/>
      <c r="E118" s="1634"/>
      <c r="F118" s="1634"/>
      <c r="G118" s="1635"/>
      <c r="H118" s="47"/>
      <c r="I118" s="1185"/>
      <c r="J118" s="1185"/>
      <c r="K118" s="1185"/>
      <c r="L118" s="831"/>
      <c r="M118" s="1252">
        <f>I118+J118-K118</f>
        <v>0</v>
      </c>
      <c r="N118" s="1128"/>
      <c r="O118" s="1250"/>
      <c r="P118" s="1250"/>
      <c r="Q118" s="1250"/>
    </row>
    <row r="119" spans="1:17" ht="21.75" customHeight="1" x14ac:dyDescent="0.3">
      <c r="A119" s="1250"/>
      <c r="B119" s="304"/>
      <c r="C119" s="304"/>
      <c r="D119" s="1837"/>
      <c r="E119" s="1634"/>
      <c r="F119" s="1634"/>
      <c r="G119" s="1635"/>
      <c r="H119" s="47"/>
      <c r="I119" s="1185"/>
      <c r="J119" s="1185"/>
      <c r="K119" s="1185"/>
      <c r="L119" s="831"/>
      <c r="M119" s="1252">
        <f>I119+J119-K119</f>
        <v>0</v>
      </c>
      <c r="N119" s="1128"/>
      <c r="O119" s="1250"/>
      <c r="P119" s="1250"/>
      <c r="Q119" s="1250"/>
    </row>
    <row r="120" spans="1:17" ht="20.25" customHeight="1" x14ac:dyDescent="0.3">
      <c r="A120" s="1250"/>
      <c r="B120" s="304"/>
      <c r="C120" s="304"/>
      <c r="D120" s="1837"/>
      <c r="E120" s="1634"/>
      <c r="F120" s="1634"/>
      <c r="G120" s="1635"/>
      <c r="H120" s="47"/>
      <c r="I120" s="1185"/>
      <c r="J120" s="1185"/>
      <c r="K120" s="1185"/>
      <c r="L120" s="831"/>
      <c r="M120" s="1252">
        <f>I120+J120-K120</f>
        <v>0</v>
      </c>
      <c r="N120" s="1128"/>
      <c r="O120" s="1248"/>
      <c r="P120" s="1248"/>
      <c r="Q120" s="1248"/>
    </row>
    <row r="121" spans="1:17" ht="21.75" customHeight="1" x14ac:dyDescent="0.3">
      <c r="A121" s="1253"/>
      <c r="B121" s="308"/>
      <c r="C121" s="304"/>
      <c r="D121" s="1835" t="s">
        <v>1295</v>
      </c>
      <c r="E121" s="1628"/>
      <c r="F121" s="1629"/>
      <c r="G121" s="47"/>
      <c r="H121" s="47"/>
      <c r="I121" s="305">
        <f>SUM(I117:I120)</f>
        <v>0</v>
      </c>
      <c r="J121" s="305">
        <f>SUM(J117:J120)</f>
        <v>0</v>
      </c>
      <c r="K121" s="305">
        <f>SUM(K117:K120)</f>
        <v>0</v>
      </c>
      <c r="L121" s="305">
        <f>SUM(L117:L120)</f>
        <v>0</v>
      </c>
      <c r="M121" s="305">
        <f>SUM(M117:M120)</f>
        <v>0</v>
      </c>
      <c r="N121" s="318"/>
      <c r="O121" s="318"/>
      <c r="P121" s="318"/>
      <c r="Q121" s="318"/>
    </row>
    <row r="122" spans="1:17" ht="21.75" customHeight="1" x14ac:dyDescent="0.3">
      <c r="A122" s="1253"/>
      <c r="B122" s="308"/>
      <c r="C122" s="308"/>
      <c r="D122" s="308"/>
      <c r="E122" s="308"/>
      <c r="F122" s="308"/>
      <c r="G122" s="308"/>
      <c r="H122" s="47"/>
      <c r="I122" s="842"/>
      <c r="J122" s="842"/>
      <c r="K122" s="842"/>
      <c r="L122" s="842"/>
      <c r="M122" s="842"/>
      <c r="N122" s="318"/>
      <c r="O122" s="318"/>
      <c r="P122" s="318"/>
      <c r="Q122" s="318"/>
    </row>
    <row r="123" spans="1:17" ht="13.5" customHeight="1" x14ac:dyDescent="0.35">
      <c r="A123" s="1128"/>
      <c r="B123" s="47"/>
      <c r="C123" s="110"/>
      <c r="D123" s="111"/>
      <c r="E123" s="111"/>
      <c r="F123" s="47"/>
      <c r="G123" s="3"/>
      <c r="H123" s="47"/>
      <c r="I123" s="47"/>
      <c r="J123" s="47"/>
      <c r="K123" s="47"/>
      <c r="L123" s="47"/>
      <c r="M123" s="47"/>
      <c r="N123" s="47"/>
      <c r="O123" s="47"/>
      <c r="P123" s="47"/>
      <c r="Q123" s="47"/>
    </row>
    <row r="124" spans="1:17" ht="7.5" customHeight="1" x14ac:dyDescent="0.3">
      <c r="A124" s="1128"/>
      <c r="B124" s="1128"/>
      <c r="C124" s="1128"/>
      <c r="D124" s="1128"/>
      <c r="E124" s="1128"/>
      <c r="F124" s="1128"/>
      <c r="G124" s="1128"/>
      <c r="H124" s="1128"/>
      <c r="I124" s="1128"/>
      <c r="J124" s="1128"/>
      <c r="K124" s="1128"/>
      <c r="L124" s="1128"/>
      <c r="M124" s="1128"/>
      <c r="N124" s="1128"/>
      <c r="O124" s="1128"/>
      <c r="P124" s="1128"/>
      <c r="Q124" s="1128"/>
    </row>
    <row r="125" spans="1:17" ht="18" customHeight="1" x14ac:dyDescent="0.35">
      <c r="A125" s="1128"/>
      <c r="B125" s="47"/>
      <c r="C125" s="110"/>
      <c r="D125" s="111"/>
      <c r="E125" s="111"/>
      <c r="F125" s="47"/>
      <c r="G125" s="47"/>
      <c r="H125" s="47"/>
      <c r="I125" s="47"/>
      <c r="J125" s="120"/>
      <c r="K125" s="47"/>
      <c r="L125" s="47"/>
      <c r="M125" s="92"/>
      <c r="N125" s="92"/>
      <c r="O125" s="92"/>
      <c r="P125" s="92"/>
      <c r="Q125" s="47"/>
    </row>
    <row r="126" spans="1:17" ht="18.75" customHeight="1" x14ac:dyDescent="0.35">
      <c r="A126" s="1128"/>
      <c r="B126" s="121"/>
      <c r="C126" s="110"/>
      <c r="D126" s="296"/>
      <c r="E126" s="296"/>
      <c r="F126" s="47"/>
      <c r="G126" s="47"/>
      <c r="H126" s="47"/>
      <c r="I126" s="47"/>
      <c r="J126" s="120"/>
      <c r="K126" s="47"/>
      <c r="L126" s="47"/>
      <c r="M126" s="92"/>
      <c r="N126" s="92"/>
      <c r="O126" s="92"/>
      <c r="P126" s="92"/>
      <c r="Q126" s="47"/>
    </row>
    <row r="127" spans="1:17" ht="18" customHeight="1" x14ac:dyDescent="0.35">
      <c r="A127" s="1128"/>
      <c r="B127" s="47"/>
      <c r="C127" s="110"/>
      <c r="D127" s="111"/>
      <c r="E127" s="111"/>
      <c r="F127" s="47"/>
      <c r="G127" s="47"/>
      <c r="H127" s="47"/>
      <c r="I127" s="47"/>
      <c r="J127" s="120"/>
      <c r="K127" s="47"/>
      <c r="L127" s="47"/>
      <c r="M127" s="92"/>
      <c r="N127" s="92"/>
      <c r="O127" s="92"/>
      <c r="P127" s="92"/>
      <c r="Q127" s="47"/>
    </row>
    <row r="128" spans="1:17" ht="18" customHeight="1" x14ac:dyDescent="0.35">
      <c r="A128" s="1128"/>
      <c r="B128" s="47"/>
      <c r="C128" s="110"/>
      <c r="D128" s="111"/>
      <c r="E128" s="111"/>
      <c r="F128" s="47"/>
      <c r="G128" s="47"/>
      <c r="H128" s="47"/>
      <c r="I128" s="47"/>
      <c r="J128" s="120"/>
      <c r="K128" s="47"/>
      <c r="L128" s="47"/>
      <c r="M128" s="92"/>
      <c r="N128" s="92"/>
      <c r="O128" s="92"/>
      <c r="P128" s="92"/>
      <c r="Q128" s="47"/>
    </row>
    <row r="129" spans="1:17" ht="18" customHeight="1" x14ac:dyDescent="0.35">
      <c r="A129" s="1128"/>
      <c r="B129" s="47"/>
      <c r="C129" s="110"/>
      <c r="D129" s="111"/>
      <c r="E129" s="111"/>
      <c r="F129" s="47"/>
      <c r="G129" s="47"/>
      <c r="H129" s="47"/>
      <c r="I129" s="47"/>
      <c r="J129" s="120"/>
      <c r="K129" s="47"/>
      <c r="L129" s="47"/>
      <c r="M129" s="92"/>
      <c r="N129" s="92"/>
      <c r="O129" s="92"/>
      <c r="P129" s="92"/>
      <c r="Q129" s="47"/>
    </row>
    <row r="130" spans="1:17" ht="18" customHeight="1" x14ac:dyDescent="0.35">
      <c r="A130" s="1128"/>
      <c r="B130" s="47"/>
      <c r="C130" s="110"/>
      <c r="D130" s="111"/>
      <c r="E130" s="111"/>
      <c r="F130" s="47"/>
      <c r="G130" s="47"/>
      <c r="H130" s="47"/>
      <c r="I130" s="47"/>
      <c r="J130" s="120"/>
      <c r="K130" s="47"/>
      <c r="L130" s="47"/>
      <c r="M130" s="92"/>
      <c r="N130" s="92"/>
      <c r="O130" s="92"/>
      <c r="P130" s="92"/>
      <c r="Q130" s="47"/>
    </row>
    <row r="131" spans="1:17" ht="18" customHeight="1" x14ac:dyDescent="0.35">
      <c r="A131" s="1128"/>
      <c r="B131" s="47"/>
      <c r="C131" s="110"/>
      <c r="D131" s="111"/>
      <c r="E131" s="111"/>
      <c r="F131" s="47"/>
      <c r="G131" s="47"/>
      <c r="H131" s="47"/>
      <c r="I131" s="47"/>
      <c r="J131" s="120"/>
      <c r="K131" s="47"/>
      <c r="L131" s="47"/>
      <c r="M131" s="92"/>
      <c r="N131" s="92"/>
      <c r="O131" s="92"/>
      <c r="P131" s="92"/>
      <c r="Q131" s="47"/>
    </row>
    <row r="132" spans="1:17" ht="18" customHeight="1" x14ac:dyDescent="0.35">
      <c r="A132" s="1128"/>
      <c r="B132" s="47"/>
      <c r="C132" s="110"/>
      <c r="D132" s="111"/>
      <c r="E132" s="111"/>
      <c r="F132" s="47"/>
      <c r="G132" s="47"/>
      <c r="H132" s="47"/>
      <c r="I132" s="47"/>
      <c r="J132" s="120"/>
      <c r="K132" s="47"/>
      <c r="L132" s="47"/>
      <c r="M132" s="92"/>
      <c r="N132" s="92"/>
      <c r="O132" s="92"/>
      <c r="P132" s="92"/>
      <c r="Q132" s="47"/>
    </row>
    <row r="133" spans="1:17" ht="18" customHeight="1" x14ac:dyDescent="0.35">
      <c r="A133" s="1128"/>
      <c r="B133" s="47"/>
      <c r="C133" s="110"/>
      <c r="D133" s="111"/>
      <c r="E133" s="111"/>
      <c r="F133" s="47"/>
      <c r="G133" s="47"/>
      <c r="H133" s="47"/>
      <c r="I133" s="47"/>
      <c r="J133" s="120"/>
      <c r="K133" s="47"/>
      <c r="L133" s="47"/>
      <c r="M133" s="92"/>
      <c r="N133" s="92"/>
      <c r="O133" s="92"/>
      <c r="P133" s="92"/>
      <c r="Q133" s="47"/>
    </row>
    <row r="134" spans="1:17" ht="18" customHeight="1" x14ac:dyDescent="0.35">
      <c r="A134" s="1128"/>
      <c r="B134" s="47"/>
      <c r="C134" s="110"/>
      <c r="D134" s="111"/>
      <c r="E134" s="111"/>
      <c r="F134" s="47"/>
      <c r="G134" s="47"/>
      <c r="H134" s="47"/>
      <c r="I134" s="47"/>
      <c r="J134" s="120"/>
      <c r="K134" s="47"/>
      <c r="L134" s="47"/>
      <c r="M134" s="92"/>
      <c r="N134" s="92"/>
      <c r="O134" s="92"/>
      <c r="P134" s="92"/>
      <c r="Q134" s="47"/>
    </row>
    <row r="135" spans="1:17" ht="18" customHeight="1" x14ac:dyDescent="0.35">
      <c r="A135" s="1128"/>
      <c r="B135" s="47"/>
      <c r="C135" s="110"/>
      <c r="D135" s="111"/>
      <c r="E135" s="111"/>
      <c r="F135" s="47"/>
      <c r="G135" s="47"/>
      <c r="H135" s="47"/>
      <c r="I135" s="47"/>
      <c r="J135" s="120"/>
      <c r="K135" s="47"/>
      <c r="L135" s="47"/>
      <c r="M135" s="92"/>
      <c r="N135" s="92"/>
      <c r="O135" s="92"/>
      <c r="P135" s="92"/>
      <c r="Q135" s="47"/>
    </row>
    <row r="136" spans="1:17" ht="18" customHeight="1" x14ac:dyDescent="0.35">
      <c r="A136" s="1128"/>
      <c r="B136" s="47"/>
      <c r="C136" s="110"/>
      <c r="D136" s="111"/>
      <c r="E136" s="111"/>
      <c r="F136" s="47"/>
      <c r="G136" s="47"/>
      <c r="H136" s="47"/>
      <c r="I136" s="47"/>
      <c r="J136" s="120"/>
      <c r="K136" s="47"/>
      <c r="L136" s="47"/>
      <c r="M136" s="92"/>
      <c r="N136" s="92"/>
      <c r="O136" s="92"/>
      <c r="P136" s="92"/>
      <c r="Q136" s="47"/>
    </row>
    <row r="137" spans="1:17" ht="18" customHeight="1" x14ac:dyDescent="0.35">
      <c r="A137" s="1128"/>
      <c r="B137" s="47"/>
      <c r="C137" s="110"/>
      <c r="D137" s="111"/>
      <c r="E137" s="111"/>
      <c r="F137" s="47"/>
      <c r="G137" s="47"/>
      <c r="H137" s="47"/>
      <c r="I137" s="47"/>
      <c r="J137" s="120"/>
      <c r="K137" s="47"/>
      <c r="L137" s="47"/>
      <c r="M137" s="92"/>
      <c r="N137" s="92"/>
      <c r="O137" s="92"/>
      <c r="P137" s="92"/>
      <c r="Q137" s="47"/>
    </row>
    <row r="138" spans="1:17" ht="18" customHeight="1" x14ac:dyDescent="0.35">
      <c r="A138" s="1128"/>
      <c r="B138" s="47"/>
      <c r="C138" s="110"/>
      <c r="D138" s="111"/>
      <c r="E138" s="111"/>
      <c r="F138" s="47"/>
      <c r="G138" s="47"/>
      <c r="H138" s="47"/>
      <c r="I138" s="47"/>
      <c r="J138" s="120"/>
      <c r="K138" s="47"/>
      <c r="L138" s="47"/>
      <c r="M138" s="92"/>
      <c r="N138" s="92"/>
      <c r="O138" s="92"/>
      <c r="P138" s="92"/>
      <c r="Q138" s="47"/>
    </row>
    <row r="139" spans="1:17" ht="18" customHeight="1" x14ac:dyDescent="0.35">
      <c r="A139" s="1128"/>
      <c r="B139" s="47"/>
      <c r="C139" s="110"/>
      <c r="D139" s="111"/>
      <c r="E139" s="111"/>
      <c r="F139" s="47"/>
      <c r="G139" s="47"/>
      <c r="H139" s="47"/>
      <c r="I139" s="47"/>
      <c r="J139" s="120"/>
      <c r="K139" s="47"/>
      <c r="L139" s="47"/>
      <c r="M139" s="92"/>
      <c r="N139" s="92"/>
      <c r="O139" s="92"/>
      <c r="P139" s="92"/>
      <c r="Q139" s="47"/>
    </row>
    <row r="140" spans="1:17" ht="18" customHeight="1" x14ac:dyDescent="0.35">
      <c r="A140" s="1128"/>
      <c r="B140" s="47"/>
      <c r="C140" s="110"/>
      <c r="D140" s="111"/>
      <c r="E140" s="111"/>
      <c r="F140" s="47"/>
      <c r="G140" s="47"/>
      <c r="H140" s="47"/>
      <c r="I140" s="47"/>
      <c r="J140" s="120"/>
      <c r="K140" s="47"/>
      <c r="L140" s="47"/>
      <c r="M140" s="92"/>
      <c r="N140" s="92"/>
      <c r="O140" s="92"/>
      <c r="P140" s="92"/>
      <c r="Q140" s="47"/>
    </row>
    <row r="141" spans="1:17" ht="18" customHeight="1" x14ac:dyDescent="0.35">
      <c r="A141" s="1128"/>
      <c r="B141" s="47"/>
      <c r="C141" s="110"/>
      <c r="D141" s="111"/>
      <c r="E141" s="111"/>
      <c r="F141" s="47"/>
      <c r="G141" s="47"/>
      <c r="H141" s="47"/>
      <c r="I141" s="47"/>
      <c r="J141" s="120"/>
      <c r="K141" s="47"/>
      <c r="L141" s="47"/>
      <c r="M141" s="92"/>
      <c r="N141" s="92"/>
      <c r="O141" s="92"/>
      <c r="P141" s="92"/>
      <c r="Q141" s="47"/>
    </row>
    <row r="142" spans="1:17" ht="18" customHeight="1" x14ac:dyDescent="0.35">
      <c r="A142" s="1128"/>
      <c r="B142" s="47"/>
      <c r="C142" s="110"/>
      <c r="D142" s="111"/>
      <c r="E142" s="111"/>
      <c r="F142" s="47"/>
      <c r="G142" s="47"/>
      <c r="H142" s="47"/>
      <c r="I142" s="47"/>
      <c r="J142" s="120"/>
      <c r="K142" s="47"/>
      <c r="L142" s="47"/>
      <c r="M142" s="92"/>
      <c r="N142" s="92"/>
      <c r="O142" s="92"/>
      <c r="P142" s="92"/>
      <c r="Q142" s="47"/>
    </row>
    <row r="143" spans="1:17" ht="18" customHeight="1" x14ac:dyDescent="0.35">
      <c r="A143" s="1128"/>
      <c r="B143" s="47"/>
      <c r="C143" s="110"/>
      <c r="D143" s="111"/>
      <c r="E143" s="111"/>
      <c r="F143" s="47"/>
      <c r="G143" s="47"/>
      <c r="H143" s="47"/>
      <c r="I143" s="47"/>
      <c r="J143" s="120"/>
      <c r="K143" s="47"/>
      <c r="L143" s="47"/>
      <c r="M143" s="92"/>
      <c r="N143" s="92"/>
      <c r="O143" s="92"/>
      <c r="P143" s="92"/>
      <c r="Q143" s="47"/>
    </row>
    <row r="144" spans="1:17" ht="18" customHeight="1" x14ac:dyDescent="0.35">
      <c r="A144" s="1128"/>
      <c r="B144" s="47"/>
      <c r="C144" s="110"/>
      <c r="D144" s="111"/>
      <c r="E144" s="111"/>
      <c r="F144" s="47"/>
      <c r="G144" s="47"/>
      <c r="H144" s="47"/>
      <c r="I144" s="47"/>
      <c r="J144" s="120"/>
      <c r="K144" s="47"/>
      <c r="L144" s="47"/>
      <c r="M144" s="92"/>
      <c r="N144" s="92"/>
      <c r="O144" s="92"/>
      <c r="P144" s="92"/>
      <c r="Q144" s="47"/>
    </row>
    <row r="145" spans="1:17" ht="18" customHeight="1" x14ac:dyDescent="0.35">
      <c r="A145" s="1128"/>
      <c r="B145" s="47"/>
      <c r="C145" s="110"/>
      <c r="D145" s="111"/>
      <c r="E145" s="111"/>
      <c r="F145" s="47"/>
      <c r="G145" s="47"/>
      <c r="H145" s="47"/>
      <c r="I145" s="47"/>
      <c r="J145" s="120"/>
      <c r="K145" s="47"/>
      <c r="L145" s="47"/>
      <c r="M145" s="92"/>
      <c r="N145" s="92"/>
      <c r="O145" s="92"/>
      <c r="P145" s="92"/>
      <c r="Q145" s="47"/>
    </row>
    <row r="146" spans="1:17" ht="18" customHeight="1" x14ac:dyDescent="0.35">
      <c r="A146" s="1128"/>
      <c r="B146" s="47"/>
      <c r="C146" s="110"/>
      <c r="D146" s="111"/>
      <c r="E146" s="111"/>
      <c r="F146" s="47"/>
      <c r="G146" s="47"/>
      <c r="H146" s="47"/>
      <c r="I146" s="47"/>
      <c r="J146" s="120"/>
      <c r="K146" s="47"/>
      <c r="L146" s="47"/>
      <c r="M146" s="92"/>
      <c r="N146" s="92"/>
      <c r="O146" s="92"/>
      <c r="P146" s="92"/>
      <c r="Q146" s="47"/>
    </row>
    <row r="147" spans="1:17" ht="18" customHeight="1" x14ac:dyDescent="0.35">
      <c r="A147" s="1128"/>
      <c r="B147" s="47"/>
      <c r="C147" s="110"/>
      <c r="D147" s="111"/>
      <c r="E147" s="111"/>
      <c r="F147" s="47"/>
      <c r="G147" s="47"/>
      <c r="H147" s="47"/>
      <c r="I147" s="47"/>
      <c r="J147" s="120"/>
      <c r="K147" s="47"/>
      <c r="L147" s="47"/>
      <c r="M147" s="92"/>
      <c r="N147" s="92"/>
      <c r="O147" s="92"/>
      <c r="P147" s="92"/>
      <c r="Q147" s="47"/>
    </row>
    <row r="148" spans="1:17" ht="18" customHeight="1" x14ac:dyDescent="0.35">
      <c r="A148" s="1128"/>
      <c r="B148" s="47"/>
      <c r="C148" s="110"/>
      <c r="D148" s="111"/>
      <c r="E148" s="111"/>
      <c r="F148" s="47"/>
      <c r="G148" s="47"/>
      <c r="H148" s="47"/>
      <c r="I148" s="47"/>
      <c r="J148" s="120"/>
      <c r="K148" s="47"/>
      <c r="L148" s="47"/>
      <c r="M148" s="92"/>
      <c r="N148" s="92"/>
      <c r="O148" s="92"/>
      <c r="P148" s="92"/>
      <c r="Q148" s="47"/>
    </row>
    <row r="149" spans="1:17" ht="18" customHeight="1" x14ac:dyDescent="0.35">
      <c r="A149" s="1128"/>
      <c r="B149" s="47"/>
      <c r="C149" s="110"/>
      <c r="D149" s="111"/>
      <c r="E149" s="111"/>
      <c r="F149" s="47"/>
      <c r="G149" s="47"/>
      <c r="H149" s="47"/>
      <c r="I149" s="47"/>
      <c r="J149" s="120"/>
      <c r="K149" s="47"/>
      <c r="L149" s="47"/>
      <c r="M149" s="92"/>
      <c r="N149" s="92"/>
      <c r="O149" s="92"/>
      <c r="P149" s="92"/>
      <c r="Q149" s="47"/>
    </row>
    <row r="150" spans="1:17" ht="18" customHeight="1" x14ac:dyDescent="0.35">
      <c r="A150" s="1128"/>
      <c r="B150" s="47"/>
      <c r="C150" s="110"/>
      <c r="D150" s="111"/>
      <c r="E150" s="111"/>
      <c r="F150" s="47"/>
      <c r="G150" s="47"/>
      <c r="H150" s="47"/>
      <c r="I150" s="47"/>
      <c r="J150" s="120"/>
      <c r="K150" s="47"/>
      <c r="L150" s="47"/>
      <c r="M150" s="92"/>
      <c r="N150" s="92"/>
      <c r="O150" s="92"/>
      <c r="P150" s="92"/>
      <c r="Q150" s="47"/>
    </row>
    <row r="151" spans="1:17" ht="18" customHeight="1" x14ac:dyDescent="0.35">
      <c r="A151" s="1128"/>
      <c r="B151" s="47"/>
      <c r="C151" s="110"/>
      <c r="D151" s="111"/>
      <c r="E151" s="111"/>
      <c r="F151" s="47"/>
      <c r="G151" s="47"/>
      <c r="H151" s="47"/>
      <c r="I151" s="47"/>
      <c r="J151" s="120"/>
      <c r="K151" s="47"/>
      <c r="L151" s="47"/>
      <c r="M151" s="92"/>
      <c r="N151" s="92"/>
      <c r="O151" s="92"/>
      <c r="P151" s="92"/>
      <c r="Q151" s="47"/>
    </row>
    <row r="152" spans="1:17" ht="18" customHeight="1" x14ac:dyDescent="0.35">
      <c r="A152" s="1128"/>
      <c r="B152" s="47"/>
      <c r="C152" s="110"/>
      <c r="D152" s="111"/>
      <c r="E152" s="111"/>
      <c r="F152" s="47"/>
      <c r="G152" s="47"/>
      <c r="H152" s="47"/>
      <c r="I152" s="47"/>
      <c r="J152" s="120"/>
      <c r="K152" s="47"/>
      <c r="L152" s="47"/>
      <c r="M152" s="92"/>
      <c r="N152" s="92"/>
      <c r="O152" s="92"/>
      <c r="P152" s="92"/>
      <c r="Q152" s="47"/>
    </row>
    <row r="153" spans="1:17" ht="18" customHeight="1" x14ac:dyDescent="0.35">
      <c r="A153" s="1128"/>
      <c r="B153" s="47"/>
      <c r="C153" s="110"/>
      <c r="D153" s="111"/>
      <c r="E153" s="111"/>
      <c r="F153" s="47"/>
      <c r="G153" s="47"/>
      <c r="H153" s="47"/>
      <c r="I153" s="47"/>
      <c r="J153" s="120"/>
      <c r="K153" s="47"/>
      <c r="L153" s="47"/>
      <c r="M153" s="92"/>
      <c r="N153" s="92"/>
      <c r="O153" s="92"/>
      <c r="P153" s="92"/>
      <c r="Q153" s="47"/>
    </row>
    <row r="154" spans="1:17" ht="18" customHeight="1" x14ac:dyDescent="0.35">
      <c r="A154" s="1128"/>
      <c r="B154" s="47"/>
      <c r="C154" s="110"/>
      <c r="D154" s="111"/>
      <c r="E154" s="111"/>
      <c r="F154" s="47"/>
      <c r="G154" s="47"/>
      <c r="H154" s="47"/>
      <c r="I154" s="47"/>
      <c r="J154" s="120"/>
      <c r="K154" s="47"/>
      <c r="L154" s="47"/>
      <c r="M154" s="92"/>
      <c r="N154" s="92"/>
      <c r="O154" s="92"/>
      <c r="P154" s="92"/>
      <c r="Q154" s="47"/>
    </row>
    <row r="155" spans="1:17" ht="18" customHeight="1" x14ac:dyDescent="0.35">
      <c r="A155" s="1128"/>
      <c r="B155" s="47"/>
      <c r="C155" s="110"/>
      <c r="D155" s="111"/>
      <c r="E155" s="111"/>
      <c r="F155" s="47"/>
      <c r="G155" s="47"/>
      <c r="H155" s="47"/>
      <c r="I155" s="47"/>
      <c r="J155" s="120"/>
      <c r="K155" s="47"/>
      <c r="L155" s="47"/>
      <c r="M155" s="92"/>
      <c r="N155" s="92"/>
      <c r="O155" s="92"/>
      <c r="P155" s="92"/>
      <c r="Q155" s="47"/>
    </row>
    <row r="156" spans="1:17" ht="18" customHeight="1" x14ac:dyDescent="0.35">
      <c r="A156" s="1128"/>
      <c r="B156" s="47"/>
      <c r="C156" s="110"/>
      <c r="D156" s="111"/>
      <c r="E156" s="111"/>
      <c r="F156" s="47"/>
      <c r="G156" s="47"/>
      <c r="H156" s="47"/>
      <c r="I156" s="47"/>
      <c r="J156" s="120"/>
      <c r="K156" s="47"/>
      <c r="L156" s="47"/>
      <c r="M156" s="92"/>
      <c r="N156" s="92"/>
      <c r="O156" s="92"/>
      <c r="P156" s="92"/>
      <c r="Q156" s="47"/>
    </row>
    <row r="157" spans="1:17" ht="18" customHeight="1" x14ac:dyDescent="0.35">
      <c r="A157" s="1128"/>
      <c r="B157" s="47"/>
      <c r="C157" s="110"/>
      <c r="D157" s="111"/>
      <c r="E157" s="111"/>
      <c r="F157" s="47"/>
      <c r="G157" s="47"/>
      <c r="H157" s="47"/>
      <c r="I157" s="47"/>
      <c r="J157" s="120"/>
      <c r="K157" s="47"/>
      <c r="L157" s="47"/>
      <c r="M157" s="92"/>
      <c r="N157" s="92"/>
      <c r="O157" s="92"/>
      <c r="P157" s="92"/>
      <c r="Q157" s="47"/>
    </row>
    <row r="158" spans="1:17" ht="18" customHeight="1" x14ac:dyDescent="0.35">
      <c r="A158" s="1128"/>
      <c r="B158" s="47"/>
      <c r="C158" s="110"/>
      <c r="D158" s="111"/>
      <c r="E158" s="111"/>
      <c r="F158" s="47"/>
      <c r="G158" s="47"/>
      <c r="H158" s="47"/>
      <c r="I158" s="47"/>
      <c r="J158" s="120"/>
      <c r="K158" s="47"/>
      <c r="L158" s="47"/>
      <c r="M158" s="92"/>
      <c r="N158" s="92"/>
      <c r="O158" s="92"/>
      <c r="P158" s="92"/>
      <c r="Q158" s="47"/>
    </row>
    <row r="159" spans="1:17" ht="18" customHeight="1" x14ac:dyDescent="0.35">
      <c r="A159" s="1128"/>
      <c r="B159" s="47"/>
      <c r="C159" s="110"/>
      <c r="D159" s="111"/>
      <c r="E159" s="111"/>
      <c r="F159" s="47"/>
      <c r="G159" s="47"/>
      <c r="H159" s="47"/>
      <c r="I159" s="47"/>
      <c r="J159" s="120"/>
      <c r="K159" s="47"/>
      <c r="L159" s="47"/>
      <c r="M159" s="92"/>
      <c r="N159" s="92"/>
      <c r="O159" s="92"/>
      <c r="P159" s="92"/>
      <c r="Q159" s="47"/>
    </row>
    <row r="160" spans="1:17" ht="18" customHeight="1" x14ac:dyDescent="0.35">
      <c r="A160" s="1128"/>
      <c r="B160" s="47"/>
      <c r="C160" s="110"/>
      <c r="D160" s="111"/>
      <c r="E160" s="111"/>
      <c r="F160" s="47"/>
      <c r="G160" s="47"/>
      <c r="H160" s="47"/>
      <c r="I160" s="47"/>
      <c r="J160" s="120"/>
      <c r="K160" s="47"/>
      <c r="L160" s="47"/>
      <c r="M160" s="92"/>
      <c r="N160" s="92"/>
      <c r="O160" s="92"/>
      <c r="P160" s="92"/>
      <c r="Q160" s="47"/>
    </row>
    <row r="161" spans="1:17" ht="18" customHeight="1" x14ac:dyDescent="0.35">
      <c r="A161" s="1128"/>
      <c r="B161" s="47"/>
      <c r="C161" s="110"/>
      <c r="D161" s="111"/>
      <c r="E161" s="111"/>
      <c r="F161" s="47"/>
      <c r="G161" s="47"/>
      <c r="H161" s="47"/>
      <c r="I161" s="47"/>
      <c r="J161" s="120"/>
      <c r="K161" s="47"/>
      <c r="L161" s="47"/>
      <c r="M161" s="92"/>
      <c r="N161" s="92"/>
      <c r="O161" s="92"/>
      <c r="P161" s="92"/>
      <c r="Q161" s="47"/>
    </row>
    <row r="162" spans="1:17" ht="18" customHeight="1" x14ac:dyDescent="0.35">
      <c r="A162" s="1128"/>
      <c r="B162" s="47"/>
      <c r="C162" s="110"/>
      <c r="D162" s="111"/>
      <c r="E162" s="111"/>
      <c r="F162" s="47"/>
      <c r="G162" s="47"/>
      <c r="H162" s="47"/>
      <c r="I162" s="47"/>
      <c r="J162" s="120"/>
      <c r="K162" s="47"/>
      <c r="L162" s="47"/>
      <c r="M162" s="92"/>
      <c r="N162" s="92"/>
      <c r="O162" s="92"/>
      <c r="P162" s="92"/>
      <c r="Q162" s="47"/>
    </row>
    <row r="163" spans="1:17" ht="18" customHeight="1" x14ac:dyDescent="0.35">
      <c r="A163" s="1128"/>
      <c r="B163" s="47"/>
      <c r="C163" s="110"/>
      <c r="D163" s="111"/>
      <c r="E163" s="111"/>
      <c r="F163" s="47"/>
      <c r="G163" s="47"/>
      <c r="H163" s="47"/>
      <c r="I163" s="47"/>
      <c r="J163" s="120"/>
      <c r="K163" s="47"/>
      <c r="L163" s="47"/>
      <c r="M163" s="92"/>
      <c r="N163" s="92"/>
      <c r="O163" s="92"/>
      <c r="P163" s="92"/>
      <c r="Q163" s="47"/>
    </row>
    <row r="164" spans="1:17" ht="18" customHeight="1" x14ac:dyDescent="0.35">
      <c r="A164" s="1128"/>
      <c r="B164" s="47"/>
      <c r="C164" s="110"/>
      <c r="D164" s="111"/>
      <c r="E164" s="111"/>
      <c r="F164" s="47"/>
      <c r="G164" s="47"/>
      <c r="H164" s="47"/>
      <c r="I164" s="47"/>
      <c r="J164" s="120"/>
      <c r="K164" s="47"/>
      <c r="L164" s="47"/>
      <c r="M164" s="92"/>
      <c r="N164" s="92"/>
      <c r="O164" s="92"/>
      <c r="P164" s="92"/>
      <c r="Q164" s="47"/>
    </row>
    <row r="165" spans="1:17" ht="18" customHeight="1" x14ac:dyDescent="0.35">
      <c r="A165" s="1128"/>
      <c r="B165" s="47"/>
      <c r="C165" s="110"/>
      <c r="D165" s="111"/>
      <c r="E165" s="111"/>
      <c r="F165" s="47"/>
      <c r="G165" s="47"/>
      <c r="H165" s="47"/>
      <c r="I165" s="47"/>
      <c r="J165" s="120"/>
      <c r="K165" s="47"/>
      <c r="L165" s="47"/>
      <c r="M165" s="92"/>
      <c r="N165" s="92"/>
      <c r="O165" s="92"/>
      <c r="P165" s="92"/>
      <c r="Q165" s="47"/>
    </row>
    <row r="166" spans="1:17" ht="18" customHeight="1" x14ac:dyDescent="0.35">
      <c r="A166" s="1128"/>
      <c r="B166" s="47"/>
      <c r="C166" s="110"/>
      <c r="D166" s="111"/>
      <c r="E166" s="111"/>
      <c r="F166" s="47"/>
      <c r="G166" s="47"/>
      <c r="H166" s="47"/>
      <c r="I166" s="47"/>
      <c r="J166" s="120"/>
      <c r="K166" s="47"/>
      <c r="L166" s="47"/>
      <c r="M166" s="92"/>
      <c r="N166" s="92"/>
      <c r="O166" s="92"/>
      <c r="P166" s="92"/>
      <c r="Q166" s="47"/>
    </row>
    <row r="167" spans="1:17" ht="18" customHeight="1" x14ac:dyDescent="0.35">
      <c r="A167" s="1128"/>
      <c r="B167" s="47"/>
      <c r="C167" s="110"/>
      <c r="D167" s="111"/>
      <c r="E167" s="111"/>
      <c r="F167" s="47"/>
      <c r="G167" s="47"/>
      <c r="H167" s="47"/>
      <c r="I167" s="47"/>
      <c r="J167" s="120"/>
      <c r="K167" s="47"/>
      <c r="L167" s="47"/>
      <c r="M167" s="92"/>
      <c r="N167" s="92"/>
      <c r="O167" s="92"/>
      <c r="P167" s="92"/>
      <c r="Q167" s="47"/>
    </row>
    <row r="168" spans="1:17" ht="18" customHeight="1" x14ac:dyDescent="0.35">
      <c r="A168" s="1128"/>
      <c r="B168" s="47"/>
      <c r="C168" s="110"/>
      <c r="D168" s="111"/>
      <c r="E168" s="111"/>
      <c r="F168" s="47"/>
      <c r="G168" s="47"/>
      <c r="H168" s="47"/>
      <c r="I168" s="47"/>
      <c r="J168" s="120"/>
      <c r="K168" s="47"/>
      <c r="L168" s="47"/>
      <c r="M168" s="92"/>
      <c r="N168" s="92"/>
      <c r="O168" s="92"/>
      <c r="P168" s="92"/>
      <c r="Q168" s="47"/>
    </row>
    <row r="169" spans="1:17" ht="18" customHeight="1" x14ac:dyDescent="0.35">
      <c r="A169" s="1128"/>
      <c r="B169" s="47"/>
      <c r="C169" s="110"/>
      <c r="D169" s="111"/>
      <c r="E169" s="111"/>
      <c r="F169" s="47"/>
      <c r="G169" s="47"/>
      <c r="H169" s="47"/>
      <c r="I169" s="47"/>
      <c r="J169" s="120"/>
      <c r="K169" s="47"/>
      <c r="L169" s="47"/>
      <c r="M169" s="92"/>
      <c r="N169" s="92"/>
      <c r="O169" s="92"/>
      <c r="P169" s="92"/>
      <c r="Q169" s="47"/>
    </row>
    <row r="170" spans="1:17" ht="18" customHeight="1" x14ac:dyDescent="0.35">
      <c r="A170" s="1128"/>
      <c r="B170" s="47"/>
      <c r="C170" s="110"/>
      <c r="D170" s="111"/>
      <c r="E170" s="111"/>
      <c r="F170" s="47"/>
      <c r="G170" s="47"/>
      <c r="H170" s="47"/>
      <c r="I170" s="47"/>
      <c r="J170" s="120"/>
      <c r="K170" s="47"/>
      <c r="L170" s="47"/>
      <c r="M170" s="92"/>
      <c r="N170" s="92"/>
      <c r="O170" s="92"/>
      <c r="P170" s="92"/>
      <c r="Q170" s="47"/>
    </row>
    <row r="171" spans="1:17" ht="18" customHeight="1" x14ac:dyDescent="0.35">
      <c r="A171" s="1128"/>
      <c r="B171" s="47"/>
      <c r="C171" s="110"/>
      <c r="D171" s="111"/>
      <c r="E171" s="111"/>
      <c r="F171" s="47"/>
      <c r="G171" s="47"/>
      <c r="H171" s="47"/>
      <c r="I171" s="47"/>
      <c r="J171" s="120"/>
      <c r="K171" s="47"/>
      <c r="L171" s="47"/>
      <c r="M171" s="92"/>
      <c r="N171" s="92"/>
      <c r="O171" s="92"/>
      <c r="P171" s="92"/>
      <c r="Q171" s="47"/>
    </row>
    <row r="172" spans="1:17" ht="18" customHeight="1" x14ac:dyDescent="0.35">
      <c r="A172" s="1128"/>
      <c r="B172" s="47"/>
      <c r="C172" s="110"/>
      <c r="D172" s="111"/>
      <c r="E172" s="111"/>
      <c r="F172" s="47"/>
      <c r="G172" s="47"/>
      <c r="H172" s="47"/>
      <c r="I172" s="47"/>
      <c r="J172" s="120"/>
      <c r="K172" s="47"/>
      <c r="L172" s="47"/>
      <c r="M172" s="92"/>
      <c r="N172" s="92"/>
      <c r="O172" s="92"/>
      <c r="P172" s="92"/>
      <c r="Q172" s="47"/>
    </row>
    <row r="173" spans="1:17" ht="18" customHeight="1" x14ac:dyDescent="0.35">
      <c r="A173" s="1128"/>
      <c r="B173" s="47"/>
      <c r="C173" s="110"/>
      <c r="D173" s="111"/>
      <c r="E173" s="111"/>
      <c r="F173" s="47"/>
      <c r="G173" s="47"/>
      <c r="H173" s="47"/>
      <c r="I173" s="47"/>
      <c r="J173" s="120"/>
      <c r="K173" s="47"/>
      <c r="L173" s="47"/>
      <c r="M173" s="92"/>
      <c r="N173" s="92"/>
      <c r="O173" s="92"/>
      <c r="P173" s="92"/>
      <c r="Q173" s="47"/>
    </row>
    <row r="174" spans="1:17" ht="18" customHeight="1" x14ac:dyDescent="0.35">
      <c r="A174" s="1128"/>
      <c r="B174" s="47"/>
      <c r="C174" s="110"/>
      <c r="D174" s="111"/>
      <c r="E174" s="111"/>
      <c r="F174" s="47"/>
      <c r="G174" s="47"/>
      <c r="H174" s="47"/>
      <c r="I174" s="47"/>
      <c r="J174" s="120"/>
      <c r="K174" s="47"/>
      <c r="L174" s="47"/>
      <c r="M174" s="92"/>
      <c r="N174" s="92"/>
      <c r="O174" s="92"/>
      <c r="P174" s="92"/>
      <c r="Q174" s="47"/>
    </row>
    <row r="175" spans="1:17" ht="18" customHeight="1" x14ac:dyDescent="0.35">
      <c r="A175" s="1128"/>
      <c r="B175" s="47"/>
      <c r="C175" s="110"/>
      <c r="D175" s="111"/>
      <c r="E175" s="111"/>
      <c r="F175" s="47"/>
      <c r="G175" s="47"/>
      <c r="H175" s="47"/>
      <c r="I175" s="47"/>
      <c r="J175" s="120"/>
      <c r="K175" s="47"/>
      <c r="L175" s="47"/>
      <c r="M175" s="92"/>
      <c r="N175" s="92"/>
      <c r="O175" s="92"/>
      <c r="P175" s="92"/>
      <c r="Q175" s="47"/>
    </row>
    <row r="176" spans="1:17" ht="18" customHeight="1" x14ac:dyDescent="0.35">
      <c r="A176" s="1128"/>
      <c r="B176" s="47"/>
      <c r="C176" s="110"/>
      <c r="D176" s="111"/>
      <c r="E176" s="111"/>
      <c r="F176" s="47"/>
      <c r="G176" s="47"/>
      <c r="H176" s="47"/>
      <c r="I176" s="47"/>
      <c r="J176" s="120"/>
      <c r="K176" s="47"/>
      <c r="L176" s="47"/>
      <c r="M176" s="92"/>
      <c r="N176" s="92"/>
      <c r="O176" s="92"/>
      <c r="P176" s="92"/>
      <c r="Q176" s="47"/>
    </row>
    <row r="177" spans="1:17" ht="18" customHeight="1" x14ac:dyDescent="0.35">
      <c r="A177" s="1128"/>
      <c r="B177" s="47"/>
      <c r="C177" s="110"/>
      <c r="D177" s="111"/>
      <c r="E177" s="111"/>
      <c r="F177" s="47"/>
      <c r="G177" s="47"/>
      <c r="H177" s="47"/>
      <c r="I177" s="47"/>
      <c r="J177" s="120"/>
      <c r="K177" s="47"/>
      <c r="L177" s="47"/>
      <c r="M177" s="92"/>
      <c r="N177" s="92"/>
      <c r="O177" s="92"/>
      <c r="P177" s="92"/>
      <c r="Q177" s="47"/>
    </row>
    <row r="178" spans="1:17" ht="18" customHeight="1" x14ac:dyDescent="0.35">
      <c r="A178" s="1128"/>
      <c r="B178" s="47"/>
      <c r="C178" s="110"/>
      <c r="D178" s="111"/>
      <c r="E178" s="111"/>
      <c r="F178" s="47"/>
      <c r="G178" s="47"/>
      <c r="H178" s="47"/>
      <c r="I178" s="47"/>
      <c r="J178" s="120"/>
      <c r="K178" s="47"/>
      <c r="L178" s="47"/>
      <c r="M178" s="92"/>
      <c r="N178" s="92"/>
      <c r="O178" s="92"/>
      <c r="P178" s="92"/>
      <c r="Q178" s="47"/>
    </row>
    <row r="179" spans="1:17" ht="18" customHeight="1" x14ac:dyDescent="0.35">
      <c r="A179" s="1128"/>
      <c r="B179" s="47"/>
      <c r="C179" s="110"/>
      <c r="D179" s="111"/>
      <c r="E179" s="111"/>
      <c r="F179" s="47"/>
      <c r="G179" s="47"/>
      <c r="H179" s="47"/>
      <c r="I179" s="47"/>
      <c r="J179" s="120"/>
      <c r="K179" s="47"/>
      <c r="L179" s="47"/>
      <c r="M179" s="92"/>
      <c r="N179" s="92"/>
      <c r="O179" s="92"/>
      <c r="P179" s="92"/>
      <c r="Q179" s="47"/>
    </row>
    <row r="180" spans="1:17" ht="18" customHeight="1" x14ac:dyDescent="0.35">
      <c r="A180" s="1128"/>
      <c r="B180" s="47"/>
      <c r="C180" s="110"/>
      <c r="D180" s="111"/>
      <c r="E180" s="111"/>
      <c r="F180" s="47"/>
      <c r="G180" s="47"/>
      <c r="H180" s="47"/>
      <c r="I180" s="47"/>
      <c r="J180" s="120"/>
      <c r="K180" s="47"/>
      <c r="L180" s="47"/>
      <c r="M180" s="92"/>
      <c r="N180" s="92"/>
      <c r="O180" s="92"/>
      <c r="P180" s="92"/>
      <c r="Q180" s="47"/>
    </row>
    <row r="181" spans="1:17" ht="18" customHeight="1" x14ac:dyDescent="0.35">
      <c r="A181" s="1128"/>
      <c r="B181" s="47"/>
      <c r="C181" s="110"/>
      <c r="D181" s="111"/>
      <c r="E181" s="111"/>
      <c r="F181" s="47"/>
      <c r="G181" s="47"/>
      <c r="H181" s="47"/>
      <c r="I181" s="47"/>
      <c r="J181" s="120"/>
      <c r="K181" s="47"/>
      <c r="L181" s="47"/>
      <c r="M181" s="92"/>
      <c r="N181" s="92"/>
      <c r="O181" s="92"/>
      <c r="P181" s="92"/>
      <c r="Q181" s="47"/>
    </row>
    <row r="182" spans="1:17" ht="18" customHeight="1" x14ac:dyDescent="0.35">
      <c r="A182" s="1128"/>
      <c r="B182" s="47"/>
      <c r="C182" s="110"/>
      <c r="D182" s="111"/>
      <c r="E182" s="111"/>
      <c r="F182" s="47"/>
      <c r="G182" s="47"/>
      <c r="H182" s="47"/>
      <c r="I182" s="47"/>
      <c r="J182" s="120"/>
      <c r="K182" s="47"/>
      <c r="L182" s="47"/>
      <c r="M182" s="92"/>
      <c r="N182" s="92"/>
      <c r="O182" s="92"/>
      <c r="P182" s="92"/>
      <c r="Q182" s="47"/>
    </row>
    <row r="183" spans="1:17" ht="18" customHeight="1" x14ac:dyDescent="0.35">
      <c r="A183" s="1128"/>
      <c r="B183" s="47"/>
      <c r="C183" s="110"/>
      <c r="D183" s="111"/>
      <c r="E183" s="111"/>
      <c r="F183" s="47"/>
      <c r="G183" s="47"/>
      <c r="H183" s="47"/>
      <c r="I183" s="47"/>
      <c r="J183" s="120"/>
      <c r="K183" s="47"/>
      <c r="L183" s="47"/>
      <c r="M183" s="92"/>
      <c r="N183" s="92"/>
      <c r="O183" s="92"/>
      <c r="P183" s="92"/>
      <c r="Q183" s="47"/>
    </row>
    <row r="184" spans="1:17" ht="18" customHeight="1" x14ac:dyDescent="0.35">
      <c r="A184" s="1128"/>
      <c r="B184" s="47"/>
      <c r="C184" s="110"/>
      <c r="D184" s="111"/>
      <c r="E184" s="111"/>
      <c r="F184" s="47"/>
      <c r="G184" s="47"/>
      <c r="H184" s="47"/>
      <c r="I184" s="47"/>
      <c r="J184" s="120"/>
      <c r="K184" s="47"/>
      <c r="L184" s="47"/>
      <c r="M184" s="92"/>
      <c r="N184" s="92"/>
      <c r="O184" s="92"/>
      <c r="P184" s="92"/>
      <c r="Q184" s="47"/>
    </row>
    <row r="185" spans="1:17" ht="18" customHeight="1" x14ac:dyDescent="0.35">
      <c r="A185" s="1128"/>
      <c r="B185" s="47"/>
      <c r="C185" s="110"/>
      <c r="D185" s="111"/>
      <c r="E185" s="111"/>
      <c r="F185" s="47"/>
      <c r="G185" s="47"/>
      <c r="H185" s="47"/>
      <c r="I185" s="47"/>
      <c r="J185" s="120"/>
      <c r="K185" s="47"/>
      <c r="L185" s="47"/>
      <c r="M185" s="92"/>
      <c r="N185" s="92"/>
      <c r="O185" s="92"/>
      <c r="P185" s="92"/>
      <c r="Q185" s="47"/>
    </row>
    <row r="186" spans="1:17" ht="18" customHeight="1" x14ac:dyDescent="0.35">
      <c r="A186" s="1128"/>
      <c r="B186" s="47"/>
      <c r="C186" s="110"/>
      <c r="D186" s="111"/>
      <c r="E186" s="111"/>
      <c r="F186" s="47"/>
      <c r="G186" s="47"/>
      <c r="H186" s="47"/>
      <c r="I186" s="47"/>
      <c r="J186" s="120"/>
      <c r="K186" s="47"/>
      <c r="L186" s="47"/>
      <c r="M186" s="92"/>
      <c r="N186" s="92"/>
      <c r="O186" s="92"/>
      <c r="P186" s="92"/>
      <c r="Q186" s="47"/>
    </row>
    <row r="187" spans="1:17" ht="18" customHeight="1" x14ac:dyDescent="0.35">
      <c r="A187" s="1128"/>
      <c r="B187" s="47"/>
      <c r="C187" s="110"/>
      <c r="D187" s="111"/>
      <c r="E187" s="111"/>
      <c r="F187" s="47"/>
      <c r="G187" s="47"/>
      <c r="H187" s="47"/>
      <c r="I187" s="47"/>
      <c r="J187" s="120"/>
      <c r="K187" s="47"/>
      <c r="L187" s="47"/>
      <c r="M187" s="92"/>
      <c r="N187" s="92"/>
      <c r="O187" s="92"/>
      <c r="P187" s="92"/>
      <c r="Q187" s="47"/>
    </row>
    <row r="188" spans="1:17" ht="18" customHeight="1" x14ac:dyDescent="0.35">
      <c r="A188" s="1128"/>
      <c r="B188" s="47"/>
      <c r="C188" s="110"/>
      <c r="D188" s="111"/>
      <c r="E188" s="111"/>
      <c r="F188" s="47"/>
      <c r="G188" s="47"/>
      <c r="H188" s="47"/>
      <c r="I188" s="47"/>
      <c r="J188" s="120"/>
      <c r="K188" s="47"/>
      <c r="L188" s="47"/>
      <c r="M188" s="92"/>
      <c r="N188" s="92"/>
      <c r="O188" s="92"/>
      <c r="P188" s="92"/>
      <c r="Q188" s="47"/>
    </row>
    <row r="189" spans="1:17" ht="18" customHeight="1" x14ac:dyDescent="0.35">
      <c r="A189" s="1128"/>
      <c r="B189" s="47"/>
      <c r="C189" s="110"/>
      <c r="D189" s="111"/>
      <c r="E189" s="111"/>
      <c r="F189" s="47"/>
      <c r="G189" s="47"/>
      <c r="H189" s="47"/>
      <c r="I189" s="47"/>
      <c r="J189" s="120"/>
      <c r="K189" s="47"/>
      <c r="L189" s="47"/>
      <c r="M189" s="92"/>
      <c r="N189" s="92"/>
      <c r="O189" s="92"/>
      <c r="P189" s="92"/>
      <c r="Q189" s="47"/>
    </row>
    <row r="190" spans="1:17" ht="18" customHeight="1" x14ac:dyDescent="0.35">
      <c r="A190" s="1128"/>
      <c r="B190" s="47"/>
      <c r="C190" s="110"/>
      <c r="D190" s="111"/>
      <c r="E190" s="111"/>
      <c r="F190" s="47"/>
      <c r="G190" s="47"/>
      <c r="H190" s="47"/>
      <c r="I190" s="47"/>
      <c r="J190" s="120"/>
      <c r="K190" s="47"/>
      <c r="L190" s="47"/>
      <c r="M190" s="92"/>
      <c r="N190" s="92"/>
      <c r="O190" s="92"/>
      <c r="P190" s="92"/>
      <c r="Q190" s="47"/>
    </row>
    <row r="191" spans="1:17" ht="18" customHeight="1" x14ac:dyDescent="0.35">
      <c r="A191" s="1128"/>
      <c r="B191" s="47"/>
      <c r="C191" s="110"/>
      <c r="D191" s="111"/>
      <c r="E191" s="111"/>
      <c r="F191" s="47"/>
      <c r="G191" s="47"/>
      <c r="H191" s="47"/>
      <c r="I191" s="47"/>
      <c r="J191" s="120"/>
      <c r="K191" s="47"/>
      <c r="L191" s="47"/>
      <c r="M191" s="92"/>
      <c r="N191" s="92"/>
      <c r="O191" s="92"/>
      <c r="P191" s="92"/>
      <c r="Q191" s="47"/>
    </row>
    <row r="192" spans="1:17" ht="18" customHeight="1" x14ac:dyDescent="0.35">
      <c r="A192" s="1128"/>
      <c r="B192" s="47"/>
      <c r="C192" s="110"/>
      <c r="D192" s="111"/>
      <c r="E192" s="111"/>
      <c r="F192" s="47"/>
      <c r="G192" s="47"/>
      <c r="H192" s="47"/>
      <c r="I192" s="47"/>
      <c r="J192" s="120"/>
      <c r="K192" s="47"/>
      <c r="L192" s="47"/>
      <c r="M192" s="92"/>
      <c r="N192" s="92"/>
      <c r="O192" s="92"/>
      <c r="P192" s="92"/>
      <c r="Q192" s="47"/>
    </row>
    <row r="193" spans="1:17" ht="18" customHeight="1" x14ac:dyDescent="0.35">
      <c r="A193" s="1128"/>
      <c r="B193" s="47"/>
      <c r="C193" s="110"/>
      <c r="D193" s="111"/>
      <c r="E193" s="111"/>
      <c r="F193" s="47"/>
      <c r="G193" s="47"/>
      <c r="H193" s="47"/>
      <c r="I193" s="47"/>
      <c r="J193" s="120"/>
      <c r="K193" s="47"/>
      <c r="L193" s="47"/>
      <c r="M193" s="92"/>
      <c r="N193" s="92"/>
      <c r="O193" s="92"/>
      <c r="P193" s="92"/>
      <c r="Q193" s="47"/>
    </row>
    <row r="194" spans="1:17" ht="18" customHeight="1" x14ac:dyDescent="0.35">
      <c r="A194" s="1128"/>
      <c r="B194" s="47"/>
      <c r="C194" s="110"/>
      <c r="D194" s="111"/>
      <c r="E194" s="111"/>
      <c r="F194" s="47"/>
      <c r="G194" s="47"/>
      <c r="H194" s="47"/>
      <c r="I194" s="47"/>
      <c r="J194" s="120"/>
      <c r="K194" s="47"/>
      <c r="L194" s="47"/>
      <c r="M194" s="92"/>
      <c r="N194" s="92"/>
      <c r="O194" s="92"/>
      <c r="P194" s="92"/>
      <c r="Q194" s="47"/>
    </row>
    <row r="195" spans="1:17" ht="18" customHeight="1" x14ac:dyDescent="0.35">
      <c r="A195" s="1128"/>
      <c r="B195" s="47"/>
      <c r="C195" s="110"/>
      <c r="D195" s="111"/>
      <c r="E195" s="111"/>
      <c r="F195" s="47"/>
      <c r="G195" s="47"/>
      <c r="H195" s="47"/>
      <c r="I195" s="47"/>
      <c r="J195" s="120"/>
      <c r="K195" s="47"/>
      <c r="L195" s="47"/>
      <c r="M195" s="92"/>
      <c r="N195" s="92"/>
      <c r="O195" s="92"/>
      <c r="P195" s="92"/>
      <c r="Q195" s="47"/>
    </row>
    <row r="196" spans="1:17" ht="18" customHeight="1" x14ac:dyDescent="0.35">
      <c r="A196" s="1128"/>
      <c r="B196" s="47"/>
      <c r="C196" s="110"/>
      <c r="D196" s="111"/>
      <c r="E196" s="111"/>
      <c r="F196" s="47"/>
      <c r="G196" s="47"/>
      <c r="H196" s="47"/>
      <c r="I196" s="47"/>
      <c r="J196" s="120"/>
      <c r="K196" s="47"/>
      <c r="L196" s="47"/>
      <c r="M196" s="92"/>
      <c r="N196" s="92"/>
      <c r="O196" s="92"/>
      <c r="P196" s="92"/>
      <c r="Q196" s="47"/>
    </row>
    <row r="197" spans="1:17" ht="18" customHeight="1" x14ac:dyDescent="0.35">
      <c r="A197" s="1128"/>
      <c r="B197" s="47"/>
      <c r="C197" s="110"/>
      <c r="D197" s="111"/>
      <c r="E197" s="111"/>
      <c r="F197" s="47"/>
      <c r="G197" s="47"/>
      <c r="H197" s="47"/>
      <c r="I197" s="47"/>
      <c r="J197" s="120"/>
      <c r="K197" s="47"/>
      <c r="L197" s="47"/>
      <c r="M197" s="92"/>
      <c r="N197" s="92"/>
      <c r="O197" s="92"/>
      <c r="P197" s="92"/>
      <c r="Q197" s="47"/>
    </row>
    <row r="198" spans="1:17" ht="18" customHeight="1" x14ac:dyDescent="0.35">
      <c r="A198" s="1128"/>
      <c r="B198" s="47"/>
      <c r="C198" s="110"/>
      <c r="D198" s="111"/>
      <c r="E198" s="111"/>
      <c r="F198" s="47"/>
      <c r="G198" s="47"/>
      <c r="H198" s="47"/>
      <c r="I198" s="47"/>
      <c r="J198" s="120"/>
      <c r="K198" s="47"/>
      <c r="L198" s="47"/>
      <c r="M198" s="92"/>
      <c r="N198" s="92"/>
      <c r="O198" s="92"/>
      <c r="P198" s="92"/>
      <c r="Q198" s="47"/>
    </row>
    <row r="199" spans="1:17" ht="18" customHeight="1" x14ac:dyDescent="0.35">
      <c r="A199" s="1128"/>
      <c r="B199" s="47"/>
      <c r="C199" s="110"/>
      <c r="D199" s="111"/>
      <c r="E199" s="111"/>
      <c r="F199" s="47"/>
      <c r="G199" s="47"/>
      <c r="H199" s="47"/>
      <c r="I199" s="47"/>
      <c r="J199" s="120"/>
      <c r="K199" s="47"/>
      <c r="L199" s="47"/>
      <c r="M199" s="92"/>
      <c r="N199" s="92"/>
      <c r="O199" s="92"/>
      <c r="P199" s="92"/>
      <c r="Q199" s="47"/>
    </row>
    <row r="200" spans="1:17" ht="18" customHeight="1" x14ac:dyDescent="0.35">
      <c r="A200" s="1128"/>
      <c r="B200" s="47"/>
      <c r="C200" s="110"/>
      <c r="D200" s="111"/>
      <c r="E200" s="111"/>
      <c r="F200" s="47"/>
      <c r="G200" s="47"/>
      <c r="H200" s="47"/>
      <c r="I200" s="47"/>
      <c r="J200" s="120"/>
      <c r="K200" s="47"/>
      <c r="L200" s="47"/>
      <c r="M200" s="92"/>
      <c r="N200" s="92"/>
      <c r="O200" s="92"/>
      <c r="P200" s="92"/>
      <c r="Q200" s="47"/>
    </row>
    <row r="201" spans="1:17" ht="18" customHeight="1" x14ac:dyDescent="0.35">
      <c r="A201" s="1128"/>
      <c r="B201" s="47"/>
      <c r="C201" s="110"/>
      <c r="D201" s="111"/>
      <c r="E201" s="111"/>
      <c r="F201" s="47"/>
      <c r="G201" s="47"/>
      <c r="H201" s="47"/>
      <c r="I201" s="47"/>
      <c r="J201" s="120"/>
      <c r="K201" s="47"/>
      <c r="L201" s="47"/>
      <c r="M201" s="92"/>
      <c r="N201" s="92"/>
      <c r="O201" s="92"/>
      <c r="P201" s="92"/>
      <c r="Q201" s="47"/>
    </row>
    <row r="202" spans="1:17" ht="18" customHeight="1" x14ac:dyDescent="0.35">
      <c r="A202" s="1128"/>
      <c r="B202" s="47"/>
      <c r="C202" s="110"/>
      <c r="D202" s="111"/>
      <c r="E202" s="111"/>
      <c r="F202" s="47"/>
      <c r="G202" s="47"/>
      <c r="H202" s="47"/>
      <c r="I202" s="47"/>
      <c r="J202" s="120"/>
      <c r="K202" s="47"/>
      <c r="L202" s="47"/>
      <c r="M202" s="92"/>
      <c r="N202" s="92"/>
      <c r="O202" s="92"/>
      <c r="P202" s="92"/>
      <c r="Q202" s="47"/>
    </row>
    <row r="203" spans="1:17" ht="18" customHeight="1" x14ac:dyDescent="0.35">
      <c r="A203" s="1128"/>
      <c r="B203" s="47"/>
      <c r="C203" s="110"/>
      <c r="D203" s="111"/>
      <c r="E203" s="111"/>
      <c r="F203" s="47"/>
      <c r="G203" s="47"/>
      <c r="H203" s="47"/>
      <c r="I203" s="47"/>
      <c r="J203" s="120"/>
      <c r="K203" s="47"/>
      <c r="L203" s="47"/>
      <c r="M203" s="92"/>
      <c r="N203" s="92"/>
      <c r="O203" s="92"/>
      <c r="P203" s="92"/>
      <c r="Q203" s="47"/>
    </row>
    <row r="204" spans="1:17" ht="18" customHeight="1" x14ac:dyDescent="0.35">
      <c r="A204" s="1128"/>
      <c r="B204" s="47"/>
      <c r="C204" s="110"/>
      <c r="D204" s="111"/>
      <c r="E204" s="111"/>
      <c r="F204" s="47"/>
      <c r="G204" s="47"/>
      <c r="H204" s="47"/>
      <c r="I204" s="47"/>
      <c r="J204" s="120"/>
      <c r="K204" s="47"/>
      <c r="L204" s="47"/>
      <c r="M204" s="92"/>
      <c r="N204" s="92"/>
      <c r="O204" s="92"/>
      <c r="P204" s="92"/>
      <c r="Q204" s="47"/>
    </row>
    <row r="205" spans="1:17" ht="18" customHeight="1" x14ac:dyDescent="0.35">
      <c r="A205" s="1128"/>
      <c r="B205" s="47"/>
      <c r="C205" s="110"/>
      <c r="D205" s="111"/>
      <c r="E205" s="111"/>
      <c r="F205" s="47"/>
      <c r="G205" s="47"/>
      <c r="H205" s="47"/>
      <c r="I205" s="47"/>
      <c r="J205" s="120"/>
      <c r="K205" s="47"/>
      <c r="L205" s="47"/>
      <c r="M205" s="92"/>
      <c r="N205" s="92"/>
      <c r="O205" s="92"/>
      <c r="P205" s="92"/>
      <c r="Q205" s="47"/>
    </row>
    <row r="206" spans="1:17" ht="18" customHeight="1" x14ac:dyDescent="0.35">
      <c r="A206" s="1128"/>
      <c r="B206" s="47"/>
      <c r="C206" s="110"/>
      <c r="D206" s="111"/>
      <c r="E206" s="111"/>
      <c r="F206" s="47"/>
      <c r="G206" s="47"/>
      <c r="H206" s="47"/>
      <c r="I206" s="47"/>
      <c r="J206" s="120"/>
      <c r="K206" s="47"/>
      <c r="L206" s="47"/>
      <c r="M206" s="92"/>
      <c r="N206" s="92"/>
      <c r="O206" s="92"/>
      <c r="P206" s="92"/>
      <c r="Q206" s="47"/>
    </row>
    <row r="207" spans="1:17" ht="18" customHeight="1" x14ac:dyDescent="0.35">
      <c r="A207" s="1128"/>
      <c r="B207" s="47"/>
      <c r="C207" s="110"/>
      <c r="D207" s="111"/>
      <c r="E207" s="111"/>
      <c r="F207" s="47"/>
      <c r="G207" s="47"/>
      <c r="H207" s="47"/>
      <c r="I207" s="47"/>
      <c r="J207" s="120"/>
      <c r="K207" s="47"/>
      <c r="L207" s="47"/>
      <c r="M207" s="92"/>
      <c r="N207" s="92"/>
      <c r="O207" s="92"/>
      <c r="P207" s="92"/>
      <c r="Q207" s="47"/>
    </row>
    <row r="208" spans="1:17" ht="18" customHeight="1" x14ac:dyDescent="0.35">
      <c r="A208" s="1128"/>
      <c r="B208" s="47"/>
      <c r="C208" s="110"/>
      <c r="D208" s="111"/>
      <c r="E208" s="111"/>
      <c r="F208" s="47"/>
      <c r="G208" s="47"/>
      <c r="H208" s="47"/>
      <c r="I208" s="47"/>
      <c r="J208" s="120"/>
      <c r="K208" s="47"/>
      <c r="L208" s="47"/>
      <c r="M208" s="92"/>
      <c r="N208" s="92"/>
      <c r="O208" s="92"/>
      <c r="P208" s="92"/>
      <c r="Q208" s="47"/>
    </row>
    <row r="209" spans="1:17" ht="18" customHeight="1" x14ac:dyDescent="0.35">
      <c r="A209" s="1128"/>
      <c r="B209" s="47"/>
      <c r="C209" s="110"/>
      <c r="D209" s="111"/>
      <c r="E209" s="111"/>
      <c r="F209" s="47"/>
      <c r="G209" s="47"/>
      <c r="H209" s="47"/>
      <c r="I209" s="47"/>
      <c r="J209" s="120"/>
      <c r="K209" s="47"/>
      <c r="L209" s="47"/>
      <c r="M209" s="92"/>
      <c r="N209" s="92"/>
      <c r="O209" s="92"/>
      <c r="P209" s="92"/>
      <c r="Q209" s="47"/>
    </row>
    <row r="210" spans="1:17" ht="18" customHeight="1" x14ac:dyDescent="0.35">
      <c r="A210" s="1128"/>
      <c r="B210" s="47"/>
      <c r="C210" s="110"/>
      <c r="D210" s="111"/>
      <c r="E210" s="111"/>
      <c r="F210" s="47"/>
      <c r="G210" s="47"/>
      <c r="H210" s="47"/>
      <c r="I210" s="47"/>
      <c r="J210" s="120"/>
      <c r="K210" s="47"/>
      <c r="L210" s="47"/>
      <c r="M210" s="92"/>
      <c r="N210" s="92"/>
      <c r="O210" s="92"/>
      <c r="P210" s="92"/>
      <c r="Q210" s="47"/>
    </row>
    <row r="211" spans="1:17" ht="18" customHeight="1" x14ac:dyDescent="0.35">
      <c r="A211" s="1128"/>
      <c r="B211" s="47"/>
      <c r="C211" s="110"/>
      <c r="D211" s="111"/>
      <c r="E211" s="111"/>
      <c r="F211" s="47"/>
      <c r="G211" s="47"/>
      <c r="H211" s="47"/>
      <c r="I211" s="47"/>
      <c r="J211" s="120"/>
      <c r="K211" s="47"/>
      <c r="L211" s="47"/>
      <c r="M211" s="92"/>
      <c r="N211" s="92"/>
      <c r="O211" s="92"/>
      <c r="P211" s="92"/>
      <c r="Q211" s="47"/>
    </row>
    <row r="212" spans="1:17" ht="18" customHeight="1" x14ac:dyDescent="0.35">
      <c r="A212" s="1128"/>
      <c r="B212" s="47"/>
      <c r="C212" s="110"/>
      <c r="D212" s="111"/>
      <c r="E212" s="111"/>
      <c r="F212" s="47"/>
      <c r="G212" s="47"/>
      <c r="H212" s="47"/>
      <c r="I212" s="47"/>
      <c r="J212" s="120"/>
      <c r="K212" s="47"/>
      <c r="L212" s="47"/>
      <c r="M212" s="92"/>
      <c r="N212" s="92"/>
      <c r="O212" s="92"/>
      <c r="P212" s="92"/>
      <c r="Q212" s="47"/>
    </row>
    <row r="213" spans="1:17" ht="18" customHeight="1" x14ac:dyDescent="0.35">
      <c r="A213" s="1128"/>
      <c r="B213" s="47"/>
      <c r="C213" s="110"/>
      <c r="D213" s="111"/>
      <c r="E213" s="111"/>
      <c r="F213" s="47"/>
      <c r="G213" s="47"/>
      <c r="H213" s="47"/>
      <c r="I213" s="47"/>
      <c r="J213" s="120"/>
      <c r="K213" s="47"/>
      <c r="L213" s="47"/>
      <c r="M213" s="92"/>
      <c r="N213" s="92"/>
      <c r="O213" s="92"/>
      <c r="P213" s="92"/>
      <c r="Q213" s="47"/>
    </row>
    <row r="214" spans="1:17" ht="18" customHeight="1" x14ac:dyDescent="0.35">
      <c r="A214" s="1128"/>
      <c r="B214" s="47"/>
      <c r="C214" s="110"/>
      <c r="D214" s="111"/>
      <c r="E214" s="111"/>
      <c r="F214" s="47"/>
      <c r="G214" s="47"/>
      <c r="H214" s="47"/>
      <c r="I214" s="47"/>
      <c r="J214" s="120"/>
      <c r="K214" s="47"/>
      <c r="L214" s="47"/>
      <c r="M214" s="92"/>
      <c r="N214" s="92"/>
      <c r="O214" s="92"/>
      <c r="P214" s="92"/>
      <c r="Q214" s="47"/>
    </row>
    <row r="215" spans="1:17" ht="18" customHeight="1" x14ac:dyDescent="0.35">
      <c r="A215" s="1128"/>
      <c r="B215" s="47"/>
      <c r="C215" s="110"/>
      <c r="D215" s="111"/>
      <c r="E215" s="111"/>
      <c r="F215" s="47"/>
      <c r="G215" s="47"/>
      <c r="H215" s="47"/>
      <c r="I215" s="47"/>
      <c r="J215" s="120"/>
      <c r="K215" s="47"/>
      <c r="L215" s="47"/>
      <c r="M215" s="92"/>
      <c r="N215" s="92"/>
      <c r="O215" s="92"/>
      <c r="P215" s="92"/>
      <c r="Q215" s="47"/>
    </row>
    <row r="216" spans="1:17" ht="18" customHeight="1" x14ac:dyDescent="0.35">
      <c r="A216" s="1128"/>
      <c r="B216" s="47"/>
      <c r="C216" s="110"/>
      <c r="D216" s="111"/>
      <c r="E216" s="111"/>
      <c r="F216" s="47"/>
      <c r="G216" s="47"/>
      <c r="H216" s="47"/>
      <c r="I216" s="47"/>
      <c r="J216" s="120"/>
      <c r="K216" s="47"/>
      <c r="L216" s="47"/>
      <c r="M216" s="92"/>
      <c r="N216" s="92"/>
      <c r="O216" s="92"/>
      <c r="P216" s="92"/>
      <c r="Q216" s="47"/>
    </row>
    <row r="217" spans="1:17" ht="18" customHeight="1" x14ac:dyDescent="0.35">
      <c r="A217" s="1128"/>
      <c r="B217" s="47"/>
      <c r="C217" s="110"/>
      <c r="D217" s="111"/>
      <c r="E217" s="111"/>
      <c r="F217" s="47"/>
      <c r="G217" s="47"/>
      <c r="H217" s="47"/>
      <c r="I217" s="47"/>
      <c r="J217" s="120"/>
      <c r="K217" s="47"/>
      <c r="L217" s="47"/>
      <c r="M217" s="92"/>
      <c r="N217" s="92"/>
      <c r="O217" s="92"/>
      <c r="P217" s="92"/>
      <c r="Q217" s="47"/>
    </row>
    <row r="218" spans="1:17" ht="18" customHeight="1" x14ac:dyDescent="0.35">
      <c r="A218" s="1128"/>
      <c r="B218" s="47"/>
      <c r="C218" s="110"/>
      <c r="D218" s="111"/>
      <c r="E218" s="111"/>
      <c r="F218" s="47"/>
      <c r="G218" s="47"/>
      <c r="H218" s="47"/>
      <c r="I218" s="47"/>
      <c r="J218" s="120"/>
      <c r="K218" s="47"/>
      <c r="L218" s="47"/>
      <c r="M218" s="92"/>
      <c r="N218" s="92"/>
      <c r="O218" s="92"/>
      <c r="P218" s="92"/>
      <c r="Q218" s="47"/>
    </row>
    <row r="219" spans="1:17" ht="18" customHeight="1" x14ac:dyDescent="0.35">
      <c r="A219" s="1128"/>
      <c r="B219" s="47"/>
      <c r="C219" s="110"/>
      <c r="D219" s="111"/>
      <c r="E219" s="111"/>
      <c r="F219" s="47"/>
      <c r="G219" s="47"/>
      <c r="H219" s="47"/>
      <c r="I219" s="47"/>
      <c r="J219" s="120"/>
      <c r="K219" s="47"/>
      <c r="L219" s="47"/>
      <c r="M219" s="92"/>
      <c r="N219" s="92"/>
      <c r="O219" s="92"/>
      <c r="P219" s="92"/>
      <c r="Q219" s="47"/>
    </row>
    <row r="220" spans="1:17" ht="18" customHeight="1" x14ac:dyDescent="0.35">
      <c r="A220" s="1128"/>
      <c r="B220" s="47"/>
      <c r="C220" s="110"/>
      <c r="D220" s="111"/>
      <c r="E220" s="111"/>
      <c r="F220" s="47"/>
      <c r="G220" s="47"/>
      <c r="H220" s="47"/>
      <c r="I220" s="47"/>
      <c r="J220" s="120"/>
      <c r="K220" s="47"/>
      <c r="L220" s="47"/>
      <c r="M220" s="92"/>
      <c r="N220" s="92"/>
      <c r="O220" s="92"/>
      <c r="P220" s="92"/>
      <c r="Q220" s="47"/>
    </row>
    <row r="221" spans="1:17" ht="18" customHeight="1" x14ac:dyDescent="0.35">
      <c r="A221" s="1128"/>
      <c r="B221" s="47"/>
      <c r="C221" s="110"/>
      <c r="D221" s="111"/>
      <c r="E221" s="111"/>
      <c r="F221" s="47"/>
      <c r="G221" s="47"/>
      <c r="H221" s="47"/>
      <c r="I221" s="47"/>
      <c r="J221" s="120"/>
      <c r="K221" s="47"/>
      <c r="L221" s="47"/>
      <c r="M221" s="92"/>
      <c r="N221" s="92"/>
      <c r="O221" s="92"/>
      <c r="P221" s="92"/>
      <c r="Q221" s="47"/>
    </row>
    <row r="222" spans="1:17" ht="18" customHeight="1" x14ac:dyDescent="0.35">
      <c r="A222" s="1128"/>
      <c r="B222" s="47"/>
      <c r="C222" s="110"/>
      <c r="D222" s="111"/>
      <c r="E222" s="111"/>
      <c r="F222" s="47"/>
      <c r="G222" s="47"/>
      <c r="H222" s="47"/>
      <c r="I222" s="47"/>
      <c r="J222" s="120"/>
      <c r="K222" s="47"/>
      <c r="L222" s="47"/>
      <c r="M222" s="92"/>
      <c r="N222" s="92"/>
      <c r="O222" s="92"/>
      <c r="P222" s="92"/>
      <c r="Q222" s="47"/>
    </row>
    <row r="223" spans="1:17" ht="18" customHeight="1" x14ac:dyDescent="0.35">
      <c r="A223" s="1128"/>
      <c r="B223" s="47"/>
      <c r="C223" s="110"/>
      <c r="D223" s="111"/>
      <c r="E223" s="111"/>
      <c r="F223" s="47"/>
      <c r="G223" s="47"/>
      <c r="H223" s="47"/>
      <c r="I223" s="47"/>
      <c r="J223" s="120"/>
      <c r="K223" s="47"/>
      <c r="L223" s="47"/>
      <c r="M223" s="92"/>
      <c r="N223" s="92"/>
      <c r="O223" s="92"/>
      <c r="P223" s="92"/>
      <c r="Q223" s="47"/>
    </row>
    <row r="224" spans="1:17" ht="18" customHeight="1" x14ac:dyDescent="0.35">
      <c r="A224" s="1128"/>
      <c r="B224" s="47"/>
      <c r="C224" s="110"/>
      <c r="D224" s="111"/>
      <c r="E224" s="111"/>
      <c r="F224" s="47"/>
      <c r="G224" s="47"/>
      <c r="H224" s="47"/>
      <c r="I224" s="47"/>
      <c r="J224" s="120"/>
      <c r="K224" s="47"/>
      <c r="L224" s="47"/>
      <c r="M224" s="92"/>
      <c r="N224" s="92"/>
      <c r="O224" s="92"/>
      <c r="P224" s="92"/>
      <c r="Q224" s="47"/>
    </row>
    <row r="225" spans="1:17" ht="18" customHeight="1" x14ac:dyDescent="0.35">
      <c r="A225" s="1128"/>
      <c r="B225" s="47"/>
      <c r="C225" s="110"/>
      <c r="D225" s="111"/>
      <c r="E225" s="111"/>
      <c r="F225" s="47"/>
      <c r="G225" s="47"/>
      <c r="H225" s="47"/>
      <c r="I225" s="47"/>
      <c r="J225" s="120"/>
      <c r="K225" s="47"/>
      <c r="L225" s="47"/>
      <c r="M225" s="92"/>
      <c r="N225" s="92"/>
      <c r="O225" s="92"/>
      <c r="P225" s="92"/>
      <c r="Q225" s="47"/>
    </row>
    <row r="226" spans="1:17" ht="18" customHeight="1" x14ac:dyDescent="0.35">
      <c r="A226" s="1128"/>
      <c r="B226" s="47"/>
      <c r="C226" s="110"/>
      <c r="D226" s="111"/>
      <c r="E226" s="111"/>
      <c r="F226" s="47"/>
      <c r="G226" s="47"/>
      <c r="H226" s="47"/>
      <c r="I226" s="47"/>
      <c r="J226" s="120"/>
      <c r="K226" s="47"/>
      <c r="L226" s="47"/>
      <c r="M226" s="92"/>
      <c r="N226" s="92"/>
      <c r="O226" s="92"/>
      <c r="P226" s="92"/>
      <c r="Q226" s="47"/>
    </row>
    <row r="227" spans="1:17" ht="18" customHeight="1" x14ac:dyDescent="0.35">
      <c r="A227" s="1128"/>
      <c r="B227" s="47"/>
      <c r="C227" s="110"/>
      <c r="D227" s="111"/>
      <c r="E227" s="111"/>
      <c r="F227" s="47"/>
      <c r="G227" s="47"/>
      <c r="H227" s="47"/>
      <c r="I227" s="47"/>
      <c r="J227" s="120"/>
      <c r="K227" s="47"/>
      <c r="L227" s="47"/>
      <c r="M227" s="92"/>
      <c r="N227" s="92"/>
      <c r="O227" s="92"/>
      <c r="P227" s="92"/>
      <c r="Q227" s="47"/>
    </row>
    <row r="228" spans="1:17" ht="18" customHeight="1" x14ac:dyDescent="0.35">
      <c r="A228" s="1128"/>
      <c r="B228" s="47"/>
      <c r="C228" s="110"/>
      <c r="D228" s="111"/>
      <c r="E228" s="111"/>
      <c r="F228" s="47"/>
      <c r="G228" s="47"/>
      <c r="H228" s="47"/>
      <c r="I228" s="47"/>
      <c r="J228" s="120"/>
      <c r="K228" s="47"/>
      <c r="L228" s="47"/>
      <c r="M228" s="92"/>
      <c r="N228" s="92"/>
      <c r="O228" s="92"/>
      <c r="P228" s="92"/>
      <c r="Q228" s="47"/>
    </row>
    <row r="229" spans="1:17" ht="18" customHeight="1" x14ac:dyDescent="0.35">
      <c r="A229" s="1128"/>
      <c r="B229" s="47"/>
      <c r="C229" s="110"/>
      <c r="D229" s="111"/>
      <c r="E229" s="111"/>
      <c r="F229" s="47"/>
      <c r="G229" s="47"/>
      <c r="H229" s="47"/>
      <c r="I229" s="47"/>
      <c r="J229" s="120"/>
      <c r="K229" s="47"/>
      <c r="L229" s="47"/>
      <c r="M229" s="92"/>
      <c r="N229" s="92"/>
      <c r="O229" s="92"/>
      <c r="P229" s="92"/>
      <c r="Q229" s="47"/>
    </row>
    <row r="230" spans="1:17" ht="18" customHeight="1" x14ac:dyDescent="0.35">
      <c r="A230" s="1128"/>
      <c r="B230" s="47"/>
      <c r="C230" s="110"/>
      <c r="D230" s="111"/>
      <c r="E230" s="111"/>
      <c r="F230" s="47"/>
      <c r="G230" s="47"/>
      <c r="H230" s="47"/>
      <c r="I230" s="47"/>
      <c r="J230" s="120"/>
      <c r="K230" s="47"/>
      <c r="L230" s="47"/>
      <c r="M230" s="92"/>
      <c r="N230" s="92"/>
      <c r="O230" s="92"/>
      <c r="P230" s="92"/>
      <c r="Q230" s="47"/>
    </row>
    <row r="231" spans="1:17" ht="18" customHeight="1" x14ac:dyDescent="0.35">
      <c r="A231" s="1128"/>
      <c r="B231" s="47"/>
      <c r="C231" s="110"/>
      <c r="D231" s="111"/>
      <c r="E231" s="111"/>
      <c r="F231" s="47"/>
      <c r="G231" s="47"/>
      <c r="H231" s="47"/>
      <c r="I231" s="47"/>
      <c r="J231" s="120"/>
      <c r="K231" s="47"/>
      <c r="L231" s="47"/>
      <c r="M231" s="92"/>
      <c r="N231" s="92"/>
      <c r="O231" s="92"/>
      <c r="P231" s="92"/>
      <c r="Q231" s="47"/>
    </row>
    <row r="232" spans="1:17" ht="18" customHeight="1" x14ac:dyDescent="0.35">
      <c r="A232" s="1128"/>
      <c r="B232" s="47"/>
      <c r="C232" s="110"/>
      <c r="D232" s="111"/>
      <c r="E232" s="111"/>
      <c r="F232" s="47"/>
      <c r="G232" s="47"/>
      <c r="H232" s="47"/>
      <c r="I232" s="47"/>
      <c r="J232" s="120"/>
      <c r="K232" s="47"/>
      <c r="L232" s="47"/>
      <c r="M232" s="92"/>
      <c r="N232" s="92"/>
      <c r="O232" s="92"/>
      <c r="P232" s="92"/>
      <c r="Q232" s="47"/>
    </row>
    <row r="233" spans="1:17" ht="18" customHeight="1" x14ac:dyDescent="0.35">
      <c r="A233" s="1128"/>
      <c r="B233" s="47"/>
      <c r="C233" s="110"/>
      <c r="D233" s="111"/>
      <c r="E233" s="111"/>
      <c r="F233" s="47"/>
      <c r="G233" s="47"/>
      <c r="H233" s="47"/>
      <c r="I233" s="47"/>
      <c r="J233" s="120"/>
      <c r="K233" s="47"/>
      <c r="L233" s="47"/>
      <c r="M233" s="92"/>
      <c r="N233" s="92"/>
      <c r="O233" s="92"/>
      <c r="P233" s="92"/>
      <c r="Q233" s="47"/>
    </row>
    <row r="234" spans="1:17" ht="18" customHeight="1" x14ac:dyDescent="0.35">
      <c r="A234" s="1128"/>
      <c r="B234" s="47"/>
      <c r="C234" s="110"/>
      <c r="D234" s="111"/>
      <c r="E234" s="111"/>
      <c r="F234" s="47"/>
      <c r="G234" s="47"/>
      <c r="H234" s="47"/>
      <c r="I234" s="47"/>
      <c r="J234" s="120"/>
      <c r="K234" s="47"/>
      <c r="L234" s="47"/>
      <c r="M234" s="92"/>
      <c r="N234" s="92"/>
      <c r="O234" s="92"/>
      <c r="P234" s="92"/>
      <c r="Q234" s="47"/>
    </row>
    <row r="235" spans="1:17" ht="18" customHeight="1" x14ac:dyDescent="0.35">
      <c r="A235" s="1128"/>
      <c r="B235" s="47"/>
      <c r="C235" s="110"/>
      <c r="D235" s="111"/>
      <c r="E235" s="111"/>
      <c r="F235" s="47"/>
      <c r="G235" s="47"/>
      <c r="H235" s="47"/>
      <c r="I235" s="47"/>
      <c r="J235" s="120"/>
      <c r="K235" s="47"/>
      <c r="L235" s="47"/>
      <c r="M235" s="92"/>
      <c r="N235" s="92"/>
      <c r="O235" s="92"/>
      <c r="P235" s="92"/>
      <c r="Q235" s="47"/>
    </row>
    <row r="236" spans="1:17" ht="18" customHeight="1" x14ac:dyDescent="0.35">
      <c r="A236" s="1128"/>
      <c r="B236" s="47"/>
      <c r="C236" s="110"/>
      <c r="D236" s="111"/>
      <c r="E236" s="111"/>
      <c r="F236" s="47"/>
      <c r="G236" s="47"/>
      <c r="H236" s="47"/>
      <c r="I236" s="47"/>
      <c r="J236" s="120"/>
      <c r="K236" s="47"/>
      <c r="L236" s="47"/>
      <c r="M236" s="92"/>
      <c r="N236" s="92"/>
      <c r="O236" s="92"/>
      <c r="P236" s="92"/>
      <c r="Q236" s="47"/>
    </row>
    <row r="237" spans="1:17" ht="18" customHeight="1" x14ac:dyDescent="0.35">
      <c r="A237" s="1128"/>
      <c r="B237" s="47"/>
      <c r="C237" s="110"/>
      <c r="D237" s="111"/>
      <c r="E237" s="111"/>
      <c r="F237" s="47"/>
      <c r="G237" s="47"/>
      <c r="H237" s="47"/>
      <c r="I237" s="47"/>
      <c r="J237" s="120"/>
      <c r="K237" s="47"/>
      <c r="L237" s="47"/>
      <c r="M237" s="92"/>
      <c r="N237" s="92"/>
      <c r="O237" s="92"/>
      <c r="P237" s="92"/>
      <c r="Q237" s="47"/>
    </row>
    <row r="238" spans="1:17" ht="18" customHeight="1" x14ac:dyDescent="0.35">
      <c r="A238" s="1128"/>
      <c r="B238" s="47"/>
      <c r="C238" s="110"/>
      <c r="D238" s="111"/>
      <c r="E238" s="111"/>
      <c r="F238" s="47"/>
      <c r="G238" s="47"/>
      <c r="H238" s="47"/>
      <c r="I238" s="47"/>
      <c r="J238" s="120"/>
      <c r="K238" s="47"/>
      <c r="L238" s="47"/>
      <c r="M238" s="92"/>
      <c r="N238" s="92"/>
      <c r="O238" s="92"/>
      <c r="P238" s="92"/>
      <c r="Q238" s="47"/>
    </row>
    <row r="239" spans="1:17" ht="18" customHeight="1" x14ac:dyDescent="0.35">
      <c r="A239" s="1128"/>
      <c r="B239" s="47"/>
      <c r="C239" s="110"/>
      <c r="D239" s="111"/>
      <c r="E239" s="111"/>
      <c r="F239" s="47"/>
      <c r="G239" s="47"/>
      <c r="H239" s="47"/>
      <c r="I239" s="47"/>
      <c r="J239" s="120"/>
      <c r="K239" s="47"/>
      <c r="L239" s="47"/>
      <c r="M239" s="92"/>
      <c r="N239" s="92"/>
      <c r="O239" s="92"/>
      <c r="P239" s="92"/>
      <c r="Q239" s="47"/>
    </row>
    <row r="240" spans="1:17" ht="18" customHeight="1" x14ac:dyDescent="0.35">
      <c r="A240" s="1128"/>
      <c r="B240" s="47"/>
      <c r="C240" s="110"/>
      <c r="D240" s="111"/>
      <c r="E240" s="111"/>
      <c r="F240" s="47"/>
      <c r="G240" s="47"/>
      <c r="H240" s="47"/>
      <c r="I240" s="47"/>
      <c r="J240" s="120"/>
      <c r="K240" s="47"/>
      <c r="L240" s="47"/>
      <c r="M240" s="92"/>
      <c r="N240" s="92"/>
      <c r="O240" s="92"/>
      <c r="P240" s="92"/>
      <c r="Q240" s="47"/>
    </row>
    <row r="241" spans="1:17" ht="18" customHeight="1" x14ac:dyDescent="0.35">
      <c r="A241" s="1128"/>
      <c r="B241" s="47"/>
      <c r="C241" s="110"/>
      <c r="D241" s="111"/>
      <c r="E241" s="111"/>
      <c r="F241" s="47"/>
      <c r="G241" s="47"/>
      <c r="H241" s="47"/>
      <c r="I241" s="47"/>
      <c r="J241" s="120"/>
      <c r="K241" s="47"/>
      <c r="L241" s="47"/>
      <c r="M241" s="92"/>
      <c r="N241" s="92"/>
      <c r="O241" s="92"/>
      <c r="P241" s="92"/>
      <c r="Q241" s="47"/>
    </row>
    <row r="242" spans="1:17" ht="18" customHeight="1" x14ac:dyDescent="0.35">
      <c r="A242" s="1128"/>
      <c r="B242" s="47"/>
      <c r="C242" s="110"/>
      <c r="D242" s="111"/>
      <c r="E242" s="111"/>
      <c r="F242" s="47"/>
      <c r="G242" s="47"/>
      <c r="H242" s="47"/>
      <c r="I242" s="47"/>
      <c r="J242" s="120"/>
      <c r="K242" s="47"/>
      <c r="L242" s="47"/>
      <c r="M242" s="92"/>
      <c r="N242" s="92"/>
      <c r="O242" s="92"/>
      <c r="P242" s="92"/>
      <c r="Q242" s="47"/>
    </row>
    <row r="243" spans="1:17" ht="18" customHeight="1" x14ac:dyDescent="0.35">
      <c r="A243" s="1128"/>
      <c r="B243" s="47"/>
      <c r="C243" s="110"/>
      <c r="D243" s="111"/>
      <c r="E243" s="111"/>
      <c r="F243" s="47"/>
      <c r="G243" s="47"/>
      <c r="H243" s="47"/>
      <c r="I243" s="47"/>
      <c r="J243" s="120"/>
      <c r="K243" s="47"/>
      <c r="L243" s="47"/>
      <c r="M243" s="92"/>
      <c r="N243" s="92"/>
      <c r="O243" s="92"/>
      <c r="P243" s="92"/>
      <c r="Q243" s="47"/>
    </row>
    <row r="244" spans="1:17" ht="18" customHeight="1" x14ac:dyDescent="0.35">
      <c r="A244" s="1128"/>
      <c r="B244" s="47"/>
      <c r="C244" s="110"/>
      <c r="D244" s="111"/>
      <c r="E244" s="111"/>
      <c r="F244" s="47"/>
      <c r="G244" s="47"/>
      <c r="H244" s="47"/>
      <c r="I244" s="47"/>
      <c r="J244" s="120"/>
      <c r="K244" s="47"/>
      <c r="L244" s="47"/>
      <c r="M244" s="92"/>
      <c r="N244" s="92"/>
      <c r="O244" s="92"/>
      <c r="P244" s="92"/>
      <c r="Q244" s="47"/>
    </row>
    <row r="245" spans="1:17" ht="18" customHeight="1" x14ac:dyDescent="0.35">
      <c r="A245" s="1128"/>
      <c r="B245" s="47"/>
      <c r="C245" s="110"/>
      <c r="D245" s="111"/>
      <c r="E245" s="111"/>
      <c r="F245" s="47"/>
      <c r="G245" s="47"/>
      <c r="H245" s="47"/>
      <c r="I245" s="47"/>
      <c r="J245" s="120"/>
      <c r="K245" s="47"/>
      <c r="L245" s="47"/>
      <c r="M245" s="92"/>
      <c r="N245" s="92"/>
      <c r="O245" s="92"/>
      <c r="P245" s="92"/>
      <c r="Q245" s="47"/>
    </row>
    <row r="246" spans="1:17" ht="18" customHeight="1" x14ac:dyDescent="0.35">
      <c r="A246" s="1128"/>
      <c r="B246" s="47"/>
      <c r="C246" s="110"/>
      <c r="D246" s="111"/>
      <c r="E246" s="111"/>
      <c r="F246" s="47"/>
      <c r="G246" s="47"/>
      <c r="H246" s="47"/>
      <c r="I246" s="47"/>
      <c r="J246" s="120"/>
      <c r="K246" s="47"/>
      <c r="L246" s="47"/>
      <c r="M246" s="92"/>
      <c r="N246" s="92"/>
      <c r="O246" s="92"/>
      <c r="P246" s="92"/>
      <c r="Q246" s="47"/>
    </row>
    <row r="247" spans="1:17" ht="18" customHeight="1" x14ac:dyDescent="0.35">
      <c r="A247" s="1128"/>
      <c r="B247" s="47"/>
      <c r="C247" s="110"/>
      <c r="D247" s="111"/>
      <c r="E247" s="111"/>
      <c r="F247" s="47"/>
      <c r="G247" s="47"/>
      <c r="H247" s="47"/>
      <c r="I247" s="47"/>
      <c r="J247" s="120"/>
      <c r="K247" s="47"/>
      <c r="L247" s="47"/>
      <c r="M247" s="92"/>
      <c r="N247" s="92"/>
      <c r="O247" s="92"/>
      <c r="P247" s="92"/>
      <c r="Q247" s="47"/>
    </row>
    <row r="248" spans="1:17" ht="18" customHeight="1" x14ac:dyDescent="0.35">
      <c r="A248" s="1128"/>
      <c r="B248" s="47"/>
      <c r="C248" s="110"/>
      <c r="D248" s="111"/>
      <c r="E248" s="111"/>
      <c r="F248" s="47"/>
      <c r="G248" s="47"/>
      <c r="H248" s="47"/>
      <c r="I248" s="47"/>
      <c r="J248" s="120"/>
      <c r="K248" s="47"/>
      <c r="L248" s="47"/>
      <c r="M248" s="92"/>
      <c r="N248" s="92"/>
      <c r="O248" s="92"/>
      <c r="P248" s="92"/>
      <c r="Q248" s="47"/>
    </row>
    <row r="249" spans="1:17" ht="18" customHeight="1" x14ac:dyDescent="0.35">
      <c r="A249" s="1128"/>
      <c r="B249" s="47"/>
      <c r="C249" s="110"/>
      <c r="D249" s="111"/>
      <c r="E249" s="111"/>
      <c r="F249" s="47"/>
      <c r="G249" s="47"/>
      <c r="H249" s="47"/>
      <c r="I249" s="47"/>
      <c r="J249" s="120"/>
      <c r="K249" s="47"/>
      <c r="L249" s="47"/>
      <c r="M249" s="92"/>
      <c r="N249" s="92"/>
      <c r="O249" s="92"/>
      <c r="P249" s="92"/>
      <c r="Q249" s="47"/>
    </row>
    <row r="250" spans="1:17" ht="18" customHeight="1" x14ac:dyDescent="0.35">
      <c r="A250" s="1128"/>
      <c r="B250" s="47"/>
      <c r="C250" s="110"/>
      <c r="D250" s="111"/>
      <c r="E250" s="111"/>
      <c r="F250" s="47"/>
      <c r="G250" s="47"/>
      <c r="H250" s="47"/>
      <c r="I250" s="47"/>
      <c r="J250" s="120"/>
      <c r="K250" s="47"/>
      <c r="L250" s="47"/>
      <c r="M250" s="92"/>
      <c r="N250" s="92"/>
      <c r="O250" s="92"/>
      <c r="P250" s="92"/>
      <c r="Q250" s="47"/>
    </row>
    <row r="251" spans="1:17" ht="18" customHeight="1" x14ac:dyDescent="0.35">
      <c r="A251" s="1128"/>
      <c r="B251" s="47"/>
      <c r="C251" s="110"/>
      <c r="D251" s="111"/>
      <c r="E251" s="111"/>
      <c r="F251" s="47"/>
      <c r="G251" s="47"/>
      <c r="H251" s="47"/>
      <c r="I251" s="47"/>
      <c r="J251" s="120"/>
      <c r="K251" s="47"/>
      <c r="L251" s="47"/>
      <c r="M251" s="92"/>
      <c r="N251" s="92"/>
      <c r="O251" s="92"/>
      <c r="P251" s="92"/>
      <c r="Q251" s="47"/>
    </row>
    <row r="252" spans="1:17" ht="18" customHeight="1" x14ac:dyDescent="0.35">
      <c r="A252" s="1128"/>
      <c r="B252" s="47"/>
      <c r="C252" s="110"/>
      <c r="D252" s="111"/>
      <c r="E252" s="111"/>
      <c r="F252" s="47"/>
      <c r="G252" s="47"/>
      <c r="H252" s="47"/>
      <c r="I252" s="47"/>
      <c r="J252" s="120"/>
      <c r="K252" s="47"/>
      <c r="L252" s="47"/>
      <c r="M252" s="92"/>
      <c r="N252" s="92"/>
      <c r="O252" s="92"/>
      <c r="P252" s="92"/>
      <c r="Q252" s="47"/>
    </row>
    <row r="253" spans="1:17" ht="18" customHeight="1" x14ac:dyDescent="0.35">
      <c r="A253" s="1128"/>
      <c r="B253" s="47"/>
      <c r="C253" s="110"/>
      <c r="D253" s="111"/>
      <c r="E253" s="111"/>
      <c r="F253" s="47"/>
      <c r="G253" s="47"/>
      <c r="H253" s="47"/>
      <c r="I253" s="47"/>
      <c r="J253" s="120"/>
      <c r="K253" s="47"/>
      <c r="L253" s="47"/>
      <c r="M253" s="92"/>
      <c r="N253" s="92"/>
      <c r="O253" s="92"/>
      <c r="P253" s="92"/>
      <c r="Q253" s="47"/>
    </row>
    <row r="254" spans="1:17" ht="18" customHeight="1" x14ac:dyDescent="0.35">
      <c r="A254" s="1128"/>
      <c r="B254" s="47"/>
      <c r="C254" s="110"/>
      <c r="D254" s="111"/>
      <c r="E254" s="111"/>
      <c r="F254" s="47"/>
      <c r="G254" s="47"/>
      <c r="H254" s="47"/>
      <c r="I254" s="47"/>
      <c r="J254" s="120"/>
      <c r="K254" s="47"/>
      <c r="L254" s="47"/>
      <c r="M254" s="92"/>
      <c r="N254" s="92"/>
      <c r="O254" s="92"/>
      <c r="P254" s="92"/>
      <c r="Q254" s="47"/>
    </row>
    <row r="255" spans="1:17" ht="18" customHeight="1" x14ac:dyDescent="0.35">
      <c r="A255" s="1128"/>
      <c r="B255" s="47"/>
      <c r="C255" s="110"/>
      <c r="D255" s="111"/>
      <c r="E255" s="111"/>
      <c r="F255" s="47"/>
      <c r="G255" s="47"/>
      <c r="H255" s="47"/>
      <c r="I255" s="47"/>
      <c r="J255" s="120"/>
      <c r="K255" s="47"/>
      <c r="L255" s="47"/>
      <c r="M255" s="92"/>
      <c r="N255" s="92"/>
      <c r="O255" s="92"/>
      <c r="P255" s="92"/>
      <c r="Q255" s="47"/>
    </row>
    <row r="256" spans="1:17" ht="18" customHeight="1" x14ac:dyDescent="0.35">
      <c r="A256" s="1128"/>
      <c r="B256" s="47"/>
      <c r="C256" s="110"/>
      <c r="D256" s="111"/>
      <c r="E256" s="111"/>
      <c r="F256" s="47"/>
      <c r="G256" s="47"/>
      <c r="H256" s="47"/>
      <c r="I256" s="47"/>
      <c r="J256" s="120"/>
      <c r="K256" s="47"/>
      <c r="L256" s="47"/>
      <c r="M256" s="92"/>
      <c r="N256" s="92"/>
      <c r="O256" s="92"/>
      <c r="P256" s="92"/>
      <c r="Q256" s="47"/>
    </row>
    <row r="257" spans="1:17" ht="18" customHeight="1" x14ac:dyDescent="0.35">
      <c r="A257" s="1128"/>
      <c r="B257" s="47"/>
      <c r="C257" s="110"/>
      <c r="D257" s="111"/>
      <c r="E257" s="111"/>
      <c r="F257" s="47"/>
      <c r="G257" s="47"/>
      <c r="H257" s="47"/>
      <c r="I257" s="47"/>
      <c r="J257" s="120"/>
      <c r="K257" s="47"/>
      <c r="L257" s="47"/>
      <c r="M257" s="92"/>
      <c r="N257" s="92"/>
      <c r="O257" s="92"/>
      <c r="P257" s="92"/>
      <c r="Q257" s="47"/>
    </row>
    <row r="258" spans="1:17" ht="18" customHeight="1" x14ac:dyDescent="0.35">
      <c r="A258" s="1128"/>
      <c r="B258" s="47"/>
      <c r="C258" s="110"/>
      <c r="D258" s="111"/>
      <c r="E258" s="111"/>
      <c r="F258" s="47"/>
      <c r="G258" s="47"/>
      <c r="H258" s="47"/>
      <c r="I258" s="47"/>
      <c r="J258" s="120"/>
      <c r="K258" s="47"/>
      <c r="L258" s="47"/>
      <c r="M258" s="92"/>
      <c r="N258" s="92"/>
      <c r="O258" s="92"/>
      <c r="P258" s="92"/>
      <c r="Q258" s="47"/>
    </row>
    <row r="259" spans="1:17" ht="18" customHeight="1" x14ac:dyDescent="0.35">
      <c r="A259" s="1128"/>
      <c r="B259" s="47"/>
      <c r="C259" s="110"/>
      <c r="D259" s="111"/>
      <c r="E259" s="111"/>
      <c r="F259" s="47"/>
      <c r="G259" s="47"/>
      <c r="H259" s="47"/>
      <c r="I259" s="47"/>
      <c r="J259" s="120"/>
      <c r="K259" s="47"/>
      <c r="L259" s="47"/>
      <c r="M259" s="92"/>
      <c r="N259" s="92"/>
      <c r="O259" s="92"/>
      <c r="P259" s="92"/>
      <c r="Q259" s="47"/>
    </row>
    <row r="260" spans="1:17" ht="18" customHeight="1" x14ac:dyDescent="0.35">
      <c r="A260" s="1128"/>
      <c r="B260" s="47"/>
      <c r="C260" s="110"/>
      <c r="D260" s="111"/>
      <c r="E260" s="111"/>
      <c r="F260" s="47"/>
      <c r="G260" s="47"/>
      <c r="H260" s="47"/>
      <c r="I260" s="47"/>
      <c r="J260" s="120"/>
      <c r="K260" s="47"/>
      <c r="L260" s="47"/>
      <c r="M260" s="92"/>
      <c r="N260" s="92"/>
      <c r="O260" s="92"/>
      <c r="P260" s="92"/>
      <c r="Q260" s="47"/>
    </row>
    <row r="261" spans="1:17" ht="18" customHeight="1" x14ac:dyDescent="0.35">
      <c r="A261" s="1128"/>
      <c r="B261" s="47"/>
      <c r="C261" s="110"/>
      <c r="D261" s="111"/>
      <c r="E261" s="111"/>
      <c r="F261" s="47"/>
      <c r="G261" s="47"/>
      <c r="H261" s="47"/>
      <c r="I261" s="47"/>
      <c r="J261" s="120"/>
      <c r="K261" s="47"/>
      <c r="L261" s="47"/>
      <c r="M261" s="92"/>
      <c r="N261" s="92"/>
      <c r="O261" s="92"/>
      <c r="P261" s="92"/>
      <c r="Q261" s="47"/>
    </row>
    <row r="262" spans="1:17" ht="18" customHeight="1" x14ac:dyDescent="0.35">
      <c r="A262" s="1128"/>
      <c r="B262" s="47"/>
      <c r="C262" s="110"/>
      <c r="D262" s="111"/>
      <c r="E262" s="111"/>
      <c r="F262" s="47"/>
      <c r="G262" s="47"/>
      <c r="H262" s="47"/>
      <c r="I262" s="47"/>
      <c r="J262" s="120"/>
      <c r="K262" s="47"/>
      <c r="L262" s="47"/>
      <c r="M262" s="92"/>
      <c r="N262" s="92"/>
      <c r="O262" s="92"/>
      <c r="P262" s="92"/>
      <c r="Q262" s="47"/>
    </row>
    <row r="263" spans="1:17" ht="18" customHeight="1" x14ac:dyDescent="0.35">
      <c r="A263" s="1128"/>
      <c r="B263" s="47"/>
      <c r="C263" s="110"/>
      <c r="D263" s="111"/>
      <c r="E263" s="111"/>
      <c r="F263" s="47"/>
      <c r="G263" s="47"/>
      <c r="H263" s="47"/>
      <c r="I263" s="47"/>
      <c r="J263" s="120"/>
      <c r="K263" s="47"/>
      <c r="L263" s="47"/>
      <c r="M263" s="92"/>
      <c r="N263" s="92"/>
      <c r="O263" s="92"/>
      <c r="P263" s="92"/>
      <c r="Q263" s="47"/>
    </row>
    <row r="264" spans="1:17" ht="18" customHeight="1" x14ac:dyDescent="0.35">
      <c r="A264" s="1128"/>
      <c r="B264" s="47"/>
      <c r="C264" s="110"/>
      <c r="D264" s="111"/>
      <c r="E264" s="111"/>
      <c r="F264" s="47"/>
      <c r="G264" s="47"/>
      <c r="H264" s="47"/>
      <c r="I264" s="47"/>
      <c r="J264" s="120"/>
      <c r="K264" s="47"/>
      <c r="L264" s="47"/>
      <c r="M264" s="92"/>
      <c r="N264" s="92"/>
      <c r="O264" s="92"/>
      <c r="P264" s="92"/>
      <c r="Q264" s="47"/>
    </row>
    <row r="265" spans="1:17" ht="18" customHeight="1" x14ac:dyDescent="0.35">
      <c r="A265" s="1128"/>
      <c r="B265" s="47"/>
      <c r="C265" s="110"/>
      <c r="D265" s="111"/>
      <c r="E265" s="111"/>
      <c r="F265" s="47"/>
      <c r="G265" s="47"/>
      <c r="H265" s="47"/>
      <c r="I265" s="47"/>
      <c r="J265" s="120"/>
      <c r="K265" s="47"/>
      <c r="L265" s="47"/>
      <c r="M265" s="92"/>
      <c r="N265" s="92"/>
      <c r="O265" s="92"/>
      <c r="P265" s="92"/>
      <c r="Q265" s="47"/>
    </row>
    <row r="266" spans="1:17" ht="18" customHeight="1" x14ac:dyDescent="0.35">
      <c r="A266" s="1128"/>
      <c r="B266" s="47"/>
      <c r="C266" s="110"/>
      <c r="D266" s="111"/>
      <c r="E266" s="111"/>
      <c r="F266" s="47"/>
      <c r="G266" s="47"/>
      <c r="H266" s="47"/>
      <c r="I266" s="47"/>
      <c r="J266" s="120"/>
      <c r="K266" s="47"/>
      <c r="L266" s="47"/>
      <c r="M266" s="92"/>
      <c r="N266" s="92"/>
      <c r="O266" s="92"/>
      <c r="P266" s="92"/>
      <c r="Q266" s="47"/>
    </row>
    <row r="267" spans="1:17" ht="18" customHeight="1" x14ac:dyDescent="0.35">
      <c r="A267" s="1128"/>
      <c r="B267" s="47"/>
      <c r="C267" s="110"/>
      <c r="D267" s="111"/>
      <c r="E267" s="111"/>
      <c r="F267" s="47"/>
      <c r="G267" s="47"/>
      <c r="H267" s="47"/>
      <c r="I267" s="47"/>
      <c r="J267" s="120"/>
      <c r="K267" s="47"/>
      <c r="L267" s="47"/>
      <c r="M267" s="92"/>
      <c r="N267" s="92"/>
      <c r="O267" s="92"/>
      <c r="P267" s="92"/>
      <c r="Q267" s="47"/>
    </row>
    <row r="268" spans="1:17" ht="18" customHeight="1" x14ac:dyDescent="0.35">
      <c r="A268" s="1128"/>
      <c r="B268" s="47"/>
      <c r="C268" s="110"/>
      <c r="D268" s="111"/>
      <c r="E268" s="111"/>
      <c r="F268" s="47"/>
      <c r="G268" s="47"/>
      <c r="H268" s="47"/>
      <c r="I268" s="47"/>
      <c r="J268" s="120"/>
      <c r="K268" s="47"/>
      <c r="L268" s="47"/>
      <c r="M268" s="92"/>
      <c r="N268" s="92"/>
      <c r="O268" s="92"/>
      <c r="P268" s="92"/>
      <c r="Q268" s="47"/>
    </row>
    <row r="269" spans="1:17" ht="18" customHeight="1" x14ac:dyDescent="0.35">
      <c r="A269" s="1128"/>
      <c r="B269" s="47"/>
      <c r="C269" s="110"/>
      <c r="D269" s="111"/>
      <c r="E269" s="111"/>
      <c r="F269" s="47"/>
      <c r="G269" s="47"/>
      <c r="H269" s="47"/>
      <c r="I269" s="47"/>
      <c r="J269" s="120"/>
      <c r="K269" s="47"/>
      <c r="L269" s="47"/>
      <c r="M269" s="92"/>
      <c r="N269" s="92"/>
      <c r="O269" s="92"/>
      <c r="P269" s="92"/>
      <c r="Q269" s="47"/>
    </row>
    <row r="270" spans="1:17" ht="18" customHeight="1" x14ac:dyDescent="0.35">
      <c r="A270" s="1128"/>
      <c r="B270" s="47"/>
      <c r="C270" s="110"/>
      <c r="D270" s="111"/>
      <c r="E270" s="111"/>
      <c r="F270" s="47"/>
      <c r="G270" s="47"/>
      <c r="H270" s="47"/>
      <c r="I270" s="47"/>
      <c r="J270" s="120"/>
      <c r="K270" s="47"/>
      <c r="L270" s="47"/>
      <c r="M270" s="92"/>
      <c r="N270" s="92"/>
      <c r="O270" s="92"/>
      <c r="P270" s="92"/>
      <c r="Q270" s="47"/>
    </row>
    <row r="271" spans="1:17" ht="18" customHeight="1" x14ac:dyDescent="0.35">
      <c r="A271" s="1128"/>
      <c r="B271" s="47"/>
      <c r="C271" s="110"/>
      <c r="D271" s="111"/>
      <c r="E271" s="111"/>
      <c r="F271" s="47"/>
      <c r="G271" s="47"/>
      <c r="H271" s="47"/>
      <c r="I271" s="47"/>
      <c r="J271" s="120"/>
      <c r="K271" s="47"/>
      <c r="L271" s="47"/>
      <c r="M271" s="92"/>
      <c r="N271" s="92"/>
      <c r="O271" s="92"/>
      <c r="P271" s="92"/>
      <c r="Q271" s="47"/>
    </row>
    <row r="272" spans="1:17" ht="18" customHeight="1" x14ac:dyDescent="0.35">
      <c r="A272" s="1128"/>
      <c r="B272" s="47"/>
      <c r="C272" s="110"/>
      <c r="D272" s="111"/>
      <c r="E272" s="111"/>
      <c r="F272" s="47"/>
      <c r="G272" s="47"/>
      <c r="H272" s="47"/>
      <c r="I272" s="47"/>
      <c r="J272" s="120"/>
      <c r="K272" s="47"/>
      <c r="L272" s="47"/>
      <c r="M272" s="92"/>
      <c r="N272" s="92"/>
      <c r="O272" s="92"/>
      <c r="P272" s="92"/>
      <c r="Q272" s="47"/>
    </row>
    <row r="273" spans="1:17" ht="18" customHeight="1" x14ac:dyDescent="0.35">
      <c r="A273" s="1128"/>
      <c r="B273" s="47"/>
      <c r="C273" s="110"/>
      <c r="D273" s="111"/>
      <c r="E273" s="111"/>
      <c r="F273" s="47"/>
      <c r="G273" s="47"/>
      <c r="H273" s="47"/>
      <c r="I273" s="47"/>
      <c r="J273" s="120"/>
      <c r="K273" s="47"/>
      <c r="L273" s="47"/>
      <c r="M273" s="92"/>
      <c r="N273" s="92"/>
      <c r="O273" s="92"/>
      <c r="P273" s="92"/>
      <c r="Q273" s="47"/>
    </row>
    <row r="274" spans="1:17" ht="18" customHeight="1" x14ac:dyDescent="0.35">
      <c r="A274" s="1128"/>
      <c r="B274" s="47"/>
      <c r="C274" s="110"/>
      <c r="D274" s="111"/>
      <c r="E274" s="111"/>
      <c r="F274" s="47"/>
      <c r="G274" s="47"/>
      <c r="H274" s="47"/>
      <c r="I274" s="47"/>
      <c r="J274" s="120"/>
      <c r="K274" s="47"/>
      <c r="L274" s="47"/>
      <c r="M274" s="92"/>
      <c r="N274" s="92"/>
      <c r="O274" s="92"/>
      <c r="P274" s="92"/>
      <c r="Q274" s="47"/>
    </row>
    <row r="275" spans="1:17" ht="18" customHeight="1" x14ac:dyDescent="0.35">
      <c r="A275" s="1128"/>
      <c r="B275" s="47"/>
      <c r="C275" s="110"/>
      <c r="D275" s="111"/>
      <c r="E275" s="111"/>
      <c r="F275" s="47"/>
      <c r="G275" s="47"/>
      <c r="H275" s="47"/>
      <c r="I275" s="47"/>
      <c r="J275" s="120"/>
      <c r="K275" s="47"/>
      <c r="L275" s="47"/>
      <c r="M275" s="92"/>
      <c r="N275" s="92"/>
      <c r="O275" s="92"/>
      <c r="P275" s="92"/>
      <c r="Q275" s="47"/>
    </row>
    <row r="276" spans="1:17" ht="18" customHeight="1" x14ac:dyDescent="0.35">
      <c r="A276" s="1128"/>
      <c r="B276" s="47"/>
      <c r="C276" s="110"/>
      <c r="D276" s="111"/>
      <c r="E276" s="111"/>
      <c r="F276" s="47"/>
      <c r="G276" s="47"/>
      <c r="H276" s="47"/>
      <c r="I276" s="47"/>
      <c r="J276" s="120"/>
      <c r="K276" s="47"/>
      <c r="L276" s="47"/>
      <c r="M276" s="92"/>
      <c r="N276" s="92"/>
      <c r="O276" s="92"/>
      <c r="P276" s="92"/>
      <c r="Q276" s="47"/>
    </row>
    <row r="277" spans="1:17" ht="18" customHeight="1" x14ac:dyDescent="0.35">
      <c r="A277" s="1128"/>
      <c r="B277" s="47"/>
      <c r="C277" s="110"/>
      <c r="D277" s="111"/>
      <c r="E277" s="111"/>
      <c r="F277" s="47"/>
      <c r="G277" s="47"/>
      <c r="H277" s="47"/>
      <c r="I277" s="47"/>
      <c r="J277" s="120"/>
      <c r="K277" s="47"/>
      <c r="L277" s="47"/>
      <c r="M277" s="92"/>
      <c r="N277" s="92"/>
      <c r="O277" s="92"/>
      <c r="P277" s="92"/>
      <c r="Q277" s="47"/>
    </row>
    <row r="278" spans="1:17" ht="18" customHeight="1" x14ac:dyDescent="0.35">
      <c r="A278" s="1128"/>
      <c r="B278" s="47"/>
      <c r="C278" s="110"/>
      <c r="D278" s="111"/>
      <c r="E278" s="111"/>
      <c r="F278" s="47"/>
      <c r="G278" s="47"/>
      <c r="H278" s="47"/>
      <c r="I278" s="47"/>
      <c r="J278" s="120"/>
      <c r="K278" s="47"/>
      <c r="L278" s="47"/>
      <c r="M278" s="92"/>
      <c r="N278" s="92"/>
      <c r="O278" s="92"/>
      <c r="P278" s="92"/>
      <c r="Q278" s="47"/>
    </row>
    <row r="279" spans="1:17" ht="18" customHeight="1" x14ac:dyDescent="0.35">
      <c r="A279" s="1128"/>
      <c r="B279" s="47"/>
      <c r="C279" s="110"/>
      <c r="D279" s="111"/>
      <c r="E279" s="111"/>
      <c r="F279" s="47"/>
      <c r="G279" s="47"/>
      <c r="H279" s="47"/>
      <c r="I279" s="47"/>
      <c r="J279" s="120"/>
      <c r="K279" s="47"/>
      <c r="L279" s="47"/>
      <c r="M279" s="92"/>
      <c r="N279" s="92"/>
      <c r="O279" s="92"/>
      <c r="P279" s="92"/>
      <c r="Q279" s="47"/>
    </row>
    <row r="280" spans="1:17" ht="18" customHeight="1" x14ac:dyDescent="0.35">
      <c r="A280" s="1128"/>
      <c r="B280" s="47"/>
      <c r="C280" s="110"/>
      <c r="D280" s="111"/>
      <c r="E280" s="111"/>
      <c r="F280" s="47"/>
      <c r="G280" s="47"/>
      <c r="H280" s="47"/>
      <c r="I280" s="47"/>
      <c r="J280" s="120"/>
      <c r="K280" s="47"/>
      <c r="L280" s="47"/>
      <c r="M280" s="92"/>
      <c r="N280" s="92"/>
      <c r="O280" s="92"/>
      <c r="P280" s="92"/>
      <c r="Q280" s="47"/>
    </row>
    <row r="281" spans="1:17" ht="18" customHeight="1" x14ac:dyDescent="0.35">
      <c r="A281" s="1128"/>
      <c r="B281" s="47"/>
      <c r="C281" s="110"/>
      <c r="D281" s="111"/>
      <c r="E281" s="111"/>
      <c r="F281" s="47"/>
      <c r="G281" s="47"/>
      <c r="H281" s="47"/>
      <c r="I281" s="47"/>
      <c r="J281" s="120"/>
      <c r="K281" s="47"/>
      <c r="L281" s="47"/>
      <c r="M281" s="92"/>
      <c r="N281" s="92"/>
      <c r="O281" s="92"/>
      <c r="P281" s="92"/>
      <c r="Q281" s="47"/>
    </row>
    <row r="282" spans="1:17" ht="18" customHeight="1" x14ac:dyDescent="0.35">
      <c r="A282" s="1128"/>
      <c r="B282" s="47"/>
      <c r="C282" s="110"/>
      <c r="D282" s="111"/>
      <c r="E282" s="111"/>
      <c r="F282" s="47"/>
      <c r="G282" s="47"/>
      <c r="H282" s="47"/>
      <c r="I282" s="47"/>
      <c r="J282" s="120"/>
      <c r="K282" s="47"/>
      <c r="L282" s="47"/>
      <c r="M282" s="92"/>
      <c r="N282" s="92"/>
      <c r="O282" s="92"/>
      <c r="P282" s="92"/>
      <c r="Q282" s="47"/>
    </row>
    <row r="283" spans="1:17" ht="18" customHeight="1" x14ac:dyDescent="0.35">
      <c r="A283" s="1128"/>
      <c r="B283" s="47"/>
      <c r="C283" s="110"/>
      <c r="D283" s="111"/>
      <c r="E283" s="111"/>
      <c r="F283" s="47"/>
      <c r="G283" s="47"/>
      <c r="H283" s="47"/>
      <c r="I283" s="47"/>
      <c r="J283" s="120"/>
      <c r="K283" s="47"/>
      <c r="L283" s="47"/>
      <c r="M283" s="92"/>
      <c r="N283" s="92"/>
      <c r="O283" s="92"/>
      <c r="P283" s="92"/>
      <c r="Q283" s="47"/>
    </row>
    <row r="284" spans="1:17" ht="18" customHeight="1" x14ac:dyDescent="0.35">
      <c r="A284" s="1128"/>
      <c r="B284" s="47"/>
      <c r="C284" s="110"/>
      <c r="D284" s="111"/>
      <c r="E284" s="111"/>
      <c r="F284" s="47"/>
      <c r="G284" s="47"/>
      <c r="H284" s="47"/>
      <c r="I284" s="47"/>
      <c r="J284" s="120"/>
      <c r="K284" s="47"/>
      <c r="L284" s="47"/>
      <c r="M284" s="92"/>
      <c r="N284" s="92"/>
      <c r="O284" s="92"/>
      <c r="P284" s="92"/>
      <c r="Q284" s="47"/>
    </row>
    <row r="285" spans="1:17" ht="18" customHeight="1" x14ac:dyDescent="0.35">
      <c r="A285" s="1128"/>
      <c r="B285" s="47"/>
      <c r="C285" s="110"/>
      <c r="D285" s="111"/>
      <c r="E285" s="111"/>
      <c r="F285" s="47"/>
      <c r="G285" s="47"/>
      <c r="H285" s="47"/>
      <c r="I285" s="47"/>
      <c r="J285" s="120"/>
      <c r="K285" s="47"/>
      <c r="L285" s="47"/>
      <c r="M285" s="92"/>
      <c r="N285" s="92"/>
      <c r="O285" s="92"/>
      <c r="P285" s="92"/>
      <c r="Q285" s="47"/>
    </row>
    <row r="286" spans="1:17" ht="18" customHeight="1" x14ac:dyDescent="0.35">
      <c r="A286" s="1128"/>
      <c r="B286" s="47"/>
      <c r="C286" s="110"/>
      <c r="D286" s="111"/>
      <c r="E286" s="111"/>
      <c r="F286" s="47"/>
      <c r="G286" s="47"/>
      <c r="H286" s="47"/>
      <c r="I286" s="47"/>
      <c r="J286" s="120"/>
      <c r="K286" s="47"/>
      <c r="L286" s="47"/>
      <c r="M286" s="92"/>
      <c r="N286" s="92"/>
      <c r="O286" s="92"/>
      <c r="P286" s="92"/>
      <c r="Q286" s="47"/>
    </row>
    <row r="287" spans="1:17" ht="18" customHeight="1" x14ac:dyDescent="0.35">
      <c r="A287" s="1128"/>
      <c r="B287" s="47"/>
      <c r="C287" s="110"/>
      <c r="D287" s="111"/>
      <c r="E287" s="111"/>
      <c r="F287" s="47"/>
      <c r="G287" s="47"/>
      <c r="H287" s="47"/>
      <c r="I287" s="47"/>
      <c r="J287" s="120"/>
      <c r="K287" s="47"/>
      <c r="L287" s="47"/>
      <c r="M287" s="92"/>
      <c r="N287" s="92"/>
      <c r="O287" s="92"/>
      <c r="P287" s="92"/>
      <c r="Q287" s="47"/>
    </row>
    <row r="288" spans="1:17" ht="18" customHeight="1" x14ac:dyDescent="0.35">
      <c r="A288" s="1128"/>
      <c r="B288" s="47"/>
      <c r="C288" s="110"/>
      <c r="D288" s="111"/>
      <c r="E288" s="111"/>
      <c r="F288" s="47"/>
      <c r="G288" s="47"/>
      <c r="H288" s="47"/>
      <c r="I288" s="47"/>
      <c r="J288" s="120"/>
      <c r="K288" s="47"/>
      <c r="L288" s="47"/>
      <c r="M288" s="92"/>
      <c r="N288" s="92"/>
      <c r="O288" s="92"/>
      <c r="P288" s="92"/>
      <c r="Q288" s="47"/>
    </row>
    <row r="289" spans="1:17" ht="18" customHeight="1" x14ac:dyDescent="0.35">
      <c r="A289" s="1128"/>
      <c r="B289" s="47"/>
      <c r="C289" s="110"/>
      <c r="D289" s="111"/>
      <c r="E289" s="111"/>
      <c r="F289" s="47"/>
      <c r="G289" s="47"/>
      <c r="H289" s="47"/>
      <c r="I289" s="47"/>
      <c r="J289" s="120"/>
      <c r="K289" s="47"/>
      <c r="L289" s="47"/>
      <c r="M289" s="92"/>
      <c r="N289" s="92"/>
      <c r="O289" s="92"/>
      <c r="P289" s="92"/>
      <c r="Q289" s="47"/>
    </row>
    <row r="290" spans="1:17" ht="18" customHeight="1" x14ac:dyDescent="0.35">
      <c r="A290" s="1128"/>
      <c r="B290" s="47"/>
      <c r="C290" s="110"/>
      <c r="D290" s="111"/>
      <c r="E290" s="111"/>
      <c r="F290" s="47"/>
      <c r="G290" s="47"/>
      <c r="H290" s="47"/>
      <c r="I290" s="47"/>
      <c r="J290" s="120"/>
      <c r="K290" s="47"/>
      <c r="L290" s="47"/>
      <c r="M290" s="92"/>
      <c r="N290" s="92"/>
      <c r="O290" s="92"/>
      <c r="P290" s="92"/>
      <c r="Q290" s="47"/>
    </row>
    <row r="291" spans="1:17" ht="18" customHeight="1" x14ac:dyDescent="0.35">
      <c r="A291" s="1128"/>
      <c r="B291" s="47"/>
      <c r="C291" s="110"/>
      <c r="D291" s="111"/>
      <c r="E291" s="111"/>
      <c r="F291" s="47"/>
      <c r="G291" s="47"/>
      <c r="H291" s="47"/>
      <c r="I291" s="47"/>
      <c r="J291" s="120"/>
      <c r="K291" s="47"/>
      <c r="L291" s="47"/>
      <c r="M291" s="92"/>
      <c r="N291" s="92"/>
      <c r="O291" s="92"/>
      <c r="P291" s="92"/>
      <c r="Q291" s="47"/>
    </row>
    <row r="292" spans="1:17" ht="18" customHeight="1" x14ac:dyDescent="0.35">
      <c r="A292" s="1128"/>
      <c r="B292" s="47"/>
      <c r="C292" s="110"/>
      <c r="D292" s="111"/>
      <c r="E292" s="111"/>
      <c r="F292" s="47"/>
      <c r="G292" s="47"/>
      <c r="H292" s="47"/>
      <c r="I292" s="47"/>
      <c r="J292" s="120"/>
      <c r="K292" s="47"/>
      <c r="L292" s="47"/>
      <c r="M292" s="92"/>
      <c r="N292" s="92"/>
      <c r="O292" s="92"/>
      <c r="P292" s="92"/>
      <c r="Q292" s="47"/>
    </row>
    <row r="293" spans="1:17" ht="18" customHeight="1" x14ac:dyDescent="0.35">
      <c r="A293" s="1128"/>
      <c r="B293" s="47"/>
      <c r="C293" s="110"/>
      <c r="D293" s="111"/>
      <c r="E293" s="111"/>
      <c r="F293" s="47"/>
      <c r="G293" s="47"/>
      <c r="H293" s="47"/>
      <c r="I293" s="47"/>
      <c r="J293" s="120"/>
      <c r="K293" s="47"/>
      <c r="L293" s="47"/>
      <c r="M293" s="92"/>
      <c r="N293" s="92"/>
      <c r="O293" s="92"/>
      <c r="P293" s="92"/>
      <c r="Q293" s="47"/>
    </row>
    <row r="294" spans="1:17" ht="18" customHeight="1" x14ac:dyDescent="0.35">
      <c r="A294" s="1128"/>
      <c r="B294" s="47"/>
      <c r="C294" s="110"/>
      <c r="D294" s="111"/>
      <c r="E294" s="111"/>
      <c r="F294" s="47"/>
      <c r="G294" s="47"/>
      <c r="H294" s="47"/>
      <c r="I294" s="47"/>
      <c r="J294" s="120"/>
      <c r="K294" s="47"/>
      <c r="L294" s="47"/>
      <c r="M294" s="92"/>
      <c r="N294" s="92"/>
      <c r="O294" s="92"/>
      <c r="P294" s="92"/>
      <c r="Q294" s="47"/>
    </row>
    <row r="295" spans="1:17" ht="18" customHeight="1" x14ac:dyDescent="0.35">
      <c r="A295" s="1128"/>
      <c r="B295" s="47"/>
      <c r="C295" s="110"/>
      <c r="D295" s="111"/>
      <c r="E295" s="111"/>
      <c r="F295" s="47"/>
      <c r="G295" s="47"/>
      <c r="H295" s="47"/>
      <c r="I295" s="47"/>
      <c r="J295" s="120"/>
      <c r="K295" s="47"/>
      <c r="L295" s="47"/>
      <c r="M295" s="92"/>
      <c r="N295" s="92"/>
      <c r="O295" s="92"/>
      <c r="P295" s="92"/>
      <c r="Q295" s="47"/>
    </row>
    <row r="296" spans="1:17" ht="18" customHeight="1" x14ac:dyDescent="0.35">
      <c r="A296" s="1128"/>
      <c r="B296" s="47"/>
      <c r="C296" s="110"/>
      <c r="D296" s="111"/>
      <c r="E296" s="111"/>
      <c r="F296" s="47"/>
      <c r="G296" s="47"/>
      <c r="H296" s="47"/>
      <c r="I296" s="47"/>
      <c r="J296" s="120"/>
      <c r="K296" s="47"/>
      <c r="L296" s="47"/>
      <c r="M296" s="92"/>
      <c r="N296" s="92"/>
      <c r="O296" s="92"/>
      <c r="P296" s="92"/>
      <c r="Q296" s="47"/>
    </row>
    <row r="297" spans="1:17" ht="18" customHeight="1" x14ac:dyDescent="0.35">
      <c r="A297" s="1128"/>
      <c r="B297" s="47"/>
      <c r="C297" s="110"/>
      <c r="D297" s="111"/>
      <c r="E297" s="111"/>
      <c r="F297" s="47"/>
      <c r="G297" s="47"/>
      <c r="H297" s="47"/>
      <c r="I297" s="47"/>
      <c r="J297" s="120"/>
      <c r="K297" s="47"/>
      <c r="L297" s="47"/>
      <c r="M297" s="92"/>
      <c r="N297" s="92"/>
      <c r="O297" s="92"/>
      <c r="P297" s="92"/>
      <c r="Q297" s="47"/>
    </row>
    <row r="298" spans="1:17" ht="18" customHeight="1" x14ac:dyDescent="0.35">
      <c r="A298" s="1128"/>
      <c r="B298" s="47"/>
      <c r="C298" s="110"/>
      <c r="D298" s="111"/>
      <c r="E298" s="111"/>
      <c r="F298" s="47"/>
      <c r="G298" s="47"/>
      <c r="H298" s="47"/>
      <c r="I298" s="47"/>
      <c r="J298" s="120"/>
      <c r="K298" s="47"/>
      <c r="L298" s="47"/>
      <c r="M298" s="92"/>
      <c r="N298" s="92"/>
      <c r="O298" s="92"/>
      <c r="P298" s="92"/>
      <c r="Q298" s="47"/>
    </row>
    <row r="299" spans="1:17" ht="18" customHeight="1" x14ac:dyDescent="0.35">
      <c r="A299" s="1128"/>
      <c r="B299" s="47"/>
      <c r="C299" s="110"/>
      <c r="D299" s="111"/>
      <c r="E299" s="111"/>
      <c r="F299" s="47"/>
      <c r="G299" s="47"/>
      <c r="H299" s="47"/>
      <c r="I299" s="47"/>
      <c r="J299" s="120"/>
      <c r="K299" s="47"/>
      <c r="L299" s="47"/>
      <c r="M299" s="92"/>
      <c r="N299" s="92"/>
      <c r="O299" s="92"/>
      <c r="P299" s="92"/>
      <c r="Q299" s="47"/>
    </row>
    <row r="300" spans="1:17" ht="18" customHeight="1" x14ac:dyDescent="0.35">
      <c r="A300" s="1128"/>
      <c r="B300" s="47"/>
      <c r="C300" s="110"/>
      <c r="D300" s="111"/>
      <c r="E300" s="111"/>
      <c r="F300" s="47"/>
      <c r="G300" s="47"/>
      <c r="H300" s="47"/>
      <c r="I300" s="47"/>
      <c r="J300" s="120"/>
      <c r="K300" s="47"/>
      <c r="L300" s="47"/>
      <c r="M300" s="92"/>
      <c r="N300" s="92"/>
      <c r="O300" s="92"/>
      <c r="P300" s="92"/>
      <c r="Q300" s="47"/>
    </row>
    <row r="301" spans="1:17" ht="18" customHeight="1" x14ac:dyDescent="0.35">
      <c r="A301" s="1128"/>
      <c r="B301" s="47"/>
      <c r="C301" s="110"/>
      <c r="D301" s="111"/>
      <c r="E301" s="111"/>
      <c r="F301" s="47"/>
      <c r="G301" s="47"/>
      <c r="H301" s="47"/>
      <c r="I301" s="47"/>
      <c r="J301" s="120"/>
      <c r="K301" s="47"/>
      <c r="L301" s="47"/>
      <c r="M301" s="92"/>
      <c r="N301" s="92"/>
      <c r="O301" s="92"/>
      <c r="P301" s="92"/>
      <c r="Q301" s="47"/>
    </row>
    <row r="302" spans="1:17" ht="18" customHeight="1" x14ac:dyDescent="0.35">
      <c r="A302" s="1128"/>
      <c r="B302" s="47"/>
      <c r="C302" s="110"/>
      <c r="D302" s="111"/>
      <c r="E302" s="111"/>
      <c r="F302" s="47"/>
      <c r="G302" s="47"/>
      <c r="H302" s="47"/>
      <c r="I302" s="47"/>
      <c r="J302" s="120"/>
      <c r="K302" s="47"/>
      <c r="L302" s="47"/>
      <c r="M302" s="92"/>
      <c r="N302" s="92"/>
      <c r="O302" s="92"/>
      <c r="P302" s="92"/>
      <c r="Q302" s="47"/>
    </row>
    <row r="303" spans="1:17" ht="18" customHeight="1" x14ac:dyDescent="0.35">
      <c r="A303" s="1128"/>
      <c r="B303" s="47"/>
      <c r="C303" s="110"/>
      <c r="D303" s="111"/>
      <c r="E303" s="111"/>
      <c r="F303" s="47"/>
      <c r="G303" s="47"/>
      <c r="H303" s="47"/>
      <c r="I303" s="47"/>
      <c r="J303" s="120"/>
      <c r="K303" s="47"/>
      <c r="L303" s="47"/>
      <c r="M303" s="92"/>
      <c r="N303" s="92"/>
      <c r="O303" s="92"/>
      <c r="P303" s="92"/>
      <c r="Q303" s="47"/>
    </row>
    <row r="304" spans="1:17" ht="18" customHeight="1" x14ac:dyDescent="0.35">
      <c r="A304" s="1128"/>
      <c r="B304" s="47"/>
      <c r="C304" s="110"/>
      <c r="D304" s="111"/>
      <c r="E304" s="111"/>
      <c r="F304" s="47"/>
      <c r="G304" s="47"/>
      <c r="H304" s="47"/>
      <c r="I304" s="47"/>
      <c r="J304" s="120"/>
      <c r="K304" s="47"/>
      <c r="L304" s="47"/>
      <c r="M304" s="92"/>
      <c r="N304" s="92"/>
      <c r="O304" s="92"/>
      <c r="P304" s="92"/>
      <c r="Q304" s="47"/>
    </row>
    <row r="305" spans="1:17" ht="18" customHeight="1" x14ac:dyDescent="0.35">
      <c r="A305" s="1128"/>
      <c r="B305" s="47"/>
      <c r="C305" s="110"/>
      <c r="D305" s="111"/>
      <c r="E305" s="111"/>
      <c r="F305" s="47"/>
      <c r="G305" s="47"/>
      <c r="H305" s="47"/>
      <c r="I305" s="47"/>
      <c r="J305" s="120"/>
      <c r="K305" s="47"/>
      <c r="L305" s="47"/>
      <c r="M305" s="92"/>
      <c r="N305" s="92"/>
      <c r="O305" s="92"/>
      <c r="P305" s="92"/>
      <c r="Q305" s="47"/>
    </row>
    <row r="306" spans="1:17" ht="18" customHeight="1" x14ac:dyDescent="0.35">
      <c r="A306" s="1128"/>
      <c r="B306" s="47"/>
      <c r="C306" s="110"/>
      <c r="D306" s="111"/>
      <c r="E306" s="111"/>
      <c r="F306" s="47"/>
      <c r="G306" s="47"/>
      <c r="H306" s="47"/>
      <c r="I306" s="47"/>
      <c r="J306" s="120"/>
      <c r="K306" s="47"/>
      <c r="L306" s="47"/>
      <c r="M306" s="92"/>
      <c r="N306" s="92"/>
      <c r="O306" s="92"/>
      <c r="P306" s="92"/>
      <c r="Q306" s="47"/>
    </row>
    <row r="307" spans="1:17" ht="18" customHeight="1" x14ac:dyDescent="0.35">
      <c r="A307" s="1128"/>
      <c r="B307" s="47"/>
      <c r="C307" s="110"/>
      <c r="D307" s="111"/>
      <c r="E307" s="111"/>
      <c r="F307" s="47"/>
      <c r="G307" s="47"/>
      <c r="H307" s="47"/>
      <c r="I307" s="47"/>
      <c r="J307" s="120"/>
      <c r="K307" s="47"/>
      <c r="L307" s="47"/>
      <c r="M307" s="92"/>
      <c r="N307" s="92"/>
      <c r="O307" s="92"/>
      <c r="P307" s="92"/>
      <c r="Q307" s="47"/>
    </row>
    <row r="308" spans="1:17" ht="18" customHeight="1" x14ac:dyDescent="0.35">
      <c r="A308" s="1128"/>
      <c r="B308" s="47"/>
      <c r="C308" s="110"/>
      <c r="D308" s="111"/>
      <c r="E308" s="111"/>
      <c r="F308" s="47"/>
      <c r="G308" s="47"/>
      <c r="H308" s="47"/>
      <c r="I308" s="47"/>
      <c r="J308" s="120"/>
      <c r="K308" s="47"/>
      <c r="L308" s="47"/>
      <c r="M308" s="92"/>
      <c r="N308" s="92"/>
      <c r="O308" s="92"/>
      <c r="P308" s="92"/>
      <c r="Q308" s="47"/>
    </row>
    <row r="309" spans="1:17" ht="18" customHeight="1" x14ac:dyDescent="0.35">
      <c r="A309" s="1128"/>
      <c r="B309" s="47"/>
      <c r="C309" s="110"/>
      <c r="D309" s="111"/>
      <c r="E309" s="111"/>
      <c r="F309" s="47"/>
      <c r="G309" s="47"/>
      <c r="H309" s="47"/>
      <c r="I309" s="47"/>
      <c r="J309" s="120"/>
      <c r="K309" s="47"/>
      <c r="L309" s="47"/>
      <c r="M309" s="92"/>
      <c r="N309" s="92"/>
      <c r="O309" s="92"/>
      <c r="P309" s="92"/>
      <c r="Q309" s="47"/>
    </row>
    <row r="310" spans="1:17" ht="18" customHeight="1" x14ac:dyDescent="0.35">
      <c r="A310" s="1128"/>
      <c r="B310" s="47"/>
      <c r="C310" s="110"/>
      <c r="D310" s="111"/>
      <c r="E310" s="111"/>
      <c r="F310" s="47"/>
      <c r="G310" s="47"/>
      <c r="H310" s="47"/>
      <c r="I310" s="47"/>
      <c r="J310" s="120"/>
      <c r="K310" s="47"/>
      <c r="L310" s="47"/>
      <c r="M310" s="92"/>
      <c r="N310" s="92"/>
      <c r="O310" s="92"/>
      <c r="P310" s="92"/>
      <c r="Q310" s="47"/>
    </row>
    <row r="311" spans="1:17" ht="18" customHeight="1" x14ac:dyDescent="0.35">
      <c r="A311" s="1128"/>
      <c r="B311" s="47"/>
      <c r="C311" s="110"/>
      <c r="D311" s="111"/>
      <c r="E311" s="111"/>
      <c r="F311" s="47"/>
      <c r="G311" s="47"/>
      <c r="H311" s="47"/>
      <c r="I311" s="47"/>
      <c r="J311" s="120"/>
      <c r="K311" s="47"/>
      <c r="L311" s="47"/>
      <c r="M311" s="92"/>
      <c r="N311" s="92"/>
      <c r="O311" s="92"/>
      <c r="P311" s="92"/>
      <c r="Q311" s="47"/>
    </row>
    <row r="312" spans="1:17" ht="18" customHeight="1" x14ac:dyDescent="0.35">
      <c r="A312" s="1128"/>
      <c r="B312" s="47"/>
      <c r="C312" s="110"/>
      <c r="D312" s="111"/>
      <c r="E312" s="111"/>
      <c r="F312" s="47"/>
      <c r="G312" s="47"/>
      <c r="H312" s="47"/>
      <c r="I312" s="47"/>
      <c r="J312" s="120"/>
      <c r="K312" s="47"/>
      <c r="L312" s="47"/>
      <c r="M312" s="92"/>
      <c r="N312" s="92"/>
      <c r="O312" s="92"/>
      <c r="P312" s="92"/>
      <c r="Q312" s="47"/>
    </row>
    <row r="313" spans="1:17" ht="18" customHeight="1" x14ac:dyDescent="0.35">
      <c r="A313" s="1128"/>
      <c r="B313" s="47"/>
      <c r="C313" s="110"/>
      <c r="D313" s="111"/>
      <c r="E313" s="111"/>
      <c r="F313" s="47"/>
      <c r="G313" s="47"/>
      <c r="H313" s="47"/>
      <c r="I313" s="47"/>
      <c r="J313" s="120"/>
      <c r="K313" s="47"/>
      <c r="L313" s="47"/>
      <c r="M313" s="92"/>
      <c r="N313" s="92"/>
      <c r="O313" s="92"/>
      <c r="P313" s="92"/>
      <c r="Q313" s="47"/>
    </row>
    <row r="314" spans="1:17" ht="18" customHeight="1" x14ac:dyDescent="0.35">
      <c r="A314" s="1128"/>
      <c r="B314" s="47"/>
      <c r="C314" s="110"/>
      <c r="D314" s="111"/>
      <c r="E314" s="111"/>
      <c r="F314" s="47"/>
      <c r="G314" s="47"/>
      <c r="H314" s="47"/>
      <c r="I314" s="47"/>
      <c r="J314" s="120"/>
      <c r="K314" s="47"/>
      <c r="L314" s="47"/>
      <c r="M314" s="92"/>
      <c r="N314" s="92"/>
      <c r="O314" s="92"/>
      <c r="P314" s="92"/>
      <c r="Q314" s="47"/>
    </row>
    <row r="315" spans="1:17" ht="18" customHeight="1" x14ac:dyDescent="0.35">
      <c r="A315" s="1128"/>
      <c r="B315" s="47"/>
      <c r="C315" s="110"/>
      <c r="D315" s="111"/>
      <c r="E315" s="111"/>
      <c r="F315" s="47"/>
      <c r="G315" s="47"/>
      <c r="H315" s="47"/>
      <c r="I315" s="47"/>
      <c r="J315" s="120"/>
      <c r="K315" s="47"/>
      <c r="L315" s="47"/>
      <c r="M315" s="92"/>
      <c r="N315" s="92"/>
      <c r="O315" s="92"/>
      <c r="P315" s="92"/>
      <c r="Q315" s="47"/>
    </row>
    <row r="316" spans="1:17" ht="18" customHeight="1" x14ac:dyDescent="0.35">
      <c r="A316" s="1128"/>
      <c r="B316" s="47"/>
      <c r="C316" s="110"/>
      <c r="D316" s="111"/>
      <c r="E316" s="111"/>
      <c r="F316" s="47"/>
      <c r="G316" s="47"/>
      <c r="H316" s="47"/>
      <c r="I316" s="47"/>
      <c r="J316" s="120"/>
      <c r="K316" s="47"/>
      <c r="L316" s="47"/>
      <c r="M316" s="92"/>
      <c r="N316" s="92"/>
      <c r="O316" s="92"/>
      <c r="P316" s="92"/>
      <c r="Q316" s="47"/>
    </row>
    <row r="317" spans="1:17" ht="18" customHeight="1" x14ac:dyDescent="0.35">
      <c r="A317" s="1128"/>
      <c r="B317" s="47"/>
      <c r="C317" s="110"/>
      <c r="D317" s="111"/>
      <c r="E317" s="111"/>
      <c r="F317" s="47"/>
      <c r="G317" s="47"/>
      <c r="H317" s="47"/>
      <c r="I317" s="47"/>
      <c r="J317" s="120"/>
      <c r="K317" s="47"/>
      <c r="L317" s="47"/>
      <c r="M317" s="92"/>
      <c r="N317" s="92"/>
      <c r="O317" s="92"/>
      <c r="P317" s="92"/>
      <c r="Q317" s="47"/>
    </row>
    <row r="318" spans="1:17" ht="18" customHeight="1" x14ac:dyDescent="0.35">
      <c r="A318" s="1128"/>
      <c r="B318" s="47"/>
      <c r="C318" s="110"/>
      <c r="D318" s="111"/>
      <c r="E318" s="111"/>
      <c r="F318" s="47"/>
      <c r="G318" s="47"/>
      <c r="H318" s="47"/>
      <c r="I318" s="47"/>
      <c r="J318" s="120"/>
      <c r="K318" s="47"/>
      <c r="L318" s="47"/>
      <c r="M318" s="92"/>
      <c r="N318" s="92"/>
      <c r="O318" s="92"/>
      <c r="P318" s="92"/>
      <c r="Q318" s="47"/>
    </row>
    <row r="319" spans="1:17" ht="18" customHeight="1" x14ac:dyDescent="0.35">
      <c r="A319" s="1128"/>
      <c r="B319" s="47"/>
      <c r="C319" s="110"/>
      <c r="D319" s="111"/>
      <c r="E319" s="111"/>
      <c r="F319" s="47"/>
      <c r="G319" s="47"/>
      <c r="H319" s="47"/>
      <c r="I319" s="47"/>
      <c r="J319" s="120"/>
      <c r="K319" s="47"/>
      <c r="L319" s="47"/>
      <c r="M319" s="92"/>
      <c r="N319" s="92"/>
      <c r="O319" s="92"/>
      <c r="P319" s="92"/>
      <c r="Q319" s="47"/>
    </row>
    <row r="320" spans="1:17" ht="18" customHeight="1" x14ac:dyDescent="0.35">
      <c r="A320" s="1128"/>
      <c r="B320" s="47"/>
      <c r="C320" s="110"/>
      <c r="D320" s="111"/>
      <c r="E320" s="111"/>
      <c r="F320" s="47"/>
      <c r="G320" s="47"/>
      <c r="H320" s="47"/>
      <c r="I320" s="47"/>
      <c r="J320" s="120"/>
      <c r="K320" s="47"/>
      <c r="L320" s="47"/>
      <c r="M320" s="92"/>
      <c r="N320" s="92"/>
      <c r="O320" s="92"/>
      <c r="P320" s="92"/>
      <c r="Q320" s="47"/>
    </row>
    <row r="321" spans="1:17" ht="18" customHeight="1" x14ac:dyDescent="0.35">
      <c r="A321" s="1128"/>
      <c r="B321" s="47"/>
      <c r="C321" s="110"/>
      <c r="D321" s="111"/>
      <c r="E321" s="111"/>
      <c r="F321" s="47"/>
      <c r="G321" s="47"/>
      <c r="H321" s="47"/>
      <c r="I321" s="47"/>
      <c r="J321" s="120"/>
      <c r="K321" s="47"/>
      <c r="L321" s="47"/>
      <c r="M321" s="92"/>
      <c r="N321" s="92"/>
      <c r="O321" s="92"/>
      <c r="P321" s="92"/>
      <c r="Q321" s="47"/>
    </row>
    <row r="322" spans="1:17" ht="15.75" customHeight="1" x14ac:dyDescent="0.25">
      <c r="P322" s="3"/>
    </row>
    <row r="323" spans="1:17" ht="15.75" customHeight="1" x14ac:dyDescent="0.25">
      <c r="P323" s="3"/>
    </row>
    <row r="324" spans="1:17" ht="15.75" customHeight="1" x14ac:dyDescent="0.25">
      <c r="P324" s="3"/>
    </row>
    <row r="325" spans="1:17" ht="15.75" customHeight="1" x14ac:dyDescent="0.25">
      <c r="P325" s="3"/>
    </row>
    <row r="326" spans="1:17" ht="15.75" customHeight="1" x14ac:dyDescent="0.25">
      <c r="P326" s="3"/>
    </row>
    <row r="327" spans="1:17" ht="15.75" customHeight="1" x14ac:dyDescent="0.25">
      <c r="P327" s="3"/>
    </row>
    <row r="328" spans="1:17" ht="15.75" customHeight="1" x14ac:dyDescent="0.25">
      <c r="P328" s="3"/>
    </row>
    <row r="329" spans="1:17" ht="15.75" customHeight="1" x14ac:dyDescent="0.25">
      <c r="P329" s="3"/>
    </row>
    <row r="330" spans="1:17" ht="15.75" customHeight="1" x14ac:dyDescent="0.25">
      <c r="P330" s="3"/>
    </row>
    <row r="331" spans="1:17" ht="15.75" customHeight="1" x14ac:dyDescent="0.25">
      <c r="P331" s="3"/>
    </row>
    <row r="332" spans="1:17" ht="15.75" customHeight="1" x14ac:dyDescent="0.25">
      <c r="P332" s="3"/>
    </row>
    <row r="333" spans="1:17" ht="15.75" customHeight="1" x14ac:dyDescent="0.25">
      <c r="P333" s="3"/>
    </row>
    <row r="334" spans="1:17" ht="15.75" customHeight="1" x14ac:dyDescent="0.25">
      <c r="P334" s="3"/>
    </row>
    <row r="335" spans="1:17" ht="15.75" customHeight="1" x14ac:dyDescent="0.25">
      <c r="P335" s="3"/>
    </row>
    <row r="336" spans="1:17" ht="15.75" customHeight="1" x14ac:dyDescent="0.25">
      <c r="P336" s="3"/>
    </row>
    <row r="337" spans="16:16" ht="15.75" customHeight="1" x14ac:dyDescent="0.25">
      <c r="P337" s="3"/>
    </row>
    <row r="338" spans="16:16" ht="15.75" customHeight="1" x14ac:dyDescent="0.25">
      <c r="P338" s="3"/>
    </row>
    <row r="339" spans="16:16" ht="15.75" customHeight="1" x14ac:dyDescent="0.25">
      <c r="P339" s="3"/>
    </row>
    <row r="340" spans="16:16" ht="15.75" customHeight="1" x14ac:dyDescent="0.25">
      <c r="P340" s="3"/>
    </row>
    <row r="341" spans="16:16" ht="15.75" customHeight="1" x14ac:dyDescent="0.25">
      <c r="P341" s="3"/>
    </row>
    <row r="342" spans="16:16" ht="15.75" customHeight="1" x14ac:dyDescent="0.25">
      <c r="P342" s="3"/>
    </row>
    <row r="343" spans="16:16" ht="15.75" customHeight="1" x14ac:dyDescent="0.25">
      <c r="P343" s="3"/>
    </row>
    <row r="344" spans="16:16" ht="15.75" customHeight="1" x14ac:dyDescent="0.25">
      <c r="P344" s="3"/>
    </row>
    <row r="345" spans="16:16" ht="15.75" customHeight="1" x14ac:dyDescent="0.25">
      <c r="P345" s="3"/>
    </row>
    <row r="346" spans="16:16" ht="15.75" customHeight="1" x14ac:dyDescent="0.25">
      <c r="P346" s="3"/>
    </row>
    <row r="347" spans="16:16" ht="15.75" customHeight="1" x14ac:dyDescent="0.25">
      <c r="P347" s="3"/>
    </row>
    <row r="348" spans="16:16" ht="15.75" customHeight="1" x14ac:dyDescent="0.25">
      <c r="P348" s="3"/>
    </row>
    <row r="349" spans="16:16" ht="15.75" customHeight="1" x14ac:dyDescent="0.25">
      <c r="P349" s="3"/>
    </row>
    <row r="350" spans="16:16" ht="15.75" customHeight="1" x14ac:dyDescent="0.25">
      <c r="P350" s="3"/>
    </row>
    <row r="351" spans="16:16" ht="15.75" customHeight="1" x14ac:dyDescent="0.25">
      <c r="P351" s="3"/>
    </row>
    <row r="352" spans="16:16" ht="15.75" customHeight="1" x14ac:dyDescent="0.25">
      <c r="P352" s="3"/>
    </row>
    <row r="353" spans="16:16" ht="15.75" customHeight="1" x14ac:dyDescent="0.25">
      <c r="P353" s="3"/>
    </row>
    <row r="354" spans="16:16" ht="15.75" customHeight="1" x14ac:dyDescent="0.25">
      <c r="P354" s="3"/>
    </row>
    <row r="355" spans="16:16" ht="15.75" customHeight="1" x14ac:dyDescent="0.25">
      <c r="P355" s="3"/>
    </row>
    <row r="356" spans="16:16" ht="15.75" customHeight="1" x14ac:dyDescent="0.25">
      <c r="P356" s="3"/>
    </row>
    <row r="357" spans="16:16" ht="15.75" customHeight="1" x14ac:dyDescent="0.25">
      <c r="P357" s="3"/>
    </row>
    <row r="358" spans="16:16" ht="15.75" customHeight="1" x14ac:dyDescent="0.25">
      <c r="P358" s="3"/>
    </row>
    <row r="359" spans="16:16" ht="15.75" customHeight="1" x14ac:dyDescent="0.25">
      <c r="P359" s="3"/>
    </row>
    <row r="360" spans="16:16" ht="15.75" customHeight="1" x14ac:dyDescent="0.25">
      <c r="P360" s="3"/>
    </row>
    <row r="361" spans="16:16" ht="15.75" customHeight="1" x14ac:dyDescent="0.25">
      <c r="P361" s="3"/>
    </row>
    <row r="362" spans="16:16" ht="15.75" customHeight="1" x14ac:dyDescent="0.25">
      <c r="P362" s="3"/>
    </row>
    <row r="363" spans="16:16" ht="15.75" customHeight="1" x14ac:dyDescent="0.25">
      <c r="P363" s="3"/>
    </row>
    <row r="364" spans="16:16" ht="15.75" customHeight="1" x14ac:dyDescent="0.25">
      <c r="P364" s="3"/>
    </row>
    <row r="365" spans="16:16" ht="15.75" customHeight="1" x14ac:dyDescent="0.25">
      <c r="P365" s="3"/>
    </row>
    <row r="366" spans="16:16" ht="15.75" customHeight="1" x14ac:dyDescent="0.25">
      <c r="P366" s="3"/>
    </row>
    <row r="367" spans="16:16" ht="15.75" customHeight="1" x14ac:dyDescent="0.25">
      <c r="P367" s="3"/>
    </row>
    <row r="368" spans="16:16" ht="15.75" customHeight="1" x14ac:dyDescent="0.25">
      <c r="P368" s="3"/>
    </row>
    <row r="369" spans="16:16" ht="15.75" customHeight="1" x14ac:dyDescent="0.25">
      <c r="P369" s="3"/>
    </row>
    <row r="370" spans="16:16" ht="15.75" customHeight="1" x14ac:dyDescent="0.25">
      <c r="P370" s="3"/>
    </row>
    <row r="371" spans="16:16" ht="15.75" customHeight="1" x14ac:dyDescent="0.25">
      <c r="P371" s="3"/>
    </row>
    <row r="372" spans="16:16" ht="15.75" customHeight="1" x14ac:dyDescent="0.25">
      <c r="P372" s="3"/>
    </row>
    <row r="373" spans="16:16" ht="15.75" customHeight="1" x14ac:dyDescent="0.25">
      <c r="P373" s="3"/>
    </row>
    <row r="374" spans="16:16" ht="15.75" customHeight="1" x14ac:dyDescent="0.25">
      <c r="P374" s="3"/>
    </row>
    <row r="375" spans="16:16" ht="15.75" customHeight="1" x14ac:dyDescent="0.25">
      <c r="P375" s="3"/>
    </row>
    <row r="376" spans="16:16" ht="15.75" customHeight="1" x14ac:dyDescent="0.25">
      <c r="P376" s="3"/>
    </row>
    <row r="377" spans="16:16" ht="15.75" customHeight="1" x14ac:dyDescent="0.25">
      <c r="P377" s="3"/>
    </row>
    <row r="378" spans="16:16" ht="15.75" customHeight="1" x14ac:dyDescent="0.25">
      <c r="P378" s="3"/>
    </row>
    <row r="379" spans="16:16" ht="15.75" customHeight="1" x14ac:dyDescent="0.25">
      <c r="P379" s="3"/>
    </row>
    <row r="380" spans="16:16" ht="15.75" customHeight="1" x14ac:dyDescent="0.25">
      <c r="P380" s="3"/>
    </row>
    <row r="381" spans="16:16" ht="15.75" customHeight="1" x14ac:dyDescent="0.25">
      <c r="P381" s="3"/>
    </row>
    <row r="382" spans="16:16" ht="15.75" customHeight="1" x14ac:dyDescent="0.25">
      <c r="P382" s="3"/>
    </row>
    <row r="383" spans="16:16" ht="15.75" customHeight="1" x14ac:dyDescent="0.25">
      <c r="P383" s="3"/>
    </row>
    <row r="384" spans="16:16" ht="15.75" customHeight="1" x14ac:dyDescent="0.25">
      <c r="P384" s="3"/>
    </row>
    <row r="385" spans="16:16" ht="15.75" customHeight="1" x14ac:dyDescent="0.25">
      <c r="P385" s="3"/>
    </row>
    <row r="386" spans="16:16" ht="15.75" customHeight="1" x14ac:dyDescent="0.25">
      <c r="P386" s="3"/>
    </row>
    <row r="387" spans="16:16" ht="15.75" customHeight="1" x14ac:dyDescent="0.25">
      <c r="P387" s="3"/>
    </row>
    <row r="388" spans="16:16" ht="15.75" customHeight="1" x14ac:dyDescent="0.25">
      <c r="P388" s="3"/>
    </row>
    <row r="389" spans="16:16" ht="15.75" customHeight="1" x14ac:dyDescent="0.25">
      <c r="P389" s="3"/>
    </row>
    <row r="390" spans="16:16" ht="15.75" customHeight="1" x14ac:dyDescent="0.25">
      <c r="P390" s="3"/>
    </row>
    <row r="391" spans="16:16" ht="15.75" customHeight="1" x14ac:dyDescent="0.25">
      <c r="P391" s="3"/>
    </row>
    <row r="392" spans="16:16" ht="15.75" customHeight="1" x14ac:dyDescent="0.25">
      <c r="P392" s="3"/>
    </row>
    <row r="393" spans="16:16" ht="15.75" customHeight="1" x14ac:dyDescent="0.25">
      <c r="P393" s="3"/>
    </row>
    <row r="394" spans="16:16" ht="15.75" customHeight="1" x14ac:dyDescent="0.25">
      <c r="P394" s="3"/>
    </row>
    <row r="395" spans="16:16" ht="15.75" customHeight="1" x14ac:dyDescent="0.25">
      <c r="P395" s="3"/>
    </row>
    <row r="396" spans="16:16" ht="15.75" customHeight="1" x14ac:dyDescent="0.25">
      <c r="P396" s="3"/>
    </row>
    <row r="397" spans="16:16" ht="15.75" customHeight="1" x14ac:dyDescent="0.25">
      <c r="P397" s="3"/>
    </row>
    <row r="398" spans="16:16" ht="15.75" customHeight="1" x14ac:dyDescent="0.25">
      <c r="P398" s="3"/>
    </row>
    <row r="399" spans="16:16" ht="15.75" customHeight="1" x14ac:dyDescent="0.25">
      <c r="P399" s="3"/>
    </row>
    <row r="400" spans="16:16" ht="15.75" customHeight="1" x14ac:dyDescent="0.25">
      <c r="P400" s="3"/>
    </row>
    <row r="401" spans="16:16" ht="15.75" customHeight="1" x14ac:dyDescent="0.25">
      <c r="P401" s="3"/>
    </row>
    <row r="402" spans="16:16" ht="15.75" customHeight="1" x14ac:dyDescent="0.25">
      <c r="P402" s="3"/>
    </row>
    <row r="403" spans="16:16" ht="15.75" customHeight="1" x14ac:dyDescent="0.25">
      <c r="P403" s="3"/>
    </row>
    <row r="404" spans="16:16" ht="15.75" customHeight="1" x14ac:dyDescent="0.25">
      <c r="P404" s="3"/>
    </row>
    <row r="405" spans="16:16" ht="15.75" customHeight="1" x14ac:dyDescent="0.25">
      <c r="P405" s="3"/>
    </row>
    <row r="406" spans="16:16" ht="15.75" customHeight="1" x14ac:dyDescent="0.25">
      <c r="P406" s="3"/>
    </row>
    <row r="407" spans="16:16" ht="15.75" customHeight="1" x14ac:dyDescent="0.25">
      <c r="P407" s="3"/>
    </row>
    <row r="408" spans="16:16" ht="15.75" customHeight="1" x14ac:dyDescent="0.25">
      <c r="P408" s="3"/>
    </row>
    <row r="409" spans="16:16" ht="15.75" customHeight="1" x14ac:dyDescent="0.25">
      <c r="P409" s="3"/>
    </row>
    <row r="410" spans="16:16" ht="15.75" customHeight="1" x14ac:dyDescent="0.25">
      <c r="P410" s="3"/>
    </row>
    <row r="411" spans="16:16" ht="15.75" customHeight="1" x14ac:dyDescent="0.25">
      <c r="P411" s="3"/>
    </row>
    <row r="412" spans="16:16" ht="15.75" customHeight="1" x14ac:dyDescent="0.25">
      <c r="P412" s="3"/>
    </row>
    <row r="413" spans="16:16" ht="15.75" customHeight="1" x14ac:dyDescent="0.25">
      <c r="P413" s="3"/>
    </row>
    <row r="414" spans="16:16" ht="15.75" customHeight="1" x14ac:dyDescent="0.25">
      <c r="P414" s="3"/>
    </row>
    <row r="415" spans="16:16" ht="15.75" customHeight="1" x14ac:dyDescent="0.25">
      <c r="P415" s="3"/>
    </row>
    <row r="416" spans="16:16" ht="15.75" customHeight="1" x14ac:dyDescent="0.25">
      <c r="P416" s="3"/>
    </row>
    <row r="417" spans="16:16" ht="15.75" customHeight="1" x14ac:dyDescent="0.25">
      <c r="P417" s="3"/>
    </row>
    <row r="418" spans="16:16" ht="15.75" customHeight="1" x14ac:dyDescent="0.25">
      <c r="P418" s="3"/>
    </row>
    <row r="419" spans="16:16" ht="15.75" customHeight="1" x14ac:dyDescent="0.25">
      <c r="P419" s="3"/>
    </row>
    <row r="420" spans="16:16" ht="15.75" customHeight="1" x14ac:dyDescent="0.25">
      <c r="P420" s="3"/>
    </row>
    <row r="421" spans="16:16" ht="15.75" customHeight="1" x14ac:dyDescent="0.25">
      <c r="P421" s="3"/>
    </row>
    <row r="422" spans="16:16" ht="15.75" customHeight="1" x14ac:dyDescent="0.25">
      <c r="P422" s="3"/>
    </row>
    <row r="423" spans="16:16" ht="15.75" customHeight="1" x14ac:dyDescent="0.25">
      <c r="P423" s="3"/>
    </row>
    <row r="424" spans="16:16" ht="15.75" customHeight="1" x14ac:dyDescent="0.25">
      <c r="P424" s="3"/>
    </row>
    <row r="425" spans="16:16" ht="15.75" customHeight="1" x14ac:dyDescent="0.25">
      <c r="P425" s="3"/>
    </row>
    <row r="426" spans="16:16" ht="15.75" customHeight="1" x14ac:dyDescent="0.25">
      <c r="P426" s="3"/>
    </row>
    <row r="427" spans="16:16" ht="15.75" customHeight="1" x14ac:dyDescent="0.25">
      <c r="P427" s="3"/>
    </row>
    <row r="428" spans="16:16" ht="15.75" customHeight="1" x14ac:dyDescent="0.25">
      <c r="P428" s="3"/>
    </row>
    <row r="429" spans="16:16" ht="15.75" customHeight="1" x14ac:dyDescent="0.25">
      <c r="P429" s="3"/>
    </row>
    <row r="430" spans="16:16" ht="15.75" customHeight="1" x14ac:dyDescent="0.25">
      <c r="P430" s="3"/>
    </row>
    <row r="431" spans="16:16" ht="15.75" customHeight="1" x14ac:dyDescent="0.25">
      <c r="P431" s="3"/>
    </row>
    <row r="432" spans="16:16" ht="15.75" customHeight="1" x14ac:dyDescent="0.25">
      <c r="P432" s="3"/>
    </row>
    <row r="433" spans="16:16" ht="15.75" customHeight="1" x14ac:dyDescent="0.25">
      <c r="P433" s="3"/>
    </row>
    <row r="434" spans="16:16" ht="15.75" customHeight="1" x14ac:dyDescent="0.25">
      <c r="P434" s="3"/>
    </row>
    <row r="435" spans="16:16" ht="15.75" customHeight="1" x14ac:dyDescent="0.25">
      <c r="P435" s="3"/>
    </row>
    <row r="436" spans="16:16" ht="15.75" customHeight="1" x14ac:dyDescent="0.25">
      <c r="P436" s="3"/>
    </row>
    <row r="437" spans="16:16" ht="15.75" customHeight="1" x14ac:dyDescent="0.25">
      <c r="P437" s="3"/>
    </row>
    <row r="438" spans="16:16" ht="15.75" customHeight="1" x14ac:dyDescent="0.25">
      <c r="P438" s="3"/>
    </row>
    <row r="439" spans="16:16" ht="15.75" customHeight="1" x14ac:dyDescent="0.25">
      <c r="P439" s="3"/>
    </row>
    <row r="440" spans="16:16" ht="15.75" customHeight="1" x14ac:dyDescent="0.25">
      <c r="P440" s="3"/>
    </row>
    <row r="441" spans="16:16" ht="15.75" customHeight="1" x14ac:dyDescent="0.25">
      <c r="P441" s="3"/>
    </row>
    <row r="442" spans="16:16" ht="15.75" customHeight="1" x14ac:dyDescent="0.25">
      <c r="P442" s="3"/>
    </row>
    <row r="443" spans="16:16" ht="15.75" customHeight="1" x14ac:dyDescent="0.25">
      <c r="P443" s="3"/>
    </row>
    <row r="444" spans="16:16" ht="15.75" customHeight="1" x14ac:dyDescent="0.25">
      <c r="P444" s="3"/>
    </row>
    <row r="445" spans="16:16" ht="15.75" customHeight="1" x14ac:dyDescent="0.25">
      <c r="P445" s="3"/>
    </row>
    <row r="446" spans="16:16" ht="15.75" customHeight="1" x14ac:dyDescent="0.25">
      <c r="P446" s="3"/>
    </row>
    <row r="447" spans="16:16" ht="15.75" customHeight="1" x14ac:dyDescent="0.25">
      <c r="P447" s="3"/>
    </row>
    <row r="448" spans="16:16" ht="15.75" customHeight="1" x14ac:dyDescent="0.25">
      <c r="P448" s="3"/>
    </row>
    <row r="449" spans="16:16" ht="15.75" customHeight="1" x14ac:dyDescent="0.25">
      <c r="P449" s="3"/>
    </row>
    <row r="450" spans="16:16" ht="15.75" customHeight="1" x14ac:dyDescent="0.25">
      <c r="P450" s="3"/>
    </row>
    <row r="451" spans="16:16" ht="15.75" customHeight="1" x14ac:dyDescent="0.25">
      <c r="P451" s="3"/>
    </row>
    <row r="452" spans="16:16" ht="15.75" customHeight="1" x14ac:dyDescent="0.25">
      <c r="P452" s="3"/>
    </row>
    <row r="453" spans="16:16" ht="15.75" customHeight="1" x14ac:dyDescent="0.25">
      <c r="P453" s="3"/>
    </row>
    <row r="454" spans="16:16" ht="15.75" customHeight="1" x14ac:dyDescent="0.25">
      <c r="P454" s="3"/>
    </row>
    <row r="455" spans="16:16" ht="15.75" customHeight="1" x14ac:dyDescent="0.25">
      <c r="P455" s="3"/>
    </row>
    <row r="456" spans="16:16" ht="15.75" customHeight="1" x14ac:dyDescent="0.25">
      <c r="P456" s="3"/>
    </row>
    <row r="457" spans="16:16" ht="15.75" customHeight="1" x14ac:dyDescent="0.25">
      <c r="P457" s="3"/>
    </row>
    <row r="458" spans="16:16" ht="15.75" customHeight="1" x14ac:dyDescent="0.25">
      <c r="P458" s="3"/>
    </row>
    <row r="459" spans="16:16" ht="15.75" customHeight="1" x14ac:dyDescent="0.25">
      <c r="P459" s="3"/>
    </row>
    <row r="460" spans="16:16" ht="15.75" customHeight="1" x14ac:dyDescent="0.25">
      <c r="P460" s="3"/>
    </row>
    <row r="461" spans="16:16" ht="15.75" customHeight="1" x14ac:dyDescent="0.25">
      <c r="P461" s="3"/>
    </row>
    <row r="462" spans="16:16" ht="15.75" customHeight="1" x14ac:dyDescent="0.25">
      <c r="P462" s="3"/>
    </row>
    <row r="463" spans="16:16" ht="15.75" customHeight="1" x14ac:dyDescent="0.25">
      <c r="P463" s="3"/>
    </row>
    <row r="464" spans="16:16" ht="15.75" customHeight="1" x14ac:dyDescent="0.25">
      <c r="P464" s="3"/>
    </row>
    <row r="465" spans="16:16" ht="15.75" customHeight="1" x14ac:dyDescent="0.25">
      <c r="P465" s="3"/>
    </row>
    <row r="466" spans="16:16" ht="15.75" customHeight="1" x14ac:dyDescent="0.25">
      <c r="P466" s="3"/>
    </row>
    <row r="467" spans="16:16" ht="15.75" customHeight="1" x14ac:dyDescent="0.25">
      <c r="P467" s="3"/>
    </row>
    <row r="468" spans="16:16" ht="15.75" customHeight="1" x14ac:dyDescent="0.25">
      <c r="P468" s="3"/>
    </row>
    <row r="469" spans="16:16" ht="15.75" customHeight="1" x14ac:dyDescent="0.25">
      <c r="P469" s="3"/>
    </row>
    <row r="470" spans="16:16" ht="15.75" customHeight="1" x14ac:dyDescent="0.25">
      <c r="P470" s="3"/>
    </row>
    <row r="471" spans="16:16" ht="15.75" customHeight="1" x14ac:dyDescent="0.25">
      <c r="P471" s="3"/>
    </row>
    <row r="472" spans="16:16" ht="15.75" customHeight="1" x14ac:dyDescent="0.25">
      <c r="P472" s="3"/>
    </row>
    <row r="473" spans="16:16" ht="15.75" customHeight="1" x14ac:dyDescent="0.25">
      <c r="P473" s="3"/>
    </row>
    <row r="474" spans="16:16" ht="15.75" customHeight="1" x14ac:dyDescent="0.25">
      <c r="P474" s="3"/>
    </row>
    <row r="475" spans="16:16" ht="15.75" customHeight="1" x14ac:dyDescent="0.25">
      <c r="P475" s="3"/>
    </row>
    <row r="476" spans="16:16" ht="15.75" customHeight="1" x14ac:dyDescent="0.25">
      <c r="P476" s="3"/>
    </row>
    <row r="477" spans="16:16" ht="15.75" customHeight="1" x14ac:dyDescent="0.25">
      <c r="P477" s="3"/>
    </row>
    <row r="478" spans="16:16" ht="15.75" customHeight="1" x14ac:dyDescent="0.25">
      <c r="P478" s="3"/>
    </row>
    <row r="479" spans="16:16" ht="15.75" customHeight="1" x14ac:dyDescent="0.25">
      <c r="P479" s="3"/>
    </row>
    <row r="480" spans="16:16" ht="15.75" customHeight="1" x14ac:dyDescent="0.25">
      <c r="P480" s="3"/>
    </row>
    <row r="481" spans="16:16" ht="15.75" customHeight="1" x14ac:dyDescent="0.25">
      <c r="P481" s="3"/>
    </row>
    <row r="482" spans="16:16" ht="15.75" customHeight="1" x14ac:dyDescent="0.25">
      <c r="P482" s="3"/>
    </row>
    <row r="483" spans="16:16" ht="15.75" customHeight="1" x14ac:dyDescent="0.25">
      <c r="P483" s="3"/>
    </row>
    <row r="484" spans="16:16" ht="15.75" customHeight="1" x14ac:dyDescent="0.25">
      <c r="P484" s="3"/>
    </row>
    <row r="485" spans="16:16" ht="15.75" customHeight="1" x14ac:dyDescent="0.25">
      <c r="P485" s="3"/>
    </row>
    <row r="486" spans="16:16" ht="15.75" customHeight="1" x14ac:dyDescent="0.25">
      <c r="P486" s="3"/>
    </row>
    <row r="487" spans="16:16" ht="15.75" customHeight="1" x14ac:dyDescent="0.25">
      <c r="P487" s="3"/>
    </row>
    <row r="488" spans="16:16" ht="15.75" customHeight="1" x14ac:dyDescent="0.25">
      <c r="P488" s="3"/>
    </row>
    <row r="489" spans="16:16" ht="15.75" customHeight="1" x14ac:dyDescent="0.25">
      <c r="P489" s="3"/>
    </row>
    <row r="490" spans="16:16" ht="15.75" customHeight="1" x14ac:dyDescent="0.25">
      <c r="P490" s="3"/>
    </row>
    <row r="491" spans="16:16" ht="15.75" customHeight="1" x14ac:dyDescent="0.25">
      <c r="P491" s="3"/>
    </row>
    <row r="492" spans="16:16" ht="15.75" customHeight="1" x14ac:dyDescent="0.25">
      <c r="P492" s="3"/>
    </row>
    <row r="493" spans="16:16" ht="15.75" customHeight="1" x14ac:dyDescent="0.25">
      <c r="P493" s="3"/>
    </row>
    <row r="494" spans="16:16" ht="15.75" customHeight="1" x14ac:dyDescent="0.25">
      <c r="P494" s="3"/>
    </row>
    <row r="495" spans="16:16" ht="15.75" customHeight="1" x14ac:dyDescent="0.25">
      <c r="P495" s="3"/>
    </row>
    <row r="496" spans="16:16" ht="15.75" customHeight="1" x14ac:dyDescent="0.25">
      <c r="P496" s="3"/>
    </row>
    <row r="497" spans="16:16" ht="15.75" customHeight="1" x14ac:dyDescent="0.25">
      <c r="P497" s="3"/>
    </row>
    <row r="498" spans="16:16" ht="15.75" customHeight="1" x14ac:dyDescent="0.25">
      <c r="P498" s="3"/>
    </row>
    <row r="499" spans="16:16" ht="15.75" customHeight="1" x14ac:dyDescent="0.25">
      <c r="P499" s="3"/>
    </row>
    <row r="500" spans="16:16" ht="15.75" customHeight="1" x14ac:dyDescent="0.25">
      <c r="P500" s="3"/>
    </row>
    <row r="501" spans="16:16" ht="15.75" customHeight="1" x14ac:dyDescent="0.25">
      <c r="P501" s="3"/>
    </row>
    <row r="502" spans="16:16" ht="15.75" customHeight="1" x14ac:dyDescent="0.25">
      <c r="P502" s="3"/>
    </row>
    <row r="503" spans="16:16" ht="15.75" customHeight="1" x14ac:dyDescent="0.25">
      <c r="P503" s="3"/>
    </row>
    <row r="504" spans="16:16" ht="15.75" customHeight="1" x14ac:dyDescent="0.25">
      <c r="P504" s="3"/>
    </row>
    <row r="505" spans="16:16" ht="15.75" customHeight="1" x14ac:dyDescent="0.25">
      <c r="P505" s="3"/>
    </row>
    <row r="506" spans="16:16" ht="15.75" customHeight="1" x14ac:dyDescent="0.25">
      <c r="P506" s="3"/>
    </row>
    <row r="507" spans="16:16" ht="15.75" customHeight="1" x14ac:dyDescent="0.25">
      <c r="P507" s="3"/>
    </row>
    <row r="508" spans="16:16" ht="15.75" customHeight="1" x14ac:dyDescent="0.25">
      <c r="P508" s="3"/>
    </row>
    <row r="509" spans="16:16" ht="15.75" customHeight="1" x14ac:dyDescent="0.25">
      <c r="P509" s="3"/>
    </row>
    <row r="510" spans="16:16" ht="15.75" customHeight="1" x14ac:dyDescent="0.25">
      <c r="P510" s="3"/>
    </row>
    <row r="511" spans="16:16" ht="15.75" customHeight="1" x14ac:dyDescent="0.25">
      <c r="P511" s="3"/>
    </row>
    <row r="512" spans="16:16" ht="15.75" customHeight="1" x14ac:dyDescent="0.25">
      <c r="P512" s="3"/>
    </row>
    <row r="513" spans="16:16" ht="15.75" customHeight="1" x14ac:dyDescent="0.25">
      <c r="P513" s="3"/>
    </row>
    <row r="514" spans="16:16" ht="15.75" customHeight="1" x14ac:dyDescent="0.25">
      <c r="P514" s="3"/>
    </row>
    <row r="515" spans="16:16" ht="15.75" customHeight="1" x14ac:dyDescent="0.25">
      <c r="P515" s="3"/>
    </row>
    <row r="516" spans="16:16" ht="15.75" customHeight="1" x14ac:dyDescent="0.25">
      <c r="P516" s="3"/>
    </row>
    <row r="517" spans="16:16" ht="15.75" customHeight="1" x14ac:dyDescent="0.25">
      <c r="P517" s="3"/>
    </row>
    <row r="518" spans="16:16" ht="15.75" customHeight="1" x14ac:dyDescent="0.25">
      <c r="P518" s="3"/>
    </row>
    <row r="519" spans="16:16" ht="15.75" customHeight="1" x14ac:dyDescent="0.25">
      <c r="P519" s="3"/>
    </row>
    <row r="520" spans="16:16" ht="15.75" customHeight="1" x14ac:dyDescent="0.25">
      <c r="P520" s="3"/>
    </row>
    <row r="521" spans="16:16" ht="15.75" customHeight="1" x14ac:dyDescent="0.25">
      <c r="P521" s="3"/>
    </row>
    <row r="522" spans="16:16" ht="15.75" customHeight="1" x14ac:dyDescent="0.25">
      <c r="P522" s="3"/>
    </row>
    <row r="523" spans="16:16" ht="15.75" customHeight="1" x14ac:dyDescent="0.25">
      <c r="P523" s="3"/>
    </row>
    <row r="524" spans="16:16" ht="15.75" customHeight="1" x14ac:dyDescent="0.25">
      <c r="P524" s="3"/>
    </row>
    <row r="525" spans="16:16" ht="15.75" customHeight="1" x14ac:dyDescent="0.25">
      <c r="P525" s="3"/>
    </row>
    <row r="526" spans="16:16" ht="15.75" customHeight="1" x14ac:dyDescent="0.25">
      <c r="P526" s="3"/>
    </row>
    <row r="527" spans="16:16" ht="15.75" customHeight="1" x14ac:dyDescent="0.25">
      <c r="P527" s="3"/>
    </row>
    <row r="528" spans="16:16" ht="15.75" customHeight="1" x14ac:dyDescent="0.25">
      <c r="P528" s="3"/>
    </row>
    <row r="529" spans="16:16" ht="15.75" customHeight="1" x14ac:dyDescent="0.25">
      <c r="P529" s="3"/>
    </row>
    <row r="530" spans="16:16" ht="15.75" customHeight="1" x14ac:dyDescent="0.25">
      <c r="P530" s="3"/>
    </row>
    <row r="531" spans="16:16" ht="15.75" customHeight="1" x14ac:dyDescent="0.25">
      <c r="P531" s="3"/>
    </row>
    <row r="532" spans="16:16" ht="15.75" customHeight="1" x14ac:dyDescent="0.25">
      <c r="P532" s="3"/>
    </row>
    <row r="533" spans="16:16" ht="15.75" customHeight="1" x14ac:dyDescent="0.25">
      <c r="P533" s="3"/>
    </row>
    <row r="534" spans="16:16" ht="15.75" customHeight="1" x14ac:dyDescent="0.25">
      <c r="P534" s="3"/>
    </row>
    <row r="535" spans="16:16" ht="15.75" customHeight="1" x14ac:dyDescent="0.25">
      <c r="P535" s="3"/>
    </row>
    <row r="536" spans="16:16" ht="15.75" customHeight="1" x14ac:dyDescent="0.25">
      <c r="P536" s="3"/>
    </row>
    <row r="537" spans="16:16" ht="15.75" customHeight="1" x14ac:dyDescent="0.25">
      <c r="P537" s="3"/>
    </row>
    <row r="538" spans="16:16" ht="15.75" customHeight="1" x14ac:dyDescent="0.25">
      <c r="P538" s="3"/>
    </row>
    <row r="539" spans="16:16" ht="15.75" customHeight="1" x14ac:dyDescent="0.25">
      <c r="P539" s="3"/>
    </row>
    <row r="540" spans="16:16" ht="15.75" customHeight="1" x14ac:dyDescent="0.25">
      <c r="P540" s="3"/>
    </row>
    <row r="541" spans="16:16" ht="15.75" customHeight="1" x14ac:dyDescent="0.25">
      <c r="P541" s="3"/>
    </row>
    <row r="542" spans="16:16" ht="15.75" customHeight="1" x14ac:dyDescent="0.25">
      <c r="P542" s="3"/>
    </row>
    <row r="543" spans="16:16" ht="15.75" customHeight="1" x14ac:dyDescent="0.25">
      <c r="P543" s="3"/>
    </row>
    <row r="544" spans="16:16" ht="15.75" customHeight="1" x14ac:dyDescent="0.25">
      <c r="P544" s="3"/>
    </row>
    <row r="545" spans="16:16" ht="15.75" customHeight="1" x14ac:dyDescent="0.25">
      <c r="P545" s="3"/>
    </row>
    <row r="546" spans="16:16" ht="15.75" customHeight="1" x14ac:dyDescent="0.25">
      <c r="P546" s="3"/>
    </row>
    <row r="547" spans="16:16" ht="15.75" customHeight="1" x14ac:dyDescent="0.25">
      <c r="P547" s="3"/>
    </row>
    <row r="548" spans="16:16" ht="15.75" customHeight="1" x14ac:dyDescent="0.25">
      <c r="P548" s="3"/>
    </row>
    <row r="549" spans="16:16" ht="15.75" customHeight="1" x14ac:dyDescent="0.25">
      <c r="P549" s="3"/>
    </row>
    <row r="550" spans="16:16" ht="15.75" customHeight="1" x14ac:dyDescent="0.25">
      <c r="P550" s="3"/>
    </row>
    <row r="551" spans="16:16" ht="15.75" customHeight="1" x14ac:dyDescent="0.25">
      <c r="P551" s="3"/>
    </row>
    <row r="552" spans="16:16" ht="15.75" customHeight="1" x14ac:dyDescent="0.25">
      <c r="P552" s="3"/>
    </row>
    <row r="553" spans="16:16" ht="15.75" customHeight="1" x14ac:dyDescent="0.25">
      <c r="P553" s="3"/>
    </row>
    <row r="554" spans="16:16" ht="15.75" customHeight="1" x14ac:dyDescent="0.25">
      <c r="P554" s="3"/>
    </row>
    <row r="555" spans="16:16" ht="15.75" customHeight="1" x14ac:dyDescent="0.25">
      <c r="P555" s="3"/>
    </row>
    <row r="556" spans="16:16" ht="15.75" customHeight="1" x14ac:dyDescent="0.25">
      <c r="P556" s="3"/>
    </row>
    <row r="557" spans="16:16" ht="15.75" customHeight="1" x14ac:dyDescent="0.25">
      <c r="P557" s="3"/>
    </row>
    <row r="558" spans="16:16" ht="15.75" customHeight="1" x14ac:dyDescent="0.25">
      <c r="P558" s="3"/>
    </row>
    <row r="559" spans="16:16" ht="15.75" customHeight="1" x14ac:dyDescent="0.25">
      <c r="P559" s="3"/>
    </row>
    <row r="560" spans="16:16" ht="15.75" customHeight="1" x14ac:dyDescent="0.25">
      <c r="P560" s="3"/>
    </row>
    <row r="561" spans="16:16" ht="15.75" customHeight="1" x14ac:dyDescent="0.25">
      <c r="P561" s="3"/>
    </row>
    <row r="562" spans="16:16" ht="15.75" customHeight="1" x14ac:dyDescent="0.25">
      <c r="P562" s="3"/>
    </row>
    <row r="563" spans="16:16" ht="15.75" customHeight="1" x14ac:dyDescent="0.25">
      <c r="P563" s="3"/>
    </row>
    <row r="564" spans="16:16" ht="15.75" customHeight="1" x14ac:dyDescent="0.25">
      <c r="P564" s="3"/>
    </row>
    <row r="565" spans="16:16" ht="15.75" customHeight="1" x14ac:dyDescent="0.25">
      <c r="P565" s="3"/>
    </row>
    <row r="566" spans="16:16" ht="15.75" customHeight="1" x14ac:dyDescent="0.25">
      <c r="P566" s="3"/>
    </row>
    <row r="567" spans="16:16" ht="15.75" customHeight="1" x14ac:dyDescent="0.25">
      <c r="P567" s="3"/>
    </row>
    <row r="568" spans="16:16" ht="15.75" customHeight="1" x14ac:dyDescent="0.25">
      <c r="P568" s="3"/>
    </row>
    <row r="569" spans="16:16" ht="15.75" customHeight="1" x14ac:dyDescent="0.25">
      <c r="P569" s="3"/>
    </row>
    <row r="570" spans="16:16" ht="15.75" customHeight="1" x14ac:dyDescent="0.25">
      <c r="P570" s="3"/>
    </row>
    <row r="571" spans="16:16" ht="15.75" customHeight="1" x14ac:dyDescent="0.25">
      <c r="P571" s="3"/>
    </row>
    <row r="572" spans="16:16" ht="15.75" customHeight="1" x14ac:dyDescent="0.25">
      <c r="P572" s="3"/>
    </row>
    <row r="573" spans="16:16" ht="15.75" customHeight="1" x14ac:dyDescent="0.25">
      <c r="P573" s="3"/>
    </row>
    <row r="574" spans="16:16" ht="15.75" customHeight="1" x14ac:dyDescent="0.25">
      <c r="P574" s="3"/>
    </row>
    <row r="575" spans="16:16" ht="15.75" customHeight="1" x14ac:dyDescent="0.25">
      <c r="P575" s="3"/>
    </row>
    <row r="576" spans="16:16" ht="15.75" customHeight="1" x14ac:dyDescent="0.25">
      <c r="P576" s="3"/>
    </row>
    <row r="577" spans="16:16" ht="15.75" customHeight="1" x14ac:dyDescent="0.25">
      <c r="P577" s="3"/>
    </row>
    <row r="578" spans="16:16" ht="15.75" customHeight="1" x14ac:dyDescent="0.25">
      <c r="P578" s="3"/>
    </row>
    <row r="579" spans="16:16" ht="15.75" customHeight="1" x14ac:dyDescent="0.25">
      <c r="P579" s="3"/>
    </row>
    <row r="580" spans="16:16" ht="15.75" customHeight="1" x14ac:dyDescent="0.25">
      <c r="P580" s="3"/>
    </row>
    <row r="581" spans="16:16" ht="15.75" customHeight="1" x14ac:dyDescent="0.25">
      <c r="P581" s="3"/>
    </row>
    <row r="582" spans="16:16" ht="15.75" customHeight="1" x14ac:dyDescent="0.25">
      <c r="P582" s="3"/>
    </row>
    <row r="583" spans="16:16" ht="15.75" customHeight="1" x14ac:dyDescent="0.25">
      <c r="P583" s="3"/>
    </row>
    <row r="584" spans="16:16" ht="15.75" customHeight="1" x14ac:dyDescent="0.25">
      <c r="P584" s="3"/>
    </row>
    <row r="585" spans="16:16" ht="15.75" customHeight="1" x14ac:dyDescent="0.25">
      <c r="P585" s="3"/>
    </row>
    <row r="586" spans="16:16" ht="15.75" customHeight="1" x14ac:dyDescent="0.25">
      <c r="P586" s="3"/>
    </row>
    <row r="587" spans="16:16" ht="15.75" customHeight="1" x14ac:dyDescent="0.25">
      <c r="P587" s="3"/>
    </row>
    <row r="588" spans="16:16" ht="15.75" customHeight="1" x14ac:dyDescent="0.25">
      <c r="P588" s="3"/>
    </row>
    <row r="589" spans="16:16" ht="15.75" customHeight="1" x14ac:dyDescent="0.25">
      <c r="P589" s="3"/>
    </row>
    <row r="590" spans="16:16" ht="15.75" customHeight="1" x14ac:dyDescent="0.25">
      <c r="P590" s="3"/>
    </row>
    <row r="591" spans="16:16" ht="15.75" customHeight="1" x14ac:dyDescent="0.25">
      <c r="P591" s="3"/>
    </row>
    <row r="592" spans="16:16" ht="15.75" customHeight="1" x14ac:dyDescent="0.25">
      <c r="P592" s="3"/>
    </row>
    <row r="593" spans="16:16" ht="15.75" customHeight="1" x14ac:dyDescent="0.25">
      <c r="P593" s="3"/>
    </row>
    <row r="594" spans="16:16" ht="15.75" customHeight="1" x14ac:dyDescent="0.25">
      <c r="P594" s="3"/>
    </row>
    <row r="595" spans="16:16" ht="15.75" customHeight="1" x14ac:dyDescent="0.25">
      <c r="P595" s="3"/>
    </row>
    <row r="596" spans="16:16" ht="15.75" customHeight="1" x14ac:dyDescent="0.25">
      <c r="P596" s="3"/>
    </row>
    <row r="597" spans="16:16" ht="15.75" customHeight="1" x14ac:dyDescent="0.25">
      <c r="P597" s="3"/>
    </row>
    <row r="598" spans="16:16" ht="15.75" customHeight="1" x14ac:dyDescent="0.25">
      <c r="P598" s="3"/>
    </row>
    <row r="599" spans="16:16" ht="15.75" customHeight="1" x14ac:dyDescent="0.25">
      <c r="P599" s="3"/>
    </row>
    <row r="600" spans="16:16" ht="15.75" customHeight="1" x14ac:dyDescent="0.25">
      <c r="P600" s="3"/>
    </row>
    <row r="601" spans="16:16" ht="15.75" customHeight="1" x14ac:dyDescent="0.25">
      <c r="P601" s="3"/>
    </row>
    <row r="602" spans="16:16" ht="15.75" customHeight="1" x14ac:dyDescent="0.25">
      <c r="P602" s="3"/>
    </row>
    <row r="603" spans="16:16" ht="15.75" customHeight="1" x14ac:dyDescent="0.25">
      <c r="P603" s="3"/>
    </row>
    <row r="604" spans="16:16" ht="15.75" customHeight="1" x14ac:dyDescent="0.25">
      <c r="P604" s="3"/>
    </row>
    <row r="605" spans="16:16" ht="15.75" customHeight="1" x14ac:dyDescent="0.25">
      <c r="P605" s="3"/>
    </row>
    <row r="606" spans="16:16" ht="15.75" customHeight="1" x14ac:dyDescent="0.25">
      <c r="P606" s="3"/>
    </row>
    <row r="607" spans="16:16" ht="15.75" customHeight="1" x14ac:dyDescent="0.25">
      <c r="P607" s="3"/>
    </row>
    <row r="608" spans="16:16" ht="15.75" customHeight="1" x14ac:dyDescent="0.25">
      <c r="P608" s="3"/>
    </row>
    <row r="609" spans="16:16" ht="15.75" customHeight="1" x14ac:dyDescent="0.25">
      <c r="P609" s="3"/>
    </row>
    <row r="610" spans="16:16" ht="15.75" customHeight="1" x14ac:dyDescent="0.25">
      <c r="P610" s="3"/>
    </row>
    <row r="611" spans="16:16" ht="15.75" customHeight="1" x14ac:dyDescent="0.25">
      <c r="P611" s="3"/>
    </row>
    <row r="612" spans="16:16" ht="15.75" customHeight="1" x14ac:dyDescent="0.25">
      <c r="P612" s="3"/>
    </row>
    <row r="613" spans="16:16" ht="15.75" customHeight="1" x14ac:dyDescent="0.25">
      <c r="P613" s="3"/>
    </row>
    <row r="614" spans="16:16" ht="15.75" customHeight="1" x14ac:dyDescent="0.25">
      <c r="P614" s="3"/>
    </row>
    <row r="615" spans="16:16" ht="15.75" customHeight="1" x14ac:dyDescent="0.25">
      <c r="P615" s="3"/>
    </row>
    <row r="616" spans="16:16" ht="15.75" customHeight="1" x14ac:dyDescent="0.25">
      <c r="P616" s="3"/>
    </row>
    <row r="617" spans="16:16" ht="15.75" customHeight="1" x14ac:dyDescent="0.25">
      <c r="P617" s="3"/>
    </row>
    <row r="618" spans="16:16" ht="15.75" customHeight="1" x14ac:dyDescent="0.25">
      <c r="P618" s="3"/>
    </row>
    <row r="619" spans="16:16" ht="15.75" customHeight="1" x14ac:dyDescent="0.25">
      <c r="P619" s="3"/>
    </row>
    <row r="620" spans="16:16" ht="15.75" customHeight="1" x14ac:dyDescent="0.25">
      <c r="P620" s="3"/>
    </row>
    <row r="621" spans="16:16" ht="15.75" customHeight="1" x14ac:dyDescent="0.25">
      <c r="P621" s="3"/>
    </row>
    <row r="622" spans="16:16" ht="15.75" customHeight="1" x14ac:dyDescent="0.25">
      <c r="P622" s="3"/>
    </row>
    <row r="623" spans="16:16" ht="15.75" customHeight="1" x14ac:dyDescent="0.25">
      <c r="P623" s="3"/>
    </row>
    <row r="624" spans="16:16" ht="15.75" customHeight="1" x14ac:dyDescent="0.25">
      <c r="P624" s="3"/>
    </row>
    <row r="625" spans="16:16" ht="15.75" customHeight="1" x14ac:dyDescent="0.25">
      <c r="P625" s="3"/>
    </row>
    <row r="626" spans="16:16" ht="15.75" customHeight="1" x14ac:dyDescent="0.25">
      <c r="P626" s="3"/>
    </row>
    <row r="627" spans="16:16" ht="15.75" customHeight="1" x14ac:dyDescent="0.25">
      <c r="P627" s="3"/>
    </row>
    <row r="628" spans="16:16" ht="15.75" customHeight="1" x14ac:dyDescent="0.25">
      <c r="P628" s="3"/>
    </row>
    <row r="629" spans="16:16" ht="15.75" customHeight="1" x14ac:dyDescent="0.25">
      <c r="P629" s="3"/>
    </row>
    <row r="630" spans="16:16" ht="15.75" customHeight="1" x14ac:dyDescent="0.25">
      <c r="P630" s="3"/>
    </row>
    <row r="631" spans="16:16" ht="15.75" customHeight="1" x14ac:dyDescent="0.25">
      <c r="P631" s="3"/>
    </row>
    <row r="632" spans="16:16" ht="15.75" customHeight="1" x14ac:dyDescent="0.25">
      <c r="P632" s="3"/>
    </row>
    <row r="633" spans="16:16" ht="15.75" customHeight="1" x14ac:dyDescent="0.25">
      <c r="P633" s="3"/>
    </row>
    <row r="634" spans="16:16" ht="15.75" customHeight="1" x14ac:dyDescent="0.25">
      <c r="P634" s="3"/>
    </row>
    <row r="635" spans="16:16" ht="15.75" customHeight="1" x14ac:dyDescent="0.25">
      <c r="P635" s="3"/>
    </row>
    <row r="636" spans="16:16" ht="15.75" customHeight="1" x14ac:dyDescent="0.25">
      <c r="P636" s="3"/>
    </row>
    <row r="637" spans="16:16" ht="15.75" customHeight="1" x14ac:dyDescent="0.25">
      <c r="P637" s="3"/>
    </row>
    <row r="638" spans="16:16" ht="15.75" customHeight="1" x14ac:dyDescent="0.25">
      <c r="P638" s="3"/>
    </row>
    <row r="639" spans="16:16" ht="15.75" customHeight="1" x14ac:dyDescent="0.25">
      <c r="P639" s="3"/>
    </row>
    <row r="640" spans="16:16" ht="15.75" customHeight="1" x14ac:dyDescent="0.25">
      <c r="P640" s="3"/>
    </row>
    <row r="641" spans="16:16" ht="15.75" customHeight="1" x14ac:dyDescent="0.25">
      <c r="P641" s="3"/>
    </row>
    <row r="642" spans="16:16" ht="15.75" customHeight="1" x14ac:dyDescent="0.25">
      <c r="P642" s="3"/>
    </row>
    <row r="643" spans="16:16" ht="15.75" customHeight="1" x14ac:dyDescent="0.25">
      <c r="P643" s="3"/>
    </row>
    <row r="644" spans="16:16" ht="15.75" customHeight="1" x14ac:dyDescent="0.25">
      <c r="P644" s="3"/>
    </row>
    <row r="645" spans="16:16" ht="15.75" customHeight="1" x14ac:dyDescent="0.25">
      <c r="P645" s="3"/>
    </row>
    <row r="646" spans="16:16" ht="15.75" customHeight="1" x14ac:dyDescent="0.25">
      <c r="P646" s="3"/>
    </row>
    <row r="647" spans="16:16" ht="15.75" customHeight="1" x14ac:dyDescent="0.25">
      <c r="P647" s="3"/>
    </row>
    <row r="648" spans="16:16" ht="15.75" customHeight="1" x14ac:dyDescent="0.25">
      <c r="P648" s="3"/>
    </row>
    <row r="649" spans="16:16" ht="15.75" customHeight="1" x14ac:dyDescent="0.25">
      <c r="P649" s="3"/>
    </row>
    <row r="650" spans="16:16" ht="15.75" customHeight="1" x14ac:dyDescent="0.25">
      <c r="P650" s="3"/>
    </row>
    <row r="651" spans="16:16" ht="15.75" customHeight="1" x14ac:dyDescent="0.25">
      <c r="P651" s="3"/>
    </row>
    <row r="652" spans="16:16" ht="15.75" customHeight="1" x14ac:dyDescent="0.25">
      <c r="P652" s="3"/>
    </row>
    <row r="653" spans="16:16" ht="15.75" customHeight="1" x14ac:dyDescent="0.25">
      <c r="P653" s="3"/>
    </row>
    <row r="654" spans="16:16" ht="15.75" customHeight="1" x14ac:dyDescent="0.25">
      <c r="P654" s="3"/>
    </row>
    <row r="655" spans="16:16" ht="15.75" customHeight="1" x14ac:dyDescent="0.25">
      <c r="P655" s="3"/>
    </row>
    <row r="656" spans="16:16" ht="15.75" customHeight="1" x14ac:dyDescent="0.25">
      <c r="P656" s="3"/>
    </row>
    <row r="657" spans="16:16" ht="15.75" customHeight="1" x14ac:dyDescent="0.25">
      <c r="P657" s="3"/>
    </row>
    <row r="658" spans="16:16" ht="15.75" customHeight="1" x14ac:dyDescent="0.25">
      <c r="P658" s="3"/>
    </row>
    <row r="659" spans="16:16" ht="15.75" customHeight="1" x14ac:dyDescent="0.25">
      <c r="P659" s="3"/>
    </row>
    <row r="660" spans="16:16" ht="15.75" customHeight="1" x14ac:dyDescent="0.25">
      <c r="P660" s="3"/>
    </row>
    <row r="661" spans="16:16" ht="15.75" customHeight="1" x14ac:dyDescent="0.25">
      <c r="P661" s="3"/>
    </row>
    <row r="662" spans="16:16" ht="15.75" customHeight="1" x14ac:dyDescent="0.25">
      <c r="P662" s="3"/>
    </row>
    <row r="663" spans="16:16" ht="15.75" customHeight="1" x14ac:dyDescent="0.25">
      <c r="P663" s="3"/>
    </row>
    <row r="664" spans="16:16" ht="15.75" customHeight="1" x14ac:dyDescent="0.25">
      <c r="P664" s="3"/>
    </row>
    <row r="665" spans="16:16" ht="15.75" customHeight="1" x14ac:dyDescent="0.25">
      <c r="P665" s="3"/>
    </row>
    <row r="666" spans="16:16" ht="15.75" customHeight="1" x14ac:dyDescent="0.25">
      <c r="P666" s="3"/>
    </row>
    <row r="667" spans="16:16" ht="15.75" customHeight="1" x14ac:dyDescent="0.25">
      <c r="P667" s="3"/>
    </row>
    <row r="668" spans="16:16" ht="15.75" customHeight="1" x14ac:dyDescent="0.25">
      <c r="P668" s="3"/>
    </row>
    <row r="669" spans="16:16" ht="15.75" customHeight="1" x14ac:dyDescent="0.25">
      <c r="P669" s="3"/>
    </row>
    <row r="670" spans="16:16" ht="15.75" customHeight="1" x14ac:dyDescent="0.25">
      <c r="P670" s="3"/>
    </row>
    <row r="671" spans="16:16" ht="15.75" customHeight="1" x14ac:dyDescent="0.25">
      <c r="P671" s="3"/>
    </row>
    <row r="672" spans="16:16" ht="15.75" customHeight="1" x14ac:dyDescent="0.25">
      <c r="P672" s="3"/>
    </row>
    <row r="673" spans="16:16" ht="15.75" customHeight="1" x14ac:dyDescent="0.25">
      <c r="P673" s="3"/>
    </row>
    <row r="674" spans="16:16" ht="15.75" customHeight="1" x14ac:dyDescent="0.25">
      <c r="P674" s="3"/>
    </row>
    <row r="675" spans="16:16" ht="15.75" customHeight="1" x14ac:dyDescent="0.25">
      <c r="P675" s="3"/>
    </row>
    <row r="676" spans="16:16" ht="15.75" customHeight="1" x14ac:dyDescent="0.25">
      <c r="P676" s="3"/>
    </row>
    <row r="677" spans="16:16" ht="15.75" customHeight="1" x14ac:dyDescent="0.25">
      <c r="P677" s="3"/>
    </row>
    <row r="678" spans="16:16" ht="15.75" customHeight="1" x14ac:dyDescent="0.25">
      <c r="P678" s="3"/>
    </row>
    <row r="679" spans="16:16" ht="15.75" customHeight="1" x14ac:dyDescent="0.25">
      <c r="P679" s="3"/>
    </row>
    <row r="680" spans="16:16" ht="15.75" customHeight="1" x14ac:dyDescent="0.25">
      <c r="P680" s="3"/>
    </row>
    <row r="681" spans="16:16" ht="15.75" customHeight="1" x14ac:dyDescent="0.25">
      <c r="P681" s="3"/>
    </row>
    <row r="682" spans="16:16" ht="15.75" customHeight="1" x14ac:dyDescent="0.25">
      <c r="P682" s="3"/>
    </row>
    <row r="683" spans="16:16" ht="15.75" customHeight="1" x14ac:dyDescent="0.25">
      <c r="P683" s="3"/>
    </row>
    <row r="684" spans="16:16" ht="15.75" customHeight="1" x14ac:dyDescent="0.25">
      <c r="P684" s="3"/>
    </row>
    <row r="685" spans="16:16" ht="15.75" customHeight="1" x14ac:dyDescent="0.25">
      <c r="P685" s="3"/>
    </row>
    <row r="686" spans="16:16" ht="15.75" customHeight="1" x14ac:dyDescent="0.25">
      <c r="P686" s="3"/>
    </row>
    <row r="687" spans="16:16" ht="15.75" customHeight="1" x14ac:dyDescent="0.25">
      <c r="P687" s="3"/>
    </row>
    <row r="688" spans="16:16" ht="15.75" customHeight="1" x14ac:dyDescent="0.25">
      <c r="P688" s="3"/>
    </row>
    <row r="689" spans="16:16" ht="15.75" customHeight="1" x14ac:dyDescent="0.25">
      <c r="P689" s="3"/>
    </row>
    <row r="690" spans="16:16" ht="15.75" customHeight="1" x14ac:dyDescent="0.25">
      <c r="P690" s="3"/>
    </row>
    <row r="691" spans="16:16" ht="15.75" customHeight="1" x14ac:dyDescent="0.25">
      <c r="P691" s="3"/>
    </row>
    <row r="692" spans="16:16" ht="15.75" customHeight="1" x14ac:dyDescent="0.25">
      <c r="P692" s="3"/>
    </row>
    <row r="693" spans="16:16" ht="15.75" customHeight="1" x14ac:dyDescent="0.25">
      <c r="P693" s="3"/>
    </row>
    <row r="694" spans="16:16" ht="15.75" customHeight="1" x14ac:dyDescent="0.25">
      <c r="P694" s="3"/>
    </row>
    <row r="695" spans="16:16" ht="15.75" customHeight="1" x14ac:dyDescent="0.25">
      <c r="P695" s="3"/>
    </row>
    <row r="696" spans="16:16" ht="15.75" customHeight="1" x14ac:dyDescent="0.25">
      <c r="P696" s="3"/>
    </row>
    <row r="697" spans="16:16" ht="15.75" customHeight="1" x14ac:dyDescent="0.25">
      <c r="P697" s="3"/>
    </row>
    <row r="698" spans="16:16" ht="15.75" customHeight="1" x14ac:dyDescent="0.25">
      <c r="P698" s="3"/>
    </row>
    <row r="699" spans="16:16" ht="15.75" customHeight="1" x14ac:dyDescent="0.25">
      <c r="P699" s="3"/>
    </row>
    <row r="700" spans="16:16" ht="15.75" customHeight="1" x14ac:dyDescent="0.25">
      <c r="P700" s="3"/>
    </row>
    <row r="701" spans="16:16" ht="15.75" customHeight="1" x14ac:dyDescent="0.25">
      <c r="P701" s="3"/>
    </row>
    <row r="702" spans="16:16" ht="15.75" customHeight="1" x14ac:dyDescent="0.25">
      <c r="P702" s="3"/>
    </row>
    <row r="703" spans="16:16" ht="15.75" customHeight="1" x14ac:dyDescent="0.25">
      <c r="P703" s="3"/>
    </row>
    <row r="704" spans="16:16" ht="15.75" customHeight="1" x14ac:dyDescent="0.25">
      <c r="P704" s="3"/>
    </row>
    <row r="705" spans="16:16" ht="15.75" customHeight="1" x14ac:dyDescent="0.25">
      <c r="P705" s="3"/>
    </row>
    <row r="706" spans="16:16" ht="15.75" customHeight="1" x14ac:dyDescent="0.25">
      <c r="P706" s="3"/>
    </row>
    <row r="707" spans="16:16" ht="15.75" customHeight="1" x14ac:dyDescent="0.25">
      <c r="P707" s="3"/>
    </row>
    <row r="708" spans="16:16" ht="15.75" customHeight="1" x14ac:dyDescent="0.25">
      <c r="P708" s="3"/>
    </row>
    <row r="709" spans="16:16" ht="15.75" customHeight="1" x14ac:dyDescent="0.25">
      <c r="P709" s="3"/>
    </row>
    <row r="710" spans="16:16" ht="15.75" customHeight="1" x14ac:dyDescent="0.25">
      <c r="P710" s="3"/>
    </row>
    <row r="711" spans="16:16" ht="15.75" customHeight="1" x14ac:dyDescent="0.25">
      <c r="P711" s="3"/>
    </row>
    <row r="712" spans="16:16" ht="15.75" customHeight="1" x14ac:dyDescent="0.25">
      <c r="P712" s="3"/>
    </row>
    <row r="713" spans="16:16" ht="15.75" customHeight="1" x14ac:dyDescent="0.25">
      <c r="P713" s="3"/>
    </row>
    <row r="714" spans="16:16" ht="15.75" customHeight="1" x14ac:dyDescent="0.25">
      <c r="P714" s="3"/>
    </row>
    <row r="715" spans="16:16" ht="15.75" customHeight="1" x14ac:dyDescent="0.25">
      <c r="P715" s="3"/>
    </row>
    <row r="716" spans="16:16" ht="15.75" customHeight="1" x14ac:dyDescent="0.25">
      <c r="P716" s="3"/>
    </row>
    <row r="717" spans="16:16" ht="15.75" customHeight="1" x14ac:dyDescent="0.25">
      <c r="P717" s="3"/>
    </row>
    <row r="718" spans="16:16" ht="15.75" customHeight="1" x14ac:dyDescent="0.25">
      <c r="P718" s="3"/>
    </row>
    <row r="719" spans="16:16" ht="15.75" customHeight="1" x14ac:dyDescent="0.25">
      <c r="P719" s="3"/>
    </row>
    <row r="720" spans="16:16" ht="15.75" customHeight="1" x14ac:dyDescent="0.25">
      <c r="P720" s="3"/>
    </row>
    <row r="721" spans="16:16" ht="15.75" customHeight="1" x14ac:dyDescent="0.25">
      <c r="P721" s="3"/>
    </row>
    <row r="722" spans="16:16" ht="15.75" customHeight="1" x14ac:dyDescent="0.25">
      <c r="P722" s="3"/>
    </row>
    <row r="723" spans="16:16" ht="15.75" customHeight="1" x14ac:dyDescent="0.25">
      <c r="P723" s="3"/>
    </row>
    <row r="724" spans="16:16" ht="15.75" customHeight="1" x14ac:dyDescent="0.25">
      <c r="P724" s="3"/>
    </row>
    <row r="725" spans="16:16" ht="15.75" customHeight="1" x14ac:dyDescent="0.25">
      <c r="P725" s="3"/>
    </row>
    <row r="726" spans="16:16" ht="15.75" customHeight="1" x14ac:dyDescent="0.25">
      <c r="P726" s="3"/>
    </row>
    <row r="727" spans="16:16" ht="15.75" customHeight="1" x14ac:dyDescent="0.25">
      <c r="P727" s="3"/>
    </row>
    <row r="728" spans="16:16" ht="15.75" customHeight="1" x14ac:dyDescent="0.25">
      <c r="P728" s="3"/>
    </row>
    <row r="729" spans="16:16" ht="15.75" customHeight="1" x14ac:dyDescent="0.25">
      <c r="P729" s="3"/>
    </row>
    <row r="730" spans="16:16" ht="15.75" customHeight="1" x14ac:dyDescent="0.25">
      <c r="P730" s="3"/>
    </row>
    <row r="731" spans="16:16" ht="15.75" customHeight="1" x14ac:dyDescent="0.25">
      <c r="P731" s="3"/>
    </row>
    <row r="732" spans="16:16" ht="15.75" customHeight="1" x14ac:dyDescent="0.25">
      <c r="P732" s="3"/>
    </row>
    <row r="733" spans="16:16" ht="15.75" customHeight="1" x14ac:dyDescent="0.25">
      <c r="P733" s="3"/>
    </row>
    <row r="734" spans="16:16" ht="15.75" customHeight="1" x14ac:dyDescent="0.25">
      <c r="P734" s="3"/>
    </row>
    <row r="735" spans="16:16" ht="15.75" customHeight="1" x14ac:dyDescent="0.25">
      <c r="P735" s="3"/>
    </row>
    <row r="736" spans="16:16" ht="15.75" customHeight="1" x14ac:dyDescent="0.25">
      <c r="P736" s="3"/>
    </row>
    <row r="737" spans="16:16" ht="15.75" customHeight="1" x14ac:dyDescent="0.25">
      <c r="P737" s="3"/>
    </row>
    <row r="738" spans="16:16" ht="15.75" customHeight="1" x14ac:dyDescent="0.25">
      <c r="P738" s="3"/>
    </row>
    <row r="739" spans="16:16" ht="15.75" customHeight="1" x14ac:dyDescent="0.25">
      <c r="P739" s="3"/>
    </row>
    <row r="740" spans="16:16" ht="15.75" customHeight="1" x14ac:dyDescent="0.25">
      <c r="P740" s="3"/>
    </row>
    <row r="741" spans="16:16" ht="15.75" customHeight="1" x14ac:dyDescent="0.25">
      <c r="P741" s="3"/>
    </row>
    <row r="742" spans="16:16" ht="15.75" customHeight="1" x14ac:dyDescent="0.25">
      <c r="P742" s="3"/>
    </row>
    <row r="743" spans="16:16" ht="15.75" customHeight="1" x14ac:dyDescent="0.25">
      <c r="P743" s="3"/>
    </row>
    <row r="744" spans="16:16" ht="15.75" customHeight="1" x14ac:dyDescent="0.25">
      <c r="P744" s="3"/>
    </row>
    <row r="745" spans="16:16" ht="15.75" customHeight="1" x14ac:dyDescent="0.25">
      <c r="P745" s="3"/>
    </row>
    <row r="746" spans="16:16" ht="15.75" customHeight="1" x14ac:dyDescent="0.25">
      <c r="P746" s="3"/>
    </row>
    <row r="747" spans="16:16" ht="15.75" customHeight="1" x14ac:dyDescent="0.25">
      <c r="P747" s="3"/>
    </row>
    <row r="748" spans="16:16" ht="15.75" customHeight="1" x14ac:dyDescent="0.25">
      <c r="P748" s="3"/>
    </row>
    <row r="749" spans="16:16" ht="15.75" customHeight="1" x14ac:dyDescent="0.25">
      <c r="P749" s="3"/>
    </row>
    <row r="750" spans="16:16" ht="15.75" customHeight="1" x14ac:dyDescent="0.25">
      <c r="P750" s="3"/>
    </row>
    <row r="751" spans="16:16" ht="15.75" customHeight="1" x14ac:dyDescent="0.25">
      <c r="P751" s="3"/>
    </row>
    <row r="752" spans="16:16" ht="15.75" customHeight="1" x14ac:dyDescent="0.25">
      <c r="P752" s="3"/>
    </row>
    <row r="753" spans="16:16" ht="15.75" customHeight="1" x14ac:dyDescent="0.25">
      <c r="P753" s="3"/>
    </row>
    <row r="754" spans="16:16" ht="15.75" customHeight="1" x14ac:dyDescent="0.25">
      <c r="P754" s="3"/>
    </row>
    <row r="755" spans="16:16" ht="15.75" customHeight="1" x14ac:dyDescent="0.25">
      <c r="P755" s="3"/>
    </row>
    <row r="756" spans="16:16" ht="15.75" customHeight="1" x14ac:dyDescent="0.25">
      <c r="P756" s="3"/>
    </row>
    <row r="757" spans="16:16" ht="15.75" customHeight="1" x14ac:dyDescent="0.25">
      <c r="P757" s="3"/>
    </row>
    <row r="758" spans="16:16" ht="15.75" customHeight="1" x14ac:dyDescent="0.25">
      <c r="P758" s="3"/>
    </row>
    <row r="759" spans="16:16" ht="15.75" customHeight="1" x14ac:dyDescent="0.25">
      <c r="P759" s="3"/>
    </row>
    <row r="760" spans="16:16" ht="15.75" customHeight="1" x14ac:dyDescent="0.25">
      <c r="P760" s="3"/>
    </row>
    <row r="761" spans="16:16" ht="15.75" customHeight="1" x14ac:dyDescent="0.25">
      <c r="P761" s="3"/>
    </row>
    <row r="762" spans="16:16" ht="15.75" customHeight="1" x14ac:dyDescent="0.25">
      <c r="P762" s="3"/>
    </row>
    <row r="763" spans="16:16" ht="15.75" customHeight="1" x14ac:dyDescent="0.25">
      <c r="P763" s="3"/>
    </row>
    <row r="764" spans="16:16" ht="15.75" customHeight="1" x14ac:dyDescent="0.25">
      <c r="P764" s="3"/>
    </row>
    <row r="765" spans="16:16" ht="15.75" customHeight="1" x14ac:dyDescent="0.25">
      <c r="P765" s="3"/>
    </row>
    <row r="766" spans="16:16" ht="15.75" customHeight="1" x14ac:dyDescent="0.25">
      <c r="P766" s="3"/>
    </row>
    <row r="767" spans="16:16" ht="15.75" customHeight="1" x14ac:dyDescent="0.25">
      <c r="P767" s="3"/>
    </row>
    <row r="768" spans="16:16" ht="15.75" customHeight="1" x14ac:dyDescent="0.25">
      <c r="P768" s="3"/>
    </row>
    <row r="769" spans="16:16" ht="15.75" customHeight="1" x14ac:dyDescent="0.25">
      <c r="P769" s="3"/>
    </row>
    <row r="770" spans="16:16" ht="15.75" customHeight="1" x14ac:dyDescent="0.25">
      <c r="P770" s="3"/>
    </row>
    <row r="771" spans="16:16" ht="15.75" customHeight="1" x14ac:dyDescent="0.25">
      <c r="P771" s="3"/>
    </row>
    <row r="772" spans="16:16" ht="15.75" customHeight="1" x14ac:dyDescent="0.25">
      <c r="P772" s="3"/>
    </row>
    <row r="773" spans="16:16" ht="15.75" customHeight="1" x14ac:dyDescent="0.25">
      <c r="P773" s="3"/>
    </row>
    <row r="774" spans="16:16" ht="15.75" customHeight="1" x14ac:dyDescent="0.25">
      <c r="P774" s="3"/>
    </row>
    <row r="775" spans="16:16" ht="15.75" customHeight="1" x14ac:dyDescent="0.25">
      <c r="P775" s="3"/>
    </row>
    <row r="776" spans="16:16" ht="15.75" customHeight="1" x14ac:dyDescent="0.25">
      <c r="P776" s="3"/>
    </row>
    <row r="777" spans="16:16" ht="15.75" customHeight="1" x14ac:dyDescent="0.25">
      <c r="P777" s="3"/>
    </row>
    <row r="778" spans="16:16" ht="15.75" customHeight="1" x14ac:dyDescent="0.25">
      <c r="P778" s="3"/>
    </row>
    <row r="779" spans="16:16" ht="15.75" customHeight="1" x14ac:dyDescent="0.25">
      <c r="P779" s="3"/>
    </row>
    <row r="780" spans="16:16" ht="15.75" customHeight="1" x14ac:dyDescent="0.25">
      <c r="P780" s="3"/>
    </row>
    <row r="781" spans="16:16" ht="15.75" customHeight="1" x14ac:dyDescent="0.25">
      <c r="P781" s="3"/>
    </row>
    <row r="782" spans="16:16" ht="15.75" customHeight="1" x14ac:dyDescent="0.25">
      <c r="P782" s="3"/>
    </row>
    <row r="783" spans="16:16" ht="15.75" customHeight="1" x14ac:dyDescent="0.25">
      <c r="P783" s="3"/>
    </row>
    <row r="784" spans="16:16" ht="15.75" customHeight="1" x14ac:dyDescent="0.25">
      <c r="P784" s="3"/>
    </row>
    <row r="785" spans="16:16" ht="15.75" customHeight="1" x14ac:dyDescent="0.25">
      <c r="P785" s="3"/>
    </row>
    <row r="786" spans="16:16" ht="15.75" customHeight="1" x14ac:dyDescent="0.25">
      <c r="P786" s="3"/>
    </row>
    <row r="787" spans="16:16" ht="15.75" customHeight="1" x14ac:dyDescent="0.25">
      <c r="P787" s="3"/>
    </row>
    <row r="788" spans="16:16" ht="15.75" customHeight="1" x14ac:dyDescent="0.25">
      <c r="P788" s="3"/>
    </row>
    <row r="789" spans="16:16" ht="15.75" customHeight="1" x14ac:dyDescent="0.25">
      <c r="P789" s="3"/>
    </row>
    <row r="790" spans="16:16" ht="15.75" customHeight="1" x14ac:dyDescent="0.25">
      <c r="P790" s="3"/>
    </row>
    <row r="791" spans="16:16" ht="15.75" customHeight="1" x14ac:dyDescent="0.25">
      <c r="P791" s="3"/>
    </row>
    <row r="792" spans="16:16" ht="15.75" customHeight="1" x14ac:dyDescent="0.25">
      <c r="P792" s="3"/>
    </row>
    <row r="793" spans="16:16" ht="15.75" customHeight="1" x14ac:dyDescent="0.25">
      <c r="P793" s="3"/>
    </row>
    <row r="794" spans="16:16" ht="15.75" customHeight="1" x14ac:dyDescent="0.25">
      <c r="P794" s="3"/>
    </row>
    <row r="795" spans="16:16" ht="15.75" customHeight="1" x14ac:dyDescent="0.25">
      <c r="P795" s="3"/>
    </row>
    <row r="796" spans="16:16" ht="15.75" customHeight="1" x14ac:dyDescent="0.25">
      <c r="P796" s="3"/>
    </row>
    <row r="797" spans="16:16" ht="15.75" customHeight="1" x14ac:dyDescent="0.25">
      <c r="P797" s="3"/>
    </row>
    <row r="798" spans="16:16" ht="15.75" customHeight="1" x14ac:dyDescent="0.25">
      <c r="P798" s="3"/>
    </row>
    <row r="799" spans="16:16" ht="15.75" customHeight="1" x14ac:dyDescent="0.25">
      <c r="P799" s="3"/>
    </row>
    <row r="800" spans="16:16" ht="15.75" customHeight="1" x14ac:dyDescent="0.25">
      <c r="P800" s="3"/>
    </row>
    <row r="801" spans="16:16" ht="15.75" customHeight="1" x14ac:dyDescent="0.25">
      <c r="P801" s="3"/>
    </row>
    <row r="802" spans="16:16" ht="15.75" customHeight="1" x14ac:dyDescent="0.25">
      <c r="P802" s="3"/>
    </row>
    <row r="803" spans="16:16" ht="15.75" customHeight="1" x14ac:dyDescent="0.25">
      <c r="P803" s="3"/>
    </row>
    <row r="804" spans="16:16" ht="15.75" customHeight="1" x14ac:dyDescent="0.25">
      <c r="P804" s="3"/>
    </row>
    <row r="805" spans="16:16" ht="15.75" customHeight="1" x14ac:dyDescent="0.25">
      <c r="P805" s="3"/>
    </row>
    <row r="806" spans="16:16" ht="15.75" customHeight="1" x14ac:dyDescent="0.25">
      <c r="P806" s="3"/>
    </row>
    <row r="807" spans="16:16" ht="15.75" customHeight="1" x14ac:dyDescent="0.25">
      <c r="P807" s="3"/>
    </row>
    <row r="808" spans="16:16" ht="15.75" customHeight="1" x14ac:dyDescent="0.25">
      <c r="P808" s="3"/>
    </row>
    <row r="809" spans="16:16" ht="15.75" customHeight="1" x14ac:dyDescent="0.25">
      <c r="P809" s="3"/>
    </row>
    <row r="810" spans="16:16" ht="15.75" customHeight="1" x14ac:dyDescent="0.25">
      <c r="P810" s="3"/>
    </row>
    <row r="811" spans="16:16" ht="15.75" customHeight="1" x14ac:dyDescent="0.25">
      <c r="P811" s="3"/>
    </row>
    <row r="812" spans="16:16" ht="15.75" customHeight="1" x14ac:dyDescent="0.25">
      <c r="P812" s="3"/>
    </row>
    <row r="813" spans="16:16" ht="15.75" customHeight="1" x14ac:dyDescent="0.25">
      <c r="P813" s="3"/>
    </row>
    <row r="814" spans="16:16" ht="15.75" customHeight="1" x14ac:dyDescent="0.25">
      <c r="P814" s="3"/>
    </row>
    <row r="815" spans="16:16" ht="15.75" customHeight="1" x14ac:dyDescent="0.25">
      <c r="P815" s="3"/>
    </row>
    <row r="816" spans="16:16" ht="15.75" customHeight="1" x14ac:dyDescent="0.25">
      <c r="P816" s="3"/>
    </row>
    <row r="817" spans="16:16" ht="15.75" customHeight="1" x14ac:dyDescent="0.25">
      <c r="P817" s="3"/>
    </row>
    <row r="818" spans="16:16" ht="15.75" customHeight="1" x14ac:dyDescent="0.25">
      <c r="P818" s="3"/>
    </row>
    <row r="819" spans="16:16" ht="15.75" customHeight="1" x14ac:dyDescent="0.25">
      <c r="P819" s="3"/>
    </row>
    <row r="820" spans="16:16" ht="15.75" customHeight="1" x14ac:dyDescent="0.25">
      <c r="P820" s="3"/>
    </row>
    <row r="821" spans="16:16" ht="15.75" customHeight="1" x14ac:dyDescent="0.25">
      <c r="P821" s="3"/>
    </row>
    <row r="822" spans="16:16" ht="15.75" customHeight="1" x14ac:dyDescent="0.25">
      <c r="P822" s="3"/>
    </row>
    <row r="823" spans="16:16" ht="15.75" customHeight="1" x14ac:dyDescent="0.25">
      <c r="P823" s="3"/>
    </row>
    <row r="824" spans="16:16" ht="15.75" customHeight="1" x14ac:dyDescent="0.25">
      <c r="P824" s="3"/>
    </row>
    <row r="825" spans="16:16" ht="15.75" customHeight="1" x14ac:dyDescent="0.25">
      <c r="P825" s="3"/>
    </row>
    <row r="826" spans="16:16" ht="15.75" customHeight="1" x14ac:dyDescent="0.25">
      <c r="P826" s="3"/>
    </row>
    <row r="827" spans="16:16" ht="15.75" customHeight="1" x14ac:dyDescent="0.25">
      <c r="P827" s="3"/>
    </row>
    <row r="828" spans="16:16" ht="15.75" customHeight="1" x14ac:dyDescent="0.25">
      <c r="P828" s="3"/>
    </row>
    <row r="829" spans="16:16" ht="15.75" customHeight="1" x14ac:dyDescent="0.25">
      <c r="P829" s="3"/>
    </row>
    <row r="830" spans="16:16" ht="15.75" customHeight="1" x14ac:dyDescent="0.25">
      <c r="P830" s="3"/>
    </row>
    <row r="831" spans="16:16" ht="15.75" customHeight="1" x14ac:dyDescent="0.25">
      <c r="P831" s="3"/>
    </row>
    <row r="832" spans="16:16" ht="15.75" customHeight="1" x14ac:dyDescent="0.25">
      <c r="P832" s="3"/>
    </row>
    <row r="833" spans="16:16" ht="15.75" customHeight="1" x14ac:dyDescent="0.25">
      <c r="P833" s="3"/>
    </row>
    <row r="834" spans="16:16" ht="15.75" customHeight="1" x14ac:dyDescent="0.25">
      <c r="P834" s="3"/>
    </row>
    <row r="835" spans="16:16" ht="15.75" customHeight="1" x14ac:dyDescent="0.25">
      <c r="P835" s="3"/>
    </row>
    <row r="836" spans="16:16" ht="15.75" customHeight="1" x14ac:dyDescent="0.25">
      <c r="P836" s="3"/>
    </row>
    <row r="837" spans="16:16" ht="15.75" customHeight="1" x14ac:dyDescent="0.25">
      <c r="P837" s="3"/>
    </row>
    <row r="838" spans="16:16" ht="15.75" customHeight="1" x14ac:dyDescent="0.25">
      <c r="P838" s="3"/>
    </row>
    <row r="839" spans="16:16" ht="15.75" customHeight="1" x14ac:dyDescent="0.25">
      <c r="P839" s="3"/>
    </row>
    <row r="840" spans="16:16" ht="15.75" customHeight="1" x14ac:dyDescent="0.25">
      <c r="P840" s="3"/>
    </row>
    <row r="841" spans="16:16" ht="15.75" customHeight="1" x14ac:dyDescent="0.25">
      <c r="P841" s="3"/>
    </row>
    <row r="842" spans="16:16" ht="15.75" customHeight="1" x14ac:dyDescent="0.25">
      <c r="P842" s="3"/>
    </row>
    <row r="843" spans="16:16" ht="15.75" customHeight="1" x14ac:dyDescent="0.25">
      <c r="P843" s="3"/>
    </row>
    <row r="844" spans="16:16" ht="15.75" customHeight="1" x14ac:dyDescent="0.25">
      <c r="P844" s="3"/>
    </row>
    <row r="845" spans="16:16" ht="15.75" customHeight="1" x14ac:dyDescent="0.25">
      <c r="P845" s="3"/>
    </row>
    <row r="846" spans="16:16" ht="15.75" customHeight="1" x14ac:dyDescent="0.25">
      <c r="P846" s="3"/>
    </row>
    <row r="847" spans="16:16" ht="15.75" customHeight="1" x14ac:dyDescent="0.25">
      <c r="P847" s="3"/>
    </row>
    <row r="848" spans="16:16" ht="15.75" customHeight="1" x14ac:dyDescent="0.25">
      <c r="P848" s="3"/>
    </row>
    <row r="849" spans="16:16" ht="15.75" customHeight="1" x14ac:dyDescent="0.25">
      <c r="P849" s="3"/>
    </row>
    <row r="850" spans="16:16" ht="15.75" customHeight="1" x14ac:dyDescent="0.25">
      <c r="P850" s="3"/>
    </row>
    <row r="851" spans="16:16" ht="15.75" customHeight="1" x14ac:dyDescent="0.25">
      <c r="P851" s="3"/>
    </row>
    <row r="852" spans="16:16" ht="15.75" customHeight="1" x14ac:dyDescent="0.25">
      <c r="P852" s="3"/>
    </row>
    <row r="853" spans="16:16" ht="15.75" customHeight="1" x14ac:dyDescent="0.25">
      <c r="P853" s="3"/>
    </row>
    <row r="854" spans="16:16" ht="15.75" customHeight="1" x14ac:dyDescent="0.25">
      <c r="P854" s="3"/>
    </row>
    <row r="855" spans="16:16" ht="15.75" customHeight="1" x14ac:dyDescent="0.25">
      <c r="P855" s="3"/>
    </row>
    <row r="856" spans="16:16" ht="15.75" customHeight="1" x14ac:dyDescent="0.25">
      <c r="P856" s="3"/>
    </row>
    <row r="857" spans="16:16" ht="15.75" customHeight="1" x14ac:dyDescent="0.25">
      <c r="P857" s="3"/>
    </row>
    <row r="858" spans="16:16" ht="15.75" customHeight="1" x14ac:dyDescent="0.25">
      <c r="P858" s="3"/>
    </row>
    <row r="859" spans="16:16" ht="15.75" customHeight="1" x14ac:dyDescent="0.25">
      <c r="P859" s="3"/>
    </row>
    <row r="860" spans="16:16" ht="15.75" customHeight="1" x14ac:dyDescent="0.25">
      <c r="P860" s="3"/>
    </row>
    <row r="861" spans="16:16" ht="15.75" customHeight="1" x14ac:dyDescent="0.25">
      <c r="P861" s="3"/>
    </row>
    <row r="862" spans="16:16" ht="15.75" customHeight="1" x14ac:dyDescent="0.25">
      <c r="P862" s="3"/>
    </row>
    <row r="863" spans="16:16" ht="15.75" customHeight="1" x14ac:dyDescent="0.25">
      <c r="P863" s="3"/>
    </row>
    <row r="864" spans="16:16" ht="15.75" customHeight="1" x14ac:dyDescent="0.25">
      <c r="P864" s="3"/>
    </row>
    <row r="865" spans="16:16" ht="15.75" customHeight="1" x14ac:dyDescent="0.25">
      <c r="P865" s="3"/>
    </row>
    <row r="866" spans="16:16" ht="15.75" customHeight="1" x14ac:dyDescent="0.25">
      <c r="P866" s="3"/>
    </row>
    <row r="867" spans="16:16" ht="15.75" customHeight="1" x14ac:dyDescent="0.25">
      <c r="P867" s="3"/>
    </row>
    <row r="868" spans="16:16" ht="15.75" customHeight="1" x14ac:dyDescent="0.25">
      <c r="P868" s="3"/>
    </row>
    <row r="869" spans="16:16" ht="15.75" customHeight="1" x14ac:dyDescent="0.25">
      <c r="P869" s="3"/>
    </row>
    <row r="870" spans="16:16" ht="15.75" customHeight="1" x14ac:dyDescent="0.25">
      <c r="P870" s="3"/>
    </row>
    <row r="871" spans="16:16" ht="15.75" customHeight="1" x14ac:dyDescent="0.25">
      <c r="P871" s="3"/>
    </row>
    <row r="872" spans="16:16" ht="15.75" customHeight="1" x14ac:dyDescent="0.25">
      <c r="P872" s="3"/>
    </row>
    <row r="873" spans="16:16" ht="15.75" customHeight="1" x14ac:dyDescent="0.25">
      <c r="P873" s="3"/>
    </row>
    <row r="874" spans="16:16" ht="15.75" customHeight="1" x14ac:dyDescent="0.25">
      <c r="P874" s="3"/>
    </row>
    <row r="875" spans="16:16" ht="15.75" customHeight="1" x14ac:dyDescent="0.25">
      <c r="P875" s="3"/>
    </row>
    <row r="876" spans="16:16" ht="15.75" customHeight="1" x14ac:dyDescent="0.25">
      <c r="P876" s="3"/>
    </row>
    <row r="877" spans="16:16" ht="15.75" customHeight="1" x14ac:dyDescent="0.25">
      <c r="P877" s="3"/>
    </row>
    <row r="878" spans="16:16" ht="15.75" customHeight="1" x14ac:dyDescent="0.25">
      <c r="P878" s="3"/>
    </row>
    <row r="879" spans="16:16" ht="15.75" customHeight="1" x14ac:dyDescent="0.25">
      <c r="P879" s="3"/>
    </row>
    <row r="880" spans="16:16" ht="15.75" customHeight="1" x14ac:dyDescent="0.25">
      <c r="P880" s="3"/>
    </row>
    <row r="881" spans="16:16" ht="15.75" customHeight="1" x14ac:dyDescent="0.25">
      <c r="P881" s="3"/>
    </row>
    <row r="882" spans="16:16" ht="15.75" customHeight="1" x14ac:dyDescent="0.25">
      <c r="P882" s="3"/>
    </row>
    <row r="883" spans="16:16" ht="15.75" customHeight="1" x14ac:dyDescent="0.25">
      <c r="P883" s="3"/>
    </row>
    <row r="884" spans="16:16" ht="15.75" customHeight="1" x14ac:dyDescent="0.25">
      <c r="P884" s="3"/>
    </row>
    <row r="885" spans="16:16" ht="15.75" customHeight="1" x14ac:dyDescent="0.25">
      <c r="P885" s="3"/>
    </row>
    <row r="886" spans="16:16" ht="15.75" customHeight="1" x14ac:dyDescent="0.25">
      <c r="P886" s="3"/>
    </row>
    <row r="887" spans="16:16" ht="15.75" customHeight="1" x14ac:dyDescent="0.25">
      <c r="P887" s="3"/>
    </row>
    <row r="888" spans="16:16" ht="15.75" customHeight="1" x14ac:dyDescent="0.25">
      <c r="P888" s="3"/>
    </row>
    <row r="889" spans="16:16" ht="15.75" customHeight="1" x14ac:dyDescent="0.25">
      <c r="P889" s="3"/>
    </row>
    <row r="890" spans="16:16" ht="15.75" customHeight="1" x14ac:dyDescent="0.25">
      <c r="P890" s="3"/>
    </row>
    <row r="891" spans="16:16" ht="15.75" customHeight="1" x14ac:dyDescent="0.25">
      <c r="P891" s="3"/>
    </row>
    <row r="892" spans="16:16" ht="15.75" customHeight="1" x14ac:dyDescent="0.25">
      <c r="P892" s="3"/>
    </row>
    <row r="893" spans="16:16" ht="15.75" customHeight="1" x14ac:dyDescent="0.25">
      <c r="P893" s="3"/>
    </row>
    <row r="894" spans="16:16" ht="15.75" customHeight="1" x14ac:dyDescent="0.25">
      <c r="P894" s="3"/>
    </row>
    <row r="895" spans="16:16" ht="15.75" customHeight="1" x14ac:dyDescent="0.25">
      <c r="P895" s="3"/>
    </row>
    <row r="896" spans="16:16" ht="15.75" customHeight="1" x14ac:dyDescent="0.25">
      <c r="P896" s="3"/>
    </row>
    <row r="897" spans="16:16" ht="15.75" customHeight="1" x14ac:dyDescent="0.25">
      <c r="P897" s="3"/>
    </row>
    <row r="898" spans="16:16" ht="15.75" customHeight="1" x14ac:dyDescent="0.25">
      <c r="P898" s="3"/>
    </row>
    <row r="899" spans="16:16" ht="15.75" customHeight="1" x14ac:dyDescent="0.25">
      <c r="P899" s="3"/>
    </row>
    <row r="900" spans="16:16" ht="15.75" customHeight="1" x14ac:dyDescent="0.25">
      <c r="P900" s="3"/>
    </row>
    <row r="901" spans="16:16" ht="15.75" customHeight="1" x14ac:dyDescent="0.25">
      <c r="P901" s="3"/>
    </row>
    <row r="902" spans="16:16" ht="15.75" customHeight="1" x14ac:dyDescent="0.25">
      <c r="P902" s="3"/>
    </row>
    <row r="903" spans="16:16" ht="15.75" customHeight="1" x14ac:dyDescent="0.25">
      <c r="P903" s="3"/>
    </row>
    <row r="904" spans="16:16" ht="15.75" customHeight="1" x14ac:dyDescent="0.25">
      <c r="P904" s="3"/>
    </row>
    <row r="905" spans="16:16" ht="15.75" customHeight="1" x14ac:dyDescent="0.25">
      <c r="P905" s="3"/>
    </row>
    <row r="906" spans="16:16" ht="15.75" customHeight="1" x14ac:dyDescent="0.25">
      <c r="P906" s="3"/>
    </row>
    <row r="907" spans="16:16" ht="15.75" customHeight="1" x14ac:dyDescent="0.25">
      <c r="P907" s="3"/>
    </row>
    <row r="908" spans="16:16" ht="15.75" customHeight="1" x14ac:dyDescent="0.25">
      <c r="P908" s="3"/>
    </row>
    <row r="909" spans="16:16" ht="15.75" customHeight="1" x14ac:dyDescent="0.25">
      <c r="P909" s="3"/>
    </row>
    <row r="910" spans="16:16" ht="15.75" customHeight="1" x14ac:dyDescent="0.25">
      <c r="P910" s="3"/>
    </row>
    <row r="911" spans="16:16" ht="15.75" customHeight="1" x14ac:dyDescent="0.25">
      <c r="P911" s="3"/>
    </row>
    <row r="912" spans="16:16" ht="15.75" customHeight="1" x14ac:dyDescent="0.25">
      <c r="P912" s="3"/>
    </row>
    <row r="913" spans="16:16" ht="15.75" customHeight="1" x14ac:dyDescent="0.25">
      <c r="P913" s="3"/>
    </row>
    <row r="914" spans="16:16" ht="15.75" customHeight="1" x14ac:dyDescent="0.25">
      <c r="P914" s="3"/>
    </row>
    <row r="915" spans="16:16" ht="15.75" customHeight="1" x14ac:dyDescent="0.25">
      <c r="P915" s="3"/>
    </row>
    <row r="916" spans="16:16" ht="15.75" customHeight="1" x14ac:dyDescent="0.25">
      <c r="P916" s="3"/>
    </row>
    <row r="917" spans="16:16" ht="15.75" customHeight="1" x14ac:dyDescent="0.25">
      <c r="P917" s="3"/>
    </row>
    <row r="918" spans="16:16" ht="15.75" customHeight="1" x14ac:dyDescent="0.25">
      <c r="P918" s="3"/>
    </row>
    <row r="919" spans="16:16" ht="15.75" customHeight="1" x14ac:dyDescent="0.25">
      <c r="P919" s="3"/>
    </row>
    <row r="920" spans="16:16" ht="15.75" customHeight="1" x14ac:dyDescent="0.25">
      <c r="P920" s="3"/>
    </row>
    <row r="921" spans="16:16" ht="15.75" customHeight="1" x14ac:dyDescent="0.25">
      <c r="P921" s="3"/>
    </row>
    <row r="922" spans="16:16" ht="15.75" customHeight="1" x14ac:dyDescent="0.25">
      <c r="P922" s="3"/>
    </row>
    <row r="923" spans="16:16" ht="15.75" customHeight="1" x14ac:dyDescent="0.25">
      <c r="P923" s="3"/>
    </row>
    <row r="924" spans="16:16" ht="15.75" customHeight="1" x14ac:dyDescent="0.25">
      <c r="P924" s="3"/>
    </row>
    <row r="925" spans="16:16" ht="15.75" customHeight="1" x14ac:dyDescent="0.25">
      <c r="P925" s="3"/>
    </row>
    <row r="926" spans="16:16" ht="15.75" customHeight="1" x14ac:dyDescent="0.25">
      <c r="P926" s="3"/>
    </row>
    <row r="927" spans="16:16" ht="15.75" customHeight="1" x14ac:dyDescent="0.25">
      <c r="P927" s="3"/>
    </row>
    <row r="928" spans="16:16" ht="15.75" customHeight="1" x14ac:dyDescent="0.25">
      <c r="P928" s="3"/>
    </row>
    <row r="929" spans="16:16" ht="15.75" customHeight="1" x14ac:dyDescent="0.25">
      <c r="P929" s="3"/>
    </row>
    <row r="930" spans="16:16" ht="15.75" customHeight="1" x14ac:dyDescent="0.25">
      <c r="P930" s="3"/>
    </row>
    <row r="931" spans="16:16" ht="15.75" customHeight="1" x14ac:dyDescent="0.25">
      <c r="P931" s="3"/>
    </row>
    <row r="932" spans="16:16" ht="15.75" customHeight="1" x14ac:dyDescent="0.25">
      <c r="P932" s="3"/>
    </row>
    <row r="933" spans="16:16" ht="15.75" customHeight="1" x14ac:dyDescent="0.25">
      <c r="P933" s="3"/>
    </row>
    <row r="934" spans="16:16" ht="15.75" customHeight="1" x14ac:dyDescent="0.25">
      <c r="P934" s="3"/>
    </row>
    <row r="935" spans="16:16" ht="15.75" customHeight="1" x14ac:dyDescent="0.25">
      <c r="P935" s="3"/>
    </row>
    <row r="936" spans="16:16" ht="15.75" customHeight="1" x14ac:dyDescent="0.25">
      <c r="P936" s="3"/>
    </row>
    <row r="937" spans="16:16" ht="15.75" customHeight="1" x14ac:dyDescent="0.25">
      <c r="P937" s="3"/>
    </row>
    <row r="938" spans="16:16" ht="15.75" customHeight="1" x14ac:dyDescent="0.25">
      <c r="P938" s="3"/>
    </row>
    <row r="939" spans="16:16" ht="15.75" customHeight="1" x14ac:dyDescent="0.25">
      <c r="P939" s="3"/>
    </row>
    <row r="940" spans="16:16" ht="15.75" customHeight="1" x14ac:dyDescent="0.25">
      <c r="P940" s="3"/>
    </row>
    <row r="941" spans="16:16" ht="15.75" customHeight="1" x14ac:dyDescent="0.25">
      <c r="P941" s="3"/>
    </row>
    <row r="942" spans="16:16" ht="15.75" customHeight="1" x14ac:dyDescent="0.25">
      <c r="P942" s="3"/>
    </row>
    <row r="943" spans="16:16" ht="15.75" customHeight="1" x14ac:dyDescent="0.25">
      <c r="P943" s="3"/>
    </row>
    <row r="944" spans="16:16" ht="15.75" customHeight="1" x14ac:dyDescent="0.25">
      <c r="P944" s="3"/>
    </row>
    <row r="945" spans="16:16" ht="15.75" customHeight="1" x14ac:dyDescent="0.25">
      <c r="P945" s="3"/>
    </row>
    <row r="946" spans="16:16" ht="15.75" customHeight="1" x14ac:dyDescent="0.25">
      <c r="P946" s="3"/>
    </row>
    <row r="947" spans="16:16" ht="15.75" customHeight="1" x14ac:dyDescent="0.25">
      <c r="P947" s="3"/>
    </row>
    <row r="948" spans="16:16" ht="15.75" customHeight="1" x14ac:dyDescent="0.25">
      <c r="P948" s="3"/>
    </row>
    <row r="949" spans="16:16" ht="15.75" customHeight="1" x14ac:dyDescent="0.25">
      <c r="P949" s="3"/>
    </row>
    <row r="950" spans="16:16" ht="15.75" customHeight="1" x14ac:dyDescent="0.25">
      <c r="P950" s="3"/>
    </row>
    <row r="951" spans="16:16" ht="15.75" customHeight="1" x14ac:dyDescent="0.25">
      <c r="P951" s="3"/>
    </row>
    <row r="952" spans="16:16" ht="15.75" customHeight="1" x14ac:dyDescent="0.25">
      <c r="P952" s="3"/>
    </row>
    <row r="953" spans="16:16" ht="15.75" customHeight="1" x14ac:dyDescent="0.25">
      <c r="P953" s="3"/>
    </row>
    <row r="954" spans="16:16" ht="15.75" customHeight="1" x14ac:dyDescent="0.25">
      <c r="P954" s="3"/>
    </row>
    <row r="955" spans="16:16" ht="15.75" customHeight="1" x14ac:dyDescent="0.25">
      <c r="P955" s="3"/>
    </row>
    <row r="956" spans="16:16" ht="15.75" customHeight="1" x14ac:dyDescent="0.25">
      <c r="P956" s="3"/>
    </row>
    <row r="957" spans="16:16" ht="15.75" customHeight="1" x14ac:dyDescent="0.25">
      <c r="P957" s="3"/>
    </row>
    <row r="958" spans="16:16" ht="15.75" customHeight="1" x14ac:dyDescent="0.25">
      <c r="P958" s="3"/>
    </row>
    <row r="959" spans="16:16" ht="15.75" customHeight="1" x14ac:dyDescent="0.25">
      <c r="P959" s="3"/>
    </row>
    <row r="960" spans="16:16" ht="15.75" customHeight="1" x14ac:dyDescent="0.25">
      <c r="P960" s="3"/>
    </row>
    <row r="961" spans="16:16" ht="15.75" customHeight="1" x14ac:dyDescent="0.25">
      <c r="P961" s="3"/>
    </row>
    <row r="962" spans="16:16" ht="15.75" customHeight="1" x14ac:dyDescent="0.25">
      <c r="P962" s="3"/>
    </row>
    <row r="963" spans="16:16" ht="15.75" customHeight="1" x14ac:dyDescent="0.25">
      <c r="P963" s="3"/>
    </row>
    <row r="964" spans="16:16" ht="15.75" customHeight="1" x14ac:dyDescent="0.25">
      <c r="P964" s="3"/>
    </row>
    <row r="965" spans="16:16" ht="15.75" customHeight="1" x14ac:dyDescent="0.25">
      <c r="P965" s="3"/>
    </row>
    <row r="966" spans="16:16" ht="15.75" customHeight="1" x14ac:dyDescent="0.25">
      <c r="P966" s="3"/>
    </row>
    <row r="967" spans="16:16" ht="15.75" customHeight="1" x14ac:dyDescent="0.25">
      <c r="P967" s="3"/>
    </row>
    <row r="968" spans="16:16" ht="15.75" customHeight="1" x14ac:dyDescent="0.25">
      <c r="P968" s="3"/>
    </row>
    <row r="969" spans="16:16" ht="15.75" customHeight="1" x14ac:dyDescent="0.25">
      <c r="P969" s="3"/>
    </row>
    <row r="970" spans="16:16" ht="15.75" customHeight="1" x14ac:dyDescent="0.25">
      <c r="P970" s="3"/>
    </row>
    <row r="971" spans="16:16" ht="15.75" customHeight="1" x14ac:dyDescent="0.25">
      <c r="P971" s="3"/>
    </row>
    <row r="972" spans="16:16" ht="15.75" customHeight="1" x14ac:dyDescent="0.25">
      <c r="P972" s="3"/>
    </row>
    <row r="973" spans="16:16" ht="15.75" customHeight="1" x14ac:dyDescent="0.25">
      <c r="P973" s="3"/>
    </row>
    <row r="974" spans="16:16" ht="15.75" customHeight="1" x14ac:dyDescent="0.25">
      <c r="P974" s="3"/>
    </row>
    <row r="975" spans="16:16" ht="15.75" customHeight="1" x14ac:dyDescent="0.25">
      <c r="P975" s="3"/>
    </row>
    <row r="976" spans="16:16" ht="15.75" customHeight="1" x14ac:dyDescent="0.25">
      <c r="P976" s="3"/>
    </row>
    <row r="977" spans="16:16" ht="15.75" customHeight="1" x14ac:dyDescent="0.25">
      <c r="P977" s="3"/>
    </row>
    <row r="978" spans="16:16" ht="15.75" customHeight="1" x14ac:dyDescent="0.25">
      <c r="P978" s="3"/>
    </row>
    <row r="979" spans="16:16" ht="15.75" customHeight="1" x14ac:dyDescent="0.25">
      <c r="P979" s="3"/>
    </row>
    <row r="980" spans="16:16" ht="15.75" customHeight="1" x14ac:dyDescent="0.25">
      <c r="P980" s="3"/>
    </row>
    <row r="981" spans="16:16" ht="15.75" customHeight="1" x14ac:dyDescent="0.25">
      <c r="P981" s="3"/>
    </row>
    <row r="982" spans="16:16" ht="15.75" customHeight="1" x14ac:dyDescent="0.25">
      <c r="P982" s="3"/>
    </row>
    <row r="983" spans="16:16" ht="15.75" customHeight="1" x14ac:dyDescent="0.25">
      <c r="P983" s="3"/>
    </row>
    <row r="984" spans="16:16" ht="15.75" customHeight="1" x14ac:dyDescent="0.25">
      <c r="P984" s="3"/>
    </row>
    <row r="985" spans="16:16" ht="15.75" customHeight="1" x14ac:dyDescent="0.25">
      <c r="P985" s="3"/>
    </row>
    <row r="986" spans="16:16" ht="15.75" customHeight="1" x14ac:dyDescent="0.25">
      <c r="P986" s="3"/>
    </row>
    <row r="987" spans="16:16" ht="15.75" customHeight="1" x14ac:dyDescent="0.25">
      <c r="P987" s="3"/>
    </row>
    <row r="988" spans="16:16" ht="15.75" customHeight="1" x14ac:dyDescent="0.25">
      <c r="P988" s="3"/>
    </row>
    <row r="989" spans="16:16" ht="15.75" customHeight="1" x14ac:dyDescent="0.25">
      <c r="P989" s="3"/>
    </row>
    <row r="990" spans="16:16" ht="15.75" customHeight="1" x14ac:dyDescent="0.25">
      <c r="P990" s="3"/>
    </row>
    <row r="991" spans="16:16" ht="15.75" customHeight="1" x14ac:dyDescent="0.25">
      <c r="P991" s="3"/>
    </row>
    <row r="992" spans="16:16" ht="15.75" customHeight="1" x14ac:dyDescent="0.25">
      <c r="P992" s="3"/>
    </row>
    <row r="993" spans="16:16" ht="15.75" customHeight="1" x14ac:dyDescent="0.25">
      <c r="P993" s="3"/>
    </row>
    <row r="994" spans="16:16" ht="15.75" customHeight="1" x14ac:dyDescent="0.25">
      <c r="P994" s="3"/>
    </row>
    <row r="995" spans="16:16" ht="15.75" customHeight="1" x14ac:dyDescent="0.25">
      <c r="P995" s="3"/>
    </row>
    <row r="996" spans="16:16" ht="15.75" customHeight="1" x14ac:dyDescent="0.25">
      <c r="P996" s="3"/>
    </row>
    <row r="997" spans="16:16" ht="15.75" customHeight="1" x14ac:dyDescent="0.25">
      <c r="P997" s="3"/>
    </row>
    <row r="998" spans="16:16" ht="15.75" customHeight="1" x14ac:dyDescent="0.25">
      <c r="P998" s="3"/>
    </row>
    <row r="999" spans="16:16" ht="15.75" customHeight="1" x14ac:dyDescent="0.25">
      <c r="P999" s="3"/>
    </row>
    <row r="1000" spans="16:16" ht="15.75" customHeight="1" x14ac:dyDescent="0.25">
      <c r="P1000" s="3"/>
    </row>
    <row r="1001" spans="16:16" ht="15.75" customHeight="1" x14ac:dyDescent="0.25">
      <c r="P1001" s="3"/>
    </row>
    <row r="1002" spans="16:16" ht="15.75" customHeight="1" x14ac:dyDescent="0.25">
      <c r="P1002" s="3"/>
    </row>
    <row r="1003" spans="16:16" ht="15.75" customHeight="1" x14ac:dyDescent="0.25">
      <c r="P1003" s="3"/>
    </row>
    <row r="1004" spans="16:16" ht="15.75" customHeight="1" x14ac:dyDescent="0.25">
      <c r="P1004" s="3"/>
    </row>
    <row r="1005" spans="16:16" ht="15.75" customHeight="1" x14ac:dyDescent="0.25">
      <c r="P1005" s="3"/>
    </row>
    <row r="1006" spans="16:16" ht="15.75" customHeight="1" x14ac:dyDescent="0.25">
      <c r="P1006" s="3"/>
    </row>
    <row r="1007" spans="16:16" ht="15.75" customHeight="1" x14ac:dyDescent="0.25">
      <c r="P1007" s="3"/>
    </row>
  </sheetData>
  <sheetProtection selectLockedCells="1"/>
  <mergeCells count="61">
    <mergeCell ref="D120:G120"/>
    <mergeCell ref="D121:F121"/>
    <mergeCell ref="D107:G107"/>
    <mergeCell ref="D108:G108"/>
    <mergeCell ref="D109:F109"/>
    <mergeCell ref="C111:F111"/>
    <mergeCell ref="D112:G112"/>
    <mergeCell ref="D113:G113"/>
    <mergeCell ref="D114:F114"/>
    <mergeCell ref="C106:F106"/>
    <mergeCell ref="C116:F116"/>
    <mergeCell ref="D117:G117"/>
    <mergeCell ref="D118:G118"/>
    <mergeCell ref="D119:G119"/>
    <mergeCell ref="D83:F83"/>
    <mergeCell ref="C86:F86"/>
    <mergeCell ref="D93:F93"/>
    <mergeCell ref="C99:Q99"/>
    <mergeCell ref="C103:Q103"/>
    <mergeCell ref="O96:P96"/>
    <mergeCell ref="F57:G57"/>
    <mergeCell ref="C60:Q60"/>
    <mergeCell ref="C65:Q65"/>
    <mergeCell ref="C68:F68"/>
    <mergeCell ref="C76:F76"/>
    <mergeCell ref="D74:F74"/>
    <mergeCell ref="C41:Q41"/>
    <mergeCell ref="I46:K46"/>
    <mergeCell ref="M46:Q46"/>
    <mergeCell ref="N49:O49"/>
    <mergeCell ref="D52:H53"/>
    <mergeCell ref="O43:P43"/>
    <mergeCell ref="D32:F32"/>
    <mergeCell ref="D33:F33"/>
    <mergeCell ref="D34:F34"/>
    <mergeCell ref="D35:F35"/>
    <mergeCell ref="C37:Q37"/>
    <mergeCell ref="D26:F26"/>
    <mergeCell ref="D27:F27"/>
    <mergeCell ref="I29:O29"/>
    <mergeCell ref="C30:F30"/>
    <mergeCell ref="D31:F31"/>
    <mergeCell ref="I21:O21"/>
    <mergeCell ref="C22:F22"/>
    <mergeCell ref="D23:F23"/>
    <mergeCell ref="D24:F24"/>
    <mergeCell ref="D25:F25"/>
    <mergeCell ref="D15:F15"/>
    <mergeCell ref="D16:F16"/>
    <mergeCell ref="D17:F17"/>
    <mergeCell ref="D18:F18"/>
    <mergeCell ref="D19:F19"/>
    <mergeCell ref="B1:D1"/>
    <mergeCell ref="F6:G6"/>
    <mergeCell ref="C11:Q11"/>
    <mergeCell ref="I13:O13"/>
    <mergeCell ref="C14:F14"/>
    <mergeCell ref="M3:N3"/>
    <mergeCell ref="F2:O2"/>
    <mergeCell ref="F3:K3"/>
    <mergeCell ref="O7:P7"/>
  </mergeCells>
  <conditionalFormatting sqref="B1">
    <cfRule type="cellIs" dxfId="258" priority="2" operator="equal">
      <formula>"Terminé"</formula>
    </cfRule>
    <cfRule type="cellIs" dxfId="257" priority="3" operator="equal">
      <formula>"En rédaction"</formula>
    </cfRule>
  </conditionalFormatting>
  <conditionalFormatting sqref="F2:F3 L3 F6:G6 C11:Q11 G15:G16 I15:K18 O15:O18 Q15:Q18 I23:K26 O23:O26 Q23:Q26 C37:Q37 C41:Q41 M49:P49 I49:J52 M50:O52 P50:P57 I54:J57 M54:O57 F57:G57 C60:Q60 C65:Q65 I69:J73 M69:M73 O69:O73 I77:J82 M77:M82 O77:O82 C99:Q99 C103:Q103 D107:G108 I107:K108 D112:G113 I112:K113 D117:G120 I117:K120">
    <cfRule type="expression" dxfId="256" priority="4">
      <formula>$B$1="Terminé"</formula>
    </cfRule>
  </conditionalFormatting>
  <conditionalFormatting sqref="O3">
    <cfRule type="expression" dxfId="255" priority="1">
      <formula>$B$1="Terminé"</formula>
    </cfRule>
  </conditionalFormatting>
  <dataValidations count="1">
    <dataValidation type="list" allowBlank="1" sqref="B1" xr:uid="{00000000-0002-0000-0C00-000000000000}">
      <formula1>"Terminé,En rédaction"</formula1>
    </dataValidation>
  </dataValidations>
  <printOptions horizontalCentered="1"/>
  <pageMargins left="0.19685039370078741" right="0.19685039370078741" top="0.39370078740157483" bottom="0.59055118110236227" header="0" footer="0"/>
  <pageSetup scale="61" fitToHeight="0" orientation="portrait" r:id="rId1"/>
  <rowBreaks count="2" manualBreakCount="2">
    <brk id="41" max="17" man="1"/>
    <brk id="94" max="17"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6">
    <tabColor rgb="FF9FEDFF"/>
    <outlinePr summaryBelow="0" summaryRight="0"/>
    <pageSetUpPr fitToPage="1"/>
  </sheetPr>
  <dimension ref="A1:Z994"/>
  <sheetViews>
    <sheetView showGridLines="0" zoomScaleNormal="100" workbookViewId="0">
      <pane ySplit="1" topLeftCell="A2" activePane="bottomLeft" state="frozen"/>
      <selection pane="bottomLeft" activeCell="D12" sqref="D12:F12"/>
    </sheetView>
  </sheetViews>
  <sheetFormatPr baseColWidth="10" defaultColWidth="12.54296875" defaultRowHeight="15" customHeight="1" x14ac:dyDescent="0.25"/>
  <cols>
    <col min="1" max="1" width="2.453125" customWidth="1"/>
    <col min="2" max="2" width="3.453125" customWidth="1"/>
    <col min="3" max="3" width="1.26953125" customWidth="1"/>
    <col min="4" max="4" width="5.1796875" customWidth="1"/>
    <col min="5" max="5" width="6.54296875" customWidth="1"/>
    <col min="6" max="6" width="5.26953125" customWidth="1"/>
    <col min="7" max="7" width="11.453125" customWidth="1"/>
    <col min="8" max="8" width="18.453125" customWidth="1"/>
    <col min="9" max="9" width="20.453125" customWidth="1"/>
    <col min="10" max="10" width="19" customWidth="1"/>
    <col min="11" max="11" width="15.7265625" customWidth="1"/>
    <col min="12" max="12" width="16.1796875" customWidth="1"/>
    <col min="13" max="13" width="0.81640625" customWidth="1"/>
    <col min="14" max="14" width="16.81640625" customWidth="1"/>
    <col min="15" max="15" width="1" customWidth="1"/>
    <col min="16" max="16" width="17.453125" customWidth="1"/>
    <col min="17" max="17" width="18.1796875" customWidth="1"/>
    <col min="18" max="18" width="1" customWidth="1"/>
    <col min="19" max="20" width="15.453125" customWidth="1"/>
    <col min="21" max="21" width="1.453125" customWidth="1"/>
    <col min="22" max="26" width="5.1796875" customWidth="1"/>
  </cols>
  <sheetData>
    <row r="1" spans="1:26" ht="15.75" customHeight="1" thickBot="1" x14ac:dyDescent="0.3">
      <c r="A1" s="192"/>
      <c r="B1" s="1636" t="s">
        <v>378</v>
      </c>
      <c r="C1" s="1681"/>
      <c r="D1" s="1681"/>
      <c r="E1" s="1681"/>
      <c r="F1" s="1637"/>
      <c r="G1" s="192"/>
      <c r="H1" s="192"/>
      <c r="I1" s="192"/>
      <c r="J1" s="192"/>
      <c r="K1" s="192"/>
      <c r="L1" s="192"/>
      <c r="M1" s="192"/>
      <c r="N1" s="192"/>
      <c r="O1" s="192"/>
      <c r="P1" s="192"/>
      <c r="Q1" s="192"/>
      <c r="R1" s="192"/>
      <c r="S1" s="192"/>
      <c r="T1" s="192"/>
      <c r="U1" s="192"/>
    </row>
    <row r="2" spans="1:26" ht="15.75" customHeight="1" x14ac:dyDescent="0.3">
      <c r="A2" s="1128"/>
      <c r="B2" s="36" t="s">
        <v>944</v>
      </c>
      <c r="C2" s="36"/>
      <c r="D2" s="36"/>
      <c r="G2" s="1814" t="str">
        <f>IF(NomOrg="","",NomOrg)</f>
        <v/>
      </c>
      <c r="H2" s="1815"/>
      <c r="I2" s="1815"/>
      <c r="J2" s="1815"/>
      <c r="K2" s="1815"/>
      <c r="L2" s="1815"/>
      <c r="M2" s="1815"/>
      <c r="N2" s="1815"/>
      <c r="O2" s="1815"/>
      <c r="P2" s="1815"/>
      <c r="Q2" s="1815"/>
      <c r="R2" s="674"/>
      <c r="S2" s="674"/>
      <c r="T2" s="674"/>
      <c r="U2" s="674"/>
    </row>
    <row r="3" spans="1:26" ht="15.75" customHeight="1" x14ac:dyDescent="0.35">
      <c r="A3" s="1128"/>
      <c r="B3" s="36" t="s">
        <v>1132</v>
      </c>
      <c r="C3" s="36"/>
      <c r="D3" s="36"/>
      <c r="G3" s="1846" t="str">
        <f>IF(NomProjet="","",NomProjet)</f>
        <v/>
      </c>
      <c r="H3" s="1847"/>
      <c r="I3" s="1847"/>
      <c r="J3" s="1847"/>
      <c r="K3" s="1847"/>
      <c r="L3" s="1847"/>
      <c r="M3" s="1847"/>
      <c r="N3" s="1848"/>
      <c r="O3" s="1817" t="s">
        <v>946</v>
      </c>
      <c r="P3" s="1849"/>
      <c r="Q3" s="1850" t="str">
        <f>IF(NoProjet="","",NoProjet)</f>
        <v/>
      </c>
      <c r="R3" s="1851"/>
      <c r="S3" s="292" t="str">
        <f>VersionDoc</f>
        <v>V260301</v>
      </c>
      <c r="U3" s="674"/>
    </row>
    <row r="4" spans="1:26" ht="15.75" customHeight="1" x14ac:dyDescent="0.4">
      <c r="A4" s="674"/>
      <c r="B4" s="692"/>
      <c r="C4" s="293"/>
      <c r="D4" s="293"/>
      <c r="E4" s="34"/>
      <c r="F4" s="34"/>
      <c r="G4" s="674"/>
      <c r="H4" s="674"/>
      <c r="I4" s="674"/>
      <c r="J4" s="674"/>
      <c r="K4" s="674"/>
      <c r="L4" s="674"/>
      <c r="M4" s="674"/>
      <c r="N4" s="674"/>
      <c r="O4" s="674"/>
      <c r="P4" s="674"/>
      <c r="Q4" s="674"/>
      <c r="R4" s="674"/>
      <c r="S4" s="674"/>
      <c r="T4" s="674"/>
      <c r="U4" s="674"/>
    </row>
    <row r="5" spans="1:26" ht="19.5" customHeight="1" x14ac:dyDescent="0.4">
      <c r="A5" s="34"/>
      <c r="B5" s="293" t="s">
        <v>1209</v>
      </c>
      <c r="C5" s="34"/>
      <c r="D5" s="34"/>
      <c r="E5" s="38"/>
      <c r="F5" s="38"/>
      <c r="G5" s="38"/>
      <c r="H5" s="34"/>
      <c r="I5" s="34"/>
      <c r="J5" s="34"/>
      <c r="K5" s="34"/>
      <c r="L5" s="34"/>
      <c r="M5" s="34"/>
      <c r="N5" s="34"/>
      <c r="O5" s="34"/>
      <c r="P5" s="34"/>
      <c r="Q5" s="34"/>
      <c r="R5" s="34"/>
      <c r="S5" s="34"/>
      <c r="T5" s="34"/>
    </row>
    <row r="6" spans="1:26" ht="23.25" customHeight="1" thickBot="1" x14ac:dyDescent="0.3">
      <c r="A6" s="34"/>
      <c r="B6" s="1133" t="s">
        <v>1133</v>
      </c>
      <c r="C6" s="34"/>
      <c r="D6" s="34"/>
      <c r="G6" s="1768" t="str">
        <f>IF(DateFinAF="","",DateFinAF)</f>
        <v/>
      </c>
      <c r="H6" s="1629"/>
      <c r="I6" s="34"/>
      <c r="J6" s="34"/>
      <c r="K6" s="34"/>
      <c r="L6" s="34"/>
      <c r="M6" s="34"/>
      <c r="N6" s="34"/>
      <c r="O6" s="34"/>
      <c r="P6" s="34"/>
      <c r="Q6" s="34"/>
      <c r="R6" s="34"/>
      <c r="S6" s="34"/>
      <c r="T6" s="34"/>
    </row>
    <row r="7" spans="1:26" ht="18" customHeight="1" x14ac:dyDescent="0.35">
      <c r="A7" s="1128"/>
      <c r="B7" s="118"/>
      <c r="C7" s="47"/>
      <c r="D7" s="47"/>
      <c r="E7" s="110"/>
      <c r="F7" s="111"/>
      <c r="G7" s="111"/>
      <c r="H7" s="111"/>
      <c r="I7" s="47"/>
      <c r="J7" s="47"/>
      <c r="K7" s="47"/>
      <c r="L7" s="47"/>
      <c r="M7" s="47"/>
      <c r="N7" s="120"/>
      <c r="O7" s="120"/>
      <c r="P7" s="47"/>
      <c r="Q7" s="92"/>
      <c r="R7" s="92"/>
      <c r="S7" s="299" t="str">
        <f>CONCATENATE("Page ",LEFT('Table des matières'!$K$19,2)+8)</f>
        <v>Page 17</v>
      </c>
      <c r="T7" s="688" t="str">
        <f>IF(PageDerniere="","",CONCATENATE("sur ",PageDerniere))</f>
        <v>sur 46</v>
      </c>
    </row>
    <row r="8" spans="1:26" ht="18.75" customHeight="1" x14ac:dyDescent="0.35">
      <c r="A8" s="1128"/>
      <c r="B8" s="118">
        <v>13</v>
      </c>
      <c r="C8" s="1581" t="s">
        <v>1313</v>
      </c>
      <c r="D8" s="3"/>
      <c r="E8" s="3"/>
      <c r="F8" s="296"/>
      <c r="G8" s="296"/>
      <c r="H8" s="296"/>
      <c r="I8" s="47"/>
      <c r="J8" s="47"/>
      <c r="K8" s="47"/>
      <c r="L8" s="47"/>
      <c r="M8" s="47"/>
      <c r="N8" s="120"/>
      <c r="O8" s="120"/>
      <c r="P8" s="47"/>
      <c r="Q8" s="92"/>
      <c r="R8" s="92"/>
      <c r="S8" s="92"/>
      <c r="T8" s="47"/>
    </row>
    <row r="9" spans="1:26" ht="13.5" customHeight="1" x14ac:dyDescent="0.35">
      <c r="A9" s="1128"/>
      <c r="B9" s="118"/>
      <c r="C9" s="121"/>
      <c r="D9" s="121"/>
      <c r="E9" s="110"/>
      <c r="F9" s="296"/>
      <c r="G9" s="296"/>
      <c r="H9" s="296"/>
      <c r="I9" s="47"/>
      <c r="J9" s="47"/>
      <c r="K9" s="47"/>
      <c r="L9" s="47"/>
      <c r="M9" s="47"/>
      <c r="N9" s="120"/>
      <c r="O9" s="120"/>
      <c r="P9" s="47"/>
      <c r="Q9" s="843"/>
      <c r="R9" s="92"/>
      <c r="S9" s="843"/>
      <c r="T9" s="47"/>
    </row>
    <row r="10" spans="1:26" ht="46.5" customHeight="1" x14ac:dyDescent="0.35">
      <c r="A10" s="1128"/>
      <c r="B10" s="118"/>
      <c r="C10" s="321"/>
      <c r="D10" s="1844" t="s">
        <v>1314</v>
      </c>
      <c r="E10" s="1628"/>
      <c r="F10" s="1629"/>
      <c r="G10" s="322" t="s">
        <v>1315</v>
      </c>
      <c r="H10" s="1844" t="s">
        <v>1316</v>
      </c>
      <c r="I10" s="1629"/>
      <c r="J10" s="112" t="s">
        <v>1317</v>
      </c>
      <c r="K10" s="112" t="s">
        <v>1318</v>
      </c>
      <c r="L10" s="1844" t="s">
        <v>1319</v>
      </c>
      <c r="M10" s="1629"/>
      <c r="N10" s="1845" t="s">
        <v>1320</v>
      </c>
      <c r="O10" s="1629"/>
      <c r="P10" s="322" t="s">
        <v>1321</v>
      </c>
      <c r="Q10" s="112" t="s">
        <v>1875</v>
      </c>
      <c r="R10" s="92"/>
      <c r="S10" s="324" t="str">
        <f>IF(DateFinAF="","Exercice",YEAR(DateFinAF))</f>
        <v>Exercice</v>
      </c>
      <c r="T10" s="324" t="str">
        <f>IF(NbMoisExo&lt;12,"",IF(DateFinAF="","",YEAR(DateFinAF)-1))</f>
        <v/>
      </c>
    </row>
    <row r="11" spans="1:26" ht="4.5" customHeight="1" x14ac:dyDescent="0.35">
      <c r="A11" s="1128"/>
      <c r="B11" s="118"/>
      <c r="C11" s="121"/>
      <c r="D11" s="325"/>
      <c r="E11" s="110"/>
      <c r="F11" s="111"/>
      <c r="G11" s="111"/>
      <c r="H11" s="111"/>
      <c r="I11" s="47"/>
      <c r="J11" s="47"/>
      <c r="K11" s="47"/>
      <c r="L11" s="47"/>
      <c r="M11" s="47"/>
      <c r="N11" s="120"/>
      <c r="O11" s="120"/>
      <c r="P11" s="47"/>
      <c r="Q11" s="92"/>
      <c r="R11" s="92"/>
      <c r="S11" s="92"/>
      <c r="T11" s="92"/>
    </row>
    <row r="12" spans="1:26" ht="18" customHeight="1" x14ac:dyDescent="0.3">
      <c r="A12" s="1128"/>
      <c r="B12" s="118">
        <v>1</v>
      </c>
      <c r="C12" s="321"/>
      <c r="D12" s="1838"/>
      <c r="E12" s="1839"/>
      <c r="F12" s="1840"/>
      <c r="G12" s="1262"/>
      <c r="H12" s="1841"/>
      <c r="I12" s="1635"/>
      <c r="J12" s="1263"/>
      <c r="K12" s="1237"/>
      <c r="L12" s="1842"/>
      <c r="M12" s="1635"/>
      <c r="N12" s="1843"/>
      <c r="O12" s="1635"/>
      <c r="P12" s="1265"/>
      <c r="Q12" s="1266"/>
      <c r="R12" s="1133"/>
      <c r="S12" s="1185"/>
      <c r="T12" s="1185"/>
    </row>
    <row r="13" spans="1:26" ht="18" customHeight="1" x14ac:dyDescent="0.3">
      <c r="A13" s="1128"/>
      <c r="B13" s="118">
        <v>2</v>
      </c>
      <c r="C13" s="321"/>
      <c r="D13" s="1838"/>
      <c r="E13" s="1839"/>
      <c r="F13" s="1840"/>
      <c r="G13" s="1262"/>
      <c r="H13" s="1841"/>
      <c r="I13" s="1635"/>
      <c r="J13" s="1263"/>
      <c r="K13" s="1237"/>
      <c r="L13" s="1842"/>
      <c r="M13" s="1635"/>
      <c r="N13" s="1843"/>
      <c r="O13" s="1635"/>
      <c r="P13" s="1265"/>
      <c r="Q13" s="1266"/>
      <c r="R13" s="1133"/>
      <c r="S13" s="1185"/>
      <c r="T13" s="1185"/>
    </row>
    <row r="14" spans="1:26" ht="18" customHeight="1" x14ac:dyDescent="0.3">
      <c r="A14" s="1128"/>
      <c r="B14" s="118">
        <v>3</v>
      </c>
      <c r="C14" s="321"/>
      <c r="D14" s="1838"/>
      <c r="E14" s="1839"/>
      <c r="F14" s="1840"/>
      <c r="G14" s="1262"/>
      <c r="H14" s="1841"/>
      <c r="I14" s="1635"/>
      <c r="J14" s="1263"/>
      <c r="K14" s="1237"/>
      <c r="L14" s="1264"/>
      <c r="M14" s="1267"/>
      <c r="N14" s="1843"/>
      <c r="O14" s="1635"/>
      <c r="P14" s="1265"/>
      <c r="Q14" s="1266"/>
      <c r="R14" s="1133"/>
      <c r="S14" s="1185"/>
      <c r="T14" s="1185"/>
      <c r="U14" s="3"/>
      <c r="V14" s="3"/>
      <c r="W14" s="3"/>
      <c r="X14" s="3"/>
      <c r="Y14" s="3"/>
      <c r="Z14" s="3"/>
    </row>
    <row r="15" spans="1:26" ht="18" customHeight="1" x14ac:dyDescent="0.3">
      <c r="A15" s="1128"/>
      <c r="B15" s="118">
        <v>4</v>
      </c>
      <c r="C15" s="321"/>
      <c r="D15" s="1838"/>
      <c r="E15" s="1839"/>
      <c r="F15" s="1840"/>
      <c r="G15" s="1262"/>
      <c r="H15" s="1841"/>
      <c r="I15" s="1635"/>
      <c r="J15" s="1263"/>
      <c r="K15" s="1237"/>
      <c r="L15" s="1264"/>
      <c r="M15" s="1267"/>
      <c r="N15" s="1843"/>
      <c r="O15" s="1635"/>
      <c r="P15" s="1265"/>
      <c r="Q15" s="1266"/>
      <c r="R15" s="1133"/>
      <c r="S15" s="1185"/>
      <c r="T15" s="1185"/>
      <c r="U15" s="3"/>
      <c r="V15" s="3"/>
      <c r="W15" s="3"/>
      <c r="X15" s="3"/>
      <c r="Y15" s="3"/>
      <c r="Z15" s="3"/>
    </row>
    <row r="16" spans="1:26" ht="18" customHeight="1" x14ac:dyDescent="0.3">
      <c r="A16" s="1128"/>
      <c r="B16" s="118">
        <v>5</v>
      </c>
      <c r="C16" s="321"/>
      <c r="D16" s="1838"/>
      <c r="E16" s="1839"/>
      <c r="F16" s="1840"/>
      <c r="G16" s="1262"/>
      <c r="H16" s="1841"/>
      <c r="I16" s="1635"/>
      <c r="J16" s="1263"/>
      <c r="K16" s="1237"/>
      <c r="L16" s="1264"/>
      <c r="M16" s="1267"/>
      <c r="N16" s="1843"/>
      <c r="O16" s="1635"/>
      <c r="P16" s="1265"/>
      <c r="Q16" s="1266"/>
      <c r="R16" s="1133"/>
      <c r="S16" s="1185"/>
      <c r="T16" s="1185"/>
      <c r="U16" s="3"/>
      <c r="V16" s="3"/>
      <c r="W16" s="3"/>
      <c r="X16" s="3"/>
      <c r="Y16" s="3"/>
      <c r="Z16" s="3"/>
    </row>
    <row r="17" spans="1:26" ht="18" customHeight="1" x14ac:dyDescent="0.3">
      <c r="A17" s="1128"/>
      <c r="B17" s="118">
        <v>6</v>
      </c>
      <c r="C17" s="321"/>
      <c r="D17" s="1838"/>
      <c r="E17" s="1839"/>
      <c r="F17" s="1840"/>
      <c r="G17" s="1262"/>
      <c r="H17" s="1841"/>
      <c r="I17" s="1635"/>
      <c r="J17" s="1263"/>
      <c r="K17" s="1237"/>
      <c r="L17" s="1264"/>
      <c r="M17" s="1267"/>
      <c r="N17" s="1843"/>
      <c r="O17" s="1635"/>
      <c r="P17" s="1265"/>
      <c r="Q17" s="1266"/>
      <c r="R17" s="1133"/>
      <c r="S17" s="1185"/>
      <c r="T17" s="1185"/>
      <c r="U17" s="3"/>
      <c r="V17" s="3"/>
      <c r="W17" s="3"/>
      <c r="X17" s="3"/>
      <c r="Y17" s="3"/>
      <c r="Z17" s="3"/>
    </row>
    <row r="18" spans="1:26" ht="18" customHeight="1" x14ac:dyDescent="0.3">
      <c r="A18" s="1128"/>
      <c r="B18" s="118">
        <v>7</v>
      </c>
      <c r="C18" s="321"/>
      <c r="D18" s="1838"/>
      <c r="E18" s="1839"/>
      <c r="F18" s="1840"/>
      <c r="G18" s="1262"/>
      <c r="H18" s="1841"/>
      <c r="I18" s="1635"/>
      <c r="J18" s="1263"/>
      <c r="K18" s="1237"/>
      <c r="L18" s="1264"/>
      <c r="M18" s="1267"/>
      <c r="N18" s="1843"/>
      <c r="O18" s="1635"/>
      <c r="P18" s="1265"/>
      <c r="Q18" s="1266"/>
      <c r="R18" s="1133"/>
      <c r="S18" s="1185"/>
      <c r="T18" s="1185"/>
      <c r="U18" s="3"/>
      <c r="V18" s="3"/>
      <c r="W18" s="3"/>
      <c r="X18" s="3"/>
      <c r="Y18" s="3"/>
      <c r="Z18" s="3"/>
    </row>
    <row r="19" spans="1:26" ht="18" customHeight="1" x14ac:dyDescent="0.3">
      <c r="A19" s="1128"/>
      <c r="B19" s="118">
        <v>8</v>
      </c>
      <c r="C19" s="321"/>
      <c r="D19" s="1838"/>
      <c r="E19" s="1839"/>
      <c r="F19" s="1840"/>
      <c r="G19" s="1262"/>
      <c r="H19" s="1841"/>
      <c r="I19" s="1635"/>
      <c r="J19" s="1263"/>
      <c r="K19" s="1237"/>
      <c r="L19" s="1264"/>
      <c r="M19" s="1267"/>
      <c r="N19" s="1843"/>
      <c r="O19" s="1635"/>
      <c r="P19" s="1265"/>
      <c r="Q19" s="1266"/>
      <c r="R19" s="1133"/>
      <c r="S19" s="1185"/>
      <c r="T19" s="1185"/>
      <c r="U19" s="3"/>
      <c r="V19" s="3"/>
      <c r="W19" s="3"/>
      <c r="X19" s="3"/>
      <c r="Y19" s="3"/>
      <c r="Z19" s="3"/>
    </row>
    <row r="20" spans="1:26" ht="18" customHeight="1" x14ac:dyDescent="0.3">
      <c r="A20" s="1128"/>
      <c r="B20" s="118">
        <v>9</v>
      </c>
      <c r="C20" s="321"/>
      <c r="D20" s="1838"/>
      <c r="E20" s="1839"/>
      <c r="F20" s="1840"/>
      <c r="G20" s="1262"/>
      <c r="H20" s="1841"/>
      <c r="I20" s="1635"/>
      <c r="J20" s="1263"/>
      <c r="K20" s="1237"/>
      <c r="L20" s="1264"/>
      <c r="M20" s="1267"/>
      <c r="N20" s="1843"/>
      <c r="O20" s="1635"/>
      <c r="P20" s="1265"/>
      <c r="Q20" s="1266"/>
      <c r="R20" s="1133"/>
      <c r="S20" s="1185"/>
      <c r="T20" s="1185"/>
      <c r="U20" s="3"/>
      <c r="V20" s="3"/>
      <c r="W20" s="3"/>
      <c r="X20" s="3"/>
      <c r="Y20" s="3"/>
      <c r="Z20" s="3"/>
    </row>
    <row r="21" spans="1:26" ht="18" customHeight="1" x14ac:dyDescent="0.3">
      <c r="A21" s="1128"/>
      <c r="B21" s="118">
        <v>10</v>
      </c>
      <c r="C21" s="321"/>
      <c r="D21" s="1838"/>
      <c r="E21" s="1839"/>
      <c r="F21" s="1840"/>
      <c r="G21" s="1262"/>
      <c r="H21" s="1841"/>
      <c r="I21" s="1635"/>
      <c r="J21" s="1263"/>
      <c r="K21" s="1237"/>
      <c r="L21" s="1842"/>
      <c r="M21" s="1635"/>
      <c r="N21" s="1843"/>
      <c r="O21" s="1635"/>
      <c r="P21" s="1265"/>
      <c r="Q21" s="1266"/>
      <c r="R21" s="1133"/>
      <c r="S21" s="1185"/>
      <c r="T21" s="1185"/>
    </row>
    <row r="22" spans="1:26" ht="18" customHeight="1" x14ac:dyDescent="0.3">
      <c r="A22" s="1128"/>
      <c r="B22" s="118">
        <v>11</v>
      </c>
      <c r="C22" s="321"/>
      <c r="D22" s="1838"/>
      <c r="E22" s="1839"/>
      <c r="F22" s="1840"/>
      <c r="G22" s="1262"/>
      <c r="H22" s="1841"/>
      <c r="I22" s="1635"/>
      <c r="J22" s="1263"/>
      <c r="K22" s="1237"/>
      <c r="L22" s="1842"/>
      <c r="M22" s="1635"/>
      <c r="N22" s="1843"/>
      <c r="O22" s="1635"/>
      <c r="P22" s="1265"/>
      <c r="Q22" s="1266"/>
      <c r="R22" s="1133"/>
      <c r="S22" s="1185"/>
      <c r="T22" s="1185"/>
    </row>
    <row r="23" spans="1:26" ht="18" customHeight="1" x14ac:dyDescent="0.3">
      <c r="A23" s="1128"/>
      <c r="B23" s="118">
        <v>12</v>
      </c>
      <c r="C23" s="321"/>
      <c r="D23" s="1838"/>
      <c r="E23" s="1839"/>
      <c r="F23" s="1840"/>
      <c r="G23" s="1262"/>
      <c r="H23" s="1841"/>
      <c r="I23" s="1635"/>
      <c r="J23" s="1263"/>
      <c r="K23" s="1237"/>
      <c r="L23" s="1842"/>
      <c r="M23" s="1635"/>
      <c r="N23" s="1843"/>
      <c r="O23" s="1635"/>
      <c r="P23" s="1265"/>
      <c r="Q23" s="1266"/>
      <c r="R23" s="1133"/>
      <c r="S23" s="1185"/>
      <c r="T23" s="1185"/>
    </row>
    <row r="24" spans="1:26" ht="18" customHeight="1" x14ac:dyDescent="0.3">
      <c r="A24" s="1128"/>
      <c r="B24" s="118">
        <v>13</v>
      </c>
      <c r="C24" s="321"/>
      <c r="D24" s="1838"/>
      <c r="E24" s="1839"/>
      <c r="F24" s="1840"/>
      <c r="G24" s="1262"/>
      <c r="H24" s="1841"/>
      <c r="I24" s="1635"/>
      <c r="J24" s="1263"/>
      <c r="K24" s="1237"/>
      <c r="L24" s="1842"/>
      <c r="M24" s="1635"/>
      <c r="N24" s="1843"/>
      <c r="O24" s="1635"/>
      <c r="P24" s="1265"/>
      <c r="Q24" s="1266"/>
      <c r="R24" s="1133"/>
      <c r="S24" s="1185"/>
      <c r="T24" s="1185"/>
    </row>
    <row r="25" spans="1:26" ht="18" customHeight="1" x14ac:dyDescent="0.3">
      <c r="A25" s="1128"/>
      <c r="B25" s="118">
        <v>14</v>
      </c>
      <c r="C25" s="321"/>
      <c r="D25" s="1838"/>
      <c r="E25" s="1839"/>
      <c r="F25" s="1840"/>
      <c r="G25" s="1262"/>
      <c r="H25" s="1841"/>
      <c r="I25" s="1635"/>
      <c r="J25" s="1263"/>
      <c r="K25" s="1237"/>
      <c r="L25" s="1842"/>
      <c r="M25" s="1635"/>
      <c r="N25" s="1843"/>
      <c r="O25" s="1635"/>
      <c r="P25" s="1265"/>
      <c r="Q25" s="1266"/>
      <c r="R25" s="1133"/>
      <c r="S25" s="1185"/>
      <c r="T25" s="1185"/>
    </row>
    <row r="26" spans="1:26" ht="18" customHeight="1" x14ac:dyDescent="0.3">
      <c r="A26" s="1128"/>
      <c r="B26" s="118">
        <v>15</v>
      </c>
      <c r="C26" s="321"/>
      <c r="D26" s="1838"/>
      <c r="E26" s="1839"/>
      <c r="F26" s="1840"/>
      <c r="G26" s="1262"/>
      <c r="H26" s="1841"/>
      <c r="I26" s="1635"/>
      <c r="J26" s="1263"/>
      <c r="K26" s="1237"/>
      <c r="L26" s="1842"/>
      <c r="M26" s="1635"/>
      <c r="N26" s="1843"/>
      <c r="O26" s="1635"/>
      <c r="P26" s="1265"/>
      <c r="Q26" s="1266"/>
      <c r="R26" s="1133"/>
      <c r="S26" s="1185"/>
      <c r="T26" s="1185"/>
    </row>
    <row r="27" spans="1:26" ht="18" customHeight="1" x14ac:dyDescent="0.3">
      <c r="A27" s="1128"/>
      <c r="B27" s="118">
        <v>16</v>
      </c>
      <c r="C27" s="321"/>
      <c r="D27" s="1838"/>
      <c r="E27" s="1839"/>
      <c r="F27" s="1840"/>
      <c r="G27" s="1262"/>
      <c r="H27" s="1841"/>
      <c r="I27" s="1635"/>
      <c r="J27" s="1263"/>
      <c r="K27" s="1237"/>
      <c r="L27" s="1842"/>
      <c r="M27" s="1635"/>
      <c r="N27" s="1843"/>
      <c r="O27" s="1635"/>
      <c r="P27" s="1265"/>
      <c r="Q27" s="1266"/>
      <c r="R27" s="1133"/>
      <c r="S27" s="1185"/>
      <c r="T27" s="1185"/>
    </row>
    <row r="28" spans="1:26" ht="18" customHeight="1" x14ac:dyDescent="0.3">
      <c r="A28" s="1128"/>
      <c r="B28" s="118">
        <v>17</v>
      </c>
      <c r="C28" s="326"/>
      <c r="D28" s="1838"/>
      <c r="E28" s="1839"/>
      <c r="F28" s="1840"/>
      <c r="G28" s="1262"/>
      <c r="H28" s="1841"/>
      <c r="I28" s="1635"/>
      <c r="J28" s="1263"/>
      <c r="K28" s="1237"/>
      <c r="L28" s="1842"/>
      <c r="M28" s="1635"/>
      <c r="N28" s="1843"/>
      <c r="O28" s="1635"/>
      <c r="P28" s="1265"/>
      <c r="Q28" s="1266"/>
      <c r="R28" s="1133"/>
      <c r="S28" s="1185"/>
      <c r="T28" s="1185"/>
    </row>
    <row r="29" spans="1:26" ht="18" customHeight="1" x14ac:dyDescent="0.3">
      <c r="A29" s="1128"/>
      <c r="B29" s="118">
        <v>18</v>
      </c>
      <c r="C29" s="326"/>
      <c r="D29" s="1838"/>
      <c r="E29" s="1839"/>
      <c r="F29" s="1840"/>
      <c r="G29" s="1262"/>
      <c r="H29" s="1841"/>
      <c r="I29" s="1635"/>
      <c r="J29" s="1263"/>
      <c r="K29" s="1237"/>
      <c r="L29" s="1842"/>
      <c r="M29" s="1635"/>
      <c r="N29" s="1843"/>
      <c r="O29" s="1635"/>
      <c r="P29" s="1265"/>
      <c r="Q29" s="1266"/>
      <c r="R29" s="1133"/>
      <c r="S29" s="1185"/>
      <c r="T29" s="1185"/>
    </row>
    <row r="30" spans="1:26" ht="18" customHeight="1" x14ac:dyDescent="0.3">
      <c r="A30" s="1128"/>
      <c r="B30" s="118"/>
      <c r="C30" s="47"/>
      <c r="D30" s="47"/>
      <c r="E30" s="47"/>
      <c r="F30" s="47"/>
      <c r="G30" s="47"/>
      <c r="H30" s="47"/>
      <c r="I30" s="47"/>
      <c r="J30" s="47"/>
      <c r="K30" s="47"/>
      <c r="L30" s="47"/>
      <c r="M30" s="47"/>
      <c r="N30" s="47"/>
      <c r="O30" s="47"/>
      <c r="P30" s="47"/>
      <c r="Q30" s="47"/>
      <c r="R30" s="47"/>
      <c r="S30" s="305">
        <f>SUM(S12:S29)</f>
        <v>0</v>
      </c>
      <c r="T30" s="305">
        <f>SUM(T12:T29)</f>
        <v>0</v>
      </c>
    </row>
    <row r="31" spans="1:26" ht="10" customHeight="1" x14ac:dyDescent="0.35">
      <c r="A31" s="1128"/>
      <c r="B31" s="118"/>
      <c r="C31" s="47"/>
      <c r="D31" s="47"/>
      <c r="E31" s="110"/>
      <c r="F31" s="111"/>
      <c r="G31" s="111"/>
      <c r="H31" s="111"/>
      <c r="I31" s="47"/>
      <c r="J31" s="47"/>
      <c r="K31" s="47"/>
      <c r="L31" s="47"/>
      <c r="M31" s="47"/>
      <c r="N31" s="120"/>
      <c r="O31" s="120"/>
      <c r="P31" s="47"/>
      <c r="Q31" s="92"/>
      <c r="R31" s="92"/>
      <c r="S31" s="92"/>
      <c r="T31" s="47"/>
    </row>
    <row r="32" spans="1:26" ht="10" customHeight="1" x14ac:dyDescent="0.35">
      <c r="A32" s="1128"/>
      <c r="B32" s="118"/>
      <c r="C32" s="118"/>
      <c r="D32" s="118"/>
      <c r="E32" s="118"/>
      <c r="F32" s="118"/>
      <c r="G32" s="118"/>
      <c r="H32" s="118"/>
      <c r="I32" s="118"/>
      <c r="J32" s="118"/>
      <c r="K32" s="118"/>
      <c r="L32" s="47"/>
      <c r="M32" s="47"/>
      <c r="N32" s="120"/>
      <c r="O32" s="120"/>
      <c r="P32" s="47"/>
      <c r="Q32" s="92"/>
      <c r="R32" s="92"/>
      <c r="S32" s="300" t="str">
        <f>IF(DateFinAF="","",YEAR(DateFinAF))</f>
        <v/>
      </c>
      <c r="T32" s="300" t="str">
        <f>IF(NbMoisExo&lt;12,"",IF(DateFinAF="","",YEAR(DateFinAF)-1))</f>
        <v/>
      </c>
    </row>
    <row r="33" spans="1:20" ht="18" customHeight="1" x14ac:dyDescent="0.35">
      <c r="A33" s="1128"/>
      <c r="B33" s="118"/>
      <c r="C33" s="47"/>
      <c r="D33" s="1852"/>
      <c r="E33" s="1853"/>
      <c r="F33" s="1853"/>
      <c r="G33" s="1853"/>
      <c r="H33" s="1853"/>
      <c r="I33" s="1853"/>
      <c r="J33" s="1853"/>
      <c r="K33" s="1854"/>
      <c r="L33" s="1828" t="s">
        <v>1264</v>
      </c>
      <c r="M33" s="1628"/>
      <c r="N33" s="1628"/>
      <c r="O33" s="1628"/>
      <c r="P33" s="1628"/>
      <c r="Q33" s="1629"/>
      <c r="R33" s="92"/>
      <c r="S33" s="92"/>
      <c r="T33" s="47"/>
    </row>
    <row r="34" spans="1:20" ht="18" customHeight="1" x14ac:dyDescent="0.35">
      <c r="A34" s="1128"/>
      <c r="B34" s="118"/>
      <c r="C34" s="47"/>
      <c r="D34" s="1855"/>
      <c r="E34" s="1856"/>
      <c r="F34" s="1856"/>
      <c r="G34" s="1856"/>
      <c r="H34" s="1856"/>
      <c r="I34" s="1856"/>
      <c r="J34" s="1856"/>
      <c r="K34" s="1854"/>
      <c r="L34" s="327" t="s">
        <v>1322</v>
      </c>
      <c r="M34" s="328"/>
      <c r="N34" s="3"/>
      <c r="O34" s="3"/>
      <c r="P34" s="47"/>
      <c r="Q34" s="92"/>
      <c r="R34" s="92"/>
      <c r="S34" s="265">
        <f ca="1">SUMIF($D$12:$F$29,$L$33,$S$12:$S$29)</f>
        <v>0</v>
      </c>
      <c r="T34" s="265">
        <f ca="1">SUMIF($D$12:$F$29,$L$33,$T$12:$T$29)</f>
        <v>0</v>
      </c>
    </row>
    <row r="35" spans="1:20" ht="3.75" customHeight="1" x14ac:dyDescent="0.35">
      <c r="A35" s="1128"/>
      <c r="B35" s="118"/>
      <c r="C35" s="47"/>
      <c r="D35" s="1855"/>
      <c r="E35" s="1856"/>
      <c r="F35" s="1856"/>
      <c r="G35" s="1856"/>
      <c r="H35" s="1856"/>
      <c r="I35" s="1856"/>
      <c r="J35" s="1856"/>
      <c r="K35" s="1854"/>
      <c r="L35" s="329"/>
      <c r="M35" s="844"/>
      <c r="N35" s="47"/>
      <c r="O35" s="47"/>
      <c r="P35" s="47"/>
      <c r="Q35" s="92"/>
      <c r="R35" s="92"/>
      <c r="S35" s="92"/>
      <c r="T35" s="47"/>
    </row>
    <row r="36" spans="1:20" ht="18" customHeight="1" x14ac:dyDescent="0.35">
      <c r="A36" s="1128"/>
      <c r="B36" s="118"/>
      <c r="C36" s="47"/>
      <c r="D36" s="1855"/>
      <c r="E36" s="1856"/>
      <c r="F36" s="1856"/>
      <c r="G36" s="1856"/>
      <c r="H36" s="1856"/>
      <c r="I36" s="1856"/>
      <c r="J36" s="1856"/>
      <c r="K36" s="1854"/>
      <c r="L36" s="1268" t="s">
        <v>1323</v>
      </c>
      <c r="M36" s="1269"/>
      <c r="N36" s="3"/>
      <c r="O36" s="3"/>
      <c r="P36" s="47"/>
      <c r="Q36" s="92"/>
      <c r="R36" s="92"/>
      <c r="S36" s="1185"/>
      <c r="T36" s="1185"/>
    </row>
    <row r="37" spans="1:20" ht="18" customHeight="1" x14ac:dyDescent="0.35">
      <c r="A37" s="1128"/>
      <c r="B37" s="118"/>
      <c r="C37" s="47"/>
      <c r="D37" s="1801"/>
      <c r="E37" s="1802"/>
      <c r="F37" s="1802"/>
      <c r="G37" s="1802"/>
      <c r="H37" s="1802"/>
      <c r="I37" s="1802"/>
      <c r="J37" s="1802"/>
      <c r="K37" s="1857"/>
      <c r="L37" s="329"/>
      <c r="M37" s="844"/>
      <c r="N37" s="47"/>
      <c r="O37" s="47"/>
      <c r="P37" s="47"/>
      <c r="Q37" s="92"/>
      <c r="R37" s="92"/>
      <c r="S37" s="305">
        <f ca="1">S34-S36</f>
        <v>0</v>
      </c>
      <c r="T37" s="305">
        <f ca="1">T34-T36</f>
        <v>0</v>
      </c>
    </row>
    <row r="38" spans="1:20" ht="6.75" customHeight="1" x14ac:dyDescent="0.35">
      <c r="A38" s="1128"/>
      <c r="B38" s="118"/>
      <c r="C38" s="47"/>
      <c r="D38" s="47"/>
      <c r="E38" s="110"/>
      <c r="F38" s="111"/>
      <c r="G38" s="111"/>
      <c r="H38" s="111"/>
      <c r="I38" s="47"/>
      <c r="J38" s="47"/>
      <c r="K38" s="326"/>
      <c r="L38" s="329"/>
      <c r="M38" s="844"/>
      <c r="N38" s="47"/>
      <c r="O38" s="47"/>
      <c r="P38" s="47"/>
      <c r="Q38" s="92"/>
      <c r="R38" s="92"/>
      <c r="S38" s="92"/>
      <c r="T38" s="47"/>
    </row>
    <row r="39" spans="1:20" ht="21.75" customHeight="1" x14ac:dyDescent="0.35">
      <c r="A39" s="1128"/>
      <c r="B39" s="118"/>
      <c r="C39" s="47"/>
      <c r="D39" s="1858"/>
      <c r="E39" s="1799"/>
      <c r="F39" s="1799"/>
      <c r="G39" s="1799"/>
      <c r="H39" s="1799"/>
      <c r="I39" s="1799"/>
      <c r="J39" s="1799"/>
      <c r="K39" s="1859"/>
      <c r="L39" s="330" t="s">
        <v>1157</v>
      </c>
      <c r="M39" s="845"/>
      <c r="N39" s="47"/>
      <c r="O39" s="47"/>
      <c r="P39" s="47"/>
      <c r="Q39" s="92"/>
      <c r="R39" s="92"/>
      <c r="S39" s="92"/>
      <c r="T39" s="47"/>
    </row>
    <row r="40" spans="1:20" ht="18" customHeight="1" x14ac:dyDescent="0.35">
      <c r="A40" s="1128"/>
      <c r="B40" s="118"/>
      <c r="C40" s="47"/>
      <c r="D40" s="1855"/>
      <c r="E40" s="1856"/>
      <c r="F40" s="1856"/>
      <c r="G40" s="1856"/>
      <c r="H40" s="1856"/>
      <c r="I40" s="1856"/>
      <c r="J40" s="1856"/>
      <c r="K40" s="1854"/>
      <c r="L40" s="327" t="s">
        <v>1322</v>
      </c>
      <c r="M40" s="328"/>
      <c r="N40" s="47"/>
      <c r="O40" s="47"/>
      <c r="P40" s="47"/>
      <c r="Q40" s="92"/>
      <c r="R40" s="92"/>
      <c r="S40" s="265">
        <f ca="1">SUMIF($D$12:$F$29,$L$39,$S$12:$S$29)+SUMIF($D$12:$F$29,"Autres projets-SHQ",$S$12:$S$29)</f>
        <v>0</v>
      </c>
      <c r="T40" s="265">
        <f ca="1">SUMIF($D$12:$F$29,$L$39,$T$12:$T$29)+SUMIF($D$12:$F$29,"Autres projets-SHQ",$T$12:$T$29)</f>
        <v>0</v>
      </c>
    </row>
    <row r="41" spans="1:20" ht="3.75" customHeight="1" x14ac:dyDescent="0.35">
      <c r="A41" s="1128"/>
      <c r="B41" s="118"/>
      <c r="C41" s="47"/>
      <c r="D41" s="1855"/>
      <c r="E41" s="1856"/>
      <c r="F41" s="1856"/>
      <c r="G41" s="1856"/>
      <c r="H41" s="1856"/>
      <c r="I41" s="1856"/>
      <c r="J41" s="1856"/>
      <c r="K41" s="1854"/>
      <c r="L41" s="329"/>
      <c r="M41" s="844"/>
      <c r="N41" s="47"/>
      <c r="O41" s="47"/>
      <c r="P41" s="47"/>
      <c r="Q41" s="92"/>
      <c r="R41" s="92"/>
      <c r="S41" s="92"/>
      <c r="T41" s="47"/>
    </row>
    <row r="42" spans="1:20" ht="18" customHeight="1" x14ac:dyDescent="0.35">
      <c r="A42" s="1128"/>
      <c r="B42" s="118"/>
      <c r="C42" s="47"/>
      <c r="D42" s="1855"/>
      <c r="E42" s="1856"/>
      <c r="F42" s="1856"/>
      <c r="G42" s="1856"/>
      <c r="H42" s="1856"/>
      <c r="I42" s="1856"/>
      <c r="J42" s="1856"/>
      <c r="K42" s="1854"/>
      <c r="L42" s="1268" t="s">
        <v>1323</v>
      </c>
      <c r="M42" s="1270"/>
      <c r="N42" s="47"/>
      <c r="O42" s="47"/>
      <c r="P42" s="47"/>
      <c r="Q42" s="92"/>
      <c r="R42" s="92"/>
      <c r="S42" s="1185"/>
      <c r="T42" s="1185"/>
    </row>
    <row r="43" spans="1:20" ht="18" customHeight="1" x14ac:dyDescent="0.35">
      <c r="A43" s="1128"/>
      <c r="B43" s="118"/>
      <c r="C43" s="47"/>
      <c r="D43" s="1801"/>
      <c r="E43" s="1802"/>
      <c r="F43" s="1802"/>
      <c r="G43" s="1802"/>
      <c r="H43" s="1802"/>
      <c r="I43" s="1802"/>
      <c r="J43" s="1802"/>
      <c r="K43" s="1857"/>
      <c r="L43" s="329"/>
      <c r="M43" s="844"/>
      <c r="N43" s="47"/>
      <c r="O43" s="47"/>
      <c r="P43" s="47"/>
      <c r="Q43" s="92"/>
      <c r="R43" s="92"/>
      <c r="S43" s="305">
        <f ca="1">S40-S42</f>
        <v>0</v>
      </c>
      <c r="T43" s="305">
        <f ca="1">T40-T42</f>
        <v>0</v>
      </c>
    </row>
    <row r="44" spans="1:20" ht="5.25" customHeight="1" x14ac:dyDescent="0.35">
      <c r="A44" s="1128"/>
      <c r="B44" s="118"/>
      <c r="C44" s="47"/>
      <c r="D44" s="47"/>
      <c r="E44" s="110"/>
      <c r="F44" s="111"/>
      <c r="G44" s="111"/>
      <c r="H44" s="111"/>
      <c r="I44" s="47"/>
      <c r="J44" s="47"/>
      <c r="K44" s="326"/>
      <c r="L44" s="329"/>
      <c r="M44" s="844"/>
      <c r="N44" s="47"/>
      <c r="O44" s="47"/>
      <c r="P44" s="47"/>
      <c r="Q44" s="92"/>
      <c r="R44" s="92"/>
      <c r="S44" s="92"/>
      <c r="T44" s="47"/>
    </row>
    <row r="45" spans="1:20" ht="17.25" customHeight="1" x14ac:dyDescent="0.35">
      <c r="A45" s="1128"/>
      <c r="B45" s="118"/>
      <c r="C45" s="47"/>
      <c r="D45" s="1858"/>
      <c r="E45" s="1799"/>
      <c r="F45" s="1799"/>
      <c r="G45" s="1799"/>
      <c r="H45" s="1799"/>
      <c r="I45" s="1799"/>
      <c r="J45" s="1799"/>
      <c r="K45" s="1859"/>
      <c r="L45" s="331" t="s">
        <v>955</v>
      </c>
      <c r="M45" s="846"/>
      <c r="N45" s="47"/>
      <c r="O45" s="47"/>
      <c r="P45" s="47"/>
      <c r="Q45" s="92"/>
      <c r="R45" s="92"/>
      <c r="S45" s="92"/>
      <c r="T45" s="47"/>
    </row>
    <row r="46" spans="1:20" ht="18" customHeight="1" x14ac:dyDescent="0.35">
      <c r="A46" s="1128"/>
      <c r="B46" s="118"/>
      <c r="C46" s="47"/>
      <c r="D46" s="1855"/>
      <c r="E46" s="1856"/>
      <c r="F46" s="1856"/>
      <c r="G46" s="1856"/>
      <c r="H46" s="1856"/>
      <c r="I46" s="1856"/>
      <c r="J46" s="1856"/>
      <c r="K46" s="1854"/>
      <c r="L46" s="327" t="s">
        <v>1322</v>
      </c>
      <c r="M46" s="328"/>
      <c r="N46" s="47"/>
      <c r="O46" s="47"/>
      <c r="P46" s="47"/>
      <c r="Q46" s="92"/>
      <c r="R46" s="92"/>
      <c r="S46" s="265">
        <f ca="1">S34+S40</f>
        <v>0</v>
      </c>
      <c r="T46" s="265">
        <f ca="1">T34+T40</f>
        <v>0</v>
      </c>
    </row>
    <row r="47" spans="1:20" ht="3.75" customHeight="1" x14ac:dyDescent="0.35">
      <c r="A47" s="1128"/>
      <c r="B47" s="118"/>
      <c r="C47" s="47"/>
      <c r="D47" s="1855"/>
      <c r="E47" s="1856"/>
      <c r="F47" s="1856"/>
      <c r="G47" s="1856"/>
      <c r="H47" s="1856"/>
      <c r="I47" s="1856"/>
      <c r="J47" s="1856"/>
      <c r="K47" s="1854"/>
      <c r="L47" s="329"/>
      <c r="M47" s="844"/>
      <c r="N47" s="47"/>
      <c r="O47" s="47"/>
      <c r="P47" s="47"/>
      <c r="Q47" s="92"/>
      <c r="R47" s="92"/>
      <c r="S47" s="92"/>
      <c r="T47" s="47"/>
    </row>
    <row r="48" spans="1:20" ht="18" customHeight="1" x14ac:dyDescent="0.35">
      <c r="A48" s="1128"/>
      <c r="B48" s="118"/>
      <c r="C48" s="47"/>
      <c r="D48" s="1855"/>
      <c r="E48" s="1856"/>
      <c r="F48" s="1856"/>
      <c r="G48" s="1856"/>
      <c r="H48" s="1856"/>
      <c r="I48" s="1856"/>
      <c r="J48" s="1856"/>
      <c r="K48" s="1854"/>
      <c r="L48" s="1268" t="s">
        <v>1323</v>
      </c>
      <c r="M48" s="1270"/>
      <c r="N48" s="47"/>
      <c r="O48" s="47"/>
      <c r="P48" s="47"/>
      <c r="Q48" s="92"/>
      <c r="R48" s="92"/>
      <c r="S48" s="265">
        <f>S36+S42</f>
        <v>0</v>
      </c>
      <c r="T48" s="265">
        <f>T36+T42</f>
        <v>0</v>
      </c>
    </row>
    <row r="49" spans="1:20" ht="18" customHeight="1" x14ac:dyDescent="0.35">
      <c r="A49" s="1128"/>
      <c r="B49" s="118"/>
      <c r="C49" s="47"/>
      <c r="D49" s="1801"/>
      <c r="E49" s="1802"/>
      <c r="F49" s="1802"/>
      <c r="G49" s="1802"/>
      <c r="H49" s="1802"/>
      <c r="I49" s="1802"/>
      <c r="J49" s="1802"/>
      <c r="K49" s="1857"/>
      <c r="L49" s="332"/>
      <c r="M49" s="684"/>
      <c r="N49" s="47"/>
      <c r="O49" s="47"/>
      <c r="P49" s="47"/>
      <c r="Q49" s="92"/>
      <c r="R49" s="92"/>
      <c r="S49" s="305">
        <f ca="1">S46-S48</f>
        <v>0</v>
      </c>
      <c r="T49" s="305">
        <f ca="1">T46-T48</f>
        <v>0</v>
      </c>
    </row>
    <row r="50" spans="1:20" ht="9.65" customHeight="1" x14ac:dyDescent="0.35">
      <c r="A50" s="1128"/>
      <c r="B50" s="118"/>
      <c r="C50" s="47"/>
      <c r="D50" s="47"/>
      <c r="E50" s="110"/>
      <c r="F50" s="111"/>
      <c r="G50" s="111"/>
      <c r="H50" s="111"/>
      <c r="I50" s="47"/>
      <c r="J50" s="3"/>
      <c r="K50" s="47"/>
      <c r="L50" s="47"/>
      <c r="M50" s="47"/>
      <c r="N50" s="47"/>
      <c r="O50" s="47"/>
      <c r="P50" s="47"/>
      <c r="Q50" s="92"/>
      <c r="R50" s="92"/>
      <c r="S50" s="92"/>
      <c r="T50" s="47"/>
    </row>
    <row r="51" spans="1:20" ht="20.5" customHeight="1" x14ac:dyDescent="0.35">
      <c r="A51" s="1128"/>
      <c r="B51" s="118"/>
      <c r="C51" s="47"/>
      <c r="D51" s="47"/>
      <c r="E51" s="110"/>
      <c r="F51" s="111"/>
      <c r="G51" s="111"/>
      <c r="H51" s="111"/>
      <c r="I51" s="47"/>
      <c r="J51" s="47"/>
      <c r="K51" s="847" t="str">
        <f>IF(DateFinAF="","",YEAR(DateFinAF)+1)</f>
        <v/>
      </c>
      <c r="L51" s="1860" t="str">
        <f>IF(DateFinAF="","",YEAR(DateFinAF)+2)</f>
        <v/>
      </c>
      <c r="M51" s="1861"/>
      <c r="N51" s="1860" t="str">
        <f>IF(DateFinAF="","",YEAR(DateFinAF)+3)</f>
        <v/>
      </c>
      <c r="O51" s="1861"/>
      <c r="P51" s="847" t="str">
        <f>IF(DateFinAF="","",YEAR(DateFinAF)+4)</f>
        <v/>
      </c>
      <c r="Q51" s="1860" t="str">
        <f>IF(DateFinAF="","",YEAR(DateFinAF)+5)</f>
        <v/>
      </c>
      <c r="R51" s="1861"/>
      <c r="S51" s="92"/>
      <c r="T51" s="47"/>
    </row>
    <row r="52" spans="1:20" ht="18" customHeight="1" x14ac:dyDescent="0.35">
      <c r="A52" s="1128"/>
      <c r="B52" s="118"/>
      <c r="C52" s="47"/>
      <c r="D52" s="47" t="s">
        <v>1324</v>
      </c>
      <c r="E52" s="110"/>
      <c r="G52" s="111"/>
      <c r="H52" s="111"/>
      <c r="I52" s="47"/>
      <c r="J52" s="326"/>
      <c r="K52" s="699"/>
      <c r="L52" s="1862"/>
      <c r="M52" s="1863"/>
      <c r="N52" s="1864"/>
      <c r="O52" s="1863"/>
      <c r="P52" s="699"/>
      <c r="Q52" s="1865"/>
      <c r="R52" s="1863"/>
      <c r="S52" s="840"/>
      <c r="T52" s="47"/>
    </row>
    <row r="53" spans="1:20" ht="10" customHeight="1" thickBot="1" x14ac:dyDescent="0.4">
      <c r="A53" s="1128"/>
      <c r="B53" s="118"/>
      <c r="C53" s="47"/>
      <c r="D53" s="47"/>
      <c r="E53" s="110"/>
      <c r="F53" s="111"/>
      <c r="G53" s="111"/>
      <c r="H53" s="111"/>
      <c r="I53" s="47"/>
      <c r="J53" s="47"/>
      <c r="K53" s="743"/>
      <c r="L53" s="333"/>
      <c r="M53" s="848"/>
      <c r="N53" s="848"/>
      <c r="O53" s="848"/>
      <c r="P53" s="743"/>
      <c r="Q53" s="849"/>
      <c r="R53" s="849"/>
      <c r="S53" s="92"/>
      <c r="T53" s="47"/>
    </row>
    <row r="54" spans="1:20" ht="22.5" customHeight="1" x14ac:dyDescent="0.35">
      <c r="A54" s="1128"/>
      <c r="B54" s="118"/>
      <c r="C54" s="47"/>
      <c r="D54" s="47"/>
      <c r="E54" s="110"/>
      <c r="F54" s="694"/>
      <c r="G54" s="111"/>
      <c r="H54" s="111"/>
      <c r="I54" s="47"/>
      <c r="J54" s="47"/>
      <c r="K54" s="695"/>
      <c r="L54" s="696"/>
      <c r="M54" s="696"/>
      <c r="N54" s="697"/>
      <c r="O54" s="698"/>
      <c r="P54" s="695"/>
      <c r="Q54" s="92"/>
      <c r="R54" s="92"/>
      <c r="S54" s="299" t="str">
        <f>CONCATENATE("Page ",LEFT('Table des matières'!$K$19,2)+9)</f>
        <v>Page 18</v>
      </c>
      <c r="T54" s="688" t="str">
        <f>IF(PageDerniere="","",CONCATENATE("sur ",PageDerniere))</f>
        <v>sur 46</v>
      </c>
    </row>
    <row r="55" spans="1:20" ht="18" customHeight="1" x14ac:dyDescent="0.35">
      <c r="A55" s="1128"/>
      <c r="B55" s="118"/>
      <c r="C55" s="47"/>
      <c r="D55" s="54" t="s">
        <v>1325</v>
      </c>
      <c r="E55" s="110"/>
      <c r="F55" s="3"/>
      <c r="G55" s="111"/>
      <c r="H55" s="111"/>
      <c r="I55" s="47"/>
      <c r="J55" s="47"/>
      <c r="K55" s="695"/>
      <c r="L55" s="696"/>
      <c r="M55" s="696"/>
      <c r="N55" s="697"/>
      <c r="O55" s="698"/>
      <c r="P55" s="695"/>
      <c r="Q55" s="92"/>
      <c r="R55" s="92"/>
      <c r="S55" s="92"/>
      <c r="T55" s="47"/>
    </row>
    <row r="56" spans="1:20" ht="45" customHeight="1" x14ac:dyDescent="0.35">
      <c r="A56" s="1128"/>
      <c r="B56" s="118"/>
      <c r="C56" s="47"/>
      <c r="D56" s="47"/>
      <c r="E56" s="110"/>
      <c r="F56" s="111"/>
      <c r="G56" s="111"/>
      <c r="H56" s="111"/>
      <c r="I56" s="47"/>
      <c r="J56" s="47"/>
      <c r="K56" s="139" t="str">
        <f>IF(OR(DateFinAF="",NbMoisExo&lt;12),"     Solde  au ",CONCATENATE("       Solde  au         ",TEXT(DATE(YEAR(DateFinAF)-1,MONTH(DateFinAF),DAY(DateFinAF)),"jj mmmm aaaa")))</f>
        <v xml:space="preserve">     Solde  au </v>
      </c>
      <c r="L56" s="316" t="s">
        <v>1326</v>
      </c>
      <c r="M56" s="696"/>
      <c r="N56" s="181" t="s">
        <v>1327</v>
      </c>
      <c r="O56" s="120"/>
      <c r="P56" s="139" t="str">
        <f>CONCATENATE("       Solde  au         ",IF(DateFinAF="","",TEXT(DateFinAF,"jj mmmm aaaa")))</f>
        <v xml:space="preserve">       Solde  au         </v>
      </c>
      <c r="Q56" s="92"/>
      <c r="R56" s="92"/>
      <c r="S56" s="92"/>
      <c r="T56" s="47"/>
    </row>
    <row r="57" spans="1:20" ht="6.75" customHeight="1" x14ac:dyDescent="0.35">
      <c r="A57" s="1128"/>
      <c r="B57" s="118"/>
      <c r="C57" s="47"/>
      <c r="D57" s="47"/>
      <c r="E57" s="110"/>
      <c r="F57" s="111"/>
      <c r="G57" s="111"/>
      <c r="H57" s="111"/>
      <c r="I57" s="47"/>
      <c r="J57" s="47"/>
      <c r="K57" s="696"/>
      <c r="L57" s="696"/>
      <c r="M57" s="696"/>
      <c r="N57" s="697"/>
      <c r="O57" s="120"/>
      <c r="P57" s="47"/>
      <c r="Q57" s="92"/>
      <c r="R57" s="92"/>
      <c r="S57" s="92"/>
      <c r="T57" s="47"/>
    </row>
    <row r="58" spans="1:20" ht="18" customHeight="1" x14ac:dyDescent="0.35">
      <c r="A58" s="1128"/>
      <c r="B58" s="118"/>
      <c r="C58" s="47"/>
      <c r="D58" s="47"/>
      <c r="E58" s="110"/>
      <c r="F58" s="111"/>
      <c r="G58" s="111"/>
      <c r="H58" s="1128" t="s">
        <v>1328</v>
      </c>
      <c r="I58" s="47"/>
      <c r="J58" s="326"/>
      <c r="K58" s="700"/>
      <c r="L58" s="700"/>
      <c r="M58" s="850"/>
      <c r="N58" s="701"/>
      <c r="O58" s="120"/>
      <c r="P58" s="1271">
        <f>K58+L58-N58</f>
        <v>0</v>
      </c>
      <c r="Q58" s="92"/>
      <c r="R58" s="92"/>
      <c r="S58" s="92"/>
      <c r="T58" s="47"/>
    </row>
    <row r="59" spans="1:20" ht="3.75" customHeight="1" x14ac:dyDescent="0.35">
      <c r="A59" s="1128"/>
      <c r="B59" s="118"/>
      <c r="C59" s="47"/>
      <c r="D59" s="47"/>
      <c r="E59" s="110"/>
      <c r="F59" s="111"/>
      <c r="G59" s="111"/>
      <c r="H59" s="1128"/>
      <c r="I59" s="47"/>
      <c r="J59" s="326"/>
      <c r="K59" s="334"/>
      <c r="L59" s="334"/>
      <c r="M59" s="850"/>
      <c r="N59" s="334"/>
      <c r="O59" s="120"/>
      <c r="P59" s="1271"/>
      <c r="Q59" s="47"/>
      <c r="R59" s="92"/>
      <c r="S59" s="92"/>
      <c r="T59" s="47"/>
    </row>
    <row r="60" spans="1:20" ht="18" customHeight="1" x14ac:dyDescent="0.35">
      <c r="A60" s="1128"/>
      <c r="B60" s="118"/>
      <c r="C60" s="47"/>
      <c r="D60" s="47"/>
      <c r="E60" s="110"/>
      <c r="F60" s="111"/>
      <c r="G60" s="111"/>
      <c r="H60" s="1128" t="s">
        <v>1329</v>
      </c>
      <c r="I60" s="47"/>
      <c r="J60" s="326"/>
      <c r="K60" s="700"/>
      <c r="L60" s="700"/>
      <c r="M60" s="850"/>
      <c r="N60" s="701"/>
      <c r="O60" s="120"/>
      <c r="P60" s="1271">
        <f>K60+L60-N60</f>
        <v>0</v>
      </c>
      <c r="Q60" s="92"/>
      <c r="R60" s="92"/>
      <c r="S60" s="92"/>
      <c r="T60" s="47"/>
    </row>
    <row r="61" spans="1:20" ht="5.25" customHeight="1" x14ac:dyDescent="0.35">
      <c r="A61" s="1128"/>
      <c r="B61" s="118"/>
      <c r="C61" s="47"/>
      <c r="D61" s="47"/>
      <c r="E61" s="110"/>
      <c r="F61" s="111"/>
      <c r="G61" s="111"/>
      <c r="H61" s="47"/>
      <c r="I61" s="47"/>
      <c r="J61" s="47"/>
      <c r="K61" s="743"/>
      <c r="L61" s="743"/>
      <c r="M61" s="696"/>
      <c r="N61" s="743"/>
      <c r="O61" s="120"/>
      <c r="P61" s="47"/>
      <c r="Q61" s="47"/>
      <c r="R61" s="92"/>
      <c r="S61" s="92"/>
      <c r="T61" s="47"/>
    </row>
    <row r="62" spans="1:20" ht="18" customHeight="1" x14ac:dyDescent="0.35">
      <c r="A62" s="1128"/>
      <c r="B62" s="118"/>
      <c r="C62" s="47"/>
      <c r="D62" s="47"/>
      <c r="E62" s="110"/>
      <c r="F62" s="111"/>
      <c r="G62" s="111"/>
      <c r="H62" s="296" t="s">
        <v>1322</v>
      </c>
      <c r="I62" s="47"/>
      <c r="J62" s="47"/>
      <c r="K62" s="305">
        <f>SUM(K58,K60)</f>
        <v>0</v>
      </c>
      <c r="L62" s="305">
        <f>SUM(L58,L60)</f>
        <v>0</v>
      </c>
      <c r="M62" s="696"/>
      <c r="N62" s="305">
        <f>SUM(N58,N60)</f>
        <v>0</v>
      </c>
      <c r="O62" s="120"/>
      <c r="P62" s="305">
        <f>SUM(P58,P60)</f>
        <v>0</v>
      </c>
      <c r="Q62" s="92"/>
      <c r="R62" s="92"/>
      <c r="S62" s="92"/>
      <c r="T62" s="47"/>
    </row>
    <row r="63" spans="1:20" ht="22.5" customHeight="1" x14ac:dyDescent="0.35">
      <c r="A63" s="1128"/>
      <c r="B63" s="118"/>
      <c r="C63" s="47"/>
      <c r="D63" s="47"/>
      <c r="E63" s="110"/>
      <c r="F63" s="111"/>
      <c r="G63" s="111"/>
      <c r="H63" s="111"/>
      <c r="I63" s="47"/>
      <c r="J63" s="47"/>
      <c r="K63" s="47"/>
      <c r="L63" s="47"/>
      <c r="M63" s="696"/>
      <c r="N63" s="120"/>
      <c r="O63" s="120"/>
      <c r="P63" s="47"/>
      <c r="Q63" s="92"/>
      <c r="R63" s="92"/>
      <c r="S63" s="92"/>
      <c r="T63" s="47"/>
    </row>
    <row r="64" spans="1:20" ht="37.5" customHeight="1" x14ac:dyDescent="0.3">
      <c r="A64" s="1128"/>
      <c r="B64" s="118"/>
      <c r="C64" s="326"/>
      <c r="D64" s="47"/>
      <c r="E64" s="1866"/>
      <c r="F64" s="1634"/>
      <c r="G64" s="1634"/>
      <c r="H64" s="1634"/>
      <c r="I64" s="1634"/>
      <c r="J64" s="1634"/>
      <c r="K64" s="1634"/>
      <c r="L64" s="1634"/>
      <c r="M64" s="1634"/>
      <c r="N64" s="1634"/>
      <c r="O64" s="1634"/>
      <c r="P64" s="1634"/>
      <c r="Q64" s="1634"/>
      <c r="R64" s="1634"/>
      <c r="S64" s="1635"/>
      <c r="T64" s="47"/>
    </row>
    <row r="65" spans="1:26" ht="22.5" customHeight="1" x14ac:dyDescent="0.35">
      <c r="A65" s="1128"/>
      <c r="B65" s="118"/>
      <c r="C65" s="47"/>
      <c r="D65" s="47"/>
      <c r="E65" s="110"/>
      <c r="F65" s="111"/>
      <c r="G65" s="111"/>
      <c r="H65" s="111"/>
      <c r="I65" s="47"/>
      <c r="J65" s="47"/>
      <c r="K65" s="47"/>
      <c r="L65" s="47"/>
      <c r="M65" s="47"/>
      <c r="N65" s="120"/>
      <c r="O65" s="120"/>
      <c r="P65" s="47"/>
      <c r="Q65" s="92"/>
      <c r="R65" s="92"/>
      <c r="S65" s="92"/>
      <c r="T65" s="47"/>
    </row>
    <row r="66" spans="1:26" ht="18" customHeight="1" x14ac:dyDescent="0.35">
      <c r="A66" s="1128"/>
      <c r="B66" s="335">
        <v>14</v>
      </c>
      <c r="C66" s="102" t="s">
        <v>1330</v>
      </c>
      <c r="E66" s="294"/>
      <c r="F66" s="124"/>
      <c r="G66" s="111"/>
      <c r="H66" s="111"/>
      <c r="I66" s="47"/>
      <c r="J66" s="47"/>
      <c r="K66" s="47"/>
      <c r="L66" s="47"/>
      <c r="M66" s="47"/>
      <c r="N66" s="120"/>
      <c r="O66" s="120"/>
      <c r="P66" s="47"/>
      <c r="Q66" s="92"/>
      <c r="R66" s="92"/>
      <c r="S66" s="92"/>
      <c r="T66" s="47"/>
    </row>
    <row r="67" spans="1:26" ht="7.5" customHeight="1" x14ac:dyDescent="0.35">
      <c r="A67" s="1128"/>
      <c r="B67" s="118"/>
      <c r="C67" s="47"/>
      <c r="D67" s="47"/>
      <c r="E67" s="110"/>
      <c r="F67" s="111"/>
      <c r="G67" s="111"/>
      <c r="H67" s="111"/>
      <c r="I67" s="47"/>
      <c r="J67" s="47"/>
      <c r="K67" s="47"/>
      <c r="L67" s="47"/>
      <c r="M67" s="47"/>
      <c r="N67" s="120"/>
      <c r="O67" s="120"/>
      <c r="P67" s="47"/>
      <c r="Q67" s="92"/>
      <c r="R67" s="92"/>
      <c r="S67" s="92"/>
      <c r="T67" s="47"/>
    </row>
    <row r="68" spans="1:26" ht="26.25" customHeight="1" x14ac:dyDescent="0.3">
      <c r="A68" s="1128"/>
      <c r="B68" s="118"/>
      <c r="C68" s="47"/>
      <c r="D68" s="47"/>
      <c r="E68" s="1872"/>
      <c r="F68" s="1873"/>
      <c r="G68" s="1873"/>
      <c r="H68" s="1873"/>
      <c r="I68" s="1873"/>
      <c r="J68" s="1873"/>
      <c r="K68" s="1873"/>
      <c r="L68" s="1873"/>
      <c r="M68" s="1873"/>
      <c r="N68" s="1873"/>
      <c r="O68" s="1873"/>
      <c r="P68" s="1873"/>
      <c r="Q68" s="1873"/>
      <c r="R68" s="1873"/>
      <c r="S68" s="1874"/>
      <c r="T68" s="47"/>
    </row>
    <row r="69" spans="1:26" ht="26.25" customHeight="1" x14ac:dyDescent="0.3">
      <c r="A69" s="1128"/>
      <c r="B69" s="118"/>
      <c r="C69" s="47"/>
      <c r="D69" s="47"/>
      <c r="E69" s="1875"/>
      <c r="F69" s="1876"/>
      <c r="G69" s="1876"/>
      <c r="H69" s="1876"/>
      <c r="I69" s="1876"/>
      <c r="J69" s="1876"/>
      <c r="K69" s="1876"/>
      <c r="L69" s="1876"/>
      <c r="M69" s="1876"/>
      <c r="N69" s="1876"/>
      <c r="O69" s="1876"/>
      <c r="P69" s="1876"/>
      <c r="Q69" s="1876"/>
      <c r="R69" s="1876"/>
      <c r="S69" s="1877"/>
      <c r="T69" s="47"/>
    </row>
    <row r="70" spans="1:26" ht="26.25" customHeight="1" x14ac:dyDescent="0.3">
      <c r="A70" s="1128"/>
      <c r="B70" s="118"/>
      <c r="C70" s="47"/>
      <c r="D70" s="47"/>
      <c r="E70" s="1875"/>
      <c r="F70" s="1876"/>
      <c r="G70" s="1876"/>
      <c r="H70" s="1876"/>
      <c r="I70" s="1876"/>
      <c r="J70" s="1876"/>
      <c r="K70" s="1876"/>
      <c r="L70" s="1876"/>
      <c r="M70" s="1876"/>
      <c r="N70" s="1876"/>
      <c r="O70" s="1876"/>
      <c r="P70" s="1876"/>
      <c r="Q70" s="1876"/>
      <c r="R70" s="1876"/>
      <c r="S70" s="1877"/>
      <c r="T70" s="47"/>
    </row>
    <row r="71" spans="1:26" ht="26.25" customHeight="1" x14ac:dyDescent="0.3">
      <c r="A71" s="1128"/>
      <c r="B71" s="1128"/>
      <c r="C71" s="1128"/>
      <c r="D71" s="1128"/>
      <c r="E71" s="1878"/>
      <c r="F71" s="1879"/>
      <c r="G71" s="1879"/>
      <c r="H71" s="1879"/>
      <c r="I71" s="1879"/>
      <c r="J71" s="1879"/>
      <c r="K71" s="1879"/>
      <c r="L71" s="1879"/>
      <c r="M71" s="1879"/>
      <c r="N71" s="1879"/>
      <c r="O71" s="1879"/>
      <c r="P71" s="1879"/>
      <c r="Q71" s="1879"/>
      <c r="R71" s="1879"/>
      <c r="S71" s="1880"/>
    </row>
    <row r="72" spans="1:26" ht="26.25" customHeight="1" x14ac:dyDescent="0.3">
      <c r="A72" s="1128"/>
      <c r="B72" s="1128"/>
      <c r="C72" s="1128"/>
      <c r="D72" s="1128"/>
      <c r="E72" s="1128"/>
      <c r="F72" s="1128"/>
      <c r="G72" s="1128"/>
      <c r="H72" s="1128"/>
      <c r="I72" s="1128"/>
      <c r="J72" s="1128"/>
      <c r="K72" s="1128"/>
      <c r="L72" s="1128"/>
      <c r="M72" s="1128"/>
      <c r="N72" s="1128"/>
      <c r="O72" s="1128"/>
      <c r="P72" s="1128"/>
      <c r="Q72" s="1128"/>
      <c r="R72" s="1128"/>
      <c r="S72" s="1128"/>
      <c r="T72" s="1128"/>
      <c r="U72" s="3"/>
      <c r="V72" s="3"/>
      <c r="W72" s="3"/>
      <c r="X72" s="3"/>
      <c r="Y72" s="3"/>
      <c r="Z72" s="3"/>
    </row>
    <row r="73" spans="1:26" ht="18" customHeight="1" x14ac:dyDescent="0.35">
      <c r="A73" s="1128"/>
      <c r="B73" s="118">
        <v>15</v>
      </c>
      <c r="C73" s="47" t="s">
        <v>1331</v>
      </c>
      <c r="D73" s="47"/>
      <c r="E73" s="110"/>
      <c r="F73" s="111"/>
      <c r="G73" s="111"/>
      <c r="H73" s="111"/>
      <c r="I73" s="47"/>
      <c r="J73" s="47"/>
      <c r="K73" s="47"/>
      <c r="L73" s="47"/>
      <c r="M73" s="47"/>
      <c r="N73" s="120"/>
      <c r="O73" s="120"/>
      <c r="P73" s="47"/>
      <c r="Q73" s="92"/>
      <c r="R73" s="92"/>
      <c r="S73" s="92"/>
      <c r="T73" s="47"/>
    </row>
    <row r="74" spans="1:26" ht="6.75" customHeight="1" x14ac:dyDescent="0.35">
      <c r="A74" s="1128"/>
      <c r="B74" s="118"/>
      <c r="C74" s="47"/>
      <c r="D74" s="47"/>
      <c r="E74" s="110"/>
      <c r="F74" s="111"/>
      <c r="G74" s="111"/>
      <c r="H74" s="111"/>
      <c r="I74" s="47"/>
      <c r="J74" s="47"/>
      <c r="K74" s="47"/>
      <c r="L74" s="47"/>
      <c r="M74" s="47"/>
      <c r="N74" s="120"/>
      <c r="O74" s="120"/>
      <c r="P74" s="47"/>
      <c r="Q74" s="92"/>
      <c r="R74" s="92"/>
      <c r="S74" s="92"/>
      <c r="T74" s="47"/>
    </row>
    <row r="75" spans="1:26" ht="26.25" customHeight="1" x14ac:dyDescent="0.3">
      <c r="A75" s="1128"/>
      <c r="B75" s="118"/>
      <c r="C75" s="47"/>
      <c r="E75" s="1881"/>
      <c r="F75" s="1882"/>
      <c r="G75" s="1882"/>
      <c r="H75" s="1882"/>
      <c r="I75" s="1882"/>
      <c r="J75" s="1882"/>
      <c r="K75" s="1882"/>
      <c r="L75" s="1882"/>
      <c r="M75" s="1882"/>
      <c r="N75" s="1882"/>
      <c r="O75" s="1882"/>
      <c r="P75" s="1882"/>
      <c r="Q75" s="1882"/>
      <c r="R75" s="1882"/>
      <c r="S75" s="1883"/>
      <c r="T75" s="47"/>
    </row>
    <row r="76" spans="1:26" ht="22.5" customHeight="1" x14ac:dyDescent="0.35">
      <c r="A76" s="1128"/>
      <c r="B76" s="118"/>
      <c r="C76" s="47"/>
      <c r="E76" s="1133" t="s">
        <v>1332</v>
      </c>
      <c r="F76" s="111"/>
      <c r="G76" s="111"/>
      <c r="H76" s="111"/>
      <c r="I76" s="47"/>
      <c r="J76" s="47"/>
      <c r="K76" s="695"/>
      <c r="L76" s="851"/>
      <c r="M76" s="852"/>
      <c r="N76" s="698"/>
      <c r="O76" s="853"/>
      <c r="P76" s="851"/>
      <c r="Q76" s="92"/>
      <c r="R76" s="92"/>
      <c r="S76" s="92"/>
      <c r="T76" s="47"/>
    </row>
    <row r="77" spans="1:26" ht="18" customHeight="1" x14ac:dyDescent="0.3">
      <c r="A77" s="1128"/>
      <c r="B77" s="118"/>
      <c r="C77" s="118"/>
      <c r="D77" s="118"/>
      <c r="E77" s="118"/>
      <c r="F77" s="118"/>
      <c r="G77" s="118"/>
      <c r="H77" s="118"/>
      <c r="I77" s="118"/>
      <c r="J77" s="118"/>
      <c r="K77" s="118"/>
      <c r="L77" s="118"/>
      <c r="M77" s="118"/>
      <c r="N77" s="118"/>
      <c r="O77" s="118"/>
      <c r="P77" s="118"/>
      <c r="Q77" s="118"/>
      <c r="R77" s="118"/>
      <c r="S77" s="118"/>
      <c r="T77" s="47"/>
    </row>
    <row r="78" spans="1:26" ht="18" customHeight="1" x14ac:dyDescent="0.35">
      <c r="A78" s="1128"/>
      <c r="B78" s="118"/>
      <c r="C78" s="47"/>
      <c r="D78" s="47"/>
      <c r="E78" s="110"/>
      <c r="F78" s="111"/>
      <c r="G78" s="111"/>
      <c r="H78" s="111"/>
      <c r="I78" s="47"/>
      <c r="J78" s="47"/>
      <c r="K78" s="1796" t="str">
        <f>IF(DateFinAF="","",YEAR(DateFinAF))</f>
        <v/>
      </c>
      <c r="L78" s="1720"/>
      <c r="M78" s="118"/>
      <c r="N78" s="1796" t="str">
        <f>IF(NbMoisExo&lt;12,"",IF(DateFinAF="","",YEAR(DateFinAF)-1))</f>
        <v/>
      </c>
      <c r="O78" s="1719"/>
      <c r="P78" s="1720"/>
      <c r="Q78" s="92"/>
      <c r="R78" s="92"/>
      <c r="S78" s="92"/>
      <c r="T78" s="47"/>
    </row>
    <row r="79" spans="1:26" ht="18" customHeight="1" x14ac:dyDescent="0.35">
      <c r="A79" s="1128"/>
      <c r="B79" s="118"/>
      <c r="C79" s="47"/>
      <c r="D79" s="47"/>
      <c r="E79" s="110"/>
      <c r="F79" s="111"/>
      <c r="G79" s="111"/>
      <c r="H79" s="1" t="s">
        <v>1333</v>
      </c>
      <c r="I79" s="47"/>
      <c r="J79" s="47"/>
      <c r="K79" s="743"/>
      <c r="L79" s="743"/>
      <c r="M79" s="118"/>
      <c r="N79" s="743"/>
      <c r="O79" s="1272"/>
      <c r="P79" s="743"/>
      <c r="Q79" s="92"/>
      <c r="R79" s="92"/>
      <c r="S79" s="92"/>
      <c r="T79" s="47"/>
    </row>
    <row r="80" spans="1:26" ht="18" customHeight="1" x14ac:dyDescent="0.35">
      <c r="A80" s="1128"/>
      <c r="B80" s="118"/>
      <c r="C80" s="47"/>
      <c r="D80" s="47"/>
      <c r="E80" s="110"/>
      <c r="F80" s="111"/>
      <c r="G80" s="111"/>
      <c r="H80" s="336" t="s">
        <v>1334</v>
      </c>
      <c r="I80" s="47"/>
      <c r="J80" s="47"/>
      <c r="K80" s="1273">
        <f>P84</f>
        <v>0</v>
      </c>
      <c r="L80" s="337"/>
      <c r="M80" s="118"/>
      <c r="N80" s="1274"/>
      <c r="O80" s="1272"/>
      <c r="P80" s="1181"/>
      <c r="Q80" s="92"/>
      <c r="R80" s="92"/>
      <c r="S80" s="92"/>
      <c r="T80" s="47"/>
    </row>
    <row r="81" spans="1:26" ht="18" customHeight="1" x14ac:dyDescent="0.35">
      <c r="A81" s="1128"/>
      <c r="B81" s="118"/>
      <c r="C81" s="47"/>
      <c r="D81" s="47"/>
      <c r="E81" s="110"/>
      <c r="F81" s="111"/>
      <c r="G81" s="111"/>
      <c r="H81" s="336" t="s">
        <v>1335</v>
      </c>
      <c r="I81" s="47"/>
      <c r="J81" s="47"/>
      <c r="K81" s="1274"/>
      <c r="L81" s="337"/>
      <c r="M81" s="118"/>
      <c r="N81" s="1274"/>
      <c r="O81" s="1272"/>
      <c r="P81" s="1181"/>
      <c r="Q81" s="92"/>
      <c r="R81" s="92"/>
      <c r="S81" s="92"/>
      <c r="T81" s="47"/>
    </row>
    <row r="82" spans="1:26" ht="18" customHeight="1" x14ac:dyDescent="0.35">
      <c r="A82" s="1128"/>
      <c r="B82" s="118"/>
      <c r="C82" s="47"/>
      <c r="D82" s="47"/>
      <c r="E82" s="110"/>
      <c r="F82" s="111"/>
      <c r="G82" s="111"/>
      <c r="H82" s="336" t="s">
        <v>1336</v>
      </c>
      <c r="I82" s="47"/>
      <c r="J82" s="338" t="s">
        <v>1337</v>
      </c>
      <c r="K82" s="1274"/>
      <c r="L82" s="337"/>
      <c r="M82" s="118"/>
      <c r="N82" s="1274"/>
      <c r="O82" s="1272"/>
      <c r="P82" s="1181"/>
      <c r="Q82" s="92"/>
      <c r="R82" s="92"/>
      <c r="S82" s="92"/>
      <c r="T82" s="47"/>
    </row>
    <row r="83" spans="1:26" ht="5.25" customHeight="1" x14ac:dyDescent="0.35">
      <c r="A83" s="1128"/>
      <c r="B83" s="118"/>
      <c r="C83" s="47"/>
      <c r="D83" s="47"/>
      <c r="E83" s="110"/>
      <c r="F83" s="111"/>
      <c r="G83" s="111"/>
      <c r="H83" s="336"/>
      <c r="I83" s="47"/>
      <c r="J83" s="47"/>
      <c r="K83" s="339"/>
      <c r="L83" s="337"/>
      <c r="M83" s="118"/>
      <c r="N83" s="339"/>
      <c r="O83" s="1272"/>
      <c r="P83" s="1275"/>
      <c r="Q83" s="92"/>
      <c r="R83" s="92"/>
      <c r="S83" s="92"/>
      <c r="T83" s="47"/>
    </row>
    <row r="84" spans="1:26" ht="18" customHeight="1" x14ac:dyDescent="0.35">
      <c r="A84" s="1128"/>
      <c r="B84" s="118"/>
      <c r="C84" s="47"/>
      <c r="D84" s="47"/>
      <c r="E84" s="110"/>
      <c r="F84" s="111"/>
      <c r="G84" s="111"/>
      <c r="H84" s="336"/>
      <c r="I84" s="47"/>
      <c r="J84" s="47"/>
      <c r="K84" s="1261"/>
      <c r="L84" s="1261">
        <f>K80+K81+K82</f>
        <v>0</v>
      </c>
      <c r="M84" s="118"/>
      <c r="N84" s="1174"/>
      <c r="O84" s="1272"/>
      <c r="P84" s="1261">
        <f>N80+N81+N82</f>
        <v>0</v>
      </c>
      <c r="Q84" s="92"/>
      <c r="R84" s="92"/>
      <c r="S84" s="92"/>
      <c r="T84" s="47"/>
    </row>
    <row r="85" spans="1:26" ht="5.25" customHeight="1" x14ac:dyDescent="0.35">
      <c r="A85" s="1128"/>
      <c r="B85" s="118"/>
      <c r="C85" s="47"/>
      <c r="D85" s="47"/>
      <c r="E85" s="47"/>
      <c r="F85" s="47"/>
      <c r="G85" s="47"/>
      <c r="H85" s="47"/>
      <c r="I85" s="47"/>
      <c r="J85" s="47"/>
      <c r="K85" s="1184"/>
      <c r="L85" s="1184"/>
      <c r="M85" s="118"/>
      <c r="N85" s="1184"/>
      <c r="O85" s="1184"/>
      <c r="P85" s="1184"/>
      <c r="Q85" s="47"/>
      <c r="R85" s="47"/>
      <c r="S85" s="92"/>
      <c r="T85" s="47"/>
    </row>
    <row r="86" spans="1:26" ht="18" customHeight="1" x14ac:dyDescent="0.35">
      <c r="A86" s="1128"/>
      <c r="B86" s="118"/>
      <c r="C86" s="47"/>
      <c r="D86" s="47"/>
      <c r="E86" s="110"/>
      <c r="F86" s="111"/>
      <c r="G86" s="111"/>
      <c r="H86" s="111" t="s">
        <v>1338</v>
      </c>
      <c r="I86" s="47"/>
      <c r="J86" s="338" t="s">
        <v>1337</v>
      </c>
      <c r="K86" s="1184"/>
      <c r="L86" s="854"/>
      <c r="M86" s="118"/>
      <c r="N86" s="337"/>
      <c r="O86" s="339"/>
      <c r="P86" s="854"/>
      <c r="Q86" s="92"/>
      <c r="R86" s="92"/>
      <c r="S86" s="92"/>
      <c r="T86" s="47"/>
    </row>
    <row r="87" spans="1:26" ht="5.25" customHeight="1" x14ac:dyDescent="0.35">
      <c r="A87" s="1128"/>
      <c r="B87" s="118"/>
      <c r="C87" s="47"/>
      <c r="D87" s="47"/>
      <c r="E87" s="110"/>
      <c r="F87" s="111"/>
      <c r="G87" s="111"/>
      <c r="H87" s="111"/>
      <c r="I87" s="47"/>
      <c r="J87" s="47"/>
      <c r="K87" s="1184"/>
      <c r="L87" s="1184"/>
      <c r="M87" s="118"/>
      <c r="N87" s="1184"/>
      <c r="O87" s="1184"/>
      <c r="P87" s="1184"/>
      <c r="Q87" s="47"/>
      <c r="R87" s="92"/>
      <c r="S87" s="92"/>
      <c r="T87" s="47"/>
    </row>
    <row r="88" spans="1:26" ht="5.25" customHeight="1" x14ac:dyDescent="0.35">
      <c r="A88" s="1128"/>
      <c r="B88" s="118"/>
      <c r="C88" s="47"/>
      <c r="D88" s="47"/>
      <c r="E88" s="110"/>
      <c r="F88" s="111"/>
      <c r="G88" s="111"/>
      <c r="H88" s="111"/>
      <c r="I88" s="47"/>
      <c r="J88" s="47"/>
      <c r="K88" s="1184"/>
      <c r="L88" s="1276"/>
      <c r="M88" s="118"/>
      <c r="N88" s="1272"/>
      <c r="O88" s="1272"/>
      <c r="P88" s="1276"/>
      <c r="Q88" s="47"/>
      <c r="R88" s="92"/>
      <c r="S88" s="92"/>
      <c r="T88" s="47"/>
    </row>
    <row r="89" spans="1:26" ht="18" customHeight="1" x14ac:dyDescent="0.35">
      <c r="A89" s="1128"/>
      <c r="B89" s="118"/>
      <c r="C89" s="47"/>
      <c r="D89" s="47"/>
      <c r="E89" s="110"/>
      <c r="F89" s="111"/>
      <c r="G89" s="111"/>
      <c r="H89" s="111" t="s">
        <v>1339</v>
      </c>
      <c r="I89" s="47"/>
      <c r="J89" s="47"/>
      <c r="K89" s="1184"/>
      <c r="L89" s="340">
        <f>SUM(L84,L86)</f>
        <v>0</v>
      </c>
      <c r="M89" s="118"/>
      <c r="N89" s="341"/>
      <c r="O89" s="342"/>
      <c r="P89" s="340">
        <f>SUM(P84,P86)</f>
        <v>0</v>
      </c>
      <c r="Q89" s="92"/>
      <c r="R89" s="92"/>
      <c r="S89" s="92"/>
      <c r="T89" s="47"/>
    </row>
    <row r="90" spans="1:26" ht="18" customHeight="1" x14ac:dyDescent="0.35">
      <c r="A90" s="1128"/>
      <c r="B90" s="118"/>
      <c r="C90" s="47"/>
      <c r="D90" s="47"/>
      <c r="E90" s="110"/>
      <c r="F90" s="111"/>
      <c r="G90" s="111"/>
      <c r="H90" s="111"/>
      <c r="I90" s="47"/>
      <c r="J90" s="47"/>
      <c r="K90" s="47"/>
      <c r="L90" s="743"/>
      <c r="M90" s="118"/>
      <c r="N90" s="855"/>
      <c r="O90" s="855"/>
      <c r="P90" s="47"/>
      <c r="Q90" s="92"/>
      <c r="R90" s="92"/>
      <c r="S90" s="92"/>
      <c r="T90" s="47"/>
    </row>
    <row r="91" spans="1:26" ht="34.5" customHeight="1" x14ac:dyDescent="0.3">
      <c r="A91" s="1128"/>
      <c r="B91" s="118"/>
      <c r="C91" s="47"/>
      <c r="D91" s="47"/>
      <c r="E91" s="1867"/>
      <c r="F91" s="1634"/>
      <c r="G91" s="1634"/>
      <c r="H91" s="1634"/>
      <c r="I91" s="1634"/>
      <c r="J91" s="1634"/>
      <c r="K91" s="1634"/>
      <c r="L91" s="1634"/>
      <c r="M91" s="1634"/>
      <c r="N91" s="1634"/>
      <c r="O91" s="1634"/>
      <c r="P91" s="1634"/>
      <c r="Q91" s="1634"/>
      <c r="R91" s="1634"/>
      <c r="S91" s="1635"/>
      <c r="T91" s="47"/>
    </row>
    <row r="92" spans="1:26" ht="18" customHeight="1" thickBot="1" x14ac:dyDescent="0.4">
      <c r="A92" s="1128"/>
      <c r="B92" s="118"/>
      <c r="C92" s="47"/>
      <c r="D92" s="47"/>
      <c r="E92" s="110"/>
      <c r="F92" s="111"/>
      <c r="G92" s="111"/>
      <c r="H92" s="111"/>
      <c r="I92" s="47"/>
      <c r="J92" s="47"/>
      <c r="K92" s="47"/>
      <c r="L92" s="47"/>
      <c r="M92" s="118"/>
      <c r="N92" s="120"/>
      <c r="O92" s="120"/>
      <c r="P92" s="47"/>
      <c r="Q92" s="92"/>
      <c r="R92" s="92"/>
      <c r="S92" s="92"/>
      <c r="T92" s="47"/>
    </row>
    <row r="93" spans="1:26" ht="18" customHeight="1" x14ac:dyDescent="0.3">
      <c r="A93" s="1128"/>
      <c r="B93" s="118"/>
      <c r="C93" s="47"/>
      <c r="D93" s="47"/>
      <c r="E93" s="47"/>
      <c r="F93" s="47"/>
      <c r="G93" s="47"/>
      <c r="H93" s="47"/>
      <c r="I93" s="47"/>
      <c r="J93" s="47"/>
      <c r="K93" s="47"/>
      <c r="L93" s="47"/>
      <c r="M93" s="118"/>
      <c r="N93" s="47"/>
      <c r="O93" s="47"/>
      <c r="P93" s="47"/>
      <c r="Q93" s="47"/>
      <c r="R93" s="47"/>
      <c r="S93" s="299" t="str">
        <f>CONCATENATE("Page ",LEFT('Table des matières'!$K$19,2)+10)</f>
        <v>Page 19</v>
      </c>
      <c r="T93" s="688" t="str">
        <f>IF(PageDerniere="","",CONCATENATE("sur ",PageDerniere))</f>
        <v>sur 46</v>
      </c>
    </row>
    <row r="94" spans="1:26" ht="18" customHeight="1" x14ac:dyDescent="0.35">
      <c r="A94" s="1128"/>
      <c r="B94" s="118">
        <v>16</v>
      </c>
      <c r="C94" s="47" t="s">
        <v>1340</v>
      </c>
      <c r="E94" s="110"/>
      <c r="F94" s="111"/>
      <c r="G94" s="111"/>
      <c r="H94" s="111"/>
      <c r="I94" s="47"/>
      <c r="J94" s="47"/>
      <c r="K94" s="92"/>
      <c r="L94" s="92"/>
      <c r="M94" s="92"/>
      <c r="N94" s="92"/>
      <c r="O94" s="92"/>
      <c r="P94" s="92"/>
      <c r="Q94" s="92"/>
      <c r="R94" s="92"/>
      <c r="S94" s="92"/>
      <c r="T94" s="47"/>
    </row>
    <row r="95" spans="1:26" ht="9.75" customHeight="1" x14ac:dyDescent="0.35">
      <c r="A95" s="1128"/>
      <c r="B95" s="118"/>
      <c r="C95" s="47"/>
      <c r="D95" s="47"/>
      <c r="E95" s="110"/>
      <c r="F95" s="111"/>
      <c r="G95" s="111"/>
      <c r="H95" s="111"/>
      <c r="I95" s="47"/>
      <c r="J95" s="47"/>
      <c r="K95" s="47"/>
      <c r="L95" s="47"/>
      <c r="M95" s="118"/>
      <c r="N95" s="120"/>
      <c r="O95" s="120"/>
      <c r="P95" s="47"/>
      <c r="Q95" s="92"/>
      <c r="R95" s="92"/>
      <c r="S95" s="92"/>
      <c r="T95" s="47"/>
    </row>
    <row r="96" spans="1:26" ht="16.5" customHeight="1" x14ac:dyDescent="0.35">
      <c r="A96" s="1128"/>
      <c r="B96" s="118"/>
      <c r="C96" s="47"/>
      <c r="D96" s="47"/>
      <c r="E96" s="110"/>
      <c r="F96" s="111"/>
      <c r="G96" s="111"/>
      <c r="H96" s="111"/>
      <c r="I96" s="47"/>
      <c r="J96" s="47"/>
      <c r="K96" s="1868" t="str">
        <f>IF(DateFinAF="","",YEAR(DateFinAF))</f>
        <v/>
      </c>
      <c r="L96" s="1651"/>
      <c r="M96" s="1651"/>
      <c r="N96" s="1651"/>
      <c r="O96" s="3"/>
      <c r="P96" s="1868" t="str">
        <f>IF(NbMoisExo&lt;12,"",IF(DateFinAF="","",YEAR(DateFinAF)-1))</f>
        <v/>
      </c>
      <c r="Q96" s="1651"/>
      <c r="R96" s="1651"/>
      <c r="S96" s="1869"/>
      <c r="T96" s="47"/>
      <c r="U96" s="3"/>
      <c r="V96" s="3"/>
      <c r="W96" s="3"/>
      <c r="X96" s="3"/>
      <c r="Y96" s="3"/>
      <c r="Z96" s="3"/>
    </row>
    <row r="97" spans="1:20" ht="18" customHeight="1" x14ac:dyDescent="0.35">
      <c r="A97" s="1128"/>
      <c r="B97" s="118"/>
      <c r="C97" s="47"/>
      <c r="D97" s="47"/>
      <c r="E97" s="110"/>
      <c r="F97" s="111"/>
      <c r="G97" s="111"/>
      <c r="H97" s="111"/>
      <c r="I97" s="47"/>
      <c r="J97" s="47"/>
      <c r="K97" s="343" t="s">
        <v>1341</v>
      </c>
      <c r="L97" s="343" t="s">
        <v>1342</v>
      </c>
      <c r="M97" s="759"/>
      <c r="N97" s="343" t="s">
        <v>1295</v>
      </c>
      <c r="O97" s="3"/>
      <c r="P97" s="343" t="s">
        <v>1341</v>
      </c>
      <c r="Q97" s="343" t="s">
        <v>1342</v>
      </c>
      <c r="R97" s="759"/>
      <c r="S97" s="343" t="s">
        <v>1295</v>
      </c>
      <c r="T97" s="47"/>
    </row>
    <row r="98" spans="1:20" ht="5.25" customHeight="1" x14ac:dyDescent="0.35">
      <c r="A98" s="1128"/>
      <c r="B98" s="118"/>
      <c r="C98" s="47"/>
      <c r="D98" s="47"/>
      <c r="E98" s="110"/>
      <c r="F98" s="111"/>
      <c r="G98" s="111"/>
      <c r="H98" s="111"/>
      <c r="I98" s="47"/>
      <c r="J98" s="47"/>
      <c r="K98" s="47"/>
      <c r="L98" s="47"/>
      <c r="M98" s="118"/>
      <c r="O98" s="3"/>
      <c r="P98" s="47"/>
      <c r="Q98" s="47"/>
      <c r="R98" s="118"/>
      <c r="S98" s="3"/>
      <c r="T98" s="47"/>
    </row>
    <row r="99" spans="1:20" ht="21" customHeight="1" x14ac:dyDescent="0.35">
      <c r="A99" s="1128"/>
      <c r="B99" s="118"/>
      <c r="C99" s="47"/>
      <c r="D99" s="47"/>
      <c r="E99" s="110"/>
      <c r="F99" s="111"/>
      <c r="G99" s="111"/>
      <c r="H99" s="111" t="s">
        <v>1343</v>
      </c>
      <c r="I99" s="47"/>
      <c r="J99" s="47"/>
      <c r="K99" s="1274"/>
      <c r="L99" s="1274"/>
      <c r="M99" s="856">
        <f>SUM(K99:L99)</f>
        <v>0</v>
      </c>
      <c r="N99" s="857">
        <f>SUM(K99,L99)</f>
        <v>0</v>
      </c>
      <c r="O99" s="3"/>
      <c r="P99" s="1274"/>
      <c r="Q99" s="1274"/>
      <c r="R99" s="856"/>
      <c r="S99" s="857">
        <f>SUM(P99,Q99)</f>
        <v>0</v>
      </c>
      <c r="T99" s="47"/>
    </row>
    <row r="100" spans="1:20" ht="21" customHeight="1" x14ac:dyDescent="0.35">
      <c r="A100" s="1128"/>
      <c r="B100" s="118"/>
      <c r="C100" s="47"/>
      <c r="D100" s="47"/>
      <c r="E100" s="110"/>
      <c r="F100" s="111"/>
      <c r="G100" s="111"/>
      <c r="H100" s="111" t="s">
        <v>1344</v>
      </c>
      <c r="I100" s="47"/>
      <c r="J100" s="47"/>
      <c r="K100" s="1274"/>
      <c r="L100" s="1274"/>
      <c r="M100" s="856">
        <f>SUM(K100:L100)</f>
        <v>0</v>
      </c>
      <c r="N100" s="857">
        <f>SUM(K100,L100)</f>
        <v>0</v>
      </c>
      <c r="O100" s="3"/>
      <c r="P100" s="1274"/>
      <c r="Q100" s="1274"/>
      <c r="R100" s="856"/>
      <c r="S100" s="857">
        <f>SUM(P100,Q100)</f>
        <v>0</v>
      </c>
      <c r="T100" s="47"/>
    </row>
    <row r="101" spans="1:20" ht="21" customHeight="1" x14ac:dyDescent="0.35">
      <c r="A101" s="1128"/>
      <c r="B101" s="118"/>
      <c r="C101" s="47"/>
      <c r="D101" s="47"/>
      <c r="E101" s="110"/>
      <c r="F101" s="111"/>
      <c r="G101" s="111"/>
      <c r="H101" s="111"/>
      <c r="I101" s="47"/>
      <c r="J101" s="47"/>
      <c r="K101" s="305">
        <f>SUM(K99:K100)</f>
        <v>0</v>
      </c>
      <c r="L101" s="305">
        <f>SUM(L99:L100)</f>
        <v>0</v>
      </c>
      <c r="M101" s="856">
        <f>SUM(M99:M100)</f>
        <v>0</v>
      </c>
      <c r="N101" s="305">
        <f>SUM(K101,L101)</f>
        <v>0</v>
      </c>
      <c r="O101" s="3"/>
      <c r="P101" s="305">
        <f>SUM(P99:P100)</f>
        <v>0</v>
      </c>
      <c r="Q101" s="305">
        <f>SUM(Q99:Q100)</f>
        <v>0</v>
      </c>
      <c r="R101" s="856"/>
      <c r="S101" s="305">
        <f>SUM(S99:S100)</f>
        <v>0</v>
      </c>
      <c r="T101" s="47"/>
    </row>
    <row r="102" spans="1:20" ht="18" customHeight="1" thickTop="1" x14ac:dyDescent="0.35">
      <c r="A102" s="1128"/>
      <c r="B102" s="118"/>
      <c r="C102" s="47"/>
      <c r="D102" s="47"/>
      <c r="E102" s="110"/>
      <c r="F102" s="111"/>
      <c r="G102" s="111"/>
      <c r="H102" s="111"/>
      <c r="I102" s="47"/>
      <c r="J102" s="47"/>
      <c r="K102" s="47"/>
      <c r="L102" s="47"/>
      <c r="M102" s="118"/>
      <c r="N102" s="120"/>
      <c r="O102" s="3"/>
      <c r="P102" s="47"/>
      <c r="Q102" s="92"/>
      <c r="R102" s="856"/>
      <c r="S102" s="92"/>
      <c r="T102" s="47"/>
    </row>
    <row r="103" spans="1:20" ht="18" customHeight="1" x14ac:dyDescent="0.35">
      <c r="A103" s="1128"/>
      <c r="B103" s="118">
        <v>17</v>
      </c>
      <c r="C103" s="102" t="s">
        <v>1345</v>
      </c>
      <c r="E103" s="110"/>
      <c r="F103" s="111"/>
      <c r="G103" s="111"/>
      <c r="H103" s="111"/>
      <c r="I103" s="47"/>
      <c r="J103" s="47"/>
      <c r="K103" s="47"/>
      <c r="L103" s="47"/>
      <c r="M103" s="118"/>
      <c r="N103" s="120"/>
      <c r="O103" s="120"/>
      <c r="P103" s="47"/>
      <c r="Q103" s="92"/>
      <c r="R103" s="92"/>
      <c r="S103" s="92"/>
      <c r="T103" s="47"/>
    </row>
    <row r="104" spans="1:20" ht="9.75" customHeight="1" x14ac:dyDescent="0.35">
      <c r="A104" s="1128"/>
      <c r="B104" s="118"/>
      <c r="C104" s="47"/>
      <c r="D104" s="47"/>
      <c r="E104" s="110"/>
      <c r="F104" s="111"/>
      <c r="G104" s="111"/>
      <c r="H104" s="111"/>
      <c r="I104" s="47"/>
      <c r="J104" s="47"/>
      <c r="K104" s="47"/>
      <c r="L104" s="47"/>
      <c r="M104" s="118"/>
      <c r="N104" s="120"/>
      <c r="O104" s="120"/>
      <c r="P104" s="47"/>
      <c r="Q104" s="92"/>
      <c r="R104" s="92"/>
      <c r="S104" s="92"/>
      <c r="T104" s="47"/>
    </row>
    <row r="105" spans="1:20" ht="18" customHeight="1" x14ac:dyDescent="0.25">
      <c r="A105" s="1133"/>
      <c r="B105" s="118"/>
      <c r="C105" s="48"/>
      <c r="D105" s="48"/>
      <c r="E105" s="344" t="s">
        <v>1346</v>
      </c>
      <c r="F105" s="85" t="s">
        <v>1347</v>
      </c>
      <c r="G105" s="48"/>
      <c r="H105" s="48"/>
      <c r="I105" s="48"/>
      <c r="J105" s="48"/>
      <c r="K105" s="48"/>
      <c r="L105" s="48"/>
      <c r="M105" s="118"/>
      <c r="N105" s="48"/>
      <c r="O105" s="48"/>
      <c r="P105" s="48"/>
      <c r="Q105" s="48"/>
      <c r="R105" s="48"/>
      <c r="S105" s="48"/>
      <c r="T105" s="48"/>
    </row>
    <row r="106" spans="1:20" ht="76" customHeight="1" x14ac:dyDescent="0.3">
      <c r="A106" s="1128"/>
      <c r="B106" s="118"/>
      <c r="C106" s="47"/>
      <c r="D106" s="47"/>
      <c r="E106" s="1870"/>
      <c r="F106" s="1634"/>
      <c r="G106" s="1634"/>
      <c r="H106" s="1634"/>
      <c r="I106" s="1634"/>
      <c r="J106" s="1634"/>
      <c r="K106" s="1634"/>
      <c r="L106" s="1634"/>
      <c r="M106" s="1634"/>
      <c r="N106" s="1634"/>
      <c r="O106" s="1634"/>
      <c r="P106" s="1634"/>
      <c r="Q106" s="1634"/>
      <c r="R106" s="1634"/>
      <c r="S106" s="1635"/>
      <c r="T106" s="47"/>
    </row>
    <row r="107" spans="1:20" ht="7.5" customHeight="1" x14ac:dyDescent="0.3">
      <c r="A107" s="1128"/>
      <c r="B107" s="118"/>
      <c r="C107" s="47"/>
      <c r="D107" s="47"/>
      <c r="E107" s="47"/>
      <c r="F107" s="47"/>
      <c r="G107" s="47"/>
      <c r="H107" s="47"/>
      <c r="I107" s="47"/>
      <c r="J107" s="47"/>
      <c r="K107" s="47"/>
      <c r="L107" s="47"/>
      <c r="M107" s="47"/>
      <c r="N107" s="47"/>
      <c r="O107" s="47"/>
      <c r="P107" s="47"/>
      <c r="Q107" s="47"/>
      <c r="R107" s="47"/>
      <c r="S107" s="47"/>
      <c r="T107" s="47"/>
    </row>
    <row r="108" spans="1:20" ht="18.75" customHeight="1" x14ac:dyDescent="0.25">
      <c r="A108" s="1277"/>
      <c r="B108" s="344"/>
      <c r="C108" s="85"/>
      <c r="D108" s="85"/>
      <c r="E108" s="344" t="s">
        <v>1348</v>
      </c>
      <c r="F108" s="85" t="s">
        <v>1349</v>
      </c>
      <c r="G108" s="85"/>
      <c r="H108" s="85"/>
      <c r="I108" s="85"/>
      <c r="J108" s="85"/>
      <c r="K108" s="85"/>
      <c r="L108" s="85"/>
      <c r="M108" s="85"/>
      <c r="N108" s="85"/>
      <c r="O108" s="85"/>
      <c r="P108" s="85"/>
      <c r="Q108" s="85"/>
      <c r="R108" s="85"/>
      <c r="S108" s="85"/>
      <c r="T108" s="85"/>
    </row>
    <row r="109" spans="1:20" ht="76" customHeight="1" x14ac:dyDescent="0.3">
      <c r="A109" s="1128"/>
      <c r="B109" s="118"/>
      <c r="C109" s="47"/>
      <c r="D109" s="47"/>
      <c r="E109" s="1871"/>
      <c r="F109" s="1634"/>
      <c r="G109" s="1634"/>
      <c r="H109" s="1634"/>
      <c r="I109" s="1634"/>
      <c r="J109" s="1634"/>
      <c r="K109" s="1634"/>
      <c r="L109" s="1634"/>
      <c r="M109" s="1634"/>
      <c r="N109" s="1634"/>
      <c r="O109" s="1634"/>
      <c r="P109" s="1634"/>
      <c r="Q109" s="1634"/>
      <c r="R109" s="1634"/>
      <c r="S109" s="1635"/>
      <c r="T109" s="47"/>
    </row>
    <row r="110" spans="1:20" ht="7.5" customHeight="1" x14ac:dyDescent="0.3">
      <c r="A110" s="1128"/>
      <c r="B110" s="118"/>
      <c r="C110" s="47"/>
      <c r="D110" s="47"/>
      <c r="E110" s="47"/>
      <c r="F110" s="47"/>
      <c r="G110" s="47"/>
      <c r="H110" s="47"/>
      <c r="I110" s="47"/>
      <c r="J110" s="47"/>
      <c r="K110" s="47"/>
      <c r="L110" s="47"/>
      <c r="M110" s="47"/>
      <c r="N110" s="47"/>
      <c r="O110" s="47"/>
      <c r="P110" s="47"/>
      <c r="Q110" s="47"/>
      <c r="R110" s="47"/>
      <c r="S110" s="47"/>
      <c r="T110" s="47"/>
    </row>
    <row r="111" spans="1:20" ht="20.25" customHeight="1" x14ac:dyDescent="0.25">
      <c r="A111" s="1277"/>
      <c r="B111" s="344"/>
      <c r="C111" s="85"/>
      <c r="D111" s="85"/>
      <c r="E111" s="344" t="s">
        <v>1350</v>
      </c>
      <c r="F111" s="85" t="s">
        <v>1351</v>
      </c>
      <c r="G111" s="85"/>
      <c r="H111" s="85"/>
      <c r="I111" s="85"/>
      <c r="J111" s="85"/>
      <c r="K111" s="85"/>
      <c r="L111" s="85"/>
      <c r="M111" s="85"/>
      <c r="N111" s="85"/>
      <c r="O111" s="85"/>
      <c r="P111" s="85"/>
      <c r="Q111" s="85"/>
      <c r="R111" s="85"/>
      <c r="S111" s="85"/>
      <c r="T111" s="85"/>
    </row>
    <row r="112" spans="1:20" ht="76" customHeight="1" x14ac:dyDescent="0.3">
      <c r="A112" s="1128"/>
      <c r="B112" s="118"/>
      <c r="C112" s="47"/>
      <c r="D112" s="47"/>
      <c r="E112" s="1871"/>
      <c r="F112" s="1634"/>
      <c r="G112" s="1634"/>
      <c r="H112" s="1634"/>
      <c r="I112" s="1634"/>
      <c r="J112" s="1634"/>
      <c r="K112" s="1634"/>
      <c r="L112" s="1634"/>
      <c r="M112" s="1634"/>
      <c r="N112" s="1634"/>
      <c r="O112" s="1634"/>
      <c r="P112" s="1634"/>
      <c r="Q112" s="1634"/>
      <c r="R112" s="1634"/>
      <c r="S112" s="1635"/>
      <c r="T112" s="47"/>
    </row>
    <row r="113" spans="1:20" ht="6" customHeight="1" x14ac:dyDescent="0.3">
      <c r="A113" s="1128"/>
      <c r="B113" s="118"/>
      <c r="C113" s="47"/>
      <c r="D113" s="47"/>
      <c r="E113" s="47"/>
      <c r="F113" s="47"/>
      <c r="G113" s="47"/>
      <c r="H113" s="47"/>
      <c r="I113" s="47"/>
      <c r="J113" s="47"/>
      <c r="K113" s="47"/>
      <c r="L113" s="47"/>
      <c r="M113" s="47"/>
      <c r="N113" s="47"/>
      <c r="O113" s="47"/>
      <c r="P113" s="47"/>
      <c r="Q113" s="47"/>
      <c r="R113" s="47"/>
      <c r="S113" s="47"/>
      <c r="T113" s="47"/>
    </row>
    <row r="114" spans="1:20" ht="18.75" customHeight="1" x14ac:dyDescent="0.3">
      <c r="A114" s="1128"/>
      <c r="B114" s="118"/>
      <c r="C114" s="47"/>
      <c r="D114" s="47"/>
      <c r="E114" s="344" t="s">
        <v>1352</v>
      </c>
      <c r="F114" s="85" t="s">
        <v>1353</v>
      </c>
      <c r="G114" s="48"/>
      <c r="H114" s="48"/>
      <c r="I114" s="48"/>
      <c r="J114" s="48"/>
      <c r="K114" s="48"/>
      <c r="L114" s="48"/>
      <c r="M114" s="48"/>
      <c r="N114" s="48"/>
      <c r="O114" s="48"/>
      <c r="P114" s="48"/>
      <c r="Q114" s="48"/>
      <c r="R114" s="48"/>
      <c r="S114" s="48"/>
      <c r="T114" s="47"/>
    </row>
    <row r="115" spans="1:20" ht="76" customHeight="1" x14ac:dyDescent="0.3">
      <c r="A115" s="1128"/>
      <c r="B115" s="118"/>
      <c r="C115" s="47"/>
      <c r="D115" s="47"/>
      <c r="E115" s="1871"/>
      <c r="F115" s="1634"/>
      <c r="G115" s="1634"/>
      <c r="H115" s="1634"/>
      <c r="I115" s="1634"/>
      <c r="J115" s="1634"/>
      <c r="K115" s="1634"/>
      <c r="L115" s="1634"/>
      <c r="M115" s="1634"/>
      <c r="N115" s="1634"/>
      <c r="O115" s="1634"/>
      <c r="P115" s="1634"/>
      <c r="Q115" s="1634"/>
      <c r="R115" s="1634"/>
      <c r="S115" s="1635"/>
      <c r="T115" s="47"/>
    </row>
    <row r="116" spans="1:20" ht="18" customHeight="1" x14ac:dyDescent="0.35">
      <c r="A116" s="1128"/>
      <c r="B116" s="118"/>
      <c r="C116" s="47"/>
      <c r="D116" s="47"/>
      <c r="E116" s="110"/>
      <c r="F116" s="111"/>
      <c r="G116" s="111"/>
      <c r="H116" s="111"/>
      <c r="I116" s="47"/>
      <c r="J116" s="47"/>
      <c r="K116" s="47"/>
      <c r="L116" s="47"/>
      <c r="M116" s="47"/>
      <c r="N116" s="120"/>
      <c r="O116" s="120"/>
      <c r="P116" s="47"/>
      <c r="Q116" s="92"/>
      <c r="R116" s="92"/>
      <c r="S116" s="92"/>
      <c r="T116" s="47"/>
    </row>
    <row r="117" spans="1:20" ht="18" customHeight="1" x14ac:dyDescent="0.35">
      <c r="A117" s="1128"/>
      <c r="B117" s="118">
        <v>18</v>
      </c>
      <c r="C117" s="47" t="s">
        <v>1354</v>
      </c>
      <c r="D117" s="47"/>
      <c r="E117" s="110"/>
      <c r="F117" s="111"/>
      <c r="G117" s="111"/>
      <c r="H117" s="111"/>
      <c r="I117" s="47"/>
      <c r="J117" s="47"/>
      <c r="K117" s="47"/>
      <c r="L117" s="47"/>
      <c r="M117" s="47"/>
      <c r="N117" s="120"/>
      <c r="O117" s="120"/>
      <c r="P117" s="47"/>
      <c r="Q117" s="92"/>
      <c r="R117" s="92"/>
      <c r="S117" s="92"/>
      <c r="T117" s="47"/>
    </row>
    <row r="118" spans="1:20" ht="18" customHeight="1" x14ac:dyDescent="0.35">
      <c r="A118" s="1128"/>
      <c r="B118" s="118"/>
      <c r="C118" s="47"/>
      <c r="D118" s="47"/>
      <c r="E118" s="110"/>
      <c r="F118" s="111"/>
      <c r="G118" s="111"/>
      <c r="H118" s="111"/>
      <c r="I118" s="47"/>
      <c r="J118" s="47"/>
      <c r="K118" s="47"/>
      <c r="L118" s="47"/>
      <c r="M118" s="47"/>
      <c r="N118" s="120"/>
      <c r="O118" s="120"/>
      <c r="P118" s="47"/>
      <c r="Q118" s="92"/>
      <c r="R118" s="92"/>
      <c r="S118" s="92"/>
      <c r="T118" s="47"/>
    </row>
    <row r="119" spans="1:20" ht="30" customHeight="1" x14ac:dyDescent="0.3">
      <c r="A119" s="1128"/>
      <c r="B119" s="118"/>
      <c r="C119" s="47"/>
      <c r="D119" s="1896"/>
      <c r="E119" s="1897"/>
      <c r="F119" s="1897"/>
      <c r="G119" s="1897"/>
      <c r="H119" s="1897"/>
      <c r="I119" s="1897"/>
      <c r="J119" s="1897"/>
      <c r="K119" s="1897"/>
      <c r="L119" s="1897"/>
      <c r="M119" s="1897"/>
      <c r="N119" s="1897"/>
      <c r="O119" s="1897"/>
      <c r="P119" s="1897"/>
      <c r="Q119" s="1897"/>
      <c r="R119" s="1897"/>
      <c r="S119" s="1898"/>
      <c r="T119" s="47"/>
    </row>
    <row r="120" spans="1:20" ht="30" customHeight="1" x14ac:dyDescent="0.3">
      <c r="A120" s="1128"/>
      <c r="B120" s="118"/>
      <c r="C120" s="47"/>
      <c r="D120" s="1899"/>
      <c r="E120" s="1900"/>
      <c r="F120" s="1900"/>
      <c r="G120" s="1900"/>
      <c r="H120" s="1900"/>
      <c r="I120" s="1900"/>
      <c r="J120" s="1900"/>
      <c r="K120" s="1900"/>
      <c r="L120" s="1900"/>
      <c r="M120" s="1900"/>
      <c r="N120" s="1900"/>
      <c r="O120" s="1900"/>
      <c r="P120" s="1900"/>
      <c r="Q120" s="1900"/>
      <c r="R120" s="1900"/>
      <c r="S120" s="1901"/>
      <c r="T120" s="47"/>
    </row>
    <row r="121" spans="1:20" ht="18" customHeight="1" thickBot="1" x14ac:dyDescent="0.4">
      <c r="A121" s="1128"/>
      <c r="B121" s="118"/>
      <c r="C121" s="47"/>
      <c r="D121" s="47"/>
      <c r="E121" s="110"/>
      <c r="F121" s="111"/>
      <c r="G121" s="111"/>
      <c r="H121" s="111"/>
      <c r="I121" s="47"/>
      <c r="J121" s="47"/>
      <c r="K121" s="47"/>
      <c r="L121" s="47"/>
      <c r="M121" s="47"/>
      <c r="N121" s="120"/>
      <c r="O121" s="120"/>
      <c r="P121" s="47"/>
      <c r="Q121" s="92"/>
      <c r="R121" s="92"/>
      <c r="S121" s="92"/>
      <c r="T121" s="47"/>
    </row>
    <row r="122" spans="1:20" ht="18" customHeight="1" x14ac:dyDescent="0.35">
      <c r="A122" s="1128"/>
      <c r="B122" s="118"/>
      <c r="C122" s="47"/>
      <c r="D122" s="47"/>
      <c r="E122" s="110"/>
      <c r="F122" s="111"/>
      <c r="G122" s="111"/>
      <c r="H122" s="111"/>
      <c r="I122" s="47"/>
      <c r="J122" s="47"/>
      <c r="K122" s="47"/>
      <c r="L122" s="47"/>
      <c r="M122" s="47"/>
      <c r="N122" s="120"/>
      <c r="O122" s="120"/>
      <c r="P122" s="47"/>
      <c r="Q122" s="92"/>
      <c r="R122" s="92"/>
      <c r="S122" s="299" t="str">
        <f>CONCATENATE("Page ",LEFT('Table des matières'!$K$19,2)+11)</f>
        <v>Page 20</v>
      </c>
      <c r="T122" s="688" t="str">
        <f>IF(PageDerniere="","",CONCATENATE("sur ",PageDerniere))</f>
        <v>sur 46</v>
      </c>
    </row>
    <row r="123" spans="1:20" ht="18" customHeight="1" x14ac:dyDescent="0.35">
      <c r="A123" s="1128"/>
      <c r="B123" s="118">
        <v>19</v>
      </c>
      <c r="C123" s="47" t="s">
        <v>1355</v>
      </c>
      <c r="D123" s="47"/>
      <c r="E123" s="110"/>
      <c r="F123" s="111"/>
      <c r="G123" s="111"/>
      <c r="H123" s="111"/>
      <c r="I123" s="47"/>
      <c r="J123" s="47"/>
      <c r="K123" s="47"/>
      <c r="L123" s="47"/>
      <c r="M123" s="47"/>
      <c r="N123" s="120"/>
      <c r="O123" s="120"/>
      <c r="P123" s="47"/>
      <c r="Q123" s="92"/>
      <c r="R123" s="92"/>
      <c r="S123" s="92"/>
      <c r="T123" s="47"/>
    </row>
    <row r="124" spans="1:20" ht="7.5" customHeight="1" x14ac:dyDescent="0.35">
      <c r="A124" s="1128"/>
      <c r="B124" s="118"/>
      <c r="C124" s="47"/>
      <c r="D124" s="696"/>
      <c r="E124" s="858"/>
      <c r="F124" s="859"/>
      <c r="G124" s="859"/>
      <c r="H124" s="859"/>
      <c r="I124" s="696"/>
      <c r="J124" s="696"/>
      <c r="K124" s="696"/>
      <c r="L124" s="696"/>
      <c r="M124" s="696"/>
      <c r="N124" s="697"/>
      <c r="O124" s="697"/>
      <c r="P124" s="696"/>
      <c r="Q124" s="860"/>
      <c r="R124" s="860"/>
      <c r="S124" s="860"/>
      <c r="T124" s="47"/>
    </row>
    <row r="125" spans="1:20" ht="126.75" customHeight="1" x14ac:dyDescent="0.3">
      <c r="A125" s="1128"/>
      <c r="B125" s="118"/>
      <c r="C125" s="47"/>
      <c r="D125" s="1895" t="s">
        <v>1356</v>
      </c>
      <c r="E125" s="1628"/>
      <c r="F125" s="1628"/>
      <c r="G125" s="1628"/>
      <c r="H125" s="1628"/>
      <c r="I125" s="1628"/>
      <c r="J125" s="1628"/>
      <c r="K125" s="1628"/>
      <c r="L125" s="1628"/>
      <c r="M125" s="1628"/>
      <c r="N125" s="1628"/>
      <c r="O125" s="1628"/>
      <c r="P125" s="1628"/>
      <c r="Q125" s="1628"/>
      <c r="R125" s="1628"/>
      <c r="S125" s="1629"/>
      <c r="T125" s="47"/>
    </row>
    <row r="126" spans="1:20" ht="6" customHeight="1" x14ac:dyDescent="0.35">
      <c r="A126" s="1128"/>
      <c r="B126" s="118"/>
      <c r="C126" s="47"/>
      <c r="D126" s="696"/>
      <c r="E126" s="858"/>
      <c r="F126" s="859"/>
      <c r="G126" s="859"/>
      <c r="H126" s="859"/>
      <c r="I126" s="696"/>
      <c r="J126" s="696"/>
      <c r="K126" s="696"/>
      <c r="L126" s="696"/>
      <c r="M126" s="696"/>
      <c r="N126" s="697"/>
      <c r="O126" s="697"/>
      <c r="P126" s="696"/>
      <c r="Q126" s="860"/>
      <c r="R126" s="860"/>
      <c r="S126" s="860"/>
      <c r="T126" s="696"/>
    </row>
    <row r="127" spans="1:20" ht="22.5" customHeight="1" x14ac:dyDescent="0.3">
      <c r="A127" s="1128"/>
      <c r="B127" s="118"/>
      <c r="C127" s="326"/>
      <c r="D127" s="1891" t="s">
        <v>1160</v>
      </c>
      <c r="E127" s="1893"/>
      <c r="F127" s="1891" t="s">
        <v>1357</v>
      </c>
      <c r="G127" s="1893"/>
      <c r="H127" s="1891" t="s">
        <v>1358</v>
      </c>
      <c r="I127" s="1892"/>
      <c r="J127" s="1892"/>
      <c r="K127" s="1892"/>
      <c r="L127" s="1892"/>
      <c r="M127" s="1893"/>
      <c r="N127" s="1891" t="s">
        <v>1359</v>
      </c>
      <c r="O127" s="1892"/>
      <c r="P127" s="1892"/>
      <c r="Q127" s="1893"/>
      <c r="R127" s="1894" t="s">
        <v>1360</v>
      </c>
      <c r="S127" s="1892"/>
      <c r="T127" s="1893"/>
    </row>
    <row r="128" spans="1:20" ht="18" customHeight="1" x14ac:dyDescent="0.35">
      <c r="A128" s="1128"/>
      <c r="B128" s="118"/>
      <c r="C128" s="326"/>
      <c r="D128" s="1884"/>
      <c r="E128" s="1885"/>
      <c r="F128" s="1886"/>
      <c r="G128" s="1885"/>
      <c r="H128" s="1889"/>
      <c r="I128" s="1888"/>
      <c r="J128" s="1888"/>
      <c r="K128" s="1888"/>
      <c r="L128" s="1888"/>
      <c r="M128" s="1885"/>
      <c r="N128" s="1890"/>
      <c r="O128" s="1888"/>
      <c r="P128" s="1888"/>
      <c r="Q128" s="1885"/>
      <c r="R128" s="1887"/>
      <c r="S128" s="1888"/>
      <c r="T128" s="1885"/>
    </row>
    <row r="129" spans="1:26" ht="18" customHeight="1" x14ac:dyDescent="0.35">
      <c r="A129" s="1128"/>
      <c r="B129" s="118"/>
      <c r="C129" s="326"/>
      <c r="D129" s="1884"/>
      <c r="E129" s="1885"/>
      <c r="F129" s="1886"/>
      <c r="G129" s="1885"/>
      <c r="H129" s="1889"/>
      <c r="I129" s="1888"/>
      <c r="J129" s="1888"/>
      <c r="K129" s="1888"/>
      <c r="L129" s="1888"/>
      <c r="M129" s="1885"/>
      <c r="N129" s="1890"/>
      <c r="O129" s="1888"/>
      <c r="P129" s="1888"/>
      <c r="Q129" s="1885"/>
      <c r="R129" s="1887"/>
      <c r="S129" s="1888"/>
      <c r="T129" s="1885"/>
    </row>
    <row r="130" spans="1:26" ht="18" customHeight="1" x14ac:dyDescent="0.35">
      <c r="A130" s="1128"/>
      <c r="B130" s="118"/>
      <c r="C130" s="326"/>
      <c r="D130" s="1884"/>
      <c r="E130" s="1885"/>
      <c r="F130" s="1886"/>
      <c r="G130" s="1885"/>
      <c r="H130" s="1889"/>
      <c r="I130" s="1888"/>
      <c r="J130" s="1888"/>
      <c r="K130" s="1888"/>
      <c r="L130" s="1888"/>
      <c r="M130" s="1885"/>
      <c r="N130" s="1890"/>
      <c r="O130" s="1888"/>
      <c r="P130" s="1888"/>
      <c r="Q130" s="1885"/>
      <c r="R130" s="1887"/>
      <c r="S130" s="1888"/>
      <c r="T130" s="1885"/>
    </row>
    <row r="131" spans="1:26" ht="18" customHeight="1" x14ac:dyDescent="0.35">
      <c r="A131" s="1128"/>
      <c r="B131" s="118"/>
      <c r="C131" s="326"/>
      <c r="D131" s="1884"/>
      <c r="E131" s="1885"/>
      <c r="F131" s="1886"/>
      <c r="G131" s="1885"/>
      <c r="H131" s="1889"/>
      <c r="I131" s="1888"/>
      <c r="J131" s="1888"/>
      <c r="K131" s="1888"/>
      <c r="L131" s="1888"/>
      <c r="M131" s="1885"/>
      <c r="N131" s="1890"/>
      <c r="O131" s="1888"/>
      <c r="P131" s="1888"/>
      <c r="Q131" s="1885"/>
      <c r="R131" s="1887"/>
      <c r="S131" s="1888"/>
      <c r="T131" s="1885"/>
    </row>
    <row r="132" spans="1:26" ht="18" customHeight="1" x14ac:dyDescent="0.35">
      <c r="A132" s="1128"/>
      <c r="B132" s="118"/>
      <c r="C132" s="326"/>
      <c r="D132" s="1884"/>
      <c r="E132" s="1885"/>
      <c r="F132" s="1886"/>
      <c r="G132" s="1885"/>
      <c r="H132" s="1889"/>
      <c r="I132" s="1888"/>
      <c r="J132" s="1888"/>
      <c r="K132" s="1888"/>
      <c r="L132" s="1888"/>
      <c r="M132" s="1885"/>
      <c r="N132" s="1890"/>
      <c r="O132" s="1888"/>
      <c r="P132" s="1888"/>
      <c r="Q132" s="1885"/>
      <c r="R132" s="1887"/>
      <c r="S132" s="1888"/>
      <c r="T132" s="1885"/>
    </row>
    <row r="133" spans="1:26" ht="18" customHeight="1" x14ac:dyDescent="0.35">
      <c r="A133" s="1128"/>
      <c r="B133" s="118"/>
      <c r="C133" s="326"/>
      <c r="D133" s="1884"/>
      <c r="E133" s="1885"/>
      <c r="F133" s="1886"/>
      <c r="G133" s="1885"/>
      <c r="H133" s="1889"/>
      <c r="I133" s="1888"/>
      <c r="J133" s="1888"/>
      <c r="K133" s="1888"/>
      <c r="L133" s="1888"/>
      <c r="M133" s="1885"/>
      <c r="N133" s="1890"/>
      <c r="O133" s="1888"/>
      <c r="P133" s="1888"/>
      <c r="Q133" s="1885"/>
      <c r="R133" s="1887"/>
      <c r="S133" s="1888"/>
      <c r="T133" s="1885"/>
    </row>
    <row r="134" spans="1:26" ht="18" customHeight="1" x14ac:dyDescent="0.35">
      <c r="A134" s="1128"/>
      <c r="B134" s="118"/>
      <c r="C134" s="326"/>
      <c r="D134" s="1884"/>
      <c r="E134" s="1885"/>
      <c r="F134" s="1886"/>
      <c r="G134" s="1885"/>
      <c r="H134" s="1889"/>
      <c r="I134" s="1888"/>
      <c r="J134" s="1888"/>
      <c r="K134" s="1888"/>
      <c r="L134" s="1888"/>
      <c r="M134" s="1885"/>
      <c r="N134" s="1890"/>
      <c r="O134" s="1888"/>
      <c r="P134" s="1888"/>
      <c r="Q134" s="1885"/>
      <c r="R134" s="1887"/>
      <c r="S134" s="1888"/>
      <c r="T134" s="1885"/>
    </row>
    <row r="135" spans="1:26" ht="18" customHeight="1" x14ac:dyDescent="0.35">
      <c r="A135" s="1128"/>
      <c r="B135" s="118"/>
      <c r="C135" s="326"/>
      <c r="D135" s="1884"/>
      <c r="E135" s="1885"/>
      <c r="F135" s="1886"/>
      <c r="G135" s="1885"/>
      <c r="H135" s="1889"/>
      <c r="I135" s="1888"/>
      <c r="J135" s="1888"/>
      <c r="K135" s="1888"/>
      <c r="L135" s="1888"/>
      <c r="M135" s="1885"/>
      <c r="N135" s="1890"/>
      <c r="O135" s="1888"/>
      <c r="P135" s="1888"/>
      <c r="Q135" s="1885"/>
      <c r="R135" s="1887"/>
      <c r="S135" s="1888"/>
      <c r="T135" s="1885"/>
    </row>
    <row r="136" spans="1:26" ht="18" customHeight="1" x14ac:dyDescent="0.35">
      <c r="A136" s="1128"/>
      <c r="B136" s="118"/>
      <c r="C136" s="326"/>
      <c r="D136" s="1884"/>
      <c r="E136" s="1885"/>
      <c r="F136" s="1886"/>
      <c r="G136" s="1885"/>
      <c r="H136" s="1889"/>
      <c r="I136" s="1888"/>
      <c r="J136" s="1888"/>
      <c r="K136" s="1888"/>
      <c r="L136" s="1888"/>
      <c r="M136" s="1885"/>
      <c r="N136" s="1890"/>
      <c r="O136" s="1888"/>
      <c r="P136" s="1888"/>
      <c r="Q136" s="1885"/>
      <c r="R136" s="1887"/>
      <c r="S136" s="1888"/>
      <c r="T136" s="1885"/>
    </row>
    <row r="137" spans="1:26" ht="18" customHeight="1" x14ac:dyDescent="0.35">
      <c r="A137" s="1128"/>
      <c r="B137" s="118"/>
      <c r="C137" s="326"/>
      <c r="D137" s="1884"/>
      <c r="E137" s="1885"/>
      <c r="F137" s="1886"/>
      <c r="G137" s="1885"/>
      <c r="H137" s="1889"/>
      <c r="I137" s="1888"/>
      <c r="J137" s="1888"/>
      <c r="K137" s="1888"/>
      <c r="L137" s="1888"/>
      <c r="M137" s="1885"/>
      <c r="N137" s="1890"/>
      <c r="O137" s="1888"/>
      <c r="P137" s="1888"/>
      <c r="Q137" s="1885"/>
      <c r="R137" s="1887"/>
      <c r="S137" s="1888"/>
      <c r="T137" s="1885"/>
    </row>
    <row r="138" spans="1:26" ht="18" customHeight="1" x14ac:dyDescent="0.35">
      <c r="A138" s="1128"/>
      <c r="B138" s="118"/>
      <c r="C138" s="47"/>
      <c r="D138" s="743"/>
      <c r="E138" s="861"/>
      <c r="F138" s="862"/>
      <c r="G138" s="862"/>
      <c r="H138" s="862"/>
      <c r="I138" s="743"/>
      <c r="J138" s="743"/>
      <c r="K138" s="743"/>
      <c r="L138" s="743"/>
      <c r="M138" s="743"/>
      <c r="N138" s="855"/>
      <c r="O138" s="855"/>
      <c r="P138" s="743"/>
      <c r="Q138" s="849"/>
      <c r="R138" s="849"/>
      <c r="S138" s="849"/>
      <c r="T138" s="743"/>
    </row>
    <row r="139" spans="1:26" ht="18" customHeight="1" x14ac:dyDescent="0.35">
      <c r="A139" s="1128"/>
      <c r="B139" s="118"/>
      <c r="C139" s="47"/>
      <c r="D139" s="47"/>
      <c r="E139" s="110"/>
      <c r="F139" s="111"/>
      <c r="G139" s="111"/>
      <c r="H139" s="111"/>
      <c r="I139" s="47"/>
      <c r="J139" s="47"/>
      <c r="K139" s="47"/>
      <c r="L139" s="47"/>
      <c r="M139" s="47"/>
      <c r="N139" s="120"/>
      <c r="O139" s="120"/>
      <c r="P139" s="120"/>
      <c r="Q139" s="120"/>
      <c r="R139" s="120"/>
      <c r="S139" s="120"/>
      <c r="T139" s="120"/>
      <c r="U139" s="3"/>
      <c r="V139" s="3"/>
      <c r="W139" s="3"/>
      <c r="X139" s="3"/>
      <c r="Y139" s="3"/>
      <c r="Z139" s="3"/>
    </row>
    <row r="140" spans="1:26" ht="18" customHeight="1" x14ac:dyDescent="0.35">
      <c r="A140" s="1128"/>
      <c r="B140" s="118">
        <v>20</v>
      </c>
      <c r="C140" s="48" t="s">
        <v>1361</v>
      </c>
      <c r="D140" s="47"/>
      <c r="E140" s="110"/>
      <c r="F140" s="111"/>
      <c r="G140" s="111"/>
      <c r="H140" s="111"/>
      <c r="I140" s="47"/>
      <c r="J140" s="47"/>
      <c r="K140" s="47"/>
      <c r="L140" s="47"/>
      <c r="M140" s="47"/>
      <c r="N140" s="120"/>
      <c r="O140" s="120"/>
      <c r="P140" s="47"/>
      <c r="Q140" s="92"/>
      <c r="R140" s="92"/>
      <c r="S140" s="92"/>
      <c r="T140" s="47"/>
    </row>
    <row r="141" spans="1:26" ht="11.25" customHeight="1" x14ac:dyDescent="0.35">
      <c r="A141" s="1128"/>
      <c r="B141" s="118"/>
      <c r="C141" s="47"/>
      <c r="D141" s="47"/>
      <c r="E141" s="110"/>
      <c r="F141" s="111"/>
      <c r="G141" s="111"/>
      <c r="H141" s="111"/>
      <c r="I141" s="47"/>
      <c r="J141" s="47"/>
      <c r="K141" s="47"/>
      <c r="L141" s="47"/>
      <c r="M141" s="47"/>
      <c r="N141" s="120"/>
      <c r="O141" s="120"/>
      <c r="P141" s="47"/>
      <c r="Q141" s="92"/>
      <c r="R141" s="92"/>
      <c r="S141" s="92"/>
      <c r="T141" s="47"/>
    </row>
    <row r="142" spans="1:26" ht="18" customHeight="1" x14ac:dyDescent="0.3">
      <c r="A142" s="1128"/>
      <c r="B142" s="118"/>
      <c r="C142" s="47"/>
      <c r="D142" s="1872"/>
      <c r="E142" s="1873"/>
      <c r="F142" s="1873"/>
      <c r="G142" s="1873"/>
      <c r="H142" s="1873"/>
      <c r="I142" s="1873"/>
      <c r="J142" s="1873"/>
      <c r="K142" s="1873"/>
      <c r="L142" s="1873"/>
      <c r="M142" s="1873"/>
      <c r="N142" s="1873"/>
      <c r="O142" s="1873"/>
      <c r="P142" s="1873"/>
      <c r="Q142" s="1873"/>
      <c r="R142" s="1873"/>
      <c r="S142" s="1873"/>
      <c r="T142" s="1874"/>
    </row>
    <row r="143" spans="1:26" ht="18" customHeight="1" x14ac:dyDescent="0.3">
      <c r="A143" s="1128"/>
      <c r="B143" s="118"/>
      <c r="C143" s="47"/>
      <c r="D143" s="1875"/>
      <c r="E143" s="1876"/>
      <c r="F143" s="1876"/>
      <c r="G143" s="1876"/>
      <c r="H143" s="1876"/>
      <c r="I143" s="1876"/>
      <c r="J143" s="1876"/>
      <c r="K143" s="1876"/>
      <c r="L143" s="1876"/>
      <c r="M143" s="1876"/>
      <c r="N143" s="1876"/>
      <c r="O143" s="1876"/>
      <c r="P143" s="1876"/>
      <c r="Q143" s="1876"/>
      <c r="R143" s="1876"/>
      <c r="S143" s="1876"/>
      <c r="T143" s="1877"/>
      <c r="U143" s="3"/>
      <c r="V143" s="3"/>
      <c r="W143" s="3"/>
      <c r="X143" s="3"/>
      <c r="Y143" s="3"/>
      <c r="Z143" s="3"/>
    </row>
    <row r="144" spans="1:26" ht="18" customHeight="1" x14ac:dyDescent="0.3">
      <c r="A144" s="1128"/>
      <c r="B144" s="118"/>
      <c r="C144" s="47"/>
      <c r="D144" s="1875"/>
      <c r="E144" s="1876"/>
      <c r="F144" s="1876"/>
      <c r="G144" s="1876"/>
      <c r="H144" s="1876"/>
      <c r="I144" s="1876"/>
      <c r="J144" s="1876"/>
      <c r="K144" s="1876"/>
      <c r="L144" s="1876"/>
      <c r="M144" s="1876"/>
      <c r="N144" s="1876"/>
      <c r="O144" s="1876"/>
      <c r="P144" s="1876"/>
      <c r="Q144" s="1876"/>
      <c r="R144" s="1876"/>
      <c r="S144" s="1876"/>
      <c r="T144" s="1877"/>
      <c r="U144" s="3"/>
      <c r="V144" s="3"/>
      <c r="W144" s="3"/>
      <c r="X144" s="3"/>
      <c r="Y144" s="3"/>
      <c r="Z144" s="3"/>
    </row>
    <row r="145" spans="1:26" ht="18" customHeight="1" x14ac:dyDescent="0.3">
      <c r="A145" s="1128"/>
      <c r="B145" s="118"/>
      <c r="C145" s="47"/>
      <c r="D145" s="1875"/>
      <c r="E145" s="1876"/>
      <c r="F145" s="1876"/>
      <c r="G145" s="1876"/>
      <c r="H145" s="1876"/>
      <c r="I145" s="1876"/>
      <c r="J145" s="1876"/>
      <c r="K145" s="1876"/>
      <c r="L145" s="1876"/>
      <c r="M145" s="1876"/>
      <c r="N145" s="1876"/>
      <c r="O145" s="1876"/>
      <c r="P145" s="1876"/>
      <c r="Q145" s="1876"/>
      <c r="R145" s="1876"/>
      <c r="S145" s="1876"/>
      <c r="T145" s="1877"/>
      <c r="U145" s="3"/>
      <c r="V145" s="3"/>
      <c r="W145" s="3"/>
      <c r="X145" s="3"/>
      <c r="Y145" s="3"/>
      <c r="Z145" s="3"/>
    </row>
    <row r="146" spans="1:26" ht="18" customHeight="1" x14ac:dyDescent="0.3">
      <c r="A146" s="1128"/>
      <c r="B146" s="118"/>
      <c r="C146" s="47"/>
      <c r="D146" s="1875"/>
      <c r="E146" s="1876"/>
      <c r="F146" s="1876"/>
      <c r="G146" s="1876"/>
      <c r="H146" s="1876"/>
      <c r="I146" s="1876"/>
      <c r="J146" s="1876"/>
      <c r="K146" s="1876"/>
      <c r="L146" s="1876"/>
      <c r="M146" s="1876"/>
      <c r="N146" s="1876"/>
      <c r="O146" s="1876"/>
      <c r="P146" s="1876"/>
      <c r="Q146" s="1876"/>
      <c r="R146" s="1876"/>
      <c r="S146" s="1876"/>
      <c r="T146" s="1877"/>
      <c r="U146" s="3"/>
      <c r="V146" s="3"/>
      <c r="W146" s="3"/>
      <c r="X146" s="3"/>
      <c r="Y146" s="3"/>
      <c r="Z146" s="3"/>
    </row>
    <row r="147" spans="1:26" ht="18" customHeight="1" x14ac:dyDescent="0.3">
      <c r="A147" s="1128"/>
      <c r="B147" s="118"/>
      <c r="C147" s="47"/>
      <c r="D147" s="1875"/>
      <c r="E147" s="1876"/>
      <c r="F147" s="1876"/>
      <c r="G147" s="1876"/>
      <c r="H147" s="1876"/>
      <c r="I147" s="1876"/>
      <c r="J147" s="1876"/>
      <c r="K147" s="1876"/>
      <c r="L147" s="1876"/>
      <c r="M147" s="1876"/>
      <c r="N147" s="1876"/>
      <c r="O147" s="1876"/>
      <c r="P147" s="1876"/>
      <c r="Q147" s="1876"/>
      <c r="R147" s="1876"/>
      <c r="S147" s="1876"/>
      <c r="T147" s="1877"/>
      <c r="U147" s="3"/>
      <c r="V147" s="3"/>
      <c r="W147" s="3"/>
      <c r="X147" s="3"/>
      <c r="Y147" s="3"/>
      <c r="Z147" s="3"/>
    </row>
    <row r="148" spans="1:26" ht="18" customHeight="1" x14ac:dyDescent="0.3">
      <c r="A148" s="1128"/>
      <c r="B148" s="118"/>
      <c r="C148" s="47"/>
      <c r="D148" s="1875"/>
      <c r="E148" s="1876"/>
      <c r="F148" s="1876"/>
      <c r="G148" s="1876"/>
      <c r="H148" s="1876"/>
      <c r="I148" s="1876"/>
      <c r="J148" s="1876"/>
      <c r="K148" s="1876"/>
      <c r="L148" s="1876"/>
      <c r="M148" s="1876"/>
      <c r="N148" s="1876"/>
      <c r="O148" s="1876"/>
      <c r="P148" s="1876"/>
      <c r="Q148" s="1876"/>
      <c r="R148" s="1876"/>
      <c r="S148" s="1876"/>
      <c r="T148" s="1877"/>
      <c r="U148" s="3"/>
      <c r="V148" s="3"/>
      <c r="W148" s="3"/>
      <c r="X148" s="3"/>
      <c r="Y148" s="3"/>
      <c r="Z148" s="3"/>
    </row>
    <row r="149" spans="1:26" ht="18" customHeight="1" x14ac:dyDescent="0.3">
      <c r="A149" s="1128"/>
      <c r="B149" s="118"/>
      <c r="C149" s="47"/>
      <c r="D149" s="1875"/>
      <c r="E149" s="1876"/>
      <c r="F149" s="1876"/>
      <c r="G149" s="1876"/>
      <c r="H149" s="1876"/>
      <c r="I149" s="1876"/>
      <c r="J149" s="1876"/>
      <c r="K149" s="1876"/>
      <c r="L149" s="1876"/>
      <c r="M149" s="1876"/>
      <c r="N149" s="1876"/>
      <c r="O149" s="1876"/>
      <c r="P149" s="1876"/>
      <c r="Q149" s="1876"/>
      <c r="R149" s="1876"/>
      <c r="S149" s="1876"/>
      <c r="T149" s="1877"/>
      <c r="U149" s="3"/>
      <c r="V149" s="3"/>
      <c r="W149" s="3"/>
      <c r="X149" s="3"/>
      <c r="Y149" s="3"/>
      <c r="Z149" s="3"/>
    </row>
    <row r="150" spans="1:26" ht="18" customHeight="1" x14ac:dyDescent="0.3">
      <c r="A150" s="1128"/>
      <c r="B150" s="118"/>
      <c r="C150" s="47"/>
      <c r="D150" s="1875"/>
      <c r="E150" s="1876"/>
      <c r="F150" s="1876"/>
      <c r="G150" s="1876"/>
      <c r="H150" s="1876"/>
      <c r="I150" s="1876"/>
      <c r="J150" s="1876"/>
      <c r="K150" s="1876"/>
      <c r="L150" s="1876"/>
      <c r="M150" s="1876"/>
      <c r="N150" s="1876"/>
      <c r="O150" s="1876"/>
      <c r="P150" s="1876"/>
      <c r="Q150" s="1876"/>
      <c r="R150" s="1876"/>
      <c r="S150" s="1876"/>
      <c r="T150" s="1877"/>
    </row>
    <row r="151" spans="1:26" ht="18" customHeight="1" x14ac:dyDescent="0.3">
      <c r="A151" s="1128"/>
      <c r="B151" s="118"/>
      <c r="C151" s="47"/>
      <c r="D151" s="1875"/>
      <c r="E151" s="1876"/>
      <c r="F151" s="1876"/>
      <c r="G151" s="1876"/>
      <c r="H151" s="1876"/>
      <c r="I151" s="1876"/>
      <c r="J151" s="1876"/>
      <c r="K151" s="1876"/>
      <c r="L151" s="1876"/>
      <c r="M151" s="1876"/>
      <c r="N151" s="1876"/>
      <c r="O151" s="1876"/>
      <c r="P151" s="1876"/>
      <c r="Q151" s="1876"/>
      <c r="R151" s="1876"/>
      <c r="S151" s="1876"/>
      <c r="T151" s="1877"/>
    </row>
    <row r="152" spans="1:26" ht="18" customHeight="1" x14ac:dyDescent="0.3">
      <c r="A152" s="1128"/>
      <c r="B152" s="118"/>
      <c r="C152" s="47"/>
      <c r="D152" s="1875"/>
      <c r="E152" s="1876"/>
      <c r="F152" s="1876"/>
      <c r="G152" s="1876"/>
      <c r="H152" s="1876"/>
      <c r="I152" s="1876"/>
      <c r="J152" s="1876"/>
      <c r="K152" s="1876"/>
      <c r="L152" s="1876"/>
      <c r="M152" s="1876"/>
      <c r="N152" s="1876"/>
      <c r="O152" s="1876"/>
      <c r="P152" s="1876"/>
      <c r="Q152" s="1876"/>
      <c r="R152" s="1876"/>
      <c r="S152" s="1876"/>
      <c r="T152" s="1877"/>
    </row>
    <row r="153" spans="1:26" ht="18" customHeight="1" x14ac:dyDescent="0.3">
      <c r="A153" s="1128"/>
      <c r="B153" s="118"/>
      <c r="C153" s="47"/>
      <c r="D153" s="1875"/>
      <c r="E153" s="1876"/>
      <c r="F153" s="1876"/>
      <c r="G153" s="1876"/>
      <c r="H153" s="1876"/>
      <c r="I153" s="1876"/>
      <c r="J153" s="1876"/>
      <c r="K153" s="1876"/>
      <c r="L153" s="1876"/>
      <c r="M153" s="1876"/>
      <c r="N153" s="1876"/>
      <c r="O153" s="1876"/>
      <c r="P153" s="1876"/>
      <c r="Q153" s="1876"/>
      <c r="R153" s="1876"/>
      <c r="S153" s="1876"/>
      <c r="T153" s="1877"/>
    </row>
    <row r="154" spans="1:26" ht="18" customHeight="1" x14ac:dyDescent="0.3">
      <c r="A154" s="1128"/>
      <c r="B154" s="118"/>
      <c r="C154" s="47"/>
      <c r="D154" s="1875"/>
      <c r="E154" s="1876"/>
      <c r="F154" s="1876"/>
      <c r="G154" s="1876"/>
      <c r="H154" s="1876"/>
      <c r="I154" s="1876"/>
      <c r="J154" s="1876"/>
      <c r="K154" s="1876"/>
      <c r="L154" s="1876"/>
      <c r="M154" s="1876"/>
      <c r="N154" s="1876"/>
      <c r="O154" s="1876"/>
      <c r="P154" s="1876"/>
      <c r="Q154" s="1876"/>
      <c r="R154" s="1876"/>
      <c r="S154" s="1876"/>
      <c r="T154" s="1877"/>
    </row>
    <row r="155" spans="1:26" ht="18" customHeight="1" x14ac:dyDescent="0.3">
      <c r="A155" s="1128"/>
      <c r="B155" s="118"/>
      <c r="C155" s="47"/>
      <c r="D155" s="1875"/>
      <c r="E155" s="1876"/>
      <c r="F155" s="1876"/>
      <c r="G155" s="1876"/>
      <c r="H155" s="1876"/>
      <c r="I155" s="1876"/>
      <c r="J155" s="1876"/>
      <c r="K155" s="1876"/>
      <c r="L155" s="1876"/>
      <c r="M155" s="1876"/>
      <c r="N155" s="1876"/>
      <c r="O155" s="1876"/>
      <c r="P155" s="1876"/>
      <c r="Q155" s="1876"/>
      <c r="R155" s="1876"/>
      <c r="S155" s="1876"/>
      <c r="T155" s="1877"/>
    </row>
    <row r="156" spans="1:26" ht="18" customHeight="1" x14ac:dyDescent="0.3">
      <c r="A156" s="1128"/>
      <c r="B156" s="118"/>
      <c r="C156" s="47"/>
      <c r="D156" s="1875"/>
      <c r="E156" s="1876"/>
      <c r="F156" s="1876"/>
      <c r="G156" s="1876"/>
      <c r="H156" s="1876"/>
      <c r="I156" s="1876"/>
      <c r="J156" s="1876"/>
      <c r="K156" s="1876"/>
      <c r="L156" s="1876"/>
      <c r="M156" s="1876"/>
      <c r="N156" s="1876"/>
      <c r="O156" s="1876"/>
      <c r="P156" s="1876"/>
      <c r="Q156" s="1876"/>
      <c r="R156" s="1876"/>
      <c r="S156" s="1876"/>
      <c r="T156" s="1877"/>
    </row>
    <row r="157" spans="1:26" ht="18" customHeight="1" x14ac:dyDescent="0.3">
      <c r="A157" s="1128"/>
      <c r="B157" s="118"/>
      <c r="C157" s="47"/>
      <c r="D157" s="1878"/>
      <c r="E157" s="1879"/>
      <c r="F157" s="1879"/>
      <c r="G157" s="1879"/>
      <c r="H157" s="1879"/>
      <c r="I157" s="1879"/>
      <c r="J157" s="1879"/>
      <c r="K157" s="1879"/>
      <c r="L157" s="1879"/>
      <c r="M157" s="1879"/>
      <c r="N157" s="1879"/>
      <c r="O157" s="1879"/>
      <c r="P157" s="1879"/>
      <c r="Q157" s="1879"/>
      <c r="R157" s="1879"/>
      <c r="S157" s="1879"/>
      <c r="T157" s="1880"/>
    </row>
    <row r="158" spans="1:26" ht="18" customHeight="1" x14ac:dyDescent="0.35">
      <c r="A158" s="1128"/>
      <c r="B158" s="118"/>
      <c r="C158" s="47"/>
      <c r="D158" s="47"/>
      <c r="E158" s="110"/>
      <c r="F158" s="111"/>
      <c r="G158" s="111"/>
      <c r="H158" s="111"/>
      <c r="I158" s="47"/>
      <c r="J158" s="47"/>
      <c r="K158" s="47"/>
      <c r="L158" s="47"/>
      <c r="M158" s="47"/>
      <c r="N158" s="120"/>
      <c r="O158" s="120"/>
      <c r="P158" s="47"/>
      <c r="Q158" s="92"/>
      <c r="R158" s="92"/>
      <c r="S158" s="92"/>
      <c r="T158" s="47"/>
    </row>
    <row r="159" spans="1:26" ht="18" customHeight="1" x14ac:dyDescent="0.35">
      <c r="A159" s="1128"/>
      <c r="B159" s="118"/>
      <c r="C159" s="47"/>
      <c r="D159" s="47"/>
      <c r="E159" s="110"/>
      <c r="F159" s="111"/>
      <c r="G159" s="111"/>
      <c r="H159" s="111"/>
      <c r="I159" s="47"/>
      <c r="J159" s="47"/>
      <c r="K159" s="47"/>
      <c r="L159" s="47"/>
      <c r="M159" s="47"/>
      <c r="N159" s="120"/>
      <c r="O159" s="120"/>
      <c r="P159" s="47"/>
      <c r="Q159" s="92"/>
      <c r="R159" s="92"/>
      <c r="S159" s="92"/>
      <c r="T159" s="47"/>
    </row>
    <row r="160" spans="1:26" ht="18" customHeight="1" x14ac:dyDescent="0.35">
      <c r="A160" s="1128"/>
      <c r="B160" s="118"/>
      <c r="C160" s="47"/>
      <c r="D160" s="47"/>
      <c r="E160" s="110"/>
      <c r="F160" s="111"/>
      <c r="G160" s="111"/>
      <c r="H160" s="111"/>
      <c r="I160" s="47"/>
      <c r="J160" s="47"/>
      <c r="K160" s="47"/>
      <c r="L160" s="47"/>
      <c r="M160" s="47"/>
      <c r="N160" s="120"/>
      <c r="O160" s="120"/>
      <c r="P160" s="47"/>
      <c r="Q160" s="92"/>
      <c r="R160" s="92"/>
      <c r="S160" s="92"/>
      <c r="T160" s="47"/>
    </row>
    <row r="161" spans="1:20" ht="18" customHeight="1" x14ac:dyDescent="0.35">
      <c r="A161" s="1128"/>
      <c r="B161" s="118"/>
      <c r="C161" s="47"/>
      <c r="D161" s="47"/>
      <c r="E161" s="110"/>
      <c r="F161" s="111"/>
      <c r="G161" s="111"/>
      <c r="H161" s="111"/>
      <c r="I161" s="47"/>
      <c r="J161" s="47"/>
      <c r="K161" s="47"/>
      <c r="L161" s="47"/>
      <c r="M161" s="47"/>
      <c r="N161" s="120"/>
      <c r="O161" s="120"/>
      <c r="P161" s="47"/>
      <c r="Q161" s="92"/>
      <c r="R161" s="92"/>
      <c r="S161" s="92"/>
      <c r="T161" s="47"/>
    </row>
    <row r="162" spans="1:20" ht="18" customHeight="1" x14ac:dyDescent="0.35">
      <c r="A162" s="1128"/>
      <c r="B162" s="118"/>
      <c r="C162" s="47"/>
      <c r="D162" s="47"/>
      <c r="E162" s="110"/>
      <c r="F162" s="111"/>
      <c r="G162" s="111"/>
      <c r="H162" s="111"/>
      <c r="I162" s="47"/>
      <c r="J162" s="47"/>
      <c r="K162" s="47"/>
      <c r="L162" s="47"/>
      <c r="M162" s="47"/>
      <c r="N162" s="120"/>
      <c r="O162" s="120"/>
      <c r="P162" s="47"/>
      <c r="Q162" s="92"/>
      <c r="R162" s="92"/>
      <c r="S162" s="92"/>
      <c r="T162" s="47"/>
    </row>
    <row r="163" spans="1:20" ht="18" customHeight="1" x14ac:dyDescent="0.35">
      <c r="A163" s="1128"/>
      <c r="B163" s="118"/>
      <c r="C163" s="47"/>
      <c r="D163" s="47"/>
      <c r="E163" s="110"/>
      <c r="F163" s="111"/>
      <c r="G163" s="111"/>
      <c r="H163" s="111"/>
      <c r="I163" s="47"/>
      <c r="J163" s="47"/>
      <c r="K163" s="47"/>
      <c r="L163" s="47"/>
      <c r="M163" s="47"/>
      <c r="N163" s="120"/>
      <c r="O163" s="120"/>
      <c r="P163" s="47"/>
      <c r="Q163" s="92"/>
      <c r="R163" s="92"/>
      <c r="S163" s="92"/>
      <c r="T163" s="47"/>
    </row>
    <row r="164" spans="1:20" ht="18" customHeight="1" x14ac:dyDescent="0.35">
      <c r="A164" s="1128"/>
      <c r="B164" s="118"/>
      <c r="C164" s="47"/>
      <c r="D164" s="47"/>
      <c r="E164" s="110"/>
      <c r="F164" s="111"/>
      <c r="G164" s="111"/>
      <c r="H164" s="111"/>
      <c r="I164" s="47"/>
      <c r="J164" s="47"/>
      <c r="K164" s="47"/>
      <c r="L164" s="47"/>
      <c r="M164" s="47"/>
      <c r="N164" s="120"/>
      <c r="O164" s="120"/>
      <c r="P164" s="47"/>
      <c r="Q164" s="92"/>
      <c r="R164" s="92"/>
      <c r="S164" s="92"/>
      <c r="T164" s="47"/>
    </row>
    <row r="165" spans="1:20" ht="18" customHeight="1" x14ac:dyDescent="0.35">
      <c r="A165" s="1128"/>
      <c r="B165" s="118"/>
      <c r="C165" s="47"/>
      <c r="D165" s="47"/>
      <c r="E165" s="110"/>
      <c r="F165" s="111"/>
      <c r="G165" s="111"/>
      <c r="H165" s="111"/>
      <c r="I165" s="47"/>
      <c r="J165" s="47"/>
      <c r="K165" s="47"/>
      <c r="L165" s="47"/>
      <c r="M165" s="47"/>
      <c r="N165" s="120"/>
      <c r="O165" s="120"/>
      <c r="P165" s="47"/>
      <c r="Q165" s="92"/>
      <c r="R165" s="92"/>
      <c r="S165" s="92"/>
      <c r="T165" s="47"/>
    </row>
    <row r="166" spans="1:20" ht="18" customHeight="1" x14ac:dyDescent="0.35">
      <c r="A166" s="1128"/>
      <c r="B166" s="118"/>
      <c r="C166" s="47"/>
      <c r="D166" s="47"/>
      <c r="E166" s="110"/>
      <c r="F166" s="111"/>
      <c r="G166" s="111"/>
      <c r="H166" s="111"/>
      <c r="I166" s="47"/>
      <c r="J166" s="47"/>
      <c r="K166" s="47"/>
      <c r="L166" s="47"/>
      <c r="M166" s="47"/>
      <c r="N166" s="120"/>
      <c r="O166" s="120"/>
      <c r="P166" s="47"/>
      <c r="Q166" s="92"/>
      <c r="R166" s="92"/>
      <c r="S166" s="92"/>
      <c r="T166" s="47"/>
    </row>
    <row r="167" spans="1:20" ht="18" customHeight="1" x14ac:dyDescent="0.35">
      <c r="A167" s="1128"/>
      <c r="B167" s="118"/>
      <c r="C167" s="47"/>
      <c r="D167" s="47"/>
      <c r="E167" s="110"/>
      <c r="F167" s="111"/>
      <c r="G167" s="111"/>
      <c r="H167" s="111"/>
      <c r="I167" s="47"/>
      <c r="J167" s="47"/>
      <c r="K167" s="47"/>
      <c r="L167" s="47"/>
      <c r="M167" s="47"/>
      <c r="N167" s="120"/>
      <c r="O167" s="120"/>
      <c r="P167" s="47"/>
      <c r="Q167" s="92"/>
      <c r="R167" s="92"/>
      <c r="S167" s="92"/>
      <c r="T167" s="47"/>
    </row>
    <row r="168" spans="1:20" ht="18" customHeight="1" x14ac:dyDescent="0.35">
      <c r="A168" s="1128"/>
      <c r="B168" s="118"/>
      <c r="C168" s="47"/>
      <c r="D168" s="47"/>
      <c r="E168" s="110"/>
      <c r="F168" s="111"/>
      <c r="G168" s="111"/>
      <c r="H168" s="111"/>
      <c r="I168" s="47"/>
      <c r="J168" s="47"/>
      <c r="K168" s="47"/>
      <c r="L168" s="47"/>
      <c r="M168" s="47"/>
      <c r="N168" s="120"/>
      <c r="O168" s="120"/>
      <c r="P168" s="47"/>
      <c r="Q168" s="92"/>
      <c r="R168" s="92"/>
      <c r="S168" s="92"/>
      <c r="T168" s="47"/>
    </row>
    <row r="169" spans="1:20" ht="18" customHeight="1" x14ac:dyDescent="0.35">
      <c r="A169" s="1128"/>
      <c r="B169" s="118"/>
      <c r="C169" s="47"/>
      <c r="D169" s="47"/>
      <c r="E169" s="110"/>
      <c r="F169" s="111"/>
      <c r="G169" s="111"/>
      <c r="H169" s="111"/>
      <c r="I169" s="47"/>
      <c r="J169" s="47"/>
      <c r="K169" s="47"/>
      <c r="L169" s="47"/>
      <c r="M169" s="47"/>
      <c r="N169" s="120"/>
      <c r="O169" s="120"/>
      <c r="P169" s="47"/>
      <c r="Q169" s="92"/>
      <c r="R169" s="92"/>
      <c r="S169" s="92"/>
      <c r="T169" s="47"/>
    </row>
    <row r="170" spans="1:20" ht="18" customHeight="1" x14ac:dyDescent="0.35">
      <c r="A170" s="1128"/>
      <c r="B170" s="118"/>
      <c r="C170" s="47"/>
      <c r="D170" s="47"/>
      <c r="E170" s="110"/>
      <c r="F170" s="111"/>
      <c r="G170" s="111"/>
      <c r="H170" s="111"/>
      <c r="I170" s="47"/>
      <c r="J170" s="47"/>
      <c r="K170" s="47"/>
      <c r="L170" s="47"/>
      <c r="M170" s="47"/>
      <c r="N170" s="120"/>
      <c r="O170" s="120"/>
      <c r="P170" s="47"/>
      <c r="Q170" s="92"/>
      <c r="R170" s="92"/>
      <c r="S170" s="92"/>
      <c r="T170" s="47"/>
    </row>
    <row r="171" spans="1:20" ht="18" customHeight="1" x14ac:dyDescent="0.35">
      <c r="A171" s="1128"/>
      <c r="B171" s="118"/>
      <c r="C171" s="47"/>
      <c r="D171" s="47"/>
      <c r="E171" s="110"/>
      <c r="F171" s="111"/>
      <c r="G171" s="111"/>
      <c r="H171" s="111"/>
      <c r="I171" s="47"/>
      <c r="J171" s="47"/>
      <c r="K171" s="47"/>
      <c r="L171" s="47"/>
      <c r="M171" s="47"/>
      <c r="N171" s="120"/>
      <c r="O171" s="120"/>
      <c r="P171" s="47"/>
      <c r="Q171" s="92"/>
      <c r="R171" s="92"/>
      <c r="S171" s="92"/>
      <c r="T171" s="47"/>
    </row>
    <row r="172" spans="1:20" ht="18" customHeight="1" x14ac:dyDescent="0.35">
      <c r="A172" s="1128"/>
      <c r="B172" s="118"/>
      <c r="C172" s="47"/>
      <c r="D172" s="47"/>
      <c r="E172" s="110"/>
      <c r="F172" s="111"/>
      <c r="G172" s="111"/>
      <c r="H172" s="111"/>
      <c r="I172" s="47"/>
      <c r="J172" s="47"/>
      <c r="K172" s="47"/>
      <c r="L172" s="47"/>
      <c r="M172" s="47"/>
      <c r="N172" s="120"/>
      <c r="O172" s="120"/>
      <c r="P172" s="47"/>
      <c r="Q172" s="92"/>
      <c r="R172" s="92"/>
      <c r="S172" s="92"/>
      <c r="T172" s="47"/>
    </row>
    <row r="173" spans="1:20" ht="18" customHeight="1" x14ac:dyDescent="0.35">
      <c r="A173" s="1128"/>
      <c r="B173" s="118"/>
      <c r="C173" s="47"/>
      <c r="D173" s="47"/>
      <c r="E173" s="110"/>
      <c r="F173" s="111"/>
      <c r="G173" s="111"/>
      <c r="H173" s="111"/>
      <c r="I173" s="47"/>
      <c r="J173" s="47"/>
      <c r="K173" s="47"/>
      <c r="L173" s="47"/>
      <c r="M173" s="47"/>
      <c r="N173" s="120"/>
      <c r="O173" s="120"/>
      <c r="P173" s="47"/>
      <c r="Q173" s="92"/>
      <c r="R173" s="92"/>
      <c r="S173" s="92"/>
      <c r="T173" s="47"/>
    </row>
    <row r="174" spans="1:20" ht="18" customHeight="1" x14ac:dyDescent="0.35">
      <c r="A174" s="1128"/>
      <c r="B174" s="118"/>
      <c r="C174" s="47"/>
      <c r="D174" s="47"/>
      <c r="E174" s="110"/>
      <c r="F174" s="111"/>
      <c r="G174" s="111"/>
      <c r="H174" s="111"/>
      <c r="I174" s="47"/>
      <c r="J174" s="47"/>
      <c r="K174" s="47"/>
      <c r="L174" s="47"/>
      <c r="M174" s="47"/>
      <c r="N174" s="120"/>
      <c r="O174" s="120"/>
      <c r="P174" s="47"/>
      <c r="Q174" s="92"/>
      <c r="R174" s="92"/>
      <c r="S174" s="92"/>
      <c r="T174" s="47"/>
    </row>
    <row r="175" spans="1:20" ht="18" customHeight="1" x14ac:dyDescent="0.35">
      <c r="A175" s="1128"/>
      <c r="B175" s="118"/>
      <c r="C175" s="47"/>
      <c r="D175" s="47"/>
      <c r="E175" s="110"/>
      <c r="F175" s="111"/>
      <c r="G175" s="111"/>
      <c r="H175" s="111"/>
      <c r="I175" s="47"/>
      <c r="J175" s="47"/>
      <c r="K175" s="47"/>
      <c r="L175" s="47"/>
      <c r="M175" s="47"/>
      <c r="N175" s="120"/>
      <c r="O175" s="120"/>
      <c r="P175" s="47"/>
      <c r="Q175" s="92"/>
      <c r="R175" s="92"/>
      <c r="S175" s="92"/>
      <c r="T175" s="47"/>
    </row>
    <row r="176" spans="1:20" ht="18" customHeight="1" x14ac:dyDescent="0.35">
      <c r="A176" s="1128"/>
      <c r="B176" s="118"/>
      <c r="C176" s="47"/>
      <c r="D176" s="47"/>
      <c r="E176" s="110"/>
      <c r="F176" s="111"/>
      <c r="G176" s="111"/>
      <c r="H176" s="111"/>
      <c r="I176" s="47"/>
      <c r="J176" s="47"/>
      <c r="K176" s="47"/>
      <c r="L176" s="47"/>
      <c r="M176" s="47"/>
      <c r="N176" s="120"/>
      <c r="O176" s="120"/>
      <c r="P176" s="47"/>
      <c r="Q176" s="92"/>
      <c r="R176" s="92"/>
      <c r="S176" s="92"/>
      <c r="T176" s="47"/>
    </row>
    <row r="177" spans="1:20" ht="18" customHeight="1" x14ac:dyDescent="0.35">
      <c r="A177" s="1128"/>
      <c r="B177" s="118"/>
      <c r="C177" s="47"/>
      <c r="D177" s="47"/>
      <c r="E177" s="110"/>
      <c r="F177" s="111"/>
      <c r="G177" s="111"/>
      <c r="H177" s="111"/>
      <c r="I177" s="47"/>
      <c r="J177" s="47"/>
      <c r="K177" s="47"/>
      <c r="L177" s="47"/>
      <c r="M177" s="47"/>
      <c r="N177" s="120"/>
      <c r="O177" s="120"/>
      <c r="P177" s="47"/>
      <c r="Q177" s="92"/>
      <c r="R177" s="92"/>
      <c r="S177" s="92"/>
      <c r="T177" s="47"/>
    </row>
    <row r="178" spans="1:20" ht="18" customHeight="1" x14ac:dyDescent="0.35">
      <c r="A178" s="1128"/>
      <c r="B178" s="118"/>
      <c r="C178" s="47"/>
      <c r="D178" s="47"/>
      <c r="E178" s="110"/>
      <c r="F178" s="111"/>
      <c r="G178" s="111"/>
      <c r="H178" s="111"/>
      <c r="I178" s="47"/>
      <c r="J178" s="47"/>
      <c r="K178" s="47"/>
      <c r="L178" s="47"/>
      <c r="M178" s="47"/>
      <c r="N178" s="120"/>
      <c r="O178" s="120"/>
      <c r="P178" s="47"/>
      <c r="Q178" s="92"/>
      <c r="R178" s="92"/>
      <c r="S178" s="92"/>
      <c r="T178" s="47"/>
    </row>
    <row r="179" spans="1:20" ht="18" customHeight="1" x14ac:dyDescent="0.35">
      <c r="A179" s="1128"/>
      <c r="B179" s="118"/>
      <c r="C179" s="47"/>
      <c r="D179" s="47"/>
      <c r="E179" s="110"/>
      <c r="F179" s="111"/>
      <c r="G179" s="111"/>
      <c r="H179" s="111"/>
      <c r="I179" s="47"/>
      <c r="J179" s="47"/>
      <c r="K179" s="47"/>
      <c r="L179" s="47"/>
      <c r="M179" s="47"/>
      <c r="N179" s="120"/>
      <c r="O179" s="120"/>
      <c r="P179" s="47"/>
      <c r="Q179" s="92"/>
      <c r="R179" s="92"/>
      <c r="S179" s="92"/>
      <c r="T179" s="47"/>
    </row>
    <row r="180" spans="1:20" ht="18" customHeight="1" x14ac:dyDescent="0.35">
      <c r="A180" s="1128"/>
      <c r="B180" s="118"/>
      <c r="C180" s="47"/>
      <c r="D180" s="47"/>
      <c r="E180" s="110"/>
      <c r="F180" s="111"/>
      <c r="G180" s="111"/>
      <c r="H180" s="111"/>
      <c r="I180" s="47"/>
      <c r="J180" s="47"/>
      <c r="K180" s="47"/>
      <c r="L180" s="47"/>
      <c r="M180" s="47"/>
      <c r="N180" s="120"/>
      <c r="O180" s="120"/>
      <c r="P180" s="47"/>
      <c r="Q180" s="92"/>
      <c r="R180" s="92"/>
      <c r="S180" s="92"/>
      <c r="T180" s="47"/>
    </row>
    <row r="181" spans="1:20" ht="18" customHeight="1" x14ac:dyDescent="0.35">
      <c r="A181" s="1128"/>
      <c r="B181" s="118"/>
      <c r="C181" s="47"/>
      <c r="D181" s="47"/>
      <c r="E181" s="110"/>
      <c r="F181" s="111"/>
      <c r="G181" s="111"/>
      <c r="H181" s="111"/>
      <c r="I181" s="47"/>
      <c r="J181" s="47"/>
      <c r="K181" s="47"/>
      <c r="L181" s="47"/>
      <c r="M181" s="47"/>
      <c r="N181" s="120"/>
      <c r="O181" s="120"/>
      <c r="P181" s="47"/>
      <c r="Q181" s="92"/>
      <c r="R181" s="92"/>
      <c r="S181" s="92"/>
      <c r="T181" s="47"/>
    </row>
    <row r="182" spans="1:20" ht="18" customHeight="1" x14ac:dyDescent="0.35">
      <c r="A182" s="1128"/>
      <c r="B182" s="118"/>
      <c r="C182" s="47"/>
      <c r="D182" s="47"/>
      <c r="E182" s="110"/>
      <c r="F182" s="111"/>
      <c r="G182" s="111"/>
      <c r="H182" s="111"/>
      <c r="I182" s="47"/>
      <c r="J182" s="47"/>
      <c r="K182" s="47"/>
      <c r="L182" s="47"/>
      <c r="M182" s="47"/>
      <c r="N182" s="120"/>
      <c r="O182" s="120"/>
      <c r="P182" s="47"/>
      <c r="Q182" s="92"/>
      <c r="R182" s="92"/>
      <c r="S182" s="92"/>
      <c r="T182" s="47"/>
    </row>
    <row r="183" spans="1:20" ht="18" customHeight="1" x14ac:dyDescent="0.35">
      <c r="A183" s="1128"/>
      <c r="B183" s="118"/>
      <c r="C183" s="47"/>
      <c r="D183" s="47"/>
      <c r="E183" s="110"/>
      <c r="F183" s="111"/>
      <c r="G183" s="111"/>
      <c r="H183" s="111"/>
      <c r="I183" s="47"/>
      <c r="J183" s="47"/>
      <c r="K183" s="47"/>
      <c r="L183" s="47"/>
      <c r="M183" s="47"/>
      <c r="N183" s="120"/>
      <c r="O183" s="120"/>
      <c r="P183" s="47"/>
      <c r="Q183" s="92"/>
      <c r="R183" s="92"/>
      <c r="S183" s="92"/>
      <c r="T183" s="47"/>
    </row>
    <row r="184" spans="1:20" ht="18" customHeight="1" x14ac:dyDescent="0.35">
      <c r="A184" s="1128"/>
      <c r="B184" s="118"/>
      <c r="C184" s="47"/>
      <c r="D184" s="47"/>
      <c r="E184" s="110"/>
      <c r="F184" s="111"/>
      <c r="G184" s="111"/>
      <c r="H184" s="111"/>
      <c r="I184" s="47"/>
      <c r="J184" s="47"/>
      <c r="K184" s="47"/>
      <c r="L184" s="47"/>
      <c r="M184" s="47"/>
      <c r="N184" s="120"/>
      <c r="O184" s="120"/>
      <c r="P184" s="47"/>
      <c r="Q184" s="92"/>
      <c r="R184" s="92"/>
      <c r="S184" s="92"/>
      <c r="T184" s="47"/>
    </row>
    <row r="185" spans="1:20" ht="18" customHeight="1" x14ac:dyDescent="0.35">
      <c r="A185" s="1128"/>
      <c r="B185" s="118"/>
      <c r="C185" s="47"/>
      <c r="D185" s="47"/>
      <c r="E185" s="110"/>
      <c r="F185" s="111"/>
      <c r="G185" s="111"/>
      <c r="H185" s="111"/>
      <c r="I185" s="47"/>
      <c r="J185" s="47"/>
      <c r="K185" s="47"/>
      <c r="L185" s="47"/>
      <c r="M185" s="47"/>
      <c r="N185" s="120"/>
      <c r="O185" s="120"/>
      <c r="P185" s="47"/>
      <c r="Q185" s="92"/>
      <c r="R185" s="92"/>
      <c r="S185" s="92"/>
      <c r="T185" s="47"/>
    </row>
    <row r="186" spans="1:20" ht="18" customHeight="1" x14ac:dyDescent="0.35">
      <c r="A186" s="1128"/>
      <c r="B186" s="118"/>
      <c r="C186" s="47"/>
      <c r="D186" s="47"/>
      <c r="E186" s="110"/>
      <c r="F186" s="111"/>
      <c r="G186" s="111"/>
      <c r="H186" s="111"/>
      <c r="I186" s="47"/>
      <c r="J186" s="47"/>
      <c r="K186" s="47"/>
      <c r="L186" s="47"/>
      <c r="M186" s="47"/>
      <c r="N186" s="120"/>
      <c r="O186" s="120"/>
      <c r="P186" s="47"/>
      <c r="Q186" s="92"/>
      <c r="R186" s="92"/>
      <c r="S186" s="92"/>
      <c r="T186" s="47"/>
    </row>
    <row r="187" spans="1:20" ht="18" customHeight="1" x14ac:dyDescent="0.35">
      <c r="A187" s="1128"/>
      <c r="B187" s="118"/>
      <c r="C187" s="47"/>
      <c r="D187" s="47"/>
      <c r="E187" s="110"/>
      <c r="F187" s="111"/>
      <c r="G187" s="111"/>
      <c r="H187" s="111"/>
      <c r="I187" s="47"/>
      <c r="J187" s="47"/>
      <c r="K187" s="47"/>
      <c r="L187" s="47"/>
      <c r="M187" s="47"/>
      <c r="N187" s="120"/>
      <c r="O187" s="120"/>
      <c r="P187" s="47"/>
      <c r="Q187" s="92"/>
      <c r="R187" s="92"/>
      <c r="S187" s="92"/>
      <c r="T187" s="47"/>
    </row>
    <row r="188" spans="1:20" ht="18" customHeight="1" x14ac:dyDescent="0.35">
      <c r="A188" s="1128"/>
      <c r="B188" s="118"/>
      <c r="C188" s="47"/>
      <c r="D188" s="47"/>
      <c r="E188" s="110"/>
      <c r="F188" s="111"/>
      <c r="G188" s="111"/>
      <c r="H188" s="111"/>
      <c r="I188" s="47"/>
      <c r="J188" s="47"/>
      <c r="K188" s="47"/>
      <c r="L188" s="47"/>
      <c r="M188" s="47"/>
      <c r="N188" s="120"/>
      <c r="O188" s="120"/>
      <c r="P188" s="47"/>
      <c r="Q188" s="92"/>
      <c r="R188" s="92"/>
      <c r="S188" s="92"/>
      <c r="T188" s="47"/>
    </row>
    <row r="189" spans="1:20" ht="18" customHeight="1" x14ac:dyDescent="0.35">
      <c r="A189" s="1128"/>
      <c r="B189" s="118"/>
      <c r="C189" s="47"/>
      <c r="D189" s="47"/>
      <c r="E189" s="110"/>
      <c r="F189" s="111"/>
      <c r="G189" s="111"/>
      <c r="H189" s="111"/>
      <c r="I189" s="47"/>
      <c r="J189" s="47"/>
      <c r="K189" s="47"/>
      <c r="L189" s="47"/>
      <c r="M189" s="47"/>
      <c r="N189" s="120"/>
      <c r="O189" s="120"/>
      <c r="P189" s="47"/>
      <c r="Q189" s="92"/>
      <c r="R189" s="92"/>
      <c r="S189" s="92"/>
      <c r="T189" s="47"/>
    </row>
    <row r="190" spans="1:20" ht="18" customHeight="1" x14ac:dyDescent="0.35">
      <c r="A190" s="1128"/>
      <c r="B190" s="118"/>
      <c r="C190" s="47"/>
      <c r="D190" s="47"/>
      <c r="E190" s="110"/>
      <c r="F190" s="111"/>
      <c r="G190" s="111"/>
      <c r="H190" s="111"/>
      <c r="I190" s="47"/>
      <c r="J190" s="47"/>
      <c r="K190" s="47"/>
      <c r="L190" s="47"/>
      <c r="M190" s="47"/>
      <c r="N190" s="120"/>
      <c r="O190" s="120"/>
      <c r="P190" s="47"/>
      <c r="Q190" s="92"/>
      <c r="R190" s="92"/>
      <c r="S190" s="92"/>
      <c r="T190" s="47"/>
    </row>
    <row r="191" spans="1:20" ht="18" customHeight="1" x14ac:dyDescent="0.35">
      <c r="A191" s="1128"/>
      <c r="B191" s="118"/>
      <c r="C191" s="47"/>
      <c r="D191" s="47"/>
      <c r="E191" s="110"/>
      <c r="F191" s="111"/>
      <c r="G191" s="111"/>
      <c r="H191" s="111"/>
      <c r="I191" s="47"/>
      <c r="J191" s="47"/>
      <c r="K191" s="47"/>
      <c r="L191" s="47"/>
      <c r="M191" s="47"/>
      <c r="N191" s="120"/>
      <c r="O191" s="120"/>
      <c r="P191" s="47"/>
      <c r="Q191" s="92"/>
      <c r="R191" s="92"/>
      <c r="S191" s="92"/>
      <c r="T191" s="47"/>
    </row>
    <row r="192" spans="1:20" ht="18" customHeight="1" x14ac:dyDescent="0.35">
      <c r="A192" s="1128"/>
      <c r="B192" s="118"/>
      <c r="C192" s="47"/>
      <c r="D192" s="47"/>
      <c r="E192" s="110"/>
      <c r="F192" s="111"/>
      <c r="G192" s="111"/>
      <c r="H192" s="111"/>
      <c r="I192" s="47"/>
      <c r="J192" s="47"/>
      <c r="K192" s="47"/>
      <c r="L192" s="47"/>
      <c r="M192" s="47"/>
      <c r="N192" s="120"/>
      <c r="O192" s="120"/>
      <c r="P192" s="47"/>
      <c r="Q192" s="92"/>
      <c r="R192" s="92"/>
      <c r="S192" s="92"/>
      <c r="T192" s="47"/>
    </row>
    <row r="193" spans="1:20" ht="18" customHeight="1" x14ac:dyDescent="0.35">
      <c r="A193" s="1128"/>
      <c r="B193" s="118"/>
      <c r="C193" s="47"/>
      <c r="D193" s="47"/>
      <c r="E193" s="110"/>
      <c r="F193" s="111"/>
      <c r="G193" s="111"/>
      <c r="H193" s="111"/>
      <c r="I193" s="47"/>
      <c r="J193" s="47"/>
      <c r="K193" s="47"/>
      <c r="L193" s="47"/>
      <c r="M193" s="47"/>
      <c r="N193" s="120"/>
      <c r="O193" s="120"/>
      <c r="P193" s="47"/>
      <c r="Q193" s="92"/>
      <c r="R193" s="92"/>
      <c r="S193" s="92"/>
      <c r="T193" s="47"/>
    </row>
    <row r="194" spans="1:20" ht="18" customHeight="1" x14ac:dyDescent="0.35">
      <c r="A194" s="1128"/>
      <c r="B194" s="118"/>
      <c r="C194" s="47"/>
      <c r="D194" s="47"/>
      <c r="E194" s="110"/>
      <c r="F194" s="111"/>
      <c r="G194" s="111"/>
      <c r="H194" s="111"/>
      <c r="I194" s="47"/>
      <c r="J194" s="47"/>
      <c r="K194" s="47"/>
      <c r="L194" s="47"/>
      <c r="M194" s="47"/>
      <c r="N194" s="120"/>
      <c r="O194" s="120"/>
      <c r="P194" s="47"/>
      <c r="Q194" s="92"/>
      <c r="R194" s="92"/>
      <c r="S194" s="92"/>
      <c r="T194" s="47"/>
    </row>
    <row r="195" spans="1:20" ht="18" customHeight="1" x14ac:dyDescent="0.35">
      <c r="A195" s="1128"/>
      <c r="B195" s="118"/>
      <c r="C195" s="47"/>
      <c r="D195" s="47"/>
      <c r="E195" s="110"/>
      <c r="F195" s="111"/>
      <c r="G195" s="111"/>
      <c r="H195" s="111"/>
      <c r="I195" s="47"/>
      <c r="J195" s="47"/>
      <c r="K195" s="47"/>
      <c r="L195" s="47"/>
      <c r="M195" s="47"/>
      <c r="N195" s="120"/>
      <c r="O195" s="120"/>
      <c r="P195" s="47"/>
      <c r="Q195" s="92"/>
      <c r="R195" s="92"/>
      <c r="S195" s="92"/>
      <c r="T195" s="47"/>
    </row>
    <row r="196" spans="1:20" ht="18" customHeight="1" x14ac:dyDescent="0.35">
      <c r="A196" s="1128"/>
      <c r="B196" s="118"/>
      <c r="C196" s="47"/>
      <c r="D196" s="47"/>
      <c r="E196" s="110"/>
      <c r="F196" s="111"/>
      <c r="G196" s="111"/>
      <c r="H196" s="111"/>
      <c r="I196" s="47"/>
      <c r="J196" s="47"/>
      <c r="K196" s="47"/>
      <c r="L196" s="47"/>
      <c r="M196" s="47"/>
      <c r="N196" s="120"/>
      <c r="O196" s="120"/>
      <c r="P196" s="47"/>
      <c r="Q196" s="92"/>
      <c r="R196" s="92"/>
      <c r="S196" s="92"/>
      <c r="T196" s="47"/>
    </row>
    <row r="197" spans="1:20" ht="18" customHeight="1" x14ac:dyDescent="0.35">
      <c r="A197" s="1128"/>
      <c r="B197" s="118"/>
      <c r="C197" s="47"/>
      <c r="D197" s="47"/>
      <c r="E197" s="110"/>
      <c r="F197" s="111"/>
      <c r="G197" s="111"/>
      <c r="H197" s="111"/>
      <c r="I197" s="47"/>
      <c r="J197" s="47"/>
      <c r="K197" s="47"/>
      <c r="L197" s="47"/>
      <c r="M197" s="47"/>
      <c r="N197" s="120"/>
      <c r="O197" s="120"/>
      <c r="P197" s="47"/>
      <c r="Q197" s="92"/>
      <c r="R197" s="92"/>
      <c r="S197" s="92"/>
      <c r="T197" s="47"/>
    </row>
    <row r="198" spans="1:20" ht="18" customHeight="1" x14ac:dyDescent="0.35">
      <c r="A198" s="1128"/>
      <c r="B198" s="118"/>
      <c r="C198" s="47"/>
      <c r="D198" s="47"/>
      <c r="E198" s="110"/>
      <c r="F198" s="111"/>
      <c r="G198" s="111"/>
      <c r="H198" s="111"/>
      <c r="I198" s="47"/>
      <c r="J198" s="47"/>
      <c r="K198" s="47"/>
      <c r="L198" s="47"/>
      <c r="M198" s="47"/>
      <c r="N198" s="120"/>
      <c r="O198" s="120"/>
      <c r="P198" s="47"/>
      <c r="Q198" s="92"/>
      <c r="R198" s="92"/>
      <c r="S198" s="92"/>
      <c r="T198" s="47"/>
    </row>
    <row r="199" spans="1:20" ht="18" customHeight="1" x14ac:dyDescent="0.35">
      <c r="A199" s="1128"/>
      <c r="B199" s="118"/>
      <c r="C199" s="47"/>
      <c r="D199" s="47"/>
      <c r="E199" s="110"/>
      <c r="F199" s="111"/>
      <c r="G199" s="111"/>
      <c r="H199" s="111"/>
      <c r="I199" s="47"/>
      <c r="J199" s="47"/>
      <c r="K199" s="47"/>
      <c r="L199" s="47"/>
      <c r="M199" s="47"/>
      <c r="N199" s="120"/>
      <c r="O199" s="120"/>
      <c r="P199" s="47"/>
      <c r="Q199" s="92"/>
      <c r="R199" s="92"/>
      <c r="S199" s="92"/>
      <c r="T199" s="47"/>
    </row>
    <row r="200" spans="1:20" ht="18" customHeight="1" x14ac:dyDescent="0.35">
      <c r="A200" s="1128"/>
      <c r="B200" s="118"/>
      <c r="C200" s="47"/>
      <c r="D200" s="47"/>
      <c r="E200" s="110"/>
      <c r="F200" s="111"/>
      <c r="G200" s="111"/>
      <c r="H200" s="111"/>
      <c r="I200" s="47"/>
      <c r="J200" s="47"/>
      <c r="K200" s="47"/>
      <c r="L200" s="47"/>
      <c r="M200" s="47"/>
      <c r="N200" s="120"/>
      <c r="O200" s="120"/>
      <c r="P200" s="47"/>
      <c r="Q200" s="92"/>
      <c r="R200" s="92"/>
      <c r="S200" s="92"/>
      <c r="T200" s="47"/>
    </row>
    <row r="201" spans="1:20" ht="18" customHeight="1" x14ac:dyDescent="0.35">
      <c r="A201" s="1128"/>
      <c r="B201" s="118"/>
      <c r="C201" s="47"/>
      <c r="D201" s="47"/>
      <c r="E201" s="110"/>
      <c r="F201" s="111"/>
      <c r="G201" s="111"/>
      <c r="H201" s="111"/>
      <c r="I201" s="47"/>
      <c r="J201" s="47"/>
      <c r="K201" s="47"/>
      <c r="L201" s="47"/>
      <c r="M201" s="47"/>
      <c r="N201" s="120"/>
      <c r="O201" s="120"/>
      <c r="P201" s="47"/>
      <c r="Q201" s="92"/>
      <c r="R201" s="92"/>
      <c r="S201" s="92"/>
      <c r="T201" s="47"/>
    </row>
    <row r="202" spans="1:20" ht="18" customHeight="1" x14ac:dyDescent="0.35">
      <c r="A202" s="1128"/>
      <c r="B202" s="118"/>
      <c r="C202" s="47"/>
      <c r="D202" s="47"/>
      <c r="E202" s="110"/>
      <c r="F202" s="111"/>
      <c r="G202" s="111"/>
      <c r="H202" s="111"/>
      <c r="I202" s="47"/>
      <c r="J202" s="47"/>
      <c r="K202" s="47"/>
      <c r="L202" s="47"/>
      <c r="M202" s="47"/>
      <c r="N202" s="120"/>
      <c r="O202" s="120"/>
      <c r="P202" s="47"/>
      <c r="Q202" s="92"/>
      <c r="R202" s="92"/>
      <c r="S202" s="92"/>
      <c r="T202" s="47"/>
    </row>
    <row r="203" spans="1:20" ht="18" customHeight="1" x14ac:dyDescent="0.35">
      <c r="A203" s="1128"/>
      <c r="B203" s="118"/>
      <c r="C203" s="47"/>
      <c r="D203" s="47"/>
      <c r="E203" s="110"/>
      <c r="F203" s="111"/>
      <c r="G203" s="111"/>
      <c r="H203" s="111"/>
      <c r="I203" s="47"/>
      <c r="J203" s="47"/>
      <c r="K203" s="47"/>
      <c r="L203" s="47"/>
      <c r="M203" s="47"/>
      <c r="N203" s="120"/>
      <c r="O203" s="120"/>
      <c r="P203" s="47"/>
      <c r="Q203" s="92"/>
      <c r="R203" s="92"/>
      <c r="S203" s="92"/>
      <c r="T203" s="47"/>
    </row>
    <row r="204" spans="1:20" ht="18" customHeight="1" x14ac:dyDescent="0.35">
      <c r="A204" s="1128"/>
      <c r="B204" s="118"/>
      <c r="C204" s="47"/>
      <c r="D204" s="47"/>
      <c r="E204" s="110"/>
      <c r="F204" s="111"/>
      <c r="G204" s="111"/>
      <c r="H204" s="111"/>
      <c r="I204" s="47"/>
      <c r="J204" s="47"/>
      <c r="K204" s="47"/>
      <c r="L204" s="47"/>
      <c r="M204" s="47"/>
      <c r="N204" s="120"/>
      <c r="O204" s="120"/>
      <c r="P204" s="47"/>
      <c r="Q204" s="92"/>
      <c r="R204" s="92"/>
      <c r="S204" s="92"/>
      <c r="T204" s="47"/>
    </row>
    <row r="205" spans="1:20" ht="18" customHeight="1" x14ac:dyDescent="0.35">
      <c r="A205" s="1128"/>
      <c r="B205" s="118"/>
      <c r="C205" s="47"/>
      <c r="D205" s="47"/>
      <c r="E205" s="110"/>
      <c r="F205" s="111"/>
      <c r="G205" s="111"/>
      <c r="H205" s="111"/>
      <c r="I205" s="47"/>
      <c r="J205" s="47"/>
      <c r="K205" s="47"/>
      <c r="L205" s="47"/>
      <c r="M205" s="47"/>
      <c r="N205" s="120"/>
      <c r="O205" s="120"/>
      <c r="P205" s="47"/>
      <c r="Q205" s="92"/>
      <c r="R205" s="92"/>
      <c r="S205" s="92"/>
      <c r="T205" s="47"/>
    </row>
    <row r="206" spans="1:20" ht="18" customHeight="1" x14ac:dyDescent="0.35">
      <c r="A206" s="1128"/>
      <c r="B206" s="118"/>
      <c r="C206" s="47"/>
      <c r="D206" s="47"/>
      <c r="E206" s="110"/>
      <c r="F206" s="111"/>
      <c r="G206" s="111"/>
      <c r="H206" s="111"/>
      <c r="I206" s="47"/>
      <c r="J206" s="47"/>
      <c r="K206" s="47"/>
      <c r="L206" s="47"/>
      <c r="M206" s="47"/>
      <c r="N206" s="120"/>
      <c r="O206" s="120"/>
      <c r="P206" s="47"/>
      <c r="Q206" s="92"/>
      <c r="R206" s="92"/>
      <c r="S206" s="92"/>
      <c r="T206" s="47"/>
    </row>
    <row r="207" spans="1:20" ht="18" customHeight="1" x14ac:dyDescent="0.35">
      <c r="A207" s="1128"/>
      <c r="B207" s="118"/>
      <c r="C207" s="47"/>
      <c r="D207" s="47"/>
      <c r="E207" s="110"/>
      <c r="F207" s="111"/>
      <c r="G207" s="111"/>
      <c r="H207" s="111"/>
      <c r="I207" s="47"/>
      <c r="J207" s="47"/>
      <c r="K207" s="47"/>
      <c r="L207" s="47"/>
      <c r="M207" s="47"/>
      <c r="N207" s="120"/>
      <c r="O207" s="120"/>
      <c r="P207" s="47"/>
      <c r="Q207" s="92"/>
      <c r="R207" s="92"/>
      <c r="S207" s="92"/>
      <c r="T207" s="47"/>
    </row>
    <row r="208" spans="1:20" ht="18" customHeight="1" x14ac:dyDescent="0.35">
      <c r="A208" s="1128"/>
      <c r="B208" s="118"/>
      <c r="C208" s="47"/>
      <c r="D208" s="47"/>
      <c r="E208" s="110"/>
      <c r="F208" s="111"/>
      <c r="G208" s="111"/>
      <c r="H208" s="111"/>
      <c r="I208" s="47"/>
      <c r="J208" s="47"/>
      <c r="K208" s="47"/>
      <c r="L208" s="47"/>
      <c r="M208" s="47"/>
      <c r="N208" s="120"/>
      <c r="O208" s="120"/>
      <c r="P208" s="47"/>
      <c r="Q208" s="92"/>
      <c r="R208" s="92"/>
      <c r="S208" s="92"/>
      <c r="T208" s="47"/>
    </row>
    <row r="209" spans="1:20" ht="18" customHeight="1" x14ac:dyDescent="0.35">
      <c r="A209" s="1128"/>
      <c r="B209" s="118"/>
      <c r="C209" s="47"/>
      <c r="D209" s="47"/>
      <c r="E209" s="110"/>
      <c r="F209" s="111"/>
      <c r="G209" s="111"/>
      <c r="H209" s="111"/>
      <c r="I209" s="47"/>
      <c r="J209" s="47"/>
      <c r="K209" s="47"/>
      <c r="L209" s="47"/>
      <c r="M209" s="47"/>
      <c r="N209" s="120"/>
      <c r="O209" s="120"/>
      <c r="P209" s="47"/>
      <c r="Q209" s="92"/>
      <c r="R209" s="92"/>
      <c r="S209" s="92"/>
      <c r="T209" s="47"/>
    </row>
    <row r="210" spans="1:20" ht="18" customHeight="1" x14ac:dyDescent="0.35">
      <c r="A210" s="1128"/>
      <c r="B210" s="118"/>
      <c r="C210" s="47"/>
      <c r="D210" s="47"/>
      <c r="E210" s="110"/>
      <c r="F210" s="111"/>
      <c r="G210" s="111"/>
      <c r="H210" s="111"/>
      <c r="I210" s="47"/>
      <c r="J210" s="47"/>
      <c r="K210" s="47"/>
      <c r="L210" s="47"/>
      <c r="M210" s="47"/>
      <c r="N210" s="120"/>
      <c r="O210" s="120"/>
      <c r="P210" s="47"/>
      <c r="Q210" s="92"/>
      <c r="R210" s="92"/>
      <c r="S210" s="92"/>
      <c r="T210" s="47"/>
    </row>
    <row r="211" spans="1:20" ht="18" customHeight="1" x14ac:dyDescent="0.35">
      <c r="A211" s="1128"/>
      <c r="B211" s="118"/>
      <c r="C211" s="47"/>
      <c r="D211" s="47"/>
      <c r="E211" s="110"/>
      <c r="F211" s="111"/>
      <c r="G211" s="111"/>
      <c r="H211" s="111"/>
      <c r="I211" s="47"/>
      <c r="J211" s="47"/>
      <c r="K211" s="47"/>
      <c r="L211" s="47"/>
      <c r="M211" s="47"/>
      <c r="N211" s="120"/>
      <c r="O211" s="120"/>
      <c r="P211" s="47"/>
      <c r="Q211" s="92"/>
      <c r="R211" s="92"/>
      <c r="S211" s="92"/>
      <c r="T211" s="47"/>
    </row>
    <row r="212" spans="1:20" ht="18" customHeight="1" x14ac:dyDescent="0.35">
      <c r="A212" s="1128"/>
      <c r="B212" s="118"/>
      <c r="C212" s="47"/>
      <c r="D212" s="47"/>
      <c r="E212" s="110"/>
      <c r="F212" s="111"/>
      <c r="G212" s="111"/>
      <c r="H212" s="111"/>
      <c r="I212" s="47"/>
      <c r="J212" s="47"/>
      <c r="K212" s="47"/>
      <c r="L212" s="47"/>
      <c r="M212" s="47"/>
      <c r="N212" s="120"/>
      <c r="O212" s="120"/>
      <c r="P212" s="47"/>
      <c r="Q212" s="92"/>
      <c r="R212" s="92"/>
      <c r="S212" s="92"/>
      <c r="T212" s="47"/>
    </row>
    <row r="213" spans="1:20" ht="18" customHeight="1" x14ac:dyDescent="0.35">
      <c r="A213" s="1128"/>
      <c r="B213" s="118"/>
      <c r="C213" s="47"/>
      <c r="D213" s="47"/>
      <c r="E213" s="110"/>
      <c r="F213" s="111"/>
      <c r="G213" s="111"/>
      <c r="H213" s="111"/>
      <c r="I213" s="47"/>
      <c r="J213" s="47"/>
      <c r="K213" s="47"/>
      <c r="L213" s="47"/>
      <c r="M213" s="47"/>
      <c r="N213" s="120"/>
      <c r="O213" s="120"/>
      <c r="P213" s="47"/>
      <c r="Q213" s="92"/>
      <c r="R213" s="92"/>
      <c r="S213" s="92"/>
      <c r="T213" s="47"/>
    </row>
    <row r="214" spans="1:20" ht="18" customHeight="1" x14ac:dyDescent="0.35">
      <c r="A214" s="1128"/>
      <c r="B214" s="118"/>
      <c r="C214" s="47"/>
      <c r="D214" s="47"/>
      <c r="E214" s="110"/>
      <c r="F214" s="111"/>
      <c r="G214" s="111"/>
      <c r="H214" s="111"/>
      <c r="I214" s="47"/>
      <c r="J214" s="47"/>
      <c r="K214" s="47"/>
      <c r="L214" s="47"/>
      <c r="M214" s="47"/>
      <c r="N214" s="120"/>
      <c r="O214" s="120"/>
      <c r="P214" s="47"/>
      <c r="Q214" s="92"/>
      <c r="R214" s="92"/>
      <c r="S214" s="92"/>
      <c r="T214" s="47"/>
    </row>
    <row r="215" spans="1:20" ht="18" customHeight="1" x14ac:dyDescent="0.35">
      <c r="A215" s="1128"/>
      <c r="B215" s="118"/>
      <c r="C215" s="47"/>
      <c r="D215" s="47"/>
      <c r="E215" s="110"/>
      <c r="F215" s="111"/>
      <c r="G215" s="111"/>
      <c r="H215" s="111"/>
      <c r="I215" s="47"/>
      <c r="J215" s="47"/>
      <c r="K215" s="47"/>
      <c r="L215" s="47"/>
      <c r="M215" s="47"/>
      <c r="N215" s="120"/>
      <c r="O215" s="120"/>
      <c r="P215" s="47"/>
      <c r="Q215" s="92"/>
      <c r="R215" s="92"/>
      <c r="S215" s="92"/>
      <c r="T215" s="47"/>
    </row>
    <row r="216" spans="1:20" ht="18" customHeight="1" x14ac:dyDescent="0.35">
      <c r="A216" s="1128"/>
      <c r="B216" s="118"/>
      <c r="C216" s="47"/>
      <c r="D216" s="47"/>
      <c r="E216" s="110"/>
      <c r="F216" s="111"/>
      <c r="G216" s="111"/>
      <c r="H216" s="111"/>
      <c r="I216" s="47"/>
      <c r="J216" s="47"/>
      <c r="K216" s="47"/>
      <c r="L216" s="47"/>
      <c r="M216" s="47"/>
      <c r="N216" s="120"/>
      <c r="O216" s="120"/>
      <c r="P216" s="47"/>
      <c r="Q216" s="92"/>
      <c r="R216" s="92"/>
      <c r="S216" s="92"/>
      <c r="T216" s="47"/>
    </row>
    <row r="217" spans="1:20" ht="18" customHeight="1" x14ac:dyDescent="0.35">
      <c r="A217" s="1128"/>
      <c r="B217" s="118"/>
      <c r="C217" s="47"/>
      <c r="D217" s="47"/>
      <c r="E217" s="110"/>
      <c r="F217" s="111"/>
      <c r="G217" s="111"/>
      <c r="H217" s="111"/>
      <c r="I217" s="47"/>
      <c r="J217" s="47"/>
      <c r="K217" s="47"/>
      <c r="L217" s="47"/>
      <c r="M217" s="47"/>
      <c r="N217" s="120"/>
      <c r="O217" s="120"/>
      <c r="P217" s="47"/>
      <c r="Q217" s="92"/>
      <c r="R217" s="92"/>
      <c r="S217" s="92"/>
      <c r="T217" s="47"/>
    </row>
    <row r="218" spans="1:20" ht="18" customHeight="1" x14ac:dyDescent="0.35">
      <c r="A218" s="1128"/>
      <c r="B218" s="118"/>
      <c r="C218" s="47"/>
      <c r="D218" s="47"/>
      <c r="E218" s="110"/>
      <c r="F218" s="111"/>
      <c r="G218" s="111"/>
      <c r="H218" s="111"/>
      <c r="I218" s="47"/>
      <c r="J218" s="47"/>
      <c r="K218" s="47"/>
      <c r="L218" s="47"/>
      <c r="M218" s="47"/>
      <c r="N218" s="120"/>
      <c r="O218" s="120"/>
      <c r="P218" s="47"/>
      <c r="Q218" s="92"/>
      <c r="R218" s="92"/>
      <c r="S218" s="92"/>
      <c r="T218" s="47"/>
    </row>
    <row r="219" spans="1:20" ht="18" customHeight="1" x14ac:dyDescent="0.35">
      <c r="A219" s="1128"/>
      <c r="B219" s="118"/>
      <c r="C219" s="47"/>
      <c r="D219" s="47"/>
      <c r="E219" s="110"/>
      <c r="F219" s="111"/>
      <c r="G219" s="111"/>
      <c r="H219" s="111"/>
      <c r="I219" s="47"/>
      <c r="J219" s="47"/>
      <c r="K219" s="47"/>
      <c r="L219" s="47"/>
      <c r="M219" s="47"/>
      <c r="N219" s="120"/>
      <c r="O219" s="120"/>
      <c r="P219" s="47"/>
      <c r="Q219" s="92"/>
      <c r="R219" s="92"/>
      <c r="S219" s="92"/>
      <c r="T219" s="47"/>
    </row>
    <row r="220" spans="1:20" ht="18" customHeight="1" x14ac:dyDescent="0.35">
      <c r="A220" s="1128"/>
      <c r="B220" s="118"/>
      <c r="C220" s="47"/>
      <c r="D220" s="47"/>
      <c r="E220" s="110"/>
      <c r="F220" s="111"/>
      <c r="G220" s="111"/>
      <c r="H220" s="111"/>
      <c r="I220" s="47"/>
      <c r="J220" s="47"/>
      <c r="K220" s="47"/>
      <c r="L220" s="47"/>
      <c r="M220" s="47"/>
      <c r="N220" s="120"/>
      <c r="O220" s="120"/>
      <c r="P220" s="47"/>
      <c r="Q220" s="92"/>
      <c r="R220" s="92"/>
      <c r="S220" s="92"/>
      <c r="T220" s="47"/>
    </row>
    <row r="221" spans="1:20" ht="18" customHeight="1" x14ac:dyDescent="0.35">
      <c r="A221" s="1128"/>
      <c r="B221" s="118"/>
      <c r="C221" s="47"/>
      <c r="D221" s="47"/>
      <c r="E221" s="110"/>
      <c r="F221" s="111"/>
      <c r="G221" s="111"/>
      <c r="H221" s="111"/>
      <c r="I221" s="47"/>
      <c r="J221" s="47"/>
      <c r="K221" s="47"/>
      <c r="L221" s="47"/>
      <c r="M221" s="47"/>
      <c r="N221" s="120"/>
      <c r="O221" s="120"/>
      <c r="P221" s="47"/>
      <c r="Q221" s="92"/>
      <c r="R221" s="92"/>
      <c r="S221" s="92"/>
      <c r="T221" s="47"/>
    </row>
    <row r="222" spans="1:20" ht="18" customHeight="1" x14ac:dyDescent="0.35">
      <c r="A222" s="1128"/>
      <c r="B222" s="118"/>
      <c r="C222" s="47"/>
      <c r="D222" s="47"/>
      <c r="E222" s="110"/>
      <c r="F222" s="111"/>
      <c r="G222" s="111"/>
      <c r="H222" s="111"/>
      <c r="I222" s="47"/>
      <c r="J222" s="47"/>
      <c r="K222" s="47"/>
      <c r="L222" s="47"/>
      <c r="M222" s="47"/>
      <c r="N222" s="120"/>
      <c r="O222" s="120"/>
      <c r="P222" s="47"/>
      <c r="Q222" s="92"/>
      <c r="R222" s="92"/>
      <c r="S222" s="92"/>
      <c r="T222" s="47"/>
    </row>
    <row r="223" spans="1:20" ht="18" customHeight="1" x14ac:dyDescent="0.35">
      <c r="A223" s="1128"/>
      <c r="B223" s="118"/>
      <c r="C223" s="47"/>
      <c r="D223" s="47"/>
      <c r="E223" s="110"/>
      <c r="F223" s="111"/>
      <c r="G223" s="111"/>
      <c r="H223" s="111"/>
      <c r="I223" s="47"/>
      <c r="J223" s="47"/>
      <c r="K223" s="47"/>
      <c r="L223" s="47"/>
      <c r="M223" s="47"/>
      <c r="N223" s="120"/>
      <c r="O223" s="120"/>
      <c r="P223" s="47"/>
      <c r="Q223" s="92"/>
      <c r="R223" s="92"/>
      <c r="S223" s="92"/>
      <c r="T223" s="47"/>
    </row>
    <row r="224" spans="1:20" ht="18" customHeight="1" x14ac:dyDescent="0.35">
      <c r="A224" s="1128"/>
      <c r="B224" s="118"/>
      <c r="C224" s="47"/>
      <c r="D224" s="47"/>
      <c r="E224" s="110"/>
      <c r="F224" s="111"/>
      <c r="G224" s="111"/>
      <c r="H224" s="111"/>
      <c r="I224" s="47"/>
      <c r="J224" s="47"/>
      <c r="K224" s="47"/>
      <c r="L224" s="47"/>
      <c r="M224" s="47"/>
      <c r="N224" s="120"/>
      <c r="O224" s="120"/>
      <c r="P224" s="47"/>
      <c r="Q224" s="92"/>
      <c r="R224" s="92"/>
      <c r="S224" s="92"/>
      <c r="T224" s="47"/>
    </row>
    <row r="225" spans="1:20" ht="18" customHeight="1" x14ac:dyDescent="0.35">
      <c r="A225" s="1128"/>
      <c r="B225" s="118"/>
      <c r="C225" s="47"/>
      <c r="D225" s="47"/>
      <c r="E225" s="110"/>
      <c r="F225" s="111"/>
      <c r="G225" s="111"/>
      <c r="H225" s="111"/>
      <c r="I225" s="47"/>
      <c r="J225" s="47"/>
      <c r="K225" s="47"/>
      <c r="L225" s="47"/>
      <c r="M225" s="47"/>
      <c r="N225" s="120"/>
      <c r="O225" s="120"/>
      <c r="P225" s="47"/>
      <c r="Q225" s="92"/>
      <c r="R225" s="92"/>
      <c r="S225" s="92"/>
      <c r="T225" s="47"/>
    </row>
    <row r="226" spans="1:20" ht="18" customHeight="1" x14ac:dyDescent="0.35">
      <c r="A226" s="1128"/>
      <c r="B226" s="118"/>
      <c r="C226" s="47"/>
      <c r="D226" s="47"/>
      <c r="E226" s="110"/>
      <c r="F226" s="111"/>
      <c r="G226" s="111"/>
      <c r="H226" s="111"/>
      <c r="I226" s="47"/>
      <c r="J226" s="47"/>
      <c r="K226" s="47"/>
      <c r="L226" s="47"/>
      <c r="M226" s="47"/>
      <c r="N226" s="120"/>
      <c r="O226" s="120"/>
      <c r="P226" s="47"/>
      <c r="Q226" s="92"/>
      <c r="R226" s="92"/>
      <c r="S226" s="92"/>
      <c r="T226" s="47"/>
    </row>
    <row r="227" spans="1:20" ht="18" customHeight="1" x14ac:dyDescent="0.35">
      <c r="A227" s="1128"/>
      <c r="B227" s="118"/>
      <c r="C227" s="47"/>
      <c r="D227" s="47"/>
      <c r="E227" s="110"/>
      <c r="F227" s="111"/>
      <c r="G227" s="111"/>
      <c r="H227" s="111"/>
      <c r="I227" s="47"/>
      <c r="J227" s="47"/>
      <c r="K227" s="47"/>
      <c r="L227" s="47"/>
      <c r="M227" s="47"/>
      <c r="N227" s="120"/>
      <c r="O227" s="120"/>
      <c r="P227" s="47"/>
      <c r="Q227" s="92"/>
      <c r="R227" s="92"/>
      <c r="S227" s="92"/>
      <c r="T227" s="47"/>
    </row>
    <row r="228" spans="1:20" ht="18" customHeight="1" x14ac:dyDescent="0.35">
      <c r="A228" s="1128"/>
      <c r="B228" s="118"/>
      <c r="C228" s="47"/>
      <c r="D228" s="47"/>
      <c r="E228" s="110"/>
      <c r="F228" s="111"/>
      <c r="G228" s="111"/>
      <c r="H228" s="111"/>
      <c r="I228" s="47"/>
      <c r="J228" s="47"/>
      <c r="K228" s="47"/>
      <c r="L228" s="47"/>
      <c r="M228" s="47"/>
      <c r="N228" s="120"/>
      <c r="O228" s="120"/>
      <c r="P228" s="47"/>
      <c r="Q228" s="92"/>
      <c r="R228" s="92"/>
      <c r="S228" s="92"/>
      <c r="T228" s="47"/>
    </row>
    <row r="229" spans="1:20" ht="18" customHeight="1" x14ac:dyDescent="0.35">
      <c r="A229" s="1128"/>
      <c r="B229" s="118"/>
      <c r="C229" s="47"/>
      <c r="D229" s="47"/>
      <c r="E229" s="110"/>
      <c r="F229" s="111"/>
      <c r="G229" s="111"/>
      <c r="H229" s="111"/>
      <c r="I229" s="47"/>
      <c r="J229" s="47"/>
      <c r="K229" s="47"/>
      <c r="L229" s="47"/>
      <c r="M229" s="47"/>
      <c r="N229" s="120"/>
      <c r="O229" s="120"/>
      <c r="P229" s="47"/>
      <c r="Q229" s="92"/>
      <c r="R229" s="92"/>
      <c r="S229" s="92"/>
      <c r="T229" s="47"/>
    </row>
    <row r="230" spans="1:20" ht="18" customHeight="1" x14ac:dyDescent="0.35">
      <c r="A230" s="1128"/>
      <c r="B230" s="118"/>
      <c r="C230" s="47"/>
      <c r="D230" s="47"/>
      <c r="E230" s="110"/>
      <c r="F230" s="111"/>
      <c r="G230" s="111"/>
      <c r="H230" s="111"/>
      <c r="I230" s="47"/>
      <c r="J230" s="47"/>
      <c r="K230" s="47"/>
      <c r="L230" s="47"/>
      <c r="M230" s="47"/>
      <c r="N230" s="120"/>
      <c r="O230" s="120"/>
      <c r="P230" s="47"/>
      <c r="Q230" s="92"/>
      <c r="R230" s="92"/>
      <c r="S230" s="92"/>
      <c r="T230" s="47"/>
    </row>
    <row r="231" spans="1:20" ht="18" customHeight="1" x14ac:dyDescent="0.35">
      <c r="A231" s="1128"/>
      <c r="B231" s="118"/>
      <c r="C231" s="47"/>
      <c r="D231" s="47"/>
      <c r="E231" s="110"/>
      <c r="F231" s="111"/>
      <c r="G231" s="111"/>
      <c r="H231" s="111"/>
      <c r="I231" s="47"/>
      <c r="J231" s="47"/>
      <c r="K231" s="47"/>
      <c r="L231" s="47"/>
      <c r="M231" s="47"/>
      <c r="N231" s="120"/>
      <c r="O231" s="120"/>
      <c r="P231" s="47"/>
      <c r="Q231" s="92"/>
      <c r="R231" s="92"/>
      <c r="S231" s="92"/>
      <c r="T231" s="47"/>
    </row>
    <row r="232" spans="1:20" ht="18" customHeight="1" x14ac:dyDescent="0.35">
      <c r="A232" s="1128"/>
      <c r="B232" s="118"/>
      <c r="C232" s="47"/>
      <c r="D232" s="47"/>
      <c r="E232" s="110"/>
      <c r="F232" s="111"/>
      <c r="G232" s="111"/>
      <c r="H232" s="111"/>
      <c r="I232" s="47"/>
      <c r="J232" s="47"/>
      <c r="K232" s="47"/>
      <c r="L232" s="47"/>
      <c r="M232" s="47"/>
      <c r="N232" s="120"/>
      <c r="O232" s="120"/>
      <c r="P232" s="47"/>
      <c r="Q232" s="92"/>
      <c r="R232" s="92"/>
      <c r="S232" s="92"/>
      <c r="T232" s="47"/>
    </row>
    <row r="233" spans="1:20" ht="18" customHeight="1" x14ac:dyDescent="0.35">
      <c r="A233" s="1128"/>
      <c r="B233" s="118"/>
      <c r="C233" s="47"/>
      <c r="D233" s="47"/>
      <c r="E233" s="110"/>
      <c r="F233" s="111"/>
      <c r="G233" s="111"/>
      <c r="H233" s="111"/>
      <c r="I233" s="47"/>
      <c r="J233" s="47"/>
      <c r="K233" s="47"/>
      <c r="L233" s="47"/>
      <c r="M233" s="47"/>
      <c r="N233" s="120"/>
      <c r="O233" s="120"/>
      <c r="P233" s="47"/>
      <c r="Q233" s="92"/>
      <c r="R233" s="92"/>
      <c r="S233" s="92"/>
      <c r="T233" s="47"/>
    </row>
    <row r="234" spans="1:20" ht="18" customHeight="1" x14ac:dyDescent="0.35">
      <c r="A234" s="1128"/>
      <c r="B234" s="118"/>
      <c r="C234" s="47"/>
      <c r="D234" s="47"/>
      <c r="E234" s="110"/>
      <c r="F234" s="111"/>
      <c r="G234" s="111"/>
      <c r="H234" s="111"/>
      <c r="I234" s="47"/>
      <c r="J234" s="47"/>
      <c r="K234" s="47"/>
      <c r="L234" s="47"/>
      <c r="M234" s="47"/>
      <c r="N234" s="120"/>
      <c r="O234" s="120"/>
      <c r="P234" s="47"/>
      <c r="Q234" s="92"/>
      <c r="R234" s="92"/>
      <c r="S234" s="92"/>
      <c r="T234" s="47"/>
    </row>
    <row r="235" spans="1:20" ht="18" customHeight="1" x14ac:dyDescent="0.35">
      <c r="A235" s="1128"/>
      <c r="B235" s="118"/>
      <c r="C235" s="47"/>
      <c r="D235" s="47"/>
      <c r="E235" s="110"/>
      <c r="F235" s="111"/>
      <c r="G235" s="111"/>
      <c r="H235" s="111"/>
      <c r="I235" s="47"/>
      <c r="J235" s="47"/>
      <c r="K235" s="47"/>
      <c r="L235" s="47"/>
      <c r="M235" s="47"/>
      <c r="N235" s="120"/>
      <c r="O235" s="120"/>
      <c r="P235" s="47"/>
      <c r="Q235" s="92"/>
      <c r="R235" s="92"/>
      <c r="S235" s="92"/>
      <c r="T235" s="47"/>
    </row>
    <row r="236" spans="1:20" ht="18" customHeight="1" x14ac:dyDescent="0.35">
      <c r="A236" s="1128"/>
      <c r="B236" s="118"/>
      <c r="C236" s="47"/>
      <c r="D236" s="47"/>
      <c r="E236" s="110"/>
      <c r="F236" s="111"/>
      <c r="G236" s="111"/>
      <c r="H236" s="111"/>
      <c r="I236" s="47"/>
      <c r="J236" s="47"/>
      <c r="K236" s="47"/>
      <c r="L236" s="47"/>
      <c r="M236" s="47"/>
      <c r="N236" s="120"/>
      <c r="O236" s="120"/>
      <c r="P236" s="47"/>
      <c r="Q236" s="92"/>
      <c r="R236" s="92"/>
      <c r="S236" s="92"/>
      <c r="T236" s="47"/>
    </row>
    <row r="237" spans="1:20" ht="18" customHeight="1" x14ac:dyDescent="0.35">
      <c r="A237" s="1128"/>
      <c r="B237" s="118"/>
      <c r="C237" s="47"/>
      <c r="D237" s="47"/>
      <c r="E237" s="110"/>
      <c r="F237" s="111"/>
      <c r="G237" s="111"/>
      <c r="H237" s="111"/>
      <c r="I237" s="47"/>
      <c r="J237" s="47"/>
      <c r="K237" s="47"/>
      <c r="L237" s="47"/>
      <c r="M237" s="47"/>
      <c r="N237" s="120"/>
      <c r="O237" s="120"/>
      <c r="P237" s="47"/>
      <c r="Q237" s="92"/>
      <c r="R237" s="92"/>
      <c r="S237" s="92"/>
      <c r="T237" s="47"/>
    </row>
    <row r="238" spans="1:20" ht="18" customHeight="1" x14ac:dyDescent="0.35">
      <c r="A238" s="1128"/>
      <c r="B238" s="118"/>
      <c r="C238" s="47"/>
      <c r="D238" s="47"/>
      <c r="E238" s="110"/>
      <c r="F238" s="111"/>
      <c r="G238" s="111"/>
      <c r="H238" s="111"/>
      <c r="I238" s="47"/>
      <c r="J238" s="47"/>
      <c r="K238" s="47"/>
      <c r="L238" s="47"/>
      <c r="M238" s="47"/>
      <c r="N238" s="120"/>
      <c r="O238" s="120"/>
      <c r="P238" s="47"/>
      <c r="Q238" s="92"/>
      <c r="R238" s="92"/>
      <c r="S238" s="92"/>
      <c r="T238" s="47"/>
    </row>
    <row r="239" spans="1:20" ht="18" customHeight="1" x14ac:dyDescent="0.35">
      <c r="A239" s="1128"/>
      <c r="B239" s="118"/>
      <c r="C239" s="47"/>
      <c r="D239" s="47"/>
      <c r="E239" s="110"/>
      <c r="F239" s="111"/>
      <c r="G239" s="111"/>
      <c r="H239" s="111"/>
      <c r="I239" s="47"/>
      <c r="J239" s="47"/>
      <c r="K239" s="47"/>
      <c r="L239" s="47"/>
      <c r="M239" s="47"/>
      <c r="N239" s="120"/>
      <c r="O239" s="120"/>
      <c r="P239" s="47"/>
      <c r="Q239" s="92"/>
      <c r="R239" s="92"/>
      <c r="S239" s="92"/>
      <c r="T239" s="47"/>
    </row>
    <row r="240" spans="1:20" ht="18" customHeight="1" x14ac:dyDescent="0.35">
      <c r="A240" s="1128"/>
      <c r="B240" s="118"/>
      <c r="C240" s="47"/>
      <c r="D240" s="47"/>
      <c r="E240" s="110"/>
      <c r="F240" s="111"/>
      <c r="G240" s="111"/>
      <c r="H240" s="111"/>
      <c r="I240" s="47"/>
      <c r="J240" s="47"/>
      <c r="K240" s="47"/>
      <c r="L240" s="47"/>
      <c r="M240" s="47"/>
      <c r="N240" s="120"/>
      <c r="O240" s="120"/>
      <c r="P240" s="47"/>
      <c r="Q240" s="92"/>
      <c r="R240" s="92"/>
      <c r="S240" s="92"/>
      <c r="T240" s="47"/>
    </row>
    <row r="241" spans="1:20" ht="18" customHeight="1" x14ac:dyDescent="0.35">
      <c r="A241" s="1128"/>
      <c r="B241" s="118"/>
      <c r="C241" s="47"/>
      <c r="D241" s="47"/>
      <c r="E241" s="110"/>
      <c r="F241" s="111"/>
      <c r="G241" s="111"/>
      <c r="H241" s="111"/>
      <c r="I241" s="47"/>
      <c r="J241" s="47"/>
      <c r="K241" s="47"/>
      <c r="L241" s="47"/>
      <c r="M241" s="47"/>
      <c r="N241" s="120"/>
      <c r="O241" s="120"/>
      <c r="P241" s="47"/>
      <c r="Q241" s="92"/>
      <c r="R241" s="92"/>
      <c r="S241" s="92"/>
      <c r="T241" s="47"/>
    </row>
    <row r="242" spans="1:20" ht="18" customHeight="1" x14ac:dyDescent="0.35">
      <c r="A242" s="1128"/>
      <c r="B242" s="118"/>
      <c r="C242" s="47"/>
      <c r="D242" s="47"/>
      <c r="E242" s="110"/>
      <c r="F242" s="111"/>
      <c r="G242" s="111"/>
      <c r="H242" s="111"/>
      <c r="I242" s="47"/>
      <c r="J242" s="47"/>
      <c r="K242" s="47"/>
      <c r="L242" s="47"/>
      <c r="M242" s="47"/>
      <c r="N242" s="120"/>
      <c r="O242" s="120"/>
      <c r="P242" s="47"/>
      <c r="Q242" s="92"/>
      <c r="R242" s="92"/>
      <c r="S242" s="92"/>
      <c r="T242" s="47"/>
    </row>
    <row r="243" spans="1:20" ht="18" customHeight="1" x14ac:dyDescent="0.35">
      <c r="A243" s="1128"/>
      <c r="B243" s="118"/>
      <c r="C243" s="47"/>
      <c r="D243" s="47"/>
      <c r="E243" s="110"/>
      <c r="F243" s="111"/>
      <c r="G243" s="111"/>
      <c r="H243" s="111"/>
      <c r="I243" s="47"/>
      <c r="J243" s="47"/>
      <c r="K243" s="47"/>
      <c r="L243" s="47"/>
      <c r="M243" s="47"/>
      <c r="N243" s="120"/>
      <c r="O243" s="120"/>
      <c r="P243" s="47"/>
      <c r="Q243" s="92"/>
      <c r="R243" s="92"/>
      <c r="S243" s="92"/>
      <c r="T243" s="47"/>
    </row>
    <row r="244" spans="1:20" ht="18" customHeight="1" x14ac:dyDescent="0.35">
      <c r="A244" s="1128"/>
      <c r="B244" s="118"/>
      <c r="C244" s="47"/>
      <c r="D244" s="47"/>
      <c r="E244" s="110"/>
      <c r="F244" s="111"/>
      <c r="G244" s="111"/>
      <c r="H244" s="111"/>
      <c r="I244" s="47"/>
      <c r="J244" s="47"/>
      <c r="K244" s="47"/>
      <c r="L244" s="47"/>
      <c r="M244" s="47"/>
      <c r="N244" s="120"/>
      <c r="O244" s="120"/>
      <c r="P244" s="47"/>
      <c r="Q244" s="92"/>
      <c r="R244" s="92"/>
      <c r="S244" s="92"/>
      <c r="T244" s="47"/>
    </row>
    <row r="245" spans="1:20" ht="18" customHeight="1" x14ac:dyDescent="0.35">
      <c r="A245" s="1128"/>
      <c r="B245" s="118"/>
      <c r="C245" s="47"/>
      <c r="D245" s="47"/>
      <c r="E245" s="110"/>
      <c r="F245" s="111"/>
      <c r="G245" s="111"/>
      <c r="H245" s="111"/>
      <c r="I245" s="47"/>
      <c r="J245" s="47"/>
      <c r="K245" s="47"/>
      <c r="L245" s="47"/>
      <c r="M245" s="47"/>
      <c r="N245" s="120"/>
      <c r="O245" s="120"/>
      <c r="P245" s="47"/>
      <c r="Q245" s="92"/>
      <c r="R245" s="92"/>
      <c r="S245" s="92"/>
      <c r="T245" s="47"/>
    </row>
    <row r="246" spans="1:20" ht="18" customHeight="1" x14ac:dyDescent="0.35">
      <c r="A246" s="1128"/>
      <c r="B246" s="118"/>
      <c r="C246" s="47"/>
      <c r="D246" s="47"/>
      <c r="E246" s="110"/>
      <c r="F246" s="111"/>
      <c r="G246" s="111"/>
      <c r="H246" s="111"/>
      <c r="I246" s="47"/>
      <c r="J246" s="47"/>
      <c r="K246" s="47"/>
      <c r="L246" s="47"/>
      <c r="M246" s="47"/>
      <c r="N246" s="120"/>
      <c r="O246" s="120"/>
      <c r="P246" s="47"/>
      <c r="Q246" s="92"/>
      <c r="R246" s="92"/>
      <c r="S246" s="92"/>
      <c r="T246" s="47"/>
    </row>
    <row r="247" spans="1:20" ht="18" customHeight="1" x14ac:dyDescent="0.35">
      <c r="A247" s="1128"/>
      <c r="B247" s="118"/>
      <c r="C247" s="47"/>
      <c r="D247" s="47"/>
      <c r="E247" s="110"/>
      <c r="F247" s="111"/>
      <c r="G247" s="111"/>
      <c r="H247" s="111"/>
      <c r="I247" s="47"/>
      <c r="J247" s="47"/>
      <c r="K247" s="47"/>
      <c r="L247" s="47"/>
      <c r="M247" s="47"/>
      <c r="N247" s="120"/>
      <c r="O247" s="120"/>
      <c r="P247" s="47"/>
      <c r="Q247" s="92"/>
      <c r="R247" s="92"/>
      <c r="S247" s="92"/>
      <c r="T247" s="47"/>
    </row>
    <row r="248" spans="1:20" ht="18" customHeight="1" x14ac:dyDescent="0.35">
      <c r="A248" s="1128"/>
      <c r="B248" s="118"/>
      <c r="C248" s="47"/>
      <c r="D248" s="47"/>
      <c r="E248" s="110"/>
      <c r="F248" s="111"/>
      <c r="G248" s="111"/>
      <c r="H248" s="111"/>
      <c r="I248" s="47"/>
      <c r="J248" s="47"/>
      <c r="K248" s="47"/>
      <c r="L248" s="47"/>
      <c r="M248" s="47"/>
      <c r="N248" s="120"/>
      <c r="O248" s="120"/>
      <c r="P248" s="47"/>
      <c r="Q248" s="92"/>
      <c r="R248" s="92"/>
      <c r="S248" s="92"/>
      <c r="T248" s="47"/>
    </row>
    <row r="249" spans="1:20" ht="18" customHeight="1" x14ac:dyDescent="0.35">
      <c r="A249" s="1128"/>
      <c r="B249" s="118"/>
      <c r="C249" s="47"/>
      <c r="D249" s="47"/>
      <c r="E249" s="110"/>
      <c r="F249" s="111"/>
      <c r="G249" s="111"/>
      <c r="H249" s="111"/>
      <c r="I249" s="47"/>
      <c r="J249" s="47"/>
      <c r="K249" s="47"/>
      <c r="L249" s="47"/>
      <c r="M249" s="47"/>
      <c r="N249" s="120"/>
      <c r="O249" s="120"/>
      <c r="P249" s="47"/>
      <c r="Q249" s="92"/>
      <c r="R249" s="92"/>
      <c r="S249" s="92"/>
      <c r="T249" s="47"/>
    </row>
    <row r="250" spans="1:20" ht="18" customHeight="1" x14ac:dyDescent="0.35">
      <c r="A250" s="1128"/>
      <c r="B250" s="118"/>
      <c r="C250" s="47"/>
      <c r="D250" s="47"/>
      <c r="E250" s="110"/>
      <c r="F250" s="111"/>
      <c r="G250" s="111"/>
      <c r="H250" s="111"/>
      <c r="I250" s="47"/>
      <c r="J250" s="47"/>
      <c r="K250" s="47"/>
      <c r="L250" s="47"/>
      <c r="M250" s="47"/>
      <c r="N250" s="120"/>
      <c r="O250" s="120"/>
      <c r="P250" s="47"/>
      <c r="Q250" s="92"/>
      <c r="R250" s="92"/>
      <c r="S250" s="92"/>
      <c r="T250" s="47"/>
    </row>
    <row r="251" spans="1:20" ht="18" customHeight="1" x14ac:dyDescent="0.35">
      <c r="A251" s="1128"/>
      <c r="B251" s="118"/>
      <c r="C251" s="47"/>
      <c r="D251" s="47"/>
      <c r="E251" s="110"/>
      <c r="F251" s="111"/>
      <c r="G251" s="111"/>
      <c r="H251" s="111"/>
      <c r="I251" s="47"/>
      <c r="J251" s="47"/>
      <c r="K251" s="47"/>
      <c r="L251" s="47"/>
      <c r="M251" s="47"/>
      <c r="N251" s="120"/>
      <c r="O251" s="120"/>
      <c r="P251" s="47"/>
      <c r="Q251" s="92"/>
      <c r="R251" s="92"/>
      <c r="S251" s="92"/>
      <c r="T251" s="47"/>
    </row>
    <row r="252" spans="1:20" ht="18" customHeight="1" x14ac:dyDescent="0.35">
      <c r="A252" s="1128"/>
      <c r="B252" s="118"/>
      <c r="C252" s="47"/>
      <c r="D252" s="47"/>
      <c r="E252" s="110"/>
      <c r="F252" s="111"/>
      <c r="G252" s="111"/>
      <c r="H252" s="111"/>
      <c r="I252" s="47"/>
      <c r="J252" s="47"/>
      <c r="K252" s="47"/>
      <c r="L252" s="47"/>
      <c r="M252" s="47"/>
      <c r="N252" s="120"/>
      <c r="O252" s="120"/>
      <c r="P252" s="47"/>
      <c r="Q252" s="92"/>
      <c r="R252" s="92"/>
      <c r="S252" s="92"/>
      <c r="T252" s="47"/>
    </row>
    <row r="253" spans="1:20" ht="18" customHeight="1" x14ac:dyDescent="0.35">
      <c r="A253" s="1128"/>
      <c r="B253" s="118"/>
      <c r="C253" s="47"/>
      <c r="D253" s="47"/>
      <c r="E253" s="110"/>
      <c r="F253" s="111"/>
      <c r="G253" s="111"/>
      <c r="H253" s="111"/>
      <c r="I253" s="47"/>
      <c r="J253" s="47"/>
      <c r="K253" s="47"/>
      <c r="L253" s="47"/>
      <c r="M253" s="47"/>
      <c r="N253" s="120"/>
      <c r="O253" s="120"/>
      <c r="P253" s="47"/>
      <c r="Q253" s="92"/>
      <c r="R253" s="92"/>
      <c r="S253" s="92"/>
      <c r="T253" s="47"/>
    </row>
    <row r="254" spans="1:20" ht="18" customHeight="1" x14ac:dyDescent="0.35">
      <c r="A254" s="1128"/>
      <c r="B254" s="118"/>
      <c r="C254" s="47"/>
      <c r="D254" s="47"/>
      <c r="E254" s="110"/>
      <c r="F254" s="111"/>
      <c r="G254" s="111"/>
      <c r="H254" s="111"/>
      <c r="I254" s="47"/>
      <c r="J254" s="47"/>
      <c r="K254" s="47"/>
      <c r="L254" s="47"/>
      <c r="M254" s="47"/>
      <c r="N254" s="120"/>
      <c r="O254" s="120"/>
      <c r="P254" s="47"/>
      <c r="Q254" s="92"/>
      <c r="R254" s="92"/>
      <c r="S254" s="92"/>
      <c r="T254" s="47"/>
    </row>
    <row r="255" spans="1:20" ht="18" customHeight="1" x14ac:dyDescent="0.35">
      <c r="A255" s="1128"/>
      <c r="B255" s="118"/>
      <c r="C255" s="47"/>
      <c r="D255" s="47"/>
      <c r="E255" s="110"/>
      <c r="F255" s="111"/>
      <c r="G255" s="111"/>
      <c r="H255" s="111"/>
      <c r="I255" s="47"/>
      <c r="J255" s="47"/>
      <c r="K255" s="47"/>
      <c r="L255" s="47"/>
      <c r="M255" s="47"/>
      <c r="N255" s="120"/>
      <c r="O255" s="120"/>
      <c r="P255" s="47"/>
      <c r="Q255" s="92"/>
      <c r="R255" s="92"/>
      <c r="S255" s="92"/>
      <c r="T255" s="47"/>
    </row>
    <row r="256" spans="1:20" ht="18" customHeight="1" x14ac:dyDescent="0.35">
      <c r="A256" s="1128"/>
      <c r="B256" s="118"/>
      <c r="C256" s="47"/>
      <c r="D256" s="47"/>
      <c r="E256" s="110"/>
      <c r="F256" s="111"/>
      <c r="G256" s="111"/>
      <c r="H256" s="111"/>
      <c r="I256" s="47"/>
      <c r="J256" s="47"/>
      <c r="K256" s="47"/>
      <c r="L256" s="47"/>
      <c r="M256" s="47"/>
      <c r="N256" s="120"/>
      <c r="O256" s="120"/>
      <c r="P256" s="47"/>
      <c r="Q256" s="92"/>
      <c r="R256" s="92"/>
      <c r="S256" s="92"/>
      <c r="T256" s="47"/>
    </row>
    <row r="257" spans="1:20" ht="18" customHeight="1" x14ac:dyDescent="0.35">
      <c r="A257" s="1128"/>
      <c r="B257" s="118"/>
      <c r="C257" s="47"/>
      <c r="D257" s="47"/>
      <c r="E257" s="110"/>
      <c r="F257" s="111"/>
      <c r="G257" s="111"/>
      <c r="H257" s="111"/>
      <c r="I257" s="47"/>
      <c r="J257" s="47"/>
      <c r="K257" s="47"/>
      <c r="L257" s="47"/>
      <c r="M257" s="47"/>
      <c r="N257" s="120"/>
      <c r="O257" s="120"/>
      <c r="P257" s="47"/>
      <c r="Q257" s="92"/>
      <c r="R257" s="92"/>
      <c r="S257" s="92"/>
      <c r="T257" s="47"/>
    </row>
    <row r="258" spans="1:20" ht="18" customHeight="1" x14ac:dyDescent="0.35">
      <c r="A258" s="1128"/>
      <c r="B258" s="118"/>
      <c r="C258" s="47"/>
      <c r="D258" s="47"/>
      <c r="E258" s="110"/>
      <c r="F258" s="111"/>
      <c r="G258" s="111"/>
      <c r="H258" s="111"/>
      <c r="I258" s="47"/>
      <c r="J258" s="47"/>
      <c r="K258" s="47"/>
      <c r="L258" s="47"/>
      <c r="M258" s="47"/>
      <c r="N258" s="120"/>
      <c r="O258" s="120"/>
      <c r="P258" s="47"/>
      <c r="Q258" s="92"/>
      <c r="R258" s="92"/>
      <c r="S258" s="92"/>
      <c r="T258" s="47"/>
    </row>
    <row r="259" spans="1:20" ht="18" customHeight="1" x14ac:dyDescent="0.35">
      <c r="A259" s="1128"/>
      <c r="B259" s="118"/>
      <c r="C259" s="47"/>
      <c r="D259" s="47"/>
      <c r="E259" s="110"/>
      <c r="F259" s="111"/>
      <c r="G259" s="111"/>
      <c r="H259" s="111"/>
      <c r="I259" s="47"/>
      <c r="J259" s="47"/>
      <c r="K259" s="47"/>
      <c r="L259" s="47"/>
      <c r="M259" s="47"/>
      <c r="N259" s="120"/>
      <c r="O259" s="120"/>
      <c r="P259" s="47"/>
      <c r="Q259" s="92"/>
      <c r="R259" s="92"/>
      <c r="S259" s="92"/>
      <c r="T259" s="47"/>
    </row>
    <row r="260" spans="1:20" ht="18" customHeight="1" x14ac:dyDescent="0.35">
      <c r="A260" s="1128"/>
      <c r="B260" s="118"/>
      <c r="C260" s="47"/>
      <c r="D260" s="47"/>
      <c r="E260" s="110"/>
      <c r="F260" s="111"/>
      <c r="G260" s="111"/>
      <c r="H260" s="111"/>
      <c r="I260" s="47"/>
      <c r="J260" s="47"/>
      <c r="K260" s="47"/>
      <c r="L260" s="47"/>
      <c r="M260" s="47"/>
      <c r="N260" s="120"/>
      <c r="O260" s="120"/>
      <c r="P260" s="47"/>
      <c r="Q260" s="92"/>
      <c r="R260" s="92"/>
      <c r="S260" s="92"/>
      <c r="T260" s="47"/>
    </row>
    <row r="261" spans="1:20" ht="18" customHeight="1" x14ac:dyDescent="0.35">
      <c r="A261" s="1128"/>
      <c r="B261" s="118"/>
      <c r="C261" s="47"/>
      <c r="D261" s="47"/>
      <c r="E261" s="110"/>
      <c r="F261" s="111"/>
      <c r="G261" s="111"/>
      <c r="H261" s="111"/>
      <c r="I261" s="47"/>
      <c r="J261" s="47"/>
      <c r="K261" s="47"/>
      <c r="L261" s="47"/>
      <c r="M261" s="47"/>
      <c r="N261" s="120"/>
      <c r="O261" s="120"/>
      <c r="P261" s="47"/>
      <c r="Q261" s="92"/>
      <c r="R261" s="92"/>
      <c r="S261" s="92"/>
      <c r="T261" s="47"/>
    </row>
    <row r="262" spans="1:20" ht="18" customHeight="1" x14ac:dyDescent="0.35">
      <c r="A262" s="1128"/>
      <c r="B262" s="118"/>
      <c r="C262" s="47"/>
      <c r="D262" s="47"/>
      <c r="E262" s="110"/>
      <c r="F262" s="111"/>
      <c r="G262" s="111"/>
      <c r="H262" s="111"/>
      <c r="I262" s="47"/>
      <c r="J262" s="47"/>
      <c r="K262" s="47"/>
      <c r="L262" s="47"/>
      <c r="M262" s="47"/>
      <c r="N262" s="120"/>
      <c r="O262" s="120"/>
      <c r="P262" s="47"/>
      <c r="Q262" s="92"/>
      <c r="R262" s="92"/>
      <c r="S262" s="92"/>
      <c r="T262" s="47"/>
    </row>
    <row r="263" spans="1:20" ht="18" customHeight="1" x14ac:dyDescent="0.35">
      <c r="A263" s="1128"/>
      <c r="B263" s="118"/>
      <c r="C263" s="47"/>
      <c r="D263" s="47"/>
      <c r="E263" s="110"/>
      <c r="F263" s="111"/>
      <c r="G263" s="111"/>
      <c r="H263" s="111"/>
      <c r="I263" s="47"/>
      <c r="J263" s="47"/>
      <c r="K263" s="47"/>
      <c r="L263" s="47"/>
      <c r="M263" s="47"/>
      <c r="N263" s="120"/>
      <c r="O263" s="120"/>
      <c r="P263" s="47"/>
      <c r="Q263" s="92"/>
      <c r="R263" s="92"/>
      <c r="S263" s="92"/>
      <c r="T263" s="47"/>
    </row>
    <row r="264" spans="1:20" ht="18" customHeight="1" x14ac:dyDescent="0.35">
      <c r="A264" s="1128"/>
      <c r="B264" s="118"/>
      <c r="C264" s="47"/>
      <c r="D264" s="47"/>
      <c r="E264" s="110"/>
      <c r="F264" s="111"/>
      <c r="G264" s="111"/>
      <c r="H264" s="111"/>
      <c r="I264" s="47"/>
      <c r="J264" s="47"/>
      <c r="K264" s="47"/>
      <c r="L264" s="47"/>
      <c r="M264" s="47"/>
      <c r="N264" s="120"/>
      <c r="O264" s="120"/>
      <c r="P264" s="47"/>
      <c r="Q264" s="92"/>
      <c r="R264" s="92"/>
      <c r="S264" s="92"/>
      <c r="T264" s="47"/>
    </row>
    <row r="265" spans="1:20" ht="18" customHeight="1" x14ac:dyDescent="0.35">
      <c r="A265" s="1128"/>
      <c r="B265" s="118"/>
      <c r="C265" s="47"/>
      <c r="D265" s="47"/>
      <c r="E265" s="110"/>
      <c r="F265" s="111"/>
      <c r="G265" s="111"/>
      <c r="H265" s="111"/>
      <c r="I265" s="47"/>
      <c r="J265" s="47"/>
      <c r="K265" s="47"/>
      <c r="L265" s="47"/>
      <c r="M265" s="47"/>
      <c r="N265" s="120"/>
      <c r="O265" s="120"/>
      <c r="P265" s="47"/>
      <c r="Q265" s="92"/>
      <c r="R265" s="92"/>
      <c r="S265" s="92"/>
      <c r="T265" s="47"/>
    </row>
    <row r="266" spans="1:20" ht="18" customHeight="1" x14ac:dyDescent="0.35">
      <c r="A266" s="1128"/>
      <c r="B266" s="118"/>
      <c r="C266" s="47"/>
      <c r="D266" s="47"/>
      <c r="E266" s="110"/>
      <c r="F266" s="111"/>
      <c r="G266" s="111"/>
      <c r="H266" s="111"/>
      <c r="I266" s="47"/>
      <c r="J266" s="47"/>
      <c r="K266" s="47"/>
      <c r="L266" s="47"/>
      <c r="M266" s="47"/>
      <c r="N266" s="120"/>
      <c r="O266" s="120"/>
      <c r="P266" s="47"/>
      <c r="Q266" s="92"/>
      <c r="R266" s="92"/>
      <c r="S266" s="92"/>
      <c r="T266" s="47"/>
    </row>
    <row r="267" spans="1:20" ht="18" customHeight="1" x14ac:dyDescent="0.35">
      <c r="A267" s="1128"/>
      <c r="B267" s="118"/>
      <c r="C267" s="47"/>
      <c r="D267" s="47"/>
      <c r="E267" s="110"/>
      <c r="F267" s="111"/>
      <c r="G267" s="111"/>
      <c r="H267" s="111"/>
      <c r="I267" s="47"/>
      <c r="J267" s="47"/>
      <c r="K267" s="47"/>
      <c r="L267" s="47"/>
      <c r="M267" s="47"/>
      <c r="N267" s="120"/>
      <c r="O267" s="120"/>
      <c r="P267" s="47"/>
      <c r="Q267" s="92"/>
      <c r="R267" s="92"/>
      <c r="S267" s="92"/>
      <c r="T267" s="47"/>
    </row>
    <row r="268" spans="1:20" ht="18" customHeight="1" x14ac:dyDescent="0.35">
      <c r="A268" s="1128"/>
      <c r="B268" s="118"/>
      <c r="C268" s="47"/>
      <c r="D268" s="47"/>
      <c r="E268" s="110"/>
      <c r="F268" s="111"/>
      <c r="G268" s="111"/>
      <c r="H268" s="111"/>
      <c r="I268" s="47"/>
      <c r="J268" s="47"/>
      <c r="K268" s="47"/>
      <c r="L268" s="47"/>
      <c r="M268" s="47"/>
      <c r="N268" s="120"/>
      <c r="O268" s="120"/>
      <c r="P268" s="47"/>
      <c r="Q268" s="92"/>
      <c r="R268" s="92"/>
      <c r="S268" s="92"/>
      <c r="T268" s="47"/>
    </row>
    <row r="269" spans="1:20" ht="18" customHeight="1" x14ac:dyDescent="0.35">
      <c r="A269" s="1128"/>
      <c r="B269" s="118"/>
      <c r="C269" s="47"/>
      <c r="D269" s="47"/>
      <c r="E269" s="110"/>
      <c r="F269" s="111"/>
      <c r="G269" s="111"/>
      <c r="H269" s="111"/>
      <c r="I269" s="47"/>
      <c r="J269" s="47"/>
      <c r="K269" s="47"/>
      <c r="L269" s="47"/>
      <c r="M269" s="47"/>
      <c r="N269" s="120"/>
      <c r="O269" s="120"/>
      <c r="P269" s="47"/>
      <c r="Q269" s="92"/>
      <c r="R269" s="92"/>
      <c r="S269" s="92"/>
      <c r="T269" s="47"/>
    </row>
    <row r="270" spans="1:20" ht="18" customHeight="1" x14ac:dyDescent="0.35">
      <c r="A270" s="1128"/>
      <c r="B270" s="118"/>
      <c r="C270" s="47"/>
      <c r="D270" s="47"/>
      <c r="E270" s="110"/>
      <c r="F270" s="111"/>
      <c r="G270" s="111"/>
      <c r="H270" s="111"/>
      <c r="I270" s="47"/>
      <c r="J270" s="47"/>
      <c r="K270" s="47"/>
      <c r="L270" s="47"/>
      <c r="M270" s="47"/>
      <c r="N270" s="120"/>
      <c r="O270" s="120"/>
      <c r="P270" s="47"/>
      <c r="Q270" s="92"/>
      <c r="R270" s="92"/>
      <c r="S270" s="92"/>
      <c r="T270" s="47"/>
    </row>
    <row r="271" spans="1:20" ht="18" customHeight="1" x14ac:dyDescent="0.35">
      <c r="A271" s="1128"/>
      <c r="B271" s="118"/>
      <c r="C271" s="47"/>
      <c r="D271" s="47"/>
      <c r="E271" s="110"/>
      <c r="F271" s="111"/>
      <c r="G271" s="111"/>
      <c r="H271" s="111"/>
      <c r="I271" s="47"/>
      <c r="J271" s="47"/>
      <c r="K271" s="47"/>
      <c r="L271" s="47"/>
      <c r="M271" s="47"/>
      <c r="N271" s="120"/>
      <c r="O271" s="120"/>
      <c r="P271" s="47"/>
      <c r="Q271" s="92"/>
      <c r="R271" s="92"/>
      <c r="S271" s="92"/>
      <c r="T271" s="47"/>
    </row>
    <row r="272" spans="1:20" ht="18" customHeight="1" x14ac:dyDescent="0.35">
      <c r="A272" s="1128"/>
      <c r="B272" s="118"/>
      <c r="C272" s="47"/>
      <c r="D272" s="47"/>
      <c r="E272" s="110"/>
      <c r="F272" s="111"/>
      <c r="G272" s="111"/>
      <c r="H272" s="111"/>
      <c r="I272" s="47"/>
      <c r="J272" s="47"/>
      <c r="K272" s="47"/>
      <c r="L272" s="47"/>
      <c r="M272" s="47"/>
      <c r="N272" s="120"/>
      <c r="O272" s="120"/>
      <c r="P272" s="47"/>
      <c r="Q272" s="92"/>
      <c r="R272" s="92"/>
      <c r="S272" s="92"/>
      <c r="T272" s="47"/>
    </row>
    <row r="273" spans="1:20" ht="18" customHeight="1" x14ac:dyDescent="0.35">
      <c r="A273" s="1128"/>
      <c r="B273" s="118"/>
      <c r="C273" s="47"/>
      <c r="D273" s="47"/>
      <c r="E273" s="110"/>
      <c r="F273" s="111"/>
      <c r="G273" s="111"/>
      <c r="H273" s="111"/>
      <c r="I273" s="47"/>
      <c r="J273" s="47"/>
      <c r="K273" s="47"/>
      <c r="L273" s="47"/>
      <c r="M273" s="47"/>
      <c r="N273" s="120"/>
      <c r="O273" s="120"/>
      <c r="P273" s="47"/>
      <c r="Q273" s="92"/>
      <c r="R273" s="92"/>
      <c r="S273" s="92"/>
      <c r="T273" s="47"/>
    </row>
    <row r="274" spans="1:20" ht="18" customHeight="1" x14ac:dyDescent="0.35">
      <c r="A274" s="1128"/>
      <c r="B274" s="118"/>
      <c r="C274" s="47"/>
      <c r="D274" s="47"/>
      <c r="E274" s="110"/>
      <c r="F274" s="111"/>
      <c r="G274" s="111"/>
      <c r="H274" s="111"/>
      <c r="I274" s="47"/>
      <c r="J274" s="47"/>
      <c r="K274" s="47"/>
      <c r="L274" s="47"/>
      <c r="M274" s="47"/>
      <c r="N274" s="120"/>
      <c r="O274" s="120"/>
      <c r="P274" s="47"/>
      <c r="Q274" s="92"/>
      <c r="R274" s="92"/>
      <c r="S274" s="92"/>
      <c r="T274" s="47"/>
    </row>
    <row r="275" spans="1:20" ht="18" customHeight="1" x14ac:dyDescent="0.35">
      <c r="A275" s="1128"/>
      <c r="B275" s="118"/>
      <c r="C275" s="47"/>
      <c r="D275" s="47"/>
      <c r="E275" s="110"/>
      <c r="F275" s="111"/>
      <c r="G275" s="111"/>
      <c r="H275" s="111"/>
      <c r="I275" s="47"/>
      <c r="J275" s="47"/>
      <c r="K275" s="47"/>
      <c r="L275" s="47"/>
      <c r="M275" s="47"/>
      <c r="N275" s="120"/>
      <c r="O275" s="120"/>
      <c r="P275" s="47"/>
      <c r="Q275" s="92"/>
      <c r="R275" s="92"/>
      <c r="S275" s="92"/>
      <c r="T275" s="47"/>
    </row>
    <row r="276" spans="1:20" ht="18" customHeight="1" x14ac:dyDescent="0.35">
      <c r="A276" s="1128"/>
      <c r="B276" s="118"/>
      <c r="C276" s="47"/>
      <c r="D276" s="47"/>
      <c r="E276" s="110"/>
      <c r="F276" s="111"/>
      <c r="G276" s="111"/>
      <c r="H276" s="111"/>
      <c r="I276" s="47"/>
      <c r="J276" s="47"/>
      <c r="K276" s="47"/>
      <c r="L276" s="47"/>
      <c r="M276" s="47"/>
      <c r="N276" s="120"/>
      <c r="O276" s="120"/>
      <c r="P276" s="47"/>
      <c r="Q276" s="92"/>
      <c r="R276" s="92"/>
      <c r="S276" s="92"/>
      <c r="T276" s="47"/>
    </row>
    <row r="277" spans="1:20" ht="18" customHeight="1" x14ac:dyDescent="0.35">
      <c r="A277" s="1128"/>
      <c r="B277" s="118"/>
      <c r="C277" s="47"/>
      <c r="D277" s="47"/>
      <c r="E277" s="110"/>
      <c r="F277" s="111"/>
      <c r="G277" s="111"/>
      <c r="H277" s="111"/>
      <c r="I277" s="47"/>
      <c r="J277" s="47"/>
      <c r="K277" s="47"/>
      <c r="L277" s="47"/>
      <c r="M277" s="47"/>
      <c r="N277" s="120"/>
      <c r="O277" s="120"/>
      <c r="P277" s="47"/>
      <c r="Q277" s="92"/>
      <c r="R277" s="92"/>
      <c r="S277" s="92"/>
      <c r="T277" s="47"/>
    </row>
    <row r="278" spans="1:20" ht="18" customHeight="1" x14ac:dyDescent="0.35">
      <c r="A278" s="1128"/>
      <c r="B278" s="118"/>
      <c r="C278" s="47"/>
      <c r="D278" s="47"/>
      <c r="E278" s="110"/>
      <c r="F278" s="111"/>
      <c r="G278" s="111"/>
      <c r="H278" s="111"/>
      <c r="I278" s="47"/>
      <c r="J278" s="47"/>
      <c r="K278" s="47"/>
      <c r="L278" s="47"/>
      <c r="M278" s="47"/>
      <c r="N278" s="120"/>
      <c r="O278" s="120"/>
      <c r="P278" s="47"/>
      <c r="Q278" s="92"/>
      <c r="R278" s="92"/>
      <c r="S278" s="92"/>
      <c r="T278" s="47"/>
    </row>
    <row r="279" spans="1:20" ht="18" customHeight="1" x14ac:dyDescent="0.35">
      <c r="A279" s="1128"/>
      <c r="B279" s="118"/>
      <c r="C279" s="47"/>
      <c r="D279" s="47"/>
      <c r="E279" s="110"/>
      <c r="F279" s="111"/>
      <c r="G279" s="111"/>
      <c r="H279" s="111"/>
      <c r="I279" s="47"/>
      <c r="J279" s="47"/>
      <c r="K279" s="47"/>
      <c r="L279" s="47"/>
      <c r="M279" s="47"/>
      <c r="N279" s="120"/>
      <c r="O279" s="120"/>
      <c r="P279" s="47"/>
      <c r="Q279" s="92"/>
      <c r="R279" s="92"/>
      <c r="S279" s="92"/>
      <c r="T279" s="47"/>
    </row>
    <row r="280" spans="1:20" ht="18" customHeight="1" x14ac:dyDescent="0.35">
      <c r="A280" s="1128"/>
      <c r="B280" s="118"/>
      <c r="C280" s="47"/>
      <c r="D280" s="47"/>
      <c r="E280" s="110"/>
      <c r="F280" s="111"/>
      <c r="G280" s="111"/>
      <c r="H280" s="111"/>
      <c r="I280" s="47"/>
      <c r="J280" s="47"/>
      <c r="K280" s="47"/>
      <c r="L280" s="47"/>
      <c r="M280" s="47"/>
      <c r="N280" s="120"/>
      <c r="O280" s="120"/>
      <c r="P280" s="47"/>
      <c r="Q280" s="92"/>
      <c r="R280" s="92"/>
      <c r="S280" s="92"/>
      <c r="T280" s="47"/>
    </row>
    <row r="281" spans="1:20" ht="18" customHeight="1" x14ac:dyDescent="0.35">
      <c r="A281" s="1128"/>
      <c r="B281" s="118"/>
      <c r="C281" s="47"/>
      <c r="D281" s="47"/>
      <c r="E281" s="110"/>
      <c r="F281" s="111"/>
      <c r="G281" s="111"/>
      <c r="H281" s="111"/>
      <c r="I281" s="47"/>
      <c r="J281" s="47"/>
      <c r="K281" s="47"/>
      <c r="L281" s="47"/>
      <c r="M281" s="47"/>
      <c r="N281" s="120"/>
      <c r="O281" s="120"/>
      <c r="P281" s="47"/>
      <c r="Q281" s="92"/>
      <c r="R281" s="92"/>
      <c r="S281" s="92"/>
      <c r="T281" s="47"/>
    </row>
    <row r="282" spans="1:20" ht="18" customHeight="1" x14ac:dyDescent="0.35">
      <c r="A282" s="1128"/>
      <c r="B282" s="118"/>
      <c r="C282" s="47"/>
      <c r="D282" s="47"/>
      <c r="E282" s="110"/>
      <c r="F282" s="111"/>
      <c r="G282" s="111"/>
      <c r="H282" s="111"/>
      <c r="I282" s="47"/>
      <c r="J282" s="47"/>
      <c r="K282" s="47"/>
      <c r="L282" s="47"/>
      <c r="M282" s="47"/>
      <c r="N282" s="120"/>
      <c r="O282" s="120"/>
      <c r="P282" s="47"/>
      <c r="Q282" s="92"/>
      <c r="R282" s="92"/>
      <c r="S282" s="92"/>
      <c r="T282" s="47"/>
    </row>
    <row r="283" spans="1:20" ht="18" customHeight="1" x14ac:dyDescent="0.35">
      <c r="A283" s="1128"/>
      <c r="B283" s="118"/>
      <c r="C283" s="47"/>
      <c r="D283" s="47"/>
      <c r="E283" s="110"/>
      <c r="F283" s="111"/>
      <c r="G283" s="111"/>
      <c r="H283" s="111"/>
      <c r="I283" s="47"/>
      <c r="J283" s="47"/>
      <c r="K283" s="47"/>
      <c r="L283" s="47"/>
      <c r="M283" s="47"/>
      <c r="N283" s="120"/>
      <c r="O283" s="120"/>
      <c r="P283" s="47"/>
      <c r="Q283" s="92"/>
      <c r="R283" s="92"/>
      <c r="S283" s="92"/>
      <c r="T283" s="47"/>
    </row>
    <row r="284" spans="1:20" ht="18" customHeight="1" x14ac:dyDescent="0.35">
      <c r="A284" s="1128"/>
      <c r="B284" s="118"/>
      <c r="C284" s="47"/>
      <c r="D284" s="47"/>
      <c r="E284" s="110"/>
      <c r="F284" s="111"/>
      <c r="G284" s="111"/>
      <c r="H284" s="111"/>
      <c r="I284" s="47"/>
      <c r="J284" s="47"/>
      <c r="K284" s="47"/>
      <c r="L284" s="47"/>
      <c r="M284" s="47"/>
      <c r="N284" s="120"/>
      <c r="O284" s="120"/>
      <c r="P284" s="47"/>
      <c r="Q284" s="92"/>
      <c r="R284" s="92"/>
      <c r="S284" s="92"/>
      <c r="T284" s="47"/>
    </row>
    <row r="285" spans="1:20" ht="18" customHeight="1" x14ac:dyDescent="0.35">
      <c r="A285" s="1128"/>
      <c r="B285" s="118"/>
      <c r="C285" s="47"/>
      <c r="D285" s="47"/>
      <c r="E285" s="110"/>
      <c r="F285" s="111"/>
      <c r="G285" s="111"/>
      <c r="H285" s="111"/>
      <c r="I285" s="47"/>
      <c r="J285" s="47"/>
      <c r="K285" s="47"/>
      <c r="L285" s="47"/>
      <c r="M285" s="47"/>
      <c r="N285" s="120"/>
      <c r="O285" s="120"/>
      <c r="P285" s="47"/>
      <c r="Q285" s="92"/>
      <c r="R285" s="92"/>
      <c r="S285" s="92"/>
      <c r="T285" s="47"/>
    </row>
    <row r="286" spans="1:20" ht="18" customHeight="1" x14ac:dyDescent="0.35">
      <c r="A286" s="1128"/>
      <c r="B286" s="118"/>
      <c r="C286" s="47"/>
      <c r="D286" s="47"/>
      <c r="E286" s="110"/>
      <c r="F286" s="111"/>
      <c r="G286" s="111"/>
      <c r="H286" s="111"/>
      <c r="I286" s="47"/>
      <c r="J286" s="47"/>
      <c r="K286" s="47"/>
      <c r="L286" s="47"/>
      <c r="M286" s="47"/>
      <c r="N286" s="120"/>
      <c r="O286" s="120"/>
      <c r="P286" s="47"/>
      <c r="Q286" s="92"/>
      <c r="R286" s="92"/>
      <c r="S286" s="92"/>
      <c r="T286" s="47"/>
    </row>
    <row r="287" spans="1:20" ht="18" customHeight="1" x14ac:dyDescent="0.35">
      <c r="A287" s="1128"/>
      <c r="B287" s="118"/>
      <c r="C287" s="47"/>
      <c r="D287" s="47"/>
      <c r="E287" s="110"/>
      <c r="F287" s="111"/>
      <c r="G287" s="111"/>
      <c r="H287" s="111"/>
      <c r="I287" s="47"/>
      <c r="J287" s="47"/>
      <c r="K287" s="47"/>
      <c r="L287" s="47"/>
      <c r="M287" s="47"/>
      <c r="N287" s="120"/>
      <c r="O287" s="120"/>
      <c r="P287" s="47"/>
      <c r="Q287" s="92"/>
      <c r="R287" s="92"/>
      <c r="S287" s="92"/>
      <c r="T287" s="47"/>
    </row>
    <row r="288" spans="1:20" ht="18" customHeight="1" x14ac:dyDescent="0.35">
      <c r="A288" s="1128"/>
      <c r="B288" s="118"/>
      <c r="C288" s="47"/>
      <c r="D288" s="47"/>
      <c r="E288" s="110"/>
      <c r="F288" s="111"/>
      <c r="G288" s="111"/>
      <c r="H288" s="111"/>
      <c r="I288" s="47"/>
      <c r="J288" s="47"/>
      <c r="K288" s="47"/>
      <c r="L288" s="47"/>
      <c r="M288" s="47"/>
      <c r="N288" s="120"/>
      <c r="O288" s="120"/>
      <c r="P288" s="47"/>
      <c r="Q288" s="92"/>
      <c r="R288" s="92"/>
      <c r="S288" s="92"/>
      <c r="T288" s="47"/>
    </row>
    <row r="289" spans="1:20" ht="18" customHeight="1" x14ac:dyDescent="0.35">
      <c r="A289" s="1128"/>
      <c r="B289" s="118"/>
      <c r="C289" s="47"/>
      <c r="D289" s="47"/>
      <c r="E289" s="110"/>
      <c r="F289" s="111"/>
      <c r="G289" s="111"/>
      <c r="H289" s="111"/>
      <c r="I289" s="47"/>
      <c r="J289" s="47"/>
      <c r="K289" s="47"/>
      <c r="L289" s="47"/>
      <c r="M289" s="47"/>
      <c r="N289" s="120"/>
      <c r="O289" s="120"/>
      <c r="P289" s="47"/>
      <c r="Q289" s="92"/>
      <c r="R289" s="92"/>
      <c r="S289" s="92"/>
      <c r="T289" s="47"/>
    </row>
    <row r="290" spans="1:20" ht="18" customHeight="1" x14ac:dyDescent="0.35">
      <c r="A290" s="1128"/>
      <c r="B290" s="118"/>
      <c r="C290" s="47"/>
      <c r="D290" s="47"/>
      <c r="E290" s="110"/>
      <c r="F290" s="111"/>
      <c r="G290" s="111"/>
      <c r="H290" s="111"/>
      <c r="I290" s="47"/>
      <c r="J290" s="47"/>
      <c r="K290" s="47"/>
      <c r="L290" s="47"/>
      <c r="M290" s="47"/>
      <c r="N290" s="120"/>
      <c r="O290" s="120"/>
      <c r="P290" s="47"/>
      <c r="Q290" s="92"/>
      <c r="R290" s="92"/>
      <c r="S290" s="92"/>
      <c r="T290" s="47"/>
    </row>
    <row r="291" spans="1:20" ht="18" customHeight="1" x14ac:dyDescent="0.35">
      <c r="A291" s="1128"/>
      <c r="B291" s="118"/>
      <c r="C291" s="47"/>
      <c r="D291" s="47"/>
      <c r="E291" s="110"/>
      <c r="F291" s="111"/>
      <c r="G291" s="111"/>
      <c r="H291" s="111"/>
      <c r="I291" s="47"/>
      <c r="J291" s="47"/>
      <c r="K291" s="47"/>
      <c r="L291" s="47"/>
      <c r="M291" s="47"/>
      <c r="N291" s="120"/>
      <c r="O291" s="120"/>
      <c r="P291" s="47"/>
      <c r="Q291" s="92"/>
      <c r="R291" s="92"/>
      <c r="S291" s="92"/>
      <c r="T291" s="47"/>
    </row>
    <row r="292" spans="1:20" ht="18" customHeight="1" x14ac:dyDescent="0.35">
      <c r="A292" s="1128"/>
      <c r="B292" s="118"/>
      <c r="C292" s="47"/>
      <c r="D292" s="47"/>
      <c r="E292" s="110"/>
      <c r="F292" s="111"/>
      <c r="G292" s="111"/>
      <c r="H292" s="111"/>
      <c r="I292" s="47"/>
      <c r="J292" s="47"/>
      <c r="K292" s="47"/>
      <c r="L292" s="47"/>
      <c r="M292" s="47"/>
      <c r="N292" s="120"/>
      <c r="O292" s="120"/>
      <c r="P292" s="47"/>
      <c r="Q292" s="92"/>
      <c r="R292" s="92"/>
      <c r="S292" s="92"/>
      <c r="T292" s="47"/>
    </row>
    <row r="293" spans="1:20" ht="18" customHeight="1" x14ac:dyDescent="0.35">
      <c r="A293" s="1128"/>
      <c r="B293" s="118"/>
      <c r="C293" s="47"/>
      <c r="D293" s="47"/>
      <c r="E293" s="110"/>
      <c r="F293" s="111"/>
      <c r="G293" s="111"/>
      <c r="H293" s="111"/>
      <c r="I293" s="47"/>
      <c r="J293" s="47"/>
      <c r="K293" s="47"/>
      <c r="L293" s="47"/>
      <c r="M293" s="47"/>
      <c r="N293" s="120"/>
      <c r="O293" s="120"/>
      <c r="P293" s="47"/>
      <c r="Q293" s="92"/>
      <c r="R293" s="92"/>
      <c r="S293" s="92"/>
      <c r="T293" s="47"/>
    </row>
    <row r="294" spans="1:20" ht="18" customHeight="1" x14ac:dyDescent="0.35">
      <c r="A294" s="1128"/>
      <c r="B294" s="118"/>
      <c r="C294" s="47"/>
      <c r="D294" s="47"/>
      <c r="E294" s="110"/>
      <c r="F294" s="111"/>
      <c r="G294" s="111"/>
      <c r="H294" s="111"/>
      <c r="I294" s="47"/>
      <c r="J294" s="47"/>
      <c r="K294" s="47"/>
      <c r="L294" s="47"/>
      <c r="M294" s="47"/>
      <c r="N294" s="120"/>
      <c r="O294" s="120"/>
      <c r="P294" s="47"/>
      <c r="Q294" s="92"/>
      <c r="R294" s="92"/>
      <c r="S294" s="92"/>
      <c r="T294" s="47"/>
    </row>
    <row r="295" spans="1:20" ht="18" customHeight="1" x14ac:dyDescent="0.35">
      <c r="A295" s="1128"/>
      <c r="B295" s="118"/>
      <c r="C295" s="47"/>
      <c r="D295" s="47"/>
      <c r="E295" s="110"/>
      <c r="F295" s="111"/>
      <c r="G295" s="111"/>
      <c r="H295" s="111"/>
      <c r="I295" s="47"/>
      <c r="J295" s="47"/>
      <c r="K295" s="47"/>
      <c r="L295" s="47"/>
      <c r="M295" s="47"/>
      <c r="N295" s="120"/>
      <c r="O295" s="120"/>
      <c r="P295" s="47"/>
      <c r="Q295" s="92"/>
      <c r="R295" s="92"/>
      <c r="S295" s="92"/>
      <c r="T295" s="47"/>
    </row>
    <row r="296" spans="1:20" ht="18" customHeight="1" x14ac:dyDescent="0.35">
      <c r="A296" s="1128"/>
      <c r="B296" s="118"/>
      <c r="C296" s="47"/>
      <c r="D296" s="47"/>
      <c r="E296" s="110"/>
      <c r="F296" s="111"/>
      <c r="G296" s="111"/>
      <c r="H296" s="111"/>
      <c r="I296" s="47"/>
      <c r="J296" s="47"/>
      <c r="K296" s="47"/>
      <c r="L296" s="47"/>
      <c r="M296" s="47"/>
      <c r="N296" s="120"/>
      <c r="O296" s="120"/>
      <c r="P296" s="47"/>
      <c r="Q296" s="92"/>
      <c r="R296" s="92"/>
      <c r="S296" s="92"/>
      <c r="T296" s="47"/>
    </row>
    <row r="297" spans="1:20" ht="18" customHeight="1" x14ac:dyDescent="0.35">
      <c r="A297" s="1128"/>
      <c r="B297" s="118"/>
      <c r="C297" s="47"/>
      <c r="D297" s="47"/>
      <c r="E297" s="110"/>
      <c r="F297" s="111"/>
      <c r="G297" s="111"/>
      <c r="H297" s="111"/>
      <c r="I297" s="47"/>
      <c r="J297" s="47"/>
      <c r="K297" s="47"/>
      <c r="L297" s="47"/>
      <c r="M297" s="47"/>
      <c r="N297" s="120"/>
      <c r="O297" s="120"/>
      <c r="P297" s="47"/>
      <c r="Q297" s="92"/>
      <c r="R297" s="92"/>
      <c r="S297" s="92"/>
      <c r="T297" s="47"/>
    </row>
    <row r="298" spans="1:20" ht="18" customHeight="1" x14ac:dyDescent="0.35">
      <c r="A298" s="1128"/>
      <c r="B298" s="118"/>
      <c r="C298" s="47"/>
      <c r="D298" s="47"/>
      <c r="E298" s="110"/>
      <c r="F298" s="111"/>
      <c r="G298" s="111"/>
      <c r="H298" s="111"/>
      <c r="I298" s="47"/>
      <c r="J298" s="47"/>
      <c r="K298" s="47"/>
      <c r="L298" s="47"/>
      <c r="M298" s="47"/>
      <c r="N298" s="120"/>
      <c r="O298" s="120"/>
      <c r="P298" s="47"/>
      <c r="Q298" s="92"/>
      <c r="R298" s="92"/>
      <c r="S298" s="92"/>
      <c r="T298" s="47"/>
    </row>
    <row r="299" spans="1:20" ht="18" customHeight="1" x14ac:dyDescent="0.35">
      <c r="A299" s="1128"/>
      <c r="B299" s="118"/>
      <c r="C299" s="47"/>
      <c r="D299" s="47"/>
      <c r="E299" s="110"/>
      <c r="F299" s="111"/>
      <c r="G299" s="111"/>
      <c r="H299" s="111"/>
      <c r="I299" s="47"/>
      <c r="J299" s="47"/>
      <c r="K299" s="47"/>
      <c r="L299" s="47"/>
      <c r="M299" s="47"/>
      <c r="N299" s="120"/>
      <c r="O299" s="120"/>
      <c r="P299" s="47"/>
      <c r="Q299" s="92"/>
      <c r="R299" s="92"/>
      <c r="S299" s="92"/>
      <c r="T299" s="47"/>
    </row>
    <row r="300" spans="1:20" ht="18" customHeight="1" x14ac:dyDescent="0.35">
      <c r="A300" s="1128"/>
      <c r="B300" s="118"/>
      <c r="C300" s="47"/>
      <c r="D300" s="47"/>
      <c r="E300" s="110"/>
      <c r="F300" s="111"/>
      <c r="G300" s="111"/>
      <c r="H300" s="111"/>
      <c r="I300" s="47"/>
      <c r="J300" s="47"/>
      <c r="K300" s="47"/>
      <c r="L300" s="47"/>
      <c r="M300" s="47"/>
      <c r="N300" s="120"/>
      <c r="O300" s="120"/>
      <c r="P300" s="47"/>
      <c r="Q300" s="92"/>
      <c r="R300" s="92"/>
      <c r="S300" s="92"/>
      <c r="T300" s="47"/>
    </row>
    <row r="301" spans="1:20" ht="18" customHeight="1" x14ac:dyDescent="0.35">
      <c r="A301" s="1128"/>
      <c r="B301" s="118"/>
      <c r="C301" s="47"/>
      <c r="D301" s="47"/>
      <c r="E301" s="110"/>
      <c r="F301" s="111"/>
      <c r="G301" s="111"/>
      <c r="H301" s="111"/>
      <c r="I301" s="47"/>
      <c r="J301" s="47"/>
      <c r="K301" s="47"/>
      <c r="L301" s="47"/>
      <c r="M301" s="47"/>
      <c r="N301" s="120"/>
      <c r="O301" s="120"/>
      <c r="P301" s="47"/>
      <c r="Q301" s="92"/>
      <c r="R301" s="92"/>
      <c r="S301" s="92"/>
      <c r="T301" s="47"/>
    </row>
    <row r="302" spans="1:20" ht="18" customHeight="1" x14ac:dyDescent="0.35">
      <c r="A302" s="1128"/>
      <c r="B302" s="118"/>
      <c r="C302" s="47"/>
      <c r="D302" s="47"/>
      <c r="E302" s="110"/>
      <c r="F302" s="111"/>
      <c r="G302" s="111"/>
      <c r="H302" s="111"/>
      <c r="I302" s="47"/>
      <c r="J302" s="47"/>
      <c r="K302" s="47"/>
      <c r="L302" s="47"/>
      <c r="M302" s="47"/>
      <c r="N302" s="120"/>
      <c r="O302" s="120"/>
      <c r="P302" s="47"/>
      <c r="Q302" s="92"/>
      <c r="R302" s="92"/>
      <c r="S302" s="92"/>
      <c r="T302" s="47"/>
    </row>
    <row r="303" spans="1:20" ht="18" customHeight="1" x14ac:dyDescent="0.35">
      <c r="A303" s="1128"/>
      <c r="B303" s="118"/>
      <c r="C303" s="47"/>
      <c r="D303" s="47"/>
      <c r="E303" s="110"/>
      <c r="F303" s="111"/>
      <c r="G303" s="111"/>
      <c r="H303" s="111"/>
      <c r="I303" s="47"/>
      <c r="J303" s="47"/>
      <c r="K303" s="47"/>
      <c r="L303" s="47"/>
      <c r="M303" s="47"/>
      <c r="N303" s="120"/>
      <c r="O303" s="120"/>
      <c r="P303" s="47"/>
      <c r="Q303" s="92"/>
      <c r="R303" s="92"/>
      <c r="S303" s="92"/>
      <c r="T303" s="47"/>
    </row>
    <row r="304" spans="1:20" ht="18" customHeight="1" x14ac:dyDescent="0.35">
      <c r="A304" s="1128"/>
      <c r="B304" s="118"/>
      <c r="C304" s="47"/>
      <c r="D304" s="47"/>
      <c r="E304" s="110"/>
      <c r="F304" s="111"/>
      <c r="G304" s="111"/>
      <c r="H304" s="111"/>
      <c r="I304" s="47"/>
      <c r="J304" s="47"/>
      <c r="K304" s="47"/>
      <c r="L304" s="47"/>
      <c r="M304" s="47"/>
      <c r="N304" s="120"/>
      <c r="O304" s="120"/>
      <c r="P304" s="47"/>
      <c r="Q304" s="92"/>
      <c r="R304" s="92"/>
      <c r="S304" s="92"/>
      <c r="T304" s="47"/>
    </row>
    <row r="305" spans="1:20" ht="18" customHeight="1" x14ac:dyDescent="0.35">
      <c r="A305" s="1128"/>
      <c r="B305" s="118"/>
      <c r="C305" s="47"/>
      <c r="D305" s="47"/>
      <c r="E305" s="110"/>
      <c r="F305" s="111"/>
      <c r="G305" s="111"/>
      <c r="H305" s="111"/>
      <c r="I305" s="47"/>
      <c r="J305" s="47"/>
      <c r="K305" s="47"/>
      <c r="L305" s="47"/>
      <c r="M305" s="47"/>
      <c r="N305" s="120"/>
      <c r="O305" s="120"/>
      <c r="P305" s="47"/>
      <c r="Q305" s="92"/>
      <c r="R305" s="92"/>
      <c r="S305" s="92"/>
      <c r="T305" s="47"/>
    </row>
    <row r="306" spans="1:20" ht="18" customHeight="1" x14ac:dyDescent="0.35">
      <c r="A306" s="1128"/>
      <c r="B306" s="118"/>
      <c r="C306" s="47"/>
      <c r="D306" s="47"/>
      <c r="E306" s="110"/>
      <c r="F306" s="111"/>
      <c r="G306" s="111"/>
      <c r="H306" s="111"/>
      <c r="I306" s="47"/>
      <c r="J306" s="47"/>
      <c r="K306" s="47"/>
      <c r="L306" s="47"/>
      <c r="M306" s="47"/>
      <c r="N306" s="120"/>
      <c r="O306" s="120"/>
      <c r="P306" s="47"/>
      <c r="Q306" s="92"/>
      <c r="R306" s="92"/>
      <c r="S306" s="92"/>
      <c r="T306" s="47"/>
    </row>
    <row r="307" spans="1:20" ht="18" customHeight="1" x14ac:dyDescent="0.35">
      <c r="A307" s="1128"/>
      <c r="B307" s="118"/>
      <c r="C307" s="47"/>
      <c r="D307" s="47"/>
      <c r="E307" s="110"/>
      <c r="F307" s="111"/>
      <c r="G307" s="111"/>
      <c r="H307" s="111"/>
      <c r="I307" s="47"/>
      <c r="J307" s="47"/>
      <c r="K307" s="47"/>
      <c r="L307" s="47"/>
      <c r="M307" s="47"/>
      <c r="N307" s="120"/>
      <c r="O307" s="120"/>
      <c r="P307" s="47"/>
      <c r="Q307" s="92"/>
      <c r="R307" s="92"/>
      <c r="S307" s="92"/>
      <c r="T307" s="47"/>
    </row>
    <row r="308" spans="1:20" ht="18" customHeight="1" x14ac:dyDescent="0.35">
      <c r="A308" s="1128"/>
      <c r="B308" s="118"/>
      <c r="C308" s="47"/>
      <c r="D308" s="47"/>
      <c r="E308" s="110"/>
      <c r="F308" s="111"/>
      <c r="G308" s="111"/>
      <c r="H308" s="111"/>
      <c r="I308" s="47"/>
      <c r="J308" s="47"/>
      <c r="K308" s="47"/>
      <c r="L308" s="47"/>
      <c r="M308" s="47"/>
      <c r="N308" s="120"/>
      <c r="O308" s="120"/>
      <c r="P308" s="47"/>
      <c r="Q308" s="92"/>
      <c r="R308" s="92"/>
      <c r="S308" s="92"/>
      <c r="T308" s="47"/>
    </row>
    <row r="309" spans="1:20" ht="18" customHeight="1" x14ac:dyDescent="0.35">
      <c r="A309" s="1128"/>
      <c r="B309" s="118"/>
      <c r="C309" s="47"/>
      <c r="D309" s="47"/>
      <c r="E309" s="110"/>
      <c r="F309" s="111"/>
      <c r="G309" s="111"/>
      <c r="H309" s="111"/>
      <c r="I309" s="47"/>
      <c r="J309" s="47"/>
      <c r="K309" s="47"/>
      <c r="L309" s="47"/>
      <c r="M309" s="47"/>
      <c r="N309" s="120"/>
      <c r="O309" s="120"/>
      <c r="P309" s="47"/>
      <c r="Q309" s="92"/>
      <c r="R309" s="92"/>
      <c r="S309" s="92"/>
      <c r="T309" s="47"/>
    </row>
    <row r="310" spans="1:20" ht="18" customHeight="1" x14ac:dyDescent="0.35">
      <c r="A310" s="1128"/>
      <c r="B310" s="118"/>
      <c r="C310" s="47"/>
      <c r="D310" s="47"/>
      <c r="E310" s="110"/>
      <c r="F310" s="111"/>
      <c r="G310" s="111"/>
      <c r="H310" s="111"/>
      <c r="I310" s="47"/>
      <c r="J310" s="47"/>
      <c r="K310" s="47"/>
      <c r="L310" s="47"/>
      <c r="M310" s="47"/>
      <c r="N310" s="120"/>
      <c r="O310" s="120"/>
      <c r="P310" s="47"/>
      <c r="Q310" s="92"/>
      <c r="R310" s="92"/>
      <c r="S310" s="92"/>
      <c r="T310" s="47"/>
    </row>
    <row r="311" spans="1:20" ht="18" customHeight="1" x14ac:dyDescent="0.35">
      <c r="A311" s="1128"/>
      <c r="B311" s="118"/>
      <c r="C311" s="47"/>
      <c r="D311" s="47"/>
      <c r="E311" s="110"/>
      <c r="F311" s="111"/>
      <c r="G311" s="111"/>
      <c r="H311" s="111"/>
      <c r="I311" s="47"/>
      <c r="J311" s="47"/>
      <c r="K311" s="47"/>
      <c r="L311" s="47"/>
      <c r="M311" s="47"/>
      <c r="N311" s="120"/>
      <c r="O311" s="120"/>
      <c r="P311" s="47"/>
      <c r="Q311" s="92"/>
      <c r="R311" s="92"/>
      <c r="S311" s="92"/>
      <c r="T311" s="47"/>
    </row>
    <row r="312" spans="1:20" ht="18" customHeight="1" x14ac:dyDescent="0.35">
      <c r="A312" s="1128"/>
      <c r="B312" s="118"/>
      <c r="C312" s="47"/>
      <c r="D312" s="47"/>
      <c r="E312" s="110"/>
      <c r="F312" s="111"/>
      <c r="G312" s="111"/>
      <c r="H312" s="111"/>
      <c r="I312" s="47"/>
      <c r="J312" s="47"/>
      <c r="K312" s="47"/>
      <c r="L312" s="47"/>
      <c r="M312" s="47"/>
      <c r="N312" s="120"/>
      <c r="O312" s="120"/>
      <c r="P312" s="47"/>
      <c r="Q312" s="92"/>
      <c r="R312" s="92"/>
      <c r="S312" s="92"/>
      <c r="T312" s="47"/>
    </row>
    <row r="313" spans="1:20" ht="18" customHeight="1" x14ac:dyDescent="0.35">
      <c r="A313" s="1128"/>
      <c r="B313" s="118"/>
      <c r="C313" s="47"/>
      <c r="D313" s="47"/>
      <c r="E313" s="110"/>
      <c r="F313" s="111"/>
      <c r="G313" s="111"/>
      <c r="H313" s="111"/>
      <c r="I313" s="47"/>
      <c r="J313" s="47"/>
      <c r="K313" s="47"/>
      <c r="L313" s="47"/>
      <c r="M313" s="47"/>
      <c r="N313" s="120"/>
      <c r="O313" s="120"/>
      <c r="P313" s="47"/>
      <c r="Q313" s="92"/>
      <c r="R313" s="92"/>
      <c r="S313" s="92"/>
      <c r="T313" s="47"/>
    </row>
    <row r="314" spans="1:20" ht="18" customHeight="1" x14ac:dyDescent="0.35">
      <c r="A314" s="1128"/>
      <c r="B314" s="118"/>
      <c r="C314" s="47"/>
      <c r="D314" s="47"/>
      <c r="E314" s="110"/>
      <c r="F314" s="111"/>
      <c r="G314" s="111"/>
      <c r="H314" s="111"/>
      <c r="I314" s="47"/>
      <c r="J314" s="47"/>
      <c r="K314" s="47"/>
      <c r="L314" s="47"/>
      <c r="M314" s="47"/>
      <c r="N314" s="120"/>
      <c r="O314" s="120"/>
      <c r="P314" s="47"/>
      <c r="Q314" s="92"/>
      <c r="R314" s="92"/>
      <c r="S314" s="92"/>
      <c r="T314" s="47"/>
    </row>
    <row r="315" spans="1:20" ht="18" customHeight="1" x14ac:dyDescent="0.35">
      <c r="A315" s="1128"/>
      <c r="B315" s="118"/>
      <c r="C315" s="47"/>
      <c r="D315" s="47"/>
      <c r="E315" s="110"/>
      <c r="F315" s="111"/>
      <c r="G315" s="111"/>
      <c r="H315" s="111"/>
      <c r="I315" s="47"/>
      <c r="J315" s="47"/>
      <c r="K315" s="47"/>
      <c r="L315" s="47"/>
      <c r="M315" s="47"/>
      <c r="N315" s="120"/>
      <c r="O315" s="120"/>
      <c r="P315" s="47"/>
      <c r="Q315" s="92"/>
      <c r="R315" s="92"/>
      <c r="S315" s="92"/>
      <c r="T315" s="47"/>
    </row>
    <row r="316" spans="1:20" ht="18" customHeight="1" x14ac:dyDescent="0.35">
      <c r="A316" s="1128"/>
      <c r="B316" s="118"/>
      <c r="C316" s="47"/>
      <c r="D316" s="47"/>
      <c r="E316" s="110"/>
      <c r="F316" s="111"/>
      <c r="G316" s="111"/>
      <c r="H316" s="111"/>
      <c r="I316" s="47"/>
      <c r="J316" s="47"/>
      <c r="K316" s="47"/>
      <c r="L316" s="47"/>
      <c r="M316" s="47"/>
      <c r="N316" s="120"/>
      <c r="O316" s="120"/>
      <c r="P316" s="47"/>
      <c r="Q316" s="92"/>
      <c r="R316" s="92"/>
      <c r="S316" s="92"/>
      <c r="T316" s="47"/>
    </row>
    <row r="317" spans="1:20" ht="18" customHeight="1" x14ac:dyDescent="0.35">
      <c r="A317" s="1128"/>
      <c r="B317" s="118"/>
      <c r="C317" s="47"/>
      <c r="D317" s="47"/>
      <c r="E317" s="110"/>
      <c r="F317" s="111"/>
      <c r="G317" s="111"/>
      <c r="H317" s="111"/>
      <c r="I317" s="47"/>
      <c r="J317" s="47"/>
      <c r="K317" s="47"/>
      <c r="L317" s="47"/>
      <c r="M317" s="47"/>
      <c r="N317" s="120"/>
      <c r="O317" s="120"/>
      <c r="P317" s="47"/>
      <c r="Q317" s="92"/>
      <c r="R317" s="92"/>
      <c r="S317" s="92"/>
      <c r="T317" s="47"/>
    </row>
    <row r="318" spans="1:20" ht="18" customHeight="1" x14ac:dyDescent="0.35">
      <c r="A318" s="1128"/>
      <c r="B318" s="118"/>
      <c r="C318" s="47"/>
      <c r="D318" s="47"/>
      <c r="E318" s="110"/>
      <c r="F318" s="111"/>
      <c r="G318" s="111"/>
      <c r="H318" s="111"/>
      <c r="I318" s="47"/>
      <c r="J318" s="47"/>
      <c r="K318" s="47"/>
      <c r="L318" s="47"/>
      <c r="M318" s="47"/>
      <c r="N318" s="120"/>
      <c r="O318" s="120"/>
      <c r="P318" s="47"/>
      <c r="Q318" s="92"/>
      <c r="R318" s="92"/>
      <c r="S318" s="92"/>
      <c r="T318" s="47"/>
    </row>
    <row r="319" spans="1:20" ht="18" customHeight="1" x14ac:dyDescent="0.35">
      <c r="A319" s="1128"/>
      <c r="B319" s="118"/>
      <c r="C319" s="47"/>
      <c r="D319" s="47"/>
      <c r="E319" s="110"/>
      <c r="F319" s="111"/>
      <c r="G319" s="111"/>
      <c r="H319" s="111"/>
      <c r="I319" s="47"/>
      <c r="J319" s="47"/>
      <c r="K319" s="47"/>
      <c r="L319" s="47"/>
      <c r="M319" s="47"/>
      <c r="N319" s="120"/>
      <c r="O319" s="120"/>
      <c r="P319" s="47"/>
      <c r="Q319" s="92"/>
      <c r="R319" s="92"/>
      <c r="S319" s="92"/>
      <c r="T319" s="47"/>
    </row>
    <row r="320" spans="1:20" ht="18" customHeight="1" x14ac:dyDescent="0.35">
      <c r="A320" s="1128"/>
      <c r="B320" s="118"/>
      <c r="C320" s="47"/>
      <c r="D320" s="47"/>
      <c r="E320" s="110"/>
      <c r="F320" s="111"/>
      <c r="G320" s="111"/>
      <c r="H320" s="111"/>
      <c r="I320" s="47"/>
      <c r="J320" s="47"/>
      <c r="K320" s="47"/>
      <c r="L320" s="47"/>
      <c r="M320" s="47"/>
      <c r="N320" s="120"/>
      <c r="O320" s="120"/>
      <c r="P320" s="47"/>
      <c r="Q320" s="92"/>
      <c r="R320" s="92"/>
      <c r="S320" s="92"/>
      <c r="T320" s="47"/>
    </row>
    <row r="321" spans="1:20" ht="18" customHeight="1" x14ac:dyDescent="0.35">
      <c r="A321" s="1128"/>
      <c r="B321" s="118"/>
      <c r="C321" s="47"/>
      <c r="D321" s="47"/>
      <c r="E321" s="110"/>
      <c r="F321" s="111"/>
      <c r="G321" s="111"/>
      <c r="H321" s="111"/>
      <c r="I321" s="47"/>
      <c r="J321" s="47"/>
      <c r="K321" s="47"/>
      <c r="L321" s="47"/>
      <c r="M321" s="47"/>
      <c r="N321" s="120"/>
      <c r="O321" s="120"/>
      <c r="P321" s="47"/>
      <c r="Q321" s="92"/>
      <c r="R321" s="92"/>
      <c r="S321" s="92"/>
      <c r="T321" s="47"/>
    </row>
    <row r="322" spans="1:20" ht="18" customHeight="1" x14ac:dyDescent="0.35">
      <c r="A322" s="1128"/>
      <c r="B322" s="118"/>
      <c r="C322" s="47"/>
      <c r="D322" s="47"/>
      <c r="E322" s="110"/>
      <c r="F322" s="111"/>
      <c r="G322" s="111"/>
      <c r="H322" s="111"/>
      <c r="I322" s="47"/>
      <c r="J322" s="47"/>
      <c r="K322" s="47"/>
      <c r="L322" s="47"/>
      <c r="M322" s="47"/>
      <c r="N322" s="120"/>
      <c r="O322" s="120"/>
      <c r="P322" s="47"/>
      <c r="Q322" s="92"/>
      <c r="R322" s="92"/>
      <c r="S322" s="92"/>
      <c r="T322" s="47"/>
    </row>
    <row r="323" spans="1:20" ht="18" customHeight="1" x14ac:dyDescent="0.35">
      <c r="A323" s="1128"/>
      <c r="B323" s="118"/>
      <c r="C323" s="47"/>
      <c r="D323" s="47"/>
      <c r="E323" s="110"/>
      <c r="F323" s="111"/>
      <c r="G323" s="111"/>
      <c r="H323" s="111"/>
      <c r="I323" s="47"/>
      <c r="J323" s="47"/>
      <c r="K323" s="47"/>
      <c r="L323" s="47"/>
      <c r="M323" s="47"/>
      <c r="N323" s="120"/>
      <c r="O323" s="120"/>
      <c r="P323" s="47"/>
      <c r="Q323" s="92"/>
      <c r="R323" s="92"/>
      <c r="S323" s="92"/>
      <c r="T323" s="47"/>
    </row>
    <row r="324" spans="1:20" ht="18" customHeight="1" x14ac:dyDescent="0.35">
      <c r="A324" s="1128"/>
      <c r="B324" s="118"/>
      <c r="C324" s="47"/>
      <c r="D324" s="47"/>
      <c r="E324" s="110"/>
      <c r="F324" s="111"/>
      <c r="G324" s="111"/>
      <c r="H324" s="111"/>
      <c r="I324" s="47"/>
      <c r="J324" s="47"/>
      <c r="K324" s="47"/>
      <c r="L324" s="47"/>
      <c r="M324" s="47"/>
      <c r="N324" s="120"/>
      <c r="O324" s="120"/>
      <c r="P324" s="47"/>
      <c r="Q324" s="92"/>
      <c r="R324" s="92"/>
      <c r="S324" s="92"/>
      <c r="T324" s="47"/>
    </row>
    <row r="325" spans="1:20" ht="18" customHeight="1" x14ac:dyDescent="0.35">
      <c r="A325" s="1128"/>
      <c r="B325" s="118"/>
      <c r="C325" s="47"/>
      <c r="D325" s="47"/>
      <c r="E325" s="110"/>
      <c r="F325" s="111"/>
      <c r="G325" s="111"/>
      <c r="H325" s="111"/>
      <c r="I325" s="47"/>
      <c r="J325" s="47"/>
      <c r="K325" s="47"/>
      <c r="L325" s="47"/>
      <c r="M325" s="47"/>
      <c r="N325" s="120"/>
      <c r="O325" s="120"/>
      <c r="P325" s="47"/>
      <c r="Q325" s="92"/>
      <c r="R325" s="92"/>
      <c r="S325" s="92"/>
      <c r="T325" s="47"/>
    </row>
    <row r="326" spans="1:20" ht="18" customHeight="1" x14ac:dyDescent="0.35">
      <c r="A326" s="1128"/>
      <c r="B326" s="118"/>
      <c r="C326" s="47"/>
      <c r="D326" s="47"/>
      <c r="E326" s="110"/>
      <c r="F326" s="111"/>
      <c r="G326" s="111"/>
      <c r="H326" s="111"/>
      <c r="I326" s="47"/>
      <c r="J326" s="47"/>
      <c r="K326" s="47"/>
      <c r="L326" s="47"/>
      <c r="M326" s="47"/>
      <c r="N326" s="120"/>
      <c r="O326" s="120"/>
      <c r="P326" s="47"/>
      <c r="Q326" s="92"/>
      <c r="R326" s="92"/>
      <c r="S326" s="92"/>
      <c r="T326" s="47"/>
    </row>
    <row r="327" spans="1:20" ht="18" customHeight="1" x14ac:dyDescent="0.35">
      <c r="A327" s="1128"/>
      <c r="B327" s="118"/>
      <c r="C327" s="47"/>
      <c r="D327" s="47"/>
      <c r="E327" s="110"/>
      <c r="F327" s="111"/>
      <c r="G327" s="111"/>
      <c r="H327" s="111"/>
      <c r="I327" s="47"/>
      <c r="J327" s="47"/>
      <c r="K327" s="47"/>
      <c r="L327" s="47"/>
      <c r="M327" s="47"/>
      <c r="N327" s="120"/>
      <c r="O327" s="120"/>
      <c r="P327" s="47"/>
      <c r="Q327" s="92"/>
      <c r="R327" s="92"/>
      <c r="S327" s="92"/>
      <c r="T327" s="47"/>
    </row>
    <row r="328" spans="1:20" ht="18" customHeight="1" x14ac:dyDescent="0.35">
      <c r="A328" s="1128"/>
      <c r="B328" s="118"/>
      <c r="C328" s="47"/>
      <c r="D328" s="47"/>
      <c r="E328" s="110"/>
      <c r="F328" s="111"/>
      <c r="G328" s="111"/>
      <c r="H328" s="111"/>
      <c r="I328" s="47"/>
      <c r="J328" s="47"/>
      <c r="K328" s="47"/>
      <c r="L328" s="47"/>
      <c r="M328" s="47"/>
      <c r="N328" s="120"/>
      <c r="O328" s="120"/>
      <c r="P328" s="47"/>
      <c r="Q328" s="92"/>
      <c r="R328" s="92"/>
      <c r="S328" s="92"/>
      <c r="T328" s="47"/>
    </row>
    <row r="329" spans="1:20" ht="18" customHeight="1" x14ac:dyDescent="0.35">
      <c r="A329" s="1128"/>
      <c r="B329" s="118"/>
      <c r="C329" s="47"/>
      <c r="D329" s="47"/>
      <c r="E329" s="110"/>
      <c r="F329" s="111"/>
      <c r="G329" s="111"/>
      <c r="H329" s="111"/>
      <c r="I329" s="47"/>
      <c r="J329" s="47"/>
      <c r="K329" s="47"/>
      <c r="L329" s="47"/>
      <c r="M329" s="47"/>
      <c r="N329" s="120"/>
      <c r="O329" s="120"/>
      <c r="P329" s="47"/>
      <c r="Q329" s="92"/>
      <c r="R329" s="92"/>
      <c r="S329" s="92"/>
      <c r="T329" s="47"/>
    </row>
    <row r="330" spans="1:20" ht="18" customHeight="1" x14ac:dyDescent="0.35">
      <c r="A330" s="1128"/>
      <c r="B330" s="118"/>
      <c r="C330" s="47"/>
      <c r="D330" s="47"/>
      <c r="E330" s="110"/>
      <c r="F330" s="111"/>
      <c r="G330" s="111"/>
      <c r="H330" s="111"/>
      <c r="I330" s="47"/>
      <c r="J330" s="47"/>
      <c r="K330" s="47"/>
      <c r="L330" s="47"/>
      <c r="M330" s="47"/>
      <c r="N330" s="120"/>
      <c r="O330" s="120"/>
      <c r="P330" s="47"/>
      <c r="Q330" s="92"/>
      <c r="R330" s="92"/>
      <c r="S330" s="92"/>
      <c r="T330" s="47"/>
    </row>
    <row r="331" spans="1:20" ht="18" customHeight="1" x14ac:dyDescent="0.35">
      <c r="A331" s="1128"/>
      <c r="B331" s="118"/>
      <c r="C331" s="47"/>
      <c r="D331" s="47"/>
      <c r="E331" s="110"/>
      <c r="F331" s="111"/>
      <c r="G331" s="111"/>
      <c r="H331" s="111"/>
      <c r="I331" s="47"/>
      <c r="J331" s="47"/>
      <c r="K331" s="47"/>
      <c r="L331" s="47"/>
      <c r="M331" s="47"/>
      <c r="N331" s="120"/>
      <c r="O331" s="120"/>
      <c r="P331" s="47"/>
      <c r="Q331" s="92"/>
      <c r="R331" s="92"/>
      <c r="S331" s="92"/>
      <c r="T331" s="47"/>
    </row>
    <row r="332" spans="1:20" ht="18" customHeight="1" x14ac:dyDescent="0.35">
      <c r="A332" s="1128"/>
      <c r="B332" s="118"/>
      <c r="C332" s="47"/>
      <c r="D332" s="47"/>
      <c r="E332" s="110"/>
      <c r="F332" s="111"/>
      <c r="G332" s="111"/>
      <c r="H332" s="111"/>
      <c r="I332" s="47"/>
      <c r="J332" s="47"/>
      <c r="K332" s="47"/>
      <c r="L332" s="47"/>
      <c r="M332" s="47"/>
      <c r="N332" s="120"/>
      <c r="O332" s="120"/>
      <c r="P332" s="47"/>
      <c r="Q332" s="92"/>
      <c r="R332" s="92"/>
      <c r="S332" s="92"/>
      <c r="T332" s="47"/>
    </row>
    <row r="333" spans="1:20" ht="18" customHeight="1" x14ac:dyDescent="0.35">
      <c r="A333" s="1128"/>
      <c r="B333" s="118"/>
      <c r="C333" s="47"/>
      <c r="D333" s="47"/>
      <c r="E333" s="110"/>
      <c r="F333" s="111"/>
      <c r="G333" s="111"/>
      <c r="H333" s="111"/>
      <c r="I333" s="47"/>
      <c r="J333" s="47"/>
      <c r="K333" s="47"/>
      <c r="L333" s="47"/>
      <c r="M333" s="47"/>
      <c r="N333" s="120"/>
      <c r="O333" s="120"/>
      <c r="P333" s="47"/>
      <c r="Q333" s="92"/>
      <c r="R333" s="92"/>
      <c r="S333" s="92"/>
      <c r="T333" s="47"/>
    </row>
    <row r="334" spans="1:20" ht="18" customHeight="1" x14ac:dyDescent="0.35">
      <c r="A334" s="1128"/>
      <c r="B334" s="118"/>
      <c r="C334" s="47"/>
      <c r="D334" s="47"/>
      <c r="E334" s="110"/>
      <c r="F334" s="111"/>
      <c r="G334" s="111"/>
      <c r="H334" s="111"/>
      <c r="I334" s="47"/>
      <c r="J334" s="47"/>
      <c r="K334" s="47"/>
      <c r="L334" s="47"/>
      <c r="M334" s="47"/>
      <c r="N334" s="120"/>
      <c r="O334" s="120"/>
      <c r="P334" s="47"/>
      <c r="Q334" s="92"/>
      <c r="R334" s="92"/>
      <c r="S334" s="92"/>
      <c r="T334" s="47"/>
    </row>
    <row r="335" spans="1:20" ht="18" customHeight="1" x14ac:dyDescent="0.35">
      <c r="A335" s="1128"/>
      <c r="B335" s="118"/>
      <c r="C335" s="47"/>
      <c r="D335" s="47"/>
      <c r="E335" s="110"/>
      <c r="F335" s="111"/>
      <c r="G335" s="111"/>
      <c r="H335" s="111"/>
      <c r="I335" s="47"/>
      <c r="J335" s="47"/>
      <c r="K335" s="47"/>
      <c r="L335" s="47"/>
      <c r="M335" s="47"/>
      <c r="N335" s="120"/>
      <c r="O335" s="120"/>
      <c r="P335" s="47"/>
      <c r="Q335" s="92"/>
      <c r="R335" s="92"/>
      <c r="S335" s="92"/>
      <c r="T335" s="47"/>
    </row>
    <row r="336" spans="1:20" ht="18" customHeight="1" x14ac:dyDescent="0.35">
      <c r="A336" s="1128"/>
      <c r="B336" s="118"/>
      <c r="C336" s="47"/>
      <c r="D336" s="47"/>
      <c r="E336" s="110"/>
      <c r="F336" s="111"/>
      <c r="G336" s="111"/>
      <c r="H336" s="111"/>
      <c r="I336" s="47"/>
      <c r="J336" s="47"/>
      <c r="K336" s="47"/>
      <c r="L336" s="47"/>
      <c r="M336" s="47"/>
      <c r="N336" s="120"/>
      <c r="O336" s="120"/>
      <c r="P336" s="47"/>
      <c r="Q336" s="92"/>
      <c r="R336" s="92"/>
      <c r="S336" s="92"/>
      <c r="T336" s="47"/>
    </row>
    <row r="337" spans="1:20" ht="18" customHeight="1" x14ac:dyDescent="0.35">
      <c r="A337" s="1128"/>
      <c r="B337" s="118"/>
      <c r="C337" s="47"/>
      <c r="D337" s="47"/>
      <c r="E337" s="110"/>
      <c r="F337" s="111"/>
      <c r="G337" s="111"/>
      <c r="H337" s="111"/>
      <c r="I337" s="47"/>
      <c r="J337" s="47"/>
      <c r="K337" s="47"/>
      <c r="L337" s="47"/>
      <c r="M337" s="47"/>
      <c r="N337" s="120"/>
      <c r="O337" s="120"/>
      <c r="P337" s="47"/>
      <c r="Q337" s="92"/>
      <c r="R337" s="92"/>
      <c r="S337" s="92"/>
      <c r="T337" s="47"/>
    </row>
    <row r="338" spans="1:20" ht="15.75" customHeight="1" x14ac:dyDescent="0.25">
      <c r="M338" s="3"/>
      <c r="O338" s="3"/>
    </row>
    <row r="339" spans="1:20" ht="15.75" customHeight="1" x14ac:dyDescent="0.25">
      <c r="M339" s="3"/>
      <c r="O339" s="3"/>
    </row>
    <row r="340" spans="1:20" ht="15.75" customHeight="1" x14ac:dyDescent="0.25">
      <c r="M340" s="3"/>
      <c r="O340" s="3"/>
    </row>
    <row r="341" spans="1:20" ht="15.75" customHeight="1" x14ac:dyDescent="0.25">
      <c r="M341" s="3"/>
      <c r="O341" s="3"/>
    </row>
    <row r="342" spans="1:20" ht="15.75" customHeight="1" x14ac:dyDescent="0.25">
      <c r="M342" s="3"/>
      <c r="O342" s="3"/>
    </row>
    <row r="343" spans="1:20" ht="15.75" customHeight="1" x14ac:dyDescent="0.25">
      <c r="M343" s="3"/>
      <c r="O343" s="3"/>
    </row>
    <row r="344" spans="1:20" ht="15.75" customHeight="1" x14ac:dyDescent="0.25">
      <c r="M344" s="3"/>
      <c r="O344" s="3"/>
    </row>
    <row r="345" spans="1:20" ht="15.75" customHeight="1" x14ac:dyDescent="0.25">
      <c r="M345" s="3"/>
      <c r="O345" s="3"/>
    </row>
    <row r="346" spans="1:20" ht="15.75" customHeight="1" x14ac:dyDescent="0.25">
      <c r="M346" s="3"/>
      <c r="O346" s="3"/>
    </row>
    <row r="347" spans="1:20" ht="15.75" customHeight="1" x14ac:dyDescent="0.25">
      <c r="M347" s="3"/>
      <c r="O347" s="3"/>
    </row>
    <row r="348" spans="1:20" ht="15.75" customHeight="1" x14ac:dyDescent="0.25">
      <c r="M348" s="3"/>
      <c r="O348" s="3"/>
    </row>
    <row r="349" spans="1:20" ht="15.75" customHeight="1" x14ac:dyDescent="0.25">
      <c r="M349" s="3"/>
      <c r="O349" s="3"/>
    </row>
    <row r="350" spans="1:20" ht="15.75" customHeight="1" x14ac:dyDescent="0.25">
      <c r="M350" s="3"/>
      <c r="O350" s="3"/>
    </row>
    <row r="351" spans="1:20" ht="15.75" customHeight="1" x14ac:dyDescent="0.25">
      <c r="M351" s="3"/>
      <c r="O351" s="3"/>
    </row>
    <row r="352" spans="1:20" ht="15.75" customHeight="1" x14ac:dyDescent="0.25">
      <c r="M352" s="3"/>
      <c r="O352" s="3"/>
    </row>
    <row r="353" spans="13:15" ht="15.75" customHeight="1" x14ac:dyDescent="0.25">
      <c r="M353" s="3"/>
      <c r="O353" s="3"/>
    </row>
    <row r="354" spans="13:15" ht="15.75" customHeight="1" x14ac:dyDescent="0.25">
      <c r="M354" s="3"/>
      <c r="O354" s="3"/>
    </row>
    <row r="355" spans="13:15" ht="15.75" customHeight="1" x14ac:dyDescent="0.25">
      <c r="M355" s="3"/>
      <c r="O355" s="3"/>
    </row>
    <row r="356" spans="13:15" ht="15.75" customHeight="1" x14ac:dyDescent="0.25">
      <c r="M356" s="3"/>
      <c r="O356" s="3"/>
    </row>
    <row r="357" spans="13:15" ht="15.75" customHeight="1" x14ac:dyDescent="0.25">
      <c r="M357" s="3"/>
      <c r="O357" s="3"/>
    </row>
    <row r="358" spans="13:15" ht="15.75" customHeight="1" x14ac:dyDescent="0.25">
      <c r="M358" s="3"/>
      <c r="O358" s="3"/>
    </row>
    <row r="359" spans="13:15" ht="15.75" customHeight="1" x14ac:dyDescent="0.25">
      <c r="M359" s="3"/>
      <c r="O359" s="3"/>
    </row>
    <row r="360" spans="13:15" ht="15.75" customHeight="1" x14ac:dyDescent="0.25">
      <c r="M360" s="3"/>
      <c r="O360" s="3"/>
    </row>
    <row r="361" spans="13:15" ht="15.75" customHeight="1" x14ac:dyDescent="0.25">
      <c r="M361" s="3"/>
      <c r="O361" s="3"/>
    </row>
    <row r="362" spans="13:15" ht="15.75" customHeight="1" x14ac:dyDescent="0.25">
      <c r="M362" s="3"/>
      <c r="O362" s="3"/>
    </row>
    <row r="363" spans="13:15" ht="15.75" customHeight="1" x14ac:dyDescent="0.25">
      <c r="M363" s="3"/>
      <c r="O363" s="3"/>
    </row>
    <row r="364" spans="13:15" ht="15.75" customHeight="1" x14ac:dyDescent="0.25">
      <c r="M364" s="3"/>
      <c r="O364" s="3"/>
    </row>
    <row r="365" spans="13:15" ht="15.75" customHeight="1" x14ac:dyDescent="0.25">
      <c r="M365" s="3"/>
      <c r="O365" s="3"/>
    </row>
    <row r="366" spans="13:15" ht="15.75" customHeight="1" x14ac:dyDescent="0.25">
      <c r="M366" s="3"/>
      <c r="O366" s="3"/>
    </row>
    <row r="367" spans="13:15" ht="15.75" customHeight="1" x14ac:dyDescent="0.25">
      <c r="M367" s="3"/>
      <c r="O367" s="3"/>
    </row>
    <row r="368" spans="13:15" ht="15.75" customHeight="1" x14ac:dyDescent="0.25">
      <c r="M368" s="3"/>
      <c r="O368" s="3"/>
    </row>
    <row r="369" spans="13:15" ht="15.75" customHeight="1" x14ac:dyDescent="0.25">
      <c r="M369" s="3"/>
      <c r="O369" s="3"/>
    </row>
    <row r="370" spans="13:15" ht="15.75" customHeight="1" x14ac:dyDescent="0.25">
      <c r="M370" s="3"/>
      <c r="O370" s="3"/>
    </row>
    <row r="371" spans="13:15" ht="15.75" customHeight="1" x14ac:dyDescent="0.25">
      <c r="M371" s="3"/>
      <c r="O371" s="3"/>
    </row>
    <row r="372" spans="13:15" ht="15.75" customHeight="1" x14ac:dyDescent="0.25">
      <c r="M372" s="3"/>
      <c r="O372" s="3"/>
    </row>
    <row r="373" spans="13:15" ht="15.75" customHeight="1" x14ac:dyDescent="0.25">
      <c r="M373" s="3"/>
      <c r="O373" s="3"/>
    </row>
    <row r="374" spans="13:15" ht="15.75" customHeight="1" x14ac:dyDescent="0.25">
      <c r="M374" s="3"/>
      <c r="O374" s="3"/>
    </row>
    <row r="375" spans="13:15" ht="15.75" customHeight="1" x14ac:dyDescent="0.25">
      <c r="M375" s="3"/>
      <c r="O375" s="3"/>
    </row>
    <row r="376" spans="13:15" ht="15.75" customHeight="1" x14ac:dyDescent="0.25">
      <c r="M376" s="3"/>
      <c r="O376" s="3"/>
    </row>
    <row r="377" spans="13:15" ht="15.75" customHeight="1" x14ac:dyDescent="0.25">
      <c r="M377" s="3"/>
      <c r="O377" s="3"/>
    </row>
    <row r="378" spans="13:15" ht="15.75" customHeight="1" x14ac:dyDescent="0.25">
      <c r="M378" s="3"/>
      <c r="O378" s="3"/>
    </row>
    <row r="379" spans="13:15" ht="15.75" customHeight="1" x14ac:dyDescent="0.25">
      <c r="M379" s="3"/>
      <c r="O379" s="3"/>
    </row>
    <row r="380" spans="13:15" ht="15.75" customHeight="1" x14ac:dyDescent="0.25">
      <c r="M380" s="3"/>
      <c r="O380" s="3"/>
    </row>
    <row r="381" spans="13:15" ht="15.75" customHeight="1" x14ac:dyDescent="0.25">
      <c r="M381" s="3"/>
      <c r="O381" s="3"/>
    </row>
    <row r="382" spans="13:15" ht="15.75" customHeight="1" x14ac:dyDescent="0.25">
      <c r="M382" s="3"/>
      <c r="O382" s="3"/>
    </row>
    <row r="383" spans="13:15" ht="15.75" customHeight="1" x14ac:dyDescent="0.25">
      <c r="M383" s="3"/>
      <c r="O383" s="3"/>
    </row>
    <row r="384" spans="13:15" ht="15.75" customHeight="1" x14ac:dyDescent="0.25">
      <c r="M384" s="3"/>
      <c r="O384" s="3"/>
    </row>
    <row r="385" spans="13:15" ht="15.75" customHeight="1" x14ac:dyDescent="0.25">
      <c r="M385" s="3"/>
      <c r="O385" s="3"/>
    </row>
    <row r="386" spans="13:15" ht="15.75" customHeight="1" x14ac:dyDescent="0.25">
      <c r="M386" s="3"/>
      <c r="O386" s="3"/>
    </row>
    <row r="387" spans="13:15" ht="15.75" customHeight="1" x14ac:dyDescent="0.25">
      <c r="M387" s="3"/>
      <c r="O387" s="3"/>
    </row>
    <row r="388" spans="13:15" ht="15.75" customHeight="1" x14ac:dyDescent="0.25">
      <c r="M388" s="3"/>
      <c r="O388" s="3"/>
    </row>
    <row r="389" spans="13:15" ht="15.75" customHeight="1" x14ac:dyDescent="0.25">
      <c r="M389" s="3"/>
      <c r="O389" s="3"/>
    </row>
    <row r="390" spans="13:15" ht="15.75" customHeight="1" x14ac:dyDescent="0.25">
      <c r="M390" s="3"/>
      <c r="O390" s="3"/>
    </row>
    <row r="391" spans="13:15" ht="15.75" customHeight="1" x14ac:dyDescent="0.25">
      <c r="M391" s="3"/>
      <c r="O391" s="3"/>
    </row>
    <row r="392" spans="13:15" ht="15.75" customHeight="1" x14ac:dyDescent="0.25">
      <c r="M392" s="3"/>
      <c r="O392" s="3"/>
    </row>
    <row r="393" spans="13:15" ht="15.75" customHeight="1" x14ac:dyDescent="0.25">
      <c r="M393" s="3"/>
      <c r="O393" s="3"/>
    </row>
    <row r="394" spans="13:15" ht="15.75" customHeight="1" x14ac:dyDescent="0.25">
      <c r="M394" s="3"/>
      <c r="O394" s="3"/>
    </row>
    <row r="395" spans="13:15" ht="15.75" customHeight="1" x14ac:dyDescent="0.25">
      <c r="M395" s="3"/>
      <c r="O395" s="3"/>
    </row>
    <row r="396" spans="13:15" ht="15.75" customHeight="1" x14ac:dyDescent="0.25">
      <c r="M396" s="3"/>
      <c r="O396" s="3"/>
    </row>
    <row r="397" spans="13:15" ht="15.75" customHeight="1" x14ac:dyDescent="0.25">
      <c r="M397" s="3"/>
      <c r="O397" s="3"/>
    </row>
    <row r="398" spans="13:15" ht="15.75" customHeight="1" x14ac:dyDescent="0.25">
      <c r="M398" s="3"/>
      <c r="O398" s="3"/>
    </row>
    <row r="399" spans="13:15" ht="15.75" customHeight="1" x14ac:dyDescent="0.25">
      <c r="M399" s="3"/>
      <c r="O399" s="3"/>
    </row>
    <row r="400" spans="13:15" ht="15.75" customHeight="1" x14ac:dyDescent="0.25">
      <c r="M400" s="3"/>
      <c r="O400" s="3"/>
    </row>
    <row r="401" spans="13:15" ht="15.75" customHeight="1" x14ac:dyDescent="0.25">
      <c r="M401" s="3"/>
      <c r="O401" s="3"/>
    </row>
    <row r="402" spans="13:15" ht="15.75" customHeight="1" x14ac:dyDescent="0.25">
      <c r="M402" s="3"/>
      <c r="O402" s="3"/>
    </row>
    <row r="403" spans="13:15" ht="15.75" customHeight="1" x14ac:dyDescent="0.25">
      <c r="M403" s="3"/>
      <c r="O403" s="3"/>
    </row>
    <row r="404" spans="13:15" ht="15.75" customHeight="1" x14ac:dyDescent="0.25">
      <c r="M404" s="3"/>
      <c r="O404" s="3"/>
    </row>
    <row r="405" spans="13:15" ht="15.75" customHeight="1" x14ac:dyDescent="0.25">
      <c r="M405" s="3"/>
      <c r="O405" s="3"/>
    </row>
    <row r="406" spans="13:15" ht="15.75" customHeight="1" x14ac:dyDescent="0.25">
      <c r="M406" s="3"/>
      <c r="O406" s="3"/>
    </row>
    <row r="407" spans="13:15" ht="15.75" customHeight="1" x14ac:dyDescent="0.25">
      <c r="M407" s="3"/>
      <c r="O407" s="3"/>
    </row>
    <row r="408" spans="13:15" ht="15.75" customHeight="1" x14ac:dyDescent="0.25">
      <c r="M408" s="3"/>
      <c r="O408" s="3"/>
    </row>
    <row r="409" spans="13:15" ht="15.75" customHeight="1" x14ac:dyDescent="0.25">
      <c r="M409" s="3"/>
      <c r="O409" s="3"/>
    </row>
    <row r="410" spans="13:15" ht="15.75" customHeight="1" x14ac:dyDescent="0.25">
      <c r="M410" s="3"/>
      <c r="O410" s="3"/>
    </row>
    <row r="411" spans="13:15" ht="15.75" customHeight="1" x14ac:dyDescent="0.25">
      <c r="M411" s="3"/>
      <c r="O411" s="3"/>
    </row>
    <row r="412" spans="13:15" ht="15.75" customHeight="1" x14ac:dyDescent="0.25">
      <c r="M412" s="3"/>
      <c r="O412" s="3"/>
    </row>
    <row r="413" spans="13:15" ht="15.75" customHeight="1" x14ac:dyDescent="0.25">
      <c r="M413" s="3"/>
      <c r="O413" s="3"/>
    </row>
    <row r="414" spans="13:15" ht="15.75" customHeight="1" x14ac:dyDescent="0.25">
      <c r="M414" s="3"/>
      <c r="O414" s="3"/>
    </row>
    <row r="415" spans="13:15" ht="15.75" customHeight="1" x14ac:dyDescent="0.25">
      <c r="M415" s="3"/>
      <c r="O415" s="3"/>
    </row>
    <row r="416" spans="13:15" ht="15.75" customHeight="1" x14ac:dyDescent="0.25">
      <c r="M416" s="3"/>
      <c r="O416" s="3"/>
    </row>
    <row r="417" spans="13:15" ht="15.75" customHeight="1" x14ac:dyDescent="0.25">
      <c r="M417" s="3"/>
      <c r="O417" s="3"/>
    </row>
    <row r="418" spans="13:15" ht="15.75" customHeight="1" x14ac:dyDescent="0.25">
      <c r="M418" s="3"/>
      <c r="O418" s="3"/>
    </row>
    <row r="419" spans="13:15" ht="15.75" customHeight="1" x14ac:dyDescent="0.25">
      <c r="M419" s="3"/>
      <c r="O419" s="3"/>
    </row>
    <row r="420" spans="13:15" ht="15.75" customHeight="1" x14ac:dyDescent="0.25">
      <c r="M420" s="3"/>
      <c r="O420" s="3"/>
    </row>
    <row r="421" spans="13:15" ht="15.75" customHeight="1" x14ac:dyDescent="0.25">
      <c r="M421" s="3"/>
      <c r="O421" s="3"/>
    </row>
    <row r="422" spans="13:15" ht="15.75" customHeight="1" x14ac:dyDescent="0.25">
      <c r="M422" s="3"/>
      <c r="O422" s="3"/>
    </row>
    <row r="423" spans="13:15" ht="15.75" customHeight="1" x14ac:dyDescent="0.25">
      <c r="M423" s="3"/>
      <c r="O423" s="3"/>
    </row>
    <row r="424" spans="13:15" ht="15.75" customHeight="1" x14ac:dyDescent="0.25">
      <c r="M424" s="3"/>
      <c r="O424" s="3"/>
    </row>
    <row r="425" spans="13:15" ht="15.75" customHeight="1" x14ac:dyDescent="0.25">
      <c r="M425" s="3"/>
      <c r="O425" s="3"/>
    </row>
    <row r="426" spans="13:15" ht="15.75" customHeight="1" x14ac:dyDescent="0.25">
      <c r="M426" s="3"/>
      <c r="O426" s="3"/>
    </row>
    <row r="427" spans="13:15" ht="15.75" customHeight="1" x14ac:dyDescent="0.25">
      <c r="M427" s="3"/>
      <c r="O427" s="3"/>
    </row>
    <row r="428" spans="13:15" ht="15.75" customHeight="1" x14ac:dyDescent="0.25">
      <c r="M428" s="3"/>
      <c r="O428" s="3"/>
    </row>
    <row r="429" spans="13:15" ht="15.75" customHeight="1" x14ac:dyDescent="0.25">
      <c r="M429" s="3"/>
      <c r="O429" s="3"/>
    </row>
    <row r="430" spans="13:15" ht="15.75" customHeight="1" x14ac:dyDescent="0.25">
      <c r="M430" s="3"/>
      <c r="O430" s="3"/>
    </row>
    <row r="431" spans="13:15" ht="15.75" customHeight="1" x14ac:dyDescent="0.25">
      <c r="M431" s="3"/>
      <c r="O431" s="3"/>
    </row>
    <row r="432" spans="13:15" ht="15.75" customHeight="1" x14ac:dyDescent="0.25">
      <c r="M432" s="3"/>
      <c r="O432" s="3"/>
    </row>
    <row r="433" spans="13:15" ht="15.75" customHeight="1" x14ac:dyDescent="0.25">
      <c r="M433" s="3"/>
      <c r="O433" s="3"/>
    </row>
    <row r="434" spans="13:15" ht="15.75" customHeight="1" x14ac:dyDescent="0.25">
      <c r="M434" s="3"/>
      <c r="O434" s="3"/>
    </row>
    <row r="435" spans="13:15" ht="15.75" customHeight="1" x14ac:dyDescent="0.25">
      <c r="M435" s="3"/>
      <c r="O435" s="3"/>
    </row>
    <row r="436" spans="13:15" ht="15.75" customHeight="1" x14ac:dyDescent="0.25">
      <c r="M436" s="3"/>
      <c r="O436" s="3"/>
    </row>
    <row r="437" spans="13:15" ht="15.75" customHeight="1" x14ac:dyDescent="0.25">
      <c r="M437" s="3"/>
      <c r="O437" s="3"/>
    </row>
    <row r="438" spans="13:15" ht="15.75" customHeight="1" x14ac:dyDescent="0.25">
      <c r="M438" s="3"/>
      <c r="O438" s="3"/>
    </row>
    <row r="439" spans="13:15" ht="15.75" customHeight="1" x14ac:dyDescent="0.25">
      <c r="M439" s="3"/>
      <c r="O439" s="3"/>
    </row>
    <row r="440" spans="13:15" ht="15.75" customHeight="1" x14ac:dyDescent="0.25">
      <c r="M440" s="3"/>
      <c r="O440" s="3"/>
    </row>
    <row r="441" spans="13:15" ht="15.75" customHeight="1" x14ac:dyDescent="0.25">
      <c r="M441" s="3"/>
      <c r="O441" s="3"/>
    </row>
    <row r="442" spans="13:15" ht="15.75" customHeight="1" x14ac:dyDescent="0.25">
      <c r="M442" s="3"/>
      <c r="O442" s="3"/>
    </row>
    <row r="443" spans="13:15" ht="15.75" customHeight="1" x14ac:dyDescent="0.25">
      <c r="M443" s="3"/>
      <c r="O443" s="3"/>
    </row>
    <row r="444" spans="13:15" ht="15.75" customHeight="1" x14ac:dyDescent="0.25">
      <c r="M444" s="3"/>
      <c r="O444" s="3"/>
    </row>
    <row r="445" spans="13:15" ht="15.75" customHeight="1" x14ac:dyDescent="0.25">
      <c r="M445" s="3"/>
      <c r="O445" s="3"/>
    </row>
    <row r="446" spans="13:15" ht="15.75" customHeight="1" x14ac:dyDescent="0.25">
      <c r="M446" s="3"/>
      <c r="O446" s="3"/>
    </row>
    <row r="447" spans="13:15" ht="15.75" customHeight="1" x14ac:dyDescent="0.25">
      <c r="M447" s="3"/>
      <c r="O447" s="3"/>
    </row>
    <row r="448" spans="13:15" ht="15.75" customHeight="1" x14ac:dyDescent="0.25">
      <c r="M448" s="3"/>
      <c r="O448" s="3"/>
    </row>
    <row r="449" spans="13:15" ht="15.75" customHeight="1" x14ac:dyDescent="0.25">
      <c r="M449" s="3"/>
      <c r="O449" s="3"/>
    </row>
    <row r="450" spans="13:15" ht="15.75" customHeight="1" x14ac:dyDescent="0.25">
      <c r="M450" s="3"/>
      <c r="O450" s="3"/>
    </row>
    <row r="451" spans="13:15" ht="15.75" customHeight="1" x14ac:dyDescent="0.25">
      <c r="M451" s="3"/>
      <c r="O451" s="3"/>
    </row>
    <row r="452" spans="13:15" ht="15.75" customHeight="1" x14ac:dyDescent="0.25">
      <c r="M452" s="3"/>
      <c r="O452" s="3"/>
    </row>
    <row r="453" spans="13:15" ht="15.75" customHeight="1" x14ac:dyDescent="0.25">
      <c r="M453" s="3"/>
      <c r="O453" s="3"/>
    </row>
    <row r="454" spans="13:15" ht="15.75" customHeight="1" x14ac:dyDescent="0.25">
      <c r="M454" s="3"/>
      <c r="O454" s="3"/>
    </row>
    <row r="455" spans="13:15" ht="15.75" customHeight="1" x14ac:dyDescent="0.25">
      <c r="M455" s="3"/>
      <c r="O455" s="3"/>
    </row>
    <row r="456" spans="13:15" ht="15.75" customHeight="1" x14ac:dyDescent="0.25">
      <c r="M456" s="3"/>
      <c r="O456" s="3"/>
    </row>
    <row r="457" spans="13:15" ht="15.75" customHeight="1" x14ac:dyDescent="0.25">
      <c r="M457" s="3"/>
      <c r="O457" s="3"/>
    </row>
    <row r="458" spans="13:15" ht="15.75" customHeight="1" x14ac:dyDescent="0.25">
      <c r="M458" s="3"/>
      <c r="O458" s="3"/>
    </row>
    <row r="459" spans="13:15" ht="15.75" customHeight="1" x14ac:dyDescent="0.25">
      <c r="M459" s="3"/>
      <c r="O459" s="3"/>
    </row>
    <row r="460" spans="13:15" ht="15.75" customHeight="1" x14ac:dyDescent="0.25">
      <c r="M460" s="3"/>
      <c r="O460" s="3"/>
    </row>
    <row r="461" spans="13:15" ht="15.75" customHeight="1" x14ac:dyDescent="0.25">
      <c r="M461" s="3"/>
      <c r="O461" s="3"/>
    </row>
    <row r="462" spans="13:15" ht="15.75" customHeight="1" x14ac:dyDescent="0.25">
      <c r="M462" s="3"/>
      <c r="O462" s="3"/>
    </row>
    <row r="463" spans="13:15" ht="15.75" customHeight="1" x14ac:dyDescent="0.25">
      <c r="M463" s="3"/>
      <c r="O463" s="3"/>
    </row>
    <row r="464" spans="13:15" ht="15.75" customHeight="1" x14ac:dyDescent="0.25">
      <c r="M464" s="3"/>
      <c r="O464" s="3"/>
    </row>
    <row r="465" spans="13:15" ht="15.75" customHeight="1" x14ac:dyDescent="0.25">
      <c r="M465" s="3"/>
      <c r="O465" s="3"/>
    </row>
    <row r="466" spans="13:15" ht="15.75" customHeight="1" x14ac:dyDescent="0.25">
      <c r="M466" s="3"/>
      <c r="O466" s="3"/>
    </row>
    <row r="467" spans="13:15" ht="15.75" customHeight="1" x14ac:dyDescent="0.25">
      <c r="M467" s="3"/>
      <c r="O467" s="3"/>
    </row>
    <row r="468" spans="13:15" ht="15.75" customHeight="1" x14ac:dyDescent="0.25">
      <c r="M468" s="3"/>
      <c r="O468" s="3"/>
    </row>
    <row r="469" spans="13:15" ht="15.75" customHeight="1" x14ac:dyDescent="0.25">
      <c r="M469" s="3"/>
      <c r="O469" s="3"/>
    </row>
    <row r="470" spans="13:15" ht="15.75" customHeight="1" x14ac:dyDescent="0.25">
      <c r="M470" s="3"/>
      <c r="O470" s="3"/>
    </row>
    <row r="471" spans="13:15" ht="15.75" customHeight="1" x14ac:dyDescent="0.25">
      <c r="M471" s="3"/>
      <c r="O471" s="3"/>
    </row>
    <row r="472" spans="13:15" ht="15.75" customHeight="1" x14ac:dyDescent="0.25">
      <c r="M472" s="3"/>
      <c r="O472" s="3"/>
    </row>
    <row r="473" spans="13:15" ht="15.75" customHeight="1" x14ac:dyDescent="0.25">
      <c r="M473" s="3"/>
      <c r="O473" s="3"/>
    </row>
    <row r="474" spans="13:15" ht="15.75" customHeight="1" x14ac:dyDescent="0.25">
      <c r="M474" s="3"/>
      <c r="O474" s="3"/>
    </row>
    <row r="475" spans="13:15" ht="15.75" customHeight="1" x14ac:dyDescent="0.25">
      <c r="M475" s="3"/>
      <c r="O475" s="3"/>
    </row>
    <row r="476" spans="13:15" ht="15.75" customHeight="1" x14ac:dyDescent="0.25">
      <c r="M476" s="3"/>
      <c r="O476" s="3"/>
    </row>
    <row r="477" spans="13:15" ht="15.75" customHeight="1" x14ac:dyDescent="0.25">
      <c r="M477" s="3"/>
      <c r="O477" s="3"/>
    </row>
    <row r="478" spans="13:15" ht="15.75" customHeight="1" x14ac:dyDescent="0.25">
      <c r="M478" s="3"/>
      <c r="O478" s="3"/>
    </row>
    <row r="479" spans="13:15" ht="15.75" customHeight="1" x14ac:dyDescent="0.25">
      <c r="M479" s="3"/>
      <c r="O479" s="3"/>
    </row>
    <row r="480" spans="13:15" ht="15.75" customHeight="1" x14ac:dyDescent="0.25">
      <c r="M480" s="3"/>
      <c r="O480" s="3"/>
    </row>
    <row r="481" spans="13:15" ht="15.75" customHeight="1" x14ac:dyDescent="0.25">
      <c r="M481" s="3"/>
      <c r="O481" s="3"/>
    </row>
    <row r="482" spans="13:15" ht="15.75" customHeight="1" x14ac:dyDescent="0.25">
      <c r="M482" s="3"/>
      <c r="O482" s="3"/>
    </row>
    <row r="483" spans="13:15" ht="15.75" customHeight="1" x14ac:dyDescent="0.25">
      <c r="M483" s="3"/>
      <c r="O483" s="3"/>
    </row>
    <row r="484" spans="13:15" ht="15.75" customHeight="1" x14ac:dyDescent="0.25">
      <c r="M484" s="3"/>
      <c r="O484" s="3"/>
    </row>
    <row r="485" spans="13:15" ht="15.75" customHeight="1" x14ac:dyDescent="0.25">
      <c r="M485" s="3"/>
      <c r="O485" s="3"/>
    </row>
    <row r="486" spans="13:15" ht="15.75" customHeight="1" x14ac:dyDescent="0.25">
      <c r="M486" s="3"/>
      <c r="O486" s="3"/>
    </row>
    <row r="487" spans="13:15" ht="15.75" customHeight="1" x14ac:dyDescent="0.25">
      <c r="M487" s="3"/>
      <c r="O487" s="3"/>
    </row>
    <row r="488" spans="13:15" ht="15.75" customHeight="1" x14ac:dyDescent="0.25">
      <c r="M488" s="3"/>
      <c r="O488" s="3"/>
    </row>
    <row r="489" spans="13:15" ht="15.75" customHeight="1" x14ac:dyDescent="0.25">
      <c r="M489" s="3"/>
      <c r="O489" s="3"/>
    </row>
    <row r="490" spans="13:15" ht="15.75" customHeight="1" x14ac:dyDescent="0.25">
      <c r="M490" s="3"/>
      <c r="O490" s="3"/>
    </row>
    <row r="491" spans="13:15" ht="15.75" customHeight="1" x14ac:dyDescent="0.25">
      <c r="M491" s="3"/>
      <c r="O491" s="3"/>
    </row>
    <row r="492" spans="13:15" ht="15.75" customHeight="1" x14ac:dyDescent="0.25">
      <c r="M492" s="3"/>
      <c r="O492" s="3"/>
    </row>
    <row r="493" spans="13:15" ht="15.75" customHeight="1" x14ac:dyDescent="0.25">
      <c r="M493" s="3"/>
      <c r="O493" s="3"/>
    </row>
    <row r="494" spans="13:15" ht="15.75" customHeight="1" x14ac:dyDescent="0.25">
      <c r="M494" s="3"/>
      <c r="O494" s="3"/>
    </row>
    <row r="495" spans="13:15" ht="15.75" customHeight="1" x14ac:dyDescent="0.25">
      <c r="M495" s="3"/>
      <c r="O495" s="3"/>
    </row>
    <row r="496" spans="13:15" ht="15.75" customHeight="1" x14ac:dyDescent="0.25">
      <c r="M496" s="3"/>
      <c r="O496" s="3"/>
    </row>
    <row r="497" spans="13:15" ht="15.75" customHeight="1" x14ac:dyDescent="0.25">
      <c r="M497" s="3"/>
      <c r="O497" s="3"/>
    </row>
    <row r="498" spans="13:15" ht="15.75" customHeight="1" x14ac:dyDescent="0.25">
      <c r="M498" s="3"/>
      <c r="O498" s="3"/>
    </row>
    <row r="499" spans="13:15" ht="15.75" customHeight="1" x14ac:dyDescent="0.25">
      <c r="M499" s="3"/>
      <c r="O499" s="3"/>
    </row>
    <row r="500" spans="13:15" ht="15.75" customHeight="1" x14ac:dyDescent="0.25">
      <c r="M500" s="3"/>
      <c r="O500" s="3"/>
    </row>
    <row r="501" spans="13:15" ht="15.75" customHeight="1" x14ac:dyDescent="0.25">
      <c r="M501" s="3"/>
      <c r="O501" s="3"/>
    </row>
    <row r="502" spans="13:15" ht="15.75" customHeight="1" x14ac:dyDescent="0.25">
      <c r="M502" s="3"/>
      <c r="O502" s="3"/>
    </row>
    <row r="503" spans="13:15" ht="15.75" customHeight="1" x14ac:dyDescent="0.25">
      <c r="M503" s="3"/>
      <c r="O503" s="3"/>
    </row>
    <row r="504" spans="13:15" ht="15.75" customHeight="1" x14ac:dyDescent="0.25">
      <c r="M504" s="3"/>
      <c r="O504" s="3"/>
    </row>
    <row r="505" spans="13:15" ht="15.75" customHeight="1" x14ac:dyDescent="0.25">
      <c r="M505" s="3"/>
      <c r="O505" s="3"/>
    </row>
    <row r="506" spans="13:15" ht="15.75" customHeight="1" x14ac:dyDescent="0.25">
      <c r="M506" s="3"/>
      <c r="O506" s="3"/>
    </row>
    <row r="507" spans="13:15" ht="15.75" customHeight="1" x14ac:dyDescent="0.25">
      <c r="M507" s="3"/>
      <c r="O507" s="3"/>
    </row>
    <row r="508" spans="13:15" ht="15.75" customHeight="1" x14ac:dyDescent="0.25">
      <c r="M508" s="3"/>
      <c r="O508" s="3"/>
    </row>
    <row r="509" spans="13:15" ht="15.75" customHeight="1" x14ac:dyDescent="0.25">
      <c r="M509" s="3"/>
      <c r="O509" s="3"/>
    </row>
    <row r="510" spans="13:15" ht="15.75" customHeight="1" x14ac:dyDescent="0.25">
      <c r="M510" s="3"/>
      <c r="O510" s="3"/>
    </row>
    <row r="511" spans="13:15" ht="15.75" customHeight="1" x14ac:dyDescent="0.25">
      <c r="M511" s="3"/>
      <c r="O511" s="3"/>
    </row>
    <row r="512" spans="13:15" ht="15.75" customHeight="1" x14ac:dyDescent="0.25">
      <c r="M512" s="3"/>
      <c r="O512" s="3"/>
    </row>
    <row r="513" spans="13:15" ht="15.75" customHeight="1" x14ac:dyDescent="0.25">
      <c r="M513" s="3"/>
      <c r="O513" s="3"/>
    </row>
    <row r="514" spans="13:15" ht="15.75" customHeight="1" x14ac:dyDescent="0.25">
      <c r="M514" s="3"/>
      <c r="O514" s="3"/>
    </row>
    <row r="515" spans="13:15" ht="15.75" customHeight="1" x14ac:dyDescent="0.25">
      <c r="M515" s="3"/>
      <c r="O515" s="3"/>
    </row>
    <row r="516" spans="13:15" ht="15.75" customHeight="1" x14ac:dyDescent="0.25">
      <c r="M516" s="3"/>
      <c r="O516" s="3"/>
    </row>
    <row r="517" spans="13:15" ht="15.75" customHeight="1" x14ac:dyDescent="0.25">
      <c r="M517" s="3"/>
      <c r="O517" s="3"/>
    </row>
    <row r="518" spans="13:15" ht="15.75" customHeight="1" x14ac:dyDescent="0.25">
      <c r="M518" s="3"/>
      <c r="O518" s="3"/>
    </row>
    <row r="519" spans="13:15" ht="15.75" customHeight="1" x14ac:dyDescent="0.25">
      <c r="M519" s="3"/>
      <c r="O519" s="3"/>
    </row>
    <row r="520" spans="13:15" ht="15.75" customHeight="1" x14ac:dyDescent="0.25">
      <c r="M520" s="3"/>
      <c r="O520" s="3"/>
    </row>
    <row r="521" spans="13:15" ht="15.75" customHeight="1" x14ac:dyDescent="0.25">
      <c r="M521" s="3"/>
      <c r="O521" s="3"/>
    </row>
    <row r="522" spans="13:15" ht="15.75" customHeight="1" x14ac:dyDescent="0.25">
      <c r="M522" s="3"/>
      <c r="O522" s="3"/>
    </row>
    <row r="523" spans="13:15" ht="15.75" customHeight="1" x14ac:dyDescent="0.25">
      <c r="M523" s="3"/>
      <c r="O523" s="3"/>
    </row>
    <row r="524" spans="13:15" ht="15.75" customHeight="1" x14ac:dyDescent="0.25">
      <c r="M524" s="3"/>
      <c r="O524" s="3"/>
    </row>
    <row r="525" spans="13:15" ht="15.75" customHeight="1" x14ac:dyDescent="0.25">
      <c r="M525" s="3"/>
      <c r="O525" s="3"/>
    </row>
    <row r="526" spans="13:15" ht="15.75" customHeight="1" x14ac:dyDescent="0.25">
      <c r="M526" s="3"/>
      <c r="O526" s="3"/>
    </row>
    <row r="527" spans="13:15" ht="15.75" customHeight="1" x14ac:dyDescent="0.25">
      <c r="M527" s="3"/>
      <c r="O527" s="3"/>
    </row>
    <row r="528" spans="13:15" ht="15.75" customHeight="1" x14ac:dyDescent="0.25">
      <c r="M528" s="3"/>
      <c r="O528" s="3"/>
    </row>
    <row r="529" spans="13:15" ht="15.75" customHeight="1" x14ac:dyDescent="0.25">
      <c r="M529" s="3"/>
      <c r="O529" s="3"/>
    </row>
    <row r="530" spans="13:15" ht="15.75" customHeight="1" x14ac:dyDescent="0.25">
      <c r="M530" s="3"/>
      <c r="O530" s="3"/>
    </row>
    <row r="531" spans="13:15" ht="15.75" customHeight="1" x14ac:dyDescent="0.25">
      <c r="M531" s="3"/>
      <c r="O531" s="3"/>
    </row>
    <row r="532" spans="13:15" ht="15.75" customHeight="1" x14ac:dyDescent="0.25">
      <c r="M532" s="3"/>
      <c r="O532" s="3"/>
    </row>
    <row r="533" spans="13:15" ht="15.75" customHeight="1" x14ac:dyDescent="0.25">
      <c r="M533" s="3"/>
      <c r="O533" s="3"/>
    </row>
    <row r="534" spans="13:15" ht="15.75" customHeight="1" x14ac:dyDescent="0.25">
      <c r="M534" s="3"/>
      <c r="O534" s="3"/>
    </row>
    <row r="535" spans="13:15" ht="15.75" customHeight="1" x14ac:dyDescent="0.25">
      <c r="M535" s="3"/>
      <c r="O535" s="3"/>
    </row>
    <row r="536" spans="13:15" ht="15.75" customHeight="1" x14ac:dyDescent="0.25">
      <c r="M536" s="3"/>
      <c r="O536" s="3"/>
    </row>
    <row r="537" spans="13:15" ht="15.75" customHeight="1" x14ac:dyDescent="0.25">
      <c r="M537" s="3"/>
      <c r="O537" s="3"/>
    </row>
    <row r="538" spans="13:15" ht="15.75" customHeight="1" x14ac:dyDescent="0.25">
      <c r="M538" s="3"/>
      <c r="O538" s="3"/>
    </row>
    <row r="539" spans="13:15" ht="15.75" customHeight="1" x14ac:dyDescent="0.25">
      <c r="M539" s="3"/>
      <c r="O539" s="3"/>
    </row>
    <row r="540" spans="13:15" ht="15.75" customHeight="1" x14ac:dyDescent="0.25">
      <c r="M540" s="3"/>
      <c r="O540" s="3"/>
    </row>
    <row r="541" spans="13:15" ht="15.75" customHeight="1" x14ac:dyDescent="0.25">
      <c r="M541" s="3"/>
      <c r="O541" s="3"/>
    </row>
    <row r="542" spans="13:15" ht="15.75" customHeight="1" x14ac:dyDescent="0.25">
      <c r="M542" s="3"/>
      <c r="O542" s="3"/>
    </row>
    <row r="543" spans="13:15" ht="15.75" customHeight="1" x14ac:dyDescent="0.25">
      <c r="M543" s="3"/>
      <c r="O543" s="3"/>
    </row>
    <row r="544" spans="13:15" ht="15.75" customHeight="1" x14ac:dyDescent="0.25">
      <c r="M544" s="3"/>
      <c r="O544" s="3"/>
    </row>
    <row r="545" spans="13:15" ht="15.75" customHeight="1" x14ac:dyDescent="0.25">
      <c r="M545" s="3"/>
      <c r="O545" s="3"/>
    </row>
    <row r="546" spans="13:15" ht="15.75" customHeight="1" x14ac:dyDescent="0.25">
      <c r="M546" s="3"/>
      <c r="O546" s="3"/>
    </row>
    <row r="547" spans="13:15" ht="15.75" customHeight="1" x14ac:dyDescent="0.25">
      <c r="M547" s="3"/>
      <c r="O547" s="3"/>
    </row>
    <row r="548" spans="13:15" ht="15.75" customHeight="1" x14ac:dyDescent="0.25">
      <c r="M548" s="3"/>
      <c r="O548" s="3"/>
    </row>
    <row r="549" spans="13:15" ht="15.75" customHeight="1" x14ac:dyDescent="0.25">
      <c r="M549" s="3"/>
      <c r="O549" s="3"/>
    </row>
    <row r="550" spans="13:15" ht="15.75" customHeight="1" x14ac:dyDescent="0.25">
      <c r="M550" s="3"/>
      <c r="O550" s="3"/>
    </row>
    <row r="551" spans="13:15" ht="15.75" customHeight="1" x14ac:dyDescent="0.25">
      <c r="M551" s="3"/>
      <c r="O551" s="3"/>
    </row>
    <row r="552" spans="13:15" ht="15.75" customHeight="1" x14ac:dyDescent="0.25">
      <c r="M552" s="3"/>
      <c r="O552" s="3"/>
    </row>
    <row r="553" spans="13:15" ht="15.75" customHeight="1" x14ac:dyDescent="0.25">
      <c r="M553" s="3"/>
      <c r="O553" s="3"/>
    </row>
    <row r="554" spans="13:15" ht="15.75" customHeight="1" x14ac:dyDescent="0.25">
      <c r="M554" s="3"/>
      <c r="O554" s="3"/>
    </row>
    <row r="555" spans="13:15" ht="15.75" customHeight="1" x14ac:dyDescent="0.25">
      <c r="M555" s="3"/>
      <c r="O555" s="3"/>
    </row>
    <row r="556" spans="13:15" ht="15.75" customHeight="1" x14ac:dyDescent="0.25">
      <c r="M556" s="3"/>
      <c r="O556" s="3"/>
    </row>
    <row r="557" spans="13:15" ht="15.75" customHeight="1" x14ac:dyDescent="0.25">
      <c r="M557" s="3"/>
      <c r="O557" s="3"/>
    </row>
    <row r="558" spans="13:15" ht="15.75" customHeight="1" x14ac:dyDescent="0.25">
      <c r="M558" s="3"/>
      <c r="O558" s="3"/>
    </row>
    <row r="559" spans="13:15" ht="15.75" customHeight="1" x14ac:dyDescent="0.25">
      <c r="M559" s="3"/>
      <c r="O559" s="3"/>
    </row>
    <row r="560" spans="13:15" ht="15.75" customHeight="1" x14ac:dyDescent="0.25">
      <c r="M560" s="3"/>
      <c r="O560" s="3"/>
    </row>
    <row r="561" spans="13:15" ht="15.75" customHeight="1" x14ac:dyDescent="0.25">
      <c r="M561" s="3"/>
      <c r="O561" s="3"/>
    </row>
    <row r="562" spans="13:15" ht="15.75" customHeight="1" x14ac:dyDescent="0.25">
      <c r="M562" s="3"/>
      <c r="O562" s="3"/>
    </row>
    <row r="563" spans="13:15" ht="15.75" customHeight="1" x14ac:dyDescent="0.25">
      <c r="M563" s="3"/>
      <c r="O563" s="3"/>
    </row>
    <row r="564" spans="13:15" ht="15.75" customHeight="1" x14ac:dyDescent="0.25">
      <c r="M564" s="3"/>
      <c r="O564" s="3"/>
    </row>
    <row r="565" spans="13:15" ht="15.75" customHeight="1" x14ac:dyDescent="0.25">
      <c r="M565" s="3"/>
      <c r="O565" s="3"/>
    </row>
    <row r="566" spans="13:15" ht="15.75" customHeight="1" x14ac:dyDescent="0.25">
      <c r="M566" s="3"/>
      <c r="O566" s="3"/>
    </row>
    <row r="567" spans="13:15" ht="15.75" customHeight="1" x14ac:dyDescent="0.25">
      <c r="M567" s="3"/>
      <c r="O567" s="3"/>
    </row>
    <row r="568" spans="13:15" ht="15.75" customHeight="1" x14ac:dyDescent="0.25">
      <c r="M568" s="3"/>
      <c r="O568" s="3"/>
    </row>
    <row r="569" spans="13:15" ht="15.75" customHeight="1" x14ac:dyDescent="0.25">
      <c r="M569" s="3"/>
      <c r="O569" s="3"/>
    </row>
    <row r="570" spans="13:15" ht="15.75" customHeight="1" x14ac:dyDescent="0.25">
      <c r="M570" s="3"/>
      <c r="O570" s="3"/>
    </row>
    <row r="571" spans="13:15" ht="15.75" customHeight="1" x14ac:dyDescent="0.25">
      <c r="M571" s="3"/>
      <c r="O571" s="3"/>
    </row>
    <row r="572" spans="13:15" ht="15.75" customHeight="1" x14ac:dyDescent="0.25">
      <c r="M572" s="3"/>
      <c r="O572" s="3"/>
    </row>
    <row r="573" spans="13:15" ht="15.75" customHeight="1" x14ac:dyDescent="0.25">
      <c r="M573" s="3"/>
      <c r="O573" s="3"/>
    </row>
    <row r="574" spans="13:15" ht="15.75" customHeight="1" x14ac:dyDescent="0.25">
      <c r="M574" s="3"/>
      <c r="O574" s="3"/>
    </row>
    <row r="575" spans="13:15" ht="15.75" customHeight="1" x14ac:dyDescent="0.25">
      <c r="M575" s="3"/>
      <c r="O575" s="3"/>
    </row>
    <row r="576" spans="13:15" ht="15.75" customHeight="1" x14ac:dyDescent="0.25">
      <c r="M576" s="3"/>
      <c r="O576" s="3"/>
    </row>
    <row r="577" spans="13:15" ht="15.75" customHeight="1" x14ac:dyDescent="0.25">
      <c r="M577" s="3"/>
      <c r="O577" s="3"/>
    </row>
    <row r="578" spans="13:15" ht="15.75" customHeight="1" x14ac:dyDescent="0.25">
      <c r="M578" s="3"/>
      <c r="O578" s="3"/>
    </row>
    <row r="579" spans="13:15" ht="15.75" customHeight="1" x14ac:dyDescent="0.25">
      <c r="M579" s="3"/>
      <c r="O579" s="3"/>
    </row>
    <row r="580" spans="13:15" ht="15.75" customHeight="1" x14ac:dyDescent="0.25">
      <c r="M580" s="3"/>
      <c r="O580" s="3"/>
    </row>
    <row r="581" spans="13:15" ht="15.75" customHeight="1" x14ac:dyDescent="0.25">
      <c r="M581" s="3"/>
      <c r="O581" s="3"/>
    </row>
    <row r="582" spans="13:15" ht="15.75" customHeight="1" x14ac:dyDescent="0.25">
      <c r="M582" s="3"/>
      <c r="O582" s="3"/>
    </row>
    <row r="583" spans="13:15" ht="15.75" customHeight="1" x14ac:dyDescent="0.25">
      <c r="M583" s="3"/>
      <c r="O583" s="3"/>
    </row>
    <row r="584" spans="13:15" ht="15.75" customHeight="1" x14ac:dyDescent="0.25">
      <c r="M584" s="3"/>
      <c r="O584" s="3"/>
    </row>
    <row r="585" spans="13:15" ht="15.75" customHeight="1" x14ac:dyDescent="0.25">
      <c r="M585" s="3"/>
      <c r="O585" s="3"/>
    </row>
    <row r="586" spans="13:15" ht="15.75" customHeight="1" x14ac:dyDescent="0.25">
      <c r="M586" s="3"/>
      <c r="O586" s="3"/>
    </row>
    <row r="587" spans="13:15" ht="15.75" customHeight="1" x14ac:dyDescent="0.25">
      <c r="M587" s="3"/>
      <c r="O587" s="3"/>
    </row>
    <row r="588" spans="13:15" ht="15.75" customHeight="1" x14ac:dyDescent="0.25">
      <c r="M588" s="3"/>
      <c r="O588" s="3"/>
    </row>
    <row r="589" spans="13:15" ht="15.75" customHeight="1" x14ac:dyDescent="0.25">
      <c r="M589" s="3"/>
      <c r="O589" s="3"/>
    </row>
    <row r="590" spans="13:15" ht="15.75" customHeight="1" x14ac:dyDescent="0.25">
      <c r="M590" s="3"/>
      <c r="O590" s="3"/>
    </row>
    <row r="591" spans="13:15" ht="15.75" customHeight="1" x14ac:dyDescent="0.25">
      <c r="M591" s="3"/>
      <c r="O591" s="3"/>
    </row>
    <row r="592" spans="13:15" ht="15.75" customHeight="1" x14ac:dyDescent="0.25">
      <c r="M592" s="3"/>
      <c r="O592" s="3"/>
    </row>
    <row r="593" spans="13:15" ht="15.75" customHeight="1" x14ac:dyDescent="0.25">
      <c r="M593" s="3"/>
      <c r="O593" s="3"/>
    </row>
    <row r="594" spans="13:15" ht="15.75" customHeight="1" x14ac:dyDescent="0.25">
      <c r="M594" s="3"/>
      <c r="O594" s="3"/>
    </row>
    <row r="595" spans="13:15" ht="15.75" customHeight="1" x14ac:dyDescent="0.25">
      <c r="M595" s="3"/>
      <c r="O595" s="3"/>
    </row>
    <row r="596" spans="13:15" ht="15.75" customHeight="1" x14ac:dyDescent="0.25">
      <c r="M596" s="3"/>
      <c r="O596" s="3"/>
    </row>
    <row r="597" spans="13:15" ht="15.75" customHeight="1" x14ac:dyDescent="0.25">
      <c r="M597" s="3"/>
      <c r="O597" s="3"/>
    </row>
    <row r="598" spans="13:15" ht="15.75" customHeight="1" x14ac:dyDescent="0.25">
      <c r="M598" s="3"/>
      <c r="O598" s="3"/>
    </row>
    <row r="599" spans="13:15" ht="15.75" customHeight="1" x14ac:dyDescent="0.25">
      <c r="M599" s="3"/>
      <c r="O599" s="3"/>
    </row>
    <row r="600" spans="13:15" ht="15.75" customHeight="1" x14ac:dyDescent="0.25">
      <c r="M600" s="3"/>
      <c r="O600" s="3"/>
    </row>
    <row r="601" spans="13:15" ht="15.75" customHeight="1" x14ac:dyDescent="0.25">
      <c r="M601" s="3"/>
      <c r="O601" s="3"/>
    </row>
    <row r="602" spans="13:15" ht="15.75" customHeight="1" x14ac:dyDescent="0.25">
      <c r="M602" s="3"/>
      <c r="O602" s="3"/>
    </row>
    <row r="603" spans="13:15" ht="15.75" customHeight="1" x14ac:dyDescent="0.25">
      <c r="M603" s="3"/>
      <c r="O603" s="3"/>
    </row>
    <row r="604" spans="13:15" ht="15.75" customHeight="1" x14ac:dyDescent="0.25">
      <c r="M604" s="3"/>
      <c r="O604" s="3"/>
    </row>
    <row r="605" spans="13:15" ht="15.75" customHeight="1" x14ac:dyDescent="0.25">
      <c r="M605" s="3"/>
      <c r="O605" s="3"/>
    </row>
    <row r="606" spans="13:15" ht="15.75" customHeight="1" x14ac:dyDescent="0.25">
      <c r="M606" s="3"/>
      <c r="O606" s="3"/>
    </row>
    <row r="607" spans="13:15" ht="15.75" customHeight="1" x14ac:dyDescent="0.25">
      <c r="M607" s="3"/>
      <c r="O607" s="3"/>
    </row>
    <row r="608" spans="13:15" ht="15.75" customHeight="1" x14ac:dyDescent="0.25">
      <c r="M608" s="3"/>
      <c r="O608" s="3"/>
    </row>
    <row r="609" spans="13:15" ht="15.75" customHeight="1" x14ac:dyDescent="0.25">
      <c r="M609" s="3"/>
      <c r="O609" s="3"/>
    </row>
    <row r="610" spans="13:15" ht="15.75" customHeight="1" x14ac:dyDescent="0.25">
      <c r="M610" s="3"/>
      <c r="O610" s="3"/>
    </row>
    <row r="611" spans="13:15" ht="15.75" customHeight="1" x14ac:dyDescent="0.25">
      <c r="M611" s="3"/>
      <c r="O611" s="3"/>
    </row>
    <row r="612" spans="13:15" ht="15.75" customHeight="1" x14ac:dyDescent="0.25">
      <c r="M612" s="3"/>
      <c r="O612" s="3"/>
    </row>
    <row r="613" spans="13:15" ht="15.75" customHeight="1" x14ac:dyDescent="0.25">
      <c r="M613" s="3"/>
      <c r="O613" s="3"/>
    </row>
    <row r="614" spans="13:15" ht="15.75" customHeight="1" x14ac:dyDescent="0.25">
      <c r="M614" s="3"/>
      <c r="O614" s="3"/>
    </row>
    <row r="615" spans="13:15" ht="15.75" customHeight="1" x14ac:dyDescent="0.25">
      <c r="M615" s="3"/>
      <c r="O615" s="3"/>
    </row>
    <row r="616" spans="13:15" ht="15.75" customHeight="1" x14ac:dyDescent="0.25">
      <c r="M616" s="3"/>
      <c r="O616" s="3"/>
    </row>
    <row r="617" spans="13:15" ht="15.75" customHeight="1" x14ac:dyDescent="0.25">
      <c r="M617" s="3"/>
      <c r="O617" s="3"/>
    </row>
    <row r="618" spans="13:15" ht="15.75" customHeight="1" x14ac:dyDescent="0.25">
      <c r="M618" s="3"/>
      <c r="O618" s="3"/>
    </row>
    <row r="619" spans="13:15" ht="15.75" customHeight="1" x14ac:dyDescent="0.25">
      <c r="M619" s="3"/>
      <c r="O619" s="3"/>
    </row>
    <row r="620" spans="13:15" ht="15.75" customHeight="1" x14ac:dyDescent="0.25">
      <c r="M620" s="3"/>
      <c r="O620" s="3"/>
    </row>
    <row r="621" spans="13:15" ht="15.75" customHeight="1" x14ac:dyDescent="0.25">
      <c r="M621" s="3"/>
      <c r="O621" s="3"/>
    </row>
    <row r="622" spans="13:15" ht="15.75" customHeight="1" x14ac:dyDescent="0.25">
      <c r="M622" s="3"/>
      <c r="O622" s="3"/>
    </row>
    <row r="623" spans="13:15" ht="15.75" customHeight="1" x14ac:dyDescent="0.25">
      <c r="M623" s="3"/>
      <c r="O623" s="3"/>
    </row>
    <row r="624" spans="13:15" ht="15.75" customHeight="1" x14ac:dyDescent="0.25">
      <c r="M624" s="3"/>
      <c r="O624" s="3"/>
    </row>
    <row r="625" spans="13:15" ht="15.75" customHeight="1" x14ac:dyDescent="0.25">
      <c r="M625" s="3"/>
      <c r="O625" s="3"/>
    </row>
    <row r="626" spans="13:15" ht="15.75" customHeight="1" x14ac:dyDescent="0.25">
      <c r="M626" s="3"/>
      <c r="O626" s="3"/>
    </row>
    <row r="627" spans="13:15" ht="15.75" customHeight="1" x14ac:dyDescent="0.25">
      <c r="M627" s="3"/>
      <c r="O627" s="3"/>
    </row>
    <row r="628" spans="13:15" ht="15.75" customHeight="1" x14ac:dyDescent="0.25">
      <c r="M628" s="3"/>
      <c r="O628" s="3"/>
    </row>
    <row r="629" spans="13:15" ht="15.75" customHeight="1" x14ac:dyDescent="0.25">
      <c r="M629" s="3"/>
      <c r="O629" s="3"/>
    </row>
    <row r="630" spans="13:15" ht="15.75" customHeight="1" x14ac:dyDescent="0.25">
      <c r="M630" s="3"/>
      <c r="O630" s="3"/>
    </row>
    <row r="631" spans="13:15" ht="15.75" customHeight="1" x14ac:dyDescent="0.25">
      <c r="M631" s="3"/>
      <c r="O631" s="3"/>
    </row>
    <row r="632" spans="13:15" ht="15.75" customHeight="1" x14ac:dyDescent="0.25">
      <c r="M632" s="3"/>
      <c r="O632" s="3"/>
    </row>
    <row r="633" spans="13:15" ht="15.75" customHeight="1" x14ac:dyDescent="0.25">
      <c r="M633" s="3"/>
      <c r="O633" s="3"/>
    </row>
    <row r="634" spans="13:15" ht="15.75" customHeight="1" x14ac:dyDescent="0.25">
      <c r="M634" s="3"/>
      <c r="O634" s="3"/>
    </row>
    <row r="635" spans="13:15" ht="15.75" customHeight="1" x14ac:dyDescent="0.25">
      <c r="M635" s="3"/>
      <c r="O635" s="3"/>
    </row>
    <row r="636" spans="13:15" ht="15.75" customHeight="1" x14ac:dyDescent="0.25">
      <c r="M636" s="3"/>
      <c r="O636" s="3"/>
    </row>
    <row r="637" spans="13:15" ht="15.75" customHeight="1" x14ac:dyDescent="0.25">
      <c r="M637" s="3"/>
      <c r="O637" s="3"/>
    </row>
    <row r="638" spans="13:15" ht="15.75" customHeight="1" x14ac:dyDescent="0.25">
      <c r="M638" s="3"/>
      <c r="O638" s="3"/>
    </row>
    <row r="639" spans="13:15" ht="15.75" customHeight="1" x14ac:dyDescent="0.25">
      <c r="M639" s="3"/>
      <c r="O639" s="3"/>
    </row>
    <row r="640" spans="13:15" ht="15.75" customHeight="1" x14ac:dyDescent="0.25">
      <c r="M640" s="3"/>
      <c r="O640" s="3"/>
    </row>
    <row r="641" spans="13:15" ht="15.75" customHeight="1" x14ac:dyDescent="0.25">
      <c r="M641" s="3"/>
      <c r="O641" s="3"/>
    </row>
    <row r="642" spans="13:15" ht="15.75" customHeight="1" x14ac:dyDescent="0.25">
      <c r="M642" s="3"/>
      <c r="O642" s="3"/>
    </row>
    <row r="643" spans="13:15" ht="15.75" customHeight="1" x14ac:dyDescent="0.25">
      <c r="M643" s="3"/>
      <c r="O643" s="3"/>
    </row>
    <row r="644" spans="13:15" ht="15.75" customHeight="1" x14ac:dyDescent="0.25">
      <c r="M644" s="3"/>
      <c r="O644" s="3"/>
    </row>
    <row r="645" spans="13:15" ht="15.75" customHeight="1" x14ac:dyDescent="0.25">
      <c r="M645" s="3"/>
      <c r="O645" s="3"/>
    </row>
    <row r="646" spans="13:15" ht="15.75" customHeight="1" x14ac:dyDescent="0.25">
      <c r="M646" s="3"/>
      <c r="O646" s="3"/>
    </row>
    <row r="647" spans="13:15" ht="15.75" customHeight="1" x14ac:dyDescent="0.25">
      <c r="M647" s="3"/>
      <c r="O647" s="3"/>
    </row>
    <row r="648" spans="13:15" ht="15.75" customHeight="1" x14ac:dyDescent="0.25">
      <c r="M648" s="3"/>
      <c r="O648" s="3"/>
    </row>
    <row r="649" spans="13:15" ht="15.75" customHeight="1" x14ac:dyDescent="0.25">
      <c r="M649" s="3"/>
      <c r="O649" s="3"/>
    </row>
    <row r="650" spans="13:15" ht="15.75" customHeight="1" x14ac:dyDescent="0.25">
      <c r="M650" s="3"/>
      <c r="O650" s="3"/>
    </row>
    <row r="651" spans="13:15" ht="15.75" customHeight="1" x14ac:dyDescent="0.25">
      <c r="M651" s="3"/>
      <c r="O651" s="3"/>
    </row>
    <row r="652" spans="13:15" ht="15.75" customHeight="1" x14ac:dyDescent="0.25">
      <c r="M652" s="3"/>
      <c r="O652" s="3"/>
    </row>
    <row r="653" spans="13:15" ht="15.75" customHeight="1" x14ac:dyDescent="0.25">
      <c r="M653" s="3"/>
      <c r="O653" s="3"/>
    </row>
    <row r="654" spans="13:15" ht="15.75" customHeight="1" x14ac:dyDescent="0.25">
      <c r="M654" s="3"/>
      <c r="O654" s="3"/>
    </row>
    <row r="655" spans="13:15" ht="15.75" customHeight="1" x14ac:dyDescent="0.25">
      <c r="M655" s="3"/>
      <c r="O655" s="3"/>
    </row>
    <row r="656" spans="13:15" ht="15.75" customHeight="1" x14ac:dyDescent="0.25">
      <c r="M656" s="3"/>
      <c r="O656" s="3"/>
    </row>
    <row r="657" spans="13:15" ht="15.75" customHeight="1" x14ac:dyDescent="0.25">
      <c r="M657" s="3"/>
      <c r="O657" s="3"/>
    </row>
    <row r="658" spans="13:15" ht="15.75" customHeight="1" x14ac:dyDescent="0.25">
      <c r="M658" s="3"/>
      <c r="O658" s="3"/>
    </row>
    <row r="659" spans="13:15" ht="15.75" customHeight="1" x14ac:dyDescent="0.25">
      <c r="M659" s="3"/>
      <c r="O659" s="3"/>
    </row>
    <row r="660" spans="13:15" ht="15.75" customHeight="1" x14ac:dyDescent="0.25">
      <c r="M660" s="3"/>
      <c r="O660" s="3"/>
    </row>
    <row r="661" spans="13:15" ht="15.75" customHeight="1" x14ac:dyDescent="0.25">
      <c r="M661" s="3"/>
      <c r="O661" s="3"/>
    </row>
    <row r="662" spans="13:15" ht="15.75" customHeight="1" x14ac:dyDescent="0.25">
      <c r="M662" s="3"/>
      <c r="O662" s="3"/>
    </row>
    <row r="663" spans="13:15" ht="15.75" customHeight="1" x14ac:dyDescent="0.25">
      <c r="M663" s="3"/>
      <c r="O663" s="3"/>
    </row>
    <row r="664" spans="13:15" ht="15.75" customHeight="1" x14ac:dyDescent="0.25">
      <c r="M664" s="3"/>
      <c r="O664" s="3"/>
    </row>
    <row r="665" spans="13:15" ht="15.75" customHeight="1" x14ac:dyDescent="0.25">
      <c r="M665" s="3"/>
      <c r="O665" s="3"/>
    </row>
    <row r="666" spans="13:15" ht="15.75" customHeight="1" x14ac:dyDescent="0.25">
      <c r="M666" s="3"/>
      <c r="O666" s="3"/>
    </row>
    <row r="667" spans="13:15" ht="15.75" customHeight="1" x14ac:dyDescent="0.25">
      <c r="M667" s="3"/>
      <c r="O667" s="3"/>
    </row>
    <row r="668" spans="13:15" ht="15.75" customHeight="1" x14ac:dyDescent="0.25">
      <c r="M668" s="3"/>
      <c r="O668" s="3"/>
    </row>
    <row r="669" spans="13:15" ht="15.75" customHeight="1" x14ac:dyDescent="0.25">
      <c r="M669" s="3"/>
      <c r="O669" s="3"/>
    </row>
    <row r="670" spans="13:15" ht="15.75" customHeight="1" x14ac:dyDescent="0.25">
      <c r="M670" s="3"/>
      <c r="O670" s="3"/>
    </row>
    <row r="671" spans="13:15" ht="15.75" customHeight="1" x14ac:dyDescent="0.25">
      <c r="M671" s="3"/>
      <c r="O671" s="3"/>
    </row>
    <row r="672" spans="13:15" ht="15.75" customHeight="1" x14ac:dyDescent="0.25">
      <c r="M672" s="3"/>
      <c r="O672" s="3"/>
    </row>
    <row r="673" spans="13:15" ht="15.75" customHeight="1" x14ac:dyDescent="0.25">
      <c r="M673" s="3"/>
      <c r="O673" s="3"/>
    </row>
    <row r="674" spans="13:15" ht="15.75" customHeight="1" x14ac:dyDescent="0.25">
      <c r="M674" s="3"/>
      <c r="O674" s="3"/>
    </row>
    <row r="675" spans="13:15" ht="15.75" customHeight="1" x14ac:dyDescent="0.25">
      <c r="M675" s="3"/>
      <c r="O675" s="3"/>
    </row>
    <row r="676" spans="13:15" ht="15.75" customHeight="1" x14ac:dyDescent="0.25">
      <c r="M676" s="3"/>
      <c r="O676" s="3"/>
    </row>
    <row r="677" spans="13:15" ht="15.75" customHeight="1" x14ac:dyDescent="0.25">
      <c r="M677" s="3"/>
      <c r="O677" s="3"/>
    </row>
    <row r="678" spans="13:15" ht="15.75" customHeight="1" x14ac:dyDescent="0.25">
      <c r="M678" s="3"/>
      <c r="O678" s="3"/>
    </row>
    <row r="679" spans="13:15" ht="15.75" customHeight="1" x14ac:dyDescent="0.25">
      <c r="M679" s="3"/>
      <c r="O679" s="3"/>
    </row>
    <row r="680" spans="13:15" ht="15.75" customHeight="1" x14ac:dyDescent="0.25">
      <c r="M680" s="3"/>
      <c r="O680" s="3"/>
    </row>
    <row r="681" spans="13:15" ht="15.75" customHeight="1" x14ac:dyDescent="0.25">
      <c r="M681" s="3"/>
      <c r="O681" s="3"/>
    </row>
    <row r="682" spans="13:15" ht="15.75" customHeight="1" x14ac:dyDescent="0.25">
      <c r="M682" s="3"/>
      <c r="O682" s="3"/>
    </row>
    <row r="683" spans="13:15" ht="15.75" customHeight="1" x14ac:dyDescent="0.25">
      <c r="M683" s="3"/>
      <c r="O683" s="3"/>
    </row>
    <row r="684" spans="13:15" ht="15.75" customHeight="1" x14ac:dyDescent="0.25">
      <c r="M684" s="3"/>
      <c r="O684" s="3"/>
    </row>
    <row r="685" spans="13:15" ht="15.75" customHeight="1" x14ac:dyDescent="0.25">
      <c r="M685" s="3"/>
      <c r="O685" s="3"/>
    </row>
    <row r="686" spans="13:15" ht="15.75" customHeight="1" x14ac:dyDescent="0.25">
      <c r="M686" s="3"/>
      <c r="O686" s="3"/>
    </row>
    <row r="687" spans="13:15" ht="15.75" customHeight="1" x14ac:dyDescent="0.25">
      <c r="M687" s="3"/>
      <c r="O687" s="3"/>
    </row>
    <row r="688" spans="13:15" ht="15.75" customHeight="1" x14ac:dyDescent="0.25">
      <c r="M688" s="3"/>
      <c r="O688" s="3"/>
    </row>
    <row r="689" spans="13:15" ht="15.75" customHeight="1" x14ac:dyDescent="0.25">
      <c r="M689" s="3"/>
      <c r="O689" s="3"/>
    </row>
    <row r="690" spans="13:15" ht="15.75" customHeight="1" x14ac:dyDescent="0.25">
      <c r="M690" s="3"/>
      <c r="O690" s="3"/>
    </row>
    <row r="691" spans="13:15" ht="15.75" customHeight="1" x14ac:dyDescent="0.25">
      <c r="M691" s="3"/>
      <c r="O691" s="3"/>
    </row>
    <row r="692" spans="13:15" ht="15.75" customHeight="1" x14ac:dyDescent="0.25">
      <c r="M692" s="3"/>
      <c r="O692" s="3"/>
    </row>
    <row r="693" spans="13:15" ht="15.75" customHeight="1" x14ac:dyDescent="0.25">
      <c r="M693" s="3"/>
      <c r="O693" s="3"/>
    </row>
    <row r="694" spans="13:15" ht="15.75" customHeight="1" x14ac:dyDescent="0.25">
      <c r="M694" s="3"/>
      <c r="O694" s="3"/>
    </row>
    <row r="695" spans="13:15" ht="15.75" customHeight="1" x14ac:dyDescent="0.25">
      <c r="M695" s="3"/>
      <c r="O695" s="3"/>
    </row>
    <row r="696" spans="13:15" ht="15.75" customHeight="1" x14ac:dyDescent="0.25">
      <c r="M696" s="3"/>
      <c r="O696" s="3"/>
    </row>
    <row r="697" spans="13:15" ht="15.75" customHeight="1" x14ac:dyDescent="0.25">
      <c r="M697" s="3"/>
      <c r="O697" s="3"/>
    </row>
    <row r="698" spans="13:15" ht="15.75" customHeight="1" x14ac:dyDescent="0.25">
      <c r="M698" s="3"/>
      <c r="O698" s="3"/>
    </row>
    <row r="699" spans="13:15" ht="15.75" customHeight="1" x14ac:dyDescent="0.25">
      <c r="M699" s="3"/>
      <c r="O699" s="3"/>
    </row>
    <row r="700" spans="13:15" ht="15.75" customHeight="1" x14ac:dyDescent="0.25">
      <c r="M700" s="3"/>
      <c r="O700" s="3"/>
    </row>
    <row r="701" spans="13:15" ht="15.75" customHeight="1" x14ac:dyDescent="0.25">
      <c r="M701" s="3"/>
      <c r="O701" s="3"/>
    </row>
    <row r="702" spans="13:15" ht="15.75" customHeight="1" x14ac:dyDescent="0.25">
      <c r="M702" s="3"/>
      <c r="O702" s="3"/>
    </row>
    <row r="703" spans="13:15" ht="15.75" customHeight="1" x14ac:dyDescent="0.25">
      <c r="M703" s="3"/>
      <c r="O703" s="3"/>
    </row>
    <row r="704" spans="13:15" ht="15.75" customHeight="1" x14ac:dyDescent="0.25">
      <c r="M704" s="3"/>
      <c r="O704" s="3"/>
    </row>
    <row r="705" spans="13:15" ht="15.75" customHeight="1" x14ac:dyDescent="0.25">
      <c r="M705" s="3"/>
      <c r="O705" s="3"/>
    </row>
    <row r="706" spans="13:15" ht="15.75" customHeight="1" x14ac:dyDescent="0.25">
      <c r="M706" s="3"/>
      <c r="O706" s="3"/>
    </row>
    <row r="707" spans="13:15" ht="15.75" customHeight="1" x14ac:dyDescent="0.25">
      <c r="M707" s="3"/>
      <c r="O707" s="3"/>
    </row>
    <row r="708" spans="13:15" ht="15.75" customHeight="1" x14ac:dyDescent="0.25">
      <c r="M708" s="3"/>
      <c r="O708" s="3"/>
    </row>
    <row r="709" spans="13:15" ht="15.75" customHeight="1" x14ac:dyDescent="0.25">
      <c r="M709" s="3"/>
      <c r="O709" s="3"/>
    </row>
    <row r="710" spans="13:15" ht="15.75" customHeight="1" x14ac:dyDescent="0.25">
      <c r="M710" s="3"/>
      <c r="O710" s="3"/>
    </row>
    <row r="711" spans="13:15" ht="15.75" customHeight="1" x14ac:dyDescent="0.25">
      <c r="M711" s="3"/>
      <c r="O711" s="3"/>
    </row>
    <row r="712" spans="13:15" ht="15.75" customHeight="1" x14ac:dyDescent="0.25">
      <c r="M712" s="3"/>
      <c r="O712" s="3"/>
    </row>
    <row r="713" spans="13:15" ht="15.75" customHeight="1" x14ac:dyDescent="0.25">
      <c r="M713" s="3"/>
      <c r="O713" s="3"/>
    </row>
    <row r="714" spans="13:15" ht="15.75" customHeight="1" x14ac:dyDescent="0.25">
      <c r="M714" s="3"/>
      <c r="O714" s="3"/>
    </row>
    <row r="715" spans="13:15" ht="15.75" customHeight="1" x14ac:dyDescent="0.25">
      <c r="M715" s="3"/>
      <c r="O715" s="3"/>
    </row>
    <row r="716" spans="13:15" ht="15.75" customHeight="1" x14ac:dyDescent="0.25">
      <c r="M716" s="3"/>
      <c r="O716" s="3"/>
    </row>
    <row r="717" spans="13:15" ht="15.75" customHeight="1" x14ac:dyDescent="0.25">
      <c r="M717" s="3"/>
      <c r="O717" s="3"/>
    </row>
    <row r="718" spans="13:15" ht="15.75" customHeight="1" x14ac:dyDescent="0.25">
      <c r="M718" s="3"/>
      <c r="O718" s="3"/>
    </row>
    <row r="719" spans="13:15" ht="15.75" customHeight="1" x14ac:dyDescent="0.25">
      <c r="M719" s="3"/>
      <c r="O719" s="3"/>
    </row>
    <row r="720" spans="13:15" ht="15.75" customHeight="1" x14ac:dyDescent="0.25">
      <c r="M720" s="3"/>
      <c r="O720" s="3"/>
    </row>
    <row r="721" spans="13:15" ht="15.75" customHeight="1" x14ac:dyDescent="0.25">
      <c r="M721" s="3"/>
      <c r="O721" s="3"/>
    </row>
    <row r="722" spans="13:15" ht="15.75" customHeight="1" x14ac:dyDescent="0.25">
      <c r="M722" s="3"/>
      <c r="O722" s="3"/>
    </row>
    <row r="723" spans="13:15" ht="15.75" customHeight="1" x14ac:dyDescent="0.25">
      <c r="M723" s="3"/>
      <c r="O723" s="3"/>
    </row>
    <row r="724" spans="13:15" ht="15.75" customHeight="1" x14ac:dyDescent="0.25">
      <c r="M724" s="3"/>
      <c r="O724" s="3"/>
    </row>
    <row r="725" spans="13:15" ht="15.75" customHeight="1" x14ac:dyDescent="0.25">
      <c r="M725" s="3"/>
      <c r="O725" s="3"/>
    </row>
    <row r="726" spans="13:15" ht="15.75" customHeight="1" x14ac:dyDescent="0.25">
      <c r="M726" s="3"/>
      <c r="O726" s="3"/>
    </row>
    <row r="727" spans="13:15" ht="15.75" customHeight="1" x14ac:dyDescent="0.25">
      <c r="M727" s="3"/>
      <c r="O727" s="3"/>
    </row>
    <row r="728" spans="13:15" ht="15.75" customHeight="1" x14ac:dyDescent="0.25">
      <c r="M728" s="3"/>
      <c r="O728" s="3"/>
    </row>
    <row r="729" spans="13:15" ht="15.75" customHeight="1" x14ac:dyDescent="0.25">
      <c r="M729" s="3"/>
      <c r="O729" s="3"/>
    </row>
    <row r="730" spans="13:15" ht="15.75" customHeight="1" x14ac:dyDescent="0.25">
      <c r="M730" s="3"/>
      <c r="O730" s="3"/>
    </row>
    <row r="731" spans="13:15" ht="15.75" customHeight="1" x14ac:dyDescent="0.25">
      <c r="M731" s="3"/>
      <c r="O731" s="3"/>
    </row>
    <row r="732" spans="13:15" ht="15.75" customHeight="1" x14ac:dyDescent="0.25">
      <c r="M732" s="3"/>
      <c r="O732" s="3"/>
    </row>
    <row r="733" spans="13:15" ht="15.75" customHeight="1" x14ac:dyDescent="0.25">
      <c r="M733" s="3"/>
      <c r="O733" s="3"/>
    </row>
    <row r="734" spans="13:15" ht="15.75" customHeight="1" x14ac:dyDescent="0.25">
      <c r="M734" s="3"/>
      <c r="O734" s="3"/>
    </row>
    <row r="735" spans="13:15" ht="15.75" customHeight="1" x14ac:dyDescent="0.25">
      <c r="M735" s="3"/>
      <c r="O735" s="3"/>
    </row>
    <row r="736" spans="13:15" ht="15.75" customHeight="1" x14ac:dyDescent="0.25">
      <c r="M736" s="3"/>
      <c r="O736" s="3"/>
    </row>
    <row r="737" spans="13:15" ht="15.75" customHeight="1" x14ac:dyDescent="0.25">
      <c r="M737" s="3"/>
      <c r="O737" s="3"/>
    </row>
    <row r="738" spans="13:15" ht="15.75" customHeight="1" x14ac:dyDescent="0.25">
      <c r="M738" s="3"/>
      <c r="O738" s="3"/>
    </row>
    <row r="739" spans="13:15" ht="15.75" customHeight="1" x14ac:dyDescent="0.25">
      <c r="M739" s="3"/>
      <c r="O739" s="3"/>
    </row>
    <row r="740" spans="13:15" ht="15.75" customHeight="1" x14ac:dyDescent="0.25">
      <c r="M740" s="3"/>
      <c r="O740" s="3"/>
    </row>
    <row r="741" spans="13:15" ht="15.75" customHeight="1" x14ac:dyDescent="0.25">
      <c r="M741" s="3"/>
      <c r="O741" s="3"/>
    </row>
    <row r="742" spans="13:15" ht="15.75" customHeight="1" x14ac:dyDescent="0.25">
      <c r="M742" s="3"/>
      <c r="O742" s="3"/>
    </row>
    <row r="743" spans="13:15" ht="15.75" customHeight="1" x14ac:dyDescent="0.25">
      <c r="M743" s="3"/>
      <c r="O743" s="3"/>
    </row>
    <row r="744" spans="13:15" ht="15.75" customHeight="1" x14ac:dyDescent="0.25">
      <c r="M744" s="3"/>
      <c r="O744" s="3"/>
    </row>
    <row r="745" spans="13:15" ht="15.75" customHeight="1" x14ac:dyDescent="0.25">
      <c r="M745" s="3"/>
      <c r="O745" s="3"/>
    </row>
    <row r="746" spans="13:15" ht="15.75" customHeight="1" x14ac:dyDescent="0.25">
      <c r="M746" s="3"/>
      <c r="O746" s="3"/>
    </row>
    <row r="747" spans="13:15" ht="15.75" customHeight="1" x14ac:dyDescent="0.25">
      <c r="M747" s="3"/>
      <c r="O747" s="3"/>
    </row>
    <row r="748" spans="13:15" ht="15.75" customHeight="1" x14ac:dyDescent="0.25">
      <c r="M748" s="3"/>
      <c r="O748" s="3"/>
    </row>
    <row r="749" spans="13:15" ht="15.75" customHeight="1" x14ac:dyDescent="0.25">
      <c r="M749" s="3"/>
      <c r="O749" s="3"/>
    </row>
    <row r="750" spans="13:15" ht="15.75" customHeight="1" x14ac:dyDescent="0.25">
      <c r="M750" s="3"/>
      <c r="O750" s="3"/>
    </row>
    <row r="751" spans="13:15" ht="15.75" customHeight="1" x14ac:dyDescent="0.25">
      <c r="M751" s="3"/>
      <c r="O751" s="3"/>
    </row>
    <row r="752" spans="13:15" ht="15.75" customHeight="1" x14ac:dyDescent="0.25">
      <c r="M752" s="3"/>
      <c r="O752" s="3"/>
    </row>
    <row r="753" spans="13:15" ht="15.75" customHeight="1" x14ac:dyDescent="0.25">
      <c r="M753" s="3"/>
      <c r="O753" s="3"/>
    </row>
    <row r="754" spans="13:15" ht="15.75" customHeight="1" x14ac:dyDescent="0.25">
      <c r="M754" s="3"/>
      <c r="O754" s="3"/>
    </row>
    <row r="755" spans="13:15" ht="15.75" customHeight="1" x14ac:dyDescent="0.25">
      <c r="M755" s="3"/>
      <c r="O755" s="3"/>
    </row>
    <row r="756" spans="13:15" ht="15.75" customHeight="1" x14ac:dyDescent="0.25">
      <c r="M756" s="3"/>
      <c r="O756" s="3"/>
    </row>
    <row r="757" spans="13:15" ht="15.75" customHeight="1" x14ac:dyDescent="0.25">
      <c r="M757" s="3"/>
      <c r="O757" s="3"/>
    </row>
    <row r="758" spans="13:15" ht="15.75" customHeight="1" x14ac:dyDescent="0.25">
      <c r="M758" s="3"/>
      <c r="O758" s="3"/>
    </row>
    <row r="759" spans="13:15" ht="15.75" customHeight="1" x14ac:dyDescent="0.25">
      <c r="M759" s="3"/>
      <c r="O759" s="3"/>
    </row>
    <row r="760" spans="13:15" ht="15.75" customHeight="1" x14ac:dyDescent="0.25">
      <c r="M760" s="3"/>
      <c r="O760" s="3"/>
    </row>
    <row r="761" spans="13:15" ht="15.75" customHeight="1" x14ac:dyDescent="0.25">
      <c r="M761" s="3"/>
      <c r="O761" s="3"/>
    </row>
    <row r="762" spans="13:15" ht="15.75" customHeight="1" x14ac:dyDescent="0.25">
      <c r="M762" s="3"/>
      <c r="O762" s="3"/>
    </row>
    <row r="763" spans="13:15" ht="15.75" customHeight="1" x14ac:dyDescent="0.25">
      <c r="M763" s="3"/>
      <c r="O763" s="3"/>
    </row>
    <row r="764" spans="13:15" ht="15.75" customHeight="1" x14ac:dyDescent="0.25">
      <c r="M764" s="3"/>
      <c r="O764" s="3"/>
    </row>
    <row r="765" spans="13:15" ht="15.75" customHeight="1" x14ac:dyDescent="0.25">
      <c r="M765" s="3"/>
      <c r="O765" s="3"/>
    </row>
    <row r="766" spans="13:15" ht="15.75" customHeight="1" x14ac:dyDescent="0.25">
      <c r="M766" s="3"/>
      <c r="O766" s="3"/>
    </row>
    <row r="767" spans="13:15" ht="15.75" customHeight="1" x14ac:dyDescent="0.25">
      <c r="M767" s="3"/>
      <c r="O767" s="3"/>
    </row>
    <row r="768" spans="13:15" ht="15.75" customHeight="1" x14ac:dyDescent="0.25">
      <c r="M768" s="3"/>
      <c r="O768" s="3"/>
    </row>
    <row r="769" spans="13:15" ht="15.75" customHeight="1" x14ac:dyDescent="0.25">
      <c r="M769" s="3"/>
      <c r="O769" s="3"/>
    </row>
    <row r="770" spans="13:15" ht="15.75" customHeight="1" x14ac:dyDescent="0.25">
      <c r="M770" s="3"/>
      <c r="O770" s="3"/>
    </row>
    <row r="771" spans="13:15" ht="15.75" customHeight="1" x14ac:dyDescent="0.25">
      <c r="M771" s="3"/>
      <c r="O771" s="3"/>
    </row>
    <row r="772" spans="13:15" ht="15.75" customHeight="1" x14ac:dyDescent="0.25">
      <c r="M772" s="3"/>
      <c r="O772" s="3"/>
    </row>
    <row r="773" spans="13:15" ht="15.75" customHeight="1" x14ac:dyDescent="0.25">
      <c r="M773" s="3"/>
      <c r="O773" s="3"/>
    </row>
    <row r="774" spans="13:15" ht="15.75" customHeight="1" x14ac:dyDescent="0.25">
      <c r="M774" s="3"/>
      <c r="O774" s="3"/>
    </row>
    <row r="775" spans="13:15" ht="15.75" customHeight="1" x14ac:dyDescent="0.25">
      <c r="M775" s="3"/>
      <c r="O775" s="3"/>
    </row>
    <row r="776" spans="13:15" ht="15.75" customHeight="1" x14ac:dyDescent="0.25">
      <c r="M776" s="3"/>
      <c r="O776" s="3"/>
    </row>
    <row r="777" spans="13:15" ht="15.75" customHeight="1" x14ac:dyDescent="0.25">
      <c r="M777" s="3"/>
      <c r="O777" s="3"/>
    </row>
    <row r="778" spans="13:15" ht="15.75" customHeight="1" x14ac:dyDescent="0.25">
      <c r="M778" s="3"/>
      <c r="O778" s="3"/>
    </row>
    <row r="779" spans="13:15" ht="15.75" customHeight="1" x14ac:dyDescent="0.25">
      <c r="M779" s="3"/>
      <c r="O779" s="3"/>
    </row>
    <row r="780" spans="13:15" ht="15.75" customHeight="1" x14ac:dyDescent="0.25">
      <c r="M780" s="3"/>
      <c r="O780" s="3"/>
    </row>
    <row r="781" spans="13:15" ht="15.75" customHeight="1" x14ac:dyDescent="0.25">
      <c r="M781" s="3"/>
      <c r="O781" s="3"/>
    </row>
    <row r="782" spans="13:15" ht="15.75" customHeight="1" x14ac:dyDescent="0.25">
      <c r="M782" s="3"/>
      <c r="O782" s="3"/>
    </row>
    <row r="783" spans="13:15" ht="15.75" customHeight="1" x14ac:dyDescent="0.25">
      <c r="M783" s="3"/>
      <c r="O783" s="3"/>
    </row>
    <row r="784" spans="13:15" ht="15.75" customHeight="1" x14ac:dyDescent="0.25">
      <c r="M784" s="3"/>
      <c r="O784" s="3"/>
    </row>
    <row r="785" spans="13:15" ht="15.75" customHeight="1" x14ac:dyDescent="0.25">
      <c r="M785" s="3"/>
      <c r="O785" s="3"/>
    </row>
    <row r="786" spans="13:15" ht="15.75" customHeight="1" x14ac:dyDescent="0.25">
      <c r="M786" s="3"/>
      <c r="O786" s="3"/>
    </row>
    <row r="787" spans="13:15" ht="15.75" customHeight="1" x14ac:dyDescent="0.25">
      <c r="M787" s="3"/>
      <c r="O787" s="3"/>
    </row>
    <row r="788" spans="13:15" ht="15.75" customHeight="1" x14ac:dyDescent="0.25">
      <c r="M788" s="3"/>
      <c r="O788" s="3"/>
    </row>
    <row r="789" spans="13:15" ht="15.75" customHeight="1" x14ac:dyDescent="0.25">
      <c r="M789" s="3"/>
      <c r="O789" s="3"/>
    </row>
    <row r="790" spans="13:15" ht="15.75" customHeight="1" x14ac:dyDescent="0.25">
      <c r="M790" s="3"/>
      <c r="O790" s="3"/>
    </row>
    <row r="791" spans="13:15" ht="15.75" customHeight="1" x14ac:dyDescent="0.25">
      <c r="M791" s="3"/>
      <c r="O791" s="3"/>
    </row>
    <row r="792" spans="13:15" ht="15.75" customHeight="1" x14ac:dyDescent="0.25">
      <c r="M792" s="3"/>
      <c r="O792" s="3"/>
    </row>
    <row r="793" spans="13:15" ht="15.75" customHeight="1" x14ac:dyDescent="0.25">
      <c r="M793" s="3"/>
      <c r="O793" s="3"/>
    </row>
    <row r="794" spans="13:15" ht="15.75" customHeight="1" x14ac:dyDescent="0.25">
      <c r="M794" s="3"/>
      <c r="O794" s="3"/>
    </row>
    <row r="795" spans="13:15" ht="15.75" customHeight="1" x14ac:dyDescent="0.25">
      <c r="M795" s="3"/>
      <c r="O795" s="3"/>
    </row>
    <row r="796" spans="13:15" ht="15.75" customHeight="1" x14ac:dyDescent="0.25">
      <c r="M796" s="3"/>
      <c r="O796" s="3"/>
    </row>
    <row r="797" spans="13:15" ht="15.75" customHeight="1" x14ac:dyDescent="0.25">
      <c r="M797" s="3"/>
      <c r="O797" s="3"/>
    </row>
    <row r="798" spans="13:15" ht="15.75" customHeight="1" x14ac:dyDescent="0.25">
      <c r="M798" s="3"/>
      <c r="O798" s="3"/>
    </row>
    <row r="799" spans="13:15" ht="15.75" customHeight="1" x14ac:dyDescent="0.25">
      <c r="M799" s="3"/>
      <c r="O799" s="3"/>
    </row>
    <row r="800" spans="13:15" ht="15.75" customHeight="1" x14ac:dyDescent="0.25">
      <c r="M800" s="3"/>
      <c r="O800" s="3"/>
    </row>
    <row r="801" spans="13:15" ht="15.75" customHeight="1" x14ac:dyDescent="0.25">
      <c r="M801" s="3"/>
      <c r="O801" s="3"/>
    </row>
    <row r="802" spans="13:15" ht="15.75" customHeight="1" x14ac:dyDescent="0.25">
      <c r="M802" s="3"/>
      <c r="O802" s="3"/>
    </row>
    <row r="803" spans="13:15" ht="15.75" customHeight="1" x14ac:dyDescent="0.25">
      <c r="M803" s="3"/>
      <c r="O803" s="3"/>
    </row>
    <row r="804" spans="13:15" ht="15.75" customHeight="1" x14ac:dyDescent="0.25">
      <c r="M804" s="3"/>
      <c r="O804" s="3"/>
    </row>
    <row r="805" spans="13:15" ht="15.75" customHeight="1" x14ac:dyDescent="0.25">
      <c r="M805" s="3"/>
      <c r="O805" s="3"/>
    </row>
    <row r="806" spans="13:15" ht="15.75" customHeight="1" x14ac:dyDescent="0.25">
      <c r="M806" s="3"/>
      <c r="O806" s="3"/>
    </row>
    <row r="807" spans="13:15" ht="15.75" customHeight="1" x14ac:dyDescent="0.25">
      <c r="M807" s="3"/>
      <c r="O807" s="3"/>
    </row>
    <row r="808" spans="13:15" ht="15.75" customHeight="1" x14ac:dyDescent="0.25">
      <c r="M808" s="3"/>
      <c r="O808" s="3"/>
    </row>
    <row r="809" spans="13:15" ht="15.75" customHeight="1" x14ac:dyDescent="0.25">
      <c r="M809" s="3"/>
      <c r="O809" s="3"/>
    </row>
    <row r="810" spans="13:15" ht="15.75" customHeight="1" x14ac:dyDescent="0.25">
      <c r="M810" s="3"/>
      <c r="O810" s="3"/>
    </row>
    <row r="811" spans="13:15" ht="15.75" customHeight="1" x14ac:dyDescent="0.25">
      <c r="M811" s="3"/>
      <c r="O811" s="3"/>
    </row>
    <row r="812" spans="13:15" ht="15.75" customHeight="1" x14ac:dyDescent="0.25">
      <c r="M812" s="3"/>
      <c r="O812" s="3"/>
    </row>
    <row r="813" spans="13:15" ht="15.75" customHeight="1" x14ac:dyDescent="0.25">
      <c r="M813" s="3"/>
      <c r="O813" s="3"/>
    </row>
    <row r="814" spans="13:15" ht="15.75" customHeight="1" x14ac:dyDescent="0.25">
      <c r="M814" s="3"/>
      <c r="O814" s="3"/>
    </row>
    <row r="815" spans="13:15" ht="15.75" customHeight="1" x14ac:dyDescent="0.25">
      <c r="M815" s="3"/>
      <c r="O815" s="3"/>
    </row>
    <row r="816" spans="13:15" ht="15.75" customHeight="1" x14ac:dyDescent="0.25">
      <c r="M816" s="3"/>
      <c r="O816" s="3"/>
    </row>
    <row r="817" spans="13:15" ht="15.75" customHeight="1" x14ac:dyDescent="0.25">
      <c r="M817" s="3"/>
      <c r="O817" s="3"/>
    </row>
    <row r="818" spans="13:15" ht="15.75" customHeight="1" x14ac:dyDescent="0.25">
      <c r="M818" s="3"/>
      <c r="O818" s="3"/>
    </row>
    <row r="819" spans="13:15" ht="15.75" customHeight="1" x14ac:dyDescent="0.25">
      <c r="M819" s="3"/>
      <c r="O819" s="3"/>
    </row>
    <row r="820" spans="13:15" ht="15.75" customHeight="1" x14ac:dyDescent="0.25">
      <c r="M820" s="3"/>
      <c r="O820" s="3"/>
    </row>
    <row r="821" spans="13:15" ht="15.75" customHeight="1" x14ac:dyDescent="0.25">
      <c r="M821" s="3"/>
      <c r="O821" s="3"/>
    </row>
    <row r="822" spans="13:15" ht="15.75" customHeight="1" x14ac:dyDescent="0.25">
      <c r="M822" s="3"/>
      <c r="O822" s="3"/>
    </row>
    <row r="823" spans="13:15" ht="15.75" customHeight="1" x14ac:dyDescent="0.25">
      <c r="M823" s="3"/>
      <c r="O823" s="3"/>
    </row>
    <row r="824" spans="13:15" ht="15.75" customHeight="1" x14ac:dyDescent="0.25">
      <c r="M824" s="3"/>
      <c r="O824" s="3"/>
    </row>
    <row r="825" spans="13:15" ht="15.75" customHeight="1" x14ac:dyDescent="0.25">
      <c r="M825" s="3"/>
      <c r="O825" s="3"/>
    </row>
    <row r="826" spans="13:15" ht="15.75" customHeight="1" x14ac:dyDescent="0.25">
      <c r="M826" s="3"/>
      <c r="O826" s="3"/>
    </row>
    <row r="827" spans="13:15" ht="15.75" customHeight="1" x14ac:dyDescent="0.25">
      <c r="M827" s="3"/>
      <c r="O827" s="3"/>
    </row>
    <row r="828" spans="13:15" ht="15.75" customHeight="1" x14ac:dyDescent="0.25">
      <c r="M828" s="3"/>
      <c r="O828" s="3"/>
    </row>
    <row r="829" spans="13:15" ht="15.75" customHeight="1" x14ac:dyDescent="0.25">
      <c r="M829" s="3"/>
      <c r="O829" s="3"/>
    </row>
    <row r="830" spans="13:15" ht="15.75" customHeight="1" x14ac:dyDescent="0.25">
      <c r="M830" s="3"/>
      <c r="O830" s="3"/>
    </row>
    <row r="831" spans="13:15" ht="15.75" customHeight="1" x14ac:dyDescent="0.25">
      <c r="M831" s="3"/>
      <c r="O831" s="3"/>
    </row>
    <row r="832" spans="13:15" ht="15.75" customHeight="1" x14ac:dyDescent="0.25">
      <c r="M832" s="3"/>
      <c r="O832" s="3"/>
    </row>
    <row r="833" spans="13:15" ht="15.75" customHeight="1" x14ac:dyDescent="0.25">
      <c r="M833" s="3"/>
      <c r="O833" s="3"/>
    </row>
    <row r="834" spans="13:15" ht="15.75" customHeight="1" x14ac:dyDescent="0.25">
      <c r="M834" s="3"/>
      <c r="O834" s="3"/>
    </row>
    <row r="835" spans="13:15" ht="15.75" customHeight="1" x14ac:dyDescent="0.25">
      <c r="M835" s="3"/>
      <c r="O835" s="3"/>
    </row>
    <row r="836" spans="13:15" ht="15.75" customHeight="1" x14ac:dyDescent="0.25">
      <c r="M836" s="3"/>
      <c r="O836" s="3"/>
    </row>
    <row r="837" spans="13:15" ht="15.75" customHeight="1" x14ac:dyDescent="0.25">
      <c r="M837" s="3"/>
      <c r="O837" s="3"/>
    </row>
    <row r="838" spans="13:15" ht="15.75" customHeight="1" x14ac:dyDescent="0.25">
      <c r="M838" s="3"/>
      <c r="O838" s="3"/>
    </row>
    <row r="839" spans="13:15" ht="15.75" customHeight="1" x14ac:dyDescent="0.25">
      <c r="M839" s="3"/>
      <c r="O839" s="3"/>
    </row>
    <row r="840" spans="13:15" ht="15.75" customHeight="1" x14ac:dyDescent="0.25">
      <c r="M840" s="3"/>
      <c r="O840" s="3"/>
    </row>
    <row r="841" spans="13:15" ht="15.75" customHeight="1" x14ac:dyDescent="0.25">
      <c r="M841" s="3"/>
      <c r="O841" s="3"/>
    </row>
    <row r="842" spans="13:15" ht="15.75" customHeight="1" x14ac:dyDescent="0.25">
      <c r="M842" s="3"/>
      <c r="O842" s="3"/>
    </row>
    <row r="843" spans="13:15" ht="15.75" customHeight="1" x14ac:dyDescent="0.25">
      <c r="M843" s="3"/>
      <c r="O843" s="3"/>
    </row>
    <row r="844" spans="13:15" ht="15.75" customHeight="1" x14ac:dyDescent="0.25">
      <c r="M844" s="3"/>
      <c r="O844" s="3"/>
    </row>
    <row r="845" spans="13:15" ht="15.75" customHeight="1" x14ac:dyDescent="0.25">
      <c r="M845" s="3"/>
      <c r="O845" s="3"/>
    </row>
    <row r="846" spans="13:15" ht="15.75" customHeight="1" x14ac:dyDescent="0.25">
      <c r="M846" s="3"/>
      <c r="O846" s="3"/>
    </row>
    <row r="847" spans="13:15" ht="15.75" customHeight="1" x14ac:dyDescent="0.25">
      <c r="M847" s="3"/>
      <c r="O847" s="3"/>
    </row>
    <row r="848" spans="13:15" ht="15.75" customHeight="1" x14ac:dyDescent="0.25">
      <c r="M848" s="3"/>
      <c r="O848" s="3"/>
    </row>
    <row r="849" spans="13:15" ht="15.75" customHeight="1" x14ac:dyDescent="0.25">
      <c r="M849" s="3"/>
      <c r="O849" s="3"/>
    </row>
    <row r="850" spans="13:15" ht="15.75" customHeight="1" x14ac:dyDescent="0.25">
      <c r="M850" s="3"/>
      <c r="O850" s="3"/>
    </row>
    <row r="851" spans="13:15" ht="15.75" customHeight="1" x14ac:dyDescent="0.25">
      <c r="M851" s="3"/>
      <c r="O851" s="3"/>
    </row>
    <row r="852" spans="13:15" ht="15.75" customHeight="1" x14ac:dyDescent="0.25">
      <c r="M852" s="3"/>
      <c r="O852" s="3"/>
    </row>
    <row r="853" spans="13:15" ht="15.75" customHeight="1" x14ac:dyDescent="0.25">
      <c r="M853" s="3"/>
      <c r="O853" s="3"/>
    </row>
    <row r="854" spans="13:15" ht="15.75" customHeight="1" x14ac:dyDescent="0.25">
      <c r="M854" s="3"/>
      <c r="O854" s="3"/>
    </row>
    <row r="855" spans="13:15" ht="15.75" customHeight="1" x14ac:dyDescent="0.25">
      <c r="M855" s="3"/>
      <c r="O855" s="3"/>
    </row>
    <row r="856" spans="13:15" ht="15.75" customHeight="1" x14ac:dyDescent="0.25">
      <c r="M856" s="3"/>
      <c r="O856" s="3"/>
    </row>
    <row r="857" spans="13:15" ht="15.75" customHeight="1" x14ac:dyDescent="0.25">
      <c r="M857" s="3"/>
      <c r="O857" s="3"/>
    </row>
    <row r="858" spans="13:15" ht="15.75" customHeight="1" x14ac:dyDescent="0.25">
      <c r="M858" s="3"/>
      <c r="O858" s="3"/>
    </row>
    <row r="859" spans="13:15" ht="15.75" customHeight="1" x14ac:dyDescent="0.25">
      <c r="M859" s="3"/>
      <c r="O859" s="3"/>
    </row>
    <row r="860" spans="13:15" ht="15.75" customHeight="1" x14ac:dyDescent="0.25">
      <c r="M860" s="3"/>
      <c r="O860" s="3"/>
    </row>
    <row r="861" spans="13:15" ht="15.75" customHeight="1" x14ac:dyDescent="0.25">
      <c r="M861" s="3"/>
      <c r="O861" s="3"/>
    </row>
    <row r="862" spans="13:15" ht="15.75" customHeight="1" x14ac:dyDescent="0.25">
      <c r="M862" s="3"/>
      <c r="O862" s="3"/>
    </row>
    <row r="863" spans="13:15" ht="15.75" customHeight="1" x14ac:dyDescent="0.25">
      <c r="M863" s="3"/>
      <c r="O863" s="3"/>
    </row>
    <row r="864" spans="13:15" ht="15.75" customHeight="1" x14ac:dyDescent="0.25">
      <c r="M864" s="3"/>
      <c r="O864" s="3"/>
    </row>
    <row r="865" spans="13:15" ht="15.75" customHeight="1" x14ac:dyDescent="0.25">
      <c r="M865" s="3"/>
      <c r="O865" s="3"/>
    </row>
    <row r="866" spans="13:15" ht="15.75" customHeight="1" x14ac:dyDescent="0.25">
      <c r="M866" s="3"/>
      <c r="O866" s="3"/>
    </row>
    <row r="867" spans="13:15" ht="15.75" customHeight="1" x14ac:dyDescent="0.25">
      <c r="M867" s="3"/>
      <c r="O867" s="3"/>
    </row>
    <row r="868" spans="13:15" ht="15.75" customHeight="1" x14ac:dyDescent="0.25">
      <c r="M868" s="3"/>
      <c r="O868" s="3"/>
    </row>
    <row r="869" spans="13:15" ht="15.75" customHeight="1" x14ac:dyDescent="0.25">
      <c r="M869" s="3"/>
      <c r="O869" s="3"/>
    </row>
    <row r="870" spans="13:15" ht="15.75" customHeight="1" x14ac:dyDescent="0.25">
      <c r="M870" s="3"/>
      <c r="O870" s="3"/>
    </row>
    <row r="871" spans="13:15" ht="15.75" customHeight="1" x14ac:dyDescent="0.25">
      <c r="M871" s="3"/>
      <c r="O871" s="3"/>
    </row>
    <row r="872" spans="13:15" ht="15.75" customHeight="1" x14ac:dyDescent="0.25">
      <c r="M872" s="3"/>
      <c r="O872" s="3"/>
    </row>
    <row r="873" spans="13:15" ht="15.75" customHeight="1" x14ac:dyDescent="0.25">
      <c r="M873" s="3"/>
      <c r="O873" s="3"/>
    </row>
    <row r="874" spans="13:15" ht="15.75" customHeight="1" x14ac:dyDescent="0.25">
      <c r="M874" s="3"/>
      <c r="O874" s="3"/>
    </row>
    <row r="875" spans="13:15" ht="15.75" customHeight="1" x14ac:dyDescent="0.25">
      <c r="M875" s="3"/>
      <c r="O875" s="3"/>
    </row>
    <row r="876" spans="13:15" ht="15.75" customHeight="1" x14ac:dyDescent="0.25">
      <c r="M876" s="3"/>
      <c r="O876" s="3"/>
    </row>
    <row r="877" spans="13:15" ht="15.75" customHeight="1" x14ac:dyDescent="0.25">
      <c r="M877" s="3"/>
      <c r="O877" s="3"/>
    </row>
    <row r="878" spans="13:15" ht="15.75" customHeight="1" x14ac:dyDescent="0.25">
      <c r="M878" s="3"/>
      <c r="O878" s="3"/>
    </row>
    <row r="879" spans="13:15" ht="15.75" customHeight="1" x14ac:dyDescent="0.25">
      <c r="M879" s="3"/>
      <c r="O879" s="3"/>
    </row>
    <row r="880" spans="13:15" ht="15.75" customHeight="1" x14ac:dyDescent="0.25">
      <c r="M880" s="3"/>
      <c r="O880" s="3"/>
    </row>
    <row r="881" spans="13:15" ht="15.75" customHeight="1" x14ac:dyDescent="0.25">
      <c r="M881" s="3"/>
      <c r="O881" s="3"/>
    </row>
    <row r="882" spans="13:15" ht="15.75" customHeight="1" x14ac:dyDescent="0.25">
      <c r="M882" s="3"/>
      <c r="O882" s="3"/>
    </row>
    <row r="883" spans="13:15" ht="15.75" customHeight="1" x14ac:dyDescent="0.25">
      <c r="M883" s="3"/>
      <c r="O883" s="3"/>
    </row>
    <row r="884" spans="13:15" ht="15.75" customHeight="1" x14ac:dyDescent="0.25">
      <c r="M884" s="3"/>
      <c r="O884" s="3"/>
    </row>
    <row r="885" spans="13:15" ht="15.75" customHeight="1" x14ac:dyDescent="0.25">
      <c r="M885" s="3"/>
      <c r="O885" s="3"/>
    </row>
    <row r="886" spans="13:15" ht="15.75" customHeight="1" x14ac:dyDescent="0.25">
      <c r="M886" s="3"/>
      <c r="O886" s="3"/>
    </row>
    <row r="887" spans="13:15" ht="15.75" customHeight="1" x14ac:dyDescent="0.25">
      <c r="M887" s="3"/>
      <c r="O887" s="3"/>
    </row>
    <row r="888" spans="13:15" ht="15.75" customHeight="1" x14ac:dyDescent="0.25">
      <c r="M888" s="3"/>
      <c r="O888" s="3"/>
    </row>
    <row r="889" spans="13:15" ht="15.75" customHeight="1" x14ac:dyDescent="0.25">
      <c r="M889" s="3"/>
      <c r="O889" s="3"/>
    </row>
    <row r="890" spans="13:15" ht="15.75" customHeight="1" x14ac:dyDescent="0.25">
      <c r="M890" s="3"/>
      <c r="O890" s="3"/>
    </row>
    <row r="891" spans="13:15" ht="15.75" customHeight="1" x14ac:dyDescent="0.25">
      <c r="M891" s="3"/>
      <c r="O891" s="3"/>
    </row>
    <row r="892" spans="13:15" ht="15.75" customHeight="1" x14ac:dyDescent="0.25">
      <c r="M892" s="3"/>
      <c r="O892" s="3"/>
    </row>
    <row r="893" spans="13:15" ht="15.75" customHeight="1" x14ac:dyDescent="0.25">
      <c r="M893" s="3"/>
      <c r="O893" s="3"/>
    </row>
    <row r="894" spans="13:15" ht="15.75" customHeight="1" x14ac:dyDescent="0.25">
      <c r="M894" s="3"/>
      <c r="O894" s="3"/>
    </row>
    <row r="895" spans="13:15" ht="15.75" customHeight="1" x14ac:dyDescent="0.25">
      <c r="M895" s="3"/>
      <c r="O895" s="3"/>
    </row>
    <row r="896" spans="13:15" ht="15.75" customHeight="1" x14ac:dyDescent="0.25">
      <c r="M896" s="3"/>
      <c r="O896" s="3"/>
    </row>
    <row r="897" spans="13:15" ht="15.75" customHeight="1" x14ac:dyDescent="0.25">
      <c r="M897" s="3"/>
      <c r="O897" s="3"/>
    </row>
    <row r="898" spans="13:15" ht="15.75" customHeight="1" x14ac:dyDescent="0.25">
      <c r="M898" s="3"/>
      <c r="O898" s="3"/>
    </row>
    <row r="899" spans="13:15" ht="15.75" customHeight="1" x14ac:dyDescent="0.25">
      <c r="M899" s="3"/>
      <c r="O899" s="3"/>
    </row>
    <row r="900" spans="13:15" ht="15.75" customHeight="1" x14ac:dyDescent="0.25">
      <c r="M900" s="3"/>
      <c r="O900" s="3"/>
    </row>
    <row r="901" spans="13:15" ht="15.75" customHeight="1" x14ac:dyDescent="0.25">
      <c r="M901" s="3"/>
      <c r="O901" s="3"/>
    </row>
    <row r="902" spans="13:15" ht="15.75" customHeight="1" x14ac:dyDescent="0.25">
      <c r="M902" s="3"/>
      <c r="O902" s="3"/>
    </row>
    <row r="903" spans="13:15" ht="15.75" customHeight="1" x14ac:dyDescent="0.25">
      <c r="M903" s="3"/>
      <c r="O903" s="3"/>
    </row>
    <row r="904" spans="13:15" ht="15.75" customHeight="1" x14ac:dyDescent="0.25">
      <c r="M904" s="3"/>
      <c r="O904" s="3"/>
    </row>
    <row r="905" spans="13:15" ht="15.75" customHeight="1" x14ac:dyDescent="0.25">
      <c r="M905" s="3"/>
      <c r="O905" s="3"/>
    </row>
    <row r="906" spans="13:15" ht="15.75" customHeight="1" x14ac:dyDescent="0.25">
      <c r="M906" s="3"/>
      <c r="O906" s="3"/>
    </row>
    <row r="907" spans="13:15" ht="15.75" customHeight="1" x14ac:dyDescent="0.25">
      <c r="M907" s="3"/>
      <c r="O907" s="3"/>
    </row>
    <row r="908" spans="13:15" ht="15.75" customHeight="1" x14ac:dyDescent="0.25">
      <c r="M908" s="3"/>
      <c r="O908" s="3"/>
    </row>
    <row r="909" spans="13:15" ht="15.75" customHeight="1" x14ac:dyDescent="0.25">
      <c r="M909" s="3"/>
      <c r="O909" s="3"/>
    </row>
    <row r="910" spans="13:15" ht="15.75" customHeight="1" x14ac:dyDescent="0.25">
      <c r="M910" s="3"/>
      <c r="O910" s="3"/>
    </row>
    <row r="911" spans="13:15" ht="15.75" customHeight="1" x14ac:dyDescent="0.25">
      <c r="M911" s="3"/>
      <c r="O911" s="3"/>
    </row>
    <row r="912" spans="13:15" ht="15.75" customHeight="1" x14ac:dyDescent="0.25">
      <c r="M912" s="3"/>
      <c r="O912" s="3"/>
    </row>
    <row r="913" spans="13:15" ht="15.75" customHeight="1" x14ac:dyDescent="0.25">
      <c r="M913" s="3"/>
      <c r="O913" s="3"/>
    </row>
    <row r="914" spans="13:15" ht="15.75" customHeight="1" x14ac:dyDescent="0.25">
      <c r="M914" s="3"/>
      <c r="O914" s="3"/>
    </row>
    <row r="915" spans="13:15" ht="15.75" customHeight="1" x14ac:dyDescent="0.25">
      <c r="M915" s="3"/>
      <c r="O915" s="3"/>
    </row>
    <row r="916" spans="13:15" ht="15.75" customHeight="1" x14ac:dyDescent="0.25">
      <c r="M916" s="3"/>
      <c r="O916" s="3"/>
    </row>
    <row r="917" spans="13:15" ht="15.75" customHeight="1" x14ac:dyDescent="0.25">
      <c r="M917" s="3"/>
      <c r="O917" s="3"/>
    </row>
    <row r="918" spans="13:15" ht="15.75" customHeight="1" x14ac:dyDescent="0.25">
      <c r="M918" s="3"/>
      <c r="O918" s="3"/>
    </row>
    <row r="919" spans="13:15" ht="15.75" customHeight="1" x14ac:dyDescent="0.25">
      <c r="M919" s="3"/>
      <c r="O919" s="3"/>
    </row>
    <row r="920" spans="13:15" ht="15.75" customHeight="1" x14ac:dyDescent="0.25">
      <c r="M920" s="3"/>
      <c r="O920" s="3"/>
    </row>
    <row r="921" spans="13:15" ht="15.75" customHeight="1" x14ac:dyDescent="0.25">
      <c r="M921" s="3"/>
      <c r="O921" s="3"/>
    </row>
    <row r="922" spans="13:15" ht="15.75" customHeight="1" x14ac:dyDescent="0.25">
      <c r="M922" s="3"/>
      <c r="O922" s="3"/>
    </row>
    <row r="923" spans="13:15" ht="15.75" customHeight="1" x14ac:dyDescent="0.25">
      <c r="M923" s="3"/>
      <c r="O923" s="3"/>
    </row>
    <row r="924" spans="13:15" ht="15.75" customHeight="1" x14ac:dyDescent="0.25">
      <c r="M924" s="3"/>
      <c r="O924" s="3"/>
    </row>
    <row r="925" spans="13:15" ht="15.75" customHeight="1" x14ac:dyDescent="0.25">
      <c r="M925" s="3"/>
      <c r="O925" s="3"/>
    </row>
    <row r="926" spans="13:15" ht="15.75" customHeight="1" x14ac:dyDescent="0.25">
      <c r="M926" s="3"/>
      <c r="O926" s="3"/>
    </row>
    <row r="927" spans="13:15" ht="15.75" customHeight="1" x14ac:dyDescent="0.25">
      <c r="M927" s="3"/>
      <c r="O927" s="3"/>
    </row>
    <row r="928" spans="13:15" ht="15.75" customHeight="1" x14ac:dyDescent="0.25">
      <c r="M928" s="3"/>
      <c r="O928" s="3"/>
    </row>
    <row r="929" spans="13:15" ht="15.75" customHeight="1" x14ac:dyDescent="0.25">
      <c r="M929" s="3"/>
      <c r="O929" s="3"/>
    </row>
    <row r="930" spans="13:15" ht="15.75" customHeight="1" x14ac:dyDescent="0.25">
      <c r="M930" s="3"/>
      <c r="O930" s="3"/>
    </row>
    <row r="931" spans="13:15" ht="15.75" customHeight="1" x14ac:dyDescent="0.25">
      <c r="M931" s="3"/>
      <c r="O931" s="3"/>
    </row>
    <row r="932" spans="13:15" ht="15.75" customHeight="1" x14ac:dyDescent="0.25">
      <c r="M932" s="3"/>
      <c r="O932" s="3"/>
    </row>
    <row r="933" spans="13:15" ht="15.75" customHeight="1" x14ac:dyDescent="0.25">
      <c r="M933" s="3"/>
      <c r="O933" s="3"/>
    </row>
    <row r="934" spans="13:15" ht="15.75" customHeight="1" x14ac:dyDescent="0.25">
      <c r="M934" s="3"/>
      <c r="O934" s="3"/>
    </row>
    <row r="935" spans="13:15" ht="15.75" customHeight="1" x14ac:dyDescent="0.25">
      <c r="M935" s="3"/>
      <c r="O935" s="3"/>
    </row>
    <row r="936" spans="13:15" ht="15.75" customHeight="1" x14ac:dyDescent="0.25">
      <c r="M936" s="3"/>
      <c r="O936" s="3"/>
    </row>
    <row r="937" spans="13:15" ht="15.75" customHeight="1" x14ac:dyDescent="0.25">
      <c r="M937" s="3"/>
      <c r="O937" s="3"/>
    </row>
    <row r="938" spans="13:15" ht="15.75" customHeight="1" x14ac:dyDescent="0.25">
      <c r="M938" s="3"/>
      <c r="O938" s="3"/>
    </row>
    <row r="939" spans="13:15" ht="15.75" customHeight="1" x14ac:dyDescent="0.25">
      <c r="M939" s="3"/>
      <c r="O939" s="3"/>
    </row>
    <row r="940" spans="13:15" ht="15.75" customHeight="1" x14ac:dyDescent="0.25">
      <c r="M940" s="3"/>
      <c r="O940" s="3"/>
    </row>
    <row r="941" spans="13:15" ht="15.75" customHeight="1" x14ac:dyDescent="0.25">
      <c r="M941" s="3"/>
      <c r="O941" s="3"/>
    </row>
    <row r="942" spans="13:15" ht="15.75" customHeight="1" x14ac:dyDescent="0.25">
      <c r="M942" s="3"/>
      <c r="O942" s="3"/>
    </row>
    <row r="943" spans="13:15" ht="15.75" customHeight="1" x14ac:dyDescent="0.25">
      <c r="M943" s="3"/>
      <c r="O943" s="3"/>
    </row>
    <row r="944" spans="13:15" ht="15.75" customHeight="1" x14ac:dyDescent="0.25">
      <c r="M944" s="3"/>
      <c r="O944" s="3"/>
    </row>
    <row r="945" spans="13:15" ht="15.75" customHeight="1" x14ac:dyDescent="0.25">
      <c r="M945" s="3"/>
      <c r="O945" s="3"/>
    </row>
    <row r="946" spans="13:15" ht="15.75" customHeight="1" x14ac:dyDescent="0.25">
      <c r="M946" s="3"/>
      <c r="O946" s="3"/>
    </row>
    <row r="947" spans="13:15" ht="15.75" customHeight="1" x14ac:dyDescent="0.25">
      <c r="M947" s="3"/>
      <c r="O947" s="3"/>
    </row>
    <row r="948" spans="13:15" ht="15.75" customHeight="1" x14ac:dyDescent="0.25">
      <c r="M948" s="3"/>
      <c r="O948" s="3"/>
    </row>
    <row r="949" spans="13:15" ht="15.75" customHeight="1" x14ac:dyDescent="0.25">
      <c r="M949" s="3"/>
      <c r="O949" s="3"/>
    </row>
    <row r="950" spans="13:15" ht="15.75" customHeight="1" x14ac:dyDescent="0.25">
      <c r="M950" s="3"/>
      <c r="O950" s="3"/>
    </row>
    <row r="951" spans="13:15" ht="15.75" customHeight="1" x14ac:dyDescent="0.25">
      <c r="M951" s="3"/>
      <c r="O951" s="3"/>
    </row>
    <row r="952" spans="13:15" ht="15.75" customHeight="1" x14ac:dyDescent="0.25">
      <c r="M952" s="3"/>
      <c r="O952" s="3"/>
    </row>
    <row r="953" spans="13:15" ht="15.75" customHeight="1" x14ac:dyDescent="0.25">
      <c r="M953" s="3"/>
      <c r="O953" s="3"/>
    </row>
    <row r="954" spans="13:15" ht="15.75" customHeight="1" x14ac:dyDescent="0.25">
      <c r="M954" s="3"/>
      <c r="O954" s="3"/>
    </row>
    <row r="955" spans="13:15" ht="15.75" customHeight="1" x14ac:dyDescent="0.25">
      <c r="M955" s="3"/>
      <c r="O955" s="3"/>
    </row>
    <row r="956" spans="13:15" ht="15.75" customHeight="1" x14ac:dyDescent="0.25">
      <c r="M956" s="3"/>
      <c r="O956" s="3"/>
    </row>
    <row r="957" spans="13:15" ht="15.75" customHeight="1" x14ac:dyDescent="0.25">
      <c r="M957" s="3"/>
      <c r="O957" s="3"/>
    </row>
    <row r="958" spans="13:15" ht="15.75" customHeight="1" x14ac:dyDescent="0.25">
      <c r="M958" s="3"/>
      <c r="O958" s="3"/>
    </row>
    <row r="959" spans="13:15" ht="15.75" customHeight="1" x14ac:dyDescent="0.25">
      <c r="M959" s="3"/>
      <c r="O959" s="3"/>
    </row>
    <row r="960" spans="13:15" ht="15.75" customHeight="1" x14ac:dyDescent="0.25">
      <c r="M960" s="3"/>
      <c r="O960" s="3"/>
    </row>
    <row r="961" spans="13:15" ht="15.75" customHeight="1" x14ac:dyDescent="0.25">
      <c r="M961" s="3"/>
      <c r="O961" s="3"/>
    </row>
    <row r="962" spans="13:15" ht="15.75" customHeight="1" x14ac:dyDescent="0.25">
      <c r="M962" s="3"/>
      <c r="O962" s="3"/>
    </row>
    <row r="963" spans="13:15" ht="15.75" customHeight="1" x14ac:dyDescent="0.25">
      <c r="M963" s="3"/>
      <c r="O963" s="3"/>
    </row>
    <row r="964" spans="13:15" ht="15.75" customHeight="1" x14ac:dyDescent="0.25">
      <c r="M964" s="3"/>
      <c r="O964" s="3"/>
    </row>
    <row r="965" spans="13:15" ht="15.75" customHeight="1" x14ac:dyDescent="0.25">
      <c r="M965" s="3"/>
      <c r="O965" s="3"/>
    </row>
    <row r="966" spans="13:15" ht="15.75" customHeight="1" x14ac:dyDescent="0.25">
      <c r="M966" s="3"/>
      <c r="O966" s="3"/>
    </row>
    <row r="967" spans="13:15" ht="15.75" customHeight="1" x14ac:dyDescent="0.25">
      <c r="M967" s="3"/>
      <c r="O967" s="3"/>
    </row>
    <row r="968" spans="13:15" ht="15.75" customHeight="1" x14ac:dyDescent="0.25">
      <c r="M968" s="3"/>
      <c r="O968" s="3"/>
    </row>
    <row r="969" spans="13:15" ht="15.75" customHeight="1" x14ac:dyDescent="0.25">
      <c r="M969" s="3"/>
      <c r="O969" s="3"/>
    </row>
    <row r="970" spans="13:15" ht="15.75" customHeight="1" x14ac:dyDescent="0.25">
      <c r="M970" s="3"/>
      <c r="O970" s="3"/>
    </row>
    <row r="971" spans="13:15" ht="15.75" customHeight="1" x14ac:dyDescent="0.25">
      <c r="M971" s="3"/>
      <c r="O971" s="3"/>
    </row>
    <row r="972" spans="13:15" ht="15.75" customHeight="1" x14ac:dyDescent="0.25">
      <c r="M972" s="3"/>
      <c r="O972" s="3"/>
    </row>
    <row r="973" spans="13:15" ht="15.75" customHeight="1" x14ac:dyDescent="0.25">
      <c r="M973" s="3"/>
      <c r="O973" s="3"/>
    </row>
    <row r="974" spans="13:15" ht="15.75" customHeight="1" x14ac:dyDescent="0.25">
      <c r="M974" s="3"/>
      <c r="O974" s="3"/>
    </row>
    <row r="975" spans="13:15" ht="15.75" customHeight="1" x14ac:dyDescent="0.25">
      <c r="M975" s="3"/>
      <c r="O975" s="3"/>
    </row>
    <row r="976" spans="13:15" ht="15.75" customHeight="1" x14ac:dyDescent="0.25">
      <c r="M976" s="3"/>
      <c r="O976" s="3"/>
    </row>
    <row r="977" spans="13:15" ht="15.75" customHeight="1" x14ac:dyDescent="0.25">
      <c r="M977" s="3"/>
      <c r="O977" s="3"/>
    </row>
    <row r="978" spans="13:15" ht="15.75" customHeight="1" x14ac:dyDescent="0.25">
      <c r="M978" s="3"/>
      <c r="O978" s="3"/>
    </row>
    <row r="979" spans="13:15" ht="15.75" customHeight="1" x14ac:dyDescent="0.25">
      <c r="M979" s="3"/>
      <c r="O979" s="3"/>
    </row>
    <row r="980" spans="13:15" ht="15.75" customHeight="1" x14ac:dyDescent="0.25">
      <c r="M980" s="3"/>
      <c r="O980" s="3"/>
    </row>
    <row r="981" spans="13:15" ht="15.75" customHeight="1" x14ac:dyDescent="0.25">
      <c r="M981" s="3"/>
      <c r="O981" s="3"/>
    </row>
    <row r="982" spans="13:15" ht="15.75" customHeight="1" x14ac:dyDescent="0.25">
      <c r="M982" s="3"/>
      <c r="O982" s="3"/>
    </row>
    <row r="983" spans="13:15" ht="15.75" customHeight="1" x14ac:dyDescent="0.25">
      <c r="M983" s="3"/>
      <c r="O983" s="3"/>
    </row>
    <row r="984" spans="13:15" ht="15.75" customHeight="1" x14ac:dyDescent="0.25">
      <c r="M984" s="3"/>
      <c r="O984" s="3"/>
    </row>
    <row r="985" spans="13:15" ht="15.75" customHeight="1" x14ac:dyDescent="0.25">
      <c r="M985" s="3"/>
      <c r="O985" s="3"/>
    </row>
    <row r="986" spans="13:15" ht="15.75" customHeight="1" x14ac:dyDescent="0.25">
      <c r="M986" s="3"/>
      <c r="O986" s="3"/>
    </row>
    <row r="987" spans="13:15" ht="15.75" customHeight="1" x14ac:dyDescent="0.25">
      <c r="M987" s="3"/>
      <c r="O987" s="3"/>
    </row>
    <row r="988" spans="13:15" ht="15.75" customHeight="1" x14ac:dyDescent="0.25">
      <c r="M988" s="3"/>
      <c r="O988" s="3"/>
    </row>
    <row r="989" spans="13:15" ht="15.75" customHeight="1" x14ac:dyDescent="0.25">
      <c r="M989" s="3"/>
      <c r="O989" s="3"/>
    </row>
    <row r="990" spans="13:15" ht="15.75" customHeight="1" x14ac:dyDescent="0.25">
      <c r="M990" s="3"/>
      <c r="O990" s="3"/>
    </row>
    <row r="991" spans="13:15" ht="15.75" customHeight="1" x14ac:dyDescent="0.25">
      <c r="M991" s="3"/>
      <c r="O991" s="3"/>
    </row>
    <row r="992" spans="13:15" ht="15.75" customHeight="1" x14ac:dyDescent="0.25">
      <c r="M992" s="3"/>
      <c r="O992" s="3"/>
    </row>
    <row r="993" spans="13:15" ht="15.75" customHeight="1" x14ac:dyDescent="0.25">
      <c r="M993" s="3"/>
      <c r="O993" s="3"/>
    </row>
    <row r="994" spans="13:15" ht="15.75" customHeight="1" x14ac:dyDescent="0.25">
      <c r="M994" s="3"/>
      <c r="O994" s="3"/>
    </row>
  </sheetData>
  <sheetProtection selectLockedCells="1"/>
  <mergeCells count="155">
    <mergeCell ref="D142:T157"/>
    <mergeCell ref="H130:M130"/>
    <mergeCell ref="N130:Q130"/>
    <mergeCell ref="R130:T130"/>
    <mergeCell ref="N131:Q131"/>
    <mergeCell ref="R131:T131"/>
    <mergeCell ref="D133:E133"/>
    <mergeCell ref="F133:G133"/>
    <mergeCell ref="H133:M133"/>
    <mergeCell ref="N133:Q133"/>
    <mergeCell ref="R133:T133"/>
    <mergeCell ref="H137:M137"/>
    <mergeCell ref="N137:Q137"/>
    <mergeCell ref="R137:T137"/>
    <mergeCell ref="N135:Q135"/>
    <mergeCell ref="R135:T135"/>
    <mergeCell ref="H135:M135"/>
    <mergeCell ref="H136:M136"/>
    <mergeCell ref="N136:Q136"/>
    <mergeCell ref="R136:T136"/>
    <mergeCell ref="D135:E135"/>
    <mergeCell ref="F135:G135"/>
    <mergeCell ref="D136:E136"/>
    <mergeCell ref="F136:G136"/>
    <mergeCell ref="H127:M127"/>
    <mergeCell ref="N127:Q127"/>
    <mergeCell ref="R127:T127"/>
    <mergeCell ref="E112:S112"/>
    <mergeCell ref="E115:S115"/>
    <mergeCell ref="D125:S125"/>
    <mergeCell ref="D127:E127"/>
    <mergeCell ref="F127:G127"/>
    <mergeCell ref="D128:E128"/>
    <mergeCell ref="F128:G128"/>
    <mergeCell ref="H128:M128"/>
    <mergeCell ref="N128:Q128"/>
    <mergeCell ref="R128:T128"/>
    <mergeCell ref="D119:S120"/>
    <mergeCell ref="R129:T129"/>
    <mergeCell ref="H131:M131"/>
    <mergeCell ref="H132:M132"/>
    <mergeCell ref="N132:Q132"/>
    <mergeCell ref="R132:T132"/>
    <mergeCell ref="H129:M129"/>
    <mergeCell ref="N129:Q129"/>
    <mergeCell ref="H134:M134"/>
    <mergeCell ref="N134:Q134"/>
    <mergeCell ref="R134:T134"/>
    <mergeCell ref="D137:E137"/>
    <mergeCell ref="F137:G137"/>
    <mergeCell ref="D129:E129"/>
    <mergeCell ref="D130:E130"/>
    <mergeCell ref="F130:G130"/>
    <mergeCell ref="D131:E131"/>
    <mergeCell ref="F131:G131"/>
    <mergeCell ref="D132:E132"/>
    <mergeCell ref="F132:G132"/>
    <mergeCell ref="D134:E134"/>
    <mergeCell ref="F134:G134"/>
    <mergeCell ref="F129:G129"/>
    <mergeCell ref="K78:L78"/>
    <mergeCell ref="N78:P78"/>
    <mergeCell ref="E91:S91"/>
    <mergeCell ref="K96:N96"/>
    <mergeCell ref="P96:S96"/>
    <mergeCell ref="E106:S106"/>
    <mergeCell ref="E109:S109"/>
    <mergeCell ref="E68:S71"/>
    <mergeCell ref="E75:S75"/>
    <mergeCell ref="D39:K43"/>
    <mergeCell ref="D45:K49"/>
    <mergeCell ref="N51:O51"/>
    <mergeCell ref="Q51:R51"/>
    <mergeCell ref="L51:M51"/>
    <mergeCell ref="L52:M52"/>
    <mergeCell ref="N52:O52"/>
    <mergeCell ref="Q52:R52"/>
    <mergeCell ref="E64:S64"/>
    <mergeCell ref="L27:M27"/>
    <mergeCell ref="N27:O27"/>
    <mergeCell ref="L33:Q33"/>
    <mergeCell ref="D28:F28"/>
    <mergeCell ref="H28:I28"/>
    <mergeCell ref="L28:M28"/>
    <mergeCell ref="N28:O28"/>
    <mergeCell ref="D29:F29"/>
    <mergeCell ref="H29:I29"/>
    <mergeCell ref="L29:M29"/>
    <mergeCell ref="N29:O29"/>
    <mergeCell ref="D27:F27"/>
    <mergeCell ref="H27:I27"/>
    <mergeCell ref="D33:K37"/>
    <mergeCell ref="H24:I24"/>
    <mergeCell ref="L24:M24"/>
    <mergeCell ref="N24:O24"/>
    <mergeCell ref="D24:F24"/>
    <mergeCell ref="D25:F25"/>
    <mergeCell ref="H25:I25"/>
    <mergeCell ref="L25:M25"/>
    <mergeCell ref="N25:O25"/>
    <mergeCell ref="D26:F26"/>
    <mergeCell ref="H26:I26"/>
    <mergeCell ref="L26:M26"/>
    <mergeCell ref="N26:O26"/>
    <mergeCell ref="D17:F17"/>
    <mergeCell ref="H17:I17"/>
    <mergeCell ref="N17:O17"/>
    <mergeCell ref="D12:F12"/>
    <mergeCell ref="D13:F13"/>
    <mergeCell ref="H13:I13"/>
    <mergeCell ref="D14:F14"/>
    <mergeCell ref="H14:I14"/>
    <mergeCell ref="D15:F15"/>
    <mergeCell ref="D16:F16"/>
    <mergeCell ref="H12:I12"/>
    <mergeCell ref="L12:M12"/>
    <mergeCell ref="L13:M13"/>
    <mergeCell ref="N13:O13"/>
    <mergeCell ref="N14:O14"/>
    <mergeCell ref="N15:O15"/>
    <mergeCell ref="N16:O16"/>
    <mergeCell ref="B1:F1"/>
    <mergeCell ref="G6:H6"/>
    <mergeCell ref="D10:F10"/>
    <mergeCell ref="H10:I10"/>
    <mergeCell ref="L10:M10"/>
    <mergeCell ref="N10:O10"/>
    <mergeCell ref="N12:O12"/>
    <mergeCell ref="H15:I15"/>
    <mergeCell ref="H16:I16"/>
    <mergeCell ref="G2:Q2"/>
    <mergeCell ref="G3:N3"/>
    <mergeCell ref="O3:P3"/>
    <mergeCell ref="Q3:R3"/>
    <mergeCell ref="D23:F23"/>
    <mergeCell ref="H23:I23"/>
    <mergeCell ref="L23:M23"/>
    <mergeCell ref="N23:O23"/>
    <mergeCell ref="L22:M22"/>
    <mergeCell ref="N22:O22"/>
    <mergeCell ref="D18:F18"/>
    <mergeCell ref="H18:I18"/>
    <mergeCell ref="N18:O18"/>
    <mergeCell ref="D21:F21"/>
    <mergeCell ref="L21:M21"/>
    <mergeCell ref="N21:O21"/>
    <mergeCell ref="D22:F22"/>
    <mergeCell ref="H21:I21"/>
    <mergeCell ref="H22:I22"/>
    <mergeCell ref="D19:F19"/>
    <mergeCell ref="H19:I19"/>
    <mergeCell ref="N19:O19"/>
    <mergeCell ref="D20:F20"/>
    <mergeCell ref="H20:I20"/>
    <mergeCell ref="N20:O20"/>
  </mergeCells>
  <conditionalFormatting sqref="B1:D1">
    <cfRule type="cellIs" dxfId="254" priority="3" operator="equal">
      <formula>"Terminé"</formula>
    </cfRule>
    <cfRule type="cellIs" dxfId="253" priority="4" operator="equal">
      <formula>"En rédaction"</formula>
    </cfRule>
  </conditionalFormatting>
  <conditionalFormatting sqref="E112">
    <cfRule type="expression" dxfId="252" priority="6">
      <formula>$B$1="Terminé"</formula>
    </cfRule>
  </conditionalFormatting>
  <conditionalFormatting sqref="E115">
    <cfRule type="expression" dxfId="251" priority="7">
      <formula>$B$1="Terminé"</formula>
    </cfRule>
  </conditionalFormatting>
  <conditionalFormatting sqref="G2:G3">
    <cfRule type="expression" dxfId="250" priority="2">
      <formula>$B$1="Terminé"</formula>
    </cfRule>
  </conditionalFormatting>
  <conditionalFormatting sqref="G6:H6 D12:N29 P12:Q29 S12:T29 D33:K37 S36:T36 D39:K43 S42:T42 D45:K49 K52:N52 P52:R52 K58:L58 N58 K60:L60 N60 E64:S64 E68 E75 K80:K82 N80:N82 L86 P86 E91:S91 K99:L100 P99:Q100 E106:S106 E109 D119 D128:T137 D142">
    <cfRule type="expression" dxfId="249" priority="5">
      <formula>$B$1="Terminé"</formula>
    </cfRule>
  </conditionalFormatting>
  <conditionalFormatting sqref="Q3">
    <cfRule type="expression" dxfId="248" priority="1">
      <formula>$B$1="Terminé"</formula>
    </cfRule>
  </conditionalFormatting>
  <dataValidations count="3">
    <dataValidation type="list" allowBlank="1" showErrorMessage="1" sqref="D12:D29" xr:uid="{00000000-0002-0000-0E00-000000000000}">
      <formula1>"Projet CV,Autres projets"</formula1>
    </dataValidation>
    <dataValidation type="list" allowBlank="1" sqref="B1" xr:uid="{00000000-0002-0000-0E00-000001000000}">
      <formula1>"Terminé,En rédaction"</formula1>
    </dataValidation>
    <dataValidation type="list" allowBlank="1" showErrorMessage="1" sqref="G12:G29" xr:uid="{00000000-0002-0000-0E00-000002000000}">
      <formula1>"Hypothèque,Autre"</formula1>
    </dataValidation>
  </dataValidations>
  <pageMargins left="0.19685039370078741" right="0.19685039370078741" top="0.39370078740157483" bottom="0.59055118110236227" header="0" footer="0"/>
  <pageSetup scale="64" fitToHeight="0" orientation="landscape" r:id="rId1"/>
  <rowBreaks count="2" manualBreakCount="2">
    <brk id="92" max="20" man="1"/>
    <brk id="121" max="2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7">
    <tabColor rgb="FFFFFFA7"/>
    <outlinePr summaryBelow="0"/>
  </sheetPr>
  <dimension ref="A1:Z1001"/>
  <sheetViews>
    <sheetView showGridLines="0" showRowColHeaders="0" zoomScaleNormal="100" workbookViewId="0">
      <pane ySplit="1" topLeftCell="A2" activePane="bottomLeft" state="frozen"/>
      <selection activeCell="G21" sqref="G21:K21"/>
      <selection pane="bottomLeft" activeCell="B1" sqref="B1:E1"/>
    </sheetView>
  </sheetViews>
  <sheetFormatPr baseColWidth="10" defaultColWidth="12.54296875" defaultRowHeight="15" customHeight="1" outlineLevelRow="2" x14ac:dyDescent="0.25"/>
  <cols>
    <col min="1" max="1" width="1.453125" customWidth="1"/>
    <col min="2" max="2" width="9.81640625" customWidth="1"/>
    <col min="3" max="3" width="1.26953125" customWidth="1"/>
    <col min="4" max="4" width="2.1796875" customWidth="1"/>
    <col min="5" max="5" width="2.453125" customWidth="1"/>
    <col min="6" max="6" width="6.54296875" customWidth="1"/>
    <col min="7" max="7" width="11.7265625" customWidth="1"/>
    <col min="8" max="8" width="31.26953125" customWidth="1"/>
    <col min="9" max="9" width="20.1796875" customWidth="1"/>
    <col min="10" max="10" width="5.7265625" customWidth="1"/>
    <col min="11" max="11" width="16.7265625" customWidth="1"/>
    <col min="12" max="12" width="17" customWidth="1"/>
    <col min="13" max="13" width="15.7265625" customWidth="1"/>
    <col min="14" max="14" width="2.453125" customWidth="1"/>
    <col min="15" max="15" width="15.81640625" customWidth="1"/>
    <col min="16" max="16" width="1.81640625" customWidth="1"/>
  </cols>
  <sheetData>
    <row r="1" spans="1:18" ht="15.75" customHeight="1" thickBot="1" x14ac:dyDescent="0.3">
      <c r="A1" s="192"/>
      <c r="B1" s="1711" t="s">
        <v>378</v>
      </c>
      <c r="C1" s="1712"/>
      <c r="D1" s="1712"/>
      <c r="E1" s="1713"/>
      <c r="F1" s="192"/>
      <c r="G1" s="192"/>
      <c r="H1" s="192"/>
      <c r="I1" s="192"/>
      <c r="J1" s="192"/>
      <c r="K1" s="192"/>
      <c r="L1" s="192"/>
      <c r="M1" s="192"/>
      <c r="N1" s="192"/>
      <c r="O1" s="192"/>
      <c r="P1" s="192"/>
      <c r="Q1" s="3"/>
      <c r="R1" s="3"/>
    </row>
    <row r="2" spans="1:18" ht="18" customHeight="1" x14ac:dyDescent="0.35">
      <c r="A2" s="1150"/>
      <c r="B2" s="1278" t="s">
        <v>944</v>
      </c>
      <c r="C2" s="100"/>
      <c r="D2" s="100"/>
      <c r="E2" s="737"/>
      <c r="F2" s="863"/>
      <c r="G2" s="1906" t="str">
        <f>IF(NomOrg="","",NomOrg)</f>
        <v/>
      </c>
      <c r="H2" s="1907"/>
      <c r="I2" s="1907"/>
      <c r="J2" s="1907"/>
      <c r="K2" s="1907"/>
      <c r="L2" s="1908"/>
      <c r="M2" s="1685" t="str">
        <f>CONCATENATE("Pages ",LEFT('Table des matières'!$K$22,2)," - ",LEFT('Table des matières'!$K$22,2)+2)</f>
        <v>Pages 21 - 23</v>
      </c>
      <c r="N2" s="1686"/>
      <c r="O2" s="129" t="str">
        <f>IF(PageDerniere="","",CONCATENATE("sur ",PageDerniere))</f>
        <v>sur 46</v>
      </c>
      <c r="P2" s="1161"/>
      <c r="Q2" s="3"/>
      <c r="R2" s="3"/>
    </row>
    <row r="3" spans="1:18" ht="18" customHeight="1" x14ac:dyDescent="0.35">
      <c r="A3" s="1133"/>
      <c r="B3" s="1279" t="s">
        <v>950</v>
      </c>
      <c r="C3" s="36"/>
      <c r="D3" s="36"/>
      <c r="E3" s="34"/>
      <c r="F3" s="38"/>
      <c r="G3" s="1647" t="str">
        <f>IF(NomProjet="","",NomProjet)</f>
        <v/>
      </c>
      <c r="H3" s="1628"/>
      <c r="I3" s="1628"/>
      <c r="J3" s="1628"/>
      <c r="K3" s="1629"/>
      <c r="L3" s="1280" t="s">
        <v>951</v>
      </c>
      <c r="M3" s="1281" t="str">
        <f>IF(NoProjet="","",NoProjet)</f>
        <v/>
      </c>
      <c r="N3" s="101"/>
      <c r="O3" s="864" t="str">
        <f>VersionDoc</f>
        <v>V260301</v>
      </c>
      <c r="P3" s="291"/>
      <c r="Q3" s="3"/>
      <c r="R3" s="3"/>
    </row>
    <row r="4" spans="1:18" ht="15" customHeight="1" x14ac:dyDescent="0.35">
      <c r="A4" s="34"/>
      <c r="B4" s="103"/>
      <c r="C4" s="34"/>
      <c r="D4" s="34"/>
      <c r="E4" s="34"/>
      <c r="F4" s="38"/>
      <c r="G4" s="38"/>
      <c r="H4" s="38"/>
      <c r="I4" s="38"/>
      <c r="J4" s="34"/>
      <c r="K4" s="34"/>
      <c r="L4" s="34"/>
      <c r="M4" s="34"/>
      <c r="N4" s="34"/>
      <c r="O4" s="34"/>
      <c r="P4" s="34"/>
      <c r="Q4" s="3"/>
      <c r="R4" s="3"/>
    </row>
    <row r="5" spans="1:18" ht="19.5" customHeight="1" x14ac:dyDescent="0.35">
      <c r="A5" s="39"/>
      <c r="B5" s="345" t="s">
        <v>1362</v>
      </c>
      <c r="C5" s="39"/>
      <c r="D5" s="39"/>
      <c r="E5" s="39"/>
      <c r="F5" s="41"/>
      <c r="G5" s="41"/>
      <c r="H5" s="41"/>
      <c r="I5" s="38"/>
      <c r="J5" s="39"/>
      <c r="K5" s="39"/>
      <c r="L5" s="39"/>
      <c r="M5" s="39"/>
      <c r="N5" s="39"/>
      <c r="O5" s="39"/>
      <c r="P5" s="39"/>
      <c r="Q5" s="58"/>
      <c r="R5" s="58"/>
    </row>
    <row r="6" spans="1:18" ht="16.5" customHeight="1" x14ac:dyDescent="0.35">
      <c r="A6" s="34"/>
      <c r="B6" s="1282" t="s">
        <v>1133</v>
      </c>
      <c r="C6" s="34"/>
      <c r="D6" s="34"/>
      <c r="E6" s="34"/>
      <c r="F6" s="3"/>
      <c r="G6" s="1913" t="str">
        <f>IF(DateFinAF="","",DateFinAF)</f>
        <v/>
      </c>
      <c r="H6" s="1914"/>
      <c r="I6" s="38"/>
      <c r="J6" s="34"/>
      <c r="K6" s="34"/>
      <c r="L6" s="34"/>
      <c r="M6" s="34"/>
      <c r="N6" s="34"/>
      <c r="O6" s="34"/>
      <c r="P6" s="34"/>
      <c r="Q6" s="3"/>
      <c r="R6" s="3"/>
    </row>
    <row r="7" spans="1:18" ht="16.5" customHeight="1" x14ac:dyDescent="0.35">
      <c r="A7" s="34"/>
      <c r="B7" s="284" t="s">
        <v>1872</v>
      </c>
      <c r="C7" s="34"/>
      <c r="D7" s="34"/>
      <c r="E7" s="34"/>
      <c r="F7" s="34"/>
      <c r="G7" s="34"/>
      <c r="H7" s="34"/>
      <c r="I7" s="38"/>
      <c r="J7" s="34"/>
      <c r="K7" s="34"/>
      <c r="L7" s="34"/>
      <c r="M7" s="34"/>
      <c r="N7" s="34"/>
      <c r="O7" s="346"/>
      <c r="P7" s="34"/>
      <c r="Q7" s="3"/>
      <c r="R7" s="3"/>
    </row>
    <row r="8" spans="1:18" ht="18" customHeight="1" x14ac:dyDescent="0.25">
      <c r="A8" s="34"/>
      <c r="B8" s="284"/>
      <c r="C8" s="34"/>
      <c r="D8" s="34"/>
      <c r="E8" s="34"/>
      <c r="F8" s="34"/>
      <c r="G8" s="34"/>
      <c r="H8" s="34"/>
      <c r="I8" s="34"/>
      <c r="J8" s="34"/>
      <c r="K8" s="34"/>
      <c r="L8" s="34"/>
      <c r="M8" s="34"/>
      <c r="N8" s="34"/>
      <c r="O8" s="865"/>
      <c r="P8" s="34"/>
      <c r="Q8" s="3"/>
      <c r="R8" s="3"/>
    </row>
    <row r="9" spans="1:18" ht="18.75" customHeight="1" thickBot="1" x14ac:dyDescent="0.3">
      <c r="A9" s="34"/>
      <c r="B9" s="34"/>
      <c r="C9" s="34"/>
      <c r="D9" s="34"/>
      <c r="E9" s="34"/>
      <c r="F9" s="34"/>
      <c r="G9" s="34"/>
      <c r="H9" s="34"/>
      <c r="I9" s="34"/>
      <c r="J9" s="34"/>
      <c r="K9" s="1915" t="str">
        <f>CONCATENATE("  Résultats   ", IF(DateFinAF="","",YEAR(DateFinAF)))</f>
        <v xml:space="preserve">  Résultats   </v>
      </c>
      <c r="L9" s="1719"/>
      <c r="M9" s="1283" t="str">
        <f>IF(NbMoisExo="","",CONCATENATE(NbMoisExo," mois"))</f>
        <v>12 mois</v>
      </c>
      <c r="N9" s="34"/>
      <c r="O9" s="866" t="str">
        <f>IF(NbMoisExo&lt;12,"",CONCATENATE("Résultats ",IF(DateFinAF="","",YEAR(DateFinAF)-1)))</f>
        <v xml:space="preserve">Résultats </v>
      </c>
      <c r="P9" s="34"/>
      <c r="Q9" s="3"/>
      <c r="R9" s="3"/>
    </row>
    <row r="10" spans="1:18" ht="21" customHeight="1" x14ac:dyDescent="0.35">
      <c r="A10" s="34"/>
      <c r="B10" s="34"/>
      <c r="C10" s="34"/>
      <c r="D10" s="34"/>
      <c r="E10" s="34"/>
      <c r="F10" s="38"/>
      <c r="G10" s="38"/>
      <c r="H10" s="38"/>
      <c r="I10" s="38"/>
      <c r="J10" s="34"/>
      <c r="K10" s="829" t="s">
        <v>1341</v>
      </c>
      <c r="L10" s="829" t="s">
        <v>1342</v>
      </c>
      <c r="M10" s="829" t="s">
        <v>1295</v>
      </c>
      <c r="N10" s="347"/>
      <c r="O10" s="1284"/>
      <c r="P10" s="347"/>
      <c r="Q10" s="3"/>
      <c r="R10" s="3"/>
    </row>
    <row r="11" spans="1:18" ht="18" customHeight="1" x14ac:dyDescent="0.35">
      <c r="A11" s="34"/>
      <c r="B11" s="103"/>
      <c r="C11" s="34"/>
      <c r="D11" s="34"/>
      <c r="E11" s="38"/>
      <c r="F11" s="38"/>
      <c r="G11" s="38"/>
      <c r="H11" s="38"/>
      <c r="I11" s="38"/>
      <c r="J11" s="34"/>
      <c r="K11" s="34"/>
      <c r="L11" s="34"/>
      <c r="M11" s="34"/>
      <c r="N11" s="347"/>
      <c r="O11" s="34"/>
      <c r="P11" s="347"/>
      <c r="Q11" s="3"/>
      <c r="R11" s="3"/>
    </row>
    <row r="12" spans="1:18" ht="15.65" customHeight="1" x14ac:dyDescent="0.4">
      <c r="A12" s="1128"/>
      <c r="B12" s="113"/>
      <c r="C12" s="348" t="s">
        <v>1012</v>
      </c>
      <c r="D12" s="1128"/>
      <c r="E12" s="47"/>
      <c r="F12" s="47"/>
      <c r="G12" s="120"/>
      <c r="H12" s="120"/>
      <c r="I12" s="120"/>
      <c r="J12" s="1133"/>
      <c r="K12" s="264"/>
      <c r="L12" s="264"/>
      <c r="M12" s="47"/>
      <c r="N12" s="347"/>
      <c r="O12" s="47"/>
      <c r="P12" s="347"/>
      <c r="Q12" s="3"/>
      <c r="R12" s="3"/>
    </row>
    <row r="13" spans="1:18" ht="10.5" customHeight="1" x14ac:dyDescent="0.3">
      <c r="A13" s="1133"/>
      <c r="B13" s="1221"/>
      <c r="C13" s="1133"/>
      <c r="D13" s="1133"/>
      <c r="E13" s="115"/>
      <c r="F13" s="115"/>
      <c r="G13" s="115"/>
      <c r="H13" s="115"/>
      <c r="I13" s="115"/>
      <c r="J13" s="1133"/>
      <c r="K13" s="1184"/>
      <c r="L13" s="164"/>
      <c r="M13" s="1285"/>
      <c r="N13" s="347"/>
      <c r="O13" s="1285"/>
      <c r="P13" s="347"/>
      <c r="Q13" s="3"/>
      <c r="R13" s="3"/>
    </row>
    <row r="14" spans="1:18" ht="18.75" customHeight="1" thickBot="1" x14ac:dyDescent="0.35">
      <c r="A14" s="1286"/>
      <c r="B14" s="1287">
        <v>41100</v>
      </c>
      <c r="C14" s="1286"/>
      <c r="D14" s="1286" t="s">
        <v>625</v>
      </c>
      <c r="E14" s="349"/>
      <c r="F14" s="349"/>
      <c r="G14" s="349"/>
      <c r="H14" s="349"/>
      <c r="I14" s="349"/>
      <c r="J14" s="1286"/>
      <c r="K14" s="1288">
        <f>SUM(K15:K20)</f>
        <v>0</v>
      </c>
      <c r="L14" s="1288"/>
      <c r="M14" s="1288">
        <f>SUM(M15:M20)</f>
        <v>0</v>
      </c>
      <c r="N14" s="350"/>
      <c r="O14" s="1187">
        <f>SUM(O15:O20)</f>
        <v>0</v>
      </c>
      <c r="P14" s="347"/>
      <c r="Q14" s="3"/>
      <c r="R14" s="3"/>
    </row>
    <row r="15" spans="1:18" ht="18.75" customHeight="1" outlineLevel="1" thickBot="1" x14ac:dyDescent="0.35">
      <c r="A15" s="1289"/>
      <c r="B15" s="1290">
        <v>41110</v>
      </c>
      <c r="C15" s="1291"/>
      <c r="D15" s="1291"/>
      <c r="E15" s="1291" t="s">
        <v>627</v>
      </c>
      <c r="F15" s="1292"/>
      <c r="G15" s="1293"/>
      <c r="H15" s="1293"/>
      <c r="I15" s="1033" t="s">
        <v>1363</v>
      </c>
      <c r="J15" s="1294"/>
      <c r="K15" s="1295">
        <f>'Formulaire F-1'!T29</f>
        <v>0</v>
      </c>
      <c r="L15" s="1296"/>
      <c r="M15" s="1296">
        <f t="shared" ref="M15:M24" si="0">SUM(K15:L15)</f>
        <v>0</v>
      </c>
      <c r="N15" s="1297"/>
      <c r="O15" s="1298"/>
      <c r="P15" s="867"/>
      <c r="Q15" s="3"/>
      <c r="R15" s="3"/>
    </row>
    <row r="16" spans="1:18" ht="18.75" customHeight="1" outlineLevel="1" x14ac:dyDescent="0.3">
      <c r="A16" s="1299"/>
      <c r="B16" s="1300">
        <v>41120</v>
      </c>
      <c r="C16" s="1301"/>
      <c r="D16" s="1301"/>
      <c r="E16" s="1301" t="s">
        <v>629</v>
      </c>
      <c r="F16" s="1302"/>
      <c r="G16" s="1303"/>
      <c r="H16" s="1303"/>
      <c r="I16" s="1034" t="s">
        <v>1363</v>
      </c>
      <c r="J16" s="1304" t="s">
        <v>1364</v>
      </c>
      <c r="K16" s="1295">
        <f>-'Formulaire F-1'!T35</f>
        <v>0</v>
      </c>
      <c r="L16" s="1305"/>
      <c r="M16" s="1305">
        <f t="shared" si="0"/>
        <v>0</v>
      </c>
      <c r="N16" s="1306"/>
      <c r="O16" s="1298"/>
      <c r="P16" s="867"/>
      <c r="Q16" s="3"/>
      <c r="R16" s="3"/>
    </row>
    <row r="17" spans="1:26" ht="18.75" customHeight="1" outlineLevel="1" thickBot="1" x14ac:dyDescent="0.35">
      <c r="A17" s="1299"/>
      <c r="B17" s="1300">
        <v>41130</v>
      </c>
      <c r="C17" s="1301"/>
      <c r="D17" s="1301"/>
      <c r="E17" s="1301" t="s">
        <v>631</v>
      </c>
      <c r="F17" s="1302"/>
      <c r="G17" s="1303"/>
      <c r="H17" s="1303"/>
      <c r="I17" s="1034"/>
      <c r="J17" s="1304" t="s">
        <v>1364</v>
      </c>
      <c r="K17" s="1298"/>
      <c r="L17" s="1305"/>
      <c r="M17" s="1305">
        <f t="shared" si="0"/>
        <v>0</v>
      </c>
      <c r="N17" s="1306"/>
      <c r="O17" s="1298"/>
      <c r="P17" s="868"/>
      <c r="Q17" s="3"/>
      <c r="R17" s="3"/>
    </row>
    <row r="18" spans="1:26" ht="18.75" customHeight="1" outlineLevel="1" x14ac:dyDescent="0.3">
      <c r="A18" s="1299"/>
      <c r="B18" s="1300">
        <v>41140</v>
      </c>
      <c r="C18" s="1301"/>
      <c r="D18" s="1301"/>
      <c r="E18" s="1301" t="s">
        <v>633</v>
      </c>
      <c r="F18" s="1302"/>
      <c r="G18" s="1303"/>
      <c r="H18" s="1303"/>
      <c r="I18" s="1034" t="s">
        <v>1363</v>
      </c>
      <c r="J18" s="1304" t="s">
        <v>1364</v>
      </c>
      <c r="K18" s="1295">
        <f>-'Formulaire F-1'!T32</f>
        <v>0</v>
      </c>
      <c r="L18" s="1305"/>
      <c r="M18" s="1305">
        <f t="shared" si="0"/>
        <v>0</v>
      </c>
      <c r="N18" s="1306"/>
      <c r="O18" s="1298"/>
      <c r="P18" s="868"/>
      <c r="Q18" s="3"/>
      <c r="R18" s="3"/>
    </row>
    <row r="19" spans="1:26" ht="18.75" customHeight="1" outlineLevel="1" thickBot="1" x14ac:dyDescent="0.35">
      <c r="A19" s="1299"/>
      <c r="B19" s="1300">
        <v>41150</v>
      </c>
      <c r="C19" s="1301"/>
      <c r="D19" s="1301"/>
      <c r="E19" s="1301" t="s">
        <v>635</v>
      </c>
      <c r="F19" s="1302"/>
      <c r="G19" s="1303"/>
      <c r="H19" s="1303"/>
      <c r="I19" s="1303"/>
      <c r="J19" s="1304" t="s">
        <v>1364</v>
      </c>
      <c r="K19" s="1298"/>
      <c r="L19" s="1305"/>
      <c r="M19" s="1305">
        <f t="shared" si="0"/>
        <v>0</v>
      </c>
      <c r="N19" s="1306"/>
      <c r="O19" s="1298"/>
      <c r="P19" s="868"/>
      <c r="Q19" s="3"/>
      <c r="R19" s="3"/>
    </row>
    <row r="20" spans="1:26" ht="18.75" customHeight="1" outlineLevel="1" thickBot="1" x14ac:dyDescent="0.35">
      <c r="A20" s="1299"/>
      <c r="B20" s="1300">
        <v>41160</v>
      </c>
      <c r="C20" s="1301"/>
      <c r="D20" s="1301"/>
      <c r="E20" s="1301" t="s">
        <v>637</v>
      </c>
      <c r="F20" s="1302"/>
      <c r="G20" s="1303"/>
      <c r="H20" s="1303"/>
      <c r="I20" s="1303"/>
      <c r="J20" s="1304" t="s">
        <v>1364</v>
      </c>
      <c r="K20" s="1298"/>
      <c r="L20" s="1305"/>
      <c r="M20" s="1305">
        <f t="shared" si="0"/>
        <v>0</v>
      </c>
      <c r="N20" s="1306"/>
      <c r="O20" s="1298"/>
      <c r="P20" s="868"/>
      <c r="Q20" s="3"/>
      <c r="R20" s="3"/>
    </row>
    <row r="21" spans="1:26" ht="18.75" customHeight="1" x14ac:dyDescent="0.3">
      <c r="A21" s="1182"/>
      <c r="B21" s="1307">
        <v>41200</v>
      </c>
      <c r="C21" s="1182"/>
      <c r="D21" s="1182" t="s">
        <v>639</v>
      </c>
      <c r="E21" s="761"/>
      <c r="F21" s="761"/>
      <c r="G21" s="761"/>
      <c r="H21" s="761"/>
      <c r="I21" s="761"/>
      <c r="J21" s="1182"/>
      <c r="K21" s="1168"/>
      <c r="L21" s="763"/>
      <c r="M21" s="1183">
        <f t="shared" si="0"/>
        <v>0</v>
      </c>
      <c r="N21" s="869"/>
      <c r="O21" s="1168"/>
      <c r="P21" s="347"/>
      <c r="Q21" s="3"/>
      <c r="R21" s="3"/>
    </row>
    <row r="22" spans="1:26" ht="18.75" customHeight="1" x14ac:dyDescent="0.3">
      <c r="A22" s="48"/>
      <c r="B22" s="1221">
        <v>41300</v>
      </c>
      <c r="C22" s="1133"/>
      <c r="D22" s="1133" t="s">
        <v>641</v>
      </c>
      <c r="E22" s="115"/>
      <c r="F22" s="115"/>
      <c r="G22" s="115"/>
      <c r="H22" s="115"/>
      <c r="I22" s="115"/>
      <c r="J22" s="1133"/>
      <c r="K22" s="1133"/>
      <c r="L22" s="1168"/>
      <c r="M22" s="1184">
        <f t="shared" si="0"/>
        <v>0</v>
      </c>
      <c r="N22" s="347"/>
      <c r="O22" s="1168"/>
      <c r="P22" s="347"/>
      <c r="Q22" s="3"/>
      <c r="R22" s="3"/>
    </row>
    <row r="23" spans="1:26" ht="18.75" customHeight="1" x14ac:dyDescent="0.3">
      <c r="A23" s="48"/>
      <c r="B23" s="1221">
        <v>41400</v>
      </c>
      <c r="C23" s="1133"/>
      <c r="D23" s="1133" t="s">
        <v>645</v>
      </c>
      <c r="E23" s="115"/>
      <c r="F23" s="115"/>
      <c r="G23" s="115"/>
      <c r="H23" s="115"/>
      <c r="I23" s="115"/>
      <c r="J23" s="1133"/>
      <c r="K23" s="1168"/>
      <c r="L23" s="1184"/>
      <c r="M23" s="1184">
        <f t="shared" si="0"/>
        <v>0</v>
      </c>
      <c r="N23" s="347"/>
      <c r="O23" s="1168"/>
      <c r="P23" s="347"/>
      <c r="Q23" s="3"/>
      <c r="R23" s="3"/>
      <c r="S23" s="3"/>
      <c r="T23" s="3"/>
      <c r="U23" s="3"/>
      <c r="V23" s="3"/>
      <c r="W23" s="3"/>
      <c r="X23" s="3"/>
      <c r="Y23" s="3"/>
      <c r="Z23" s="3"/>
    </row>
    <row r="24" spans="1:26" ht="18.75" customHeight="1" x14ac:dyDescent="0.3">
      <c r="A24" s="1133"/>
      <c r="B24" s="1221">
        <v>41500</v>
      </c>
      <c r="C24" s="1133"/>
      <c r="D24" s="1133" t="s">
        <v>643</v>
      </c>
      <c r="E24" s="115"/>
      <c r="F24" s="115"/>
      <c r="G24" s="115"/>
      <c r="H24" s="115"/>
      <c r="I24" s="115"/>
      <c r="J24" s="1133"/>
      <c r="K24" s="1168"/>
      <c r="L24" s="1184"/>
      <c r="M24" s="1184">
        <f t="shared" si="0"/>
        <v>0</v>
      </c>
      <c r="N24" s="347"/>
      <c r="O24" s="1168"/>
      <c r="P24" s="347"/>
      <c r="Q24" s="3"/>
      <c r="R24" s="3"/>
    </row>
    <row r="25" spans="1:26" ht="18.75" customHeight="1" x14ac:dyDescent="0.3">
      <c r="A25" s="48"/>
      <c r="B25" s="284">
        <v>41000</v>
      </c>
      <c r="C25" s="48"/>
      <c r="D25" s="48" t="s">
        <v>623</v>
      </c>
      <c r="E25" s="115"/>
      <c r="F25" s="115"/>
      <c r="G25" s="115"/>
      <c r="H25" s="115"/>
      <c r="I25" s="115"/>
      <c r="J25" s="48"/>
      <c r="K25" s="164">
        <f>SUM(K14,K21,K22,K23,K24)</f>
        <v>0</v>
      </c>
      <c r="L25" s="164">
        <f>SUM(L14,L21,L22,L23,L24)</f>
        <v>0</v>
      </c>
      <c r="M25" s="164">
        <f>SUM(M14,M21,M22,M23,M24)</f>
        <v>0</v>
      </c>
      <c r="N25" s="164"/>
      <c r="O25" s="164">
        <f>SUM(O14,O21,O22,O23,O24)</f>
        <v>0</v>
      </c>
      <c r="P25" s="347"/>
      <c r="Q25" s="3"/>
      <c r="R25" s="3"/>
    </row>
    <row r="26" spans="1:26" ht="12" customHeight="1" x14ac:dyDescent="0.3">
      <c r="A26" s="1133"/>
      <c r="B26" s="1221"/>
      <c r="C26" s="1133"/>
      <c r="D26" s="1133"/>
      <c r="E26" s="115"/>
      <c r="F26" s="115"/>
      <c r="G26" s="115"/>
      <c r="H26" s="115"/>
      <c r="I26" s="115"/>
      <c r="J26" s="1133"/>
      <c r="K26" s="1184"/>
      <c r="L26" s="1184"/>
      <c r="M26" s="1285"/>
      <c r="N26" s="347"/>
      <c r="O26" s="1285"/>
      <c r="P26" s="347"/>
      <c r="Q26" s="3"/>
      <c r="R26" s="3"/>
    </row>
    <row r="27" spans="1:26" ht="18.75" customHeight="1" thickBot="1" x14ac:dyDescent="0.35">
      <c r="A27" s="1286"/>
      <c r="B27" s="1287">
        <v>42100</v>
      </c>
      <c r="C27" s="1286"/>
      <c r="D27" s="1286" t="s">
        <v>648</v>
      </c>
      <c r="E27" s="349"/>
      <c r="F27" s="349"/>
      <c r="G27" s="349"/>
      <c r="H27" s="349"/>
      <c r="I27" s="349"/>
      <c r="J27" s="1286"/>
      <c r="K27" s="1288">
        <f>SUM(K28:K29)</f>
        <v>0</v>
      </c>
      <c r="L27" s="1288"/>
      <c r="M27" s="1288">
        <f t="shared" ref="M27:M32" si="1">SUM(K27:L27)</f>
        <v>0</v>
      </c>
      <c r="N27" s="350"/>
      <c r="O27" s="1187">
        <f>SUM(O28:O29)</f>
        <v>0</v>
      </c>
      <c r="P27" s="347"/>
      <c r="Q27" s="3"/>
      <c r="R27" s="3"/>
      <c r="S27" s="3"/>
      <c r="T27" s="3"/>
      <c r="U27" s="3"/>
      <c r="V27" s="3"/>
      <c r="W27" s="3"/>
      <c r="X27" s="3"/>
      <c r="Y27" s="3"/>
      <c r="Z27" s="3"/>
    </row>
    <row r="28" spans="1:26" ht="18.75" customHeight="1" outlineLevel="1" thickBot="1" x14ac:dyDescent="0.35">
      <c r="A28" s="1289"/>
      <c r="B28" s="1290">
        <v>42110</v>
      </c>
      <c r="C28" s="1291"/>
      <c r="D28" s="1291"/>
      <c r="E28" s="1291" t="s">
        <v>650</v>
      </c>
      <c r="F28" s="1291"/>
      <c r="G28" s="1293"/>
      <c r="H28" s="1293"/>
      <c r="I28" s="1293"/>
      <c r="J28" s="1294"/>
      <c r="K28" s="1308">
        <f>-$K$19</f>
        <v>0</v>
      </c>
      <c r="L28" s="1296"/>
      <c r="M28" s="1296">
        <f>SUM(K28:L28)</f>
        <v>0</v>
      </c>
      <c r="N28" s="1297"/>
      <c r="O28" s="1308">
        <f>-$O$19</f>
        <v>0</v>
      </c>
      <c r="P28" s="867"/>
      <c r="Q28" s="3"/>
      <c r="R28" s="3"/>
      <c r="S28" s="3"/>
      <c r="T28" s="3"/>
      <c r="U28" s="3"/>
      <c r="V28" s="3"/>
      <c r="W28" s="3"/>
      <c r="X28" s="3"/>
      <c r="Y28" s="3"/>
      <c r="Z28" s="3"/>
    </row>
    <row r="29" spans="1:26" ht="18.75" customHeight="1" outlineLevel="1" thickBot="1" x14ac:dyDescent="0.35">
      <c r="A29" s="1299"/>
      <c r="B29" s="1300">
        <v>42120</v>
      </c>
      <c r="C29" s="1301"/>
      <c r="D29" s="1301"/>
      <c r="E29" s="1291" t="s">
        <v>652</v>
      </c>
      <c r="F29" s="1302"/>
      <c r="G29" s="1303"/>
      <c r="H29" s="1303"/>
      <c r="I29" s="1303"/>
      <c r="J29" s="1304"/>
      <c r="K29" s="1298"/>
      <c r="L29" s="1305"/>
      <c r="M29" s="1305">
        <f t="shared" si="1"/>
        <v>0</v>
      </c>
      <c r="N29" s="1306"/>
      <c r="O29" s="1298"/>
      <c r="P29" s="867"/>
      <c r="Q29" s="3"/>
      <c r="R29" s="3"/>
      <c r="S29" s="3"/>
      <c r="T29" s="3"/>
      <c r="U29" s="3"/>
      <c r="V29" s="3"/>
      <c r="W29" s="3"/>
      <c r="X29" s="3"/>
      <c r="Y29" s="3"/>
      <c r="Z29" s="3"/>
    </row>
    <row r="30" spans="1:26" ht="18.75" customHeight="1" x14ac:dyDescent="0.3">
      <c r="A30" s="1133"/>
      <c r="B30" s="1221">
        <v>42200</v>
      </c>
      <c r="C30" s="1133"/>
      <c r="D30" s="1133" t="s">
        <v>654</v>
      </c>
      <c r="E30" s="115"/>
      <c r="F30" s="115"/>
      <c r="G30" s="115"/>
      <c r="H30" s="115"/>
      <c r="I30" s="115"/>
      <c r="J30" s="1133"/>
      <c r="K30" s="1168"/>
      <c r="L30" s="1168"/>
      <c r="M30" s="1184">
        <f t="shared" si="1"/>
        <v>0</v>
      </c>
      <c r="N30" s="347"/>
      <c r="O30" s="1168"/>
      <c r="P30" s="347"/>
      <c r="Q30" s="3"/>
      <c r="R30" s="3"/>
    </row>
    <row r="31" spans="1:26" ht="18.75" customHeight="1" x14ac:dyDescent="0.3">
      <c r="A31" s="1133"/>
      <c r="B31" s="1221">
        <v>42400</v>
      </c>
      <c r="C31" s="1133"/>
      <c r="D31" s="1133" t="s">
        <v>658</v>
      </c>
      <c r="E31" s="115"/>
      <c r="F31" s="115"/>
      <c r="G31" s="115"/>
      <c r="H31" s="115"/>
      <c r="I31" s="115"/>
      <c r="J31" s="1133"/>
      <c r="K31" s="1168"/>
      <c r="L31" s="1168"/>
      <c r="M31" s="1184">
        <f t="shared" si="1"/>
        <v>0</v>
      </c>
      <c r="N31" s="347"/>
      <c r="O31" s="1168"/>
      <c r="P31" s="347"/>
      <c r="Q31" s="3"/>
      <c r="R31" s="3"/>
    </row>
    <row r="32" spans="1:26" ht="18.75" customHeight="1" x14ac:dyDescent="0.3">
      <c r="A32" s="1133"/>
      <c r="B32" s="1221">
        <v>42600</v>
      </c>
      <c r="C32" s="1133"/>
      <c r="D32" s="1133" t="s">
        <v>659</v>
      </c>
      <c r="E32" s="115"/>
      <c r="F32" s="115"/>
      <c r="G32" s="115"/>
      <c r="H32" s="115"/>
      <c r="I32" s="1916" t="s">
        <v>1365</v>
      </c>
      <c r="J32" s="1629"/>
      <c r="K32" s="1308">
        <f>'Formulaire F-7'!$O$24</f>
        <v>0</v>
      </c>
      <c r="L32" s="1308">
        <f>'Formulaire F-7'!$O$26</f>
        <v>0</v>
      </c>
      <c r="M32" s="1184">
        <f t="shared" si="1"/>
        <v>0</v>
      </c>
      <c r="N32" s="347"/>
      <c r="O32" s="1308">
        <f>'Formulaire F-7'!$P$24+'Formulaire F-7'!$P$26</f>
        <v>0</v>
      </c>
      <c r="P32" s="347"/>
      <c r="Q32" s="3"/>
      <c r="R32" s="3"/>
    </row>
    <row r="33" spans="1:18" ht="18.75" customHeight="1" x14ac:dyDescent="0.3">
      <c r="A33" s="48"/>
      <c r="B33" s="284">
        <v>42000</v>
      </c>
      <c r="C33" s="48"/>
      <c r="D33" s="48" t="s">
        <v>646</v>
      </c>
      <c r="E33" s="115"/>
      <c r="F33" s="115"/>
      <c r="G33" s="115"/>
      <c r="H33" s="115"/>
      <c r="I33" s="115"/>
      <c r="J33" s="48"/>
      <c r="K33" s="164">
        <f>SUM(K27,K30,K31,K32)</f>
        <v>0</v>
      </c>
      <c r="L33" s="164">
        <f>SUM(L27,L30,L31,L32)</f>
        <v>0</v>
      </c>
      <c r="M33" s="164">
        <f>SUM(M27,M30,M31,M32)</f>
        <v>0</v>
      </c>
      <c r="N33" s="164"/>
      <c r="O33" s="164">
        <f>SUM(O27,O30,O31,O32)</f>
        <v>0</v>
      </c>
      <c r="P33" s="347"/>
      <c r="Q33" s="3"/>
      <c r="R33" s="3"/>
    </row>
    <row r="34" spans="1:18" ht="12" customHeight="1" thickBot="1" x14ac:dyDescent="0.35">
      <c r="A34" s="1170"/>
      <c r="B34" s="1309"/>
      <c r="C34" s="1170"/>
      <c r="D34" s="1170"/>
      <c r="E34" s="669"/>
      <c r="F34" s="669"/>
      <c r="G34" s="669"/>
      <c r="H34" s="669"/>
      <c r="I34" s="669"/>
      <c r="J34" s="1170"/>
      <c r="K34" s="1184"/>
      <c r="L34" s="1184"/>
      <c r="M34" s="1285"/>
      <c r="N34" s="347"/>
      <c r="O34" s="1285"/>
      <c r="P34" s="347"/>
      <c r="Q34" s="3"/>
      <c r="R34" s="3"/>
    </row>
    <row r="35" spans="1:18" ht="18.75" customHeight="1" thickBot="1" x14ac:dyDescent="0.35">
      <c r="A35" s="1310"/>
      <c r="B35" s="1311">
        <v>43100</v>
      </c>
      <c r="C35" s="1310"/>
      <c r="D35" s="1310" t="s">
        <v>661</v>
      </c>
      <c r="E35" s="351"/>
      <c r="F35" s="351"/>
      <c r="G35" s="351"/>
      <c r="H35" s="267"/>
      <c r="I35" s="1902" t="s">
        <v>1365</v>
      </c>
      <c r="J35" s="1903"/>
      <c r="K35" s="1312">
        <f>'Formulaire F-7'!$O$28</f>
        <v>0</v>
      </c>
      <c r="L35" s="1312">
        <f>'Formulaire F-7'!$O$30</f>
        <v>0</v>
      </c>
      <c r="M35" s="1184">
        <f t="shared" ref="M35:M53" si="2">SUM(K35:L35)</f>
        <v>0</v>
      </c>
      <c r="N35" s="347"/>
      <c r="O35" s="1308">
        <f>'Formulaire F-7'!$P$28+'Formulaire F-7'!$P$30</f>
        <v>0</v>
      </c>
      <c r="P35" s="347"/>
      <c r="Q35" s="3"/>
      <c r="R35" s="3"/>
    </row>
    <row r="36" spans="1:18" ht="18.75" customHeight="1" collapsed="1" thickBot="1" x14ac:dyDescent="0.35">
      <c r="A36" s="1310"/>
      <c r="B36" s="1311">
        <v>43200</v>
      </c>
      <c r="C36" s="1310"/>
      <c r="D36" s="1310" t="s">
        <v>663</v>
      </c>
      <c r="E36" s="351"/>
      <c r="F36" s="351"/>
      <c r="G36" s="351"/>
      <c r="H36" s="351"/>
      <c r="I36" s="351"/>
      <c r="J36" s="1310"/>
      <c r="K36" s="1313">
        <f>SUM(K37,K38,K45)</f>
        <v>0</v>
      </c>
      <c r="L36" s="1187">
        <f>SUM(L37,L38,L45)</f>
        <v>0</v>
      </c>
      <c r="M36" s="1184">
        <f t="shared" si="2"/>
        <v>0</v>
      </c>
      <c r="N36" s="1187"/>
      <c r="O36" s="1187">
        <f>SUM(O37,O38,O45)</f>
        <v>0</v>
      </c>
      <c r="P36" s="347"/>
      <c r="Q36" s="3"/>
      <c r="R36" s="3"/>
    </row>
    <row r="37" spans="1:18" ht="18.75" hidden="1" customHeight="1" outlineLevel="1" thickBot="1" x14ac:dyDescent="0.35">
      <c r="A37" s="1289"/>
      <c r="B37" s="1290">
        <v>43210</v>
      </c>
      <c r="C37" s="1291"/>
      <c r="D37" s="1291"/>
      <c r="E37" s="1291" t="s">
        <v>665</v>
      </c>
      <c r="F37" s="352"/>
      <c r="G37" s="353"/>
      <c r="H37" s="353"/>
      <c r="I37" s="353"/>
      <c r="J37" s="354"/>
      <c r="K37" s="1298"/>
      <c r="L37" s="1298"/>
      <c r="M37" s="1305">
        <f t="shared" si="2"/>
        <v>0</v>
      </c>
      <c r="N37" s="355"/>
      <c r="O37" s="1298"/>
      <c r="P37" s="868"/>
      <c r="Q37" s="3"/>
      <c r="R37" s="3"/>
    </row>
    <row r="38" spans="1:18" ht="18.75" hidden="1" customHeight="1" outlineLevel="1" collapsed="1" thickBot="1" x14ac:dyDescent="0.35">
      <c r="A38" s="1299"/>
      <c r="B38" s="1300">
        <v>43220</v>
      </c>
      <c r="C38" s="1301"/>
      <c r="D38" s="1301"/>
      <c r="E38" s="1301" t="s">
        <v>667</v>
      </c>
      <c r="F38" s="356"/>
      <c r="G38" s="357"/>
      <c r="H38" s="357"/>
      <c r="I38" s="357"/>
      <c r="J38" s="358"/>
      <c r="K38" s="1305">
        <f>SUM(K39:K44)</f>
        <v>0</v>
      </c>
      <c r="L38" s="1305">
        <f>SUM(L39:L44)</f>
        <v>0</v>
      </c>
      <c r="M38" s="1305">
        <f t="shared" si="2"/>
        <v>0</v>
      </c>
      <c r="N38" s="355"/>
      <c r="O38" s="1305">
        <f>SUM(O39:O44)</f>
        <v>0</v>
      </c>
      <c r="P38" s="868"/>
      <c r="Q38" s="3"/>
      <c r="R38" s="3"/>
    </row>
    <row r="39" spans="1:18" ht="18.75" hidden="1" customHeight="1" outlineLevel="2" thickBot="1" x14ac:dyDescent="0.35">
      <c r="A39" s="359"/>
      <c r="B39" s="1314">
        <v>43221</v>
      </c>
      <c r="C39" s="1315"/>
      <c r="D39" s="1315"/>
      <c r="E39" s="1315"/>
      <c r="F39" s="1315" t="s">
        <v>669</v>
      </c>
      <c r="G39" s="360"/>
      <c r="H39" s="360"/>
      <c r="I39" s="360"/>
      <c r="J39" s="360"/>
      <c r="K39" s="1316"/>
      <c r="L39" s="1316"/>
      <c r="M39" s="361">
        <f t="shared" si="2"/>
        <v>0</v>
      </c>
      <c r="N39" s="362"/>
      <c r="O39" s="1316"/>
      <c r="P39" s="870"/>
      <c r="Q39" s="3"/>
      <c r="R39" s="3"/>
    </row>
    <row r="40" spans="1:18" ht="18.75" hidden="1" customHeight="1" outlineLevel="2" thickBot="1" x14ac:dyDescent="0.35">
      <c r="A40" s="359"/>
      <c r="B40" s="1314">
        <v>43222</v>
      </c>
      <c r="C40" s="1315"/>
      <c r="D40" s="1315"/>
      <c r="E40" s="1315"/>
      <c r="F40" s="1315" t="s">
        <v>670</v>
      </c>
      <c r="G40" s="360"/>
      <c r="H40" s="360"/>
      <c r="I40" s="360"/>
      <c r="J40" s="360"/>
      <c r="K40" s="1316"/>
      <c r="L40" s="1316"/>
      <c r="M40" s="361">
        <f t="shared" si="2"/>
        <v>0</v>
      </c>
      <c r="N40" s="362"/>
      <c r="O40" s="1316"/>
      <c r="P40" s="870"/>
      <c r="Q40" s="3"/>
      <c r="R40" s="3"/>
    </row>
    <row r="41" spans="1:18" ht="18.75" hidden="1" customHeight="1" outlineLevel="2" thickBot="1" x14ac:dyDescent="0.35">
      <c r="A41" s="359"/>
      <c r="B41" s="1314">
        <v>43223</v>
      </c>
      <c r="C41" s="1315"/>
      <c r="D41" s="1315"/>
      <c r="E41" s="1315"/>
      <c r="F41" s="1315" t="s">
        <v>671</v>
      </c>
      <c r="G41" s="360"/>
      <c r="H41" s="360"/>
      <c r="I41" s="360"/>
      <c r="J41" s="360"/>
      <c r="K41" s="1316"/>
      <c r="L41" s="1316"/>
      <c r="M41" s="361">
        <f t="shared" si="2"/>
        <v>0</v>
      </c>
      <c r="N41" s="362"/>
      <c r="O41" s="1316"/>
      <c r="P41" s="870"/>
      <c r="Q41" s="3"/>
      <c r="R41" s="3"/>
    </row>
    <row r="42" spans="1:18" ht="18.75" hidden="1" customHeight="1" outlineLevel="2" thickBot="1" x14ac:dyDescent="0.35">
      <c r="A42" s="359"/>
      <c r="B42" s="1314">
        <v>43224</v>
      </c>
      <c r="C42" s="1315"/>
      <c r="D42" s="1315"/>
      <c r="E42" s="1315"/>
      <c r="F42" s="1315" t="s">
        <v>672</v>
      </c>
      <c r="G42" s="360"/>
      <c r="H42" s="360"/>
      <c r="I42" s="360"/>
      <c r="J42" s="360"/>
      <c r="K42" s="1316"/>
      <c r="L42" s="1316"/>
      <c r="M42" s="361">
        <f t="shared" si="2"/>
        <v>0</v>
      </c>
      <c r="N42" s="362"/>
      <c r="O42" s="1316"/>
      <c r="P42" s="870"/>
      <c r="Q42" s="3"/>
      <c r="R42" s="3"/>
    </row>
    <row r="43" spans="1:18" ht="18.75" hidden="1" customHeight="1" outlineLevel="2" thickBot="1" x14ac:dyDescent="0.35">
      <c r="A43" s="359"/>
      <c r="B43" s="1314">
        <v>43225</v>
      </c>
      <c r="C43" s="1315"/>
      <c r="D43" s="1315"/>
      <c r="E43" s="1315"/>
      <c r="F43" s="1315" t="s">
        <v>673</v>
      </c>
      <c r="G43" s="360"/>
      <c r="H43" s="360"/>
      <c r="I43" s="360"/>
      <c r="J43" s="360"/>
      <c r="K43" s="1316"/>
      <c r="L43" s="1316"/>
      <c r="M43" s="361">
        <f t="shared" si="2"/>
        <v>0</v>
      </c>
      <c r="N43" s="362"/>
      <c r="O43" s="1316"/>
      <c r="P43" s="870"/>
      <c r="Q43" s="3"/>
      <c r="R43" s="3"/>
    </row>
    <row r="44" spans="1:18" ht="18.75" hidden="1" customHeight="1" outlineLevel="2" thickBot="1" x14ac:dyDescent="0.35">
      <c r="A44" s="359"/>
      <c r="B44" s="1314">
        <v>43229</v>
      </c>
      <c r="C44" s="1315"/>
      <c r="D44" s="1315"/>
      <c r="E44" s="1315"/>
      <c r="F44" s="1315" t="s">
        <v>674</v>
      </c>
      <c r="G44" s="360"/>
      <c r="H44" s="360"/>
      <c r="I44" s="360"/>
      <c r="J44" s="360"/>
      <c r="K44" s="1316"/>
      <c r="L44" s="1316"/>
      <c r="M44" s="361">
        <f t="shared" si="2"/>
        <v>0</v>
      </c>
      <c r="N44" s="362"/>
      <c r="O44" s="1316"/>
      <c r="P44" s="870"/>
      <c r="Q44" s="3"/>
      <c r="R44" s="3"/>
    </row>
    <row r="45" spans="1:18" ht="18.75" hidden="1" customHeight="1" outlineLevel="1" thickBot="1" x14ac:dyDescent="0.35">
      <c r="A45" s="1299"/>
      <c r="B45" s="1300">
        <v>43230</v>
      </c>
      <c r="C45" s="1301"/>
      <c r="D45" s="1301"/>
      <c r="E45" s="1301" t="s">
        <v>675</v>
      </c>
      <c r="F45" s="356"/>
      <c r="G45" s="357"/>
      <c r="H45" s="357"/>
      <c r="I45" s="357"/>
      <c r="J45" s="358"/>
      <c r="K45" s="1298"/>
      <c r="L45" s="1298"/>
      <c r="M45" s="1305">
        <f t="shared" si="2"/>
        <v>0</v>
      </c>
      <c r="N45" s="363"/>
      <c r="O45" s="1298"/>
      <c r="P45" s="868"/>
      <c r="Q45" s="3"/>
      <c r="R45" s="3"/>
    </row>
    <row r="46" spans="1:18" ht="18.75" customHeight="1" x14ac:dyDescent="0.3">
      <c r="A46" s="1182"/>
      <c r="B46" s="1307">
        <v>43300</v>
      </c>
      <c r="C46" s="1182"/>
      <c r="D46" s="1182" t="s">
        <v>677</v>
      </c>
      <c r="E46" s="761"/>
      <c r="F46" s="761"/>
      <c r="G46" s="761"/>
      <c r="H46" s="761"/>
      <c r="I46" s="761"/>
      <c r="J46" s="1182"/>
      <c r="K46" s="1168"/>
      <c r="L46" s="1168"/>
      <c r="M46" s="1317">
        <f t="shared" si="2"/>
        <v>0</v>
      </c>
      <c r="N46" s="364"/>
      <c r="O46" s="1318"/>
      <c r="P46" s="347"/>
      <c r="Q46" s="3"/>
      <c r="R46" s="3"/>
    </row>
    <row r="47" spans="1:18" ht="18.75" customHeight="1" x14ac:dyDescent="0.3">
      <c r="A47" s="1133"/>
      <c r="B47" s="1221">
        <v>43400</v>
      </c>
      <c r="C47" s="1133"/>
      <c r="D47" s="1133" t="s">
        <v>679</v>
      </c>
      <c r="E47" s="115"/>
      <c r="F47" s="115"/>
      <c r="G47" s="115"/>
      <c r="H47" s="115"/>
      <c r="I47" s="115"/>
      <c r="J47" s="1133"/>
      <c r="K47" s="1168"/>
      <c r="L47" s="1168"/>
      <c r="M47" s="1184">
        <f t="shared" si="2"/>
        <v>0</v>
      </c>
      <c r="N47" s="869"/>
      <c r="O47" s="1168"/>
      <c r="P47" s="347"/>
      <c r="Q47" s="3"/>
      <c r="R47" s="3"/>
    </row>
    <row r="48" spans="1:18" ht="18.75" customHeight="1" x14ac:dyDescent="0.3">
      <c r="A48" s="1133"/>
      <c r="B48" s="1221">
        <v>43500</v>
      </c>
      <c r="C48" s="1133"/>
      <c r="D48" s="1133" t="s">
        <v>681</v>
      </c>
      <c r="E48" s="115"/>
      <c r="F48" s="115"/>
      <c r="G48" s="115"/>
      <c r="H48" s="115"/>
      <c r="I48" s="115"/>
      <c r="J48" s="1133"/>
      <c r="K48" s="1168"/>
      <c r="L48" s="1168"/>
      <c r="M48" s="1184">
        <f t="shared" si="2"/>
        <v>0</v>
      </c>
      <c r="N48" s="347"/>
      <c r="O48" s="1168"/>
      <c r="P48" s="347"/>
      <c r="Q48" s="3"/>
      <c r="R48" s="3"/>
    </row>
    <row r="49" spans="1:26" ht="18.75" customHeight="1" x14ac:dyDescent="0.3">
      <c r="A49" s="1133"/>
      <c r="B49" s="1221">
        <v>43600</v>
      </c>
      <c r="C49" s="1133"/>
      <c r="D49" s="1133" t="s">
        <v>683</v>
      </c>
      <c r="E49" s="115"/>
      <c r="F49" s="115"/>
      <c r="G49" s="115"/>
      <c r="H49" s="115"/>
      <c r="I49" s="115"/>
      <c r="J49" s="1133"/>
      <c r="K49" s="1168"/>
      <c r="L49" s="1168"/>
      <c r="M49" s="1184">
        <f t="shared" si="2"/>
        <v>0</v>
      </c>
      <c r="N49" s="347"/>
      <c r="O49" s="1168"/>
      <c r="P49" s="347"/>
      <c r="Q49" s="3"/>
      <c r="R49" s="3"/>
    </row>
    <row r="50" spans="1:26" ht="18" customHeight="1" x14ac:dyDescent="0.3">
      <c r="A50" s="1133"/>
      <c r="B50" s="1221">
        <v>43700</v>
      </c>
      <c r="C50" s="1133"/>
      <c r="D50" s="1133" t="s">
        <v>685</v>
      </c>
      <c r="E50" s="115"/>
      <c r="F50" s="115"/>
      <c r="G50" s="115"/>
      <c r="H50" s="115"/>
      <c r="I50" s="115"/>
      <c r="J50" s="1133"/>
      <c r="K50" s="1168"/>
      <c r="L50" s="1168"/>
      <c r="M50" s="1184">
        <f t="shared" si="2"/>
        <v>0</v>
      </c>
      <c r="N50" s="347"/>
      <c r="O50" s="1168"/>
      <c r="P50" s="347"/>
      <c r="Q50" s="3"/>
      <c r="R50" s="3"/>
    </row>
    <row r="51" spans="1:26" ht="18" customHeight="1" collapsed="1" thickBot="1" x14ac:dyDescent="0.3">
      <c r="A51" s="1286"/>
      <c r="B51" s="1287">
        <v>43900</v>
      </c>
      <c r="C51" s="1286"/>
      <c r="D51" s="1286" t="s">
        <v>686</v>
      </c>
      <c r="E51" s="349"/>
      <c r="F51" s="349"/>
      <c r="G51" s="349"/>
      <c r="H51" s="349"/>
      <c r="I51" s="349"/>
      <c r="J51" s="1286"/>
      <c r="K51" s="1288">
        <f>SUM(K52:K53)</f>
        <v>0</v>
      </c>
      <c r="L51" s="1288">
        <f>SUM(L52:L53)</f>
        <v>0</v>
      </c>
      <c r="M51" s="1288">
        <f t="shared" si="2"/>
        <v>0</v>
      </c>
      <c r="N51" s="1288"/>
      <c r="O51" s="1288">
        <f>SUM(O52:O53)</f>
        <v>0</v>
      </c>
      <c r="P51" s="1184"/>
      <c r="Q51" s="3"/>
      <c r="R51" s="3"/>
    </row>
    <row r="52" spans="1:26" ht="18.75" hidden="1" customHeight="1" outlineLevel="1" thickBot="1" x14ac:dyDescent="0.35">
      <c r="A52" s="1289"/>
      <c r="B52" s="1290">
        <v>43910</v>
      </c>
      <c r="C52" s="1291"/>
      <c r="D52" s="1291" t="s">
        <v>688</v>
      </c>
      <c r="E52" s="1291"/>
      <c r="F52" s="352"/>
      <c r="G52" s="353"/>
      <c r="H52" s="1904"/>
      <c r="I52" s="1905"/>
      <c r="J52" s="354"/>
      <c r="K52" s="1298"/>
      <c r="L52" s="1298"/>
      <c r="M52" s="1305">
        <f t="shared" si="2"/>
        <v>0</v>
      </c>
      <c r="N52" s="355"/>
      <c r="O52" s="1298"/>
      <c r="P52" s="867"/>
      <c r="Q52" s="3"/>
      <c r="R52" s="3"/>
    </row>
    <row r="53" spans="1:26" ht="18.75" hidden="1" customHeight="1" outlineLevel="1" thickBot="1" x14ac:dyDescent="0.35">
      <c r="A53" s="1299"/>
      <c r="B53" s="1300">
        <v>43920</v>
      </c>
      <c r="C53" s="1301"/>
      <c r="D53" s="1301" t="s">
        <v>689</v>
      </c>
      <c r="E53" s="1301"/>
      <c r="F53" s="356"/>
      <c r="G53" s="357"/>
      <c r="H53" s="357"/>
      <c r="I53" s="357"/>
      <c r="J53" s="358"/>
      <c r="K53" s="1298"/>
      <c r="L53" s="1298"/>
      <c r="M53" s="1305">
        <f t="shared" si="2"/>
        <v>0</v>
      </c>
      <c r="N53" s="355"/>
      <c r="O53" s="1298"/>
      <c r="P53" s="867"/>
      <c r="Q53" s="3"/>
      <c r="R53" s="3"/>
    </row>
    <row r="54" spans="1:26" ht="18" customHeight="1" x14ac:dyDescent="0.25">
      <c r="A54" s="760"/>
      <c r="B54" s="871">
        <v>43000</v>
      </c>
      <c r="C54" s="760"/>
      <c r="D54" s="760" t="s">
        <v>660</v>
      </c>
      <c r="E54" s="761"/>
      <c r="F54" s="761"/>
      <c r="G54" s="761"/>
      <c r="H54" s="761"/>
      <c r="I54" s="761"/>
      <c r="J54" s="760"/>
      <c r="K54" s="763">
        <f>SUM(K35,K36,K46,K47,K48,K49,K50,K51)</f>
        <v>0</v>
      </c>
      <c r="L54" s="763">
        <f>SUM(L35,L36,L46,L47,L48,L49,L50,L51)</f>
        <v>0</v>
      </c>
      <c r="M54" s="763">
        <f>SUM(M35,M36,M46,M47,M48,M49,M50,M51)</f>
        <v>0</v>
      </c>
      <c r="N54" s="763"/>
      <c r="O54" s="763">
        <f>SUM(O35,O36,O46,O47,O48,O49,O50,O51)</f>
        <v>0</v>
      </c>
      <c r="P54" s="164"/>
      <c r="Q54" s="3"/>
      <c r="R54" s="3"/>
    </row>
    <row r="55" spans="1:26" ht="10" customHeight="1" x14ac:dyDescent="0.3">
      <c r="A55" s="1133"/>
      <c r="B55" s="1221"/>
      <c r="C55" s="1133"/>
      <c r="D55" s="1133"/>
      <c r="E55" s="115"/>
      <c r="F55" s="115"/>
      <c r="G55" s="115"/>
      <c r="H55" s="115"/>
      <c r="I55" s="115"/>
      <c r="J55" s="115"/>
      <c r="K55" s="185"/>
      <c r="L55" s="185"/>
      <c r="M55" s="347"/>
      <c r="N55" s="115"/>
      <c r="O55" s="347"/>
      <c r="P55" s="3"/>
      <c r="Q55" s="3"/>
      <c r="R55" s="3"/>
    </row>
    <row r="56" spans="1:26" ht="18.75" customHeight="1" x14ac:dyDescent="0.3">
      <c r="A56" s="1133"/>
      <c r="B56" s="284">
        <v>44000</v>
      </c>
      <c r="C56" s="48"/>
      <c r="D56" s="48" t="s">
        <v>1151</v>
      </c>
      <c r="E56" s="115"/>
      <c r="F56" s="115"/>
      <c r="G56" s="115"/>
      <c r="H56" s="115"/>
      <c r="I56" s="115"/>
      <c r="J56" s="115"/>
      <c r="K56" s="1168"/>
      <c r="L56" s="1168"/>
      <c r="M56" s="1184">
        <f>SUM(K56:L56)</f>
        <v>0</v>
      </c>
      <c r="N56" s="347"/>
      <c r="O56" s="1168"/>
      <c r="P56" s="3"/>
      <c r="Q56" s="3"/>
      <c r="R56" s="3"/>
      <c r="S56" s="3"/>
      <c r="T56" s="3"/>
      <c r="U56" s="3"/>
      <c r="V56" s="3"/>
      <c r="W56" s="3"/>
      <c r="X56" s="3"/>
      <c r="Y56" s="3"/>
      <c r="Z56" s="3"/>
    </row>
    <row r="57" spans="1:26" ht="11.15" customHeight="1" x14ac:dyDescent="0.3">
      <c r="A57" s="1133"/>
      <c r="B57" s="1221"/>
      <c r="C57" s="1133"/>
      <c r="D57" s="1133"/>
      <c r="E57" s="115"/>
      <c r="F57" s="115"/>
      <c r="G57" s="115"/>
      <c r="H57" s="115"/>
      <c r="I57" s="115"/>
      <c r="J57" s="115"/>
      <c r="K57" s="793"/>
      <c r="L57" s="793"/>
      <c r="M57" s="347"/>
      <c r="N57" s="115"/>
      <c r="O57" s="869"/>
      <c r="P57" s="3"/>
      <c r="Q57" s="3"/>
      <c r="R57" s="3"/>
      <c r="S57" s="3"/>
      <c r="T57" s="3"/>
      <c r="U57" s="3"/>
      <c r="V57" s="3"/>
      <c r="W57" s="3"/>
      <c r="X57" s="3"/>
      <c r="Y57" s="3"/>
      <c r="Z57" s="3"/>
    </row>
    <row r="58" spans="1:26" ht="18.75" customHeight="1" x14ac:dyDescent="0.3">
      <c r="A58" s="1133"/>
      <c r="B58" s="1221">
        <v>45100</v>
      </c>
      <c r="C58" s="1133"/>
      <c r="D58" s="1133" t="s">
        <v>697</v>
      </c>
      <c r="E58" s="115"/>
      <c r="F58" s="115"/>
      <c r="G58" s="115"/>
      <c r="H58" s="115"/>
      <c r="I58" s="115"/>
      <c r="J58" s="1133"/>
      <c r="K58" s="1168"/>
      <c r="L58" s="1168"/>
      <c r="M58" s="1184">
        <f>SUM(K58:L58)</f>
        <v>0</v>
      </c>
      <c r="N58" s="347"/>
      <c r="O58" s="1168"/>
      <c r="P58" s="347"/>
      <c r="Q58" s="3"/>
      <c r="R58" s="3"/>
    </row>
    <row r="59" spans="1:26" ht="18.75" customHeight="1" x14ac:dyDescent="0.3">
      <c r="A59" s="1133"/>
      <c r="B59" s="1221">
        <v>45200</v>
      </c>
      <c r="C59" s="1133"/>
      <c r="D59" s="1133" t="s">
        <v>698</v>
      </c>
      <c r="E59" s="115"/>
      <c r="F59" s="115"/>
      <c r="G59" s="115"/>
      <c r="H59" s="115"/>
      <c r="I59" s="115"/>
      <c r="J59" s="1133"/>
      <c r="K59" s="1168"/>
      <c r="L59" s="1168"/>
      <c r="M59" s="1184">
        <f>SUM(K59:L59)</f>
        <v>0</v>
      </c>
      <c r="N59" s="347"/>
      <c r="O59" s="1168"/>
      <c r="P59" s="347"/>
      <c r="Q59" s="3"/>
      <c r="R59" s="3"/>
    </row>
    <row r="60" spans="1:26" ht="18" customHeight="1" x14ac:dyDescent="0.3">
      <c r="A60" s="1133"/>
      <c r="B60" s="1221">
        <v>45300</v>
      </c>
      <c r="C60" s="1133"/>
      <c r="D60" s="1909" t="s">
        <v>699</v>
      </c>
      <c r="E60" s="1910"/>
      <c r="F60" s="1910"/>
      <c r="G60" s="1910"/>
      <c r="H60" s="1910"/>
      <c r="I60" s="1910"/>
      <c r="J60" s="1133"/>
      <c r="K60" s="1168"/>
      <c r="L60" s="1168"/>
      <c r="M60" s="1184">
        <f>SUM(K60:L60)</f>
        <v>0</v>
      </c>
      <c r="N60" s="347"/>
      <c r="O60" s="1168"/>
      <c r="P60" s="347"/>
      <c r="Q60" s="3"/>
      <c r="R60" s="3"/>
    </row>
    <row r="61" spans="1:26" ht="11.25" customHeight="1" x14ac:dyDescent="0.25">
      <c r="A61" s="1133"/>
      <c r="B61" s="1221"/>
      <c r="C61" s="1133"/>
      <c r="D61" s="1911"/>
      <c r="E61" s="1912"/>
      <c r="F61" s="1912"/>
      <c r="G61" s="1912"/>
      <c r="H61" s="1912"/>
      <c r="I61" s="1912"/>
      <c r="J61" s="1142"/>
      <c r="K61" s="1142"/>
      <c r="L61" s="1142"/>
      <c r="M61" s="1142"/>
      <c r="N61" s="1142"/>
      <c r="O61" s="1142"/>
      <c r="P61" s="1142"/>
      <c r="Q61" s="1142"/>
      <c r="R61" s="1142"/>
      <c r="S61" s="1142"/>
      <c r="T61" s="1142"/>
      <c r="U61" s="1142"/>
    </row>
    <row r="62" spans="1:26" ht="18" customHeight="1" x14ac:dyDescent="0.3">
      <c r="A62" s="1133"/>
      <c r="B62" s="1221">
        <v>45400</v>
      </c>
      <c r="C62" s="1133"/>
      <c r="D62" s="1895" t="s">
        <v>700</v>
      </c>
      <c r="E62" s="1628"/>
      <c r="F62" s="1628"/>
      <c r="G62" s="1628"/>
      <c r="H62" s="1628"/>
      <c r="I62" s="1628"/>
      <c r="J62" s="1629"/>
      <c r="K62" s="1168"/>
      <c r="L62" s="1168"/>
      <c r="M62" s="1184">
        <f>SUM(K62:L62)</f>
        <v>0</v>
      </c>
      <c r="N62" s="347"/>
      <c r="O62" s="1168"/>
      <c r="P62" s="1133"/>
      <c r="Q62" s="3"/>
      <c r="R62" s="3"/>
    </row>
    <row r="63" spans="1:26" ht="18.75" customHeight="1" x14ac:dyDescent="0.3">
      <c r="A63" s="1133"/>
      <c r="B63" s="1221">
        <v>45900</v>
      </c>
      <c r="C63" s="1133"/>
      <c r="D63" s="1133" t="s">
        <v>702</v>
      </c>
      <c r="E63" s="115"/>
      <c r="F63" s="115"/>
      <c r="G63" s="115"/>
      <c r="H63" s="115"/>
      <c r="I63" s="115"/>
      <c r="J63" s="1133"/>
      <c r="K63" s="1168"/>
      <c r="L63" s="1168"/>
      <c r="M63" s="1184">
        <f>SUM(K63:L63)</f>
        <v>0</v>
      </c>
      <c r="N63" s="347"/>
      <c r="O63" s="1168"/>
      <c r="P63" s="347"/>
      <c r="Q63" s="3"/>
      <c r="R63" s="3"/>
    </row>
    <row r="64" spans="1:26" ht="18.75" customHeight="1" x14ac:dyDescent="0.25">
      <c r="A64" s="48"/>
      <c r="B64" s="284">
        <v>45000</v>
      </c>
      <c r="C64" s="48"/>
      <c r="D64" s="48" t="s">
        <v>1152</v>
      </c>
      <c r="E64" s="115"/>
      <c r="F64" s="115"/>
      <c r="G64" s="115"/>
      <c r="H64" s="115"/>
      <c r="I64" s="115"/>
      <c r="J64" s="48"/>
      <c r="K64" s="164">
        <f>SUM(K58,K59,K60,K62,K63)</f>
        <v>0</v>
      </c>
      <c r="L64" s="164">
        <f>SUM(L58,L59,L60,L62,L63)</f>
        <v>0</v>
      </c>
      <c r="M64" s="164">
        <f>SUM(M58,M59,M60,M62,M63)</f>
        <v>0</v>
      </c>
      <c r="N64" s="164"/>
      <c r="O64" s="164">
        <f>SUM(O58,O59,O60,O62,O63)</f>
        <v>0</v>
      </c>
      <c r="P64" s="164"/>
      <c r="Q64" s="3"/>
      <c r="R64" s="3"/>
    </row>
    <row r="65" spans="1:18" ht="12" customHeight="1" x14ac:dyDescent="0.3">
      <c r="A65" s="1133"/>
      <c r="B65" s="1221"/>
      <c r="C65" s="1133"/>
      <c r="D65" s="1133"/>
      <c r="E65" s="115"/>
      <c r="F65" s="115"/>
      <c r="G65" s="115"/>
      <c r="H65" s="115"/>
      <c r="I65" s="115"/>
      <c r="J65" s="1133"/>
      <c r="K65" s="1184"/>
      <c r="L65" s="1184"/>
      <c r="M65" s="1285"/>
      <c r="N65" s="347"/>
      <c r="O65" s="1285"/>
      <c r="P65" s="347"/>
      <c r="Q65" s="3"/>
      <c r="R65" s="3"/>
    </row>
    <row r="66" spans="1:18" ht="18.75" customHeight="1" x14ac:dyDescent="0.3">
      <c r="A66" s="1133"/>
      <c r="B66" s="1221">
        <v>46100</v>
      </c>
      <c r="C66" s="1133"/>
      <c r="D66" s="1133" t="s">
        <v>704</v>
      </c>
      <c r="E66" s="115"/>
      <c r="F66" s="115"/>
      <c r="G66" s="115"/>
      <c r="H66" s="115"/>
      <c r="I66" s="115"/>
      <c r="J66" s="1133"/>
      <c r="K66" s="164"/>
      <c r="L66" s="1168"/>
      <c r="M66" s="1184">
        <f t="shared" ref="M66:M73" si="3">SUM(K66:L66)</f>
        <v>0</v>
      </c>
      <c r="N66" s="347"/>
      <c r="O66" s="1168"/>
      <c r="P66" s="347"/>
      <c r="Q66" s="3"/>
      <c r="R66" s="3"/>
    </row>
    <row r="67" spans="1:18" ht="18.75" customHeight="1" x14ac:dyDescent="0.3">
      <c r="A67" s="1133"/>
      <c r="B67" s="1221">
        <v>46200</v>
      </c>
      <c r="C67" s="1133"/>
      <c r="D67" s="1133" t="s">
        <v>706</v>
      </c>
      <c r="E67" s="115"/>
      <c r="F67" s="115"/>
      <c r="G67" s="115"/>
      <c r="H67" s="115"/>
      <c r="I67" s="115"/>
      <c r="J67" s="1133"/>
      <c r="K67" s="164"/>
      <c r="L67" s="1168"/>
      <c r="M67" s="1184">
        <f t="shared" si="3"/>
        <v>0</v>
      </c>
      <c r="N67" s="347"/>
      <c r="O67" s="1168"/>
      <c r="P67" s="347"/>
      <c r="Q67" s="3"/>
      <c r="R67" s="3"/>
    </row>
    <row r="68" spans="1:18" ht="18.75" customHeight="1" x14ac:dyDescent="0.3">
      <c r="A68" s="1133"/>
      <c r="B68" s="1221">
        <v>46300</v>
      </c>
      <c r="C68" s="1133"/>
      <c r="D68" s="1133" t="s">
        <v>708</v>
      </c>
      <c r="E68" s="115"/>
      <c r="F68" s="115"/>
      <c r="G68" s="115"/>
      <c r="H68" s="115"/>
      <c r="I68" s="115"/>
      <c r="J68" s="1133"/>
      <c r="K68" s="164"/>
      <c r="L68" s="1168"/>
      <c r="M68" s="1184">
        <f t="shared" si="3"/>
        <v>0</v>
      </c>
      <c r="N68" s="347"/>
      <c r="O68" s="1168"/>
      <c r="P68" s="347"/>
      <c r="Q68" s="3"/>
      <c r="R68" s="3"/>
    </row>
    <row r="69" spans="1:18" ht="18.75" customHeight="1" x14ac:dyDescent="0.3">
      <c r="A69" s="1133"/>
      <c r="B69" s="1221">
        <v>46400</v>
      </c>
      <c r="C69" s="1133"/>
      <c r="D69" s="1133" t="s">
        <v>710</v>
      </c>
      <c r="E69" s="115"/>
      <c r="F69" s="115"/>
      <c r="G69" s="115"/>
      <c r="H69" s="115"/>
      <c r="I69" s="115"/>
      <c r="J69" s="1133"/>
      <c r="K69" s="164"/>
      <c r="L69" s="1168"/>
      <c r="M69" s="1184">
        <f t="shared" si="3"/>
        <v>0</v>
      </c>
      <c r="N69" s="347"/>
      <c r="O69" s="1168"/>
      <c r="P69" s="347"/>
      <c r="Q69" s="3"/>
      <c r="R69" s="3"/>
    </row>
    <row r="70" spans="1:18" ht="18.75" customHeight="1" x14ac:dyDescent="0.3">
      <c r="A70" s="1133"/>
      <c r="B70" s="1221">
        <v>46500</v>
      </c>
      <c r="C70" s="1133"/>
      <c r="D70" s="1133" t="s">
        <v>712</v>
      </c>
      <c r="E70" s="115"/>
      <c r="F70" s="115"/>
      <c r="G70" s="115"/>
      <c r="H70" s="115"/>
      <c r="I70" s="115"/>
      <c r="J70" s="1133"/>
      <c r="K70" s="164"/>
      <c r="L70" s="1168"/>
      <c r="M70" s="1184">
        <f t="shared" si="3"/>
        <v>0</v>
      </c>
      <c r="N70" s="347"/>
      <c r="O70" s="1168"/>
      <c r="P70" s="347"/>
      <c r="Q70" s="3"/>
      <c r="R70" s="3"/>
    </row>
    <row r="71" spans="1:18" ht="18.75" customHeight="1" x14ac:dyDescent="0.3">
      <c r="A71" s="1133"/>
      <c r="B71" s="1221">
        <v>46600</v>
      </c>
      <c r="C71" s="1133"/>
      <c r="D71" s="1133" t="s">
        <v>714</v>
      </c>
      <c r="E71" s="115"/>
      <c r="F71" s="115"/>
      <c r="G71" s="115"/>
      <c r="H71" s="115"/>
      <c r="I71" s="115"/>
      <c r="J71" s="1133"/>
      <c r="K71" s="164"/>
      <c r="L71" s="1168"/>
      <c r="M71" s="1184">
        <f t="shared" si="3"/>
        <v>0</v>
      </c>
      <c r="N71" s="347"/>
      <c r="O71" s="1168"/>
      <c r="P71" s="347"/>
      <c r="Q71" s="3"/>
      <c r="R71" s="3"/>
    </row>
    <row r="72" spans="1:18" ht="18.75" customHeight="1" x14ac:dyDescent="0.3">
      <c r="A72" s="1133"/>
      <c r="B72" s="1221">
        <v>46700</v>
      </c>
      <c r="C72" s="1133"/>
      <c r="D72" s="1133" t="s">
        <v>716</v>
      </c>
      <c r="E72" s="115"/>
      <c r="F72" s="115"/>
      <c r="G72" s="115"/>
      <c r="H72" s="115"/>
      <c r="I72" s="115"/>
      <c r="J72" s="1133"/>
      <c r="K72" s="164"/>
      <c r="L72" s="1168"/>
      <c r="M72" s="1184">
        <f t="shared" si="3"/>
        <v>0</v>
      </c>
      <c r="N72" s="347"/>
      <c r="O72" s="1168"/>
      <c r="P72" s="347"/>
      <c r="Q72" s="3"/>
      <c r="R72" s="3"/>
    </row>
    <row r="73" spans="1:18" ht="18.75" customHeight="1" x14ac:dyDescent="0.3">
      <c r="A73" s="1133"/>
      <c r="B73" s="1221">
        <v>46800</v>
      </c>
      <c r="C73" s="1133"/>
      <c r="D73" s="1133" t="s">
        <v>718</v>
      </c>
      <c r="E73" s="115"/>
      <c r="F73" s="115"/>
      <c r="G73" s="115"/>
      <c r="H73" s="115"/>
      <c r="I73" s="115"/>
      <c r="J73" s="1133"/>
      <c r="K73" s="164"/>
      <c r="L73" s="1168"/>
      <c r="M73" s="1184">
        <f t="shared" si="3"/>
        <v>0</v>
      </c>
      <c r="N73" s="347"/>
      <c r="O73" s="1168"/>
      <c r="P73" s="347"/>
      <c r="Q73" s="3"/>
      <c r="R73" s="3"/>
    </row>
    <row r="74" spans="1:18" ht="18.75" customHeight="1" x14ac:dyDescent="0.25">
      <c r="A74" s="1133"/>
      <c r="B74" s="284">
        <v>46000</v>
      </c>
      <c r="C74" s="48"/>
      <c r="D74" s="48" t="s">
        <v>703</v>
      </c>
      <c r="E74" s="115"/>
      <c r="F74" s="115"/>
      <c r="G74" s="115"/>
      <c r="H74" s="115"/>
      <c r="I74" s="115"/>
      <c r="J74" s="1133"/>
      <c r="K74" s="164"/>
      <c r="L74" s="164">
        <f>SUM(L66:L73)</f>
        <v>0</v>
      </c>
      <c r="M74" s="164">
        <f>SUM(M66:M73)</f>
        <v>0</v>
      </c>
      <c r="N74" s="164"/>
      <c r="O74" s="164">
        <f>SUM(O66:O73)</f>
        <v>0</v>
      </c>
      <c r="P74" s="164"/>
      <c r="Q74" s="3"/>
      <c r="R74" s="3"/>
    </row>
    <row r="75" spans="1:18" ht="12" customHeight="1" x14ac:dyDescent="0.3">
      <c r="A75" s="1133"/>
      <c r="B75" s="1221"/>
      <c r="C75" s="1133"/>
      <c r="D75" s="1133"/>
      <c r="E75" s="115"/>
      <c r="F75" s="115"/>
      <c r="G75" s="115"/>
      <c r="H75" s="115"/>
      <c r="I75" s="115"/>
      <c r="J75" s="1133"/>
      <c r="K75" s="1184"/>
      <c r="L75" s="1184"/>
      <c r="M75" s="1285"/>
      <c r="N75" s="347"/>
      <c r="O75" s="1285"/>
      <c r="P75" s="347"/>
      <c r="Q75" s="3"/>
      <c r="R75" s="3"/>
    </row>
    <row r="76" spans="1:18" ht="18.75" customHeight="1" x14ac:dyDescent="0.25">
      <c r="A76" s="1133"/>
      <c r="B76" s="284">
        <v>40000</v>
      </c>
      <c r="C76" s="48" t="s">
        <v>1153</v>
      </c>
      <c r="D76" s="1133"/>
      <c r="E76" s="115"/>
      <c r="F76" s="115"/>
      <c r="G76" s="115"/>
      <c r="H76" s="115"/>
      <c r="I76" s="115"/>
      <c r="J76" s="1133"/>
      <c r="K76" s="164">
        <f>SUM(K25,K33,K54,K56,K64,K74)</f>
        <v>0</v>
      </c>
      <c r="L76" s="164">
        <f>SUM(L25,L33,L54,L56,L64,L74)</f>
        <v>0</v>
      </c>
      <c r="M76" s="164">
        <f>SUM(M25,M33,M54,M56,M64,M74)</f>
        <v>0</v>
      </c>
      <c r="N76" s="164"/>
      <c r="O76" s="164">
        <f>SUM(O25,O33,O54,O56,O64,O74)</f>
        <v>0</v>
      </c>
      <c r="P76" s="164"/>
      <c r="Q76" s="3"/>
      <c r="R76" s="3"/>
    </row>
    <row r="77" spans="1:18" ht="18.75" customHeight="1" x14ac:dyDescent="0.3">
      <c r="A77" s="1133"/>
      <c r="B77" s="1221"/>
      <c r="C77" s="1133"/>
      <c r="D77" s="1133"/>
      <c r="E77" s="115"/>
      <c r="F77" s="115"/>
      <c r="G77" s="115"/>
      <c r="H77" s="115"/>
      <c r="I77" s="115"/>
      <c r="J77" s="1133"/>
      <c r="K77" s="1184"/>
      <c r="L77" s="1184"/>
      <c r="M77" s="1285"/>
      <c r="N77" s="347"/>
      <c r="O77" s="1285"/>
      <c r="P77" s="347"/>
      <c r="Q77" s="3"/>
      <c r="R77" s="3"/>
    </row>
    <row r="78" spans="1:18" ht="18.75" customHeight="1" x14ac:dyDescent="0.3">
      <c r="A78" s="48"/>
      <c r="B78" s="284"/>
      <c r="C78" s="365" t="s">
        <v>1013</v>
      </c>
      <c r="D78" s="48"/>
      <c r="E78" s="115"/>
      <c r="F78" s="115"/>
      <c r="G78" s="115"/>
      <c r="H78" s="115"/>
      <c r="I78" s="115"/>
      <c r="J78" s="48"/>
      <c r="K78" s="164"/>
      <c r="L78" s="164"/>
      <c r="M78" s="366"/>
      <c r="N78" s="347"/>
      <c r="O78" s="366"/>
      <c r="P78" s="347"/>
      <c r="Q78" s="3"/>
      <c r="R78" s="3"/>
    </row>
    <row r="79" spans="1:18" ht="12" customHeight="1" x14ac:dyDescent="0.3">
      <c r="A79" s="1133"/>
      <c r="B79" s="1221"/>
      <c r="C79" s="1133"/>
      <c r="D79" s="1133"/>
      <c r="E79" s="115"/>
      <c r="F79" s="115"/>
      <c r="G79" s="115"/>
      <c r="H79" s="115"/>
      <c r="I79" s="115"/>
      <c r="J79" s="1133"/>
      <c r="K79" s="1184"/>
      <c r="L79" s="1184"/>
      <c r="M79" s="1285"/>
      <c r="N79" s="347"/>
      <c r="O79" s="1285"/>
      <c r="P79" s="347"/>
      <c r="Q79" s="3"/>
      <c r="R79" s="3"/>
    </row>
    <row r="80" spans="1:18" ht="18.75" customHeight="1" x14ac:dyDescent="0.3">
      <c r="A80" s="1133"/>
      <c r="B80" s="1221">
        <v>51100</v>
      </c>
      <c r="C80" s="1133"/>
      <c r="D80" s="1133" t="s">
        <v>722</v>
      </c>
      <c r="E80" s="115"/>
      <c r="F80" s="115"/>
      <c r="G80" s="115"/>
      <c r="H80" s="115"/>
      <c r="I80" s="115"/>
      <c r="J80" s="1133"/>
      <c r="K80" s="1168"/>
      <c r="L80" s="1168"/>
      <c r="M80" s="1184">
        <f>SUM(K80:L80)</f>
        <v>0</v>
      </c>
      <c r="N80" s="347"/>
      <c r="O80" s="1168"/>
      <c r="P80" s="347"/>
      <c r="Q80" s="3"/>
      <c r="R80" s="3"/>
    </row>
    <row r="81" spans="1:18" ht="18.75" customHeight="1" x14ac:dyDescent="0.3">
      <c r="A81" s="1133"/>
      <c r="B81" s="1221">
        <v>51200</v>
      </c>
      <c r="C81" s="1133"/>
      <c r="D81" s="1133" t="s">
        <v>724</v>
      </c>
      <c r="E81" s="115"/>
      <c r="F81" s="115"/>
      <c r="G81" s="115"/>
      <c r="H81" s="115"/>
      <c r="I81" s="115"/>
      <c r="J81" s="1133"/>
      <c r="K81" s="1168"/>
      <c r="L81" s="1168"/>
      <c r="M81" s="1184">
        <f>SUM(K81:L81)</f>
        <v>0</v>
      </c>
      <c r="N81" s="347"/>
      <c r="O81" s="1168"/>
      <c r="P81" s="347"/>
      <c r="Q81" s="3"/>
      <c r="R81" s="3"/>
    </row>
    <row r="82" spans="1:18" ht="18.75" customHeight="1" x14ac:dyDescent="0.3">
      <c r="A82" s="1133"/>
      <c r="B82" s="1221">
        <v>51300</v>
      </c>
      <c r="C82" s="1133"/>
      <c r="D82" s="1133" t="s">
        <v>726</v>
      </c>
      <c r="E82" s="115"/>
      <c r="F82" s="115"/>
      <c r="G82" s="115"/>
      <c r="H82" s="115"/>
      <c r="I82" s="115"/>
      <c r="J82" s="1133"/>
      <c r="K82" s="1168"/>
      <c r="L82" s="1168"/>
      <c r="M82" s="1184">
        <f>SUM(K82:L82)</f>
        <v>0</v>
      </c>
      <c r="N82" s="347"/>
      <c r="O82" s="1168"/>
      <c r="P82" s="347"/>
      <c r="Q82" s="3"/>
      <c r="R82" s="3"/>
    </row>
    <row r="83" spans="1:18" ht="18.75" customHeight="1" x14ac:dyDescent="0.3">
      <c r="A83" s="1133"/>
      <c r="B83" s="1221">
        <v>51400</v>
      </c>
      <c r="C83" s="1133"/>
      <c r="D83" s="1133" t="s">
        <v>728</v>
      </c>
      <c r="E83" s="115"/>
      <c r="F83" s="115"/>
      <c r="G83" s="115"/>
      <c r="H83" s="115"/>
      <c r="I83" s="115"/>
      <c r="J83" s="1133"/>
      <c r="K83" s="1168"/>
      <c r="L83" s="1168"/>
      <c r="M83" s="1184">
        <f>SUM(K83:L83)</f>
        <v>0</v>
      </c>
      <c r="N83" s="347"/>
      <c r="O83" s="1168"/>
      <c r="P83" s="347"/>
      <c r="Q83" s="3"/>
      <c r="R83" s="3"/>
    </row>
    <row r="84" spans="1:18" ht="18.75" customHeight="1" x14ac:dyDescent="0.3">
      <c r="A84" s="48"/>
      <c r="B84" s="284">
        <v>51000</v>
      </c>
      <c r="C84" s="48"/>
      <c r="D84" s="48" t="s">
        <v>721</v>
      </c>
      <c r="E84" s="115"/>
      <c r="F84" s="115"/>
      <c r="G84" s="115"/>
      <c r="H84" s="115"/>
      <c r="I84" s="115"/>
      <c r="J84" s="48"/>
      <c r="K84" s="164">
        <f>SUM(K80:K83)</f>
        <v>0</v>
      </c>
      <c r="L84" s="164">
        <f>SUM(L80:L83)</f>
        <v>0</v>
      </c>
      <c r="M84" s="164">
        <f>SUM(M80:M83)</f>
        <v>0</v>
      </c>
      <c r="N84" s="347"/>
      <c r="O84" s="164">
        <f>SUM(O80:O83)</f>
        <v>0</v>
      </c>
      <c r="P84" s="347"/>
      <c r="Q84" s="3"/>
      <c r="R84" s="3"/>
    </row>
    <row r="85" spans="1:18" ht="12" customHeight="1" x14ac:dyDescent="0.3">
      <c r="A85" s="1133"/>
      <c r="B85" s="1221"/>
      <c r="C85" s="1133"/>
      <c r="D85" s="1133"/>
      <c r="E85" s="115"/>
      <c r="F85" s="115"/>
      <c r="G85" s="115"/>
      <c r="H85" s="115"/>
      <c r="I85" s="115"/>
      <c r="J85" s="1133"/>
      <c r="K85" s="1184"/>
      <c r="L85" s="1184"/>
      <c r="M85" s="1285"/>
      <c r="N85" s="347"/>
      <c r="O85" s="1285"/>
      <c r="P85" s="347"/>
      <c r="Q85" s="3"/>
      <c r="R85" s="3"/>
    </row>
    <row r="86" spans="1:18" ht="18.75" customHeight="1" x14ac:dyDescent="0.3">
      <c r="A86" s="1133"/>
      <c r="B86" s="1221">
        <v>52100</v>
      </c>
      <c r="C86" s="1133"/>
      <c r="D86" s="1133" t="s">
        <v>731</v>
      </c>
      <c r="E86" s="115"/>
      <c r="F86" s="115"/>
      <c r="G86" s="115"/>
      <c r="H86" s="115"/>
      <c r="I86" s="115"/>
      <c r="J86" s="1133"/>
      <c r="K86" s="1168"/>
      <c r="L86" s="1168"/>
      <c r="M86" s="1184">
        <f>SUM(K86:L86)</f>
        <v>0</v>
      </c>
      <c r="N86" s="347"/>
      <c r="O86" s="1168"/>
      <c r="P86" s="347"/>
      <c r="Q86" s="3"/>
      <c r="R86" s="3"/>
    </row>
    <row r="87" spans="1:18" ht="18.75" customHeight="1" x14ac:dyDescent="0.3">
      <c r="A87" s="1133"/>
      <c r="B87" s="1221">
        <v>52200</v>
      </c>
      <c r="C87" s="1133"/>
      <c r="D87" s="1133" t="s">
        <v>733</v>
      </c>
      <c r="E87" s="115"/>
      <c r="F87" s="115"/>
      <c r="G87" s="115"/>
      <c r="H87" s="115"/>
      <c r="I87" s="115"/>
      <c r="J87" s="1133"/>
      <c r="K87" s="1168"/>
      <c r="L87" s="1168"/>
      <c r="M87" s="1184">
        <f>SUM(K87:L87)</f>
        <v>0</v>
      </c>
      <c r="N87" s="347"/>
      <c r="O87" s="1168"/>
      <c r="P87" s="347"/>
      <c r="Q87" s="3"/>
      <c r="R87" s="3"/>
    </row>
    <row r="88" spans="1:18" ht="18.75" customHeight="1" x14ac:dyDescent="0.3">
      <c r="A88" s="1133"/>
      <c r="B88" s="1221">
        <v>52300</v>
      </c>
      <c r="C88" s="1133"/>
      <c r="D88" s="1133" t="s">
        <v>735</v>
      </c>
      <c r="E88" s="115"/>
      <c r="F88" s="115"/>
      <c r="G88" s="115"/>
      <c r="H88" s="115"/>
      <c r="I88" s="115"/>
      <c r="J88" s="1133"/>
      <c r="K88" s="1168"/>
      <c r="L88" s="1168"/>
      <c r="M88" s="1184">
        <f>SUM(K88:L88)</f>
        <v>0</v>
      </c>
      <c r="N88" s="347"/>
      <c r="O88" s="1168"/>
      <c r="P88" s="347"/>
      <c r="Q88" s="3"/>
      <c r="R88" s="3"/>
    </row>
    <row r="89" spans="1:18" ht="18.75" customHeight="1" x14ac:dyDescent="0.3">
      <c r="A89" s="1133"/>
      <c r="B89" s="1221">
        <v>52400</v>
      </c>
      <c r="C89" s="1133"/>
      <c r="D89" s="1133" t="s">
        <v>1366</v>
      </c>
      <c r="E89" s="115"/>
      <c r="F89" s="115"/>
      <c r="G89" s="115"/>
      <c r="H89" s="115"/>
      <c r="I89" s="115"/>
      <c r="J89" s="1133"/>
      <c r="K89" s="1168"/>
      <c r="L89" s="1168"/>
      <c r="M89" s="1184">
        <f>SUM(K89:L89)</f>
        <v>0</v>
      </c>
      <c r="N89" s="347"/>
      <c r="O89" s="1168"/>
      <c r="P89" s="347"/>
      <c r="Q89" s="3"/>
      <c r="R89" s="3"/>
    </row>
    <row r="90" spans="1:18" ht="18.75" customHeight="1" collapsed="1" x14ac:dyDescent="0.25">
      <c r="A90" s="1170"/>
      <c r="B90" s="1309">
        <v>52500</v>
      </c>
      <c r="C90" s="1170"/>
      <c r="D90" s="1170" t="s">
        <v>739</v>
      </c>
      <c r="E90" s="669"/>
      <c r="F90" s="669"/>
      <c r="G90" s="669"/>
      <c r="H90" s="669"/>
      <c r="I90" s="669"/>
      <c r="J90" s="1170"/>
      <c r="K90" s="1187">
        <f>SUM(K91:K92)</f>
        <v>0</v>
      </c>
      <c r="L90" s="1187">
        <f>SUM(L91:L92)</f>
        <v>0</v>
      </c>
      <c r="M90" s="1187">
        <f>SUM(M91:M92)</f>
        <v>0</v>
      </c>
      <c r="N90" s="1187"/>
      <c r="O90" s="1187">
        <f>SUM(O91:O92)</f>
        <v>0</v>
      </c>
      <c r="P90" s="1184"/>
      <c r="Q90" s="3"/>
      <c r="R90" s="3"/>
    </row>
    <row r="91" spans="1:18" ht="18.75" hidden="1" customHeight="1" outlineLevel="1" thickBot="1" x14ac:dyDescent="0.35">
      <c r="A91" s="1299"/>
      <c r="B91" s="1300">
        <v>52510</v>
      </c>
      <c r="C91" s="1301"/>
      <c r="D91" s="1301"/>
      <c r="E91" s="1301" t="s">
        <v>741</v>
      </c>
      <c r="F91" s="356"/>
      <c r="G91" s="357"/>
      <c r="H91" s="357"/>
      <c r="I91" s="357"/>
      <c r="J91" s="358"/>
      <c r="K91" s="1298"/>
      <c r="L91" s="1298"/>
      <c r="M91" s="1305">
        <f>SUM(K91:L91)</f>
        <v>0</v>
      </c>
      <c r="N91" s="355"/>
      <c r="O91" s="1298"/>
      <c r="P91" s="867"/>
      <c r="Q91" s="3"/>
      <c r="R91" s="3"/>
    </row>
    <row r="92" spans="1:18" ht="18.75" hidden="1" customHeight="1" outlineLevel="1" thickBot="1" x14ac:dyDescent="0.35">
      <c r="A92" s="1299"/>
      <c r="B92" s="1300">
        <v>52520</v>
      </c>
      <c r="C92" s="1301"/>
      <c r="D92" s="1301"/>
      <c r="E92" s="1301" t="s">
        <v>743</v>
      </c>
      <c r="F92" s="356"/>
      <c r="G92" s="357"/>
      <c r="H92" s="357"/>
      <c r="I92" s="357"/>
      <c r="J92" s="358"/>
      <c r="K92" s="1298"/>
      <c r="L92" s="1298"/>
      <c r="M92" s="1305">
        <f>SUM(K92:L92)</f>
        <v>0</v>
      </c>
      <c r="N92" s="355"/>
      <c r="O92" s="1298"/>
      <c r="P92" s="867"/>
      <c r="Q92" s="3"/>
      <c r="R92" s="3"/>
    </row>
    <row r="93" spans="1:18" ht="18.75" customHeight="1" x14ac:dyDescent="0.3">
      <c r="A93" s="1182"/>
      <c r="B93" s="1307">
        <v>52600</v>
      </c>
      <c r="C93" s="1182"/>
      <c r="D93" s="1182" t="s">
        <v>745</v>
      </c>
      <c r="E93" s="761"/>
      <c r="F93" s="761"/>
      <c r="G93" s="761"/>
      <c r="H93" s="761"/>
      <c r="I93" s="761"/>
      <c r="J93" s="1182"/>
      <c r="K93" s="1168"/>
      <c r="L93" s="1168"/>
      <c r="M93" s="1183">
        <f>SUM(K93:L93)</f>
        <v>0</v>
      </c>
      <c r="N93" s="869"/>
      <c r="O93" s="1168"/>
      <c r="P93" s="347"/>
      <c r="Q93" s="3"/>
      <c r="R93" s="3"/>
    </row>
    <row r="94" spans="1:18" ht="18.75" customHeight="1" collapsed="1" x14ac:dyDescent="0.25">
      <c r="A94" s="1170"/>
      <c r="B94" s="1309">
        <v>52700</v>
      </c>
      <c r="C94" s="1170"/>
      <c r="D94" s="1170" t="s">
        <v>747</v>
      </c>
      <c r="E94" s="669"/>
      <c r="F94" s="669"/>
      <c r="G94" s="669"/>
      <c r="H94" s="669"/>
      <c r="I94" s="669"/>
      <c r="J94" s="669"/>
      <c r="K94" s="1187">
        <f>SUM(K95:K96)</f>
        <v>0</v>
      </c>
      <c r="L94" s="1187">
        <f>SUM(L95:L96)</f>
        <v>0</v>
      </c>
      <c r="M94" s="1187">
        <f>SUM(M95:M96)</f>
        <v>0</v>
      </c>
      <c r="N94" s="1187"/>
      <c r="O94" s="1187">
        <f>SUM(O95:O96)</f>
        <v>0</v>
      </c>
      <c r="P94" s="1184"/>
      <c r="Q94" s="3"/>
      <c r="R94" s="3"/>
    </row>
    <row r="95" spans="1:18" ht="18.75" hidden="1" customHeight="1" outlineLevel="1" thickBot="1" x14ac:dyDescent="0.35">
      <c r="A95" s="1299"/>
      <c r="B95" s="1300">
        <v>52710</v>
      </c>
      <c r="C95" s="1301"/>
      <c r="D95" s="1301"/>
      <c r="E95" s="1301" t="s">
        <v>749</v>
      </c>
      <c r="F95" s="356"/>
      <c r="G95" s="357"/>
      <c r="H95" s="357"/>
      <c r="I95" s="357"/>
      <c r="J95" s="358"/>
      <c r="K95" s="1298"/>
      <c r="L95" s="1298"/>
      <c r="M95" s="1305">
        <f>SUM(K95:L95)</f>
        <v>0</v>
      </c>
      <c r="N95" s="355"/>
      <c r="O95" s="1298"/>
      <c r="P95" s="867"/>
      <c r="Q95" s="3"/>
      <c r="R95" s="3"/>
    </row>
    <row r="96" spans="1:18" ht="18.75" hidden="1" customHeight="1" outlineLevel="1" thickBot="1" x14ac:dyDescent="0.35">
      <c r="A96" s="1299"/>
      <c r="B96" s="1300">
        <v>52720</v>
      </c>
      <c r="C96" s="1301"/>
      <c r="D96" s="1301"/>
      <c r="E96" s="1301" t="s">
        <v>751</v>
      </c>
      <c r="F96" s="356"/>
      <c r="G96" s="357"/>
      <c r="H96" s="357"/>
      <c r="I96" s="357"/>
      <c r="J96" s="358"/>
      <c r="K96" s="1298"/>
      <c r="L96" s="1298"/>
      <c r="M96" s="1305">
        <f>SUM(K96:L96)</f>
        <v>0</v>
      </c>
      <c r="N96" s="355"/>
      <c r="O96" s="1298"/>
      <c r="P96" s="867"/>
      <c r="Q96" s="3"/>
      <c r="R96" s="3"/>
    </row>
    <row r="97" spans="1:18" ht="18.75" customHeight="1" x14ac:dyDescent="0.25">
      <c r="A97" s="1182"/>
      <c r="B97" s="1307">
        <v>52800</v>
      </c>
      <c r="C97" s="1182"/>
      <c r="D97" s="1182" t="s">
        <v>753</v>
      </c>
      <c r="E97" s="761"/>
      <c r="F97" s="761"/>
      <c r="G97" s="761"/>
      <c r="H97" s="761"/>
      <c r="I97" s="761"/>
      <c r="J97" s="1182"/>
      <c r="K97" s="1168"/>
      <c r="L97" s="1168"/>
      <c r="M97" s="1183">
        <f>SUM(K97:L97)</f>
        <v>0</v>
      </c>
      <c r="N97" s="1183"/>
      <c r="O97" s="1168"/>
      <c r="P97" s="1184"/>
      <c r="Q97" s="3"/>
      <c r="R97" s="3"/>
    </row>
    <row r="98" spans="1:18" ht="18.75" customHeight="1" x14ac:dyDescent="0.25">
      <c r="A98" s="48"/>
      <c r="B98" s="284">
        <v>52000</v>
      </c>
      <c r="C98" s="48"/>
      <c r="D98" s="48" t="s">
        <v>730</v>
      </c>
      <c r="E98" s="115"/>
      <c r="F98" s="115"/>
      <c r="G98" s="115"/>
      <c r="H98" s="115"/>
      <c r="I98" s="115"/>
      <c r="J98" s="48"/>
      <c r="K98" s="164">
        <f>SUM(K86,K87,K88,K89,K90,K93,K94,K97)</f>
        <v>0</v>
      </c>
      <c r="L98" s="164">
        <f>SUM(L86,L87,L88,L89,L90,L93,L94,L97)</f>
        <v>0</v>
      </c>
      <c r="M98" s="164">
        <f>SUM(M86,M87,M88,M89,M90,M93,M94,M97)</f>
        <v>0</v>
      </c>
      <c r="N98" s="164"/>
      <c r="O98" s="164">
        <f>SUM(O86,O87,O88,O89,O90,O93,O94,O97)</f>
        <v>0</v>
      </c>
      <c r="P98" s="164"/>
      <c r="Q98" s="3"/>
      <c r="R98" s="3"/>
    </row>
    <row r="99" spans="1:18" ht="12" customHeight="1" x14ac:dyDescent="0.3">
      <c r="A99" s="1133"/>
      <c r="B99" s="1221"/>
      <c r="C99" s="1133"/>
      <c r="D99" s="1133"/>
      <c r="E99" s="115"/>
      <c r="F99" s="115"/>
      <c r="G99" s="115"/>
      <c r="H99" s="115"/>
      <c r="I99" s="115"/>
      <c r="J99" s="1133"/>
      <c r="K99" s="1184"/>
      <c r="L99" s="1184"/>
      <c r="M99" s="1285"/>
      <c r="N99" s="347"/>
      <c r="O99" s="1285"/>
      <c r="P99" s="347"/>
      <c r="Q99" s="3"/>
      <c r="R99" s="3"/>
    </row>
    <row r="100" spans="1:18" ht="18.75" customHeight="1" x14ac:dyDescent="0.3">
      <c r="A100" s="1133"/>
      <c r="B100" s="1221">
        <v>53100</v>
      </c>
      <c r="C100" s="1133"/>
      <c r="D100" s="1133" t="s">
        <v>756</v>
      </c>
      <c r="E100" s="115"/>
      <c r="F100" s="115"/>
      <c r="G100" s="185"/>
      <c r="H100" s="185"/>
      <c r="I100" s="185"/>
      <c r="J100" s="1133"/>
      <c r="K100" s="1168"/>
      <c r="L100" s="1168"/>
      <c r="M100" s="1184">
        <f>SUM(K100:L100)</f>
        <v>0</v>
      </c>
      <c r="N100" s="347"/>
      <c r="O100" s="1168"/>
      <c r="P100" s="347"/>
      <c r="Q100" s="3"/>
      <c r="R100" s="3"/>
    </row>
    <row r="101" spans="1:18" ht="18.75" customHeight="1" x14ac:dyDescent="0.3">
      <c r="A101" s="1133"/>
      <c r="B101" s="1221">
        <v>53200</v>
      </c>
      <c r="C101" s="1133"/>
      <c r="D101" s="1133" t="s">
        <v>758</v>
      </c>
      <c r="E101" s="115"/>
      <c r="F101" s="115"/>
      <c r="G101" s="115"/>
      <c r="H101" s="115"/>
      <c r="I101" s="115"/>
      <c r="J101" s="1133"/>
      <c r="K101" s="1168"/>
      <c r="L101" s="1168"/>
      <c r="M101" s="1184">
        <f>SUM(K101:L101)</f>
        <v>0</v>
      </c>
      <c r="N101" s="347"/>
      <c r="O101" s="1168"/>
      <c r="P101" s="347"/>
      <c r="Q101" s="3"/>
      <c r="R101" s="3"/>
    </row>
    <row r="102" spans="1:18" ht="18.75" customHeight="1" x14ac:dyDescent="0.3">
      <c r="A102" s="1133"/>
      <c r="B102" s="1221">
        <v>53300</v>
      </c>
      <c r="C102" s="1133"/>
      <c r="D102" s="1133" t="s">
        <v>760</v>
      </c>
      <c r="E102" s="115"/>
      <c r="F102" s="115"/>
      <c r="G102" s="115"/>
      <c r="H102" s="115"/>
      <c r="I102" s="115"/>
      <c r="J102" s="1133"/>
      <c r="K102" s="1168"/>
      <c r="L102" s="1168"/>
      <c r="M102" s="1184">
        <f>SUM(K102:L102)</f>
        <v>0</v>
      </c>
      <c r="N102" s="347"/>
      <c r="O102" s="1168"/>
      <c r="P102" s="347"/>
      <c r="Q102" s="3"/>
      <c r="R102" s="3"/>
    </row>
    <row r="103" spans="1:18" ht="18.75" customHeight="1" x14ac:dyDescent="0.3">
      <c r="A103" s="1133"/>
      <c r="B103" s="1221">
        <v>53400</v>
      </c>
      <c r="C103" s="1133"/>
      <c r="D103" s="1133" t="s">
        <v>762</v>
      </c>
      <c r="E103" s="115"/>
      <c r="F103" s="115"/>
      <c r="G103" s="115"/>
      <c r="H103" s="115"/>
      <c r="I103" s="115"/>
      <c r="J103" s="1133"/>
      <c r="K103" s="1168"/>
      <c r="L103" s="1168"/>
      <c r="M103" s="1184">
        <f>SUM(K103:L103)</f>
        <v>0</v>
      </c>
      <c r="N103" s="347"/>
      <c r="O103" s="1168"/>
      <c r="P103" s="347"/>
      <c r="Q103" s="3"/>
      <c r="R103" s="3"/>
    </row>
    <row r="104" spans="1:18" ht="18.75" customHeight="1" x14ac:dyDescent="0.25">
      <c r="A104" s="48"/>
      <c r="B104" s="284">
        <v>53000</v>
      </c>
      <c r="C104" s="48"/>
      <c r="D104" s="48" t="s">
        <v>755</v>
      </c>
      <c r="E104" s="115"/>
      <c r="F104" s="115"/>
      <c r="G104" s="115"/>
      <c r="H104" s="115"/>
      <c r="I104" s="115"/>
      <c r="J104" s="48"/>
      <c r="K104" s="164">
        <f>SUM(K100:K103)</f>
        <v>0</v>
      </c>
      <c r="L104" s="164">
        <f>SUM(L100:L103)</f>
        <v>0</v>
      </c>
      <c r="M104" s="164">
        <f>SUM(M100:M103)</f>
        <v>0</v>
      </c>
      <c r="N104" s="164"/>
      <c r="O104" s="164">
        <f>SUM(O100:O103)</f>
        <v>0</v>
      </c>
      <c r="P104" s="164"/>
      <c r="Q104" s="3"/>
      <c r="R104" s="3"/>
    </row>
    <row r="105" spans="1:18" ht="12" customHeight="1" x14ac:dyDescent="0.3">
      <c r="A105" s="1133"/>
      <c r="B105" s="1221"/>
      <c r="C105" s="1133"/>
      <c r="D105" s="1133"/>
      <c r="E105" s="115"/>
      <c r="F105" s="115"/>
      <c r="G105" s="115"/>
      <c r="H105" s="115"/>
      <c r="I105" s="115"/>
      <c r="J105" s="1133"/>
      <c r="K105" s="1184"/>
      <c r="L105" s="1184"/>
      <c r="M105" s="1285"/>
      <c r="N105" s="347"/>
      <c r="O105" s="1285"/>
      <c r="P105" s="347"/>
      <c r="Q105" s="3"/>
      <c r="R105" s="3"/>
    </row>
    <row r="106" spans="1:18" ht="22.5" customHeight="1" x14ac:dyDescent="0.3">
      <c r="A106" s="1133"/>
      <c r="B106" s="1221">
        <v>54100</v>
      </c>
      <c r="C106" s="1133"/>
      <c r="D106" s="1133" t="s">
        <v>765</v>
      </c>
      <c r="E106" s="115"/>
      <c r="F106" s="115"/>
      <c r="G106" s="115"/>
      <c r="H106" s="115"/>
      <c r="I106" s="115"/>
      <c r="J106" s="1133"/>
      <c r="K106" s="1168"/>
      <c r="L106" s="1168"/>
      <c r="M106" s="1184">
        <f>SUM(K106:L106)</f>
        <v>0</v>
      </c>
      <c r="N106" s="347"/>
      <c r="O106" s="1168"/>
      <c r="P106" s="347"/>
      <c r="Q106" s="3"/>
      <c r="R106" s="3"/>
    </row>
    <row r="107" spans="1:18" ht="18.75" customHeight="1" x14ac:dyDescent="0.3">
      <c r="A107" s="1133"/>
      <c r="B107" s="1221">
        <v>54200</v>
      </c>
      <c r="C107" s="1133"/>
      <c r="D107" s="1133" t="s">
        <v>767</v>
      </c>
      <c r="E107" s="115"/>
      <c r="F107" s="115"/>
      <c r="G107" s="115"/>
      <c r="H107" s="115"/>
      <c r="I107" s="115"/>
      <c r="J107" s="1133"/>
      <c r="K107" s="1168"/>
      <c r="L107" s="1168"/>
      <c r="M107" s="1184">
        <f>SUM(K107:L107)</f>
        <v>0</v>
      </c>
      <c r="N107" s="347"/>
      <c r="O107" s="1168"/>
      <c r="P107" s="347"/>
      <c r="Q107" s="3"/>
      <c r="R107" s="3"/>
    </row>
    <row r="108" spans="1:18" ht="18.75" customHeight="1" x14ac:dyDescent="0.3">
      <c r="A108" s="1133"/>
      <c r="B108" s="1221">
        <v>54300</v>
      </c>
      <c r="C108" s="1133"/>
      <c r="D108" s="1133" t="s">
        <v>769</v>
      </c>
      <c r="E108" s="115"/>
      <c r="F108" s="115"/>
      <c r="G108" s="115"/>
      <c r="H108" s="115"/>
      <c r="I108" s="115"/>
      <c r="J108" s="1133"/>
      <c r="K108" s="1168"/>
      <c r="L108" s="1168"/>
      <c r="M108" s="1184">
        <f>SUM(K108:L108)</f>
        <v>0</v>
      </c>
      <c r="N108" s="347"/>
      <c r="O108" s="1168"/>
      <c r="P108" s="347"/>
      <c r="Q108" s="3"/>
      <c r="R108" s="3"/>
    </row>
    <row r="109" spans="1:18" ht="18.75" customHeight="1" x14ac:dyDescent="0.3">
      <c r="A109" s="1133"/>
      <c r="B109" s="1221">
        <v>54400</v>
      </c>
      <c r="C109" s="1133"/>
      <c r="D109" s="1133" t="s">
        <v>771</v>
      </c>
      <c r="E109" s="115"/>
      <c r="F109" s="115"/>
      <c r="G109" s="115"/>
      <c r="H109" s="115"/>
      <c r="I109" s="115"/>
      <c r="J109" s="1133"/>
      <c r="K109" s="1168"/>
      <c r="L109" s="1168"/>
      <c r="M109" s="1184">
        <f>SUM(K109:L109)</f>
        <v>0</v>
      </c>
      <c r="N109" s="347"/>
      <c r="O109" s="1168"/>
      <c r="P109" s="347"/>
      <c r="Q109" s="3"/>
      <c r="R109" s="3"/>
    </row>
    <row r="110" spans="1:18" ht="18.75" customHeight="1" x14ac:dyDescent="0.25">
      <c r="A110" s="48"/>
      <c r="B110" s="284">
        <v>54000</v>
      </c>
      <c r="C110" s="48"/>
      <c r="D110" s="48" t="s">
        <v>764</v>
      </c>
      <c r="E110" s="115"/>
      <c r="F110" s="115"/>
      <c r="G110" s="115"/>
      <c r="H110" s="115"/>
      <c r="I110" s="115"/>
      <c r="J110" s="48"/>
      <c r="K110" s="164">
        <f>SUM(K106:K109)</f>
        <v>0</v>
      </c>
      <c r="L110" s="164">
        <f>SUM(L106:L109)</f>
        <v>0</v>
      </c>
      <c r="M110" s="164">
        <f>SUM(M106:M109)</f>
        <v>0</v>
      </c>
      <c r="N110" s="164"/>
      <c r="O110" s="164">
        <f>SUM(O106:O109)</f>
        <v>0</v>
      </c>
      <c r="P110" s="164"/>
      <c r="Q110" s="3"/>
      <c r="R110" s="3"/>
    </row>
    <row r="111" spans="1:18" ht="12" customHeight="1" x14ac:dyDescent="0.3">
      <c r="A111" s="1133"/>
      <c r="B111" s="1221"/>
      <c r="C111" s="1133"/>
      <c r="D111" s="1133"/>
      <c r="E111" s="115"/>
      <c r="F111" s="115"/>
      <c r="G111" s="115"/>
      <c r="H111" s="115"/>
      <c r="I111" s="115"/>
      <c r="J111" s="1133"/>
      <c r="K111" s="1184"/>
      <c r="L111" s="1184"/>
      <c r="M111" s="1285"/>
      <c r="N111" s="347"/>
      <c r="O111" s="1285"/>
      <c r="P111" s="347"/>
      <c r="Q111" s="3"/>
      <c r="R111" s="3"/>
    </row>
    <row r="112" spans="1:18" ht="18.75" customHeight="1" thickBot="1" x14ac:dyDescent="0.35">
      <c r="A112" s="1133"/>
      <c r="B112" s="1221">
        <v>55100</v>
      </c>
      <c r="C112" s="1133"/>
      <c r="D112" s="1133" t="s">
        <v>774</v>
      </c>
      <c r="E112" s="115"/>
      <c r="F112" s="115"/>
      <c r="G112" s="115"/>
      <c r="H112" s="115"/>
      <c r="I112" s="115"/>
      <c r="J112" s="1133"/>
      <c r="K112" s="1184">
        <f>SUM(K113:K114)</f>
        <v>0</v>
      </c>
      <c r="L112" s="1184">
        <f>SUM(L113:L114)</f>
        <v>0</v>
      </c>
      <c r="M112" s="1184">
        <f t="shared" ref="M112:M117" si="4">SUM(K112:L112)</f>
        <v>0</v>
      </c>
      <c r="N112" s="1319"/>
      <c r="O112" s="1184">
        <f>SUM(O113:O114)</f>
        <v>0</v>
      </c>
      <c r="P112" s="347"/>
      <c r="Q112" s="3"/>
      <c r="R112" s="3"/>
    </row>
    <row r="113" spans="1:18" ht="18.75" customHeight="1" outlineLevel="1" thickBot="1" x14ac:dyDescent="0.35">
      <c r="A113" s="1299"/>
      <c r="B113" s="1300">
        <v>55110</v>
      </c>
      <c r="C113" s="1299"/>
      <c r="D113" s="1301"/>
      <c r="E113" s="1301" t="s">
        <v>776</v>
      </c>
      <c r="F113" s="356"/>
      <c r="G113" s="357"/>
      <c r="H113" s="357"/>
      <c r="I113" s="357"/>
      <c r="J113" s="358"/>
      <c r="K113" s="1298"/>
      <c r="L113" s="1298"/>
      <c r="M113" s="1305">
        <f t="shared" si="4"/>
        <v>0</v>
      </c>
      <c r="N113" s="355"/>
      <c r="O113" s="1298"/>
      <c r="P113" s="868"/>
      <c r="Q113" s="346"/>
      <c r="R113" s="3"/>
    </row>
    <row r="114" spans="1:18" ht="18.75" customHeight="1" outlineLevel="1" thickBot="1" x14ac:dyDescent="0.35">
      <c r="A114" s="1299"/>
      <c r="B114" s="1290">
        <v>55120</v>
      </c>
      <c r="C114" s="1301"/>
      <c r="D114" s="1301"/>
      <c r="E114" s="1301" t="s">
        <v>778</v>
      </c>
      <c r="F114" s="356"/>
      <c r="G114" s="357"/>
      <c r="H114" s="357"/>
      <c r="I114" s="357"/>
      <c r="J114" s="358" t="s">
        <v>1337</v>
      </c>
      <c r="K114" s="1298"/>
      <c r="L114" s="1298"/>
      <c r="M114" s="1305">
        <f t="shared" si="4"/>
        <v>0</v>
      </c>
      <c r="N114" s="355"/>
      <c r="O114" s="1298"/>
      <c r="P114" s="868"/>
      <c r="Q114" s="346"/>
      <c r="R114" s="3"/>
    </row>
    <row r="115" spans="1:18" ht="18.75" customHeight="1" x14ac:dyDescent="0.3">
      <c r="A115" s="1133"/>
      <c r="B115" s="1221">
        <v>55200</v>
      </c>
      <c r="C115" s="1133"/>
      <c r="D115" s="1133" t="s">
        <v>780</v>
      </c>
      <c r="E115" s="115"/>
      <c r="F115" s="115"/>
      <c r="G115" s="115"/>
      <c r="H115" s="115"/>
      <c r="I115" s="115"/>
      <c r="J115" s="1133"/>
      <c r="K115" s="1168"/>
      <c r="L115" s="1168"/>
      <c r="M115" s="1184">
        <f t="shared" si="4"/>
        <v>0</v>
      </c>
      <c r="N115" s="347"/>
      <c r="O115" s="1168"/>
      <c r="P115" s="347"/>
      <c r="Q115" s="3"/>
      <c r="R115" s="3"/>
    </row>
    <row r="116" spans="1:18" ht="18.75" customHeight="1" x14ac:dyDescent="0.3">
      <c r="A116" s="1133"/>
      <c r="B116" s="1221">
        <v>55300</v>
      </c>
      <c r="C116" s="1133"/>
      <c r="D116" s="1133" t="s">
        <v>782</v>
      </c>
      <c r="E116" s="115"/>
      <c r="F116" s="115"/>
      <c r="G116" s="115"/>
      <c r="H116" s="115"/>
      <c r="I116" s="115"/>
      <c r="J116" s="1133"/>
      <c r="K116" s="1168"/>
      <c r="L116" s="1168"/>
      <c r="M116" s="1184">
        <f t="shared" si="4"/>
        <v>0</v>
      </c>
      <c r="N116" s="347"/>
      <c r="O116" s="1168"/>
      <c r="P116" s="347"/>
      <c r="Q116" s="3"/>
      <c r="R116" s="3"/>
    </row>
    <row r="117" spans="1:18" ht="18.75" customHeight="1" x14ac:dyDescent="0.3">
      <c r="A117" s="1133"/>
      <c r="B117" s="1221">
        <v>55400</v>
      </c>
      <c r="C117" s="1133"/>
      <c r="D117" s="1133" t="s">
        <v>784</v>
      </c>
      <c r="E117" s="115"/>
      <c r="F117" s="115"/>
      <c r="G117" s="115"/>
      <c r="H117" s="115"/>
      <c r="I117" s="115"/>
      <c r="J117" s="1133"/>
      <c r="K117" s="1168"/>
      <c r="L117" s="1168"/>
      <c r="M117" s="1184">
        <f t="shared" si="4"/>
        <v>0</v>
      </c>
      <c r="N117" s="347"/>
      <c r="O117" s="1168"/>
      <c r="P117" s="347"/>
      <c r="Q117" s="3"/>
      <c r="R117" s="3"/>
    </row>
    <row r="118" spans="1:18" ht="18.75" customHeight="1" x14ac:dyDescent="0.25">
      <c r="A118" s="48"/>
      <c r="B118" s="284">
        <v>55000</v>
      </c>
      <c r="C118" s="48"/>
      <c r="D118" s="48" t="s">
        <v>773</v>
      </c>
      <c r="E118" s="115"/>
      <c r="F118" s="115"/>
      <c r="G118" s="115"/>
      <c r="H118" s="115"/>
      <c r="I118" s="115"/>
      <c r="J118" s="48"/>
      <c r="K118" s="164">
        <f>SUM(K112,K115:K117)</f>
        <v>0</v>
      </c>
      <c r="L118" s="164">
        <f>SUM(L112,L115:L117)</f>
        <v>0</v>
      </c>
      <c r="M118" s="164">
        <f>SUM(M112,M115:M117)</f>
        <v>0</v>
      </c>
      <c r="N118" s="164"/>
      <c r="O118" s="164">
        <f>SUM(O112,O115:O117)</f>
        <v>0</v>
      </c>
      <c r="P118" s="164"/>
      <c r="Q118" s="3"/>
      <c r="R118" s="3"/>
    </row>
    <row r="119" spans="1:18" ht="12" customHeight="1" x14ac:dyDescent="0.3">
      <c r="A119" s="1133"/>
      <c r="B119" s="1221"/>
      <c r="C119" s="1133"/>
      <c r="D119" s="1133"/>
      <c r="E119" s="115"/>
      <c r="F119" s="115"/>
      <c r="G119" s="115"/>
      <c r="H119" s="115"/>
      <c r="I119" s="115"/>
      <c r="J119" s="1133"/>
      <c r="K119" s="1184"/>
      <c r="L119" s="1184"/>
      <c r="M119" s="1285"/>
      <c r="N119" s="347"/>
      <c r="O119" s="1285"/>
      <c r="P119" s="347"/>
      <c r="Q119" s="3"/>
      <c r="R119" s="3"/>
    </row>
    <row r="120" spans="1:18" ht="18.75" customHeight="1" x14ac:dyDescent="0.3">
      <c r="A120" s="1133"/>
      <c r="B120" s="1221">
        <v>56100</v>
      </c>
      <c r="C120" s="1133"/>
      <c r="D120" s="1133" t="s">
        <v>787</v>
      </c>
      <c r="E120" s="115"/>
      <c r="F120" s="115"/>
      <c r="G120" s="115"/>
      <c r="H120" s="115"/>
      <c r="I120" s="115"/>
      <c r="J120" s="1133"/>
      <c r="K120" s="1168"/>
      <c r="L120" s="1168"/>
      <c r="M120" s="1184">
        <f>SUM(K120:L120)</f>
        <v>0</v>
      </c>
      <c r="N120" s="347"/>
      <c r="O120" s="1168"/>
      <c r="P120" s="347"/>
      <c r="Q120" s="3"/>
      <c r="R120" s="3"/>
    </row>
    <row r="121" spans="1:18" ht="18.75" customHeight="1" x14ac:dyDescent="0.3">
      <c r="A121" s="1133"/>
      <c r="B121" s="1221">
        <v>56200</v>
      </c>
      <c r="C121" s="1133"/>
      <c r="D121" s="1133" t="s">
        <v>789</v>
      </c>
      <c r="E121" s="115"/>
      <c r="F121" s="115"/>
      <c r="G121" s="115"/>
      <c r="H121" s="115"/>
      <c r="I121" s="115"/>
      <c r="J121" s="1133"/>
      <c r="K121" s="1168"/>
      <c r="L121" s="1168"/>
      <c r="M121" s="1184">
        <f>SUM(K121:L121)</f>
        <v>0</v>
      </c>
      <c r="N121" s="347"/>
      <c r="O121" s="1168"/>
      <c r="P121" s="347"/>
      <c r="Q121" s="3"/>
      <c r="R121" s="3"/>
    </row>
    <row r="122" spans="1:18" ht="18.75" customHeight="1" x14ac:dyDescent="0.3">
      <c r="A122" s="1133"/>
      <c r="B122" s="1221">
        <v>56300</v>
      </c>
      <c r="C122" s="1133"/>
      <c r="D122" s="1133" t="s">
        <v>791</v>
      </c>
      <c r="E122" s="115"/>
      <c r="F122" s="115"/>
      <c r="G122" s="115"/>
      <c r="H122" s="115"/>
      <c r="I122" s="115"/>
      <c r="J122" s="1133"/>
      <c r="K122" s="1168"/>
      <c r="L122" s="1168"/>
      <c r="M122" s="1184">
        <f>SUM(K122:L122)</f>
        <v>0</v>
      </c>
      <c r="N122" s="347"/>
      <c r="O122" s="1168"/>
      <c r="P122" s="347"/>
      <c r="Q122" s="3"/>
      <c r="R122" s="3"/>
    </row>
    <row r="123" spans="1:18" ht="18.75" customHeight="1" x14ac:dyDescent="0.3">
      <c r="A123" s="48"/>
      <c r="B123" s="284">
        <v>56000</v>
      </c>
      <c r="C123" s="48"/>
      <c r="D123" s="48" t="s">
        <v>786</v>
      </c>
      <c r="E123" s="115"/>
      <c r="F123" s="115"/>
      <c r="G123" s="115"/>
      <c r="H123" s="115"/>
      <c r="I123" s="115"/>
      <c r="J123" s="48"/>
      <c r="K123" s="164">
        <f>SUM(K120:K122)</f>
        <v>0</v>
      </c>
      <c r="L123" s="164">
        <f>SUM(L120:L122)</f>
        <v>0</v>
      </c>
      <c r="M123" s="164">
        <f>SUM(M120:M122)</f>
        <v>0</v>
      </c>
      <c r="N123" s="347"/>
      <c r="O123" s="164">
        <f>SUM(O120:O122)</f>
        <v>0</v>
      </c>
      <c r="P123" s="347"/>
      <c r="Q123" s="3"/>
      <c r="R123" s="3"/>
    </row>
    <row r="124" spans="1:18" ht="12" customHeight="1" x14ac:dyDescent="0.3">
      <c r="A124" s="1133"/>
      <c r="B124" s="1221"/>
      <c r="C124" s="1133"/>
      <c r="D124" s="1133"/>
      <c r="E124" s="115"/>
      <c r="F124" s="115"/>
      <c r="G124" s="115"/>
      <c r="H124" s="115"/>
      <c r="I124" s="115"/>
      <c r="J124" s="1133"/>
      <c r="K124" s="1184"/>
      <c r="L124" s="1184"/>
      <c r="M124" s="1285"/>
      <c r="N124" s="347"/>
      <c r="O124" s="1285"/>
      <c r="P124" s="347"/>
      <c r="Q124" s="3"/>
      <c r="R124" s="3"/>
    </row>
    <row r="125" spans="1:18" ht="18.75" customHeight="1" collapsed="1" thickBot="1" x14ac:dyDescent="0.3">
      <c r="A125" s="1286"/>
      <c r="B125" s="1287">
        <v>57100</v>
      </c>
      <c r="C125" s="1286"/>
      <c r="D125" s="1286" t="s">
        <v>794</v>
      </c>
      <c r="E125" s="349"/>
      <c r="F125" s="349"/>
      <c r="G125" s="349"/>
      <c r="H125" s="349"/>
      <c r="I125" s="349"/>
      <c r="J125" s="1286"/>
      <c r="K125" s="1288">
        <f>SUM(K126,K127)</f>
        <v>0</v>
      </c>
      <c r="L125" s="1288">
        <f>SUM(L126,L127)</f>
        <v>0</v>
      </c>
      <c r="M125" s="1288">
        <f>SUM(M126,M127)</f>
        <v>0</v>
      </c>
      <c r="N125" s="1288"/>
      <c r="O125" s="1288">
        <f>SUM(O126,O127)</f>
        <v>0</v>
      </c>
      <c r="P125" s="1184"/>
      <c r="Q125" s="3"/>
      <c r="R125" s="3"/>
    </row>
    <row r="126" spans="1:18" ht="18.75" hidden="1" customHeight="1" outlineLevel="1" thickBot="1" x14ac:dyDescent="0.35">
      <c r="A126" s="1289"/>
      <c r="B126" s="1290">
        <v>57110</v>
      </c>
      <c r="C126" s="1291"/>
      <c r="D126" s="1291"/>
      <c r="E126" s="1291" t="s">
        <v>795</v>
      </c>
      <c r="F126" s="352"/>
      <c r="G126" s="353"/>
      <c r="H126" s="353"/>
      <c r="I126" s="353"/>
      <c r="J126" s="354"/>
      <c r="K126" s="1298"/>
      <c r="L126" s="1298"/>
      <c r="M126" s="1296">
        <f>SUM(K126:L126)</f>
        <v>0</v>
      </c>
      <c r="N126" s="367"/>
      <c r="O126" s="1298"/>
      <c r="P126" s="867"/>
      <c r="Q126" s="3"/>
      <c r="R126" s="3"/>
    </row>
    <row r="127" spans="1:18" ht="18.75" hidden="1" customHeight="1" outlineLevel="1" thickBot="1" x14ac:dyDescent="0.35">
      <c r="A127" s="1299"/>
      <c r="B127" s="1300">
        <v>57120</v>
      </c>
      <c r="C127" s="1301"/>
      <c r="D127" s="1301"/>
      <c r="E127" s="1301" t="s">
        <v>797</v>
      </c>
      <c r="F127" s="356"/>
      <c r="G127" s="357"/>
      <c r="H127" s="357"/>
      <c r="I127" s="357"/>
      <c r="J127" s="358"/>
      <c r="K127" s="1305">
        <f>SUM(K128:K129)</f>
        <v>0</v>
      </c>
      <c r="L127" s="1305">
        <f>SUM(L128:L129)</f>
        <v>0</v>
      </c>
      <c r="M127" s="1305">
        <f>SUM(K127:L127)</f>
        <v>0</v>
      </c>
      <c r="N127" s="355"/>
      <c r="O127" s="1305">
        <f>SUM(O128:O129)</f>
        <v>0</v>
      </c>
      <c r="P127" s="867"/>
      <c r="Q127" s="3"/>
      <c r="R127" s="3"/>
    </row>
    <row r="128" spans="1:18" ht="18.75" hidden="1" customHeight="1" outlineLevel="2" thickBot="1" x14ac:dyDescent="0.35">
      <c r="A128" s="1320"/>
      <c r="B128" s="1320">
        <v>57121</v>
      </c>
      <c r="C128" s="1321"/>
      <c r="D128" s="1321"/>
      <c r="E128" s="1321"/>
      <c r="F128" s="1321" t="s">
        <v>1367</v>
      </c>
      <c r="G128" s="368"/>
      <c r="H128" s="368"/>
      <c r="I128" s="368"/>
      <c r="J128" s="368"/>
      <c r="K128" s="1322"/>
      <c r="L128" s="1322"/>
      <c r="M128" s="1323">
        <f>SUM(K128:L128)</f>
        <v>0</v>
      </c>
      <c r="N128" s="369"/>
      <c r="O128" s="1322"/>
      <c r="P128" s="870"/>
      <c r="Q128" s="3"/>
      <c r="R128" s="3"/>
    </row>
    <row r="129" spans="1:26" ht="18.75" hidden="1" customHeight="1" outlineLevel="2" thickBot="1" x14ac:dyDescent="0.35">
      <c r="A129" s="1314"/>
      <c r="B129" s="1314">
        <v>57122</v>
      </c>
      <c r="C129" s="1315"/>
      <c r="D129" s="1315"/>
      <c r="E129" s="1315"/>
      <c r="F129" s="1315" t="s">
        <v>1368</v>
      </c>
      <c r="G129" s="360"/>
      <c r="H129" s="360"/>
      <c r="I129" s="360"/>
      <c r="J129" s="360"/>
      <c r="K129" s="1316"/>
      <c r="L129" s="1316"/>
      <c r="M129" s="1324">
        <f>SUM(K129:L129)</f>
        <v>0</v>
      </c>
      <c r="N129" s="370"/>
      <c r="O129" s="1316"/>
      <c r="P129" s="870"/>
      <c r="Q129" s="3"/>
      <c r="R129" s="3"/>
    </row>
    <row r="130" spans="1:26" ht="18.75" customHeight="1" collapsed="1" thickBot="1" x14ac:dyDescent="0.35">
      <c r="A130" s="1325"/>
      <c r="B130" s="1326">
        <v>57200</v>
      </c>
      <c r="C130" s="1325"/>
      <c r="D130" s="1325" t="s">
        <v>799</v>
      </c>
      <c r="E130" s="371"/>
      <c r="F130" s="371"/>
      <c r="G130" s="371"/>
      <c r="H130" s="371"/>
      <c r="I130" s="371"/>
      <c r="J130" s="1325"/>
      <c r="K130" s="1327">
        <f>SUM(K131:K133)</f>
        <v>0</v>
      </c>
      <c r="L130" s="1327">
        <f>SUM(L131:L133)</f>
        <v>0</v>
      </c>
      <c r="M130" s="1327">
        <f>SUM(M131:M133)</f>
        <v>0</v>
      </c>
      <c r="N130" s="1327"/>
      <c r="O130" s="1328">
        <f>SUM(O131:O133)</f>
        <v>0</v>
      </c>
      <c r="P130" s="372"/>
      <c r="Q130" s="3"/>
      <c r="R130" s="3"/>
    </row>
    <row r="131" spans="1:26" ht="18.75" hidden="1" customHeight="1" outlineLevel="1" thickBot="1" x14ac:dyDescent="0.35">
      <c r="A131" s="1289"/>
      <c r="B131" s="1290">
        <v>57210</v>
      </c>
      <c r="C131" s="1291"/>
      <c r="D131" s="1291"/>
      <c r="E131" s="1291" t="s">
        <v>800</v>
      </c>
      <c r="F131" s="352"/>
      <c r="G131" s="353"/>
      <c r="H131" s="353"/>
      <c r="I131" s="353"/>
      <c r="J131" s="354"/>
      <c r="K131" s="1298"/>
      <c r="L131" s="1298"/>
      <c r="M131" s="1296">
        <f t="shared" ref="M131:M136" si="5">SUM(K131:L131)</f>
        <v>0</v>
      </c>
      <c r="N131" s="367"/>
      <c r="O131" s="1298"/>
      <c r="P131" s="867"/>
      <c r="Q131" s="3"/>
      <c r="R131" s="3"/>
    </row>
    <row r="132" spans="1:26" ht="18.75" hidden="1" customHeight="1" outlineLevel="1" thickBot="1" x14ac:dyDescent="0.35">
      <c r="A132" s="1289"/>
      <c r="B132" s="1290">
        <v>57220</v>
      </c>
      <c r="C132" s="1291"/>
      <c r="D132" s="1291"/>
      <c r="E132" s="1291" t="s">
        <v>802</v>
      </c>
      <c r="F132" s="352"/>
      <c r="G132" s="353"/>
      <c r="H132" s="353"/>
      <c r="I132" s="353"/>
      <c r="J132" s="354"/>
      <c r="K132" s="1298"/>
      <c r="L132" s="1298"/>
      <c r="M132" s="1296">
        <f t="shared" si="5"/>
        <v>0</v>
      </c>
      <c r="N132" s="367"/>
      <c r="O132" s="1298"/>
      <c r="P132" s="867"/>
      <c r="Q132" s="3"/>
      <c r="R132" s="3"/>
      <c r="S132" s="3"/>
      <c r="T132" s="3"/>
      <c r="U132" s="3"/>
      <c r="V132" s="3"/>
      <c r="W132" s="3"/>
      <c r="X132" s="3"/>
      <c r="Y132" s="3"/>
      <c r="Z132" s="3"/>
    </row>
    <row r="133" spans="1:26" ht="18.75" hidden="1" customHeight="1" outlineLevel="1" thickBot="1" x14ac:dyDescent="0.35">
      <c r="A133" s="1299"/>
      <c r="B133" s="1300">
        <v>57230</v>
      </c>
      <c r="C133" s="1301"/>
      <c r="D133" s="1301"/>
      <c r="E133" s="1301" t="s">
        <v>804</v>
      </c>
      <c r="F133" s="356"/>
      <c r="G133" s="357"/>
      <c r="H133" s="357"/>
      <c r="I133" s="357"/>
      <c r="J133" s="358"/>
      <c r="K133" s="1298"/>
      <c r="L133" s="1298"/>
      <c r="M133" s="1305">
        <f t="shared" si="5"/>
        <v>0</v>
      </c>
      <c r="N133" s="355"/>
      <c r="O133" s="1298"/>
      <c r="P133" s="867"/>
      <c r="Q133" s="3"/>
      <c r="R133" s="3"/>
    </row>
    <row r="134" spans="1:26" ht="18.75" customHeight="1" x14ac:dyDescent="0.3">
      <c r="A134" s="1133"/>
      <c r="B134" s="1221">
        <v>57300</v>
      </c>
      <c r="C134" s="1133"/>
      <c r="D134" s="1133" t="s">
        <v>805</v>
      </c>
      <c r="E134" s="115"/>
      <c r="F134" s="115"/>
      <c r="G134" s="115"/>
      <c r="H134" s="346"/>
      <c r="I134" s="115"/>
      <c r="J134" s="1133"/>
      <c r="K134" s="1168"/>
      <c r="L134" s="1168"/>
      <c r="M134" s="1184">
        <f t="shared" si="5"/>
        <v>0</v>
      </c>
      <c r="N134" s="347"/>
      <c r="O134" s="1168"/>
      <c r="P134" s="347"/>
      <c r="Q134" s="3"/>
      <c r="R134" s="3"/>
    </row>
    <row r="135" spans="1:26" ht="18.75" customHeight="1" x14ac:dyDescent="0.3">
      <c r="A135" s="1133"/>
      <c r="B135" s="1307">
        <v>57400</v>
      </c>
      <c r="C135" s="1182"/>
      <c r="D135" s="1182" t="s">
        <v>807</v>
      </c>
      <c r="E135" s="761"/>
      <c r="F135" s="761"/>
      <c r="G135" s="346"/>
      <c r="H135" s="115"/>
      <c r="I135" s="115"/>
      <c r="J135" s="1133"/>
      <c r="K135" s="1168"/>
      <c r="L135" s="1168"/>
      <c r="M135" s="1184">
        <f t="shared" si="5"/>
        <v>0</v>
      </c>
      <c r="N135" s="347"/>
      <c r="O135" s="1168"/>
      <c r="P135" s="347"/>
      <c r="Q135" s="3"/>
      <c r="R135" s="3"/>
    </row>
    <row r="136" spans="1:26" ht="18.75" customHeight="1" x14ac:dyDescent="0.3">
      <c r="A136" s="1133"/>
      <c r="B136" s="1221">
        <v>57500</v>
      </c>
      <c r="C136" s="1133"/>
      <c r="D136" s="1133" t="s">
        <v>809</v>
      </c>
      <c r="E136" s="115"/>
      <c r="F136" s="115"/>
      <c r="G136" s="115"/>
      <c r="H136" s="346"/>
      <c r="I136" s="115"/>
      <c r="J136" s="1133"/>
      <c r="K136" s="1168"/>
      <c r="L136" s="1168"/>
      <c r="M136" s="1184">
        <f t="shared" si="5"/>
        <v>0</v>
      </c>
      <c r="N136" s="347"/>
      <c r="O136" s="1168"/>
      <c r="P136" s="347"/>
      <c r="Q136" s="3"/>
      <c r="R136" s="3"/>
    </row>
    <row r="137" spans="1:26" ht="18.75" customHeight="1" collapsed="1" thickBot="1" x14ac:dyDescent="0.3">
      <c r="A137" s="1286"/>
      <c r="B137" s="1287">
        <v>57700</v>
      </c>
      <c r="C137" s="1286"/>
      <c r="D137" s="1286" t="s">
        <v>811</v>
      </c>
      <c r="E137" s="349"/>
      <c r="F137" s="349"/>
      <c r="G137" s="349"/>
      <c r="H137" s="349"/>
      <c r="I137" s="349"/>
      <c r="J137" s="1286"/>
      <c r="K137" s="1288">
        <f>SUM(K138:K139)</f>
        <v>0</v>
      </c>
      <c r="L137" s="1288">
        <f>SUM(L138:L139)</f>
        <v>0</v>
      </c>
      <c r="M137" s="1288">
        <f>SUM(M138:M139)</f>
        <v>0</v>
      </c>
      <c r="N137" s="1288"/>
      <c r="O137" s="1288">
        <f>SUM(O138:O139)</f>
        <v>0</v>
      </c>
      <c r="P137" s="1184"/>
      <c r="Q137" s="3"/>
      <c r="R137" s="3"/>
    </row>
    <row r="138" spans="1:26" ht="18.75" hidden="1" customHeight="1" outlineLevel="1" thickBot="1" x14ac:dyDescent="0.35">
      <c r="A138" s="1289"/>
      <c r="B138" s="1290">
        <v>57710</v>
      </c>
      <c r="C138" s="1291"/>
      <c r="D138" s="1291"/>
      <c r="E138" s="1291" t="s">
        <v>1369</v>
      </c>
      <c r="F138" s="352"/>
      <c r="G138" s="353"/>
      <c r="H138" s="353"/>
      <c r="I138" s="353"/>
      <c r="J138" s="354"/>
      <c r="K138" s="1298"/>
      <c r="L138" s="1298"/>
      <c r="M138" s="1296">
        <f>SUM(K138:L138)</f>
        <v>0</v>
      </c>
      <c r="N138" s="367"/>
      <c r="O138" s="1298"/>
      <c r="P138" s="867"/>
      <c r="Q138" s="3"/>
      <c r="R138" s="3"/>
    </row>
    <row r="139" spans="1:26" ht="18.75" hidden="1" customHeight="1" outlineLevel="1" thickBot="1" x14ac:dyDescent="0.35">
      <c r="A139" s="1299"/>
      <c r="B139" s="1300">
        <v>57720</v>
      </c>
      <c r="C139" s="1301"/>
      <c r="D139" s="1301"/>
      <c r="E139" s="1301" t="s">
        <v>1370</v>
      </c>
      <c r="F139" s="356"/>
      <c r="G139" s="357"/>
      <c r="H139" s="357"/>
      <c r="I139" s="357"/>
      <c r="J139" s="358"/>
      <c r="K139" s="1298"/>
      <c r="L139" s="1298"/>
      <c r="M139" s="1305">
        <f>SUM(K139:L139)</f>
        <v>0</v>
      </c>
      <c r="N139" s="355"/>
      <c r="O139" s="1298"/>
      <c r="P139" s="867"/>
      <c r="Q139" s="3"/>
      <c r="R139" s="3"/>
    </row>
    <row r="140" spans="1:26" ht="18.75" customHeight="1" x14ac:dyDescent="0.25">
      <c r="A140" s="760"/>
      <c r="B140" s="871">
        <v>57000</v>
      </c>
      <c r="C140" s="760"/>
      <c r="D140" s="760" t="s">
        <v>793</v>
      </c>
      <c r="E140" s="761"/>
      <c r="F140" s="761"/>
      <c r="G140" s="761"/>
      <c r="H140" s="761"/>
      <c r="I140" s="761"/>
      <c r="J140" s="760"/>
      <c r="K140" s="763">
        <f>SUM(K125,K130,K134,K135,K136,K137)</f>
        <v>0</v>
      </c>
      <c r="L140" s="763">
        <f>SUM(L125,L130,L134,L135,L136,L137)</f>
        <v>0</v>
      </c>
      <c r="M140" s="763">
        <f>SUM(M125,M130,M134,M135,M136,M137)</f>
        <v>0</v>
      </c>
      <c r="N140" s="763"/>
      <c r="O140" s="763">
        <f>SUM(O125,O130,O134,O135,O136,O137)</f>
        <v>0</v>
      </c>
      <c r="P140" s="164"/>
      <c r="Q140" s="3"/>
      <c r="R140" s="3"/>
    </row>
    <row r="141" spans="1:26" ht="12" customHeight="1" x14ac:dyDescent="0.3">
      <c r="A141" s="1133"/>
      <c r="B141" s="1221"/>
      <c r="C141" s="1133"/>
      <c r="D141" s="1133"/>
      <c r="E141" s="115"/>
      <c r="F141" s="115"/>
      <c r="G141" s="115"/>
      <c r="H141" s="115"/>
      <c r="I141" s="115"/>
      <c r="J141" s="1133"/>
      <c r="K141" s="1184"/>
      <c r="L141" s="1184"/>
      <c r="M141" s="1285"/>
      <c r="N141" s="347"/>
      <c r="O141" s="1285"/>
      <c r="P141" s="347"/>
      <c r="Q141" s="3"/>
      <c r="R141" s="3"/>
    </row>
    <row r="142" spans="1:26" ht="18.75" customHeight="1" thickBot="1" x14ac:dyDescent="0.3">
      <c r="A142" s="1286"/>
      <c r="B142" s="1287">
        <v>58100</v>
      </c>
      <c r="C142" s="1286"/>
      <c r="D142" s="1286" t="s">
        <v>816</v>
      </c>
      <c r="E142" s="349"/>
      <c r="F142" s="349"/>
      <c r="G142" s="349"/>
      <c r="H142" s="349"/>
      <c r="I142" s="349"/>
      <c r="J142" s="1286"/>
      <c r="K142" s="1168"/>
      <c r="L142" s="1168"/>
      <c r="M142" s="1183">
        <f>SUM(K142:L142)</f>
        <v>0</v>
      </c>
      <c r="N142" s="1288"/>
      <c r="O142" s="1168"/>
      <c r="P142" s="1184"/>
      <c r="Q142" s="3"/>
      <c r="R142" s="3"/>
    </row>
    <row r="143" spans="1:26" ht="18.75" customHeight="1" x14ac:dyDescent="0.3">
      <c r="A143" s="1182"/>
      <c r="B143" s="1221">
        <v>58200</v>
      </c>
      <c r="C143" s="1133"/>
      <c r="D143" s="1133" t="s">
        <v>818</v>
      </c>
      <c r="E143" s="115"/>
      <c r="F143" s="115"/>
      <c r="G143" s="115"/>
      <c r="H143" s="115"/>
      <c r="I143" s="761"/>
      <c r="J143" s="1182"/>
      <c r="K143" s="1168"/>
      <c r="L143" s="1168"/>
      <c r="M143" s="1183">
        <f>SUM(K143:L143)</f>
        <v>0</v>
      </c>
      <c r="N143" s="869"/>
      <c r="O143" s="1168"/>
      <c r="P143" s="347"/>
      <c r="Q143" s="3"/>
      <c r="R143" s="3"/>
      <c r="S143" s="3"/>
      <c r="T143" s="3"/>
      <c r="U143" s="3"/>
      <c r="V143" s="3"/>
      <c r="W143" s="3"/>
      <c r="X143" s="3"/>
      <c r="Y143" s="3"/>
      <c r="Z143" s="3"/>
    </row>
    <row r="144" spans="1:26" ht="18.75" customHeight="1" x14ac:dyDescent="0.3">
      <c r="A144" s="373"/>
      <c r="B144" s="1221">
        <v>58300</v>
      </c>
      <c r="C144" s="346"/>
      <c r="D144" s="1133" t="s">
        <v>820</v>
      </c>
      <c r="E144" s="115"/>
      <c r="F144" s="115"/>
      <c r="G144" s="115"/>
      <c r="H144" s="115"/>
      <c r="I144" s="761"/>
      <c r="J144" s="1182"/>
      <c r="K144" s="1168"/>
      <c r="L144" s="1168"/>
      <c r="M144" s="1183">
        <f>SUM(K144:L144)</f>
        <v>0</v>
      </c>
      <c r="N144" s="869"/>
      <c r="O144" s="1168"/>
      <c r="P144" s="347"/>
      <c r="Q144" s="3"/>
      <c r="R144" s="3"/>
      <c r="S144" s="3"/>
      <c r="T144" s="3"/>
      <c r="U144" s="3"/>
      <c r="V144" s="3"/>
      <c r="W144" s="3"/>
      <c r="X144" s="3"/>
      <c r="Y144" s="3"/>
      <c r="Z144" s="3"/>
    </row>
    <row r="145" spans="1:18" ht="18.75" customHeight="1" x14ac:dyDescent="0.3">
      <c r="A145" s="1133"/>
      <c r="B145" s="1307">
        <v>58400</v>
      </c>
      <c r="C145" s="1182"/>
      <c r="D145" s="1182" t="s">
        <v>822</v>
      </c>
      <c r="E145" s="761"/>
      <c r="F145" s="761"/>
      <c r="G145" s="346"/>
      <c r="H145" s="115"/>
      <c r="I145" s="115"/>
      <c r="J145" s="1133"/>
      <c r="K145" s="1168"/>
      <c r="L145" s="1168"/>
      <c r="M145" s="1183">
        <f>SUM(K145:L145)</f>
        <v>0</v>
      </c>
      <c r="N145" s="347"/>
      <c r="O145" s="1168"/>
      <c r="P145" s="347"/>
      <c r="Q145" s="3"/>
      <c r="R145" s="3"/>
    </row>
    <row r="146" spans="1:18" ht="18.75" customHeight="1" x14ac:dyDescent="0.25">
      <c r="A146" s="48"/>
      <c r="B146" s="284">
        <v>58000</v>
      </c>
      <c r="C146" s="48"/>
      <c r="D146" s="48" t="s">
        <v>815</v>
      </c>
      <c r="E146" s="115"/>
      <c r="F146" s="115"/>
      <c r="G146" s="115"/>
      <c r="H146" s="115"/>
      <c r="I146" s="115"/>
      <c r="J146" s="48"/>
      <c r="K146" s="164">
        <f>SUM(K142,K143,K144,K145)</f>
        <v>0</v>
      </c>
      <c r="L146" s="164">
        <f>SUM(L142,L143,L144,L145)</f>
        <v>0</v>
      </c>
      <c r="M146" s="164">
        <f>SUM(M142,M143,M144,M145)</f>
        <v>0</v>
      </c>
      <c r="N146" s="164"/>
      <c r="O146" s="164">
        <f>SUM(O142,O143,O144,O145)</f>
        <v>0</v>
      </c>
      <c r="P146" s="164"/>
      <c r="Q146" s="3"/>
      <c r="R146" s="3"/>
    </row>
    <row r="147" spans="1:18" ht="12" customHeight="1" x14ac:dyDescent="0.3">
      <c r="A147" s="1133"/>
      <c r="B147" s="1221"/>
      <c r="C147" s="1133"/>
      <c r="D147" s="1133"/>
      <c r="E147" s="115"/>
      <c r="F147" s="115"/>
      <c r="G147" s="115"/>
      <c r="H147" s="115"/>
      <c r="I147" s="115"/>
      <c r="J147" s="1133"/>
      <c r="K147" s="1184"/>
      <c r="L147" s="1184"/>
      <c r="M147" s="1285"/>
      <c r="N147" s="347"/>
      <c r="O147" s="1285"/>
      <c r="P147" s="347"/>
      <c r="Q147" s="3"/>
      <c r="R147" s="3"/>
    </row>
    <row r="148" spans="1:18" ht="18.75" customHeight="1" thickBot="1" x14ac:dyDescent="0.3">
      <c r="A148" s="1170"/>
      <c r="B148" s="1309">
        <v>59100</v>
      </c>
      <c r="C148" s="1170"/>
      <c r="D148" s="1170" t="s">
        <v>825</v>
      </c>
      <c r="E148" s="669"/>
      <c r="F148" s="669"/>
      <c r="G148" s="669"/>
      <c r="H148" s="669"/>
      <c r="I148" s="669"/>
      <c r="J148" s="1170"/>
      <c r="K148" s="1187">
        <f>SUM(K149:K150)</f>
        <v>0</v>
      </c>
      <c r="L148" s="1187">
        <f>SUM(L149:L150)</f>
        <v>0</v>
      </c>
      <c r="M148" s="1187">
        <f>SUM(M149:M150)</f>
        <v>0</v>
      </c>
      <c r="N148" s="1187"/>
      <c r="O148" s="1187">
        <f>SUM(O149:O150)</f>
        <v>0</v>
      </c>
      <c r="P148" s="1184"/>
      <c r="Q148" s="3"/>
      <c r="R148" s="3"/>
    </row>
    <row r="149" spans="1:18" ht="18.75" customHeight="1" outlineLevel="1" thickBot="1" x14ac:dyDescent="0.35">
      <c r="A149" s="1299"/>
      <c r="B149" s="1300">
        <v>59110</v>
      </c>
      <c r="C149" s="1301"/>
      <c r="D149" s="1301"/>
      <c r="E149" s="1301" t="s">
        <v>826</v>
      </c>
      <c r="F149" s="356"/>
      <c r="G149" s="357"/>
      <c r="H149" s="357"/>
      <c r="I149" s="357"/>
      <c r="J149" s="358"/>
      <c r="K149" s="1298"/>
      <c r="L149" s="1298"/>
      <c r="M149" s="1305">
        <f t="shared" ref="M149:M156" si="6">SUM(K149:L149)</f>
        <v>0</v>
      </c>
      <c r="N149" s="355"/>
      <c r="O149" s="1298"/>
      <c r="P149" s="867"/>
      <c r="Q149" s="3"/>
      <c r="R149" s="3"/>
    </row>
    <row r="150" spans="1:18" ht="18.75" customHeight="1" outlineLevel="1" thickBot="1" x14ac:dyDescent="0.35">
      <c r="A150" s="1299"/>
      <c r="B150" s="1300">
        <v>59120</v>
      </c>
      <c r="C150" s="1301"/>
      <c r="D150" s="1301"/>
      <c r="E150" s="1301" t="s">
        <v>828</v>
      </c>
      <c r="F150" s="356"/>
      <c r="G150" s="357"/>
      <c r="H150" s="357"/>
      <c r="I150" s="357"/>
      <c r="J150" s="358"/>
      <c r="K150" s="1298"/>
      <c r="L150" s="1298"/>
      <c r="M150" s="1305">
        <f t="shared" si="6"/>
        <v>0</v>
      </c>
      <c r="N150" s="355"/>
      <c r="O150" s="1298"/>
      <c r="P150" s="867"/>
      <c r="Q150" s="3"/>
      <c r="R150" s="3"/>
    </row>
    <row r="151" spans="1:18" ht="18.75" customHeight="1" x14ac:dyDescent="0.3">
      <c r="A151" s="1182"/>
      <c r="B151" s="1307">
        <v>59200</v>
      </c>
      <c r="C151" s="1182"/>
      <c r="D151" s="1182" t="s">
        <v>830</v>
      </c>
      <c r="E151" s="761"/>
      <c r="F151" s="761"/>
      <c r="G151" s="761"/>
      <c r="H151" s="761"/>
      <c r="I151" s="761"/>
      <c r="J151" s="1182"/>
      <c r="K151" s="1168"/>
      <c r="L151" s="1168"/>
      <c r="M151" s="1183">
        <f t="shared" si="6"/>
        <v>0</v>
      </c>
      <c r="N151" s="869"/>
      <c r="O151" s="1168"/>
      <c r="P151" s="347"/>
      <c r="Q151" s="3"/>
      <c r="R151" s="3"/>
    </row>
    <row r="152" spans="1:18" ht="18.75" customHeight="1" x14ac:dyDescent="0.3">
      <c r="A152" s="1133"/>
      <c r="B152" s="1221">
        <v>59300</v>
      </c>
      <c r="C152" s="1133"/>
      <c r="D152" s="1133" t="s">
        <v>832</v>
      </c>
      <c r="E152" s="115"/>
      <c r="F152" s="115"/>
      <c r="G152" s="115"/>
      <c r="H152" s="115"/>
      <c r="I152" s="115"/>
      <c r="J152" s="1133"/>
      <c r="K152" s="1168"/>
      <c r="L152" s="1168"/>
      <c r="M152" s="1184">
        <f t="shared" si="6"/>
        <v>0</v>
      </c>
      <c r="N152" s="347"/>
      <c r="O152" s="1168"/>
      <c r="P152" s="347"/>
      <c r="Q152" s="3"/>
      <c r="R152" s="3"/>
    </row>
    <row r="153" spans="1:18" ht="18.75" customHeight="1" x14ac:dyDescent="0.3">
      <c r="A153" s="1133"/>
      <c r="B153" s="1221">
        <v>59400</v>
      </c>
      <c r="C153" s="1133"/>
      <c r="D153" s="1133" t="s">
        <v>834</v>
      </c>
      <c r="E153" s="115"/>
      <c r="F153" s="115"/>
      <c r="G153" s="115"/>
      <c r="H153" s="115"/>
      <c r="I153" s="115"/>
      <c r="J153" s="1133"/>
      <c r="K153" s="1168"/>
      <c r="L153" s="1168"/>
      <c r="M153" s="1184">
        <f t="shared" si="6"/>
        <v>0</v>
      </c>
      <c r="N153" s="347"/>
      <c r="O153" s="1168"/>
      <c r="P153" s="347"/>
      <c r="Q153" s="3"/>
      <c r="R153" s="3"/>
    </row>
    <row r="154" spans="1:18" ht="18.75" customHeight="1" thickBot="1" x14ac:dyDescent="0.3">
      <c r="A154" s="1286"/>
      <c r="B154" s="1287">
        <v>59500</v>
      </c>
      <c r="C154" s="1286"/>
      <c r="D154" s="1286" t="s">
        <v>1371</v>
      </c>
      <c r="E154" s="349"/>
      <c r="F154" s="349"/>
      <c r="G154" s="349"/>
      <c r="H154" s="349"/>
      <c r="I154" s="349"/>
      <c r="J154" s="1286"/>
      <c r="K154" s="1288">
        <f>SUM(K155:K156)</f>
        <v>0</v>
      </c>
      <c r="L154" s="1288">
        <f>SUM(L155:L156)</f>
        <v>0</v>
      </c>
      <c r="M154" s="1288">
        <f t="shared" si="6"/>
        <v>0</v>
      </c>
      <c r="N154" s="1288"/>
      <c r="O154" s="1288">
        <f>SUM(O155:O156)</f>
        <v>0</v>
      </c>
      <c r="P154" s="1184"/>
      <c r="Q154" s="3"/>
      <c r="R154" s="3"/>
    </row>
    <row r="155" spans="1:18" ht="18.75" customHeight="1" outlineLevel="1" thickBot="1" x14ac:dyDescent="0.35">
      <c r="A155" s="1289"/>
      <c r="B155" s="1290">
        <v>59510</v>
      </c>
      <c r="C155" s="1291"/>
      <c r="D155" s="1291"/>
      <c r="E155" s="1291" t="s">
        <v>837</v>
      </c>
      <c r="F155" s="352"/>
      <c r="G155" s="353"/>
      <c r="H155" s="353"/>
      <c r="I155" s="353"/>
      <c r="J155" s="354"/>
      <c r="K155" s="1298"/>
      <c r="L155" s="1298"/>
      <c r="M155" s="1296">
        <f t="shared" si="6"/>
        <v>0</v>
      </c>
      <c r="N155" s="367"/>
      <c r="O155" s="1298"/>
      <c r="P155" s="867"/>
      <c r="Q155" s="3"/>
      <c r="R155" s="3"/>
    </row>
    <row r="156" spans="1:18" ht="18.75" customHeight="1" outlineLevel="1" thickBot="1" x14ac:dyDescent="0.35">
      <c r="A156" s="1299"/>
      <c r="B156" s="1300">
        <v>59530</v>
      </c>
      <c r="C156" s="1301"/>
      <c r="D156" s="1301"/>
      <c r="E156" s="1301" t="s">
        <v>839</v>
      </c>
      <c r="F156" s="356"/>
      <c r="G156" s="357"/>
      <c r="H156" s="357"/>
      <c r="I156" s="357"/>
      <c r="J156" s="358"/>
      <c r="K156" s="1298"/>
      <c r="L156" s="1298"/>
      <c r="M156" s="1305">
        <f t="shared" si="6"/>
        <v>0</v>
      </c>
      <c r="N156" s="355"/>
      <c r="O156" s="1298"/>
      <c r="P156" s="867"/>
      <c r="Q156" s="3"/>
      <c r="R156" s="3"/>
    </row>
    <row r="157" spans="1:18" ht="18.75" customHeight="1" x14ac:dyDescent="0.25">
      <c r="A157" s="760"/>
      <c r="B157" s="871">
        <v>59000</v>
      </c>
      <c r="C157" s="760"/>
      <c r="D157" s="760" t="s">
        <v>824</v>
      </c>
      <c r="E157" s="761"/>
      <c r="F157" s="761"/>
      <c r="G157" s="761"/>
      <c r="H157" s="761"/>
      <c r="I157" s="761"/>
      <c r="J157" s="760"/>
      <c r="K157" s="763">
        <f>SUM(K148,K151,K152,K153,K154)</f>
        <v>0</v>
      </c>
      <c r="L157" s="763">
        <f>SUM(L148,L151,L152,L153,L154)</f>
        <v>0</v>
      </c>
      <c r="M157" s="763">
        <f>SUM(M148,M151,M152,M153,M154)</f>
        <v>0</v>
      </c>
      <c r="N157" s="763"/>
      <c r="O157" s="763">
        <f>SUM(O148,O151,O152,O153,O154)</f>
        <v>0</v>
      </c>
      <c r="P157" s="164"/>
      <c r="Q157" s="3"/>
      <c r="R157" s="3"/>
    </row>
    <row r="158" spans="1:18" ht="12" customHeight="1" x14ac:dyDescent="0.3">
      <c r="A158" s="1133"/>
      <c r="B158" s="1221"/>
      <c r="C158" s="1133"/>
      <c r="D158" s="1133"/>
      <c r="E158" s="115"/>
      <c r="F158" s="115"/>
      <c r="G158" s="115"/>
      <c r="H158" s="115"/>
      <c r="I158" s="115"/>
      <c r="J158" s="1133"/>
      <c r="K158" s="1184"/>
      <c r="L158" s="1184"/>
      <c r="M158" s="1285"/>
      <c r="N158" s="347"/>
      <c r="O158" s="1285"/>
      <c r="P158" s="347"/>
      <c r="Q158" s="3"/>
      <c r="R158" s="3"/>
    </row>
    <row r="159" spans="1:18" ht="18.75" customHeight="1" collapsed="1" thickBot="1" x14ac:dyDescent="0.35">
      <c r="A159" s="1286"/>
      <c r="B159" s="1287">
        <v>61100</v>
      </c>
      <c r="C159" s="1286"/>
      <c r="D159" s="1286" t="s">
        <v>841</v>
      </c>
      <c r="E159" s="349"/>
      <c r="F159" s="349"/>
      <c r="G159" s="349"/>
      <c r="H159" s="349"/>
      <c r="I159" s="349"/>
      <c r="J159" s="1286"/>
      <c r="K159" s="1288">
        <f>SUM(K160:K161)</f>
        <v>0</v>
      </c>
      <c r="L159" s="1288">
        <f>SUM(L160:L161)</f>
        <v>0</v>
      </c>
      <c r="M159" s="1288">
        <f t="shared" ref="M159:M167" si="7">SUM(K159:L159)</f>
        <v>0</v>
      </c>
      <c r="N159" s="1288"/>
      <c r="O159" s="1288">
        <f>SUM(O160:O161)</f>
        <v>0</v>
      </c>
      <c r="P159" s="347"/>
      <c r="Q159" s="3"/>
      <c r="R159" s="3"/>
    </row>
    <row r="160" spans="1:18" ht="18.75" hidden="1" customHeight="1" outlineLevel="1" thickBot="1" x14ac:dyDescent="0.35">
      <c r="A160" s="1289"/>
      <c r="B160" s="1290">
        <v>61110</v>
      </c>
      <c r="C160" s="1291"/>
      <c r="D160" s="1291"/>
      <c r="E160" s="1291" t="s">
        <v>843</v>
      </c>
      <c r="F160" s="352"/>
      <c r="G160" s="353"/>
      <c r="H160" s="353"/>
      <c r="I160" s="353"/>
      <c r="J160" s="354"/>
      <c r="K160" s="353"/>
      <c r="L160" s="1298"/>
      <c r="M160" s="1296">
        <f t="shared" si="7"/>
        <v>0</v>
      </c>
      <c r="N160" s="367"/>
      <c r="O160" s="1298"/>
      <c r="P160" s="867"/>
      <c r="Q160" s="3"/>
      <c r="R160" s="3"/>
    </row>
    <row r="161" spans="1:26" ht="18.75" hidden="1" customHeight="1" outlineLevel="1" thickBot="1" x14ac:dyDescent="0.35">
      <c r="A161" s="1299"/>
      <c r="B161" s="1300">
        <v>61120</v>
      </c>
      <c r="C161" s="1301"/>
      <c r="D161" s="1301"/>
      <c r="E161" s="1301" t="s">
        <v>845</v>
      </c>
      <c r="F161" s="356"/>
      <c r="G161" s="357"/>
      <c r="H161" s="357"/>
      <c r="I161" s="357"/>
      <c r="J161" s="358"/>
      <c r="K161" s="357"/>
      <c r="L161" s="1298"/>
      <c r="M161" s="1305">
        <f t="shared" si="7"/>
        <v>0</v>
      </c>
      <c r="N161" s="355"/>
      <c r="O161" s="1298"/>
      <c r="P161" s="867"/>
      <c r="Q161" s="3"/>
      <c r="R161" s="3"/>
    </row>
    <row r="162" spans="1:26" ht="18.75" customHeight="1" collapsed="1" thickBot="1" x14ac:dyDescent="0.35">
      <c r="A162" s="1140"/>
      <c r="B162" s="1329">
        <v>61200</v>
      </c>
      <c r="C162" s="1140"/>
      <c r="D162" s="1140" t="s">
        <v>847</v>
      </c>
      <c r="E162" s="872"/>
      <c r="F162" s="872"/>
      <c r="G162" s="872"/>
      <c r="H162" s="872"/>
      <c r="I162" s="872"/>
      <c r="J162" s="1140"/>
      <c r="K162" s="1328"/>
      <c r="L162" s="1328">
        <f>SUM(L163:L164)</f>
        <v>0</v>
      </c>
      <c r="M162" s="1328">
        <f t="shared" si="7"/>
        <v>0</v>
      </c>
      <c r="N162" s="1328"/>
      <c r="O162" s="1328">
        <f>SUM(O163:O164)</f>
        <v>0</v>
      </c>
      <c r="P162" s="347"/>
      <c r="Q162" s="3"/>
      <c r="R162" s="3"/>
    </row>
    <row r="163" spans="1:26" ht="18.75" hidden="1" customHeight="1" outlineLevel="1" thickBot="1" x14ac:dyDescent="0.35">
      <c r="A163" s="1299"/>
      <c r="B163" s="1330">
        <v>61210</v>
      </c>
      <c r="C163" s="1331"/>
      <c r="D163" s="1331"/>
      <c r="E163" s="1331" t="s">
        <v>849</v>
      </c>
      <c r="F163" s="665"/>
      <c r="G163" s="666"/>
      <c r="H163" s="666"/>
      <c r="I163" s="666"/>
      <c r="J163" s="667"/>
      <c r="K163" s="667"/>
      <c r="L163" s="1332"/>
      <c r="M163" s="1333">
        <f t="shared" si="7"/>
        <v>0</v>
      </c>
      <c r="N163" s="668"/>
      <c r="O163" s="1332"/>
      <c r="P163" s="867"/>
      <c r="Q163" s="3"/>
      <c r="R163" s="3"/>
    </row>
    <row r="164" spans="1:26" ht="18.75" hidden="1" customHeight="1" outlineLevel="1" thickBot="1" x14ac:dyDescent="0.35">
      <c r="A164" s="1299"/>
      <c r="B164" s="1334">
        <v>61220</v>
      </c>
      <c r="C164" s="1335"/>
      <c r="D164" s="1335"/>
      <c r="E164" s="1335" t="s">
        <v>851</v>
      </c>
      <c r="F164" s="661"/>
      <c r="G164" s="662"/>
      <c r="H164" s="662"/>
      <c r="I164" s="662"/>
      <c r="J164" s="663"/>
      <c r="K164" s="663"/>
      <c r="L164" s="1336"/>
      <c r="M164" s="1337">
        <f t="shared" si="7"/>
        <v>0</v>
      </c>
      <c r="N164" s="664"/>
      <c r="O164" s="1336"/>
      <c r="P164" s="867"/>
      <c r="Q164" s="3"/>
      <c r="R164" s="3"/>
    </row>
    <row r="165" spans="1:26" ht="18.75" customHeight="1" collapsed="1" thickBot="1" x14ac:dyDescent="0.35">
      <c r="A165" s="1338"/>
      <c r="B165" s="1326">
        <v>61300</v>
      </c>
      <c r="C165" s="1325"/>
      <c r="D165" s="1325" t="s">
        <v>853</v>
      </c>
      <c r="E165" s="371"/>
      <c r="F165" s="371"/>
      <c r="G165" s="371"/>
      <c r="H165" s="371"/>
      <c r="I165" s="371"/>
      <c r="J165" s="1325"/>
      <c r="K165" s="1327"/>
      <c r="L165" s="1327">
        <f>SUM(L166:L167)</f>
        <v>0</v>
      </c>
      <c r="M165" s="1327">
        <f t="shared" si="7"/>
        <v>0</v>
      </c>
      <c r="N165" s="1327"/>
      <c r="O165" s="1327">
        <f>SUM(O166:O167)</f>
        <v>0</v>
      </c>
      <c r="P165" s="347"/>
      <c r="Q165" s="3"/>
      <c r="R165" s="3"/>
    </row>
    <row r="166" spans="1:26" ht="18.75" hidden="1" customHeight="1" outlineLevel="1" thickBot="1" x14ac:dyDescent="0.35">
      <c r="A166" s="1289"/>
      <c r="B166" s="1290">
        <v>61310</v>
      </c>
      <c r="C166" s="1291"/>
      <c r="D166" s="1291"/>
      <c r="E166" s="1291" t="s">
        <v>855</v>
      </c>
      <c r="F166" s="352"/>
      <c r="G166" s="353"/>
      <c r="H166" s="353"/>
      <c r="I166" s="353"/>
      <c r="J166" s="354"/>
      <c r="K166" s="354"/>
      <c r="L166" s="1298"/>
      <c r="M166" s="1296">
        <f t="shared" si="7"/>
        <v>0</v>
      </c>
      <c r="N166" s="367"/>
      <c r="O166" s="1298"/>
      <c r="P166" s="867"/>
      <c r="Q166" s="3"/>
      <c r="R166" s="3"/>
    </row>
    <row r="167" spans="1:26" ht="18.75" hidden="1" customHeight="1" outlineLevel="1" thickBot="1" x14ac:dyDescent="0.35">
      <c r="A167" s="1299"/>
      <c r="B167" s="1300">
        <v>61320</v>
      </c>
      <c r="C167" s="1301"/>
      <c r="D167" s="1301"/>
      <c r="E167" s="1301" t="s">
        <v>857</v>
      </c>
      <c r="F167" s="356"/>
      <c r="G167" s="357"/>
      <c r="H167" s="357"/>
      <c r="I167" s="357"/>
      <c r="J167" s="358"/>
      <c r="K167" s="358"/>
      <c r="L167" s="1298"/>
      <c r="M167" s="1305">
        <f t="shared" si="7"/>
        <v>0</v>
      </c>
      <c r="N167" s="355"/>
      <c r="O167" s="1298"/>
      <c r="P167" s="867"/>
      <c r="Q167" s="3"/>
      <c r="R167" s="3"/>
    </row>
    <row r="168" spans="1:26" ht="18.75" customHeight="1" x14ac:dyDescent="0.25">
      <c r="A168" s="760"/>
      <c r="B168" s="871">
        <v>61000</v>
      </c>
      <c r="C168" s="760"/>
      <c r="D168" s="760" t="s">
        <v>840</v>
      </c>
      <c r="E168" s="761"/>
      <c r="F168" s="761"/>
      <c r="G168" s="761"/>
      <c r="H168" s="761"/>
      <c r="I168" s="761"/>
      <c r="J168" s="760"/>
      <c r="K168" s="763"/>
      <c r="L168" s="763">
        <f>SUM(L159,L162,L165)</f>
        <v>0</v>
      </c>
      <c r="M168" s="763">
        <f>SUM(M159,M162,M165)</f>
        <v>0</v>
      </c>
      <c r="N168" s="763"/>
      <c r="O168" s="763">
        <f>SUM(O159,O162,O165)</f>
        <v>0</v>
      </c>
      <c r="P168" s="164"/>
      <c r="Q168" s="3"/>
      <c r="R168" s="3"/>
    </row>
    <row r="169" spans="1:26" ht="12" customHeight="1" x14ac:dyDescent="0.3">
      <c r="A169" s="1133"/>
      <c r="B169" s="1221"/>
      <c r="C169" s="1133"/>
      <c r="D169" s="1133"/>
      <c r="E169" s="115"/>
      <c r="F169" s="115"/>
      <c r="G169" s="115"/>
      <c r="H169" s="115"/>
      <c r="I169" s="115"/>
      <c r="J169" s="1133"/>
      <c r="K169" s="1184"/>
      <c r="L169" s="1184"/>
      <c r="M169" s="1285"/>
      <c r="N169" s="347"/>
      <c r="O169" s="1285"/>
      <c r="P169" s="347"/>
      <c r="Q169" s="3"/>
      <c r="R169" s="3"/>
    </row>
    <row r="170" spans="1:26" ht="18.75" customHeight="1" thickBot="1" x14ac:dyDescent="0.3">
      <c r="A170" s="1286"/>
      <c r="B170" s="1309">
        <v>62100</v>
      </c>
      <c r="C170" s="1170"/>
      <c r="D170" s="1170" t="s">
        <v>860</v>
      </c>
      <c r="E170" s="669"/>
      <c r="F170" s="669"/>
      <c r="G170" s="669"/>
      <c r="H170" s="669"/>
      <c r="I170" s="669"/>
      <c r="J170" s="1170"/>
      <c r="K170" s="1187">
        <f>SUM(K171:K172)</f>
        <v>0</v>
      </c>
      <c r="L170" s="1187">
        <f>SUM(L171:L172)</f>
        <v>0</v>
      </c>
      <c r="M170" s="1187">
        <f t="shared" ref="M170:M178" si="8">SUM(K170:L170)</f>
        <v>0</v>
      </c>
      <c r="N170" s="1187"/>
      <c r="O170" s="1187">
        <f>SUM(O171:O172)</f>
        <v>0</v>
      </c>
      <c r="P170" s="1184"/>
      <c r="Q170" s="3"/>
      <c r="R170" s="3"/>
    </row>
    <row r="171" spans="1:26" ht="18.75" customHeight="1" outlineLevel="1" thickBot="1" x14ac:dyDescent="0.35">
      <c r="A171" s="1289"/>
      <c r="B171" s="1330">
        <v>62110</v>
      </c>
      <c r="C171" s="1331"/>
      <c r="D171" s="1331"/>
      <c r="E171" s="1331" t="s">
        <v>861</v>
      </c>
      <c r="F171" s="665"/>
      <c r="G171" s="666"/>
      <c r="H171" s="666"/>
      <c r="I171" s="666"/>
      <c r="J171" s="667"/>
      <c r="K171" s="1332"/>
      <c r="L171" s="1332"/>
      <c r="M171" s="1333">
        <f t="shared" si="8"/>
        <v>0</v>
      </c>
      <c r="N171" s="668"/>
      <c r="O171" s="1332"/>
      <c r="P171" s="867"/>
      <c r="Q171" s="3"/>
      <c r="R171" s="3"/>
    </row>
    <row r="172" spans="1:26" ht="18.75" customHeight="1" outlineLevel="1" thickBot="1" x14ac:dyDescent="0.35">
      <c r="A172" s="1299"/>
      <c r="B172" s="1300">
        <v>62120</v>
      </c>
      <c r="C172" s="1301"/>
      <c r="D172" s="1301"/>
      <c r="E172" s="1301" t="s">
        <v>863</v>
      </c>
      <c r="F172" s="356"/>
      <c r="G172" s="357"/>
      <c r="H172" s="357"/>
      <c r="I172" s="357"/>
      <c r="J172" s="358"/>
      <c r="K172" s="1305">
        <f>SUM(K173:K174)</f>
        <v>0</v>
      </c>
      <c r="L172" s="1305">
        <f>SUM(L173:L174)</f>
        <v>0</v>
      </c>
      <c r="M172" s="1305">
        <f t="shared" si="8"/>
        <v>0</v>
      </c>
      <c r="N172" s="355"/>
      <c r="O172" s="1305">
        <f>SUM(O173:O174)</f>
        <v>0</v>
      </c>
      <c r="P172" s="867"/>
      <c r="Q172" s="3"/>
      <c r="R172" s="3"/>
    </row>
    <row r="173" spans="1:26" ht="18.75" customHeight="1" outlineLevel="2" thickBot="1" x14ac:dyDescent="0.35">
      <c r="A173" s="1320"/>
      <c r="B173" s="1320">
        <v>62121</v>
      </c>
      <c r="C173" s="1321"/>
      <c r="D173" s="1321"/>
      <c r="E173" s="1321"/>
      <c r="F173" s="1321" t="s">
        <v>1372</v>
      </c>
      <c r="G173" s="368"/>
      <c r="H173" s="368"/>
      <c r="I173" s="368"/>
      <c r="J173" s="368"/>
      <c r="K173" s="1322"/>
      <c r="L173" s="1322"/>
      <c r="M173" s="1323">
        <f t="shared" si="8"/>
        <v>0</v>
      </c>
      <c r="N173" s="369"/>
      <c r="O173" s="1322"/>
      <c r="P173" s="870"/>
      <c r="Q173" s="3"/>
      <c r="R173" s="3"/>
      <c r="S173" s="3"/>
      <c r="T173" s="3"/>
      <c r="U173" s="3"/>
      <c r="V173" s="3"/>
      <c r="W173" s="3"/>
      <c r="X173" s="3"/>
      <c r="Y173" s="3"/>
      <c r="Z173" s="3"/>
    </row>
    <row r="174" spans="1:26" ht="18.75" customHeight="1" outlineLevel="2" thickBot="1" x14ac:dyDescent="0.35">
      <c r="A174" s="1320"/>
      <c r="B174" s="1339">
        <v>62122</v>
      </c>
      <c r="C174" s="1340"/>
      <c r="D174" s="1340"/>
      <c r="E174" s="1340"/>
      <c r="F174" s="1340" t="s">
        <v>1373</v>
      </c>
      <c r="G174" s="671"/>
      <c r="H174" s="671"/>
      <c r="I174" s="671"/>
      <c r="J174" s="671"/>
      <c r="K174" s="1341"/>
      <c r="L174" s="1341"/>
      <c r="M174" s="1342">
        <f t="shared" si="8"/>
        <v>0</v>
      </c>
      <c r="N174" s="672"/>
      <c r="O174" s="1341"/>
      <c r="P174" s="870"/>
      <c r="Q174" s="3"/>
      <c r="R174" s="3"/>
      <c r="S174" s="3"/>
      <c r="T174" s="3"/>
      <c r="U174" s="3"/>
      <c r="V174" s="3"/>
      <c r="W174" s="3"/>
      <c r="X174" s="3"/>
      <c r="Y174" s="3"/>
      <c r="Z174" s="3"/>
    </row>
    <row r="175" spans="1:26" ht="18.75" customHeight="1" collapsed="1" thickBot="1" x14ac:dyDescent="0.35">
      <c r="A175" s="1338"/>
      <c r="B175" s="1326">
        <v>62200</v>
      </c>
      <c r="C175" s="1325"/>
      <c r="D175" s="1325" t="s">
        <v>865</v>
      </c>
      <c r="E175" s="371"/>
      <c r="F175" s="371"/>
      <c r="G175" s="371"/>
      <c r="H175" s="371"/>
      <c r="I175" s="371"/>
      <c r="J175" s="1325"/>
      <c r="K175" s="1327">
        <f>SUM(K176:K178)</f>
        <v>0</v>
      </c>
      <c r="L175" s="1327">
        <f>SUM(L176:L178)</f>
        <v>0</v>
      </c>
      <c r="M175" s="1327">
        <f t="shared" si="8"/>
        <v>0</v>
      </c>
      <c r="N175" s="670"/>
      <c r="O175" s="1343">
        <f>SUM(O176:O178)</f>
        <v>0</v>
      </c>
      <c r="P175" s="372"/>
      <c r="Q175" s="3"/>
      <c r="R175" s="3"/>
    </row>
    <row r="176" spans="1:26" ht="18.75" hidden="1" customHeight="1" outlineLevel="1" thickBot="1" x14ac:dyDescent="0.35">
      <c r="A176" s="1289"/>
      <c r="B176" s="1290">
        <v>62230</v>
      </c>
      <c r="C176" s="1291"/>
      <c r="D176" s="1291"/>
      <c r="E176" s="1291" t="s">
        <v>866</v>
      </c>
      <c r="F176" s="352"/>
      <c r="G176" s="353"/>
      <c r="H176" s="353"/>
      <c r="I176" s="353"/>
      <c r="J176" s="354"/>
      <c r="K176" s="1298"/>
      <c r="L176" s="1298"/>
      <c r="M176" s="1296">
        <f t="shared" si="8"/>
        <v>0</v>
      </c>
      <c r="N176" s="367"/>
      <c r="O176" s="1298"/>
      <c r="P176" s="867"/>
      <c r="Q176" s="3"/>
      <c r="R176" s="3"/>
    </row>
    <row r="177" spans="1:18" ht="18.75" hidden="1" customHeight="1" outlineLevel="1" thickBot="1" x14ac:dyDescent="0.35">
      <c r="A177" s="1299"/>
      <c r="B177" s="1300">
        <v>62260</v>
      </c>
      <c r="C177" s="1301"/>
      <c r="D177" s="1301"/>
      <c r="E177" s="1301" t="s">
        <v>867</v>
      </c>
      <c r="F177" s="356"/>
      <c r="G177" s="357"/>
      <c r="H177" s="357"/>
      <c r="I177" s="357"/>
      <c r="J177" s="358"/>
      <c r="K177" s="1298"/>
      <c r="L177" s="1298"/>
      <c r="M177" s="1305">
        <f t="shared" si="8"/>
        <v>0</v>
      </c>
      <c r="N177" s="355"/>
      <c r="O177" s="1298"/>
      <c r="P177" s="867"/>
      <c r="Q177" s="3"/>
      <c r="R177" s="3"/>
    </row>
    <row r="178" spans="1:18" ht="18.75" hidden="1" customHeight="1" outlineLevel="1" thickBot="1" x14ac:dyDescent="0.35">
      <c r="A178" s="1299"/>
      <c r="B178" s="1300">
        <v>62290</v>
      </c>
      <c r="C178" s="1301"/>
      <c r="D178" s="1301"/>
      <c r="E178" s="1301" t="s">
        <v>868</v>
      </c>
      <c r="F178" s="356"/>
      <c r="G178" s="357"/>
      <c r="H178" s="357"/>
      <c r="I178" s="357"/>
      <c r="J178" s="358"/>
      <c r="K178" s="1298"/>
      <c r="L178" s="1298"/>
      <c r="M178" s="1305">
        <f t="shared" si="8"/>
        <v>0</v>
      </c>
      <c r="N178" s="355"/>
      <c r="O178" s="1298"/>
      <c r="P178" s="867"/>
      <c r="Q178" s="3"/>
      <c r="R178" s="3"/>
    </row>
    <row r="179" spans="1:18" ht="18.75" customHeight="1" x14ac:dyDescent="0.25">
      <c r="A179" s="760"/>
      <c r="B179" s="871">
        <v>62000</v>
      </c>
      <c r="C179" s="760"/>
      <c r="D179" s="760" t="s">
        <v>859</v>
      </c>
      <c r="E179" s="761"/>
      <c r="F179" s="761"/>
      <c r="G179" s="761"/>
      <c r="H179" s="761"/>
      <c r="I179" s="761"/>
      <c r="J179" s="760"/>
      <c r="K179" s="763">
        <f>SUM(K170,K175)</f>
        <v>0</v>
      </c>
      <c r="L179" s="763">
        <f>SUM(L170,L175)</f>
        <v>0</v>
      </c>
      <c r="M179" s="763">
        <f>SUM(M170,M175)</f>
        <v>0</v>
      </c>
      <c r="N179" s="763"/>
      <c r="O179" s="763">
        <f>SUM(O170,O175)</f>
        <v>0</v>
      </c>
      <c r="P179" s="164"/>
      <c r="Q179" s="3"/>
      <c r="R179" s="3"/>
    </row>
    <row r="180" spans="1:18" ht="12" customHeight="1" x14ac:dyDescent="0.3">
      <c r="A180" s="1133"/>
      <c r="B180" s="1221"/>
      <c r="C180" s="1133"/>
      <c r="D180" s="1133"/>
      <c r="E180" s="115"/>
      <c r="F180" s="115"/>
      <c r="G180" s="115"/>
      <c r="H180" s="115"/>
      <c r="I180" s="115"/>
      <c r="J180" s="1133"/>
      <c r="K180" s="1184"/>
      <c r="L180" s="1184"/>
      <c r="M180" s="1285"/>
      <c r="N180" s="347"/>
      <c r="O180" s="1285"/>
      <c r="P180" s="347"/>
      <c r="Q180" s="3"/>
      <c r="R180" s="3"/>
    </row>
    <row r="181" spans="1:18" ht="18.75" customHeight="1" thickBot="1" x14ac:dyDescent="0.35">
      <c r="A181" s="1286"/>
      <c r="B181" s="1287">
        <v>63100</v>
      </c>
      <c r="C181" s="1286"/>
      <c r="D181" s="1286" t="s">
        <v>870</v>
      </c>
      <c r="E181" s="349"/>
      <c r="F181" s="349"/>
      <c r="G181" s="349"/>
      <c r="H181" s="349"/>
      <c r="I181" s="349"/>
      <c r="J181" s="1286"/>
      <c r="K181" s="1308">
        <f>'Formulaire F-6'!H41</f>
        <v>0</v>
      </c>
      <c r="L181" s="1308">
        <f>'Formulaire F-6'!I41</f>
        <v>0</v>
      </c>
      <c r="M181" s="1183">
        <f t="shared" ref="M181:M187" si="9">SUM(K181:L181)</f>
        <v>0</v>
      </c>
      <c r="N181" s="869"/>
      <c r="O181" s="1168"/>
      <c r="P181" s="1184"/>
      <c r="Q181" s="3"/>
      <c r="R181" s="3"/>
    </row>
    <row r="182" spans="1:18" ht="18.75" customHeight="1" x14ac:dyDescent="0.3">
      <c r="A182" s="1182"/>
      <c r="B182" s="1307">
        <v>63200</v>
      </c>
      <c r="C182" s="1182"/>
      <c r="D182" s="1182" t="s">
        <v>872</v>
      </c>
      <c r="E182" s="761"/>
      <c r="F182" s="761"/>
      <c r="G182" s="761"/>
      <c r="H182" s="761"/>
      <c r="I182" s="761"/>
      <c r="J182" s="1182"/>
      <c r="K182" s="1168"/>
      <c r="L182" s="1168"/>
      <c r="M182" s="1183">
        <f t="shared" si="9"/>
        <v>0</v>
      </c>
      <c r="N182" s="869"/>
      <c r="O182" s="1168"/>
      <c r="P182" s="347"/>
      <c r="Q182" s="3"/>
      <c r="R182" s="3"/>
    </row>
    <row r="183" spans="1:18" ht="18.75" customHeight="1" x14ac:dyDescent="0.3">
      <c r="A183" s="1133"/>
      <c r="B183" s="1221">
        <v>63300</v>
      </c>
      <c r="C183" s="1133"/>
      <c r="D183" s="1133" t="s">
        <v>874</v>
      </c>
      <c r="E183" s="115"/>
      <c r="F183" s="115"/>
      <c r="G183" s="115"/>
      <c r="H183" s="115"/>
      <c r="I183" s="115"/>
      <c r="J183" s="1133"/>
      <c r="K183" s="1168"/>
      <c r="L183" s="1168"/>
      <c r="M183" s="1184">
        <f t="shared" si="9"/>
        <v>0</v>
      </c>
      <c r="N183" s="347"/>
      <c r="O183" s="1168"/>
      <c r="P183" s="347"/>
      <c r="Q183" s="3"/>
      <c r="R183" s="3"/>
    </row>
    <row r="184" spans="1:18" ht="18.75" customHeight="1" x14ac:dyDescent="0.3">
      <c r="A184" s="1133"/>
      <c r="B184" s="1221">
        <v>63500</v>
      </c>
      <c r="C184" s="1133"/>
      <c r="D184" s="1133" t="s">
        <v>876</v>
      </c>
      <c r="E184" s="115"/>
      <c r="F184" s="115"/>
      <c r="G184" s="115"/>
      <c r="H184" s="115"/>
      <c r="I184" s="115"/>
      <c r="J184" s="1133"/>
      <c r="K184" s="1168"/>
      <c r="L184" s="1168"/>
      <c r="M184" s="1184">
        <f t="shared" si="9"/>
        <v>0</v>
      </c>
      <c r="N184" s="347"/>
      <c r="O184" s="1168"/>
      <c r="P184" s="347"/>
      <c r="Q184" s="3"/>
      <c r="R184" s="3"/>
    </row>
    <row r="185" spans="1:18" ht="18.75" customHeight="1" x14ac:dyDescent="0.3">
      <c r="A185" s="1133"/>
      <c r="B185" s="1221">
        <v>63600</v>
      </c>
      <c r="C185" s="1133"/>
      <c r="D185" s="1182" t="s">
        <v>878</v>
      </c>
      <c r="E185" s="115"/>
      <c r="F185" s="115"/>
      <c r="G185" s="115"/>
      <c r="H185" s="115"/>
      <c r="I185" s="115"/>
      <c r="J185" s="1133"/>
      <c r="K185" s="1168"/>
      <c r="L185" s="1168"/>
      <c r="M185" s="1184">
        <f t="shared" si="9"/>
        <v>0</v>
      </c>
      <c r="N185" s="347"/>
      <c r="O185" s="1168"/>
      <c r="P185" s="347"/>
      <c r="Q185" s="3"/>
      <c r="R185" s="3"/>
    </row>
    <row r="186" spans="1:18" ht="18.75" customHeight="1" x14ac:dyDescent="0.3">
      <c r="A186" s="1133"/>
      <c r="B186" s="1221">
        <v>63700</v>
      </c>
      <c r="C186" s="1133"/>
      <c r="D186" s="1133" t="s">
        <v>879</v>
      </c>
      <c r="E186" s="115"/>
      <c r="F186" s="115"/>
      <c r="G186" s="115"/>
      <c r="H186" s="115"/>
      <c r="I186" s="115"/>
      <c r="J186" s="1133"/>
      <c r="K186" s="1168"/>
      <c r="L186" s="1168"/>
      <c r="M186" s="1184">
        <f t="shared" si="9"/>
        <v>0</v>
      </c>
      <c r="N186" s="347"/>
      <c r="O186" s="1168"/>
      <c r="P186" s="347"/>
      <c r="Q186" s="3"/>
      <c r="R186" s="3"/>
    </row>
    <row r="187" spans="1:18" ht="18.75" customHeight="1" x14ac:dyDescent="0.3">
      <c r="A187" s="1133"/>
      <c r="B187" s="1221">
        <v>63900</v>
      </c>
      <c r="C187" s="1133"/>
      <c r="D187" s="1133" t="s">
        <v>1374</v>
      </c>
      <c r="E187" s="115"/>
      <c r="F187" s="115"/>
      <c r="G187" s="115"/>
      <c r="H187" s="115"/>
      <c r="I187" s="115"/>
      <c r="J187" s="1133"/>
      <c r="K187" s="1168"/>
      <c r="L187" s="1168"/>
      <c r="M187" s="1184">
        <f t="shared" si="9"/>
        <v>0</v>
      </c>
      <c r="N187" s="347"/>
      <c r="O187" s="1168"/>
      <c r="P187" s="347"/>
      <c r="Q187" s="3"/>
      <c r="R187" s="3"/>
    </row>
    <row r="188" spans="1:18" ht="18.75" customHeight="1" x14ac:dyDescent="0.3">
      <c r="A188" s="48"/>
      <c r="B188" s="284">
        <v>63000</v>
      </c>
      <c r="C188" s="48"/>
      <c r="D188" s="48" t="s">
        <v>869</v>
      </c>
      <c r="E188" s="115"/>
      <c r="F188" s="115"/>
      <c r="G188" s="115"/>
      <c r="H188" s="115"/>
      <c r="I188" s="115"/>
      <c r="J188" s="48"/>
      <c r="K188" s="164">
        <f>SUM(K181,K182,K183,K184,K185,K186,K187)</f>
        <v>0</v>
      </c>
      <c r="L188" s="164">
        <f>SUM(L181,L182,L183,L184,L185,L186,L187)</f>
        <v>0</v>
      </c>
      <c r="M188" s="164">
        <f>SUM(M181,M182,M183,M184,M185,M186,M187)</f>
        <v>0</v>
      </c>
      <c r="N188" s="164"/>
      <c r="O188" s="164">
        <f>SUM(O181,O182,O183,O184,O185,O186,O187)</f>
        <v>0</v>
      </c>
      <c r="P188" s="347"/>
      <c r="Q188" s="3"/>
      <c r="R188" s="3"/>
    </row>
    <row r="189" spans="1:18" ht="12" customHeight="1" x14ac:dyDescent="0.3">
      <c r="A189" s="1133"/>
      <c r="B189" s="1221"/>
      <c r="C189" s="1133"/>
      <c r="D189" s="1133"/>
      <c r="E189" s="115"/>
      <c r="F189" s="115"/>
      <c r="G189" s="115"/>
      <c r="H189" s="115"/>
      <c r="I189" s="115"/>
      <c r="J189" s="1133"/>
      <c r="K189" s="1184"/>
      <c r="L189" s="1184"/>
      <c r="M189" s="1285"/>
      <c r="N189" s="347"/>
      <c r="O189" s="1285"/>
      <c r="P189" s="347"/>
      <c r="Q189" s="3"/>
      <c r="R189" s="3"/>
    </row>
    <row r="190" spans="1:18" ht="18.75" customHeight="1" x14ac:dyDescent="0.25">
      <c r="A190" s="1133"/>
      <c r="B190" s="284">
        <v>50000</v>
      </c>
      <c r="C190" s="48" t="s">
        <v>1375</v>
      </c>
      <c r="D190" s="124"/>
      <c r="E190" s="115"/>
      <c r="F190" s="115"/>
      <c r="G190" s="115"/>
      <c r="H190" s="115"/>
      <c r="I190" s="115"/>
      <c r="J190" s="1133"/>
      <c r="K190" s="164">
        <f>SUM(K84,K98,K104,K110,K118,K123,K140,K146,K157,K168,K179,K188)</f>
        <v>0</v>
      </c>
      <c r="L190" s="164">
        <f>SUM(L84,L98,L104,L110,L118,L123,L140,L146,L157,L168,L179,L188)</f>
        <v>0</v>
      </c>
      <c r="M190" s="164">
        <f>SUM(M84,M98,M104,M110,M118,M123,M140,M146,M157,M168,M179,M188)</f>
        <v>0</v>
      </c>
      <c r="N190" s="164"/>
      <c r="O190" s="164">
        <f>SUM(O84,O98,O104,O110,O118,O123,O140,O146,O157,O168,O179,O188)</f>
        <v>0</v>
      </c>
      <c r="P190" s="164"/>
      <c r="Q190" s="3"/>
      <c r="R190" s="3"/>
    </row>
    <row r="191" spans="1:18" ht="12" customHeight="1" x14ac:dyDescent="0.3">
      <c r="A191" s="1133"/>
      <c r="B191" s="1221"/>
      <c r="C191" s="1133"/>
      <c r="D191" s="1133"/>
      <c r="E191" s="115"/>
      <c r="F191" s="115"/>
      <c r="G191" s="115"/>
      <c r="H191" s="115"/>
      <c r="I191" s="115"/>
      <c r="J191" s="1133"/>
      <c r="K191" s="1184"/>
      <c r="L191" s="1184"/>
      <c r="M191" s="1285"/>
      <c r="N191" s="347"/>
      <c r="O191" s="1285"/>
      <c r="P191" s="347"/>
      <c r="Q191" s="3"/>
      <c r="R191" s="3"/>
    </row>
    <row r="192" spans="1:18" ht="18.75" customHeight="1" x14ac:dyDescent="0.25">
      <c r="A192" s="48"/>
      <c r="B192" s="284">
        <v>90000</v>
      </c>
      <c r="C192" s="48" t="s">
        <v>895</v>
      </c>
      <c r="D192" s="125"/>
      <c r="E192" s="115"/>
      <c r="F192" s="115"/>
      <c r="G192" s="115"/>
      <c r="H192" s="115"/>
      <c r="I192" s="115"/>
      <c r="J192" s="48"/>
      <c r="K192" s="164">
        <f>K76-K190</f>
        <v>0</v>
      </c>
      <c r="L192" s="164">
        <f>L76-L190</f>
        <v>0</v>
      </c>
      <c r="M192" s="164">
        <f>M76-M190</f>
        <v>0</v>
      </c>
      <c r="N192" s="164"/>
      <c r="O192" s="164">
        <f>O76-O190</f>
        <v>0</v>
      </c>
      <c r="P192" s="164"/>
      <c r="Q192" s="3"/>
      <c r="R192" s="3"/>
    </row>
    <row r="193" spans="18:18" ht="12" customHeight="1" x14ac:dyDescent="0.25">
      <c r="R193" s="3"/>
    </row>
    <row r="194" spans="18:18" ht="12" customHeight="1" x14ac:dyDescent="0.25"/>
    <row r="195" spans="18:18" ht="12" customHeight="1" x14ac:dyDescent="0.25"/>
    <row r="196" spans="18:18" ht="12" customHeight="1" x14ac:dyDescent="0.25"/>
    <row r="197" spans="18:18" ht="12" customHeight="1" x14ac:dyDescent="0.25"/>
    <row r="198" spans="18:18" ht="12" customHeight="1" x14ac:dyDescent="0.25"/>
    <row r="199" spans="18:18" ht="12" customHeight="1" x14ac:dyDescent="0.25"/>
    <row r="200" spans="18:18" ht="12" customHeight="1" x14ac:dyDescent="0.25"/>
    <row r="201" spans="18:18" ht="12" customHeight="1" x14ac:dyDescent="0.25"/>
    <row r="202" spans="18:18" ht="12" customHeight="1" x14ac:dyDescent="0.25"/>
    <row r="203" spans="18:18" ht="12" customHeight="1" x14ac:dyDescent="0.25"/>
    <row r="204" spans="18:18" ht="12" customHeight="1" x14ac:dyDescent="0.25"/>
    <row r="205" spans="18:18" ht="12" customHeight="1" x14ac:dyDescent="0.25"/>
    <row r="206" spans="18:18" ht="12" customHeight="1" x14ac:dyDescent="0.25"/>
    <row r="207" spans="18:18" ht="12" customHeight="1" x14ac:dyDescent="0.25"/>
    <row r="208" spans="18:1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sheetData>
  <sheetProtection formatRows="0" insertRows="0" selectLockedCells="1"/>
  <mergeCells count="11">
    <mergeCell ref="M2:N2"/>
    <mergeCell ref="G3:K3"/>
    <mergeCell ref="G6:H6"/>
    <mergeCell ref="K9:L9"/>
    <mergeCell ref="I32:J32"/>
    <mergeCell ref="I35:J35"/>
    <mergeCell ref="H52:I52"/>
    <mergeCell ref="D62:J62"/>
    <mergeCell ref="B1:E1"/>
    <mergeCell ref="G2:L2"/>
    <mergeCell ref="D60:I61"/>
  </mergeCells>
  <conditionalFormatting sqref="B1">
    <cfRule type="cellIs" dxfId="247" priority="2" operator="equal">
      <formula>"Terminé"</formula>
    </cfRule>
    <cfRule type="cellIs" dxfId="246" priority="3" operator="equal">
      <formula>"En rédaction"</formula>
    </cfRule>
  </conditionalFormatting>
  <conditionalFormatting sqref="G2:L2 G3:K3 M3 G6 O15:O24 L22 K23:K24 O28:O32 K30:L32 K35:L35 K37:L37 O37 K39:L50 O39:O50 K52:L53 O52:O53 K58:L60 O58:O60 K62:L63 O62:O63 L66:L73 O66:O73 K80:L83 O80:O83 K86:L89 O86:O89 K91:L93 O91:O93 K95:L97 O95:O97 K100:L103 O100:O103 K106:L109 O106:O109 K113:L117 O113:O117 K120:L122 O120:O122 K126:L126 O126 K131:L136 O131:O136 K138:L139 O138:O139 K142:L145 O142:O145 K149:L153 O149:O153 K155:L156 O155:O156 L160:L161 O160:O161 L163:L164 O163:O164 L166:L167 O166:O167 K176:L178 O176:O178 K181:L187 O181:O187">
    <cfRule type="expression" dxfId="245" priority="4">
      <formula>$B$1="Terminé"</formula>
    </cfRule>
  </conditionalFormatting>
  <conditionalFormatting sqref="H52">
    <cfRule type="expression" dxfId="244" priority="16">
      <formula>$B$1="Terminé"</formula>
    </cfRule>
  </conditionalFormatting>
  <conditionalFormatting sqref="K15:K21">
    <cfRule type="expression" dxfId="243" priority="1">
      <formula>$B$1="Terminé"</formula>
    </cfRule>
  </conditionalFormatting>
  <conditionalFormatting sqref="K28:K29">
    <cfRule type="expression" dxfId="242" priority="23">
      <formula>$B$1="Terminé"</formula>
    </cfRule>
  </conditionalFormatting>
  <conditionalFormatting sqref="K56:L56 O56">
    <cfRule type="expression" dxfId="241" priority="22">
      <formula>$B$1="Terminé"</formula>
    </cfRule>
  </conditionalFormatting>
  <conditionalFormatting sqref="K128:L129 O128:O129">
    <cfRule type="expression" dxfId="240" priority="5">
      <formula>$B$1="Terminé"</formula>
    </cfRule>
  </conditionalFormatting>
  <conditionalFormatting sqref="K171:L171 O171">
    <cfRule type="expression" dxfId="239" priority="13">
      <formula>$B$1="Terminé"</formula>
    </cfRule>
  </conditionalFormatting>
  <conditionalFormatting sqref="K173:L174 O173:O174">
    <cfRule type="expression" dxfId="238" priority="18">
      <formula>$B$1="Terminé"</formula>
    </cfRule>
  </conditionalFormatting>
  <conditionalFormatting sqref="M9">
    <cfRule type="expression" dxfId="237" priority="14">
      <formula>$B$1="Terminé"</formula>
    </cfRule>
  </conditionalFormatting>
  <conditionalFormatting sqref="O8">
    <cfRule type="expression" dxfId="236" priority="17">
      <formula>$B$1="Terminé"</formula>
    </cfRule>
  </conditionalFormatting>
  <conditionalFormatting sqref="O10">
    <cfRule type="expression" dxfId="235" priority="15">
      <formula>$B$1="Terminé"</formula>
    </cfRule>
  </conditionalFormatting>
  <conditionalFormatting sqref="O35">
    <cfRule type="expression" dxfId="234" priority="6">
      <formula>$B$1="Terminé"</formula>
    </cfRule>
  </conditionalFormatting>
  <dataValidations count="2">
    <dataValidation type="list" allowBlank="1" showErrorMessage="1" sqref="O8" xr:uid="{00000000-0002-0000-0F00-000000000000}">
      <formula1>"Redressé"</formula1>
    </dataValidation>
    <dataValidation type="list" allowBlank="1" sqref="B1" xr:uid="{00000000-0002-0000-0F00-000001000000}">
      <formula1>"Terminé,En rédaction"</formula1>
    </dataValidation>
  </dataValidations>
  <printOptions horizontalCentered="1"/>
  <pageMargins left="0.39370078740157483" right="0.31496062992125984" top="0.39370078740157483" bottom="0.59055118110236227" header="0" footer="0.39370078740157483"/>
  <pageSetup scale="60" fitToHeight="3" orientation="portrait" r:id="rId1"/>
  <rowBreaks count="2" manualBreakCount="2">
    <brk id="76" min="7" max="15" man="1"/>
    <brk id="140" max="15"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8">
    <tabColor rgb="FFFFFFA7"/>
    <outlinePr summaryBelow="0" summaryRight="0"/>
  </sheetPr>
  <dimension ref="A1:AE1002"/>
  <sheetViews>
    <sheetView showGridLines="0" showRowColHeaders="0" zoomScaleNormal="100" workbookViewId="0">
      <pane ySplit="9" topLeftCell="A10" activePane="bottomLeft" state="frozen"/>
      <selection activeCell="G21" sqref="G21:K21"/>
      <selection pane="bottomLeft" activeCell="J13" sqref="J13"/>
    </sheetView>
  </sheetViews>
  <sheetFormatPr baseColWidth="10" defaultColWidth="12.54296875" defaultRowHeight="15" customHeight="1" x14ac:dyDescent="0.25"/>
  <cols>
    <col min="1" max="1" width="1.1796875" customWidth="1"/>
    <col min="2" max="2" width="7" customWidth="1"/>
    <col min="3" max="3" width="2.26953125" customWidth="1"/>
    <col min="4" max="4" width="4.453125" customWidth="1"/>
    <col min="5" max="5" width="6.54296875" customWidth="1"/>
    <col min="6" max="6" width="24.54296875" customWidth="1"/>
    <col min="7" max="7" width="29.453125" customWidth="1"/>
    <col min="8" max="8" width="12.81640625" customWidth="1"/>
    <col min="9" max="9" width="17.1796875" customWidth="1"/>
    <col min="10" max="10" width="16.7265625" customWidth="1"/>
    <col min="11" max="11" width="16.54296875" customWidth="1"/>
    <col min="12" max="12" width="2.453125" customWidth="1"/>
    <col min="13" max="13" width="15.7265625" customWidth="1"/>
    <col min="14" max="14" width="2.453125" customWidth="1"/>
    <col min="15" max="31" width="10.54296875" customWidth="1"/>
  </cols>
  <sheetData>
    <row r="1" spans="1:31" ht="15.75" customHeight="1" x14ac:dyDescent="0.25">
      <c r="A1" s="192"/>
      <c r="B1" s="1744" t="s">
        <v>378</v>
      </c>
      <c r="C1" s="1745"/>
      <c r="D1" s="1746"/>
      <c r="E1" s="192"/>
      <c r="F1" s="192"/>
      <c r="G1" s="192"/>
      <c r="H1" s="192"/>
      <c r="I1" s="192"/>
      <c r="J1" s="192"/>
      <c r="K1" s="192"/>
      <c r="L1" s="192"/>
      <c r="M1" s="192"/>
      <c r="N1" s="192"/>
      <c r="O1" s="20"/>
      <c r="P1" s="20"/>
      <c r="Q1" s="20"/>
      <c r="R1" s="20"/>
      <c r="S1" s="20"/>
      <c r="T1" s="20"/>
      <c r="U1" s="20"/>
      <c r="V1" s="20"/>
      <c r="W1" s="20"/>
      <c r="X1" s="20"/>
      <c r="Y1" s="20"/>
      <c r="Z1" s="20"/>
      <c r="AA1" s="20"/>
      <c r="AB1" s="20"/>
      <c r="AC1" s="20"/>
      <c r="AD1" s="20"/>
      <c r="AE1" s="20"/>
    </row>
    <row r="2" spans="1:31" ht="18" customHeight="1" x14ac:dyDescent="0.3">
      <c r="A2" s="1150"/>
      <c r="B2" s="1278" t="s">
        <v>944</v>
      </c>
      <c r="C2" s="100"/>
      <c r="D2" s="100"/>
      <c r="E2" s="737"/>
      <c r="F2" s="1918" t="str">
        <f>IF(NomOrg="","",NomOrg)</f>
        <v/>
      </c>
      <c r="G2" s="1907"/>
      <c r="H2" s="1907"/>
      <c r="I2" s="1907"/>
      <c r="J2" s="1907"/>
      <c r="K2" s="1919" t="str">
        <f>CONCATENATE("Pages ",LEFT('Table des matières'!$K$23,2)," - ",LEFT('Table des matières'!$K$23,2)+2)</f>
        <v>Pages 24 - 26</v>
      </c>
      <c r="L2" s="1920"/>
      <c r="M2" s="374" t="str">
        <f>IF(PageDerniere="","",CONCATENATE("sur ",PageDerniere))</f>
        <v>sur 46</v>
      </c>
      <c r="N2" s="1150"/>
      <c r="O2" s="1150"/>
      <c r="P2" s="1150"/>
    </row>
    <row r="3" spans="1:31" ht="18" customHeight="1" x14ac:dyDescent="0.35">
      <c r="A3" s="1133"/>
      <c r="B3" s="1279" t="s">
        <v>950</v>
      </c>
      <c r="C3" s="36"/>
      <c r="D3" s="36"/>
      <c r="E3" s="34"/>
      <c r="F3" s="1775" t="str">
        <f>IF(NomProjet="","",NomProjet)</f>
        <v/>
      </c>
      <c r="G3" s="1628"/>
      <c r="H3" s="1628"/>
      <c r="I3" s="1628"/>
      <c r="J3" s="1344" t="s">
        <v>951</v>
      </c>
      <c r="K3" s="1226" t="str">
        <f>IF(NoProjet="","",NoProjet)</f>
        <v/>
      </c>
      <c r="M3" s="864" t="str">
        <f>VersionDoc</f>
        <v>V260301</v>
      </c>
      <c r="N3" s="291"/>
    </row>
    <row r="4" spans="1:31" ht="15" customHeight="1" x14ac:dyDescent="0.35">
      <c r="A4" s="34"/>
      <c r="B4" s="103"/>
      <c r="C4" s="34"/>
      <c r="D4" s="34"/>
      <c r="E4" s="34"/>
      <c r="F4" s="38"/>
      <c r="G4" s="38"/>
      <c r="H4" s="34"/>
      <c r="I4" s="34"/>
      <c r="J4" s="34"/>
      <c r="K4" s="34"/>
      <c r="L4" s="34"/>
      <c r="M4" s="34"/>
      <c r="N4" s="34"/>
    </row>
    <row r="5" spans="1:31" ht="22" customHeight="1" x14ac:dyDescent="0.25">
      <c r="A5" s="39"/>
      <c r="B5" s="345" t="s">
        <v>968</v>
      </c>
      <c r="C5" s="39"/>
      <c r="D5" s="39"/>
      <c r="E5" s="39"/>
      <c r="F5" s="41"/>
      <c r="G5" s="41"/>
      <c r="H5" s="39"/>
      <c r="I5" s="39"/>
      <c r="J5" s="39"/>
      <c r="K5" s="39"/>
      <c r="L5" s="39"/>
      <c r="M5" s="39"/>
      <c r="N5" s="39"/>
      <c r="O5" s="58"/>
      <c r="P5" s="58"/>
      <c r="Q5" s="58"/>
      <c r="R5" s="58"/>
      <c r="S5" s="58"/>
      <c r="T5" s="58"/>
      <c r="U5" s="58"/>
      <c r="V5" s="58"/>
      <c r="W5" s="58"/>
      <c r="X5" s="58"/>
      <c r="Y5" s="58"/>
      <c r="Z5" s="58"/>
      <c r="AA5" s="58"/>
      <c r="AB5" s="58"/>
      <c r="AC5" s="58"/>
      <c r="AD5" s="58"/>
      <c r="AE5" s="58"/>
    </row>
    <row r="6" spans="1:31" ht="17.25" customHeight="1" x14ac:dyDescent="0.25">
      <c r="A6" s="39"/>
      <c r="B6" s="1221" t="s">
        <v>1133</v>
      </c>
      <c r="C6" s="39"/>
      <c r="D6" s="39"/>
      <c r="E6" s="39"/>
      <c r="F6" s="1345" t="str">
        <f>IF(DateFinAF="","",DateFinAF)</f>
        <v/>
      </c>
      <c r="G6" s="41"/>
      <c r="H6" s="39"/>
      <c r="I6" s="39"/>
      <c r="J6" s="39"/>
      <c r="K6" s="39"/>
      <c r="L6" s="39"/>
      <c r="M6" s="39"/>
      <c r="N6" s="39"/>
      <c r="O6" s="58"/>
      <c r="P6" s="58"/>
      <c r="Q6" s="58"/>
      <c r="R6" s="58"/>
      <c r="S6" s="58"/>
      <c r="T6" s="58"/>
      <c r="U6" s="58"/>
      <c r="V6" s="58"/>
      <c r="W6" s="58"/>
      <c r="X6" s="58"/>
      <c r="Y6" s="58"/>
      <c r="Z6" s="58"/>
      <c r="AA6" s="58"/>
      <c r="AB6" s="58"/>
      <c r="AC6" s="58"/>
      <c r="AD6" s="58"/>
      <c r="AE6" s="58"/>
    </row>
    <row r="7" spans="1:31" ht="17.25" customHeight="1" x14ac:dyDescent="0.35">
      <c r="A7" s="34"/>
      <c r="B7" s="113" t="s">
        <v>1872</v>
      </c>
      <c r="C7" s="34"/>
      <c r="D7" s="34"/>
      <c r="E7" s="34"/>
      <c r="F7" s="34"/>
      <c r="G7" s="38"/>
      <c r="H7" s="38"/>
      <c r="I7" s="38"/>
      <c r="J7" s="38"/>
      <c r="K7" s="38"/>
      <c r="L7" s="34"/>
      <c r="M7" s="865"/>
      <c r="N7" s="34"/>
    </row>
    <row r="8" spans="1:31" ht="18" customHeight="1" x14ac:dyDescent="0.3">
      <c r="A8" s="34"/>
      <c r="B8" s="113"/>
      <c r="C8" s="34"/>
      <c r="D8" s="34"/>
      <c r="E8" s="34"/>
      <c r="F8" s="34"/>
      <c r="G8" s="34"/>
      <c r="H8" s="34"/>
      <c r="I8" s="1796" t="str">
        <f>CONCATENATE("Résultats ", IF(DateFinAF="","",YEAR(DateFinAF)))</f>
        <v xml:space="preserve">Résultats </v>
      </c>
      <c r="J8" s="1719"/>
      <c r="K8" s="1720"/>
      <c r="L8" s="34"/>
      <c r="M8" s="139" t="str">
        <f>CONCATENATE("Résultats ",IF(DateFinAF="","",YEAR(DateFinAF)-1))</f>
        <v xml:space="preserve">Résultats </v>
      </c>
      <c r="N8" s="34"/>
    </row>
    <row r="9" spans="1:31" ht="28.5" customHeight="1" x14ac:dyDescent="0.35">
      <c r="A9" s="34"/>
      <c r="C9" s="34"/>
      <c r="D9" s="34"/>
      <c r="E9" s="38"/>
      <c r="F9" s="38"/>
      <c r="G9" s="38"/>
      <c r="H9" s="34"/>
      <c r="I9" s="829" t="s">
        <v>1264</v>
      </c>
      <c r="J9" s="829" t="s">
        <v>1157</v>
      </c>
      <c r="K9" s="829" t="s">
        <v>1295</v>
      </c>
      <c r="L9" s="323"/>
      <c r="M9" s="375" t="s">
        <v>1295</v>
      </c>
      <c r="N9" s="347"/>
    </row>
    <row r="10" spans="1:31" ht="10.5" customHeight="1" x14ac:dyDescent="0.35">
      <c r="A10" s="34"/>
      <c r="B10" s="103"/>
      <c r="C10" s="34"/>
      <c r="D10" s="34"/>
      <c r="E10" s="38"/>
      <c r="F10" s="38"/>
      <c r="G10" s="38"/>
      <c r="H10" s="34"/>
      <c r="I10" s="34"/>
      <c r="J10" s="34"/>
      <c r="K10" s="34"/>
      <c r="L10" s="347"/>
      <c r="M10" s="34"/>
      <c r="N10" s="347"/>
    </row>
    <row r="11" spans="1:31" ht="21" customHeight="1" x14ac:dyDescent="0.4">
      <c r="A11" s="1128"/>
      <c r="B11" s="113"/>
      <c r="C11" s="348" t="s">
        <v>1012</v>
      </c>
      <c r="D11" s="111"/>
      <c r="E11" s="47"/>
      <c r="F11" s="47"/>
      <c r="G11" s="120"/>
      <c r="H11" s="1133"/>
      <c r="I11" s="47"/>
      <c r="J11" s="264"/>
      <c r="K11" s="47"/>
      <c r="L11" s="347"/>
      <c r="M11" s="47"/>
      <c r="N11" s="347"/>
    </row>
    <row r="12" spans="1:31" ht="10.5" customHeight="1" x14ac:dyDescent="0.3">
      <c r="A12" s="1133"/>
      <c r="B12" s="1221"/>
      <c r="C12" s="1133"/>
      <c r="D12" s="1133"/>
      <c r="E12" s="115"/>
      <c r="F12" s="115"/>
      <c r="G12" s="115"/>
      <c r="H12" s="1133"/>
      <c r="I12" s="1285"/>
      <c r="J12" s="164"/>
      <c r="K12" s="1285"/>
      <c r="L12" s="347"/>
      <c r="M12" s="1285"/>
      <c r="N12" s="347"/>
    </row>
    <row r="13" spans="1:31" ht="18.75" customHeight="1" x14ac:dyDescent="0.3">
      <c r="A13" s="1133"/>
      <c r="B13" s="1221">
        <v>41100</v>
      </c>
      <c r="C13" s="1133"/>
      <c r="D13" s="1133" t="s">
        <v>625</v>
      </c>
      <c r="E13" s="115"/>
      <c r="F13" s="115"/>
      <c r="G13" s="115"/>
      <c r="H13" s="153" t="s">
        <v>1376</v>
      </c>
      <c r="I13" s="1308">
        <f>'Annexe A'!M14</f>
        <v>0</v>
      </c>
      <c r="J13" s="1185"/>
      <c r="K13" s="1308">
        <f>SUM(I13,J13)</f>
        <v>0</v>
      </c>
      <c r="L13" s="347"/>
      <c r="M13" s="1185"/>
      <c r="N13" s="347"/>
    </row>
    <row r="14" spans="1:31" ht="18.75" customHeight="1" x14ac:dyDescent="0.3">
      <c r="A14" s="1133"/>
      <c r="B14" s="1221">
        <v>41200</v>
      </c>
      <c r="C14" s="1133"/>
      <c r="D14" s="1133" t="s">
        <v>639</v>
      </c>
      <c r="E14" s="115"/>
      <c r="F14" s="115"/>
      <c r="G14" s="115"/>
      <c r="H14" s="153" t="s">
        <v>1376</v>
      </c>
      <c r="I14" s="1308">
        <f>'Annexe A'!M21</f>
        <v>0</v>
      </c>
      <c r="J14" s="1185"/>
      <c r="K14" s="1308">
        <f t="shared" ref="K14:K17" si="0">SUM(I14,J14)</f>
        <v>0</v>
      </c>
      <c r="L14" s="347"/>
      <c r="M14" s="1185"/>
      <c r="N14" s="347"/>
    </row>
    <row r="15" spans="1:31" ht="18.75" customHeight="1" x14ac:dyDescent="0.3">
      <c r="A15" s="1133"/>
      <c r="B15" s="1221">
        <v>41300</v>
      </c>
      <c r="C15" s="1133"/>
      <c r="D15" s="1133" t="s">
        <v>641</v>
      </c>
      <c r="E15" s="115"/>
      <c r="F15" s="115"/>
      <c r="G15" s="115"/>
      <c r="H15" s="153" t="s">
        <v>1376</v>
      </c>
      <c r="I15" s="1308">
        <f>'Annexe A'!M22</f>
        <v>0</v>
      </c>
      <c r="J15" s="1185"/>
      <c r="K15" s="1308">
        <f t="shared" si="0"/>
        <v>0</v>
      </c>
      <c r="L15" s="347"/>
      <c r="M15" s="1185"/>
      <c r="N15" s="347"/>
    </row>
    <row r="16" spans="1:31" ht="18.75" customHeight="1" x14ac:dyDescent="0.3">
      <c r="A16" s="1133"/>
      <c r="B16" s="1221">
        <v>41400</v>
      </c>
      <c r="C16" s="1133"/>
      <c r="D16" s="1133" t="s">
        <v>645</v>
      </c>
      <c r="E16" s="115"/>
      <c r="F16" s="115"/>
      <c r="G16" s="115"/>
      <c r="H16" s="153" t="s">
        <v>1376</v>
      </c>
      <c r="I16" s="1308">
        <f>'Annexe A'!M23</f>
        <v>0</v>
      </c>
      <c r="J16" s="1185"/>
      <c r="K16" s="1308">
        <f t="shared" si="0"/>
        <v>0</v>
      </c>
      <c r="L16" s="347"/>
      <c r="M16" s="1185"/>
      <c r="N16" s="347"/>
      <c r="O16" s="3"/>
      <c r="P16" s="3" t="s">
        <v>1288</v>
      </c>
      <c r="Q16" s="3"/>
      <c r="R16" s="3"/>
      <c r="S16" s="3"/>
      <c r="T16" s="3"/>
      <c r="U16" s="3"/>
      <c r="V16" s="3"/>
      <c r="W16" s="3"/>
      <c r="X16" s="3"/>
      <c r="Y16" s="3"/>
      <c r="Z16" s="3"/>
      <c r="AA16" s="3"/>
      <c r="AB16" s="3"/>
      <c r="AC16" s="3"/>
      <c r="AD16" s="3"/>
      <c r="AE16" s="3"/>
    </row>
    <row r="17" spans="1:28" ht="18.75" customHeight="1" x14ac:dyDescent="0.3">
      <c r="A17" s="1133"/>
      <c r="B17" s="1221">
        <v>41500</v>
      </c>
      <c r="C17" s="1133"/>
      <c r="D17" s="1133" t="s">
        <v>643</v>
      </c>
      <c r="E17" s="115"/>
      <c r="F17" s="115"/>
      <c r="G17" s="115"/>
      <c r="H17" s="153" t="s">
        <v>1376</v>
      </c>
      <c r="I17" s="1308">
        <f>'Annexe A'!M24</f>
        <v>0</v>
      </c>
      <c r="J17" s="1185"/>
      <c r="K17" s="1308">
        <f t="shared" si="0"/>
        <v>0</v>
      </c>
      <c r="L17" s="347"/>
      <c r="M17" s="1185"/>
      <c r="N17" s="347"/>
    </row>
    <row r="18" spans="1:28" ht="18.75" customHeight="1" x14ac:dyDescent="0.3">
      <c r="A18" s="48"/>
      <c r="B18" s="284">
        <v>41000</v>
      </c>
      <c r="C18" s="48"/>
      <c r="D18" s="48" t="s">
        <v>623</v>
      </c>
      <c r="E18" s="115"/>
      <c r="F18" s="115"/>
      <c r="G18" s="115"/>
      <c r="H18" s="48"/>
      <c r="I18" s="164">
        <f>SUM(I13,I14,I15,I16,I17)</f>
        <v>0</v>
      </c>
      <c r="J18" s="164">
        <f>SUM(J13,J14,J15,J16,J17)</f>
        <v>0</v>
      </c>
      <c r="K18" s="164">
        <f>SUM(K13,K14,K15,K16,K17)</f>
        <v>0</v>
      </c>
      <c r="L18" s="164"/>
      <c r="M18" s="164">
        <f>SUM(M13,M14,M15,M16,M17)</f>
        <v>0</v>
      </c>
      <c r="N18" s="347"/>
    </row>
    <row r="19" spans="1:28" ht="7.5" customHeight="1" x14ac:dyDescent="0.3">
      <c r="A19" s="1133"/>
      <c r="B19" s="1221"/>
      <c r="C19" s="1133"/>
      <c r="D19" s="1133"/>
      <c r="E19" s="115"/>
      <c r="F19" s="115"/>
      <c r="G19" s="115"/>
      <c r="H19" s="1133"/>
      <c r="I19" s="376"/>
      <c r="J19" s="1184"/>
      <c r="K19" s="1285"/>
      <c r="L19" s="347"/>
      <c r="M19" s="1184"/>
      <c r="N19" s="347"/>
    </row>
    <row r="20" spans="1:28" ht="18.75" customHeight="1" x14ac:dyDescent="0.3">
      <c r="A20" s="1133"/>
      <c r="B20" s="1221">
        <v>42100</v>
      </c>
      <c r="C20" s="1133"/>
      <c r="D20" s="1133" t="s">
        <v>648</v>
      </c>
      <c r="E20" s="115"/>
      <c r="F20" s="115"/>
      <c r="G20" s="115"/>
      <c r="H20" s="153" t="s">
        <v>1376</v>
      </c>
      <c r="I20" s="1308">
        <f>'Annexe A'!M27</f>
        <v>0</v>
      </c>
      <c r="J20" s="1185"/>
      <c r="K20" s="1308">
        <f t="shared" ref="K20:K24" si="1">SUM(I20,J20)</f>
        <v>0</v>
      </c>
      <c r="L20" s="347"/>
      <c r="M20" s="1185"/>
      <c r="N20" s="347"/>
    </row>
    <row r="21" spans="1:28" ht="18.75" customHeight="1" x14ac:dyDescent="0.3">
      <c r="A21" s="1133"/>
      <c r="B21" s="1221">
        <v>42200</v>
      </c>
      <c r="C21" s="1133"/>
      <c r="D21" s="1133" t="s">
        <v>654</v>
      </c>
      <c r="E21" s="115"/>
      <c r="F21" s="115"/>
      <c r="G21" s="115"/>
      <c r="H21" s="153" t="s">
        <v>1376</v>
      </c>
      <c r="I21" s="1308">
        <f>'Annexe A'!M30</f>
        <v>0</v>
      </c>
      <c r="J21" s="1185"/>
      <c r="K21" s="1308">
        <f t="shared" si="1"/>
        <v>0</v>
      </c>
      <c r="L21" s="347"/>
      <c r="M21" s="1185"/>
      <c r="N21" s="347"/>
    </row>
    <row r="22" spans="1:28" ht="18.75" customHeight="1" x14ac:dyDescent="0.3">
      <c r="A22" s="1133"/>
      <c r="B22" s="1221">
        <v>42300</v>
      </c>
      <c r="C22" s="1133"/>
      <c r="D22" s="1133" t="s">
        <v>656</v>
      </c>
      <c r="E22" s="115"/>
      <c r="F22" s="115"/>
      <c r="G22" s="115"/>
      <c r="H22" s="153"/>
      <c r="I22" s="377"/>
      <c r="J22" s="1185"/>
      <c r="K22" s="1308">
        <f t="shared" si="1"/>
        <v>0</v>
      </c>
      <c r="L22" s="347"/>
      <c r="M22" s="1185"/>
      <c r="N22" s="347"/>
    </row>
    <row r="23" spans="1:28" ht="18.75" customHeight="1" x14ac:dyDescent="0.3">
      <c r="A23" s="1133"/>
      <c r="B23" s="1221">
        <v>42400</v>
      </c>
      <c r="C23" s="1133"/>
      <c r="D23" s="1133" t="s">
        <v>658</v>
      </c>
      <c r="E23" s="115"/>
      <c r="F23" s="115"/>
      <c r="G23" s="115"/>
      <c r="H23" s="153" t="s">
        <v>1376</v>
      </c>
      <c r="I23" s="1308">
        <f>'Annexe A'!M31</f>
        <v>0</v>
      </c>
      <c r="J23" s="1185"/>
      <c r="K23" s="1308">
        <f t="shared" si="1"/>
        <v>0</v>
      </c>
      <c r="L23" s="347"/>
      <c r="M23" s="1185"/>
      <c r="N23" s="347"/>
    </row>
    <row r="24" spans="1:28" ht="18.75" customHeight="1" x14ac:dyDescent="0.3">
      <c r="A24" s="1133"/>
      <c r="B24" s="1221">
        <v>42600</v>
      </c>
      <c r="C24" s="1133"/>
      <c r="D24" s="1133" t="s">
        <v>659</v>
      </c>
      <c r="E24" s="115"/>
      <c r="F24" s="115"/>
      <c r="G24" s="115"/>
      <c r="H24" s="153" t="s">
        <v>1376</v>
      </c>
      <c r="I24" s="1308">
        <f>'Annexe A'!M32</f>
        <v>0</v>
      </c>
      <c r="J24" s="1185"/>
      <c r="K24" s="1308">
        <f t="shared" si="1"/>
        <v>0</v>
      </c>
      <c r="L24" s="347"/>
      <c r="M24" s="1185"/>
      <c r="N24" s="347"/>
    </row>
    <row r="25" spans="1:28" ht="18.75" customHeight="1" x14ac:dyDescent="0.3">
      <c r="A25" s="48"/>
      <c r="B25" s="284">
        <v>42000</v>
      </c>
      <c r="C25" s="48"/>
      <c r="D25" s="48" t="s">
        <v>646</v>
      </c>
      <c r="E25" s="115"/>
      <c r="F25" s="115"/>
      <c r="G25" s="115"/>
      <c r="H25" s="48"/>
      <c r="I25" s="164">
        <f>SUM(I20,I21,I23,I24)</f>
        <v>0</v>
      </c>
      <c r="J25" s="164">
        <f>SUM(J20,J21,J22,J23,J24)</f>
        <v>0</v>
      </c>
      <c r="K25" s="164">
        <f>SUM(K20,K21,K22,K23,K24)</f>
        <v>0</v>
      </c>
      <c r="L25" s="164"/>
      <c r="M25" s="164">
        <f>SUM(M20,M21,M22,M23,M24)</f>
        <v>0</v>
      </c>
      <c r="N25" s="347"/>
    </row>
    <row r="26" spans="1:28" ht="7.5" customHeight="1" x14ac:dyDescent="0.3">
      <c r="A26" s="1133"/>
      <c r="B26" s="1221"/>
      <c r="C26" s="1133"/>
      <c r="D26" s="1133"/>
      <c r="E26" s="115"/>
      <c r="F26" s="115"/>
      <c r="G26" s="115"/>
      <c r="H26" s="1133"/>
      <c r="I26" s="376"/>
      <c r="J26" s="1184"/>
      <c r="K26" s="1285"/>
      <c r="L26" s="347"/>
      <c r="M26" s="1184"/>
      <c r="N26" s="347"/>
    </row>
    <row r="27" spans="1:28" ht="18.75" customHeight="1" x14ac:dyDescent="0.3">
      <c r="A27" s="1133"/>
      <c r="B27" s="1221">
        <v>43100</v>
      </c>
      <c r="C27" s="1133"/>
      <c r="D27" s="1133" t="s">
        <v>661</v>
      </c>
      <c r="E27" s="115"/>
      <c r="F27" s="115"/>
      <c r="G27" s="115"/>
      <c r="H27" s="153" t="s">
        <v>1376</v>
      </c>
      <c r="I27" s="1308">
        <f>'Annexe A'!M35</f>
        <v>0</v>
      </c>
      <c r="J27" s="1185"/>
      <c r="K27" s="1308">
        <f t="shared" ref="K27:K34" si="2">SUM(I27,J27)</f>
        <v>0</v>
      </c>
      <c r="L27" s="347"/>
      <c r="M27" s="1185"/>
      <c r="N27" s="347"/>
    </row>
    <row r="28" spans="1:28" ht="18.75" customHeight="1" x14ac:dyDescent="0.3">
      <c r="A28" s="1133"/>
      <c r="B28" s="1221">
        <v>43200</v>
      </c>
      <c r="C28" s="1133"/>
      <c r="D28" s="1133" t="s">
        <v>663</v>
      </c>
      <c r="E28" s="115"/>
      <c r="F28" s="115"/>
      <c r="G28" s="115"/>
      <c r="H28" s="153" t="s">
        <v>1376</v>
      </c>
      <c r="I28" s="1308">
        <f>'Annexe A'!M36</f>
        <v>0</v>
      </c>
      <c r="J28" s="1185"/>
      <c r="K28" s="1308">
        <f t="shared" si="2"/>
        <v>0</v>
      </c>
      <c r="L28" s="347"/>
      <c r="M28" s="1185"/>
      <c r="N28" s="347"/>
    </row>
    <row r="29" spans="1:28" ht="18.75" customHeight="1" x14ac:dyDescent="0.3">
      <c r="A29" s="1133"/>
      <c r="B29" s="1221">
        <v>43300</v>
      </c>
      <c r="C29" s="1133"/>
      <c r="D29" s="1133" t="s">
        <v>677</v>
      </c>
      <c r="E29" s="115"/>
      <c r="F29" s="115"/>
      <c r="G29" s="115"/>
      <c r="H29" s="153" t="s">
        <v>1376</v>
      </c>
      <c r="I29" s="1308">
        <f>'Annexe A'!M46</f>
        <v>0</v>
      </c>
      <c r="J29" s="1185"/>
      <c r="K29" s="1308">
        <f t="shared" si="2"/>
        <v>0</v>
      </c>
      <c r="L29" s="347"/>
      <c r="M29" s="1185"/>
      <c r="N29" s="347"/>
    </row>
    <row r="30" spans="1:28" ht="18.75" customHeight="1" x14ac:dyDescent="0.3">
      <c r="A30" s="1133"/>
      <c r="B30" s="1221">
        <v>43400</v>
      </c>
      <c r="C30" s="1133"/>
      <c r="D30" s="1133" t="s">
        <v>679</v>
      </c>
      <c r="E30" s="115"/>
      <c r="F30" s="115"/>
      <c r="G30" s="115"/>
      <c r="H30" s="153" t="s">
        <v>1376</v>
      </c>
      <c r="I30" s="1308">
        <f>'Annexe A'!M47</f>
        <v>0</v>
      </c>
      <c r="J30" s="1185"/>
      <c r="K30" s="1308">
        <f t="shared" si="2"/>
        <v>0</v>
      </c>
      <c r="L30" s="347"/>
      <c r="M30" s="1185"/>
      <c r="N30" s="347"/>
    </row>
    <row r="31" spans="1:28" ht="18.75" customHeight="1" x14ac:dyDescent="0.3">
      <c r="A31" s="1133"/>
      <c r="B31" s="1221">
        <v>43500</v>
      </c>
      <c r="C31" s="1133"/>
      <c r="D31" s="1133" t="s">
        <v>681</v>
      </c>
      <c r="E31" s="115"/>
      <c r="F31" s="115"/>
      <c r="G31" s="115"/>
      <c r="H31" s="153" t="s">
        <v>1376</v>
      </c>
      <c r="I31" s="1308">
        <f>'Annexe A'!M48</f>
        <v>0</v>
      </c>
      <c r="J31" s="1185"/>
      <c r="K31" s="1308">
        <f t="shared" si="2"/>
        <v>0</v>
      </c>
      <c r="L31" s="347"/>
      <c r="M31" s="1185"/>
      <c r="N31" s="347"/>
    </row>
    <row r="32" spans="1:28" ht="18.75" customHeight="1" x14ac:dyDescent="0.3">
      <c r="A32" s="1133"/>
      <c r="B32" s="1221">
        <v>43600</v>
      </c>
      <c r="C32" s="1133"/>
      <c r="D32" s="1133" t="s">
        <v>683</v>
      </c>
      <c r="E32" s="115"/>
      <c r="F32" s="115"/>
      <c r="G32" s="115"/>
      <c r="H32" s="153" t="s">
        <v>1376</v>
      </c>
      <c r="I32" s="1308">
        <f>'Annexe A'!M49</f>
        <v>0</v>
      </c>
      <c r="J32" s="1185"/>
      <c r="K32" s="1308">
        <f t="shared" si="2"/>
        <v>0</v>
      </c>
      <c r="L32" s="347"/>
      <c r="M32" s="1185"/>
      <c r="N32" s="347"/>
      <c r="AB32" s="378"/>
    </row>
    <row r="33" spans="1:31" ht="18.75" customHeight="1" x14ac:dyDescent="0.3">
      <c r="A33" s="1133"/>
      <c r="B33" s="1221">
        <v>43700</v>
      </c>
      <c r="C33" s="1133"/>
      <c r="D33" s="1133" t="s">
        <v>685</v>
      </c>
      <c r="E33" s="115"/>
      <c r="F33" s="115"/>
      <c r="G33" s="115"/>
      <c r="H33" s="153" t="s">
        <v>1376</v>
      </c>
      <c r="I33" s="1308">
        <f>'Annexe A'!M50</f>
        <v>0</v>
      </c>
      <c r="J33" s="1185"/>
      <c r="K33" s="1308">
        <f t="shared" si="2"/>
        <v>0</v>
      </c>
      <c r="L33" s="347"/>
      <c r="M33" s="1185"/>
      <c r="N33" s="347"/>
    </row>
    <row r="34" spans="1:31" ht="18.75" customHeight="1" x14ac:dyDescent="0.3">
      <c r="A34" s="1133"/>
      <c r="B34" s="1221">
        <v>43900</v>
      </c>
      <c r="C34" s="1133"/>
      <c r="D34" s="1133" t="s">
        <v>686</v>
      </c>
      <c r="E34" s="115"/>
      <c r="F34" s="115"/>
      <c r="G34" s="115"/>
      <c r="H34" s="153" t="s">
        <v>1376</v>
      </c>
      <c r="I34" s="1308">
        <f>'Annexe A'!M51</f>
        <v>0</v>
      </c>
      <c r="J34" s="1185"/>
      <c r="K34" s="1308">
        <f t="shared" si="2"/>
        <v>0</v>
      </c>
      <c r="L34" s="347"/>
      <c r="M34" s="1185"/>
      <c r="N34" s="1184"/>
    </row>
    <row r="35" spans="1:31" ht="18.75" customHeight="1" x14ac:dyDescent="0.25">
      <c r="A35" s="760"/>
      <c r="B35" s="871">
        <v>43000</v>
      </c>
      <c r="C35" s="760"/>
      <c r="D35" s="760" t="s">
        <v>660</v>
      </c>
      <c r="E35" s="761"/>
      <c r="F35" s="761"/>
      <c r="G35" s="761"/>
      <c r="H35" s="153"/>
      <c r="I35" s="763">
        <f>SUM(I27,I28,I29,I30,I31,I32,I33,I34)</f>
        <v>0</v>
      </c>
      <c r="J35" s="763">
        <f>SUM(J27,J28,J29,J30,J31,J32,J33,J34)</f>
        <v>0</v>
      </c>
      <c r="K35" s="763">
        <f>SUM(K27,K28,K29,K30,K31,K32,K33,K34)</f>
        <v>0</v>
      </c>
      <c r="L35" s="763"/>
      <c r="M35" s="763">
        <f>SUM(M27,M28,M29,M30,M31,M32,M33,M34)</f>
        <v>0</v>
      </c>
      <c r="N35" s="164"/>
      <c r="O35" s="3"/>
    </row>
    <row r="36" spans="1:31" ht="7.5" customHeight="1" x14ac:dyDescent="0.3">
      <c r="A36" s="1133"/>
      <c r="B36" s="1221"/>
      <c r="C36" s="1133"/>
      <c r="D36" s="1133"/>
      <c r="E36" s="115"/>
      <c r="F36" s="115"/>
      <c r="G36" s="115"/>
      <c r="H36" s="115"/>
      <c r="I36" s="115"/>
      <c r="J36" s="115"/>
      <c r="K36" s="185"/>
      <c r="L36" s="185"/>
      <c r="M36" s="347"/>
      <c r="N36" s="115"/>
      <c r="O36" s="3"/>
      <c r="P36" s="3"/>
      <c r="Q36" s="3"/>
      <c r="R36" s="3"/>
      <c r="S36" s="3"/>
      <c r="T36" s="3"/>
      <c r="U36" s="3"/>
      <c r="V36" s="3"/>
      <c r="W36" s="3"/>
      <c r="X36" s="3"/>
      <c r="Y36" s="3"/>
      <c r="Z36" s="3"/>
      <c r="AA36" s="3"/>
      <c r="AB36" s="3"/>
      <c r="AC36" s="3"/>
      <c r="AD36" s="3"/>
      <c r="AE36" s="3"/>
    </row>
    <row r="37" spans="1:31" ht="18.75" customHeight="1" x14ac:dyDescent="0.3">
      <c r="A37" s="1133"/>
      <c r="B37" s="284">
        <v>44000</v>
      </c>
      <c r="C37" s="48"/>
      <c r="D37" s="48" t="s">
        <v>1151</v>
      </c>
      <c r="E37" s="115"/>
      <c r="F37" s="115"/>
      <c r="G37" s="115"/>
      <c r="H37" s="153" t="s">
        <v>1376</v>
      </c>
      <c r="I37" s="1308">
        <f>'Annexe A'!M56</f>
        <v>0</v>
      </c>
      <c r="J37" s="1185"/>
      <c r="K37" s="1308">
        <f t="shared" ref="K37" si="3">SUM(I37,J37)</f>
        <v>0</v>
      </c>
      <c r="L37" s="347"/>
      <c r="M37" s="1185"/>
      <c r="N37" s="347"/>
      <c r="O37" s="346"/>
      <c r="P37" s="346"/>
      <c r="Q37" s="346"/>
      <c r="R37" s="346"/>
      <c r="S37" s="346"/>
      <c r="T37" s="346"/>
      <c r="U37" s="346"/>
      <c r="V37" s="346"/>
      <c r="W37" s="346"/>
      <c r="X37" s="346"/>
      <c r="Y37" s="346"/>
      <c r="Z37" s="346"/>
      <c r="AA37" s="346"/>
      <c r="AB37" s="346"/>
      <c r="AC37" s="346"/>
      <c r="AD37" s="346"/>
      <c r="AE37" s="346"/>
    </row>
    <row r="38" spans="1:31" ht="7.5" customHeight="1" x14ac:dyDescent="0.3">
      <c r="A38" s="1133"/>
      <c r="B38" s="1221"/>
      <c r="C38" s="1133"/>
      <c r="D38" s="1133"/>
      <c r="E38" s="115"/>
      <c r="F38" s="115"/>
      <c r="G38" s="115"/>
      <c r="H38" s="115"/>
      <c r="I38" s="115"/>
      <c r="J38" s="115"/>
      <c r="K38" s="793"/>
      <c r="L38" s="793"/>
      <c r="M38" s="347"/>
      <c r="N38" s="115"/>
      <c r="O38" s="3"/>
      <c r="P38" s="3"/>
      <c r="Q38" s="3"/>
      <c r="R38" s="3"/>
      <c r="S38" s="3"/>
      <c r="T38" s="3"/>
      <c r="U38" s="3"/>
      <c r="V38" s="3"/>
      <c r="W38" s="3"/>
      <c r="X38" s="3"/>
      <c r="Y38" s="3"/>
      <c r="Z38" s="3"/>
      <c r="AA38" s="3"/>
      <c r="AB38" s="3"/>
      <c r="AC38" s="3"/>
      <c r="AD38" s="3"/>
      <c r="AE38" s="3"/>
    </row>
    <row r="39" spans="1:31" ht="18.75" customHeight="1" x14ac:dyDescent="0.3">
      <c r="A39" s="1133"/>
      <c r="B39" s="1221">
        <v>45100</v>
      </c>
      <c r="C39" s="1133"/>
      <c r="D39" s="1909" t="s">
        <v>697</v>
      </c>
      <c r="E39" s="1910"/>
      <c r="F39" s="1910"/>
      <c r="G39" s="1910"/>
      <c r="H39" s="153" t="s">
        <v>1376</v>
      </c>
      <c r="I39" s="1308">
        <f>'Annexe A'!M58</f>
        <v>0</v>
      </c>
      <c r="J39" s="1185"/>
      <c r="K39" s="1308">
        <f t="shared" ref="K39" si="4">SUM(I39,J39)</f>
        <v>0</v>
      </c>
      <c r="L39" s="347"/>
      <c r="M39" s="1185"/>
      <c r="N39" s="347"/>
      <c r="O39" s="3"/>
    </row>
    <row r="40" spans="1:31" ht="13.5" customHeight="1" x14ac:dyDescent="0.25">
      <c r="A40" s="1133"/>
      <c r="B40" s="1221"/>
      <c r="C40" s="1133"/>
      <c r="D40" s="1911"/>
      <c r="E40" s="1912"/>
      <c r="F40" s="1912"/>
      <c r="G40" s="1912"/>
      <c r="H40" s="1133"/>
      <c r="I40" s="1133"/>
      <c r="J40" s="1133"/>
      <c r="K40" s="1133"/>
      <c r="L40" s="1133"/>
      <c r="M40" s="1133"/>
      <c r="N40" s="1133"/>
      <c r="O40" s="1133"/>
      <c r="P40" s="1133"/>
      <c r="Q40" s="1133"/>
      <c r="R40" s="1133"/>
      <c r="S40" s="1133"/>
      <c r="T40" s="1133"/>
      <c r="U40" s="1133"/>
      <c r="V40" s="1133"/>
      <c r="W40" s="1133"/>
      <c r="X40" s="1133"/>
      <c r="Y40" s="1133"/>
      <c r="Z40" s="1133"/>
      <c r="AA40" s="1133"/>
      <c r="AB40" s="1133"/>
      <c r="AC40" s="1133"/>
      <c r="AD40" s="1133"/>
      <c r="AE40" s="1133"/>
    </row>
    <row r="41" spans="1:31" ht="18.75" customHeight="1" x14ac:dyDescent="0.3">
      <c r="A41" s="1133"/>
      <c r="B41" s="1221">
        <v>45200</v>
      </c>
      <c r="C41" s="1133"/>
      <c r="D41" s="1833" t="s">
        <v>698</v>
      </c>
      <c r="E41" s="1813"/>
      <c r="F41" s="1813"/>
      <c r="G41" s="1727"/>
      <c r="H41" s="153" t="s">
        <v>1376</v>
      </c>
      <c r="I41" s="1308">
        <f>'Annexe A'!M59</f>
        <v>0</v>
      </c>
      <c r="J41" s="1185"/>
      <c r="K41" s="1308">
        <f t="shared" ref="K41:K42" si="5">SUM(I41,J41)</f>
        <v>0</v>
      </c>
      <c r="L41" s="347"/>
      <c r="M41" s="1185"/>
      <c r="N41" s="347"/>
      <c r="O41" s="3"/>
    </row>
    <row r="42" spans="1:31" ht="18.75" customHeight="1" x14ac:dyDescent="0.3">
      <c r="A42" s="1133"/>
      <c r="B42" s="1221">
        <v>45300</v>
      </c>
      <c r="C42" s="1133"/>
      <c r="D42" s="1833" t="s">
        <v>699</v>
      </c>
      <c r="E42" s="1813"/>
      <c r="F42" s="1813"/>
      <c r="G42" s="1727"/>
      <c r="H42" s="153" t="s">
        <v>1376</v>
      </c>
      <c r="I42" s="1308">
        <f>'Annexe A'!M60</f>
        <v>0</v>
      </c>
      <c r="J42" s="1185"/>
      <c r="K42" s="1308">
        <f t="shared" si="5"/>
        <v>0</v>
      </c>
      <c r="L42" s="347"/>
      <c r="M42" s="1185"/>
      <c r="N42" s="347"/>
    </row>
    <row r="43" spans="1:31" ht="13.5" customHeight="1" x14ac:dyDescent="0.25">
      <c r="A43" s="1133"/>
      <c r="B43" s="1221"/>
      <c r="C43" s="1133"/>
      <c r="D43" s="1654"/>
      <c r="E43" s="1683"/>
      <c r="F43" s="1683"/>
      <c r="G43" s="1684"/>
      <c r="H43" s="1133"/>
      <c r="I43" s="1133"/>
      <c r="J43" s="1133"/>
      <c r="K43" s="1133"/>
      <c r="L43" s="1133"/>
      <c r="M43" s="1133"/>
      <c r="N43" s="1133"/>
      <c r="O43" s="1133"/>
      <c r="P43" s="1133"/>
      <c r="Q43" s="1133"/>
      <c r="R43" s="1133"/>
      <c r="S43" s="1133"/>
      <c r="T43" s="1133"/>
      <c r="U43" s="1133"/>
      <c r="V43" s="1133"/>
      <c r="W43" s="1133"/>
      <c r="X43" s="1133"/>
      <c r="Y43" s="1133"/>
      <c r="Z43" s="1133"/>
      <c r="AA43" s="1133"/>
      <c r="AB43" s="1133"/>
      <c r="AC43" s="1133"/>
      <c r="AD43" s="1133"/>
      <c r="AE43" s="1133"/>
    </row>
    <row r="44" spans="1:31" ht="18.75" customHeight="1" x14ac:dyDescent="0.3">
      <c r="A44" s="1133"/>
      <c r="B44" s="1221">
        <v>45400</v>
      </c>
      <c r="C44" s="1133"/>
      <c r="D44" s="1909" t="s">
        <v>700</v>
      </c>
      <c r="E44" s="1910"/>
      <c r="F44" s="1910"/>
      <c r="G44" s="1910"/>
      <c r="H44" s="153" t="s">
        <v>1376</v>
      </c>
      <c r="I44" s="1308">
        <f>'Annexe A'!M62</f>
        <v>0</v>
      </c>
      <c r="J44" s="1185"/>
      <c r="K44" s="1308">
        <f t="shared" ref="K44" si="6">SUM(I44,J44)</f>
        <v>0</v>
      </c>
      <c r="L44" s="347"/>
      <c r="M44" s="1185"/>
      <c r="N44" s="347"/>
    </row>
    <row r="45" spans="1:31" ht="13.5" customHeight="1" x14ac:dyDescent="0.25">
      <c r="A45" s="1133"/>
      <c r="B45" s="1221"/>
      <c r="C45" s="1133"/>
      <c r="D45" s="1911"/>
      <c r="E45" s="1912"/>
      <c r="F45" s="1912"/>
      <c r="G45" s="1912"/>
      <c r="H45" s="1133"/>
      <c r="I45" s="1133"/>
      <c r="J45" s="1133"/>
      <c r="K45" s="1133"/>
      <c r="L45" s="1133"/>
      <c r="M45" s="1133"/>
      <c r="N45" s="1133"/>
      <c r="O45" s="1133"/>
      <c r="P45" s="1133"/>
      <c r="Q45" s="1133"/>
      <c r="R45" s="1133"/>
      <c r="S45" s="1133"/>
      <c r="T45" s="1133"/>
      <c r="U45" s="1133"/>
      <c r="V45" s="1133"/>
      <c r="W45" s="1133"/>
      <c r="X45" s="1133"/>
      <c r="Y45" s="1133"/>
      <c r="Z45" s="1133"/>
      <c r="AA45" s="1133"/>
      <c r="AB45" s="1133"/>
      <c r="AC45" s="1133"/>
      <c r="AD45" s="1133"/>
      <c r="AE45" s="1133"/>
    </row>
    <row r="46" spans="1:31" ht="18.75" customHeight="1" x14ac:dyDescent="0.3">
      <c r="A46" s="1133"/>
      <c r="B46" s="1221">
        <v>45800</v>
      </c>
      <c r="C46" s="1133"/>
      <c r="D46" s="1133" t="s">
        <v>701</v>
      </c>
      <c r="E46" s="115"/>
      <c r="F46" s="115"/>
      <c r="G46" s="115"/>
      <c r="H46" s="1133"/>
      <c r="I46" s="1133"/>
      <c r="J46" s="1185"/>
      <c r="K46" s="1308">
        <f t="shared" ref="K46:K47" si="7">SUM(I46,J46)</f>
        <v>0</v>
      </c>
      <c r="L46" s="347"/>
      <c r="M46" s="1185"/>
      <c r="N46" s="347"/>
      <c r="O46" s="3"/>
      <c r="P46" s="3"/>
      <c r="Q46" s="3"/>
      <c r="R46" s="3"/>
      <c r="S46" s="3"/>
      <c r="T46" s="3"/>
      <c r="U46" s="3"/>
      <c r="V46" s="3"/>
      <c r="W46" s="3"/>
      <c r="X46" s="3"/>
      <c r="Y46" s="3"/>
      <c r="Z46" s="3"/>
      <c r="AA46" s="3"/>
      <c r="AB46" s="3"/>
      <c r="AC46" s="3"/>
      <c r="AD46" s="3"/>
      <c r="AE46" s="3"/>
    </row>
    <row r="47" spans="1:31" ht="19.5" customHeight="1" x14ac:dyDescent="0.3">
      <c r="A47" s="1133"/>
      <c r="B47" s="1221">
        <v>45900</v>
      </c>
      <c r="C47" s="1133"/>
      <c r="D47" s="1133" t="s">
        <v>702</v>
      </c>
      <c r="E47" s="115"/>
      <c r="F47" s="115"/>
      <c r="G47" s="115"/>
      <c r="H47" s="153" t="s">
        <v>1376</v>
      </c>
      <c r="I47" s="1308">
        <f>'Annexe A'!M63</f>
        <v>0</v>
      </c>
      <c r="J47" s="1185"/>
      <c r="K47" s="1308">
        <f t="shared" si="7"/>
        <v>0</v>
      </c>
      <c r="L47" s="347"/>
      <c r="M47" s="1185"/>
      <c r="N47" s="347"/>
    </row>
    <row r="48" spans="1:31" ht="18" customHeight="1" x14ac:dyDescent="0.25">
      <c r="A48" s="48"/>
      <c r="B48" s="284">
        <v>45000</v>
      </c>
      <c r="C48" s="48"/>
      <c r="D48" s="266" t="s">
        <v>1152</v>
      </c>
      <c r="E48" s="776"/>
      <c r="F48" s="776"/>
      <c r="G48" s="685"/>
      <c r="H48" s="48"/>
      <c r="I48" s="164">
        <f>SUM(I39,I41,I42,I44,I47)</f>
        <v>0</v>
      </c>
      <c r="J48" s="164">
        <f>SUM(J39,J41,J42,J44,J46,J47)</f>
        <v>0</v>
      </c>
      <c r="K48" s="164">
        <f>SUM(K39,K41,K42,K44,K46,K47)</f>
        <v>0</v>
      </c>
      <c r="L48" s="164"/>
      <c r="M48" s="164">
        <f>SUM(M39,M41,M42,M44,M46,M47)</f>
        <v>0</v>
      </c>
      <c r="N48" s="164"/>
    </row>
    <row r="49" spans="1:14" ht="7.5" customHeight="1" x14ac:dyDescent="0.3">
      <c r="A49" s="1133"/>
      <c r="B49" s="1221"/>
      <c r="C49" s="1133"/>
      <c r="D49" s="1133"/>
      <c r="E49" s="48"/>
      <c r="F49" s="48"/>
      <c r="G49" s="48"/>
      <c r="H49" s="1133"/>
      <c r="I49" s="376"/>
      <c r="J49" s="1184"/>
      <c r="K49" s="1285"/>
      <c r="L49" s="347"/>
      <c r="M49" s="1184"/>
      <c r="N49" s="347"/>
    </row>
    <row r="50" spans="1:14" ht="18.75" customHeight="1" x14ac:dyDescent="0.3">
      <c r="A50" s="1133"/>
      <c r="B50" s="1221">
        <v>46100</v>
      </c>
      <c r="C50" s="1133"/>
      <c r="D50" s="1133" t="s">
        <v>704</v>
      </c>
      <c r="E50" s="115"/>
      <c r="F50" s="115"/>
      <c r="G50" s="115"/>
      <c r="H50" s="153" t="s">
        <v>1376</v>
      </c>
      <c r="I50" s="1308">
        <f>'Annexe A'!M66</f>
        <v>0</v>
      </c>
      <c r="J50" s="1185"/>
      <c r="K50" s="1308">
        <f t="shared" ref="K50:K57" si="8">SUM(I50,J50)</f>
        <v>0</v>
      </c>
      <c r="L50" s="347"/>
      <c r="M50" s="1185"/>
      <c r="N50" s="347"/>
    </row>
    <row r="51" spans="1:14" ht="18.75" customHeight="1" x14ac:dyDescent="0.3">
      <c r="A51" s="1133"/>
      <c r="B51" s="1221">
        <v>46200</v>
      </c>
      <c r="C51" s="1133"/>
      <c r="D51" s="1133" t="s">
        <v>706</v>
      </c>
      <c r="E51" s="115"/>
      <c r="F51" s="115"/>
      <c r="G51" s="115"/>
      <c r="H51" s="153" t="s">
        <v>1376</v>
      </c>
      <c r="I51" s="1308">
        <f>'Annexe A'!M67</f>
        <v>0</v>
      </c>
      <c r="J51" s="1185"/>
      <c r="K51" s="1308">
        <f t="shared" si="8"/>
        <v>0</v>
      </c>
      <c r="L51" s="347"/>
      <c r="M51" s="1185"/>
      <c r="N51" s="347"/>
    </row>
    <row r="52" spans="1:14" ht="18.75" customHeight="1" x14ac:dyDescent="0.3">
      <c r="A52" s="1133"/>
      <c r="B52" s="1221">
        <v>46300</v>
      </c>
      <c r="C52" s="1133"/>
      <c r="D52" s="1133" t="s">
        <v>708</v>
      </c>
      <c r="E52" s="115"/>
      <c r="F52" s="115"/>
      <c r="G52" s="115"/>
      <c r="H52" s="153" t="s">
        <v>1376</v>
      </c>
      <c r="I52" s="1308">
        <f>'Annexe A'!M68</f>
        <v>0</v>
      </c>
      <c r="J52" s="1185"/>
      <c r="K52" s="1308">
        <f t="shared" si="8"/>
        <v>0</v>
      </c>
      <c r="L52" s="347"/>
      <c r="M52" s="1185"/>
      <c r="N52" s="347"/>
    </row>
    <row r="53" spans="1:14" ht="18.75" customHeight="1" x14ac:dyDescent="0.3">
      <c r="A53" s="1133"/>
      <c r="B53" s="1221">
        <v>46400</v>
      </c>
      <c r="C53" s="1133"/>
      <c r="D53" s="1133" t="s">
        <v>710</v>
      </c>
      <c r="E53" s="115"/>
      <c r="F53" s="115"/>
      <c r="G53" s="115"/>
      <c r="H53" s="153" t="s">
        <v>1376</v>
      </c>
      <c r="I53" s="1308">
        <f>'Annexe A'!M69</f>
        <v>0</v>
      </c>
      <c r="J53" s="1185"/>
      <c r="K53" s="1308">
        <f t="shared" si="8"/>
        <v>0</v>
      </c>
      <c r="L53" s="347"/>
      <c r="M53" s="1185"/>
      <c r="N53" s="347"/>
    </row>
    <row r="54" spans="1:14" ht="18.75" customHeight="1" x14ac:dyDescent="0.3">
      <c r="A54" s="1133"/>
      <c r="B54" s="1221">
        <v>46500</v>
      </c>
      <c r="C54" s="1133"/>
      <c r="D54" s="1133" t="s">
        <v>712</v>
      </c>
      <c r="E54" s="115"/>
      <c r="F54" s="115"/>
      <c r="G54" s="115"/>
      <c r="H54" s="153" t="s">
        <v>1376</v>
      </c>
      <c r="I54" s="1308">
        <f>'Annexe A'!M70</f>
        <v>0</v>
      </c>
      <c r="J54" s="1185"/>
      <c r="K54" s="1308">
        <f t="shared" si="8"/>
        <v>0</v>
      </c>
      <c r="L54" s="347"/>
      <c r="M54" s="1185"/>
      <c r="N54" s="347"/>
    </row>
    <row r="55" spans="1:14" ht="18.75" customHeight="1" x14ac:dyDescent="0.3">
      <c r="A55" s="1133"/>
      <c r="B55" s="1221">
        <v>46600</v>
      </c>
      <c r="C55" s="1133"/>
      <c r="D55" s="1133" t="s">
        <v>714</v>
      </c>
      <c r="E55" s="115"/>
      <c r="F55" s="115"/>
      <c r="G55" s="115"/>
      <c r="H55" s="153" t="s">
        <v>1376</v>
      </c>
      <c r="I55" s="1308">
        <f>'Annexe A'!M71</f>
        <v>0</v>
      </c>
      <c r="J55" s="1185"/>
      <c r="K55" s="1308">
        <f t="shared" si="8"/>
        <v>0</v>
      </c>
      <c r="L55" s="347"/>
      <c r="M55" s="1185"/>
      <c r="N55" s="347"/>
    </row>
    <row r="56" spans="1:14" ht="18.75" customHeight="1" x14ac:dyDescent="0.3">
      <c r="A56" s="1133"/>
      <c r="B56" s="1221">
        <v>46700</v>
      </c>
      <c r="C56" s="1133"/>
      <c r="D56" s="1133" t="s">
        <v>716</v>
      </c>
      <c r="E56" s="115"/>
      <c r="F56" s="115"/>
      <c r="G56" s="115"/>
      <c r="H56" s="153" t="s">
        <v>1376</v>
      </c>
      <c r="I56" s="1308">
        <f>'Annexe A'!M72</f>
        <v>0</v>
      </c>
      <c r="J56" s="1185"/>
      <c r="K56" s="1308">
        <f t="shared" si="8"/>
        <v>0</v>
      </c>
      <c r="L56" s="347"/>
      <c r="M56" s="1185"/>
      <c r="N56" s="347"/>
    </row>
    <row r="57" spans="1:14" ht="18.75" customHeight="1" x14ac:dyDescent="0.3">
      <c r="A57" s="1133"/>
      <c r="B57" s="1221">
        <v>46800</v>
      </c>
      <c r="C57" s="1133"/>
      <c r="D57" s="1133" t="s">
        <v>718</v>
      </c>
      <c r="E57" s="115"/>
      <c r="F57" s="115"/>
      <c r="G57" s="115"/>
      <c r="H57" s="153" t="s">
        <v>1376</v>
      </c>
      <c r="I57" s="1308">
        <f>'Annexe A'!M73</f>
        <v>0</v>
      </c>
      <c r="J57" s="1185"/>
      <c r="K57" s="1308">
        <f t="shared" si="8"/>
        <v>0</v>
      </c>
      <c r="L57" s="347"/>
      <c r="M57" s="1185"/>
      <c r="N57" s="347"/>
    </row>
    <row r="58" spans="1:14" ht="18.75" customHeight="1" x14ac:dyDescent="0.25">
      <c r="A58" s="1133"/>
      <c r="B58" s="284">
        <v>46000</v>
      </c>
      <c r="C58" s="48"/>
      <c r="D58" s="48" t="s">
        <v>703</v>
      </c>
      <c r="E58" s="115"/>
      <c r="F58" s="115"/>
      <c r="G58" s="115"/>
      <c r="H58" s="1133"/>
      <c r="I58" s="164">
        <f>SUM(I50:I57)</f>
        <v>0</v>
      </c>
      <c r="J58" s="164">
        <f>SUM(J50:J57)</f>
        <v>0</v>
      </c>
      <c r="K58" s="164">
        <f>SUM(K50:K57)</f>
        <v>0</v>
      </c>
      <c r="L58" s="164"/>
      <c r="M58" s="164">
        <f>SUM(M50:M57)</f>
        <v>0</v>
      </c>
      <c r="N58" s="164"/>
    </row>
    <row r="59" spans="1:14" ht="12" customHeight="1" x14ac:dyDescent="0.3">
      <c r="A59" s="1133"/>
      <c r="B59" s="1221"/>
      <c r="C59" s="1133"/>
      <c r="D59" s="1133"/>
      <c r="E59" s="115"/>
      <c r="F59" s="115"/>
      <c r="G59" s="115"/>
      <c r="H59" s="1133"/>
      <c r="I59" s="376"/>
      <c r="J59" s="1184"/>
      <c r="K59" s="1285"/>
      <c r="L59" s="347"/>
      <c r="M59" s="1184"/>
      <c r="N59" s="347"/>
    </row>
    <row r="60" spans="1:14" ht="18.75" customHeight="1" x14ac:dyDescent="0.25">
      <c r="A60" s="1133"/>
      <c r="B60" s="284">
        <v>40000</v>
      </c>
      <c r="C60" s="48" t="s">
        <v>1153</v>
      </c>
      <c r="D60" s="1133"/>
      <c r="E60" s="115"/>
      <c r="F60" s="115"/>
      <c r="G60" s="115"/>
      <c r="H60" s="1133"/>
      <c r="I60" s="164">
        <f>SUM(I18,I25,I35,I37,I48,I58)</f>
        <v>0</v>
      </c>
      <c r="J60" s="164">
        <f>SUM(J18,J25,J35,J37,J48,J58)</f>
        <v>0</v>
      </c>
      <c r="K60" s="164">
        <f>SUM(K18,K25,K35,K37,K48,K58)</f>
        <v>0</v>
      </c>
      <c r="L60" s="164"/>
      <c r="M60" s="164">
        <f>SUM(M18,M25,M35,M37,M48,M58)</f>
        <v>0</v>
      </c>
      <c r="N60" s="164"/>
    </row>
    <row r="61" spans="1:14" ht="18.75" customHeight="1" x14ac:dyDescent="0.3">
      <c r="A61" s="1133"/>
      <c r="B61" s="1221"/>
      <c r="C61" s="1133"/>
      <c r="D61" s="1133"/>
      <c r="E61" s="115"/>
      <c r="F61" s="115"/>
      <c r="G61" s="115"/>
      <c r="H61" s="1133"/>
      <c r="I61" s="376"/>
      <c r="J61" s="1184"/>
      <c r="K61" s="1285"/>
      <c r="L61" s="347"/>
      <c r="M61" s="1184"/>
      <c r="N61" s="347"/>
    </row>
    <row r="62" spans="1:14" ht="18.75" customHeight="1" x14ac:dyDescent="0.3">
      <c r="A62" s="48"/>
      <c r="B62" s="284"/>
      <c r="C62" s="365" t="s">
        <v>1013</v>
      </c>
      <c r="D62" s="48"/>
      <c r="E62" s="115"/>
      <c r="F62" s="115"/>
      <c r="G62" s="115"/>
      <c r="H62" s="48"/>
      <c r="I62" s="379"/>
      <c r="J62" s="164"/>
      <c r="K62" s="366"/>
      <c r="L62" s="347"/>
      <c r="M62" s="164"/>
      <c r="N62" s="347"/>
    </row>
    <row r="63" spans="1:14" ht="7.5" customHeight="1" x14ac:dyDescent="0.3">
      <c r="A63" s="1133"/>
      <c r="B63" s="1221"/>
      <c r="C63" s="1133"/>
      <c r="D63" s="1133"/>
      <c r="E63" s="115"/>
      <c r="F63" s="115"/>
      <c r="G63" s="115"/>
      <c r="H63" s="1133"/>
      <c r="I63" s="376"/>
      <c r="J63" s="1184"/>
      <c r="K63" s="1285"/>
      <c r="L63" s="347"/>
      <c r="M63" s="1184"/>
      <c r="N63" s="347"/>
    </row>
    <row r="64" spans="1:14" ht="18.75" customHeight="1" x14ac:dyDescent="0.3">
      <c r="A64" s="1133"/>
      <c r="B64" s="1221">
        <v>51100</v>
      </c>
      <c r="C64" s="1133"/>
      <c r="D64" s="1133" t="s">
        <v>722</v>
      </c>
      <c r="E64" s="115"/>
      <c r="F64" s="115"/>
      <c r="G64" s="115"/>
      <c r="H64" s="153" t="s">
        <v>1376</v>
      </c>
      <c r="I64" s="1308">
        <f>'Annexe A'!M80</f>
        <v>0</v>
      </c>
      <c r="J64" s="1185"/>
      <c r="K64" s="1308">
        <f t="shared" ref="K64:K67" si="9">SUM(I64,J64)</f>
        <v>0</v>
      </c>
      <c r="L64" s="347"/>
      <c r="M64" s="1185"/>
      <c r="N64" s="347"/>
    </row>
    <row r="65" spans="1:14" ht="18.75" customHeight="1" x14ac:dyDescent="0.3">
      <c r="A65" s="1133"/>
      <c r="B65" s="1221">
        <v>51200</v>
      </c>
      <c r="C65" s="1133"/>
      <c r="D65" s="1133" t="s">
        <v>724</v>
      </c>
      <c r="E65" s="115"/>
      <c r="F65" s="115"/>
      <c r="G65" s="115"/>
      <c r="H65" s="153" t="s">
        <v>1376</v>
      </c>
      <c r="I65" s="1308">
        <f>'Annexe A'!M81</f>
        <v>0</v>
      </c>
      <c r="J65" s="1185"/>
      <c r="K65" s="1308">
        <f t="shared" si="9"/>
        <v>0</v>
      </c>
      <c r="L65" s="347"/>
      <c r="M65" s="1185"/>
      <c r="N65" s="347"/>
    </row>
    <row r="66" spans="1:14" ht="18.75" customHeight="1" x14ac:dyDescent="0.3">
      <c r="A66" s="1133"/>
      <c r="B66" s="1221">
        <v>51300</v>
      </c>
      <c r="C66" s="1133"/>
      <c r="D66" s="1133" t="s">
        <v>726</v>
      </c>
      <c r="E66" s="115"/>
      <c r="F66" s="115"/>
      <c r="G66" s="115"/>
      <c r="H66" s="153" t="s">
        <v>1376</v>
      </c>
      <c r="I66" s="1308">
        <f>'Annexe A'!M82</f>
        <v>0</v>
      </c>
      <c r="J66" s="1185"/>
      <c r="K66" s="1308">
        <f t="shared" si="9"/>
        <v>0</v>
      </c>
      <c r="L66" s="347"/>
      <c r="M66" s="1185"/>
      <c r="N66" s="347"/>
    </row>
    <row r="67" spans="1:14" ht="18.75" customHeight="1" x14ac:dyDescent="0.3">
      <c r="A67" s="1133"/>
      <c r="B67" s="1221">
        <v>51400</v>
      </c>
      <c r="C67" s="1133"/>
      <c r="D67" s="1133" t="s">
        <v>728</v>
      </c>
      <c r="E67" s="115"/>
      <c r="F67" s="115"/>
      <c r="G67" s="115"/>
      <c r="H67" s="153" t="s">
        <v>1376</v>
      </c>
      <c r="I67" s="1308">
        <f>'Annexe A'!M83</f>
        <v>0</v>
      </c>
      <c r="J67" s="1185"/>
      <c r="K67" s="1308">
        <f t="shared" si="9"/>
        <v>0</v>
      </c>
      <c r="L67" s="347"/>
      <c r="M67" s="1185"/>
      <c r="N67" s="347"/>
    </row>
    <row r="68" spans="1:14" ht="18.75" customHeight="1" x14ac:dyDescent="0.3">
      <c r="A68" s="48"/>
      <c r="B68" s="284">
        <v>51000</v>
      </c>
      <c r="C68" s="48"/>
      <c r="D68" s="48" t="s">
        <v>721</v>
      </c>
      <c r="E68" s="115"/>
      <c r="F68" s="115"/>
      <c r="G68" s="115"/>
      <c r="H68" s="48"/>
      <c r="I68" s="164">
        <f>SUM(I64:I67)</f>
        <v>0</v>
      </c>
      <c r="J68" s="164">
        <f>SUM(J64:J67)</f>
        <v>0</v>
      </c>
      <c r="K68" s="164">
        <f>SUM(K64:K67)</f>
        <v>0</v>
      </c>
      <c r="L68" s="347"/>
      <c r="M68" s="164">
        <f>SUM(M64:M67)</f>
        <v>0</v>
      </c>
      <c r="N68" s="347"/>
    </row>
    <row r="69" spans="1:14" ht="7.5" customHeight="1" x14ac:dyDescent="0.3">
      <c r="A69" s="1133"/>
      <c r="B69" s="1221"/>
      <c r="C69" s="1133"/>
      <c r="D69" s="1133"/>
      <c r="E69" s="115"/>
      <c r="F69" s="115"/>
      <c r="G69" s="115"/>
      <c r="H69" s="1133"/>
      <c r="I69" s="376"/>
      <c r="J69" s="1184"/>
      <c r="K69" s="1285"/>
      <c r="L69" s="347"/>
      <c r="M69" s="1184"/>
      <c r="N69" s="347"/>
    </row>
    <row r="70" spans="1:14" ht="18.75" customHeight="1" x14ac:dyDescent="0.3">
      <c r="A70" s="1133"/>
      <c r="B70" s="1221">
        <v>52100</v>
      </c>
      <c r="C70" s="1133"/>
      <c r="D70" s="1133" t="s">
        <v>731</v>
      </c>
      <c r="E70" s="115"/>
      <c r="F70" s="115"/>
      <c r="G70" s="115"/>
      <c r="H70" s="153" t="s">
        <v>1376</v>
      </c>
      <c r="I70" s="1308">
        <f>'Annexe A'!M86</f>
        <v>0</v>
      </c>
      <c r="J70" s="1185"/>
      <c r="K70" s="1308">
        <f t="shared" ref="K70:K77" si="10">SUM(I70,J70)</f>
        <v>0</v>
      </c>
      <c r="L70" s="347"/>
      <c r="M70" s="1185"/>
      <c r="N70" s="347"/>
    </row>
    <row r="71" spans="1:14" ht="18.75" customHeight="1" x14ac:dyDescent="0.3">
      <c r="A71" s="1133"/>
      <c r="B71" s="1221">
        <v>52200</v>
      </c>
      <c r="C71" s="1133"/>
      <c r="D71" s="1133" t="s">
        <v>733</v>
      </c>
      <c r="E71" s="115"/>
      <c r="F71" s="115"/>
      <c r="G71" s="115"/>
      <c r="H71" s="153" t="s">
        <v>1376</v>
      </c>
      <c r="I71" s="1308">
        <f>'Annexe A'!M87</f>
        <v>0</v>
      </c>
      <c r="J71" s="1185"/>
      <c r="K71" s="1308">
        <f t="shared" si="10"/>
        <v>0</v>
      </c>
      <c r="L71" s="347"/>
      <c r="M71" s="1185"/>
      <c r="N71" s="347"/>
    </row>
    <row r="72" spans="1:14" ht="18.75" customHeight="1" x14ac:dyDescent="0.3">
      <c r="A72" s="1133"/>
      <c r="B72" s="1221">
        <v>52300</v>
      </c>
      <c r="C72" s="1133"/>
      <c r="D72" s="1133" t="s">
        <v>735</v>
      </c>
      <c r="E72" s="115"/>
      <c r="F72" s="115"/>
      <c r="G72" s="115"/>
      <c r="H72" s="153" t="s">
        <v>1376</v>
      </c>
      <c r="I72" s="1308">
        <f>'Annexe A'!M88</f>
        <v>0</v>
      </c>
      <c r="J72" s="1185"/>
      <c r="K72" s="1308">
        <f t="shared" si="10"/>
        <v>0</v>
      </c>
      <c r="L72" s="347"/>
      <c r="M72" s="1185"/>
      <c r="N72" s="347"/>
    </row>
    <row r="73" spans="1:14" ht="18.75" customHeight="1" x14ac:dyDescent="0.3">
      <c r="A73" s="1133"/>
      <c r="B73" s="1221">
        <v>52400</v>
      </c>
      <c r="C73" s="1133"/>
      <c r="D73" s="1133" t="s">
        <v>1366</v>
      </c>
      <c r="E73" s="115"/>
      <c r="F73" s="115"/>
      <c r="G73" s="115"/>
      <c r="H73" s="153" t="s">
        <v>1376</v>
      </c>
      <c r="I73" s="1308">
        <f>'Annexe A'!M89</f>
        <v>0</v>
      </c>
      <c r="J73" s="1185"/>
      <c r="K73" s="1308">
        <f t="shared" si="10"/>
        <v>0</v>
      </c>
      <c r="L73" s="347"/>
      <c r="M73" s="1185"/>
      <c r="N73" s="347"/>
    </row>
    <row r="74" spans="1:14" ht="18.75" customHeight="1" x14ac:dyDescent="0.3">
      <c r="A74" s="1133"/>
      <c r="B74" s="1221">
        <v>52500</v>
      </c>
      <c r="C74" s="1133"/>
      <c r="D74" s="1133" t="s">
        <v>739</v>
      </c>
      <c r="E74" s="115"/>
      <c r="F74" s="115"/>
      <c r="G74" s="115"/>
      <c r="H74" s="153" t="s">
        <v>1376</v>
      </c>
      <c r="I74" s="1308">
        <f>'Annexe A'!M90</f>
        <v>0</v>
      </c>
      <c r="J74" s="1185"/>
      <c r="K74" s="1308">
        <f t="shared" si="10"/>
        <v>0</v>
      </c>
      <c r="L74" s="347"/>
      <c r="M74" s="1185"/>
      <c r="N74" s="1184"/>
    </row>
    <row r="75" spans="1:14" ht="18.75" customHeight="1" x14ac:dyDescent="0.3">
      <c r="A75" s="1133"/>
      <c r="B75" s="1221">
        <v>52600</v>
      </c>
      <c r="C75" s="1133"/>
      <c r="D75" s="1133" t="s">
        <v>745</v>
      </c>
      <c r="E75" s="115"/>
      <c r="F75" s="115"/>
      <c r="G75" s="115"/>
      <c r="H75" s="153" t="s">
        <v>1376</v>
      </c>
      <c r="I75" s="1308">
        <f>'Annexe A'!M93</f>
        <v>0</v>
      </c>
      <c r="J75" s="1185"/>
      <c r="K75" s="1308">
        <f t="shared" si="10"/>
        <v>0</v>
      </c>
      <c r="L75" s="347"/>
      <c r="M75" s="1185"/>
      <c r="N75" s="347"/>
    </row>
    <row r="76" spans="1:14" ht="18.75" customHeight="1" x14ac:dyDescent="0.3">
      <c r="A76" s="1133"/>
      <c r="B76" s="1221">
        <v>52700</v>
      </c>
      <c r="C76" s="1133"/>
      <c r="D76" s="1133" t="s">
        <v>747</v>
      </c>
      <c r="E76" s="115"/>
      <c r="F76" s="115"/>
      <c r="G76" s="115"/>
      <c r="H76" s="153" t="s">
        <v>1376</v>
      </c>
      <c r="I76" s="1308">
        <f>'Annexe A'!M94</f>
        <v>0</v>
      </c>
      <c r="J76" s="1185"/>
      <c r="K76" s="1308">
        <f t="shared" si="10"/>
        <v>0</v>
      </c>
      <c r="L76" s="347"/>
      <c r="M76" s="1185"/>
      <c r="N76" s="1184"/>
    </row>
    <row r="77" spans="1:14" ht="18.75" customHeight="1" x14ac:dyDescent="0.3">
      <c r="A77" s="1133"/>
      <c r="B77" s="1221">
        <v>52800</v>
      </c>
      <c r="C77" s="1133"/>
      <c r="D77" s="1133" t="s">
        <v>753</v>
      </c>
      <c r="E77" s="115"/>
      <c r="F77" s="115"/>
      <c r="G77" s="115"/>
      <c r="H77" s="153" t="s">
        <v>1376</v>
      </c>
      <c r="I77" s="1308">
        <f>'Annexe A'!M97</f>
        <v>0</v>
      </c>
      <c r="J77" s="1185"/>
      <c r="K77" s="1308">
        <f t="shared" si="10"/>
        <v>0</v>
      </c>
      <c r="L77" s="347"/>
      <c r="M77" s="1185"/>
      <c r="N77" s="1184"/>
    </row>
    <row r="78" spans="1:14" ht="18.75" customHeight="1" x14ac:dyDescent="0.25">
      <c r="A78" s="48"/>
      <c r="B78" s="284">
        <v>52000</v>
      </c>
      <c r="C78" s="48"/>
      <c r="D78" s="48" t="s">
        <v>730</v>
      </c>
      <c r="E78" s="115"/>
      <c r="F78" s="115"/>
      <c r="G78" s="115"/>
      <c r="H78" s="48"/>
      <c r="I78" s="164">
        <f>SUM(I70,I71,I72,I73,I74,I75,I76,I77)</f>
        <v>0</v>
      </c>
      <c r="J78" s="164">
        <f>SUM(J70,J71,J72,J73,J74,J75,J76,J77)</f>
        <v>0</v>
      </c>
      <c r="K78" s="164">
        <f>SUM(K70,K71,K72,K73,K74,K75,K76,K77)</f>
        <v>0</v>
      </c>
      <c r="L78" s="164"/>
      <c r="M78" s="164">
        <f>SUM(M70,M71,M72,M73,M74,M75,M76,M77)</f>
        <v>0</v>
      </c>
      <c r="N78" s="164"/>
    </row>
    <row r="79" spans="1:14" ht="7.5" customHeight="1" x14ac:dyDescent="0.3">
      <c r="A79" s="1133"/>
      <c r="B79" s="1221"/>
      <c r="C79" s="1133"/>
      <c r="D79" s="1133"/>
      <c r="E79" s="115"/>
      <c r="F79" s="115"/>
      <c r="G79" s="115"/>
      <c r="H79" s="1133"/>
      <c r="I79" s="376"/>
      <c r="J79" s="1184"/>
      <c r="K79" s="1285"/>
      <c r="L79" s="347"/>
      <c r="M79" s="1184"/>
      <c r="N79" s="347"/>
    </row>
    <row r="80" spans="1:14" ht="18.75" customHeight="1" x14ac:dyDescent="0.3">
      <c r="A80" s="1133"/>
      <c r="B80" s="1221">
        <v>53100</v>
      </c>
      <c r="C80" s="1133"/>
      <c r="D80" s="1133" t="s">
        <v>756</v>
      </c>
      <c r="E80" s="115"/>
      <c r="F80" s="115"/>
      <c r="G80" s="185"/>
      <c r="H80" s="153" t="s">
        <v>1376</v>
      </c>
      <c r="I80" s="1308">
        <f>'Annexe A'!M100</f>
        <v>0</v>
      </c>
      <c r="J80" s="1185"/>
      <c r="K80" s="1308">
        <f t="shared" ref="K80:K83" si="11">SUM(I80,J80)</f>
        <v>0</v>
      </c>
      <c r="L80" s="347"/>
      <c r="M80" s="1185"/>
      <c r="N80" s="347"/>
    </row>
    <row r="81" spans="1:14" ht="18.75" customHeight="1" x14ac:dyDescent="0.3">
      <c r="A81" s="1133"/>
      <c r="B81" s="1221">
        <v>53200</v>
      </c>
      <c r="C81" s="1133"/>
      <c r="D81" s="1133" t="s">
        <v>758</v>
      </c>
      <c r="E81" s="115"/>
      <c r="F81" s="115"/>
      <c r="G81" s="115"/>
      <c r="H81" s="153" t="s">
        <v>1376</v>
      </c>
      <c r="I81" s="1308">
        <f>'Annexe A'!M101</f>
        <v>0</v>
      </c>
      <c r="J81" s="1185"/>
      <c r="K81" s="1308">
        <f t="shared" si="11"/>
        <v>0</v>
      </c>
      <c r="L81" s="347"/>
      <c r="M81" s="1185"/>
      <c r="N81" s="347"/>
    </row>
    <row r="82" spans="1:14" ht="18.75" customHeight="1" x14ac:dyDescent="0.3">
      <c r="A82" s="1133"/>
      <c r="B82" s="1221">
        <v>53300</v>
      </c>
      <c r="C82" s="1133"/>
      <c r="D82" s="1133" t="s">
        <v>760</v>
      </c>
      <c r="E82" s="115"/>
      <c r="F82" s="115"/>
      <c r="G82" s="115"/>
      <c r="H82" s="153" t="s">
        <v>1376</v>
      </c>
      <c r="I82" s="1308">
        <f>'Annexe A'!M102</f>
        <v>0</v>
      </c>
      <c r="J82" s="1185"/>
      <c r="K82" s="1308">
        <f t="shared" si="11"/>
        <v>0</v>
      </c>
      <c r="L82" s="347"/>
      <c r="M82" s="1185"/>
      <c r="N82" s="347"/>
    </row>
    <row r="83" spans="1:14" ht="18.75" customHeight="1" x14ac:dyDescent="0.3">
      <c r="A83" s="1133"/>
      <c r="B83" s="1221">
        <v>53400</v>
      </c>
      <c r="C83" s="1133"/>
      <c r="D83" s="1133" t="s">
        <v>762</v>
      </c>
      <c r="E83" s="115"/>
      <c r="F83" s="115"/>
      <c r="G83" s="115"/>
      <c r="H83" s="153" t="s">
        <v>1376</v>
      </c>
      <c r="I83" s="1308">
        <f>'Annexe A'!M103</f>
        <v>0</v>
      </c>
      <c r="J83" s="1185"/>
      <c r="K83" s="1308">
        <f t="shared" si="11"/>
        <v>0</v>
      </c>
      <c r="L83" s="347"/>
      <c r="M83" s="1185"/>
      <c r="N83" s="347"/>
    </row>
    <row r="84" spans="1:14" ht="18" customHeight="1" x14ac:dyDescent="0.25">
      <c r="A84" s="48"/>
      <c r="B84" s="284">
        <v>53000</v>
      </c>
      <c r="C84" s="48"/>
      <c r="D84" s="48" t="s">
        <v>755</v>
      </c>
      <c r="E84" s="115"/>
      <c r="F84" s="115"/>
      <c r="G84" s="115"/>
      <c r="H84" s="48"/>
      <c r="I84" s="164">
        <f>SUM(I80:I83)</f>
        <v>0</v>
      </c>
      <c r="J84" s="164">
        <f>SUM(J80:J83)</f>
        <v>0</v>
      </c>
      <c r="K84" s="164">
        <f>SUM(K80:K83)</f>
        <v>0</v>
      </c>
      <c r="L84" s="164"/>
      <c r="M84" s="164">
        <f>SUM(M80:M83)</f>
        <v>0</v>
      </c>
      <c r="N84" s="164"/>
    </row>
    <row r="85" spans="1:14" ht="7.5" customHeight="1" x14ac:dyDescent="0.3">
      <c r="A85" s="1133"/>
      <c r="B85" s="1221"/>
      <c r="C85" s="1133"/>
      <c r="D85" s="1133"/>
      <c r="E85" s="115"/>
      <c r="F85" s="115"/>
      <c r="G85" s="115"/>
      <c r="H85" s="1133"/>
      <c r="I85" s="376"/>
      <c r="J85" s="1184"/>
      <c r="K85" s="1285"/>
      <c r="L85" s="347"/>
      <c r="M85" s="1184"/>
      <c r="N85" s="347"/>
    </row>
    <row r="86" spans="1:14" ht="18.75" customHeight="1" x14ac:dyDescent="0.3">
      <c r="A86" s="1133"/>
      <c r="B86" s="1221">
        <v>54100</v>
      </c>
      <c r="C86" s="1133"/>
      <c r="D86" s="1133" t="s">
        <v>765</v>
      </c>
      <c r="E86" s="1133"/>
      <c r="F86" s="1133"/>
      <c r="G86" s="1133"/>
      <c r="H86" s="153" t="s">
        <v>1376</v>
      </c>
      <c r="I86" s="1308">
        <f>'Annexe A'!M106</f>
        <v>0</v>
      </c>
      <c r="J86" s="1185"/>
      <c r="K86" s="1308">
        <f t="shared" ref="K86:K89" si="12">SUM(I86,J86)</f>
        <v>0</v>
      </c>
      <c r="L86" s="347"/>
      <c r="M86" s="1185"/>
      <c r="N86" s="347"/>
    </row>
    <row r="87" spans="1:14" ht="18.75" customHeight="1" x14ac:dyDescent="0.3">
      <c r="A87" s="1133"/>
      <c r="B87" s="1221">
        <v>54200</v>
      </c>
      <c r="C87" s="1133"/>
      <c r="D87" s="1133" t="s">
        <v>767</v>
      </c>
      <c r="E87" s="115"/>
      <c r="F87" s="115"/>
      <c r="G87" s="115"/>
      <c r="H87" s="153" t="s">
        <v>1376</v>
      </c>
      <c r="I87" s="1308">
        <f>'Annexe A'!M107</f>
        <v>0</v>
      </c>
      <c r="J87" s="1185"/>
      <c r="K87" s="1308">
        <f t="shared" si="12"/>
        <v>0</v>
      </c>
      <c r="L87" s="347"/>
      <c r="M87" s="1185"/>
      <c r="N87" s="347"/>
    </row>
    <row r="88" spans="1:14" ht="18.75" customHeight="1" x14ac:dyDescent="0.3">
      <c r="A88" s="1133"/>
      <c r="B88" s="1221">
        <v>54300</v>
      </c>
      <c r="C88" s="1133"/>
      <c r="D88" s="1133" t="s">
        <v>769</v>
      </c>
      <c r="E88" s="115"/>
      <c r="F88" s="115"/>
      <c r="G88" s="115"/>
      <c r="H88" s="153" t="s">
        <v>1376</v>
      </c>
      <c r="I88" s="1308">
        <f>'Annexe A'!M108</f>
        <v>0</v>
      </c>
      <c r="J88" s="1185"/>
      <c r="K88" s="1308">
        <f t="shared" si="12"/>
        <v>0</v>
      </c>
      <c r="L88" s="347"/>
      <c r="M88" s="1185"/>
      <c r="N88" s="347"/>
    </row>
    <row r="89" spans="1:14" ht="18.75" customHeight="1" x14ac:dyDescent="0.3">
      <c r="A89" s="1133"/>
      <c r="B89" s="1221">
        <v>54400</v>
      </c>
      <c r="C89" s="1133"/>
      <c r="D89" s="1133" t="s">
        <v>771</v>
      </c>
      <c r="E89" s="115"/>
      <c r="F89" s="115"/>
      <c r="G89" s="115"/>
      <c r="H89" s="153" t="s">
        <v>1376</v>
      </c>
      <c r="I89" s="1308">
        <f>'Annexe A'!M109</f>
        <v>0</v>
      </c>
      <c r="J89" s="1185"/>
      <c r="K89" s="1308">
        <f t="shared" si="12"/>
        <v>0</v>
      </c>
      <c r="L89" s="347"/>
      <c r="M89" s="1185"/>
      <c r="N89" s="347"/>
    </row>
    <row r="90" spans="1:14" ht="18.75" customHeight="1" x14ac:dyDescent="0.25">
      <c r="A90" s="48"/>
      <c r="B90" s="284">
        <v>54000</v>
      </c>
      <c r="C90" s="48"/>
      <c r="D90" s="48" t="s">
        <v>764</v>
      </c>
      <c r="E90" s="115"/>
      <c r="F90" s="115"/>
      <c r="G90" s="115"/>
      <c r="H90" s="48"/>
      <c r="I90" s="164">
        <f>SUM(I86:I89)</f>
        <v>0</v>
      </c>
      <c r="J90" s="164">
        <f>SUM(J86:J89)</f>
        <v>0</v>
      </c>
      <c r="K90" s="164">
        <f>SUM(K86:K89)</f>
        <v>0</v>
      </c>
      <c r="L90" s="164"/>
      <c r="M90" s="164">
        <f>SUM(M86:M89)</f>
        <v>0</v>
      </c>
      <c r="N90" s="164"/>
    </row>
    <row r="91" spans="1:14" ht="7.5" customHeight="1" x14ac:dyDescent="0.3">
      <c r="A91" s="1133"/>
      <c r="B91" s="1221"/>
      <c r="C91" s="1133"/>
      <c r="D91" s="1133"/>
      <c r="E91" s="115"/>
      <c r="F91" s="115"/>
      <c r="G91" s="115"/>
      <c r="H91" s="1133"/>
      <c r="I91" s="376"/>
      <c r="J91" s="1184"/>
      <c r="K91" s="1285"/>
      <c r="L91" s="347"/>
      <c r="M91" s="1184"/>
      <c r="N91" s="347"/>
    </row>
    <row r="92" spans="1:14" ht="18.75" customHeight="1" x14ac:dyDescent="0.3">
      <c r="A92" s="1133"/>
      <c r="B92" s="1221">
        <v>55100</v>
      </c>
      <c r="C92" s="1133"/>
      <c r="D92" s="1133" t="s">
        <v>1377</v>
      </c>
      <c r="E92" s="115"/>
      <c r="F92" s="115"/>
      <c r="G92" s="115"/>
      <c r="H92" s="153" t="s">
        <v>1376</v>
      </c>
      <c r="I92" s="1308">
        <f>'Annexe A'!M112</f>
        <v>0</v>
      </c>
      <c r="J92" s="1185"/>
      <c r="K92" s="1308">
        <f t="shared" ref="K92:K95" si="13">SUM(I92,J92)</f>
        <v>0</v>
      </c>
      <c r="L92" s="347"/>
      <c r="M92" s="1185"/>
      <c r="N92" s="347"/>
    </row>
    <row r="93" spans="1:14" ht="18.75" customHeight="1" x14ac:dyDescent="0.3">
      <c r="A93" s="1133"/>
      <c r="B93" s="1221">
        <v>55200</v>
      </c>
      <c r="C93" s="1133"/>
      <c r="D93" s="1133" t="s">
        <v>780</v>
      </c>
      <c r="E93" s="115"/>
      <c r="F93" s="115"/>
      <c r="G93" s="115"/>
      <c r="H93" s="153" t="s">
        <v>1376</v>
      </c>
      <c r="I93" s="1308">
        <f>'Annexe A'!M115</f>
        <v>0</v>
      </c>
      <c r="J93" s="1185"/>
      <c r="K93" s="1308">
        <f t="shared" si="13"/>
        <v>0</v>
      </c>
      <c r="L93" s="347"/>
      <c r="M93" s="1185"/>
      <c r="N93" s="347"/>
    </row>
    <row r="94" spans="1:14" ht="18.75" customHeight="1" x14ac:dyDescent="0.3">
      <c r="A94" s="1133"/>
      <c r="B94" s="1221">
        <v>55300</v>
      </c>
      <c r="C94" s="1133"/>
      <c r="D94" s="1133" t="s">
        <v>782</v>
      </c>
      <c r="E94" s="115"/>
      <c r="F94" s="115"/>
      <c r="G94" s="115"/>
      <c r="H94" s="153" t="s">
        <v>1376</v>
      </c>
      <c r="I94" s="1308">
        <f>'Annexe A'!M116</f>
        <v>0</v>
      </c>
      <c r="J94" s="1185"/>
      <c r="K94" s="1308">
        <f t="shared" si="13"/>
        <v>0</v>
      </c>
      <c r="L94" s="347"/>
      <c r="M94" s="1185"/>
      <c r="N94" s="347"/>
    </row>
    <row r="95" spans="1:14" ht="18.75" customHeight="1" x14ac:dyDescent="0.3">
      <c r="A95" s="1133"/>
      <c r="B95" s="1221">
        <v>55400</v>
      </c>
      <c r="C95" s="1133"/>
      <c r="D95" s="1133" t="s">
        <v>784</v>
      </c>
      <c r="E95" s="115"/>
      <c r="F95" s="115"/>
      <c r="G95" s="115"/>
      <c r="H95" s="153" t="s">
        <v>1376</v>
      </c>
      <c r="I95" s="1308">
        <f>'Annexe A'!M117</f>
        <v>0</v>
      </c>
      <c r="J95" s="1185"/>
      <c r="K95" s="1308">
        <f t="shared" si="13"/>
        <v>0</v>
      </c>
      <c r="L95" s="347"/>
      <c r="M95" s="1185"/>
      <c r="N95" s="347"/>
    </row>
    <row r="96" spans="1:14" ht="18.75" customHeight="1" x14ac:dyDescent="0.25">
      <c r="A96" s="48"/>
      <c r="B96" s="284">
        <v>55000</v>
      </c>
      <c r="C96" s="48"/>
      <c r="D96" s="48" t="s">
        <v>773</v>
      </c>
      <c r="E96" s="115"/>
      <c r="F96" s="115"/>
      <c r="G96" s="115"/>
      <c r="H96" s="48"/>
      <c r="I96" s="164">
        <f>SUM(I92:I95)</f>
        <v>0</v>
      </c>
      <c r="J96" s="164">
        <f>SUM(J92:J95)</f>
        <v>0</v>
      </c>
      <c r="K96" s="164">
        <f>SUM(K92:K95)</f>
        <v>0</v>
      </c>
      <c r="L96" s="164"/>
      <c r="M96" s="164">
        <f>SUM(M92:M95)</f>
        <v>0</v>
      </c>
      <c r="N96" s="164"/>
    </row>
    <row r="97" spans="1:14" ht="7.5" customHeight="1" x14ac:dyDescent="0.3">
      <c r="A97" s="1133"/>
      <c r="B97" s="1221"/>
      <c r="C97" s="1133"/>
      <c r="D97" s="1133"/>
      <c r="E97" s="115"/>
      <c r="F97" s="115"/>
      <c r="G97" s="115"/>
      <c r="H97" s="1133"/>
      <c r="I97" s="376"/>
      <c r="J97" s="1184"/>
      <c r="K97" s="1285"/>
      <c r="L97" s="347"/>
      <c r="M97" s="1184"/>
      <c r="N97" s="347"/>
    </row>
    <row r="98" spans="1:14" ht="18.75" customHeight="1" x14ac:dyDescent="0.3">
      <c r="A98" s="1133"/>
      <c r="B98" s="1221">
        <v>56100</v>
      </c>
      <c r="C98" s="1133"/>
      <c r="D98" s="1133" t="s">
        <v>787</v>
      </c>
      <c r="E98" s="115"/>
      <c r="F98" s="115"/>
      <c r="G98" s="115"/>
      <c r="H98" s="153" t="s">
        <v>1376</v>
      </c>
      <c r="I98" s="1308">
        <f>'Annexe A'!M120</f>
        <v>0</v>
      </c>
      <c r="J98" s="1185"/>
      <c r="K98" s="1308">
        <f t="shared" ref="K98:K100" si="14">SUM(I98,J98)</f>
        <v>0</v>
      </c>
      <c r="L98" s="347"/>
      <c r="M98" s="1185"/>
      <c r="N98" s="347"/>
    </row>
    <row r="99" spans="1:14" ht="18.75" customHeight="1" x14ac:dyDescent="0.3">
      <c r="A99" s="1133"/>
      <c r="B99" s="1221">
        <v>56200</v>
      </c>
      <c r="C99" s="1133"/>
      <c r="D99" s="1133" t="s">
        <v>789</v>
      </c>
      <c r="E99" s="115"/>
      <c r="F99" s="115"/>
      <c r="G99" s="115"/>
      <c r="H99" s="153" t="s">
        <v>1376</v>
      </c>
      <c r="I99" s="1308">
        <f>'Annexe A'!M121</f>
        <v>0</v>
      </c>
      <c r="J99" s="1185"/>
      <c r="K99" s="1308">
        <f t="shared" si="14"/>
        <v>0</v>
      </c>
      <c r="L99" s="347"/>
      <c r="M99" s="1185"/>
      <c r="N99" s="347"/>
    </row>
    <row r="100" spans="1:14" ht="18.75" customHeight="1" x14ac:dyDescent="0.3">
      <c r="A100" s="1133"/>
      <c r="B100" s="1221">
        <v>56300</v>
      </c>
      <c r="C100" s="1133"/>
      <c r="D100" s="1133" t="s">
        <v>791</v>
      </c>
      <c r="E100" s="115"/>
      <c r="F100" s="115"/>
      <c r="G100" s="115"/>
      <c r="H100" s="153" t="s">
        <v>1376</v>
      </c>
      <c r="I100" s="1308">
        <f>'Annexe A'!M122</f>
        <v>0</v>
      </c>
      <c r="J100" s="1185"/>
      <c r="K100" s="1308">
        <f t="shared" si="14"/>
        <v>0</v>
      </c>
      <c r="L100" s="347"/>
      <c r="M100" s="1185"/>
      <c r="N100" s="347"/>
    </row>
    <row r="101" spans="1:14" ht="18.75" customHeight="1" x14ac:dyDescent="0.3">
      <c r="A101" s="48"/>
      <c r="B101" s="284">
        <v>56000</v>
      </c>
      <c r="C101" s="48"/>
      <c r="D101" s="48" t="s">
        <v>786</v>
      </c>
      <c r="E101" s="115"/>
      <c r="F101" s="115"/>
      <c r="G101" s="115"/>
      <c r="H101" s="48"/>
      <c r="I101" s="164">
        <f>SUM(I98:I100)</f>
        <v>0</v>
      </c>
      <c r="J101" s="164">
        <f>SUM(J98:J100)</f>
        <v>0</v>
      </c>
      <c r="K101" s="164">
        <f>SUM(K98:K100)</f>
        <v>0</v>
      </c>
      <c r="L101" s="347"/>
      <c r="M101" s="164">
        <f>SUM(M98:M100)</f>
        <v>0</v>
      </c>
      <c r="N101" s="347"/>
    </row>
    <row r="102" spans="1:14" ht="7.5" customHeight="1" x14ac:dyDescent="0.3">
      <c r="A102" s="1133"/>
      <c r="B102" s="1221"/>
      <c r="C102" s="1133"/>
      <c r="D102" s="1133"/>
      <c r="E102" s="115"/>
      <c r="F102" s="115"/>
      <c r="G102" s="115"/>
      <c r="H102" s="1133"/>
      <c r="I102" s="376"/>
      <c r="J102" s="1184"/>
      <c r="K102" s="1285"/>
      <c r="L102" s="347"/>
      <c r="M102" s="1184"/>
      <c r="N102" s="347"/>
    </row>
    <row r="103" spans="1:14" ht="18.75" customHeight="1" x14ac:dyDescent="0.3">
      <c r="A103" s="1133"/>
      <c r="B103" s="1221">
        <v>57100</v>
      </c>
      <c r="C103" s="1133"/>
      <c r="D103" s="1133" t="s">
        <v>794</v>
      </c>
      <c r="E103" s="115"/>
      <c r="F103" s="115"/>
      <c r="G103" s="115"/>
      <c r="H103" s="153" t="s">
        <v>1376</v>
      </c>
      <c r="I103" s="1308">
        <f>'Annexe A'!$M$125</f>
        <v>0</v>
      </c>
      <c r="J103" s="1185"/>
      <c r="K103" s="1308">
        <f t="shared" ref="K103:K108" si="15">SUM(I103,J103)</f>
        <v>0</v>
      </c>
      <c r="L103" s="347"/>
      <c r="M103" s="1185"/>
      <c r="N103" s="1184"/>
    </row>
    <row r="104" spans="1:14" ht="18.75" customHeight="1" x14ac:dyDescent="0.3">
      <c r="A104" s="1133"/>
      <c r="B104" s="1221">
        <v>57200</v>
      </c>
      <c r="C104" s="1133"/>
      <c r="D104" s="1133" t="s">
        <v>799</v>
      </c>
      <c r="E104" s="115"/>
      <c r="F104" s="115"/>
      <c r="G104" s="115"/>
      <c r="H104" s="153" t="s">
        <v>1376</v>
      </c>
      <c r="I104" s="1308">
        <f>'Annexe A'!$M$130</f>
        <v>0</v>
      </c>
      <c r="J104" s="1185"/>
      <c r="K104" s="1308">
        <f t="shared" si="15"/>
        <v>0</v>
      </c>
      <c r="L104" s="347"/>
      <c r="M104" s="1185"/>
      <c r="N104" s="372"/>
    </row>
    <row r="105" spans="1:14" ht="18.75" customHeight="1" x14ac:dyDescent="0.3">
      <c r="A105" s="1133"/>
      <c r="B105" s="1221">
        <v>57300</v>
      </c>
      <c r="C105" s="1133"/>
      <c r="D105" s="1133" t="s">
        <v>805</v>
      </c>
      <c r="E105" s="115"/>
      <c r="F105" s="115"/>
      <c r="G105" s="115"/>
      <c r="H105" s="153" t="s">
        <v>1376</v>
      </c>
      <c r="I105" s="1308">
        <f>'Annexe A'!$M$134</f>
        <v>0</v>
      </c>
      <c r="J105" s="1185"/>
      <c r="K105" s="1308">
        <f t="shared" si="15"/>
        <v>0</v>
      </c>
      <c r="L105" s="347"/>
      <c r="M105" s="1185"/>
      <c r="N105" s="347"/>
    </row>
    <row r="106" spans="1:14" ht="18.75" customHeight="1" x14ac:dyDescent="0.3">
      <c r="A106" s="1133"/>
      <c r="B106" s="1307">
        <v>57400</v>
      </c>
      <c r="C106" s="1182"/>
      <c r="D106" s="1182" t="s">
        <v>807</v>
      </c>
      <c r="E106" s="115"/>
      <c r="F106" s="115"/>
      <c r="G106" s="115"/>
      <c r="H106" s="153" t="s">
        <v>1376</v>
      </c>
      <c r="I106" s="1308">
        <f>'Annexe A'!$M$135</f>
        <v>0</v>
      </c>
      <c r="J106" s="1185"/>
      <c r="K106" s="1308">
        <f t="shared" si="15"/>
        <v>0</v>
      </c>
      <c r="L106" s="347"/>
      <c r="M106" s="1185"/>
      <c r="N106" s="347"/>
    </row>
    <row r="107" spans="1:14" ht="18.75" customHeight="1" x14ac:dyDescent="0.3">
      <c r="A107" s="1133"/>
      <c r="B107" s="1221">
        <v>57500</v>
      </c>
      <c r="C107" s="1133"/>
      <c r="D107" s="1133" t="s">
        <v>809</v>
      </c>
      <c r="E107" s="115"/>
      <c r="F107" s="115"/>
      <c r="G107" s="115"/>
      <c r="H107" s="153" t="s">
        <v>1376</v>
      </c>
      <c r="I107" s="1308">
        <f>'Annexe A'!$M$136</f>
        <v>0</v>
      </c>
      <c r="J107" s="1185"/>
      <c r="K107" s="1308">
        <f t="shared" si="15"/>
        <v>0</v>
      </c>
      <c r="L107" s="347"/>
      <c r="M107" s="1185"/>
      <c r="N107" s="347"/>
    </row>
    <row r="108" spans="1:14" ht="18.75" customHeight="1" x14ac:dyDescent="0.3">
      <c r="A108" s="760"/>
      <c r="B108" s="1307">
        <v>57700</v>
      </c>
      <c r="C108" s="1182"/>
      <c r="D108" s="1182" t="s">
        <v>811</v>
      </c>
      <c r="E108" s="761"/>
      <c r="F108" s="761"/>
      <c r="G108" s="761"/>
      <c r="H108" s="153" t="s">
        <v>1376</v>
      </c>
      <c r="I108" s="1308">
        <f>'Annexe A'!$M$137</f>
        <v>0</v>
      </c>
      <c r="J108" s="1185"/>
      <c r="K108" s="1308">
        <f t="shared" si="15"/>
        <v>0</v>
      </c>
      <c r="L108" s="347"/>
      <c r="M108" s="1185"/>
      <c r="N108" s="1184"/>
    </row>
    <row r="109" spans="1:14" ht="18.75" customHeight="1" x14ac:dyDescent="0.25">
      <c r="A109" s="760"/>
      <c r="B109" s="871">
        <v>57000</v>
      </c>
      <c r="C109" s="760"/>
      <c r="D109" s="1917" t="s">
        <v>793</v>
      </c>
      <c r="E109" s="1813"/>
      <c r="F109" s="1813"/>
      <c r="G109" s="1727"/>
      <c r="H109" s="760"/>
      <c r="I109" s="763">
        <f>SUM(I103,I104,I105,I106,I107,I108)</f>
        <v>0</v>
      </c>
      <c r="J109" s="763">
        <f>SUM(J103,J104,J105,J106,J107,J108)</f>
        <v>0</v>
      </c>
      <c r="K109" s="763">
        <f>SUM(K103,K104,K105,K106,K107,K108)</f>
        <v>0</v>
      </c>
      <c r="L109" s="763"/>
      <c r="M109" s="763">
        <f>SUM(M103,M104,M105,M106,M107,M108)</f>
        <v>0</v>
      </c>
      <c r="N109" s="164"/>
    </row>
    <row r="110" spans="1:14" ht="7.5" customHeight="1" x14ac:dyDescent="0.3">
      <c r="A110" s="760"/>
      <c r="B110" s="1221"/>
      <c r="C110" s="1133"/>
      <c r="D110" s="1133"/>
      <c r="E110" s="115"/>
      <c r="F110" s="115"/>
      <c r="G110" s="115"/>
      <c r="H110" s="1133"/>
      <c r="I110" s="376"/>
      <c r="J110" s="1184"/>
      <c r="K110" s="1285"/>
      <c r="L110" s="347"/>
      <c r="M110" s="1184"/>
      <c r="N110" s="347"/>
    </row>
    <row r="111" spans="1:14" ht="18.75" customHeight="1" x14ac:dyDescent="0.3">
      <c r="A111" s="760"/>
      <c r="B111" s="1221">
        <v>58100</v>
      </c>
      <c r="C111" s="1133"/>
      <c r="D111" s="1133" t="s">
        <v>816</v>
      </c>
      <c r="E111" s="115"/>
      <c r="F111" s="115"/>
      <c r="G111" s="115"/>
      <c r="H111" s="153" t="s">
        <v>1376</v>
      </c>
      <c r="I111" s="1308">
        <f>'Annexe A'!M142</f>
        <v>0</v>
      </c>
      <c r="J111" s="1185"/>
      <c r="K111" s="1308">
        <f t="shared" ref="K111:K114" si="16">SUM(I111,J111)</f>
        <v>0</v>
      </c>
      <c r="L111" s="347"/>
      <c r="M111" s="1185"/>
      <c r="N111" s="1184"/>
    </row>
    <row r="112" spans="1:14" ht="18.75" customHeight="1" x14ac:dyDescent="0.3">
      <c r="A112" s="760"/>
      <c r="B112" s="1307">
        <v>58200</v>
      </c>
      <c r="C112" s="1182"/>
      <c r="D112" s="1182" t="s">
        <v>818</v>
      </c>
      <c r="E112" s="761"/>
      <c r="F112" s="761"/>
      <c r="G112" s="761"/>
      <c r="H112" s="153" t="s">
        <v>1376</v>
      </c>
      <c r="I112" s="1308">
        <f>'Annexe A'!M143</f>
        <v>0</v>
      </c>
      <c r="J112" s="1185"/>
      <c r="K112" s="1308">
        <f t="shared" si="16"/>
        <v>0</v>
      </c>
      <c r="L112" s="347"/>
      <c r="M112" s="1185"/>
      <c r="N112" s="347"/>
    </row>
    <row r="113" spans="1:31" ht="18.75" customHeight="1" x14ac:dyDescent="0.3">
      <c r="A113" s="760"/>
      <c r="B113" s="1307">
        <v>58300</v>
      </c>
      <c r="C113" s="1182"/>
      <c r="D113" s="1182" t="s">
        <v>820</v>
      </c>
      <c r="E113" s="761"/>
      <c r="F113" s="761"/>
      <c r="G113" s="761"/>
      <c r="H113" s="153" t="s">
        <v>1376</v>
      </c>
      <c r="I113" s="1308">
        <f>'Annexe A'!M144</f>
        <v>0</v>
      </c>
      <c r="J113" s="1185"/>
      <c r="K113" s="1308">
        <f t="shared" si="16"/>
        <v>0</v>
      </c>
      <c r="L113" s="347"/>
      <c r="M113" s="1185"/>
      <c r="N113" s="347"/>
      <c r="O113" s="3"/>
      <c r="P113" s="3"/>
      <c r="Q113" s="3"/>
      <c r="R113" s="3"/>
      <c r="S113" s="3"/>
      <c r="T113" s="3"/>
      <c r="U113" s="3"/>
      <c r="V113" s="3"/>
      <c r="W113" s="3"/>
      <c r="X113" s="3"/>
      <c r="Y113" s="3"/>
      <c r="Z113" s="3"/>
      <c r="AA113" s="3"/>
      <c r="AB113" s="3"/>
      <c r="AC113" s="3"/>
      <c r="AD113" s="3"/>
      <c r="AE113" s="3"/>
    </row>
    <row r="114" spans="1:31" ht="18.75" customHeight="1" x14ac:dyDescent="0.3">
      <c r="A114" s="1133"/>
      <c r="B114" s="1221">
        <v>58400</v>
      </c>
      <c r="C114" s="1133"/>
      <c r="D114" s="1133" t="s">
        <v>822</v>
      </c>
      <c r="E114" s="115"/>
      <c r="F114" s="115"/>
      <c r="G114" s="115"/>
      <c r="H114" s="153" t="s">
        <v>1376</v>
      </c>
      <c r="I114" s="1308">
        <f>'Annexe A'!M145</f>
        <v>0</v>
      </c>
      <c r="J114" s="1185"/>
      <c r="K114" s="1308">
        <f t="shared" si="16"/>
        <v>0</v>
      </c>
      <c r="L114" s="347"/>
      <c r="M114" s="1185"/>
      <c r="N114" s="347"/>
    </row>
    <row r="115" spans="1:31" ht="18.75" customHeight="1" x14ac:dyDescent="0.25">
      <c r="A115" s="48"/>
      <c r="B115" s="284">
        <v>58000</v>
      </c>
      <c r="C115" s="48"/>
      <c r="D115" s="48" t="s">
        <v>815</v>
      </c>
      <c r="E115" s="115"/>
      <c r="F115" s="115"/>
      <c r="G115" s="115"/>
      <c r="H115" s="48"/>
      <c r="I115" s="164">
        <f>SUM(I111,I112,I113,I114)</f>
        <v>0</v>
      </c>
      <c r="J115" s="164">
        <f>SUM(J111,J112,J113,J114)</f>
        <v>0</v>
      </c>
      <c r="K115" s="164">
        <f>SUM(K111,K112,K113,K114)</f>
        <v>0</v>
      </c>
      <c r="L115" s="164"/>
      <c r="M115" s="164">
        <f>SUM(M111,M112,M113,M114)</f>
        <v>0</v>
      </c>
      <c r="N115" s="164"/>
    </row>
    <row r="116" spans="1:31" ht="7.5" customHeight="1" x14ac:dyDescent="0.3">
      <c r="A116" s="1133"/>
      <c r="B116" s="1221"/>
      <c r="C116" s="1133"/>
      <c r="D116" s="1133"/>
      <c r="E116" s="115"/>
      <c r="F116" s="115"/>
      <c r="G116" s="115"/>
      <c r="H116" s="1133"/>
      <c r="I116" s="376"/>
      <c r="J116" s="1184"/>
      <c r="K116" s="1285"/>
      <c r="L116" s="347"/>
      <c r="M116" s="1184"/>
      <c r="N116" s="347"/>
    </row>
    <row r="117" spans="1:31" ht="18.75" customHeight="1" x14ac:dyDescent="0.3">
      <c r="A117" s="1182"/>
      <c r="B117" s="1221">
        <v>59100</v>
      </c>
      <c r="C117" s="1133"/>
      <c r="D117" s="1133" t="s">
        <v>825</v>
      </c>
      <c r="E117" s="115"/>
      <c r="F117" s="115"/>
      <c r="G117" s="115"/>
      <c r="H117" s="153" t="s">
        <v>1376</v>
      </c>
      <c r="I117" s="1308">
        <f>'Annexe A'!M148</f>
        <v>0</v>
      </c>
      <c r="J117" s="1185"/>
      <c r="K117" s="1308">
        <f t="shared" ref="K117:K121" si="17">SUM(I117,J117)</f>
        <v>0</v>
      </c>
      <c r="L117" s="347"/>
      <c r="M117" s="1185"/>
      <c r="N117" s="1184"/>
    </row>
    <row r="118" spans="1:31" ht="18.75" customHeight="1" x14ac:dyDescent="0.3">
      <c r="A118" s="1182"/>
      <c r="B118" s="1307">
        <v>59200</v>
      </c>
      <c r="C118" s="1182"/>
      <c r="D118" s="1182" t="s">
        <v>830</v>
      </c>
      <c r="E118" s="761"/>
      <c r="F118" s="761"/>
      <c r="G118" s="761"/>
      <c r="H118" s="153" t="s">
        <v>1376</v>
      </c>
      <c r="I118" s="1308">
        <f>'Annexe A'!M151</f>
        <v>0</v>
      </c>
      <c r="J118" s="1185"/>
      <c r="K118" s="1308">
        <f t="shared" si="17"/>
        <v>0</v>
      </c>
      <c r="L118" s="347"/>
      <c r="M118" s="1185"/>
      <c r="N118" s="347"/>
    </row>
    <row r="119" spans="1:31" ht="18.75" customHeight="1" x14ac:dyDescent="0.3">
      <c r="A119" s="1182"/>
      <c r="B119" s="1221">
        <v>59300</v>
      </c>
      <c r="C119" s="1133"/>
      <c r="D119" s="1133" t="s">
        <v>832</v>
      </c>
      <c r="E119" s="115"/>
      <c r="F119" s="115"/>
      <c r="G119" s="115"/>
      <c r="H119" s="153" t="s">
        <v>1376</v>
      </c>
      <c r="I119" s="1308">
        <f>'Annexe A'!M152</f>
        <v>0</v>
      </c>
      <c r="J119" s="1185"/>
      <c r="K119" s="1308">
        <f t="shared" si="17"/>
        <v>0</v>
      </c>
      <c r="L119" s="347"/>
      <c r="M119" s="1185"/>
      <c r="N119" s="347"/>
    </row>
    <row r="120" spans="1:31" ht="18.75" customHeight="1" x14ac:dyDescent="0.3">
      <c r="A120" s="1182"/>
      <c r="B120" s="1221">
        <v>59400</v>
      </c>
      <c r="C120" s="1133"/>
      <c r="D120" s="1133" t="s">
        <v>834</v>
      </c>
      <c r="E120" s="115"/>
      <c r="F120" s="115"/>
      <c r="G120" s="115"/>
      <c r="H120" s="153" t="s">
        <v>1376</v>
      </c>
      <c r="I120" s="1308">
        <f>'Annexe A'!M153</f>
        <v>0</v>
      </c>
      <c r="J120" s="1185"/>
      <c r="K120" s="1308">
        <f t="shared" si="17"/>
        <v>0</v>
      </c>
      <c r="L120" s="347"/>
      <c r="M120" s="1185"/>
      <c r="N120" s="347"/>
    </row>
    <row r="121" spans="1:31" ht="18.75" customHeight="1" x14ac:dyDescent="0.3">
      <c r="A121" s="1182"/>
      <c r="B121" s="1221">
        <v>59500</v>
      </c>
      <c r="C121" s="1133"/>
      <c r="D121" s="1133" t="s">
        <v>836</v>
      </c>
      <c r="E121" s="115"/>
      <c r="F121" s="115"/>
      <c r="G121" s="115"/>
      <c r="H121" s="153" t="s">
        <v>1376</v>
      </c>
      <c r="I121" s="1308">
        <f>'Annexe A'!M154</f>
        <v>0</v>
      </c>
      <c r="J121" s="1185"/>
      <c r="K121" s="1308">
        <f t="shared" si="17"/>
        <v>0</v>
      </c>
      <c r="L121" s="347"/>
      <c r="M121" s="1185"/>
      <c r="N121" s="1184"/>
    </row>
    <row r="122" spans="1:31" ht="18.75" customHeight="1" x14ac:dyDescent="0.3">
      <c r="A122" s="1182"/>
      <c r="B122" s="871">
        <v>59000</v>
      </c>
      <c r="C122" s="760"/>
      <c r="D122" s="760" t="s">
        <v>824</v>
      </c>
      <c r="E122" s="761"/>
      <c r="F122" s="761"/>
      <c r="G122" s="761"/>
      <c r="H122" s="760"/>
      <c r="I122" s="763">
        <f>SUM(I117,I118,I119,I120,I121)</f>
        <v>0</v>
      </c>
      <c r="J122" s="763">
        <f>SUM(J117,J118,J119,J120,J121)</f>
        <v>0</v>
      </c>
      <c r="K122" s="763">
        <f>SUM(K117,K118,K119,K120,K121)</f>
        <v>0</v>
      </c>
      <c r="L122" s="347"/>
      <c r="M122" s="763">
        <f>SUM(M117,M118,M119,M120,M121)</f>
        <v>0</v>
      </c>
      <c r="N122" s="164"/>
    </row>
    <row r="123" spans="1:31" ht="7.5" customHeight="1" x14ac:dyDescent="0.3">
      <c r="A123" s="1182"/>
      <c r="B123" s="1221"/>
      <c r="C123" s="1133"/>
      <c r="D123" s="1133"/>
      <c r="E123" s="115"/>
      <c r="F123" s="115"/>
      <c r="G123" s="115"/>
      <c r="H123" s="1133"/>
      <c r="I123" s="376"/>
      <c r="J123" s="1184"/>
      <c r="K123" s="1285"/>
      <c r="L123" s="347"/>
      <c r="M123" s="1184"/>
      <c r="N123" s="347"/>
    </row>
    <row r="124" spans="1:31" ht="18.75" customHeight="1" x14ac:dyDescent="0.3">
      <c r="A124" s="1182"/>
      <c r="B124" s="1307">
        <v>61100</v>
      </c>
      <c r="C124" s="1182"/>
      <c r="D124" s="1182" t="s">
        <v>841</v>
      </c>
      <c r="E124" s="761"/>
      <c r="F124" s="761"/>
      <c r="G124" s="761"/>
      <c r="H124" s="153" t="s">
        <v>1376</v>
      </c>
      <c r="I124" s="1308">
        <f>'Annexe A'!M159</f>
        <v>0</v>
      </c>
      <c r="J124" s="1185"/>
      <c r="K124" s="1308">
        <f t="shared" ref="K124:K126" si="18">SUM(I124,J124)</f>
        <v>0</v>
      </c>
      <c r="L124" s="347"/>
      <c r="M124" s="1185"/>
      <c r="N124" s="347"/>
    </row>
    <row r="125" spans="1:31" ht="18.75" customHeight="1" x14ac:dyDescent="0.3">
      <c r="A125" s="1182"/>
      <c r="B125" s="1221">
        <v>61200</v>
      </c>
      <c r="C125" s="1133"/>
      <c r="D125" s="1133" t="s">
        <v>847</v>
      </c>
      <c r="E125" s="115"/>
      <c r="F125" s="115"/>
      <c r="G125" s="115"/>
      <c r="H125" s="153" t="s">
        <v>1376</v>
      </c>
      <c r="I125" s="1308">
        <f>'Annexe A'!M162</f>
        <v>0</v>
      </c>
      <c r="J125" s="1185"/>
      <c r="K125" s="1308">
        <f t="shared" si="18"/>
        <v>0</v>
      </c>
      <c r="L125" s="347"/>
      <c r="M125" s="1185"/>
      <c r="N125" s="347"/>
    </row>
    <row r="126" spans="1:31" ht="18.75" customHeight="1" x14ac:dyDescent="0.3">
      <c r="A126" s="1182"/>
      <c r="B126" s="1221">
        <v>61300</v>
      </c>
      <c r="C126" s="1133"/>
      <c r="D126" s="1133" t="s">
        <v>853</v>
      </c>
      <c r="E126" s="115"/>
      <c r="F126" s="115"/>
      <c r="G126" s="115"/>
      <c r="H126" s="153" t="s">
        <v>1376</v>
      </c>
      <c r="I126" s="1308">
        <f>'Annexe A'!M165</f>
        <v>0</v>
      </c>
      <c r="J126" s="1185"/>
      <c r="K126" s="1308">
        <f t="shared" si="18"/>
        <v>0</v>
      </c>
      <c r="L126" s="347"/>
      <c r="M126" s="1185"/>
      <c r="N126" s="347"/>
    </row>
    <row r="127" spans="1:31" ht="18.75" customHeight="1" x14ac:dyDescent="0.25">
      <c r="A127" s="1182"/>
      <c r="B127" s="871">
        <v>61000</v>
      </c>
      <c r="C127" s="760"/>
      <c r="D127" s="760" t="s">
        <v>840</v>
      </c>
      <c r="E127" s="761"/>
      <c r="F127" s="761"/>
      <c r="G127" s="761"/>
      <c r="H127" s="760"/>
      <c r="I127" s="763">
        <f>SUM(I124,I125,I126)</f>
        <v>0</v>
      </c>
      <c r="J127" s="763">
        <f>SUM(J124,J125,J126)</f>
        <v>0</v>
      </c>
      <c r="K127" s="763">
        <f>SUM(K124,K125,K126)</f>
        <v>0</v>
      </c>
      <c r="L127" s="763"/>
      <c r="M127" s="763">
        <f>SUM(M124,M125,M126)</f>
        <v>0</v>
      </c>
      <c r="N127" s="164"/>
    </row>
    <row r="128" spans="1:31" ht="7.5" customHeight="1" x14ac:dyDescent="0.3">
      <c r="A128" s="1133"/>
      <c r="B128" s="1221"/>
      <c r="C128" s="1133"/>
      <c r="D128" s="1133"/>
      <c r="E128" s="115"/>
      <c r="F128" s="115"/>
      <c r="G128" s="115"/>
      <c r="H128" s="1133"/>
      <c r="I128" s="376"/>
      <c r="J128" s="1184"/>
      <c r="K128" s="1285"/>
      <c r="L128" s="347"/>
      <c r="M128" s="1184"/>
      <c r="N128" s="347"/>
    </row>
    <row r="129" spans="1:31" ht="18.75" customHeight="1" x14ac:dyDescent="0.3">
      <c r="A129" s="1182"/>
      <c r="B129" s="1221">
        <v>62100</v>
      </c>
      <c r="C129" s="1133"/>
      <c r="D129" s="1133" t="s">
        <v>860</v>
      </c>
      <c r="E129" s="115"/>
      <c r="F129" s="115"/>
      <c r="G129" s="115"/>
      <c r="H129" s="153" t="s">
        <v>1376</v>
      </c>
      <c r="I129" s="1308">
        <f>'Annexe A'!M170</f>
        <v>0</v>
      </c>
      <c r="J129" s="1185"/>
      <c r="K129" s="1308">
        <f t="shared" ref="K129:K130" si="19">SUM(I129,J129)</f>
        <v>0</v>
      </c>
      <c r="L129" s="347"/>
      <c r="M129" s="1185"/>
      <c r="N129" s="1184"/>
    </row>
    <row r="130" spans="1:31" ht="18.75" customHeight="1" x14ac:dyDescent="0.3">
      <c r="A130" s="1182"/>
      <c r="B130" s="1307">
        <v>62200</v>
      </c>
      <c r="C130" s="1182"/>
      <c r="D130" s="1182" t="s">
        <v>865</v>
      </c>
      <c r="E130" s="761"/>
      <c r="F130" s="761"/>
      <c r="G130" s="761"/>
      <c r="H130" s="153" t="s">
        <v>1376</v>
      </c>
      <c r="I130" s="1308">
        <f>'Annexe A'!M175</f>
        <v>0</v>
      </c>
      <c r="J130" s="1185"/>
      <c r="K130" s="1308">
        <f t="shared" si="19"/>
        <v>0</v>
      </c>
      <c r="L130" s="347"/>
      <c r="M130" s="1185"/>
      <c r="N130" s="372"/>
    </row>
    <row r="131" spans="1:31" ht="18.75" customHeight="1" x14ac:dyDescent="0.3">
      <c r="A131" s="760"/>
      <c r="B131" s="871">
        <v>62000</v>
      </c>
      <c r="C131" s="760"/>
      <c r="D131" s="760" t="s">
        <v>859</v>
      </c>
      <c r="E131" s="761"/>
      <c r="F131" s="761"/>
      <c r="G131" s="761"/>
      <c r="H131" s="760"/>
      <c r="I131" s="763">
        <f>SUM(I129,I130)</f>
        <v>0</v>
      </c>
      <c r="J131" s="763">
        <f>SUM(J129,J130)</f>
        <v>0</v>
      </c>
      <c r="K131" s="763">
        <f>SUM(K129,K130)</f>
        <v>0</v>
      </c>
      <c r="L131" s="347"/>
      <c r="M131" s="763">
        <f>SUM(M129,M130)</f>
        <v>0</v>
      </c>
      <c r="N131" s="164"/>
    </row>
    <row r="132" spans="1:31" ht="7.5" customHeight="1" x14ac:dyDescent="0.3">
      <c r="A132" s="1133"/>
      <c r="B132" s="1221"/>
      <c r="C132" s="1133"/>
      <c r="D132" s="1133"/>
      <c r="E132" s="115"/>
      <c r="F132" s="115"/>
      <c r="G132" s="115"/>
      <c r="H132" s="1133"/>
      <c r="I132" s="376"/>
      <c r="J132" s="1184"/>
      <c r="K132" s="1285"/>
      <c r="L132" s="347"/>
      <c r="M132" s="1184"/>
      <c r="N132" s="347"/>
    </row>
    <row r="133" spans="1:31" ht="18.75" customHeight="1" x14ac:dyDescent="0.3">
      <c r="A133" s="1182"/>
      <c r="B133" s="1307">
        <v>63100</v>
      </c>
      <c r="C133" s="1182"/>
      <c r="D133" s="1182" t="s">
        <v>870</v>
      </c>
      <c r="E133" s="761"/>
      <c r="F133" s="761"/>
      <c r="G133" s="761"/>
      <c r="H133" s="153" t="s">
        <v>1376</v>
      </c>
      <c r="I133" s="1308">
        <f>'Annexe A'!M181</f>
        <v>0</v>
      </c>
      <c r="J133" s="1185"/>
      <c r="K133" s="1308">
        <f t="shared" ref="K133:K139" si="20">SUM(I133,J133)</f>
        <v>0</v>
      </c>
      <c r="L133" s="347"/>
      <c r="M133" s="1185"/>
      <c r="N133" s="1184"/>
    </row>
    <row r="134" spans="1:31" ht="18.75" customHeight="1" x14ac:dyDescent="0.3">
      <c r="A134" s="1182"/>
      <c r="B134" s="1307">
        <v>63200</v>
      </c>
      <c r="C134" s="1182"/>
      <c r="D134" s="1182" t="s">
        <v>872</v>
      </c>
      <c r="E134" s="761"/>
      <c r="F134" s="761"/>
      <c r="G134" s="761"/>
      <c r="H134" s="153" t="s">
        <v>1376</v>
      </c>
      <c r="I134" s="1308">
        <f>'Annexe A'!M182</f>
        <v>0</v>
      </c>
      <c r="J134" s="1185"/>
      <c r="K134" s="1308">
        <f t="shared" si="20"/>
        <v>0</v>
      </c>
      <c r="L134" s="869"/>
      <c r="M134" s="1185"/>
      <c r="N134" s="347"/>
    </row>
    <row r="135" spans="1:31" ht="18.75" customHeight="1" x14ac:dyDescent="0.3">
      <c r="A135" s="1133"/>
      <c r="B135" s="1221">
        <v>63300</v>
      </c>
      <c r="C135" s="1133"/>
      <c r="D135" s="1133" t="s">
        <v>874</v>
      </c>
      <c r="E135" s="115"/>
      <c r="F135" s="115"/>
      <c r="G135" s="115"/>
      <c r="H135" s="153" t="s">
        <v>1376</v>
      </c>
      <c r="I135" s="1308">
        <f>'Annexe A'!M183</f>
        <v>0</v>
      </c>
      <c r="J135" s="1185"/>
      <c r="K135" s="1308">
        <f>SUM(I135,J135)</f>
        <v>0</v>
      </c>
      <c r="L135" s="347"/>
      <c r="M135" s="1185"/>
      <c r="N135" s="347"/>
    </row>
    <row r="136" spans="1:31" ht="18.75" customHeight="1" x14ac:dyDescent="0.3">
      <c r="A136" s="1133"/>
      <c r="B136" s="1221">
        <v>63500</v>
      </c>
      <c r="C136" s="1133"/>
      <c r="D136" s="1133" t="s">
        <v>876</v>
      </c>
      <c r="E136" s="115"/>
      <c r="F136" s="115"/>
      <c r="G136" s="115"/>
      <c r="H136" s="153" t="s">
        <v>1376</v>
      </c>
      <c r="I136" s="1308">
        <f>'Annexe A'!M184</f>
        <v>0</v>
      </c>
      <c r="J136" s="1185"/>
      <c r="K136" s="1308">
        <f t="shared" si="20"/>
        <v>0</v>
      </c>
      <c r="L136" s="347"/>
      <c r="M136" s="1185"/>
      <c r="N136" s="347"/>
      <c r="O136" s="3"/>
      <c r="P136" s="3"/>
      <c r="Q136" s="3"/>
      <c r="R136" s="3"/>
      <c r="S136" s="3"/>
      <c r="T136" s="3"/>
      <c r="U136" s="3"/>
      <c r="V136" s="3"/>
      <c r="W136" s="3"/>
      <c r="X136" s="3"/>
      <c r="Y136" s="3"/>
      <c r="Z136" s="3"/>
      <c r="AA136" s="3"/>
      <c r="AB136" s="3"/>
      <c r="AC136" s="3"/>
      <c r="AD136" s="3"/>
      <c r="AE136" s="3"/>
    </row>
    <row r="137" spans="1:31" ht="18.75" customHeight="1" x14ac:dyDescent="0.3">
      <c r="A137" s="1133"/>
      <c r="B137" s="1221">
        <v>63600</v>
      </c>
      <c r="C137" s="1133"/>
      <c r="D137" s="1182" t="s">
        <v>878</v>
      </c>
      <c r="E137" s="115"/>
      <c r="F137" s="115"/>
      <c r="G137" s="115"/>
      <c r="H137" s="153" t="s">
        <v>1376</v>
      </c>
      <c r="I137" s="1308">
        <f>'Annexe A'!M185</f>
        <v>0</v>
      </c>
      <c r="J137" s="1185"/>
      <c r="K137" s="1308">
        <f t="shared" si="20"/>
        <v>0</v>
      </c>
      <c r="L137" s="347"/>
      <c r="M137" s="1185"/>
      <c r="N137" s="347"/>
      <c r="O137" s="3"/>
      <c r="P137" s="3"/>
      <c r="Q137" s="3"/>
      <c r="R137" s="3"/>
      <c r="S137" s="3"/>
      <c r="T137" s="3"/>
      <c r="U137" s="3"/>
      <c r="V137" s="3"/>
      <c r="W137" s="3"/>
      <c r="X137" s="3"/>
      <c r="Y137" s="3"/>
      <c r="Z137" s="3"/>
      <c r="AA137" s="3"/>
      <c r="AB137" s="3"/>
      <c r="AC137" s="3"/>
      <c r="AD137" s="3"/>
      <c r="AE137" s="3"/>
    </row>
    <row r="138" spans="1:31" ht="18.75" customHeight="1" x14ac:dyDescent="0.3">
      <c r="A138" s="1133"/>
      <c r="B138" s="1221">
        <v>63700</v>
      </c>
      <c r="C138" s="1133"/>
      <c r="D138" s="1133" t="s">
        <v>879</v>
      </c>
      <c r="E138" s="115"/>
      <c r="F138" s="115"/>
      <c r="G138" s="115"/>
      <c r="H138" s="153" t="s">
        <v>1376</v>
      </c>
      <c r="I138" s="1308">
        <f>'Annexe A'!M186</f>
        <v>0</v>
      </c>
      <c r="J138" s="1185"/>
      <c r="K138" s="1308">
        <f t="shared" si="20"/>
        <v>0</v>
      </c>
      <c r="L138" s="347"/>
      <c r="M138" s="1185"/>
      <c r="N138" s="347"/>
      <c r="O138" s="3"/>
      <c r="P138" s="3"/>
      <c r="Q138" s="3"/>
      <c r="R138" s="3"/>
      <c r="S138" s="3"/>
      <c r="T138" s="3"/>
      <c r="U138" s="3"/>
      <c r="V138" s="3"/>
      <c r="W138" s="3"/>
      <c r="X138" s="3"/>
      <c r="Y138" s="3"/>
      <c r="Z138" s="3"/>
      <c r="AA138" s="3"/>
      <c r="AB138" s="3"/>
      <c r="AC138" s="3"/>
      <c r="AD138" s="3"/>
      <c r="AE138" s="3"/>
    </row>
    <row r="139" spans="1:31" ht="18.75" customHeight="1" x14ac:dyDescent="0.3">
      <c r="A139" s="1133"/>
      <c r="B139" s="1221">
        <v>63900</v>
      </c>
      <c r="C139" s="1133"/>
      <c r="D139" s="1133" t="s">
        <v>1374</v>
      </c>
      <c r="E139" s="115"/>
      <c r="F139" s="115"/>
      <c r="G139" s="115"/>
      <c r="H139" s="153" t="s">
        <v>1376</v>
      </c>
      <c r="I139" s="1308">
        <f>'Annexe A'!M187</f>
        <v>0</v>
      </c>
      <c r="J139" s="1185"/>
      <c r="K139" s="1308">
        <f t="shared" si="20"/>
        <v>0</v>
      </c>
      <c r="L139" s="347"/>
      <c r="M139" s="1185"/>
      <c r="N139" s="347"/>
    </row>
    <row r="140" spans="1:31" ht="18.75" customHeight="1" x14ac:dyDescent="0.3">
      <c r="A140" s="48"/>
      <c r="B140" s="284">
        <v>63000</v>
      </c>
      <c r="C140" s="48"/>
      <c r="D140" s="48" t="s">
        <v>869</v>
      </c>
      <c r="E140" s="115"/>
      <c r="F140" s="115"/>
      <c r="G140" s="115"/>
      <c r="H140" s="48"/>
      <c r="I140" s="164">
        <f>SUM(I133,I134,I135,I136,I137,I138,I139)</f>
        <v>0</v>
      </c>
      <c r="J140" s="164">
        <f>SUM(J133,J134,J135,J136,J137,J138,J139)</f>
        <v>0</v>
      </c>
      <c r="K140" s="164">
        <f>SUM(K133,K134,K135,K136,K137,K138,K139)</f>
        <v>0</v>
      </c>
      <c r="L140" s="164"/>
      <c r="M140" s="164">
        <f>SUM(M133,M134,M135,M136,M137,M138,M139)</f>
        <v>0</v>
      </c>
      <c r="N140" s="347"/>
    </row>
    <row r="141" spans="1:31" ht="12" customHeight="1" x14ac:dyDescent="0.3">
      <c r="A141" s="1133"/>
      <c r="B141" s="1221"/>
      <c r="C141" s="1133"/>
      <c r="D141" s="1133"/>
      <c r="E141" s="115"/>
      <c r="F141" s="115"/>
      <c r="G141" s="115"/>
      <c r="H141" s="1133"/>
      <c r="I141" s="1285"/>
      <c r="J141" s="1184"/>
      <c r="K141" s="1285"/>
      <c r="L141" s="347"/>
      <c r="M141" s="1184"/>
      <c r="N141" s="347"/>
    </row>
    <row r="142" spans="1:31" ht="18.75" customHeight="1" x14ac:dyDescent="0.25">
      <c r="A142" s="1133"/>
      <c r="B142" s="284">
        <v>50000</v>
      </c>
      <c r="C142" s="48" t="s">
        <v>1375</v>
      </c>
      <c r="D142" s="124"/>
      <c r="E142" s="115"/>
      <c r="F142" s="115"/>
      <c r="G142" s="115"/>
      <c r="H142" s="1133"/>
      <c r="I142" s="164">
        <f>SUM(I68,I78,I84,I90,I96,I101,I109,I115,I122,I127,I131,I140)</f>
        <v>0</v>
      </c>
      <c r="J142" s="164">
        <f>SUM(J68,J78,J84,J90,J96,J101,J109,J115,J122,J127,J131,J140)</f>
        <v>0</v>
      </c>
      <c r="K142" s="164">
        <f>SUM(K68,K78,K84,K90,K96,K101,K109,K115,K122,K127,K131,K140)</f>
        <v>0</v>
      </c>
      <c r="L142" s="164"/>
      <c r="M142" s="164">
        <f>SUM(M68,M78,M84,M90,M96,M101,M109,M115,M122,M127,M131,M140)</f>
        <v>0</v>
      </c>
      <c r="N142" s="164"/>
    </row>
    <row r="143" spans="1:31" ht="12" customHeight="1" x14ac:dyDescent="0.3">
      <c r="A143" s="1133"/>
      <c r="B143" s="1221"/>
      <c r="C143" s="1133"/>
      <c r="D143" s="1133"/>
      <c r="E143" s="115"/>
      <c r="F143" s="115"/>
      <c r="G143" s="115"/>
      <c r="H143" s="1133"/>
      <c r="I143" s="1285"/>
      <c r="J143" s="1184"/>
      <c r="K143" s="1285"/>
      <c r="L143" s="347"/>
      <c r="M143" s="1184"/>
      <c r="N143" s="347"/>
    </row>
    <row r="144" spans="1:31" ht="18.75" customHeight="1" x14ac:dyDescent="0.25">
      <c r="A144" s="48"/>
      <c r="B144" s="284">
        <v>90000</v>
      </c>
      <c r="C144" s="48" t="s">
        <v>895</v>
      </c>
      <c r="D144" s="125"/>
      <c r="E144" s="115"/>
      <c r="F144" s="115"/>
      <c r="G144" s="115"/>
      <c r="H144" s="48"/>
      <c r="I144" s="164">
        <f>I60-I142</f>
        <v>0</v>
      </c>
      <c r="J144" s="164">
        <f>J60-J142</f>
        <v>0</v>
      </c>
      <c r="K144" s="164">
        <f>K60-K142</f>
        <v>0</v>
      </c>
      <c r="L144" s="164"/>
      <c r="M144" s="164">
        <f>M60-M142</f>
        <v>0</v>
      </c>
      <c r="N144" s="164"/>
    </row>
    <row r="145" spans="1:14" ht="18.75" customHeight="1" x14ac:dyDescent="0.3">
      <c r="A145" s="1133"/>
      <c r="B145" s="1221"/>
      <c r="C145" s="1133"/>
      <c r="D145" s="1133"/>
      <c r="E145" s="115"/>
      <c r="F145" s="115"/>
      <c r="G145" s="115"/>
      <c r="H145" s="1133"/>
      <c r="I145" s="376"/>
      <c r="J145" s="1184"/>
      <c r="K145" s="1285"/>
      <c r="L145" s="347"/>
      <c r="M145" s="1184"/>
      <c r="N145" s="347"/>
    </row>
    <row r="146" spans="1:14" ht="13.5" customHeight="1" x14ac:dyDescent="0.25">
      <c r="A146" s="1133"/>
      <c r="B146" s="1221"/>
      <c r="C146" s="1133"/>
      <c r="D146" s="1133"/>
      <c r="E146" s="115"/>
      <c r="F146" s="115"/>
      <c r="G146" s="115"/>
      <c r="H146" s="1133"/>
      <c r="I146" s="376"/>
      <c r="J146" s="1133"/>
      <c r="K146" s="1285"/>
      <c r="L146" s="1133"/>
      <c r="M146" s="1133"/>
      <c r="N146" s="1133"/>
    </row>
    <row r="147" spans="1:14" ht="15.75" customHeight="1" x14ac:dyDescent="0.25">
      <c r="B147" s="380"/>
      <c r="I147" s="381"/>
      <c r="M147" s="3"/>
    </row>
    <row r="148" spans="1:14" ht="15.75" customHeight="1" x14ac:dyDescent="0.25">
      <c r="B148" s="380"/>
      <c r="I148" s="381"/>
      <c r="M148" s="3"/>
    </row>
    <row r="149" spans="1:14" ht="15.75" customHeight="1" x14ac:dyDescent="0.25">
      <c r="B149" s="380"/>
      <c r="I149" s="381"/>
      <c r="M149" s="3"/>
    </row>
    <row r="150" spans="1:14" ht="15.75" customHeight="1" x14ac:dyDescent="0.25">
      <c r="B150" s="380"/>
      <c r="I150" s="381"/>
      <c r="M150" s="3"/>
    </row>
    <row r="151" spans="1:14" ht="15.75" customHeight="1" x14ac:dyDescent="0.25">
      <c r="B151" s="380"/>
      <c r="I151" s="381"/>
      <c r="M151" s="3"/>
    </row>
    <row r="152" spans="1:14" ht="15.75" customHeight="1" x14ac:dyDescent="0.25">
      <c r="B152" s="380"/>
      <c r="I152" s="381"/>
      <c r="M152" s="3"/>
    </row>
    <row r="153" spans="1:14" ht="15.75" customHeight="1" x14ac:dyDescent="0.25">
      <c r="B153" s="380"/>
      <c r="I153" s="381"/>
      <c r="M153" s="3"/>
    </row>
    <row r="154" spans="1:14" ht="15.75" customHeight="1" x14ac:dyDescent="0.25">
      <c r="B154" s="380"/>
      <c r="I154" s="381"/>
      <c r="M154" s="3"/>
    </row>
    <row r="155" spans="1:14" ht="15.75" customHeight="1" x14ac:dyDescent="0.25">
      <c r="B155" s="380"/>
      <c r="I155" s="381"/>
      <c r="M155" s="3"/>
    </row>
    <row r="156" spans="1:14" ht="15.75" customHeight="1" x14ac:dyDescent="0.25">
      <c r="B156" s="380"/>
      <c r="I156" s="381"/>
      <c r="M156" s="3"/>
    </row>
    <row r="157" spans="1:14" ht="15.75" customHeight="1" x14ac:dyDescent="0.25">
      <c r="B157" s="380"/>
      <c r="I157" s="381"/>
      <c r="M157" s="3"/>
    </row>
    <row r="158" spans="1:14" ht="15.75" customHeight="1" x14ac:dyDescent="0.25">
      <c r="B158" s="380"/>
      <c r="I158" s="381"/>
      <c r="M158" s="3"/>
    </row>
    <row r="159" spans="1:14" ht="15.75" customHeight="1" x14ac:dyDescent="0.25">
      <c r="B159" s="380"/>
      <c r="I159" s="381"/>
      <c r="M159" s="3"/>
    </row>
    <row r="160" spans="1:14" ht="15.75" customHeight="1" x14ac:dyDescent="0.25">
      <c r="B160" s="380"/>
      <c r="I160" s="381"/>
      <c r="M160" s="3"/>
    </row>
    <row r="161" spans="2:13" ht="15.75" customHeight="1" x14ac:dyDescent="0.25">
      <c r="B161" s="380"/>
      <c r="I161" s="381"/>
      <c r="M161" s="3"/>
    </row>
    <row r="162" spans="2:13" ht="15.75" customHeight="1" x14ac:dyDescent="0.25">
      <c r="B162" s="380"/>
      <c r="I162" s="381"/>
      <c r="M162" s="3"/>
    </row>
    <row r="163" spans="2:13" ht="15.75" customHeight="1" x14ac:dyDescent="0.25">
      <c r="B163" s="380"/>
      <c r="I163" s="381"/>
      <c r="M163" s="3"/>
    </row>
    <row r="164" spans="2:13" ht="15.75" customHeight="1" x14ac:dyDescent="0.25">
      <c r="B164" s="380"/>
      <c r="I164" s="381"/>
      <c r="M164" s="3"/>
    </row>
    <row r="165" spans="2:13" ht="15.75" customHeight="1" x14ac:dyDescent="0.25">
      <c r="B165" s="380"/>
      <c r="I165" s="381"/>
      <c r="M165" s="3"/>
    </row>
    <row r="166" spans="2:13" ht="15.75" customHeight="1" x14ac:dyDescent="0.25">
      <c r="B166" s="380"/>
      <c r="I166" s="381"/>
      <c r="M166" s="3"/>
    </row>
    <row r="167" spans="2:13" ht="15.75" customHeight="1" x14ac:dyDescent="0.25">
      <c r="B167" s="380"/>
      <c r="I167" s="381"/>
      <c r="M167" s="3"/>
    </row>
    <row r="168" spans="2:13" ht="15.75" customHeight="1" x14ac:dyDescent="0.25">
      <c r="B168" s="380"/>
      <c r="I168" s="381"/>
      <c r="M168" s="3"/>
    </row>
    <row r="169" spans="2:13" ht="15.75" customHeight="1" x14ac:dyDescent="0.25">
      <c r="B169" s="380"/>
      <c r="I169" s="381"/>
      <c r="M169" s="3"/>
    </row>
    <row r="170" spans="2:13" ht="15.75" customHeight="1" x14ac:dyDescent="0.25">
      <c r="B170" s="380"/>
      <c r="I170" s="381"/>
      <c r="M170" s="3"/>
    </row>
    <row r="171" spans="2:13" ht="15.75" customHeight="1" x14ac:dyDescent="0.25">
      <c r="B171" s="380"/>
      <c r="I171" s="381"/>
      <c r="M171" s="3"/>
    </row>
    <row r="172" spans="2:13" ht="15.75" customHeight="1" x14ac:dyDescent="0.25">
      <c r="B172" s="380"/>
      <c r="I172" s="381"/>
      <c r="M172" s="3"/>
    </row>
    <row r="173" spans="2:13" ht="15.75" customHeight="1" x14ac:dyDescent="0.25">
      <c r="B173" s="380"/>
      <c r="I173" s="381"/>
      <c r="M173" s="3"/>
    </row>
    <row r="174" spans="2:13" ht="15.75" customHeight="1" x14ac:dyDescent="0.25">
      <c r="B174" s="380"/>
      <c r="I174" s="381"/>
      <c r="M174" s="3"/>
    </row>
    <row r="175" spans="2:13" ht="15.75" customHeight="1" x14ac:dyDescent="0.25">
      <c r="B175" s="380"/>
      <c r="I175" s="381"/>
      <c r="M175" s="3"/>
    </row>
    <row r="176" spans="2:13" ht="15.75" customHeight="1" x14ac:dyDescent="0.25">
      <c r="B176" s="380"/>
      <c r="I176" s="381"/>
      <c r="M176" s="3"/>
    </row>
    <row r="177" spans="2:13" ht="15.75" customHeight="1" x14ac:dyDescent="0.25">
      <c r="B177" s="380"/>
      <c r="I177" s="381"/>
      <c r="M177" s="3"/>
    </row>
    <row r="178" spans="2:13" ht="15.75" customHeight="1" x14ac:dyDescent="0.25">
      <c r="B178" s="380"/>
      <c r="I178" s="381"/>
      <c r="M178" s="3"/>
    </row>
    <row r="179" spans="2:13" ht="15.75" customHeight="1" x14ac:dyDescent="0.25">
      <c r="B179" s="380"/>
      <c r="I179" s="381"/>
      <c r="M179" s="3"/>
    </row>
    <row r="180" spans="2:13" ht="15.75" customHeight="1" x14ac:dyDescent="0.25">
      <c r="B180" s="380"/>
      <c r="I180" s="381"/>
      <c r="M180" s="3"/>
    </row>
    <row r="181" spans="2:13" ht="15.75" customHeight="1" x14ac:dyDescent="0.25">
      <c r="B181" s="380"/>
      <c r="I181" s="381"/>
      <c r="M181" s="3"/>
    </row>
    <row r="182" spans="2:13" ht="15.75" customHeight="1" x14ac:dyDescent="0.25">
      <c r="B182" s="380"/>
      <c r="I182" s="381"/>
      <c r="M182" s="3"/>
    </row>
    <row r="183" spans="2:13" ht="15.75" customHeight="1" x14ac:dyDescent="0.25">
      <c r="B183" s="380"/>
      <c r="I183" s="381"/>
      <c r="M183" s="3"/>
    </row>
    <row r="184" spans="2:13" ht="15.75" customHeight="1" x14ac:dyDescent="0.25">
      <c r="B184" s="380"/>
      <c r="I184" s="381"/>
      <c r="M184" s="3"/>
    </row>
    <row r="185" spans="2:13" ht="15.75" customHeight="1" x14ac:dyDescent="0.25">
      <c r="B185" s="380"/>
      <c r="I185" s="381"/>
      <c r="M185" s="3"/>
    </row>
    <row r="186" spans="2:13" ht="15.75" customHeight="1" x14ac:dyDescent="0.25">
      <c r="B186" s="380"/>
      <c r="I186" s="381"/>
      <c r="M186" s="3"/>
    </row>
    <row r="187" spans="2:13" ht="15.75" customHeight="1" x14ac:dyDescent="0.25">
      <c r="B187" s="380"/>
      <c r="I187" s="381"/>
      <c r="M187" s="3"/>
    </row>
    <row r="188" spans="2:13" ht="15.75" customHeight="1" x14ac:dyDescent="0.25">
      <c r="B188" s="380"/>
      <c r="I188" s="381"/>
      <c r="M188" s="3"/>
    </row>
    <row r="189" spans="2:13" ht="15.75" customHeight="1" x14ac:dyDescent="0.25">
      <c r="B189" s="380"/>
      <c r="I189" s="381"/>
      <c r="M189" s="3"/>
    </row>
    <row r="190" spans="2:13" ht="15.75" customHeight="1" x14ac:dyDescent="0.25">
      <c r="B190" s="380"/>
      <c r="I190" s="381"/>
      <c r="M190" s="3"/>
    </row>
    <row r="191" spans="2:13" ht="15.75" customHeight="1" x14ac:dyDescent="0.25">
      <c r="B191" s="380"/>
      <c r="I191" s="381"/>
      <c r="M191" s="3"/>
    </row>
    <row r="192" spans="2:13" ht="15.75" customHeight="1" x14ac:dyDescent="0.25">
      <c r="B192" s="380"/>
      <c r="I192" s="381"/>
      <c r="M192" s="3"/>
    </row>
    <row r="193" spans="2:13" ht="15.75" customHeight="1" x14ac:dyDescent="0.25">
      <c r="B193" s="380"/>
      <c r="I193" s="381"/>
      <c r="M193" s="3"/>
    </row>
    <row r="194" spans="2:13" ht="15.75" customHeight="1" x14ac:dyDescent="0.25">
      <c r="B194" s="380"/>
      <c r="I194" s="381"/>
      <c r="M194" s="3"/>
    </row>
    <row r="195" spans="2:13" ht="15.75" customHeight="1" x14ac:dyDescent="0.25">
      <c r="B195" s="380"/>
      <c r="I195" s="381"/>
      <c r="M195" s="3"/>
    </row>
    <row r="196" spans="2:13" ht="15.75" customHeight="1" x14ac:dyDescent="0.3">
      <c r="B196" s="380"/>
      <c r="I196" s="381"/>
      <c r="M196" s="47"/>
    </row>
    <row r="197" spans="2:13" ht="15.75" customHeight="1" x14ac:dyDescent="0.3">
      <c r="B197" s="380"/>
      <c r="I197" s="381"/>
      <c r="M197" s="47"/>
    </row>
    <row r="198" spans="2:13" ht="15.75" customHeight="1" x14ac:dyDescent="0.3">
      <c r="B198" s="380"/>
      <c r="I198" s="381"/>
      <c r="M198" s="47"/>
    </row>
    <row r="199" spans="2:13" ht="15.75" customHeight="1" x14ac:dyDescent="0.3">
      <c r="B199" s="380"/>
      <c r="I199" s="381"/>
      <c r="M199" s="47"/>
    </row>
    <row r="200" spans="2:13" ht="15.75" customHeight="1" x14ac:dyDescent="0.3">
      <c r="B200" s="380"/>
      <c r="I200" s="381"/>
      <c r="M200" s="47"/>
    </row>
    <row r="201" spans="2:13" ht="15.75" customHeight="1" x14ac:dyDescent="0.3">
      <c r="B201" s="380"/>
      <c r="I201" s="381"/>
      <c r="M201" s="47"/>
    </row>
    <row r="202" spans="2:13" ht="15.75" customHeight="1" x14ac:dyDescent="0.3">
      <c r="B202" s="380"/>
      <c r="I202" s="381"/>
      <c r="M202" s="47"/>
    </row>
    <row r="203" spans="2:13" ht="15.75" customHeight="1" x14ac:dyDescent="0.3">
      <c r="B203" s="380"/>
      <c r="I203" s="381"/>
      <c r="M203" s="47"/>
    </row>
    <row r="204" spans="2:13" ht="15.75" customHeight="1" x14ac:dyDescent="0.3">
      <c r="B204" s="380"/>
      <c r="I204" s="381"/>
      <c r="M204" s="47"/>
    </row>
    <row r="205" spans="2:13" ht="15.75" customHeight="1" x14ac:dyDescent="0.3">
      <c r="B205" s="380"/>
      <c r="I205" s="381"/>
      <c r="M205" s="47"/>
    </row>
    <row r="206" spans="2:13" ht="15.75" customHeight="1" x14ac:dyDescent="0.3">
      <c r="B206" s="380"/>
      <c r="I206" s="381"/>
      <c r="M206" s="47"/>
    </row>
    <row r="207" spans="2:13" ht="15.75" customHeight="1" x14ac:dyDescent="0.3">
      <c r="B207" s="380"/>
      <c r="I207" s="3"/>
      <c r="M207" s="47"/>
    </row>
    <row r="208" spans="2:13" ht="15.75" customHeight="1" x14ac:dyDescent="0.3">
      <c r="B208" s="380"/>
      <c r="I208" s="3"/>
      <c r="M208" s="47"/>
    </row>
    <row r="209" spans="2:13" ht="15.75" customHeight="1" x14ac:dyDescent="0.3">
      <c r="B209" s="380"/>
      <c r="I209" s="3"/>
      <c r="M209" s="47"/>
    </row>
    <row r="210" spans="2:13" ht="15.75" customHeight="1" x14ac:dyDescent="0.3">
      <c r="B210" s="380"/>
      <c r="I210" s="3"/>
      <c r="M210" s="47"/>
    </row>
    <row r="211" spans="2:13" ht="15.75" customHeight="1" x14ac:dyDescent="0.3">
      <c r="B211" s="380"/>
      <c r="I211" s="3"/>
      <c r="M211" s="47"/>
    </row>
    <row r="212" spans="2:13" ht="15.75" customHeight="1" x14ac:dyDescent="0.3">
      <c r="B212" s="380"/>
      <c r="I212" s="3"/>
      <c r="M212" s="47"/>
    </row>
    <row r="213" spans="2:13" ht="15.75" customHeight="1" x14ac:dyDescent="0.3">
      <c r="B213" s="380"/>
      <c r="I213" s="3"/>
      <c r="M213" s="47"/>
    </row>
    <row r="214" spans="2:13" ht="15.75" customHeight="1" x14ac:dyDescent="0.3">
      <c r="B214" s="380"/>
      <c r="I214" s="3"/>
      <c r="M214" s="47"/>
    </row>
    <row r="215" spans="2:13" ht="15.75" customHeight="1" x14ac:dyDescent="0.3">
      <c r="B215" s="380"/>
      <c r="I215" s="3"/>
      <c r="M215" s="47"/>
    </row>
    <row r="216" spans="2:13" ht="15.75" customHeight="1" x14ac:dyDescent="0.3">
      <c r="B216" s="380"/>
      <c r="I216" s="3"/>
      <c r="M216" s="47"/>
    </row>
    <row r="217" spans="2:13" ht="15.75" customHeight="1" x14ac:dyDescent="0.3">
      <c r="B217" s="380"/>
      <c r="I217" s="3"/>
      <c r="M217" s="47"/>
    </row>
    <row r="218" spans="2:13" ht="15.75" customHeight="1" x14ac:dyDescent="0.3">
      <c r="B218" s="380"/>
      <c r="I218" s="3"/>
      <c r="M218" s="47"/>
    </row>
    <row r="219" spans="2:13" ht="15.75" customHeight="1" x14ac:dyDescent="0.3">
      <c r="B219" s="380"/>
      <c r="I219" s="3"/>
      <c r="M219" s="47"/>
    </row>
    <row r="220" spans="2:13" ht="15.75" customHeight="1" x14ac:dyDescent="0.3">
      <c r="B220" s="380"/>
      <c r="I220" s="3"/>
      <c r="M220" s="47"/>
    </row>
    <row r="221" spans="2:13" ht="15.75" customHeight="1" x14ac:dyDescent="0.3">
      <c r="B221" s="380"/>
      <c r="I221" s="3"/>
      <c r="M221" s="47"/>
    </row>
    <row r="222" spans="2:13" ht="15.75" customHeight="1" x14ac:dyDescent="0.3">
      <c r="B222" s="380"/>
      <c r="I222" s="3"/>
      <c r="M222" s="47"/>
    </row>
    <row r="223" spans="2:13" ht="15.75" customHeight="1" x14ac:dyDescent="0.3">
      <c r="B223" s="380"/>
      <c r="I223" s="3"/>
      <c r="M223" s="47"/>
    </row>
    <row r="224" spans="2:13" ht="15.75" customHeight="1" x14ac:dyDescent="0.3">
      <c r="B224" s="380"/>
      <c r="I224" s="3"/>
      <c r="M224" s="47"/>
    </row>
    <row r="225" spans="2:13" ht="15.75" customHeight="1" x14ac:dyDescent="0.3">
      <c r="B225" s="380"/>
      <c r="I225" s="3"/>
      <c r="M225" s="47"/>
    </row>
    <row r="226" spans="2:13" ht="15.75" customHeight="1" x14ac:dyDescent="0.3">
      <c r="B226" s="380"/>
      <c r="I226" s="3"/>
      <c r="M226" s="47"/>
    </row>
    <row r="227" spans="2:13" ht="15.75" customHeight="1" x14ac:dyDescent="0.3">
      <c r="B227" s="380"/>
      <c r="I227" s="3"/>
      <c r="M227" s="47"/>
    </row>
    <row r="228" spans="2:13" ht="15.75" customHeight="1" x14ac:dyDescent="0.3">
      <c r="B228" s="380"/>
      <c r="I228" s="3"/>
      <c r="M228" s="47"/>
    </row>
    <row r="229" spans="2:13" ht="15.75" customHeight="1" x14ac:dyDescent="0.3">
      <c r="B229" s="380"/>
      <c r="I229" s="3"/>
      <c r="M229" s="47"/>
    </row>
    <row r="230" spans="2:13" ht="15.75" customHeight="1" x14ac:dyDescent="0.3">
      <c r="B230" s="380"/>
      <c r="I230" s="3"/>
      <c r="M230" s="47"/>
    </row>
    <row r="231" spans="2:13" ht="15.75" customHeight="1" x14ac:dyDescent="0.3">
      <c r="B231" s="380"/>
      <c r="I231" s="3"/>
      <c r="M231" s="47"/>
    </row>
    <row r="232" spans="2:13" ht="15.75" customHeight="1" x14ac:dyDescent="0.3">
      <c r="B232" s="380"/>
      <c r="I232" s="3"/>
      <c r="M232" s="47"/>
    </row>
    <row r="233" spans="2:13" ht="15.75" customHeight="1" x14ac:dyDescent="0.3">
      <c r="B233" s="380"/>
      <c r="I233" s="3"/>
      <c r="M233" s="47"/>
    </row>
    <row r="234" spans="2:13" ht="15.75" customHeight="1" x14ac:dyDescent="0.3">
      <c r="B234" s="380"/>
      <c r="I234" s="3"/>
      <c r="M234" s="47"/>
    </row>
    <row r="235" spans="2:13" ht="15.75" customHeight="1" x14ac:dyDescent="0.3">
      <c r="B235" s="380"/>
      <c r="I235" s="3"/>
      <c r="M235" s="47"/>
    </row>
    <row r="236" spans="2:13" ht="15.75" customHeight="1" x14ac:dyDescent="0.3">
      <c r="B236" s="380"/>
      <c r="I236" s="3"/>
      <c r="M236" s="47"/>
    </row>
    <row r="237" spans="2:13" ht="15.75" customHeight="1" x14ac:dyDescent="0.3">
      <c r="B237" s="380"/>
      <c r="I237" s="3"/>
      <c r="M237" s="47"/>
    </row>
    <row r="238" spans="2:13" ht="15.75" customHeight="1" x14ac:dyDescent="0.3">
      <c r="B238" s="380"/>
      <c r="I238" s="3"/>
      <c r="M238" s="47"/>
    </row>
    <row r="239" spans="2:13" ht="15.75" customHeight="1" x14ac:dyDescent="0.3">
      <c r="B239" s="380"/>
      <c r="I239" s="3"/>
      <c r="M239" s="47"/>
    </row>
    <row r="240" spans="2:13" ht="15.75" customHeight="1" x14ac:dyDescent="0.3">
      <c r="B240" s="380"/>
      <c r="I240" s="3"/>
      <c r="M240" s="47"/>
    </row>
    <row r="241" spans="2:13" ht="15.75" customHeight="1" x14ac:dyDescent="0.3">
      <c r="B241" s="380"/>
      <c r="I241" s="3"/>
      <c r="M241" s="47"/>
    </row>
    <row r="242" spans="2:13" ht="15.75" customHeight="1" x14ac:dyDescent="0.3">
      <c r="B242" s="380"/>
      <c r="I242" s="3"/>
      <c r="M242" s="47"/>
    </row>
    <row r="243" spans="2:13" ht="15.75" customHeight="1" x14ac:dyDescent="0.3">
      <c r="B243" s="380"/>
      <c r="I243" s="3"/>
      <c r="M243" s="47"/>
    </row>
    <row r="244" spans="2:13" ht="15.75" customHeight="1" x14ac:dyDescent="0.3">
      <c r="B244" s="380"/>
      <c r="I244" s="3"/>
      <c r="M244" s="47"/>
    </row>
    <row r="245" spans="2:13" ht="15.75" customHeight="1" x14ac:dyDescent="0.3">
      <c r="B245" s="380"/>
      <c r="I245" s="3"/>
      <c r="M245" s="47"/>
    </row>
    <row r="246" spans="2:13" ht="15.75" customHeight="1" x14ac:dyDescent="0.3">
      <c r="B246" s="380"/>
      <c r="I246" s="3"/>
      <c r="M246" s="47"/>
    </row>
    <row r="247" spans="2:13" ht="15.75" customHeight="1" x14ac:dyDescent="0.3">
      <c r="B247" s="380"/>
      <c r="I247" s="3"/>
      <c r="M247" s="47"/>
    </row>
    <row r="248" spans="2:13" ht="15.75" customHeight="1" x14ac:dyDescent="0.3">
      <c r="B248" s="380"/>
      <c r="I248" s="3"/>
      <c r="M248" s="47"/>
    </row>
    <row r="249" spans="2:13" ht="15.75" customHeight="1" x14ac:dyDescent="0.3">
      <c r="B249" s="380"/>
      <c r="I249" s="3"/>
      <c r="M249" s="47"/>
    </row>
    <row r="250" spans="2:13" ht="15.75" customHeight="1" x14ac:dyDescent="0.3">
      <c r="B250" s="380"/>
      <c r="I250" s="3"/>
      <c r="M250" s="47"/>
    </row>
    <row r="251" spans="2:13" ht="15.75" customHeight="1" x14ac:dyDescent="0.3">
      <c r="B251" s="380"/>
      <c r="I251" s="3"/>
      <c r="M251" s="47"/>
    </row>
    <row r="252" spans="2:13" ht="15.75" customHeight="1" x14ac:dyDescent="0.3">
      <c r="B252" s="380"/>
      <c r="I252" s="3"/>
      <c r="M252" s="47"/>
    </row>
    <row r="253" spans="2:13" ht="15.75" customHeight="1" x14ac:dyDescent="0.3">
      <c r="B253" s="380"/>
      <c r="I253" s="3"/>
      <c r="M253" s="47"/>
    </row>
    <row r="254" spans="2:13" ht="15.75" customHeight="1" x14ac:dyDescent="0.3">
      <c r="B254" s="380"/>
      <c r="I254" s="3"/>
      <c r="M254" s="47"/>
    </row>
    <row r="255" spans="2:13" ht="15.75" customHeight="1" x14ac:dyDescent="0.3">
      <c r="B255" s="380"/>
      <c r="I255" s="3"/>
      <c r="M255" s="47"/>
    </row>
    <row r="256" spans="2:13" ht="15.75" customHeight="1" x14ac:dyDescent="0.3">
      <c r="B256" s="380"/>
      <c r="I256" s="3"/>
      <c r="M256" s="47"/>
    </row>
    <row r="257" spans="2:13" ht="15.75" customHeight="1" x14ac:dyDescent="0.3">
      <c r="B257" s="380"/>
      <c r="I257" s="3"/>
      <c r="M257" s="47"/>
    </row>
    <row r="258" spans="2:13" ht="15.75" customHeight="1" x14ac:dyDescent="0.3">
      <c r="B258" s="380"/>
      <c r="I258" s="3"/>
      <c r="M258" s="47"/>
    </row>
    <row r="259" spans="2:13" ht="15.75" customHeight="1" x14ac:dyDescent="0.3">
      <c r="B259" s="380"/>
      <c r="I259" s="3"/>
      <c r="M259" s="47"/>
    </row>
    <row r="260" spans="2:13" ht="15.75" customHeight="1" x14ac:dyDescent="0.3">
      <c r="B260" s="380"/>
      <c r="I260" s="3"/>
      <c r="M260" s="47"/>
    </row>
    <row r="261" spans="2:13" ht="15.75" customHeight="1" x14ac:dyDescent="0.3">
      <c r="B261" s="380"/>
      <c r="I261" s="3"/>
      <c r="M261" s="47"/>
    </row>
    <row r="262" spans="2:13" ht="15.75" customHeight="1" x14ac:dyDescent="0.3">
      <c r="B262" s="380"/>
      <c r="I262" s="3"/>
      <c r="M262" s="47"/>
    </row>
    <row r="263" spans="2:13" ht="15.75" customHeight="1" x14ac:dyDescent="0.3">
      <c r="B263" s="380"/>
      <c r="I263" s="3"/>
      <c r="M263" s="47"/>
    </row>
    <row r="264" spans="2:13" ht="15.75" customHeight="1" x14ac:dyDescent="0.3">
      <c r="B264" s="380"/>
      <c r="I264" s="3"/>
      <c r="M264" s="47"/>
    </row>
    <row r="265" spans="2:13" ht="15.75" customHeight="1" x14ac:dyDescent="0.3">
      <c r="B265" s="380"/>
      <c r="I265" s="3"/>
      <c r="M265" s="47"/>
    </row>
    <row r="266" spans="2:13" ht="15.75" customHeight="1" x14ac:dyDescent="0.3">
      <c r="B266" s="380"/>
      <c r="I266" s="3"/>
      <c r="M266" s="47"/>
    </row>
    <row r="267" spans="2:13" ht="15.75" customHeight="1" x14ac:dyDescent="0.3">
      <c r="B267" s="380"/>
      <c r="I267" s="3"/>
      <c r="M267" s="47"/>
    </row>
    <row r="268" spans="2:13" ht="15.75" customHeight="1" x14ac:dyDescent="0.3">
      <c r="B268" s="380"/>
      <c r="I268" s="3"/>
      <c r="M268" s="47"/>
    </row>
    <row r="269" spans="2:13" ht="15.75" customHeight="1" x14ac:dyDescent="0.3">
      <c r="B269" s="380"/>
      <c r="I269" s="3"/>
      <c r="M269" s="47"/>
    </row>
    <row r="270" spans="2:13" ht="15.75" customHeight="1" x14ac:dyDescent="0.3">
      <c r="B270" s="380"/>
      <c r="I270" s="3"/>
      <c r="M270" s="47"/>
    </row>
    <row r="271" spans="2:13" ht="15.75" customHeight="1" x14ac:dyDescent="0.3">
      <c r="B271" s="380"/>
      <c r="I271" s="3"/>
      <c r="M271" s="47"/>
    </row>
    <row r="272" spans="2:13" ht="15.75" customHeight="1" x14ac:dyDescent="0.3">
      <c r="B272" s="380"/>
      <c r="I272" s="3"/>
      <c r="M272" s="47"/>
    </row>
    <row r="273" spans="2:13" ht="15.75" customHeight="1" x14ac:dyDescent="0.3">
      <c r="B273" s="380"/>
      <c r="I273" s="3"/>
      <c r="M273" s="47"/>
    </row>
    <row r="274" spans="2:13" ht="15.75" customHeight="1" x14ac:dyDescent="0.3">
      <c r="B274" s="380"/>
      <c r="I274" s="3"/>
      <c r="M274" s="47"/>
    </row>
    <row r="275" spans="2:13" ht="15.75" customHeight="1" x14ac:dyDescent="0.3">
      <c r="B275" s="380"/>
      <c r="I275" s="3"/>
      <c r="M275" s="47"/>
    </row>
    <row r="276" spans="2:13" ht="15.75" customHeight="1" x14ac:dyDescent="0.3">
      <c r="B276" s="380"/>
      <c r="I276" s="3"/>
      <c r="M276" s="47"/>
    </row>
    <row r="277" spans="2:13" ht="15.75" customHeight="1" x14ac:dyDescent="0.3">
      <c r="B277" s="380"/>
      <c r="I277" s="3"/>
      <c r="M277" s="47"/>
    </row>
    <row r="278" spans="2:13" ht="15.75" customHeight="1" x14ac:dyDescent="0.3">
      <c r="B278" s="380"/>
      <c r="I278" s="3"/>
      <c r="M278" s="47"/>
    </row>
    <row r="279" spans="2:13" ht="15.75" customHeight="1" x14ac:dyDescent="0.3">
      <c r="B279" s="380"/>
      <c r="I279" s="3"/>
      <c r="M279" s="47"/>
    </row>
    <row r="280" spans="2:13" ht="15.75" customHeight="1" x14ac:dyDescent="0.3">
      <c r="B280" s="380"/>
      <c r="I280" s="3"/>
      <c r="M280" s="47"/>
    </row>
    <row r="281" spans="2:13" ht="15.75" customHeight="1" x14ac:dyDescent="0.3">
      <c r="B281" s="380"/>
      <c r="I281" s="3"/>
      <c r="M281" s="47"/>
    </row>
    <row r="282" spans="2:13" ht="15.75" customHeight="1" x14ac:dyDescent="0.3">
      <c r="B282" s="380"/>
      <c r="I282" s="3"/>
      <c r="M282" s="47"/>
    </row>
    <row r="283" spans="2:13" ht="15.75" customHeight="1" x14ac:dyDescent="0.3">
      <c r="B283" s="380"/>
      <c r="I283" s="3"/>
      <c r="M283" s="47"/>
    </row>
    <row r="284" spans="2:13" ht="15.75" customHeight="1" x14ac:dyDescent="0.3">
      <c r="B284" s="380"/>
      <c r="I284" s="3"/>
      <c r="M284" s="47"/>
    </row>
    <row r="285" spans="2:13" ht="15.75" customHeight="1" x14ac:dyDescent="0.3">
      <c r="B285" s="380"/>
      <c r="I285" s="3"/>
      <c r="M285" s="47"/>
    </row>
    <row r="286" spans="2:13" ht="15.75" customHeight="1" x14ac:dyDescent="0.3">
      <c r="B286" s="380"/>
      <c r="I286" s="3"/>
      <c r="M286" s="47"/>
    </row>
    <row r="287" spans="2:13" ht="15.75" customHeight="1" x14ac:dyDescent="0.3">
      <c r="B287" s="380"/>
      <c r="I287" s="3"/>
      <c r="M287" s="47"/>
    </row>
    <row r="288" spans="2:13" ht="15.75" customHeight="1" x14ac:dyDescent="0.3">
      <c r="B288" s="380"/>
      <c r="I288" s="3"/>
      <c r="M288" s="47"/>
    </row>
    <row r="289" spans="2:13" ht="15.75" customHeight="1" x14ac:dyDescent="0.3">
      <c r="B289" s="380"/>
      <c r="I289" s="3"/>
      <c r="M289" s="47"/>
    </row>
    <row r="290" spans="2:13" ht="15.75" customHeight="1" x14ac:dyDescent="0.3">
      <c r="B290" s="380"/>
      <c r="I290" s="3"/>
      <c r="M290" s="47"/>
    </row>
    <row r="291" spans="2:13" ht="15.75" customHeight="1" x14ac:dyDescent="0.3">
      <c r="B291" s="380"/>
      <c r="I291" s="3"/>
      <c r="M291" s="47"/>
    </row>
    <row r="292" spans="2:13" ht="15.75" customHeight="1" x14ac:dyDescent="0.3">
      <c r="B292" s="380"/>
      <c r="I292" s="3"/>
      <c r="M292" s="47"/>
    </row>
    <row r="293" spans="2:13" ht="15.75" customHeight="1" x14ac:dyDescent="0.3">
      <c r="B293" s="380"/>
      <c r="I293" s="3"/>
      <c r="M293" s="47"/>
    </row>
    <row r="294" spans="2:13" ht="15.75" customHeight="1" x14ac:dyDescent="0.3">
      <c r="B294" s="380"/>
      <c r="I294" s="3"/>
      <c r="M294" s="47"/>
    </row>
    <row r="295" spans="2:13" ht="15.75" customHeight="1" x14ac:dyDescent="0.3">
      <c r="B295" s="380"/>
      <c r="I295" s="3"/>
      <c r="M295" s="47"/>
    </row>
    <row r="296" spans="2:13" ht="15.75" customHeight="1" x14ac:dyDescent="0.3">
      <c r="B296" s="380"/>
      <c r="I296" s="3"/>
      <c r="M296" s="47"/>
    </row>
    <row r="297" spans="2:13" ht="15.75" customHeight="1" x14ac:dyDescent="0.3">
      <c r="B297" s="380"/>
      <c r="I297" s="3"/>
      <c r="M297" s="47"/>
    </row>
    <row r="298" spans="2:13" ht="15.75" customHeight="1" x14ac:dyDescent="0.3">
      <c r="B298" s="380"/>
      <c r="I298" s="3"/>
      <c r="M298" s="47"/>
    </row>
    <row r="299" spans="2:13" ht="15.75" customHeight="1" x14ac:dyDescent="0.3">
      <c r="B299" s="380"/>
      <c r="I299" s="3"/>
      <c r="M299" s="47"/>
    </row>
    <row r="300" spans="2:13" ht="15.75" customHeight="1" x14ac:dyDescent="0.3">
      <c r="B300" s="380"/>
      <c r="I300" s="3"/>
      <c r="M300" s="47"/>
    </row>
    <row r="301" spans="2:13" ht="15.75" customHeight="1" x14ac:dyDescent="0.3">
      <c r="B301" s="380"/>
      <c r="I301" s="3"/>
      <c r="M301" s="47"/>
    </row>
    <row r="302" spans="2:13" ht="15.75" customHeight="1" x14ac:dyDescent="0.3">
      <c r="B302" s="380"/>
      <c r="I302" s="3"/>
      <c r="M302" s="47"/>
    </row>
    <row r="303" spans="2:13" ht="15.75" customHeight="1" x14ac:dyDescent="0.3">
      <c r="B303" s="380"/>
      <c r="I303" s="3"/>
      <c r="M303" s="47"/>
    </row>
    <row r="304" spans="2:13" ht="15.75" customHeight="1" x14ac:dyDescent="0.3">
      <c r="B304" s="380"/>
      <c r="I304" s="3"/>
      <c r="M304" s="47"/>
    </row>
    <row r="305" spans="2:13" ht="15.75" customHeight="1" x14ac:dyDescent="0.3">
      <c r="B305" s="380"/>
      <c r="I305" s="3"/>
      <c r="M305" s="47"/>
    </row>
    <row r="306" spans="2:13" ht="15.75" customHeight="1" x14ac:dyDescent="0.3">
      <c r="B306" s="380"/>
      <c r="I306" s="3"/>
      <c r="M306" s="47"/>
    </row>
    <row r="307" spans="2:13" ht="15.75" customHeight="1" x14ac:dyDescent="0.3">
      <c r="B307" s="380"/>
      <c r="I307" s="3"/>
      <c r="M307" s="47"/>
    </row>
    <row r="308" spans="2:13" ht="15.75" customHeight="1" x14ac:dyDescent="0.3">
      <c r="B308" s="380"/>
      <c r="I308" s="3"/>
      <c r="M308" s="47"/>
    </row>
    <row r="309" spans="2:13" ht="15.75" customHeight="1" x14ac:dyDescent="0.3">
      <c r="B309" s="380"/>
      <c r="I309" s="3"/>
      <c r="M309" s="47"/>
    </row>
    <row r="310" spans="2:13" ht="15.75" customHeight="1" x14ac:dyDescent="0.3">
      <c r="B310" s="380"/>
      <c r="I310" s="3"/>
      <c r="M310" s="47"/>
    </row>
    <row r="311" spans="2:13" ht="15.75" customHeight="1" x14ac:dyDescent="0.3">
      <c r="B311" s="380"/>
      <c r="I311" s="3"/>
      <c r="M311" s="47"/>
    </row>
    <row r="312" spans="2:13" ht="15.75" customHeight="1" x14ac:dyDescent="0.3">
      <c r="B312" s="380"/>
      <c r="I312" s="3"/>
      <c r="M312" s="47"/>
    </row>
    <row r="313" spans="2:13" ht="15.75" customHeight="1" x14ac:dyDescent="0.3">
      <c r="B313" s="380"/>
      <c r="I313" s="3"/>
      <c r="M313" s="47"/>
    </row>
    <row r="314" spans="2:13" ht="15.75" customHeight="1" x14ac:dyDescent="0.3">
      <c r="B314" s="380"/>
      <c r="I314" s="3"/>
      <c r="M314" s="47"/>
    </row>
    <row r="315" spans="2:13" ht="15.75" customHeight="1" x14ac:dyDescent="0.3">
      <c r="B315" s="380"/>
      <c r="I315" s="3"/>
      <c r="M315" s="47"/>
    </row>
    <row r="316" spans="2:13" ht="15.75" customHeight="1" x14ac:dyDescent="0.3">
      <c r="B316" s="380"/>
      <c r="I316" s="3"/>
      <c r="M316" s="47"/>
    </row>
    <row r="317" spans="2:13" ht="15.75" customHeight="1" x14ac:dyDescent="0.3">
      <c r="B317" s="380"/>
      <c r="I317" s="3"/>
      <c r="M317" s="47"/>
    </row>
    <row r="318" spans="2:13" ht="15.75" customHeight="1" x14ac:dyDescent="0.3">
      <c r="B318" s="380"/>
      <c r="I318" s="3"/>
      <c r="M318" s="47"/>
    </row>
    <row r="319" spans="2:13" ht="15.75" customHeight="1" x14ac:dyDescent="0.3">
      <c r="B319" s="380"/>
      <c r="I319" s="3"/>
      <c r="M319" s="47"/>
    </row>
    <row r="320" spans="2:13" ht="15.75" customHeight="1" x14ac:dyDescent="0.3">
      <c r="B320" s="380"/>
      <c r="I320" s="3"/>
      <c r="M320" s="47"/>
    </row>
    <row r="321" spans="2:13" ht="15.75" customHeight="1" x14ac:dyDescent="0.3">
      <c r="B321" s="380"/>
      <c r="I321" s="3"/>
      <c r="M321" s="47"/>
    </row>
    <row r="322" spans="2:13" ht="15.75" customHeight="1" x14ac:dyDescent="0.25">
      <c r="B322" s="380"/>
      <c r="I322" s="3"/>
      <c r="M322" s="3"/>
    </row>
    <row r="323" spans="2:13" ht="15.75" customHeight="1" x14ac:dyDescent="0.25">
      <c r="B323" s="380"/>
      <c r="I323" s="3"/>
      <c r="M323" s="3"/>
    </row>
    <row r="324" spans="2:13" ht="15.75" customHeight="1" x14ac:dyDescent="0.25">
      <c r="B324" s="380"/>
      <c r="I324" s="3"/>
      <c r="M324" s="3"/>
    </row>
    <row r="325" spans="2:13" ht="15.75" customHeight="1" x14ac:dyDescent="0.25">
      <c r="B325" s="380"/>
      <c r="I325" s="3"/>
      <c r="M325" s="3"/>
    </row>
    <row r="326" spans="2:13" ht="15.75" customHeight="1" x14ac:dyDescent="0.25">
      <c r="B326" s="380"/>
      <c r="I326" s="3"/>
      <c r="M326" s="3"/>
    </row>
    <row r="327" spans="2:13" ht="15.75" customHeight="1" x14ac:dyDescent="0.25">
      <c r="B327" s="380"/>
      <c r="I327" s="3"/>
      <c r="M327" s="3"/>
    </row>
    <row r="328" spans="2:13" ht="15.75" customHeight="1" x14ac:dyDescent="0.25">
      <c r="B328" s="380"/>
      <c r="I328" s="3"/>
      <c r="M328" s="3"/>
    </row>
    <row r="329" spans="2:13" ht="15.75" customHeight="1" x14ac:dyDescent="0.25">
      <c r="B329" s="380"/>
      <c r="I329" s="3"/>
      <c r="M329" s="3"/>
    </row>
    <row r="330" spans="2:13" ht="15.75" customHeight="1" x14ac:dyDescent="0.25">
      <c r="B330" s="380"/>
      <c r="I330" s="3"/>
      <c r="M330" s="3"/>
    </row>
    <row r="331" spans="2:13" ht="15.75" customHeight="1" x14ac:dyDescent="0.25">
      <c r="B331" s="380"/>
      <c r="I331" s="3"/>
      <c r="M331" s="3"/>
    </row>
    <row r="332" spans="2:13" ht="15.75" customHeight="1" x14ac:dyDescent="0.25">
      <c r="B332" s="380"/>
      <c r="I332" s="3"/>
      <c r="M332" s="3"/>
    </row>
    <row r="333" spans="2:13" ht="15.75" customHeight="1" x14ac:dyDescent="0.25">
      <c r="B333" s="380"/>
      <c r="I333" s="3"/>
      <c r="M333" s="3"/>
    </row>
    <row r="334" spans="2:13" ht="15.75" customHeight="1" x14ac:dyDescent="0.25">
      <c r="B334" s="380"/>
      <c r="I334" s="3"/>
      <c r="M334" s="3"/>
    </row>
    <row r="335" spans="2:13" ht="15.75" customHeight="1" x14ac:dyDescent="0.25">
      <c r="B335" s="380"/>
      <c r="I335" s="3"/>
      <c r="M335" s="3"/>
    </row>
    <row r="336" spans="2:13" ht="15.75" customHeight="1" x14ac:dyDescent="0.25">
      <c r="B336" s="380"/>
      <c r="I336" s="3"/>
      <c r="M336" s="3"/>
    </row>
    <row r="337" spans="2:13" ht="15.75" customHeight="1" x14ac:dyDescent="0.25">
      <c r="B337" s="380"/>
      <c r="I337" s="3"/>
      <c r="M337" s="3"/>
    </row>
    <row r="338" spans="2:13" ht="15.75" customHeight="1" x14ac:dyDescent="0.25">
      <c r="B338" s="380"/>
      <c r="I338" s="3"/>
      <c r="M338" s="3"/>
    </row>
    <row r="339" spans="2:13" ht="15.75" customHeight="1" x14ac:dyDescent="0.25">
      <c r="B339" s="380"/>
      <c r="I339" s="3"/>
      <c r="M339" s="3"/>
    </row>
    <row r="340" spans="2:13" ht="15.75" customHeight="1" x14ac:dyDescent="0.25">
      <c r="B340" s="380"/>
      <c r="I340" s="3"/>
      <c r="M340" s="3"/>
    </row>
    <row r="341" spans="2:13" ht="15.75" customHeight="1" x14ac:dyDescent="0.25">
      <c r="B341" s="380"/>
      <c r="I341" s="3"/>
      <c r="M341" s="3"/>
    </row>
    <row r="342" spans="2:13" ht="15.75" customHeight="1" x14ac:dyDescent="0.25">
      <c r="B342" s="380"/>
      <c r="I342" s="3"/>
      <c r="M342" s="3"/>
    </row>
    <row r="343" spans="2:13" ht="15.75" customHeight="1" x14ac:dyDescent="0.25">
      <c r="B343" s="380"/>
      <c r="I343" s="3"/>
      <c r="M343" s="3"/>
    </row>
    <row r="344" spans="2:13" ht="15.75" customHeight="1" x14ac:dyDescent="0.25">
      <c r="B344" s="380"/>
      <c r="I344" s="3"/>
      <c r="M344" s="3"/>
    </row>
    <row r="345" spans="2:13" ht="15.75" customHeight="1" x14ac:dyDescent="0.25">
      <c r="I345" s="3"/>
      <c r="M345" s="3"/>
    </row>
    <row r="346" spans="2:13" ht="15.75" customHeight="1" x14ac:dyDescent="0.25">
      <c r="I346" s="3"/>
      <c r="M346" s="3"/>
    </row>
    <row r="347" spans="2:13" ht="15.75" customHeight="1" x14ac:dyDescent="0.25">
      <c r="I347" s="3"/>
      <c r="M347" s="3"/>
    </row>
    <row r="348" spans="2:13" ht="15.75" customHeight="1" x14ac:dyDescent="0.25">
      <c r="I348" s="3"/>
      <c r="M348" s="3"/>
    </row>
    <row r="349" spans="2:13" ht="15.75" customHeight="1" x14ac:dyDescent="0.25">
      <c r="I349" s="3"/>
      <c r="M349" s="3"/>
    </row>
    <row r="350" spans="2:13" ht="15.75" customHeight="1" x14ac:dyDescent="0.25">
      <c r="I350" s="3"/>
      <c r="M350" s="3"/>
    </row>
    <row r="351" spans="2:13" ht="15.75" customHeight="1" x14ac:dyDescent="0.25">
      <c r="I351" s="3"/>
      <c r="M351" s="3"/>
    </row>
    <row r="352" spans="2:13" ht="15.75" customHeight="1" x14ac:dyDescent="0.25">
      <c r="I352" s="3"/>
      <c r="M352" s="3"/>
    </row>
    <row r="353" spans="9:13" ht="15.75" customHeight="1" x14ac:dyDescent="0.25">
      <c r="I353" s="3"/>
      <c r="M353" s="3"/>
    </row>
    <row r="354" spans="9:13" ht="15.75" customHeight="1" x14ac:dyDescent="0.25">
      <c r="I354" s="3"/>
      <c r="M354" s="3"/>
    </row>
    <row r="355" spans="9:13" ht="15.75" customHeight="1" x14ac:dyDescent="0.25">
      <c r="I355" s="3"/>
      <c r="M355" s="3"/>
    </row>
    <row r="356" spans="9:13" ht="15.75" customHeight="1" x14ac:dyDescent="0.25">
      <c r="I356" s="3"/>
      <c r="M356" s="3"/>
    </row>
    <row r="357" spans="9:13" ht="15.75" customHeight="1" x14ac:dyDescent="0.25">
      <c r="I357" s="3"/>
      <c r="M357" s="3"/>
    </row>
    <row r="358" spans="9:13" ht="15.75" customHeight="1" x14ac:dyDescent="0.25">
      <c r="I358" s="3"/>
      <c r="M358" s="3"/>
    </row>
    <row r="359" spans="9:13" ht="15.75" customHeight="1" x14ac:dyDescent="0.25">
      <c r="I359" s="3"/>
      <c r="M359" s="3"/>
    </row>
    <row r="360" spans="9:13" ht="15.75" customHeight="1" x14ac:dyDescent="0.25">
      <c r="I360" s="3"/>
      <c r="M360" s="3"/>
    </row>
    <row r="361" spans="9:13" ht="15.75" customHeight="1" x14ac:dyDescent="0.25">
      <c r="I361" s="3"/>
      <c r="M361" s="3"/>
    </row>
    <row r="362" spans="9:13" ht="15.75" customHeight="1" x14ac:dyDescent="0.25">
      <c r="I362" s="3"/>
      <c r="M362" s="3"/>
    </row>
    <row r="363" spans="9:13" ht="15.75" customHeight="1" x14ac:dyDescent="0.25">
      <c r="I363" s="3"/>
      <c r="M363" s="3"/>
    </row>
    <row r="364" spans="9:13" ht="15.75" customHeight="1" x14ac:dyDescent="0.25">
      <c r="I364" s="3"/>
      <c r="M364" s="3"/>
    </row>
    <row r="365" spans="9:13" ht="15.75" customHeight="1" x14ac:dyDescent="0.25">
      <c r="I365" s="3"/>
      <c r="M365" s="3"/>
    </row>
    <row r="366" spans="9:13" ht="15.75" customHeight="1" x14ac:dyDescent="0.25">
      <c r="I366" s="3"/>
      <c r="M366" s="3"/>
    </row>
    <row r="367" spans="9:13" ht="15.75" customHeight="1" x14ac:dyDescent="0.25">
      <c r="I367" s="3"/>
      <c r="M367" s="3"/>
    </row>
    <row r="368" spans="9:13" ht="15.75" customHeight="1" x14ac:dyDescent="0.25">
      <c r="I368" s="3"/>
      <c r="M368" s="3"/>
    </row>
    <row r="369" spans="9:13" ht="15.75" customHeight="1" x14ac:dyDescent="0.25">
      <c r="I369" s="3"/>
      <c r="M369" s="3"/>
    </row>
    <row r="370" spans="9:13" ht="15.75" customHeight="1" x14ac:dyDescent="0.25">
      <c r="I370" s="3"/>
      <c r="M370" s="3"/>
    </row>
    <row r="371" spans="9:13" ht="15.75" customHeight="1" x14ac:dyDescent="0.25">
      <c r="I371" s="3"/>
      <c r="M371" s="3"/>
    </row>
    <row r="372" spans="9:13" ht="15.75" customHeight="1" x14ac:dyDescent="0.25">
      <c r="I372" s="3"/>
      <c r="M372" s="3"/>
    </row>
    <row r="373" spans="9:13" ht="15.75" customHeight="1" x14ac:dyDescent="0.25">
      <c r="I373" s="3"/>
      <c r="M373" s="3"/>
    </row>
    <row r="374" spans="9:13" ht="15.75" customHeight="1" x14ac:dyDescent="0.25">
      <c r="I374" s="3"/>
      <c r="M374" s="3"/>
    </row>
    <row r="375" spans="9:13" ht="15.75" customHeight="1" x14ac:dyDescent="0.25">
      <c r="I375" s="3"/>
      <c r="M375" s="3"/>
    </row>
    <row r="376" spans="9:13" ht="15.75" customHeight="1" x14ac:dyDescent="0.25">
      <c r="I376" s="3"/>
      <c r="M376" s="3"/>
    </row>
    <row r="377" spans="9:13" ht="15.75" customHeight="1" x14ac:dyDescent="0.25">
      <c r="I377" s="3"/>
      <c r="M377" s="3"/>
    </row>
    <row r="378" spans="9:13" ht="15.75" customHeight="1" x14ac:dyDescent="0.25">
      <c r="I378" s="3"/>
      <c r="M378" s="3"/>
    </row>
    <row r="379" spans="9:13" ht="15.75" customHeight="1" x14ac:dyDescent="0.25">
      <c r="I379" s="3"/>
      <c r="M379" s="3"/>
    </row>
    <row r="380" spans="9:13" ht="15.75" customHeight="1" x14ac:dyDescent="0.25">
      <c r="I380" s="3"/>
      <c r="M380" s="3"/>
    </row>
    <row r="381" spans="9:13" ht="15.75" customHeight="1" x14ac:dyDescent="0.25">
      <c r="I381" s="3"/>
      <c r="M381" s="3"/>
    </row>
    <row r="382" spans="9:13" ht="15.75" customHeight="1" x14ac:dyDescent="0.25">
      <c r="I382" s="3"/>
      <c r="M382" s="3"/>
    </row>
    <row r="383" spans="9:13" ht="15.75" customHeight="1" x14ac:dyDescent="0.25">
      <c r="I383" s="3"/>
      <c r="M383" s="3"/>
    </row>
    <row r="384" spans="9:13" ht="15.75" customHeight="1" x14ac:dyDescent="0.25">
      <c r="I384" s="3"/>
      <c r="M384" s="3"/>
    </row>
    <row r="385" spans="9:13" ht="15.75" customHeight="1" x14ac:dyDescent="0.25">
      <c r="I385" s="3"/>
      <c r="M385" s="3"/>
    </row>
    <row r="386" spans="9:13" ht="15.75" customHeight="1" x14ac:dyDescent="0.25">
      <c r="I386" s="3"/>
      <c r="M386" s="3"/>
    </row>
    <row r="387" spans="9:13" ht="15.75" customHeight="1" x14ac:dyDescent="0.25">
      <c r="I387" s="3"/>
      <c r="M387" s="3"/>
    </row>
    <row r="388" spans="9:13" ht="15.75" customHeight="1" x14ac:dyDescent="0.25">
      <c r="I388" s="3"/>
      <c r="M388" s="3"/>
    </row>
    <row r="389" spans="9:13" ht="15.75" customHeight="1" x14ac:dyDescent="0.25">
      <c r="I389" s="3"/>
      <c r="M389" s="3"/>
    </row>
    <row r="390" spans="9:13" ht="15.75" customHeight="1" x14ac:dyDescent="0.25">
      <c r="I390" s="3"/>
      <c r="M390" s="3"/>
    </row>
    <row r="391" spans="9:13" ht="15.75" customHeight="1" x14ac:dyDescent="0.25">
      <c r="I391" s="3"/>
      <c r="M391" s="3"/>
    </row>
    <row r="392" spans="9:13" ht="15.75" customHeight="1" x14ac:dyDescent="0.25">
      <c r="I392" s="3"/>
      <c r="M392" s="3"/>
    </row>
    <row r="393" spans="9:13" ht="15.75" customHeight="1" x14ac:dyDescent="0.25">
      <c r="I393" s="3"/>
      <c r="M393" s="3"/>
    </row>
    <row r="394" spans="9:13" ht="15.75" customHeight="1" x14ac:dyDescent="0.25">
      <c r="I394" s="3"/>
      <c r="M394" s="3"/>
    </row>
    <row r="395" spans="9:13" ht="15.75" customHeight="1" x14ac:dyDescent="0.25">
      <c r="I395" s="3"/>
      <c r="M395" s="3"/>
    </row>
    <row r="396" spans="9:13" ht="15.75" customHeight="1" x14ac:dyDescent="0.25">
      <c r="I396" s="3"/>
      <c r="M396" s="3"/>
    </row>
    <row r="397" spans="9:13" ht="15.75" customHeight="1" x14ac:dyDescent="0.25">
      <c r="I397" s="3"/>
      <c r="M397" s="3"/>
    </row>
    <row r="398" spans="9:13" ht="15.75" customHeight="1" x14ac:dyDescent="0.25">
      <c r="I398" s="3"/>
      <c r="M398" s="3"/>
    </row>
    <row r="399" spans="9:13" ht="15.75" customHeight="1" x14ac:dyDescent="0.25">
      <c r="I399" s="3"/>
      <c r="M399" s="3"/>
    </row>
    <row r="400" spans="9:13" ht="15.75" customHeight="1" x14ac:dyDescent="0.25">
      <c r="I400" s="3"/>
      <c r="M400" s="3"/>
    </row>
    <row r="401" spans="9:13" ht="15.75" customHeight="1" x14ac:dyDescent="0.25">
      <c r="I401" s="3"/>
      <c r="M401" s="3"/>
    </row>
    <row r="402" spans="9:13" ht="15.75" customHeight="1" x14ac:dyDescent="0.25">
      <c r="I402" s="3"/>
      <c r="M402" s="3"/>
    </row>
    <row r="403" spans="9:13" ht="15.75" customHeight="1" x14ac:dyDescent="0.25">
      <c r="I403" s="3"/>
      <c r="M403" s="3"/>
    </row>
    <row r="404" spans="9:13" ht="15.75" customHeight="1" x14ac:dyDescent="0.25">
      <c r="I404" s="3"/>
      <c r="M404" s="3"/>
    </row>
    <row r="405" spans="9:13" ht="15.75" customHeight="1" x14ac:dyDescent="0.25">
      <c r="I405" s="3"/>
      <c r="M405" s="3"/>
    </row>
    <row r="406" spans="9:13" ht="15.75" customHeight="1" x14ac:dyDescent="0.25">
      <c r="I406" s="3"/>
      <c r="M406" s="3"/>
    </row>
    <row r="407" spans="9:13" ht="15.75" customHeight="1" x14ac:dyDescent="0.25">
      <c r="I407" s="3"/>
      <c r="M407" s="3"/>
    </row>
    <row r="408" spans="9:13" ht="15.75" customHeight="1" x14ac:dyDescent="0.25">
      <c r="I408" s="3"/>
      <c r="M408" s="3"/>
    </row>
    <row r="409" spans="9:13" ht="15.75" customHeight="1" x14ac:dyDescent="0.25">
      <c r="I409" s="3"/>
      <c r="M409" s="3"/>
    </row>
    <row r="410" spans="9:13" ht="15.75" customHeight="1" x14ac:dyDescent="0.25">
      <c r="I410" s="3"/>
      <c r="M410" s="3"/>
    </row>
    <row r="411" spans="9:13" ht="15.75" customHeight="1" x14ac:dyDescent="0.25">
      <c r="I411" s="3"/>
      <c r="M411" s="3"/>
    </row>
    <row r="412" spans="9:13" ht="15.75" customHeight="1" x14ac:dyDescent="0.25">
      <c r="I412" s="3"/>
      <c r="M412" s="3"/>
    </row>
    <row r="413" spans="9:13" ht="15.75" customHeight="1" x14ac:dyDescent="0.25">
      <c r="I413" s="3"/>
      <c r="M413" s="3"/>
    </row>
    <row r="414" spans="9:13" ht="15.75" customHeight="1" x14ac:dyDescent="0.25">
      <c r="I414" s="3"/>
      <c r="M414" s="3"/>
    </row>
    <row r="415" spans="9:13" ht="15.75" customHeight="1" x14ac:dyDescent="0.25">
      <c r="I415" s="3"/>
      <c r="M415" s="3"/>
    </row>
    <row r="416" spans="9:13" ht="15.75" customHeight="1" x14ac:dyDescent="0.25">
      <c r="I416" s="3"/>
      <c r="M416" s="3"/>
    </row>
    <row r="417" spans="9:13" ht="15.75" customHeight="1" x14ac:dyDescent="0.25">
      <c r="I417" s="3"/>
      <c r="M417" s="3"/>
    </row>
    <row r="418" spans="9:13" ht="15.75" customHeight="1" x14ac:dyDescent="0.25">
      <c r="I418" s="3"/>
      <c r="M418" s="3"/>
    </row>
    <row r="419" spans="9:13" ht="15.75" customHeight="1" x14ac:dyDescent="0.25">
      <c r="I419" s="3"/>
      <c r="M419" s="3"/>
    </row>
    <row r="420" spans="9:13" ht="15.75" customHeight="1" x14ac:dyDescent="0.25">
      <c r="I420" s="3"/>
      <c r="M420" s="3"/>
    </row>
    <row r="421" spans="9:13" ht="15.75" customHeight="1" x14ac:dyDescent="0.25">
      <c r="I421" s="3"/>
      <c r="M421" s="3"/>
    </row>
    <row r="422" spans="9:13" ht="15.75" customHeight="1" x14ac:dyDescent="0.25">
      <c r="I422" s="3"/>
      <c r="M422" s="3"/>
    </row>
    <row r="423" spans="9:13" ht="15.75" customHeight="1" x14ac:dyDescent="0.25">
      <c r="I423" s="3"/>
      <c r="M423" s="3"/>
    </row>
    <row r="424" spans="9:13" ht="15.75" customHeight="1" x14ac:dyDescent="0.25">
      <c r="I424" s="3"/>
      <c r="M424" s="3"/>
    </row>
    <row r="425" spans="9:13" ht="15.75" customHeight="1" x14ac:dyDescent="0.25">
      <c r="I425" s="3"/>
      <c r="M425" s="3"/>
    </row>
    <row r="426" spans="9:13" ht="15.75" customHeight="1" x14ac:dyDescent="0.25">
      <c r="I426" s="3"/>
      <c r="M426" s="3"/>
    </row>
    <row r="427" spans="9:13" ht="15.75" customHeight="1" x14ac:dyDescent="0.25">
      <c r="I427" s="3"/>
      <c r="M427" s="3"/>
    </row>
    <row r="428" spans="9:13" ht="15.75" customHeight="1" x14ac:dyDescent="0.25">
      <c r="I428" s="3"/>
      <c r="M428" s="3"/>
    </row>
    <row r="429" spans="9:13" ht="15.75" customHeight="1" x14ac:dyDescent="0.25">
      <c r="I429" s="3"/>
      <c r="M429" s="3"/>
    </row>
    <row r="430" spans="9:13" ht="15.75" customHeight="1" x14ac:dyDescent="0.25">
      <c r="I430" s="3"/>
      <c r="M430" s="3"/>
    </row>
    <row r="431" spans="9:13" ht="15.75" customHeight="1" x14ac:dyDescent="0.25">
      <c r="I431" s="3"/>
      <c r="M431" s="3"/>
    </row>
    <row r="432" spans="9:13" ht="15.75" customHeight="1" x14ac:dyDescent="0.25">
      <c r="I432" s="3"/>
      <c r="M432" s="3"/>
    </row>
    <row r="433" spans="9:13" ht="15.75" customHeight="1" x14ac:dyDescent="0.25">
      <c r="I433" s="3"/>
      <c r="M433" s="3"/>
    </row>
    <row r="434" spans="9:13" ht="15.75" customHeight="1" x14ac:dyDescent="0.25">
      <c r="I434" s="3"/>
      <c r="M434" s="3"/>
    </row>
    <row r="435" spans="9:13" ht="15.75" customHeight="1" x14ac:dyDescent="0.25">
      <c r="I435" s="3"/>
      <c r="M435" s="3"/>
    </row>
    <row r="436" spans="9:13" ht="15.75" customHeight="1" x14ac:dyDescent="0.25">
      <c r="I436" s="3"/>
      <c r="M436" s="3"/>
    </row>
    <row r="437" spans="9:13" ht="15.75" customHeight="1" x14ac:dyDescent="0.25">
      <c r="I437" s="3"/>
      <c r="M437" s="3"/>
    </row>
    <row r="438" spans="9:13" ht="15.75" customHeight="1" x14ac:dyDescent="0.25">
      <c r="I438" s="3"/>
      <c r="M438" s="3"/>
    </row>
    <row r="439" spans="9:13" ht="15.75" customHeight="1" x14ac:dyDescent="0.25">
      <c r="I439" s="3"/>
      <c r="M439" s="3"/>
    </row>
    <row r="440" spans="9:13" ht="15.75" customHeight="1" x14ac:dyDescent="0.25">
      <c r="I440" s="3"/>
      <c r="M440" s="3"/>
    </row>
    <row r="441" spans="9:13" ht="15.75" customHeight="1" x14ac:dyDescent="0.25">
      <c r="I441" s="3"/>
      <c r="M441" s="3"/>
    </row>
    <row r="442" spans="9:13" ht="15.75" customHeight="1" x14ac:dyDescent="0.25">
      <c r="I442" s="3"/>
      <c r="M442" s="3"/>
    </row>
    <row r="443" spans="9:13" ht="15.75" customHeight="1" x14ac:dyDescent="0.25">
      <c r="I443" s="3"/>
      <c r="M443" s="3"/>
    </row>
    <row r="444" spans="9:13" ht="15.75" customHeight="1" x14ac:dyDescent="0.25">
      <c r="I444" s="3"/>
      <c r="M444" s="3"/>
    </row>
    <row r="445" spans="9:13" ht="15.75" customHeight="1" x14ac:dyDescent="0.25">
      <c r="I445" s="3"/>
      <c r="M445" s="3"/>
    </row>
    <row r="446" spans="9:13" ht="15.75" customHeight="1" x14ac:dyDescent="0.25">
      <c r="I446" s="3"/>
      <c r="M446" s="3"/>
    </row>
    <row r="447" spans="9:13" ht="15.75" customHeight="1" x14ac:dyDescent="0.25">
      <c r="I447" s="3"/>
      <c r="M447" s="3"/>
    </row>
    <row r="448" spans="9:13" ht="15.75" customHeight="1" x14ac:dyDescent="0.25">
      <c r="I448" s="3"/>
      <c r="M448" s="3"/>
    </row>
    <row r="449" spans="9:13" ht="15.75" customHeight="1" x14ac:dyDescent="0.25">
      <c r="I449" s="3"/>
      <c r="M449" s="3"/>
    </row>
    <row r="450" spans="9:13" ht="15.75" customHeight="1" x14ac:dyDescent="0.25">
      <c r="I450" s="3"/>
      <c r="M450" s="3"/>
    </row>
    <row r="451" spans="9:13" ht="15.75" customHeight="1" x14ac:dyDescent="0.25">
      <c r="I451" s="3"/>
      <c r="M451" s="3"/>
    </row>
    <row r="452" spans="9:13" ht="15.75" customHeight="1" x14ac:dyDescent="0.25">
      <c r="I452" s="3"/>
      <c r="M452" s="3"/>
    </row>
    <row r="453" spans="9:13" ht="15.75" customHeight="1" x14ac:dyDescent="0.25">
      <c r="I453" s="3"/>
      <c r="M453" s="3"/>
    </row>
    <row r="454" spans="9:13" ht="15.75" customHeight="1" x14ac:dyDescent="0.25">
      <c r="I454" s="3"/>
      <c r="M454" s="3"/>
    </row>
    <row r="455" spans="9:13" ht="15.75" customHeight="1" x14ac:dyDescent="0.25">
      <c r="I455" s="3"/>
      <c r="M455" s="3"/>
    </row>
    <row r="456" spans="9:13" ht="15.75" customHeight="1" x14ac:dyDescent="0.25">
      <c r="I456" s="3"/>
      <c r="M456" s="3"/>
    </row>
    <row r="457" spans="9:13" ht="15.75" customHeight="1" x14ac:dyDescent="0.25">
      <c r="I457" s="3"/>
      <c r="M457" s="3"/>
    </row>
    <row r="458" spans="9:13" ht="15.75" customHeight="1" x14ac:dyDescent="0.25">
      <c r="I458" s="3"/>
      <c r="M458" s="3"/>
    </row>
    <row r="459" spans="9:13" ht="15.75" customHeight="1" x14ac:dyDescent="0.25">
      <c r="I459" s="3"/>
      <c r="M459" s="3"/>
    </row>
    <row r="460" spans="9:13" ht="15.75" customHeight="1" x14ac:dyDescent="0.25">
      <c r="I460" s="3"/>
      <c r="M460" s="3"/>
    </row>
    <row r="461" spans="9:13" ht="15.75" customHeight="1" x14ac:dyDescent="0.25">
      <c r="I461" s="3"/>
      <c r="M461" s="3"/>
    </row>
    <row r="462" spans="9:13" ht="15.75" customHeight="1" x14ac:dyDescent="0.25">
      <c r="I462" s="3"/>
      <c r="M462" s="3"/>
    </row>
    <row r="463" spans="9:13" ht="15.75" customHeight="1" x14ac:dyDescent="0.25">
      <c r="I463" s="3"/>
      <c r="M463" s="3"/>
    </row>
    <row r="464" spans="9:13" ht="15.75" customHeight="1" x14ac:dyDescent="0.25">
      <c r="I464" s="3"/>
      <c r="M464" s="3"/>
    </row>
    <row r="465" spans="9:13" ht="15.75" customHeight="1" x14ac:dyDescent="0.25">
      <c r="I465" s="3"/>
      <c r="M465" s="3"/>
    </row>
    <row r="466" spans="9:13" ht="15.75" customHeight="1" x14ac:dyDescent="0.25">
      <c r="I466" s="3"/>
      <c r="M466" s="3"/>
    </row>
    <row r="467" spans="9:13" ht="15.75" customHeight="1" x14ac:dyDescent="0.25">
      <c r="I467" s="3"/>
      <c r="M467" s="3"/>
    </row>
    <row r="468" spans="9:13" ht="15.75" customHeight="1" x14ac:dyDescent="0.25">
      <c r="I468" s="3"/>
      <c r="M468" s="3"/>
    </row>
    <row r="469" spans="9:13" ht="15.75" customHeight="1" x14ac:dyDescent="0.25">
      <c r="I469" s="3"/>
      <c r="M469" s="3"/>
    </row>
    <row r="470" spans="9:13" ht="15.75" customHeight="1" x14ac:dyDescent="0.25">
      <c r="I470" s="3"/>
      <c r="M470" s="3"/>
    </row>
    <row r="471" spans="9:13" ht="15.75" customHeight="1" x14ac:dyDescent="0.25">
      <c r="I471" s="3"/>
      <c r="M471" s="3"/>
    </row>
    <row r="472" spans="9:13" ht="15.75" customHeight="1" x14ac:dyDescent="0.25">
      <c r="I472" s="3"/>
      <c r="M472" s="3"/>
    </row>
    <row r="473" spans="9:13" ht="15.75" customHeight="1" x14ac:dyDescent="0.25">
      <c r="I473" s="3"/>
      <c r="M473" s="3"/>
    </row>
    <row r="474" spans="9:13" ht="15.75" customHeight="1" x14ac:dyDescent="0.25">
      <c r="I474" s="3"/>
      <c r="M474" s="3"/>
    </row>
    <row r="475" spans="9:13" ht="15.75" customHeight="1" x14ac:dyDescent="0.25">
      <c r="I475" s="3"/>
      <c r="M475" s="3"/>
    </row>
    <row r="476" spans="9:13" ht="15.75" customHeight="1" x14ac:dyDescent="0.25">
      <c r="I476" s="3"/>
      <c r="M476" s="3"/>
    </row>
    <row r="477" spans="9:13" ht="15.75" customHeight="1" x14ac:dyDescent="0.25">
      <c r="I477" s="3"/>
      <c r="M477" s="3"/>
    </row>
    <row r="478" spans="9:13" ht="15.75" customHeight="1" x14ac:dyDescent="0.25">
      <c r="I478" s="3"/>
      <c r="M478" s="3"/>
    </row>
    <row r="479" spans="9:13" ht="15.75" customHeight="1" x14ac:dyDescent="0.25">
      <c r="I479" s="3"/>
      <c r="M479" s="3"/>
    </row>
    <row r="480" spans="9:13" ht="15.75" customHeight="1" x14ac:dyDescent="0.25">
      <c r="I480" s="3"/>
      <c r="M480" s="3"/>
    </row>
    <row r="481" spans="9:13" ht="15.75" customHeight="1" x14ac:dyDescent="0.25">
      <c r="I481" s="3"/>
      <c r="M481" s="3"/>
    </row>
    <row r="482" spans="9:13" ht="15.75" customHeight="1" x14ac:dyDescent="0.25">
      <c r="I482" s="3"/>
      <c r="M482" s="3"/>
    </row>
    <row r="483" spans="9:13" ht="15.75" customHeight="1" x14ac:dyDescent="0.25">
      <c r="I483" s="3"/>
      <c r="M483" s="3"/>
    </row>
    <row r="484" spans="9:13" ht="15.75" customHeight="1" x14ac:dyDescent="0.25">
      <c r="I484" s="3"/>
      <c r="M484" s="3"/>
    </row>
    <row r="485" spans="9:13" ht="15.75" customHeight="1" x14ac:dyDescent="0.25">
      <c r="I485" s="3"/>
      <c r="M485" s="3"/>
    </row>
    <row r="486" spans="9:13" ht="15.75" customHeight="1" x14ac:dyDescent="0.25">
      <c r="I486" s="3"/>
      <c r="M486" s="3"/>
    </row>
    <row r="487" spans="9:13" ht="15.75" customHeight="1" x14ac:dyDescent="0.25">
      <c r="I487" s="3"/>
      <c r="M487" s="3"/>
    </row>
    <row r="488" spans="9:13" ht="15.75" customHeight="1" x14ac:dyDescent="0.25">
      <c r="I488" s="3"/>
      <c r="M488" s="3"/>
    </row>
    <row r="489" spans="9:13" ht="15.75" customHeight="1" x14ac:dyDescent="0.25">
      <c r="I489" s="3"/>
      <c r="M489" s="3"/>
    </row>
    <row r="490" spans="9:13" ht="15.75" customHeight="1" x14ac:dyDescent="0.25">
      <c r="I490" s="3"/>
      <c r="M490" s="3"/>
    </row>
    <row r="491" spans="9:13" ht="15.75" customHeight="1" x14ac:dyDescent="0.25">
      <c r="I491" s="3"/>
      <c r="M491" s="3"/>
    </row>
    <row r="492" spans="9:13" ht="15.75" customHeight="1" x14ac:dyDescent="0.25">
      <c r="I492" s="3"/>
      <c r="M492" s="3"/>
    </row>
    <row r="493" spans="9:13" ht="15.75" customHeight="1" x14ac:dyDescent="0.25">
      <c r="I493" s="3"/>
      <c r="M493" s="3"/>
    </row>
    <row r="494" spans="9:13" ht="15.75" customHeight="1" x14ac:dyDescent="0.25">
      <c r="I494" s="3"/>
      <c r="M494" s="3"/>
    </row>
    <row r="495" spans="9:13" ht="15.75" customHeight="1" x14ac:dyDescent="0.25">
      <c r="I495" s="3"/>
      <c r="M495" s="3"/>
    </row>
    <row r="496" spans="9:13" ht="15.75" customHeight="1" x14ac:dyDescent="0.25">
      <c r="I496" s="3"/>
      <c r="M496" s="3"/>
    </row>
    <row r="497" spans="9:13" ht="15.75" customHeight="1" x14ac:dyDescent="0.25">
      <c r="I497" s="3"/>
      <c r="M497" s="3"/>
    </row>
    <row r="498" spans="9:13" ht="15.75" customHeight="1" x14ac:dyDescent="0.25">
      <c r="I498" s="3"/>
      <c r="M498" s="3"/>
    </row>
    <row r="499" spans="9:13" ht="15.75" customHeight="1" x14ac:dyDescent="0.25">
      <c r="I499" s="3"/>
      <c r="M499" s="3"/>
    </row>
    <row r="500" spans="9:13" ht="15.75" customHeight="1" x14ac:dyDescent="0.25">
      <c r="I500" s="3"/>
      <c r="M500" s="3"/>
    </row>
    <row r="501" spans="9:13" ht="15.75" customHeight="1" x14ac:dyDescent="0.25">
      <c r="I501" s="3"/>
      <c r="M501" s="3"/>
    </row>
    <row r="502" spans="9:13" ht="15.75" customHeight="1" x14ac:dyDescent="0.25">
      <c r="I502" s="3"/>
      <c r="M502" s="3"/>
    </row>
    <row r="503" spans="9:13" ht="15.75" customHeight="1" x14ac:dyDescent="0.25">
      <c r="I503" s="3"/>
      <c r="M503" s="3"/>
    </row>
    <row r="504" spans="9:13" ht="15.75" customHeight="1" x14ac:dyDescent="0.25">
      <c r="I504" s="3"/>
      <c r="M504" s="3"/>
    </row>
    <row r="505" spans="9:13" ht="15.75" customHeight="1" x14ac:dyDescent="0.25">
      <c r="I505" s="3"/>
      <c r="M505" s="3"/>
    </row>
    <row r="506" spans="9:13" ht="15.75" customHeight="1" x14ac:dyDescent="0.25">
      <c r="I506" s="3"/>
      <c r="M506" s="3"/>
    </row>
    <row r="507" spans="9:13" ht="15.75" customHeight="1" x14ac:dyDescent="0.25">
      <c r="I507" s="3"/>
      <c r="M507" s="3"/>
    </row>
    <row r="508" spans="9:13" ht="15.75" customHeight="1" x14ac:dyDescent="0.25">
      <c r="I508" s="3"/>
      <c r="M508" s="3"/>
    </row>
    <row r="509" spans="9:13" ht="15.75" customHeight="1" x14ac:dyDescent="0.25">
      <c r="I509" s="3"/>
      <c r="M509" s="3"/>
    </row>
    <row r="510" spans="9:13" ht="15.75" customHeight="1" x14ac:dyDescent="0.25">
      <c r="I510" s="3"/>
      <c r="M510" s="3"/>
    </row>
    <row r="511" spans="9:13" ht="15.75" customHeight="1" x14ac:dyDescent="0.25">
      <c r="I511" s="3"/>
      <c r="M511" s="3"/>
    </row>
    <row r="512" spans="9:13" ht="15.75" customHeight="1" x14ac:dyDescent="0.25">
      <c r="I512" s="3"/>
      <c r="M512" s="3"/>
    </row>
    <row r="513" spans="9:13" ht="15.75" customHeight="1" x14ac:dyDescent="0.25">
      <c r="I513" s="3"/>
      <c r="M513" s="3"/>
    </row>
    <row r="514" spans="9:13" ht="15.75" customHeight="1" x14ac:dyDescent="0.25">
      <c r="I514" s="3"/>
      <c r="M514" s="3"/>
    </row>
    <row r="515" spans="9:13" ht="15.75" customHeight="1" x14ac:dyDescent="0.25">
      <c r="I515" s="3"/>
      <c r="M515" s="3"/>
    </row>
    <row r="516" spans="9:13" ht="15.75" customHeight="1" x14ac:dyDescent="0.25">
      <c r="I516" s="3"/>
      <c r="M516" s="3"/>
    </row>
    <row r="517" spans="9:13" ht="15.75" customHeight="1" x14ac:dyDescent="0.25">
      <c r="I517" s="3"/>
      <c r="M517" s="3"/>
    </row>
    <row r="518" spans="9:13" ht="15.75" customHeight="1" x14ac:dyDescent="0.25">
      <c r="I518" s="3"/>
      <c r="M518" s="3"/>
    </row>
    <row r="519" spans="9:13" ht="15.75" customHeight="1" x14ac:dyDescent="0.25">
      <c r="I519" s="3"/>
      <c r="M519" s="3"/>
    </row>
    <row r="520" spans="9:13" ht="15.75" customHeight="1" x14ac:dyDescent="0.25">
      <c r="I520" s="3"/>
      <c r="M520" s="3"/>
    </row>
    <row r="521" spans="9:13" ht="15.75" customHeight="1" x14ac:dyDescent="0.25">
      <c r="I521" s="3"/>
      <c r="M521" s="3"/>
    </row>
    <row r="522" spans="9:13" ht="15.75" customHeight="1" x14ac:dyDescent="0.25">
      <c r="I522" s="3"/>
      <c r="M522" s="3"/>
    </row>
    <row r="523" spans="9:13" ht="15.75" customHeight="1" x14ac:dyDescent="0.25">
      <c r="I523" s="3"/>
      <c r="M523" s="3"/>
    </row>
    <row r="524" spans="9:13" ht="15.75" customHeight="1" x14ac:dyDescent="0.25">
      <c r="I524" s="3"/>
      <c r="M524" s="3"/>
    </row>
    <row r="525" spans="9:13" ht="15.75" customHeight="1" x14ac:dyDescent="0.25">
      <c r="I525" s="3"/>
      <c r="M525" s="3"/>
    </row>
    <row r="526" spans="9:13" ht="15.75" customHeight="1" x14ac:dyDescent="0.25">
      <c r="I526" s="3"/>
      <c r="M526" s="3"/>
    </row>
    <row r="527" spans="9:13" ht="15.75" customHeight="1" x14ac:dyDescent="0.25">
      <c r="I527" s="3"/>
      <c r="M527" s="3"/>
    </row>
    <row r="528" spans="9:13" ht="15.75" customHeight="1" x14ac:dyDescent="0.25">
      <c r="I528" s="3"/>
      <c r="M528" s="3"/>
    </row>
    <row r="529" spans="9:13" ht="15.75" customHeight="1" x14ac:dyDescent="0.25">
      <c r="I529" s="3"/>
      <c r="M529" s="3"/>
    </row>
    <row r="530" spans="9:13" ht="15.75" customHeight="1" x14ac:dyDescent="0.25">
      <c r="I530" s="3"/>
      <c r="M530" s="3"/>
    </row>
    <row r="531" spans="9:13" ht="15.75" customHeight="1" x14ac:dyDescent="0.25">
      <c r="I531" s="3"/>
      <c r="M531" s="3"/>
    </row>
    <row r="532" spans="9:13" ht="15.75" customHeight="1" x14ac:dyDescent="0.25">
      <c r="I532" s="3"/>
      <c r="M532" s="3"/>
    </row>
    <row r="533" spans="9:13" ht="15.75" customHeight="1" x14ac:dyDescent="0.25">
      <c r="I533" s="3"/>
      <c r="M533" s="3"/>
    </row>
    <row r="534" spans="9:13" ht="15.75" customHeight="1" x14ac:dyDescent="0.25">
      <c r="I534" s="3"/>
      <c r="M534" s="3"/>
    </row>
    <row r="535" spans="9:13" ht="15.75" customHeight="1" x14ac:dyDescent="0.25">
      <c r="I535" s="3"/>
      <c r="M535" s="3"/>
    </row>
    <row r="536" spans="9:13" ht="15.75" customHeight="1" x14ac:dyDescent="0.25">
      <c r="I536" s="3"/>
      <c r="M536" s="3"/>
    </row>
    <row r="537" spans="9:13" ht="15.75" customHeight="1" x14ac:dyDescent="0.25">
      <c r="I537" s="3"/>
      <c r="M537" s="3"/>
    </row>
    <row r="538" spans="9:13" ht="15.75" customHeight="1" x14ac:dyDescent="0.25">
      <c r="I538" s="3"/>
      <c r="M538" s="3"/>
    </row>
    <row r="539" spans="9:13" ht="15.75" customHeight="1" x14ac:dyDescent="0.25">
      <c r="I539" s="3"/>
      <c r="M539" s="3"/>
    </row>
    <row r="540" spans="9:13" ht="15.75" customHeight="1" x14ac:dyDescent="0.25">
      <c r="I540" s="3"/>
      <c r="M540" s="3"/>
    </row>
    <row r="541" spans="9:13" ht="15.75" customHeight="1" x14ac:dyDescent="0.25">
      <c r="I541" s="3"/>
      <c r="M541" s="3"/>
    </row>
    <row r="542" spans="9:13" ht="15.75" customHeight="1" x14ac:dyDescent="0.25">
      <c r="I542" s="3"/>
      <c r="M542" s="3"/>
    </row>
    <row r="543" spans="9:13" ht="15.75" customHeight="1" x14ac:dyDescent="0.25">
      <c r="I543" s="3"/>
      <c r="M543" s="3"/>
    </row>
    <row r="544" spans="9:13" ht="15.75" customHeight="1" x14ac:dyDescent="0.25">
      <c r="I544" s="3"/>
      <c r="M544" s="3"/>
    </row>
    <row r="545" spans="9:13" ht="15.75" customHeight="1" x14ac:dyDescent="0.25">
      <c r="I545" s="3"/>
      <c r="M545" s="3"/>
    </row>
    <row r="546" spans="9:13" ht="15.75" customHeight="1" x14ac:dyDescent="0.25">
      <c r="I546" s="3"/>
      <c r="M546" s="3"/>
    </row>
    <row r="547" spans="9:13" ht="15.75" customHeight="1" x14ac:dyDescent="0.25">
      <c r="I547" s="3"/>
      <c r="M547" s="3"/>
    </row>
    <row r="548" spans="9:13" ht="15.75" customHeight="1" x14ac:dyDescent="0.25">
      <c r="I548" s="3"/>
      <c r="M548" s="3"/>
    </row>
    <row r="549" spans="9:13" ht="15.75" customHeight="1" x14ac:dyDescent="0.25">
      <c r="I549" s="3"/>
      <c r="M549" s="3"/>
    </row>
    <row r="550" spans="9:13" ht="15.75" customHeight="1" x14ac:dyDescent="0.25">
      <c r="I550" s="3"/>
      <c r="M550" s="3"/>
    </row>
    <row r="551" spans="9:13" ht="15.75" customHeight="1" x14ac:dyDescent="0.25">
      <c r="I551" s="3"/>
      <c r="M551" s="3"/>
    </row>
    <row r="552" spans="9:13" ht="15.75" customHeight="1" x14ac:dyDescent="0.25">
      <c r="I552" s="3"/>
      <c r="M552" s="3"/>
    </row>
    <row r="553" spans="9:13" ht="15.75" customHeight="1" x14ac:dyDescent="0.25">
      <c r="I553" s="3"/>
      <c r="M553" s="3"/>
    </row>
    <row r="554" spans="9:13" ht="15.75" customHeight="1" x14ac:dyDescent="0.25">
      <c r="I554" s="3"/>
      <c r="M554" s="3"/>
    </row>
    <row r="555" spans="9:13" ht="15.75" customHeight="1" x14ac:dyDescent="0.25">
      <c r="I555" s="3"/>
      <c r="M555" s="3"/>
    </row>
    <row r="556" spans="9:13" ht="15.75" customHeight="1" x14ac:dyDescent="0.25">
      <c r="I556" s="3"/>
      <c r="M556" s="3"/>
    </row>
    <row r="557" spans="9:13" ht="15.75" customHeight="1" x14ac:dyDescent="0.25">
      <c r="I557" s="3"/>
      <c r="M557" s="3"/>
    </row>
    <row r="558" spans="9:13" ht="15.75" customHeight="1" x14ac:dyDescent="0.25">
      <c r="I558" s="3"/>
      <c r="M558" s="3"/>
    </row>
    <row r="559" spans="9:13" ht="15.75" customHeight="1" x14ac:dyDescent="0.25">
      <c r="I559" s="3"/>
      <c r="M559" s="3"/>
    </row>
    <row r="560" spans="9:13" ht="15.75" customHeight="1" x14ac:dyDescent="0.25">
      <c r="I560" s="3"/>
      <c r="M560" s="3"/>
    </row>
    <row r="561" spans="9:13" ht="15.75" customHeight="1" x14ac:dyDescent="0.25">
      <c r="I561" s="3"/>
      <c r="M561" s="3"/>
    </row>
    <row r="562" spans="9:13" ht="15.75" customHeight="1" x14ac:dyDescent="0.25">
      <c r="I562" s="3"/>
      <c r="M562" s="3"/>
    </row>
    <row r="563" spans="9:13" ht="15.75" customHeight="1" x14ac:dyDescent="0.25">
      <c r="I563" s="3"/>
      <c r="M563" s="3"/>
    </row>
    <row r="564" spans="9:13" ht="15.75" customHeight="1" x14ac:dyDescent="0.25">
      <c r="I564" s="3"/>
      <c r="M564" s="3"/>
    </row>
    <row r="565" spans="9:13" ht="15.75" customHeight="1" x14ac:dyDescent="0.25">
      <c r="I565" s="3"/>
      <c r="M565" s="3"/>
    </row>
    <row r="566" spans="9:13" ht="15.75" customHeight="1" x14ac:dyDescent="0.25">
      <c r="I566" s="3"/>
      <c r="M566" s="3"/>
    </row>
    <row r="567" spans="9:13" ht="15.75" customHeight="1" x14ac:dyDescent="0.25">
      <c r="I567" s="3"/>
      <c r="M567" s="3"/>
    </row>
    <row r="568" spans="9:13" ht="15.75" customHeight="1" x14ac:dyDescent="0.25">
      <c r="I568" s="3"/>
      <c r="M568" s="3"/>
    </row>
    <row r="569" spans="9:13" ht="15.75" customHeight="1" x14ac:dyDescent="0.25">
      <c r="I569" s="3"/>
      <c r="M569" s="3"/>
    </row>
    <row r="570" spans="9:13" ht="15.75" customHeight="1" x14ac:dyDescent="0.25">
      <c r="I570" s="3"/>
      <c r="M570" s="3"/>
    </row>
    <row r="571" spans="9:13" ht="15.75" customHeight="1" x14ac:dyDescent="0.25">
      <c r="I571" s="3"/>
      <c r="M571" s="3"/>
    </row>
    <row r="572" spans="9:13" ht="15.75" customHeight="1" x14ac:dyDescent="0.25">
      <c r="I572" s="3"/>
      <c r="M572" s="3"/>
    </row>
    <row r="573" spans="9:13" ht="15.75" customHeight="1" x14ac:dyDescent="0.25">
      <c r="I573" s="3"/>
      <c r="M573" s="3"/>
    </row>
    <row r="574" spans="9:13" ht="15.75" customHeight="1" x14ac:dyDescent="0.25">
      <c r="I574" s="3"/>
      <c r="M574" s="3"/>
    </row>
    <row r="575" spans="9:13" ht="15.75" customHeight="1" x14ac:dyDescent="0.25">
      <c r="I575" s="3"/>
      <c r="M575" s="3"/>
    </row>
    <row r="576" spans="9:13" ht="15.75" customHeight="1" x14ac:dyDescent="0.25">
      <c r="I576" s="3"/>
      <c r="M576" s="3"/>
    </row>
    <row r="577" spans="9:13" ht="15.75" customHeight="1" x14ac:dyDescent="0.25">
      <c r="I577" s="3"/>
      <c r="M577" s="3"/>
    </row>
    <row r="578" spans="9:13" ht="15.75" customHeight="1" x14ac:dyDescent="0.25">
      <c r="I578" s="3"/>
      <c r="M578" s="3"/>
    </row>
    <row r="579" spans="9:13" ht="15.75" customHeight="1" x14ac:dyDescent="0.25">
      <c r="I579" s="3"/>
      <c r="M579" s="3"/>
    </row>
    <row r="580" spans="9:13" ht="15.75" customHeight="1" x14ac:dyDescent="0.25">
      <c r="I580" s="3"/>
      <c r="M580" s="3"/>
    </row>
    <row r="581" spans="9:13" ht="15.75" customHeight="1" x14ac:dyDescent="0.25">
      <c r="I581" s="3"/>
      <c r="M581" s="3"/>
    </row>
    <row r="582" spans="9:13" ht="15.75" customHeight="1" x14ac:dyDescent="0.25">
      <c r="I582" s="3"/>
      <c r="M582" s="3"/>
    </row>
    <row r="583" spans="9:13" ht="15.75" customHeight="1" x14ac:dyDescent="0.25">
      <c r="I583" s="3"/>
      <c r="M583" s="3"/>
    </row>
    <row r="584" spans="9:13" ht="15.75" customHeight="1" x14ac:dyDescent="0.25">
      <c r="I584" s="3"/>
      <c r="M584" s="3"/>
    </row>
    <row r="585" spans="9:13" ht="15.75" customHeight="1" x14ac:dyDescent="0.25">
      <c r="I585" s="3"/>
      <c r="M585" s="3"/>
    </row>
    <row r="586" spans="9:13" ht="15.75" customHeight="1" x14ac:dyDescent="0.25">
      <c r="I586" s="3"/>
      <c r="M586" s="3"/>
    </row>
    <row r="587" spans="9:13" ht="15.75" customHeight="1" x14ac:dyDescent="0.25">
      <c r="I587" s="3"/>
      <c r="M587" s="3"/>
    </row>
    <row r="588" spans="9:13" ht="15.75" customHeight="1" x14ac:dyDescent="0.25">
      <c r="I588" s="3"/>
      <c r="M588" s="3"/>
    </row>
    <row r="589" spans="9:13" ht="15.75" customHeight="1" x14ac:dyDescent="0.25">
      <c r="I589" s="3"/>
      <c r="M589" s="3"/>
    </row>
    <row r="590" spans="9:13" ht="15.75" customHeight="1" x14ac:dyDescent="0.25">
      <c r="I590" s="3"/>
      <c r="M590" s="3"/>
    </row>
    <row r="591" spans="9:13" ht="15.75" customHeight="1" x14ac:dyDescent="0.25">
      <c r="I591" s="3"/>
      <c r="M591" s="3"/>
    </row>
    <row r="592" spans="9:13" ht="15.75" customHeight="1" x14ac:dyDescent="0.25">
      <c r="I592" s="3"/>
      <c r="M592" s="3"/>
    </row>
    <row r="593" spans="9:13" ht="15.75" customHeight="1" x14ac:dyDescent="0.25">
      <c r="I593" s="3"/>
      <c r="M593" s="3"/>
    </row>
    <row r="594" spans="9:13" ht="15.75" customHeight="1" x14ac:dyDescent="0.25">
      <c r="I594" s="3"/>
      <c r="M594" s="3"/>
    </row>
    <row r="595" spans="9:13" ht="15.75" customHeight="1" x14ac:dyDescent="0.25">
      <c r="I595" s="3"/>
      <c r="M595" s="3"/>
    </row>
    <row r="596" spans="9:13" ht="15.75" customHeight="1" x14ac:dyDescent="0.25">
      <c r="I596" s="3"/>
      <c r="M596" s="3"/>
    </row>
    <row r="597" spans="9:13" ht="15.75" customHeight="1" x14ac:dyDescent="0.25">
      <c r="I597" s="3"/>
      <c r="M597" s="3"/>
    </row>
    <row r="598" spans="9:13" ht="15.75" customHeight="1" x14ac:dyDescent="0.25">
      <c r="I598" s="3"/>
      <c r="M598" s="3"/>
    </row>
    <row r="599" spans="9:13" ht="15.75" customHeight="1" x14ac:dyDescent="0.25">
      <c r="I599" s="3"/>
      <c r="M599" s="3"/>
    </row>
    <row r="600" spans="9:13" ht="15.75" customHeight="1" x14ac:dyDescent="0.25">
      <c r="I600" s="3"/>
      <c r="M600" s="3"/>
    </row>
    <row r="601" spans="9:13" ht="15.75" customHeight="1" x14ac:dyDescent="0.25">
      <c r="I601" s="3"/>
      <c r="M601" s="3"/>
    </row>
    <row r="602" spans="9:13" ht="15.75" customHeight="1" x14ac:dyDescent="0.25">
      <c r="I602" s="3"/>
      <c r="M602" s="3"/>
    </row>
    <row r="603" spans="9:13" ht="15.75" customHeight="1" x14ac:dyDescent="0.25">
      <c r="I603" s="3"/>
      <c r="M603" s="3"/>
    </row>
    <row r="604" spans="9:13" ht="15.75" customHeight="1" x14ac:dyDescent="0.25">
      <c r="I604" s="3"/>
      <c r="M604" s="3"/>
    </row>
    <row r="605" spans="9:13" ht="15.75" customHeight="1" x14ac:dyDescent="0.25">
      <c r="I605" s="3"/>
      <c r="M605" s="3"/>
    </row>
    <row r="606" spans="9:13" ht="15.75" customHeight="1" x14ac:dyDescent="0.25">
      <c r="I606" s="3"/>
      <c r="M606" s="3"/>
    </row>
    <row r="607" spans="9:13" ht="15.75" customHeight="1" x14ac:dyDescent="0.25">
      <c r="I607" s="3"/>
      <c r="M607" s="3"/>
    </row>
    <row r="608" spans="9:13" ht="15.75" customHeight="1" x14ac:dyDescent="0.25">
      <c r="I608" s="3"/>
      <c r="M608" s="3"/>
    </row>
    <row r="609" spans="9:13" ht="15.75" customHeight="1" x14ac:dyDescent="0.25">
      <c r="I609" s="3"/>
      <c r="M609" s="3"/>
    </row>
    <row r="610" spans="9:13" ht="15.75" customHeight="1" x14ac:dyDescent="0.25">
      <c r="I610" s="3"/>
      <c r="M610" s="3"/>
    </row>
    <row r="611" spans="9:13" ht="15.75" customHeight="1" x14ac:dyDescent="0.25">
      <c r="I611" s="3"/>
      <c r="M611" s="3"/>
    </row>
    <row r="612" spans="9:13" ht="15.75" customHeight="1" x14ac:dyDescent="0.25">
      <c r="I612" s="3"/>
      <c r="M612" s="3"/>
    </row>
    <row r="613" spans="9:13" ht="15.75" customHeight="1" x14ac:dyDescent="0.25">
      <c r="I613" s="3"/>
      <c r="M613" s="3"/>
    </row>
    <row r="614" spans="9:13" ht="15.75" customHeight="1" x14ac:dyDescent="0.25">
      <c r="I614" s="3"/>
      <c r="M614" s="3"/>
    </row>
    <row r="615" spans="9:13" ht="15.75" customHeight="1" x14ac:dyDescent="0.25">
      <c r="I615" s="3"/>
      <c r="M615" s="3"/>
    </row>
    <row r="616" spans="9:13" ht="15.75" customHeight="1" x14ac:dyDescent="0.25">
      <c r="I616" s="3"/>
      <c r="M616" s="3"/>
    </row>
    <row r="617" spans="9:13" ht="15.75" customHeight="1" x14ac:dyDescent="0.25">
      <c r="I617" s="3"/>
      <c r="M617" s="3"/>
    </row>
    <row r="618" spans="9:13" ht="15.75" customHeight="1" x14ac:dyDescent="0.25">
      <c r="I618" s="3"/>
      <c r="M618" s="3"/>
    </row>
    <row r="619" spans="9:13" ht="15.75" customHeight="1" x14ac:dyDescent="0.25">
      <c r="I619" s="3"/>
      <c r="M619" s="3"/>
    </row>
    <row r="620" spans="9:13" ht="15.75" customHeight="1" x14ac:dyDescent="0.25">
      <c r="I620" s="3"/>
      <c r="M620" s="3"/>
    </row>
    <row r="621" spans="9:13" ht="15.75" customHeight="1" x14ac:dyDescent="0.25">
      <c r="I621" s="3"/>
      <c r="M621" s="3"/>
    </row>
    <row r="622" spans="9:13" ht="15.75" customHeight="1" x14ac:dyDescent="0.25">
      <c r="I622" s="3"/>
      <c r="M622" s="3"/>
    </row>
    <row r="623" spans="9:13" ht="15.75" customHeight="1" x14ac:dyDescent="0.25">
      <c r="I623" s="3"/>
      <c r="M623" s="3"/>
    </row>
    <row r="624" spans="9:13" ht="15.75" customHeight="1" x14ac:dyDescent="0.25">
      <c r="I624" s="3"/>
      <c r="M624" s="3"/>
    </row>
    <row r="625" spans="9:13" ht="15.75" customHeight="1" x14ac:dyDescent="0.25">
      <c r="I625" s="3"/>
      <c r="M625" s="3"/>
    </row>
    <row r="626" spans="9:13" ht="15.75" customHeight="1" x14ac:dyDescent="0.25">
      <c r="I626" s="3"/>
      <c r="M626" s="3"/>
    </row>
    <row r="627" spans="9:13" ht="15.75" customHeight="1" x14ac:dyDescent="0.25">
      <c r="I627" s="3"/>
      <c r="M627" s="3"/>
    </row>
    <row r="628" spans="9:13" ht="15.75" customHeight="1" x14ac:dyDescent="0.25">
      <c r="I628" s="3"/>
      <c r="M628" s="3"/>
    </row>
    <row r="629" spans="9:13" ht="15.75" customHeight="1" x14ac:dyDescent="0.25">
      <c r="I629" s="3"/>
      <c r="M629" s="3"/>
    </row>
    <row r="630" spans="9:13" ht="15.75" customHeight="1" x14ac:dyDescent="0.25">
      <c r="I630" s="3"/>
      <c r="M630" s="3"/>
    </row>
    <row r="631" spans="9:13" ht="15.75" customHeight="1" x14ac:dyDescent="0.25">
      <c r="I631" s="3"/>
      <c r="M631" s="3"/>
    </row>
    <row r="632" spans="9:13" ht="15.75" customHeight="1" x14ac:dyDescent="0.25">
      <c r="I632" s="3"/>
      <c r="M632" s="3"/>
    </row>
    <row r="633" spans="9:13" ht="15.75" customHeight="1" x14ac:dyDescent="0.25">
      <c r="I633" s="3"/>
      <c r="M633" s="3"/>
    </row>
    <row r="634" spans="9:13" ht="15.75" customHeight="1" x14ac:dyDescent="0.25">
      <c r="I634" s="3"/>
      <c r="M634" s="3"/>
    </row>
    <row r="635" spans="9:13" ht="15.75" customHeight="1" x14ac:dyDescent="0.25">
      <c r="I635" s="3"/>
      <c r="M635" s="3"/>
    </row>
    <row r="636" spans="9:13" ht="15.75" customHeight="1" x14ac:dyDescent="0.25">
      <c r="I636" s="3"/>
      <c r="M636" s="3"/>
    </row>
    <row r="637" spans="9:13" ht="15.75" customHeight="1" x14ac:dyDescent="0.25">
      <c r="I637" s="3"/>
      <c r="M637" s="3"/>
    </row>
    <row r="638" spans="9:13" ht="15.75" customHeight="1" x14ac:dyDescent="0.25">
      <c r="I638" s="3"/>
      <c r="M638" s="3"/>
    </row>
    <row r="639" spans="9:13" ht="15.75" customHeight="1" x14ac:dyDescent="0.25">
      <c r="I639" s="3"/>
      <c r="M639" s="3"/>
    </row>
    <row r="640" spans="9:13" ht="15.75" customHeight="1" x14ac:dyDescent="0.25">
      <c r="I640" s="3"/>
      <c r="M640" s="3"/>
    </row>
    <row r="641" spans="9:13" ht="15.75" customHeight="1" x14ac:dyDescent="0.25">
      <c r="I641" s="3"/>
      <c r="M641" s="3"/>
    </row>
    <row r="642" spans="9:13" ht="15.75" customHeight="1" x14ac:dyDescent="0.25">
      <c r="I642" s="3"/>
      <c r="M642" s="3"/>
    </row>
    <row r="643" spans="9:13" ht="15.75" customHeight="1" x14ac:dyDescent="0.25">
      <c r="I643" s="3"/>
      <c r="M643" s="3"/>
    </row>
    <row r="644" spans="9:13" ht="15.75" customHeight="1" x14ac:dyDescent="0.25">
      <c r="I644" s="3"/>
      <c r="M644" s="3"/>
    </row>
    <row r="645" spans="9:13" ht="15.75" customHeight="1" x14ac:dyDescent="0.25">
      <c r="I645" s="3"/>
      <c r="M645" s="3"/>
    </row>
    <row r="646" spans="9:13" ht="15.75" customHeight="1" x14ac:dyDescent="0.25">
      <c r="I646" s="3"/>
      <c r="M646" s="3"/>
    </row>
    <row r="647" spans="9:13" ht="15.75" customHeight="1" x14ac:dyDescent="0.25">
      <c r="I647" s="3"/>
      <c r="M647" s="3"/>
    </row>
    <row r="648" spans="9:13" ht="15.75" customHeight="1" x14ac:dyDescent="0.25">
      <c r="I648" s="3"/>
      <c r="M648" s="3"/>
    </row>
    <row r="649" spans="9:13" ht="15.75" customHeight="1" x14ac:dyDescent="0.25">
      <c r="I649" s="3"/>
      <c r="M649" s="3"/>
    </row>
    <row r="650" spans="9:13" ht="15.75" customHeight="1" x14ac:dyDescent="0.25">
      <c r="I650" s="3"/>
      <c r="M650" s="3"/>
    </row>
    <row r="651" spans="9:13" ht="15.75" customHeight="1" x14ac:dyDescent="0.25">
      <c r="I651" s="3"/>
      <c r="M651" s="3"/>
    </row>
    <row r="652" spans="9:13" ht="15.75" customHeight="1" x14ac:dyDescent="0.25">
      <c r="I652" s="3"/>
      <c r="M652" s="3"/>
    </row>
    <row r="653" spans="9:13" ht="15.75" customHeight="1" x14ac:dyDescent="0.25">
      <c r="I653" s="3"/>
      <c r="M653" s="3"/>
    </row>
    <row r="654" spans="9:13" ht="15.75" customHeight="1" x14ac:dyDescent="0.25">
      <c r="I654" s="3"/>
      <c r="M654" s="3"/>
    </row>
    <row r="655" spans="9:13" ht="15.75" customHeight="1" x14ac:dyDescent="0.25">
      <c r="I655" s="3"/>
      <c r="M655" s="3"/>
    </row>
    <row r="656" spans="9:13" ht="15.75" customHeight="1" x14ac:dyDescent="0.25">
      <c r="I656" s="3"/>
      <c r="M656" s="3"/>
    </row>
    <row r="657" spans="9:13" ht="15.75" customHeight="1" x14ac:dyDescent="0.25">
      <c r="I657" s="3"/>
      <c r="M657" s="3"/>
    </row>
    <row r="658" spans="9:13" ht="15.75" customHeight="1" x14ac:dyDescent="0.25">
      <c r="I658" s="3"/>
      <c r="M658" s="3"/>
    </row>
    <row r="659" spans="9:13" ht="15.75" customHeight="1" x14ac:dyDescent="0.25">
      <c r="I659" s="3"/>
      <c r="M659" s="3"/>
    </row>
    <row r="660" spans="9:13" ht="15.75" customHeight="1" x14ac:dyDescent="0.25">
      <c r="I660" s="3"/>
      <c r="M660" s="3"/>
    </row>
    <row r="661" spans="9:13" ht="15.75" customHeight="1" x14ac:dyDescent="0.25">
      <c r="I661" s="3"/>
      <c r="M661" s="3"/>
    </row>
    <row r="662" spans="9:13" ht="15.75" customHeight="1" x14ac:dyDescent="0.25">
      <c r="I662" s="3"/>
      <c r="M662" s="3"/>
    </row>
    <row r="663" spans="9:13" ht="15.75" customHeight="1" x14ac:dyDescent="0.25">
      <c r="I663" s="3"/>
      <c r="M663" s="3"/>
    </row>
    <row r="664" spans="9:13" ht="15.75" customHeight="1" x14ac:dyDescent="0.25">
      <c r="I664" s="3"/>
      <c r="M664" s="3"/>
    </row>
    <row r="665" spans="9:13" ht="15.75" customHeight="1" x14ac:dyDescent="0.25">
      <c r="I665" s="3"/>
      <c r="M665" s="3"/>
    </row>
    <row r="666" spans="9:13" ht="15.75" customHeight="1" x14ac:dyDescent="0.25">
      <c r="I666" s="3"/>
      <c r="M666" s="3"/>
    </row>
    <row r="667" spans="9:13" ht="15.75" customHeight="1" x14ac:dyDescent="0.25">
      <c r="I667" s="3"/>
      <c r="M667" s="3"/>
    </row>
    <row r="668" spans="9:13" ht="15.75" customHeight="1" x14ac:dyDescent="0.25">
      <c r="I668" s="3"/>
      <c r="M668" s="3"/>
    </row>
    <row r="669" spans="9:13" ht="15.75" customHeight="1" x14ac:dyDescent="0.25">
      <c r="I669" s="3"/>
      <c r="M669" s="3"/>
    </row>
    <row r="670" spans="9:13" ht="15.75" customHeight="1" x14ac:dyDescent="0.25">
      <c r="I670" s="3"/>
      <c r="M670" s="3"/>
    </row>
    <row r="671" spans="9:13" ht="15.75" customHeight="1" x14ac:dyDescent="0.25">
      <c r="I671" s="3"/>
      <c r="M671" s="3"/>
    </row>
    <row r="672" spans="9:13" ht="15.75" customHeight="1" x14ac:dyDescent="0.25">
      <c r="I672" s="3"/>
      <c r="M672" s="3"/>
    </row>
    <row r="673" spans="9:13" ht="15.75" customHeight="1" x14ac:dyDescent="0.25">
      <c r="I673" s="3"/>
      <c r="M673" s="3"/>
    </row>
    <row r="674" spans="9:13" ht="15.75" customHeight="1" x14ac:dyDescent="0.25">
      <c r="I674" s="3"/>
      <c r="M674" s="3"/>
    </row>
    <row r="675" spans="9:13" ht="15.75" customHeight="1" x14ac:dyDescent="0.25">
      <c r="I675" s="3"/>
      <c r="M675" s="3"/>
    </row>
    <row r="676" spans="9:13" ht="15.75" customHeight="1" x14ac:dyDescent="0.25">
      <c r="I676" s="3"/>
      <c r="M676" s="3"/>
    </row>
    <row r="677" spans="9:13" ht="15.75" customHeight="1" x14ac:dyDescent="0.25">
      <c r="I677" s="3"/>
      <c r="M677" s="3"/>
    </row>
    <row r="678" spans="9:13" ht="15.75" customHeight="1" x14ac:dyDescent="0.25">
      <c r="I678" s="3"/>
      <c r="M678" s="3"/>
    </row>
    <row r="679" spans="9:13" ht="15.75" customHeight="1" x14ac:dyDescent="0.25">
      <c r="I679" s="3"/>
      <c r="M679" s="3"/>
    </row>
    <row r="680" spans="9:13" ht="15.75" customHeight="1" x14ac:dyDescent="0.25">
      <c r="I680" s="3"/>
      <c r="M680" s="3"/>
    </row>
    <row r="681" spans="9:13" ht="15.75" customHeight="1" x14ac:dyDescent="0.25">
      <c r="I681" s="3"/>
      <c r="M681" s="3"/>
    </row>
    <row r="682" spans="9:13" ht="15.75" customHeight="1" x14ac:dyDescent="0.25">
      <c r="I682" s="3"/>
      <c r="M682" s="3"/>
    </row>
    <row r="683" spans="9:13" ht="15.75" customHeight="1" x14ac:dyDescent="0.25">
      <c r="I683" s="3"/>
      <c r="M683" s="3"/>
    </row>
    <row r="684" spans="9:13" ht="15.75" customHeight="1" x14ac:dyDescent="0.25">
      <c r="I684" s="3"/>
      <c r="M684" s="3"/>
    </row>
    <row r="685" spans="9:13" ht="15.75" customHeight="1" x14ac:dyDescent="0.25">
      <c r="I685" s="3"/>
      <c r="M685" s="3"/>
    </row>
    <row r="686" spans="9:13" ht="15.75" customHeight="1" x14ac:dyDescent="0.25">
      <c r="I686" s="3"/>
      <c r="M686" s="3"/>
    </row>
    <row r="687" spans="9:13" ht="15.75" customHeight="1" x14ac:dyDescent="0.25">
      <c r="I687" s="3"/>
      <c r="M687" s="3"/>
    </row>
    <row r="688" spans="9:13" ht="15.75" customHeight="1" x14ac:dyDescent="0.25">
      <c r="I688" s="3"/>
      <c r="M688" s="3"/>
    </row>
    <row r="689" spans="9:13" ht="15.75" customHeight="1" x14ac:dyDescent="0.25">
      <c r="I689" s="3"/>
      <c r="M689" s="3"/>
    </row>
    <row r="690" spans="9:13" ht="15.75" customHeight="1" x14ac:dyDescent="0.25">
      <c r="I690" s="3"/>
      <c r="M690" s="3"/>
    </row>
    <row r="691" spans="9:13" ht="15.75" customHeight="1" x14ac:dyDescent="0.25">
      <c r="I691" s="3"/>
      <c r="M691" s="3"/>
    </row>
    <row r="692" spans="9:13" ht="15.75" customHeight="1" x14ac:dyDescent="0.25">
      <c r="I692" s="3"/>
      <c r="M692" s="3"/>
    </row>
    <row r="693" spans="9:13" ht="15.75" customHeight="1" x14ac:dyDescent="0.25">
      <c r="I693" s="3"/>
      <c r="M693" s="3"/>
    </row>
    <row r="694" spans="9:13" ht="15.75" customHeight="1" x14ac:dyDescent="0.25">
      <c r="I694" s="3"/>
      <c r="M694" s="3"/>
    </row>
    <row r="695" spans="9:13" ht="15.75" customHeight="1" x14ac:dyDescent="0.25">
      <c r="I695" s="3"/>
      <c r="M695" s="3"/>
    </row>
    <row r="696" spans="9:13" ht="15.75" customHeight="1" x14ac:dyDescent="0.25">
      <c r="I696" s="3"/>
      <c r="M696" s="3"/>
    </row>
    <row r="697" spans="9:13" ht="15.75" customHeight="1" x14ac:dyDescent="0.25">
      <c r="I697" s="3"/>
      <c r="M697" s="3"/>
    </row>
    <row r="698" spans="9:13" ht="15.75" customHeight="1" x14ac:dyDescent="0.25">
      <c r="I698" s="3"/>
      <c r="M698" s="3"/>
    </row>
    <row r="699" spans="9:13" ht="15.75" customHeight="1" x14ac:dyDescent="0.25">
      <c r="I699" s="3"/>
      <c r="M699" s="3"/>
    </row>
    <row r="700" spans="9:13" ht="15.75" customHeight="1" x14ac:dyDescent="0.25">
      <c r="I700" s="3"/>
      <c r="M700" s="3"/>
    </row>
    <row r="701" spans="9:13" ht="15.75" customHeight="1" x14ac:dyDescent="0.25">
      <c r="I701" s="3"/>
      <c r="M701" s="3"/>
    </row>
    <row r="702" spans="9:13" ht="15.75" customHeight="1" x14ac:dyDescent="0.25">
      <c r="I702" s="3"/>
      <c r="M702" s="3"/>
    </row>
    <row r="703" spans="9:13" ht="15.75" customHeight="1" x14ac:dyDescent="0.25">
      <c r="I703" s="3"/>
      <c r="M703" s="3"/>
    </row>
    <row r="704" spans="9:13" ht="15.75" customHeight="1" x14ac:dyDescent="0.25">
      <c r="I704" s="3"/>
      <c r="M704" s="3"/>
    </row>
    <row r="705" spans="9:13" ht="15.75" customHeight="1" x14ac:dyDescent="0.25">
      <c r="I705" s="3"/>
      <c r="M705" s="3"/>
    </row>
    <row r="706" spans="9:13" ht="15.75" customHeight="1" x14ac:dyDescent="0.25">
      <c r="I706" s="3"/>
      <c r="M706" s="3"/>
    </row>
    <row r="707" spans="9:13" ht="15.75" customHeight="1" x14ac:dyDescent="0.25">
      <c r="I707" s="3"/>
      <c r="M707" s="3"/>
    </row>
    <row r="708" spans="9:13" ht="15.75" customHeight="1" x14ac:dyDescent="0.25">
      <c r="I708" s="3"/>
      <c r="M708" s="3"/>
    </row>
    <row r="709" spans="9:13" ht="15.75" customHeight="1" x14ac:dyDescent="0.25">
      <c r="I709" s="3"/>
      <c r="M709" s="3"/>
    </row>
    <row r="710" spans="9:13" ht="15.75" customHeight="1" x14ac:dyDescent="0.25">
      <c r="I710" s="3"/>
      <c r="M710" s="3"/>
    </row>
    <row r="711" spans="9:13" ht="15.75" customHeight="1" x14ac:dyDescent="0.25">
      <c r="I711" s="3"/>
      <c r="M711" s="3"/>
    </row>
    <row r="712" spans="9:13" ht="15.75" customHeight="1" x14ac:dyDescent="0.25">
      <c r="I712" s="3"/>
      <c r="M712" s="3"/>
    </row>
    <row r="713" spans="9:13" ht="15.75" customHeight="1" x14ac:dyDescent="0.25">
      <c r="I713" s="3"/>
      <c r="M713" s="3"/>
    </row>
    <row r="714" spans="9:13" ht="15.75" customHeight="1" x14ac:dyDescent="0.25">
      <c r="I714" s="3"/>
      <c r="M714" s="3"/>
    </row>
    <row r="715" spans="9:13" ht="15.75" customHeight="1" x14ac:dyDescent="0.25">
      <c r="I715" s="3"/>
      <c r="M715" s="3"/>
    </row>
    <row r="716" spans="9:13" ht="15.75" customHeight="1" x14ac:dyDescent="0.25">
      <c r="I716" s="3"/>
      <c r="M716" s="3"/>
    </row>
    <row r="717" spans="9:13" ht="15.75" customHeight="1" x14ac:dyDescent="0.25">
      <c r="I717" s="3"/>
      <c r="M717" s="3"/>
    </row>
    <row r="718" spans="9:13" ht="15.75" customHeight="1" x14ac:dyDescent="0.25">
      <c r="I718" s="3"/>
      <c r="M718" s="3"/>
    </row>
    <row r="719" spans="9:13" ht="15.75" customHeight="1" x14ac:dyDescent="0.25">
      <c r="I719" s="3"/>
      <c r="M719" s="3"/>
    </row>
    <row r="720" spans="9:13" ht="15.75" customHeight="1" x14ac:dyDescent="0.25">
      <c r="I720" s="3"/>
      <c r="M720" s="3"/>
    </row>
    <row r="721" spans="9:13" ht="15.75" customHeight="1" x14ac:dyDescent="0.25">
      <c r="I721" s="3"/>
      <c r="M721" s="3"/>
    </row>
    <row r="722" spans="9:13" ht="15.75" customHeight="1" x14ac:dyDescent="0.25">
      <c r="I722" s="3"/>
      <c r="M722" s="3"/>
    </row>
    <row r="723" spans="9:13" ht="15.75" customHeight="1" x14ac:dyDescent="0.25">
      <c r="I723" s="3"/>
      <c r="M723" s="3"/>
    </row>
    <row r="724" spans="9:13" ht="15.75" customHeight="1" x14ac:dyDescent="0.25">
      <c r="I724" s="3"/>
      <c r="M724" s="3"/>
    </row>
    <row r="725" spans="9:13" ht="15.75" customHeight="1" x14ac:dyDescent="0.25">
      <c r="I725" s="3"/>
      <c r="M725" s="3"/>
    </row>
    <row r="726" spans="9:13" ht="15.75" customHeight="1" x14ac:dyDescent="0.25">
      <c r="I726" s="3"/>
      <c r="M726" s="3"/>
    </row>
    <row r="727" spans="9:13" ht="15.75" customHeight="1" x14ac:dyDescent="0.25">
      <c r="I727" s="3"/>
      <c r="M727" s="3"/>
    </row>
    <row r="728" spans="9:13" ht="15.75" customHeight="1" x14ac:dyDescent="0.25">
      <c r="I728" s="3"/>
      <c r="M728" s="3"/>
    </row>
    <row r="729" spans="9:13" ht="15.75" customHeight="1" x14ac:dyDescent="0.25">
      <c r="I729" s="3"/>
      <c r="M729" s="3"/>
    </row>
    <row r="730" spans="9:13" ht="15.75" customHeight="1" x14ac:dyDescent="0.25">
      <c r="I730" s="3"/>
      <c r="M730" s="3"/>
    </row>
    <row r="731" spans="9:13" ht="15.75" customHeight="1" x14ac:dyDescent="0.25">
      <c r="I731" s="3"/>
      <c r="M731" s="3"/>
    </row>
    <row r="732" spans="9:13" ht="15.75" customHeight="1" x14ac:dyDescent="0.25">
      <c r="I732" s="3"/>
      <c r="M732" s="3"/>
    </row>
    <row r="733" spans="9:13" ht="15.75" customHeight="1" x14ac:dyDescent="0.25">
      <c r="I733" s="3"/>
      <c r="M733" s="3"/>
    </row>
    <row r="734" spans="9:13" ht="15.75" customHeight="1" x14ac:dyDescent="0.25">
      <c r="I734" s="3"/>
      <c r="M734" s="3"/>
    </row>
    <row r="735" spans="9:13" ht="15.75" customHeight="1" x14ac:dyDescent="0.25">
      <c r="I735" s="3"/>
      <c r="M735" s="3"/>
    </row>
    <row r="736" spans="9:13" ht="15.75" customHeight="1" x14ac:dyDescent="0.25">
      <c r="I736" s="3"/>
      <c r="M736" s="3"/>
    </row>
    <row r="737" spans="9:13" ht="15.75" customHeight="1" x14ac:dyDescent="0.25">
      <c r="I737" s="3"/>
      <c r="M737" s="3"/>
    </row>
    <row r="738" spans="9:13" ht="15.75" customHeight="1" x14ac:dyDescent="0.25">
      <c r="I738" s="3"/>
      <c r="M738" s="3"/>
    </row>
    <row r="739" spans="9:13" ht="15.75" customHeight="1" x14ac:dyDescent="0.25">
      <c r="I739" s="3"/>
      <c r="M739" s="3"/>
    </row>
    <row r="740" spans="9:13" ht="15.75" customHeight="1" x14ac:dyDescent="0.25">
      <c r="I740" s="3"/>
      <c r="M740" s="3"/>
    </row>
    <row r="741" spans="9:13" ht="15.75" customHeight="1" x14ac:dyDescent="0.25">
      <c r="I741" s="3"/>
      <c r="M741" s="3"/>
    </row>
    <row r="742" spans="9:13" ht="15.75" customHeight="1" x14ac:dyDescent="0.25">
      <c r="I742" s="3"/>
      <c r="M742" s="3"/>
    </row>
    <row r="743" spans="9:13" ht="15.75" customHeight="1" x14ac:dyDescent="0.25">
      <c r="I743" s="3"/>
      <c r="M743" s="3"/>
    </row>
    <row r="744" spans="9:13" ht="15.75" customHeight="1" x14ac:dyDescent="0.25">
      <c r="I744" s="3"/>
      <c r="M744" s="3"/>
    </row>
    <row r="745" spans="9:13" ht="15.75" customHeight="1" x14ac:dyDescent="0.25">
      <c r="I745" s="3"/>
      <c r="M745" s="3"/>
    </row>
    <row r="746" spans="9:13" ht="15.75" customHeight="1" x14ac:dyDescent="0.25">
      <c r="I746" s="3"/>
      <c r="M746" s="3"/>
    </row>
    <row r="747" spans="9:13" ht="15.75" customHeight="1" x14ac:dyDescent="0.25">
      <c r="I747" s="3"/>
      <c r="M747" s="3"/>
    </row>
    <row r="748" spans="9:13" ht="15.75" customHeight="1" x14ac:dyDescent="0.25">
      <c r="I748" s="3"/>
      <c r="M748" s="3"/>
    </row>
    <row r="749" spans="9:13" ht="15.75" customHeight="1" x14ac:dyDescent="0.25">
      <c r="I749" s="3"/>
      <c r="M749" s="3"/>
    </row>
    <row r="750" spans="9:13" ht="15.75" customHeight="1" x14ac:dyDescent="0.25">
      <c r="I750" s="3"/>
      <c r="M750" s="3"/>
    </row>
    <row r="751" spans="9:13" ht="15.75" customHeight="1" x14ac:dyDescent="0.25">
      <c r="I751" s="3"/>
      <c r="M751" s="3"/>
    </row>
    <row r="752" spans="9:13" ht="15.75" customHeight="1" x14ac:dyDescent="0.25">
      <c r="I752" s="3"/>
      <c r="M752" s="3"/>
    </row>
    <row r="753" spans="9:13" ht="15.75" customHeight="1" x14ac:dyDescent="0.25">
      <c r="I753" s="3"/>
      <c r="M753" s="3"/>
    </row>
    <row r="754" spans="9:13" ht="15.75" customHeight="1" x14ac:dyDescent="0.25">
      <c r="I754" s="3"/>
      <c r="M754" s="3"/>
    </row>
    <row r="755" spans="9:13" ht="15.75" customHeight="1" x14ac:dyDescent="0.25">
      <c r="I755" s="3"/>
      <c r="M755" s="3"/>
    </row>
    <row r="756" spans="9:13" ht="15.75" customHeight="1" x14ac:dyDescent="0.25">
      <c r="I756" s="3"/>
      <c r="M756" s="3"/>
    </row>
    <row r="757" spans="9:13" ht="15.75" customHeight="1" x14ac:dyDescent="0.25">
      <c r="I757" s="3"/>
      <c r="M757" s="3"/>
    </row>
    <row r="758" spans="9:13" ht="15.75" customHeight="1" x14ac:dyDescent="0.25">
      <c r="I758" s="3"/>
      <c r="M758" s="3"/>
    </row>
    <row r="759" spans="9:13" ht="15.75" customHeight="1" x14ac:dyDescent="0.25">
      <c r="I759" s="3"/>
      <c r="M759" s="3"/>
    </row>
    <row r="760" spans="9:13" ht="15.75" customHeight="1" x14ac:dyDescent="0.25">
      <c r="I760" s="3"/>
      <c r="M760" s="3"/>
    </row>
    <row r="761" spans="9:13" ht="15.75" customHeight="1" x14ac:dyDescent="0.25">
      <c r="I761" s="3"/>
      <c r="M761" s="3"/>
    </row>
    <row r="762" spans="9:13" ht="15.75" customHeight="1" x14ac:dyDescent="0.25">
      <c r="I762" s="3"/>
      <c r="M762" s="3"/>
    </row>
    <row r="763" spans="9:13" ht="15.75" customHeight="1" x14ac:dyDescent="0.25">
      <c r="I763" s="3"/>
      <c r="M763" s="3"/>
    </row>
    <row r="764" spans="9:13" ht="15.75" customHeight="1" x14ac:dyDescent="0.25">
      <c r="I764" s="3"/>
      <c r="M764" s="3"/>
    </row>
    <row r="765" spans="9:13" ht="15.75" customHeight="1" x14ac:dyDescent="0.25">
      <c r="I765" s="3"/>
      <c r="M765" s="3"/>
    </row>
    <row r="766" spans="9:13" ht="15.75" customHeight="1" x14ac:dyDescent="0.25">
      <c r="I766" s="3"/>
      <c r="M766" s="3"/>
    </row>
    <row r="767" spans="9:13" ht="15.75" customHeight="1" x14ac:dyDescent="0.25">
      <c r="I767" s="3"/>
      <c r="M767" s="3"/>
    </row>
    <row r="768" spans="9:13" ht="15.75" customHeight="1" x14ac:dyDescent="0.25">
      <c r="I768" s="3"/>
      <c r="M768" s="3"/>
    </row>
    <row r="769" spans="9:13" ht="15.75" customHeight="1" x14ac:dyDescent="0.25">
      <c r="I769" s="3"/>
      <c r="M769" s="3"/>
    </row>
    <row r="770" spans="9:13" ht="15.75" customHeight="1" x14ac:dyDescent="0.25">
      <c r="I770" s="3"/>
      <c r="M770" s="3"/>
    </row>
    <row r="771" spans="9:13" ht="15.75" customHeight="1" x14ac:dyDescent="0.25">
      <c r="I771" s="3"/>
      <c r="M771" s="3"/>
    </row>
    <row r="772" spans="9:13" ht="15.75" customHeight="1" x14ac:dyDescent="0.25">
      <c r="I772" s="3"/>
      <c r="M772" s="3"/>
    </row>
    <row r="773" spans="9:13" ht="15.75" customHeight="1" x14ac:dyDescent="0.25">
      <c r="I773" s="3"/>
      <c r="M773" s="3"/>
    </row>
    <row r="774" spans="9:13" ht="15.75" customHeight="1" x14ac:dyDescent="0.25">
      <c r="I774" s="3"/>
      <c r="M774" s="3"/>
    </row>
    <row r="775" spans="9:13" ht="15.75" customHeight="1" x14ac:dyDescent="0.25">
      <c r="I775" s="3"/>
      <c r="M775" s="3"/>
    </row>
    <row r="776" spans="9:13" ht="15.75" customHeight="1" x14ac:dyDescent="0.25">
      <c r="I776" s="3"/>
      <c r="M776" s="3"/>
    </row>
    <row r="777" spans="9:13" ht="15.75" customHeight="1" x14ac:dyDescent="0.25">
      <c r="I777" s="3"/>
      <c r="M777" s="3"/>
    </row>
    <row r="778" spans="9:13" ht="15.75" customHeight="1" x14ac:dyDescent="0.25">
      <c r="I778" s="3"/>
      <c r="M778" s="3"/>
    </row>
    <row r="779" spans="9:13" ht="15.75" customHeight="1" x14ac:dyDescent="0.25">
      <c r="I779" s="3"/>
      <c r="M779" s="3"/>
    </row>
    <row r="780" spans="9:13" ht="15.75" customHeight="1" x14ac:dyDescent="0.25">
      <c r="I780" s="3"/>
      <c r="M780" s="3"/>
    </row>
    <row r="781" spans="9:13" ht="15.75" customHeight="1" x14ac:dyDescent="0.25">
      <c r="I781" s="3"/>
      <c r="M781" s="3"/>
    </row>
    <row r="782" spans="9:13" ht="15.75" customHeight="1" x14ac:dyDescent="0.25">
      <c r="I782" s="3"/>
      <c r="M782" s="3"/>
    </row>
    <row r="783" spans="9:13" ht="15.75" customHeight="1" x14ac:dyDescent="0.25">
      <c r="I783" s="3"/>
      <c r="M783" s="3"/>
    </row>
    <row r="784" spans="9:13" ht="15.75" customHeight="1" x14ac:dyDescent="0.25">
      <c r="I784" s="3"/>
      <c r="M784" s="3"/>
    </row>
    <row r="785" spans="9:13" ht="15.75" customHeight="1" x14ac:dyDescent="0.25">
      <c r="I785" s="3"/>
      <c r="M785" s="3"/>
    </row>
    <row r="786" spans="9:13" ht="15.75" customHeight="1" x14ac:dyDescent="0.25">
      <c r="I786" s="3"/>
      <c r="M786" s="3"/>
    </row>
    <row r="787" spans="9:13" ht="15.75" customHeight="1" x14ac:dyDescent="0.25">
      <c r="I787" s="3"/>
      <c r="M787" s="3"/>
    </row>
    <row r="788" spans="9:13" ht="15.75" customHeight="1" x14ac:dyDescent="0.25">
      <c r="I788" s="3"/>
      <c r="M788" s="3"/>
    </row>
    <row r="789" spans="9:13" ht="15.75" customHeight="1" x14ac:dyDescent="0.25">
      <c r="I789" s="3"/>
      <c r="M789" s="3"/>
    </row>
    <row r="790" spans="9:13" ht="15.75" customHeight="1" x14ac:dyDescent="0.25">
      <c r="I790" s="3"/>
      <c r="M790" s="3"/>
    </row>
    <row r="791" spans="9:13" ht="15.75" customHeight="1" x14ac:dyDescent="0.25">
      <c r="I791" s="3"/>
      <c r="M791" s="3"/>
    </row>
    <row r="792" spans="9:13" ht="15.75" customHeight="1" x14ac:dyDescent="0.25">
      <c r="I792" s="3"/>
      <c r="M792" s="3"/>
    </row>
    <row r="793" spans="9:13" ht="15.75" customHeight="1" x14ac:dyDescent="0.25">
      <c r="I793" s="3"/>
      <c r="M793" s="3"/>
    </row>
    <row r="794" spans="9:13" ht="15.75" customHeight="1" x14ac:dyDescent="0.25">
      <c r="I794" s="3"/>
      <c r="M794" s="3"/>
    </row>
    <row r="795" spans="9:13" ht="15.75" customHeight="1" x14ac:dyDescent="0.25">
      <c r="I795" s="3"/>
      <c r="M795" s="3"/>
    </row>
    <row r="796" spans="9:13" ht="15.75" customHeight="1" x14ac:dyDescent="0.25">
      <c r="I796" s="3"/>
      <c r="M796" s="3"/>
    </row>
    <row r="797" spans="9:13" ht="15.75" customHeight="1" x14ac:dyDescent="0.25">
      <c r="I797" s="3"/>
      <c r="M797" s="3"/>
    </row>
    <row r="798" spans="9:13" ht="15.75" customHeight="1" x14ac:dyDescent="0.25">
      <c r="I798" s="3"/>
      <c r="M798" s="3"/>
    </row>
    <row r="799" spans="9:13" ht="15.75" customHeight="1" x14ac:dyDescent="0.25">
      <c r="I799" s="3"/>
      <c r="M799" s="3"/>
    </row>
    <row r="800" spans="9:13" ht="15.75" customHeight="1" x14ac:dyDescent="0.25">
      <c r="I800" s="3"/>
      <c r="M800" s="3"/>
    </row>
    <row r="801" spans="9:13" ht="15.75" customHeight="1" x14ac:dyDescent="0.25">
      <c r="I801" s="3"/>
      <c r="M801" s="3"/>
    </row>
    <row r="802" spans="9:13" ht="15.75" customHeight="1" x14ac:dyDescent="0.25">
      <c r="I802" s="3"/>
      <c r="M802" s="3"/>
    </row>
    <row r="803" spans="9:13" ht="15.75" customHeight="1" x14ac:dyDescent="0.25">
      <c r="I803" s="3"/>
      <c r="M803" s="3"/>
    </row>
    <row r="804" spans="9:13" ht="15.75" customHeight="1" x14ac:dyDescent="0.25">
      <c r="I804" s="3"/>
      <c r="M804" s="3"/>
    </row>
    <row r="805" spans="9:13" ht="15.75" customHeight="1" x14ac:dyDescent="0.25">
      <c r="I805" s="3"/>
      <c r="M805" s="3"/>
    </row>
    <row r="806" spans="9:13" ht="15.75" customHeight="1" x14ac:dyDescent="0.25">
      <c r="I806" s="3"/>
      <c r="M806" s="3"/>
    </row>
    <row r="807" spans="9:13" ht="15.75" customHeight="1" x14ac:dyDescent="0.25">
      <c r="I807" s="3"/>
      <c r="M807" s="3"/>
    </row>
    <row r="808" spans="9:13" ht="15.75" customHeight="1" x14ac:dyDescent="0.25">
      <c r="I808" s="3"/>
      <c r="M808" s="3"/>
    </row>
    <row r="809" spans="9:13" ht="15.75" customHeight="1" x14ac:dyDescent="0.25">
      <c r="I809" s="3"/>
      <c r="M809" s="3"/>
    </row>
    <row r="810" spans="9:13" ht="15.75" customHeight="1" x14ac:dyDescent="0.25">
      <c r="I810" s="3"/>
      <c r="M810" s="3"/>
    </row>
    <row r="811" spans="9:13" ht="15.75" customHeight="1" x14ac:dyDescent="0.25">
      <c r="I811" s="3"/>
      <c r="M811" s="3"/>
    </row>
    <row r="812" spans="9:13" ht="15.75" customHeight="1" x14ac:dyDescent="0.25">
      <c r="I812" s="3"/>
      <c r="M812" s="3"/>
    </row>
    <row r="813" spans="9:13" ht="15.75" customHeight="1" x14ac:dyDescent="0.25">
      <c r="I813" s="3"/>
      <c r="M813" s="3"/>
    </row>
    <row r="814" spans="9:13" ht="15.75" customHeight="1" x14ac:dyDescent="0.25">
      <c r="I814" s="3"/>
      <c r="M814" s="3"/>
    </row>
    <row r="815" spans="9:13" ht="15.75" customHeight="1" x14ac:dyDescent="0.25">
      <c r="I815" s="3"/>
      <c r="M815" s="3"/>
    </row>
    <row r="816" spans="9:13" ht="15.75" customHeight="1" x14ac:dyDescent="0.25">
      <c r="I816" s="3"/>
      <c r="M816" s="3"/>
    </row>
    <row r="817" spans="9:13" ht="15.75" customHeight="1" x14ac:dyDescent="0.25">
      <c r="I817" s="3"/>
      <c r="M817" s="3"/>
    </row>
    <row r="818" spans="9:13" ht="15.75" customHeight="1" x14ac:dyDescent="0.25">
      <c r="I818" s="3"/>
      <c r="M818" s="3"/>
    </row>
    <row r="819" spans="9:13" ht="15.75" customHeight="1" x14ac:dyDescent="0.25">
      <c r="I819" s="3"/>
      <c r="M819" s="3"/>
    </row>
    <row r="820" spans="9:13" ht="15.75" customHeight="1" x14ac:dyDescent="0.25">
      <c r="I820" s="3"/>
      <c r="M820" s="3"/>
    </row>
    <row r="821" spans="9:13" ht="15.75" customHeight="1" x14ac:dyDescent="0.25">
      <c r="I821" s="3"/>
      <c r="M821" s="3"/>
    </row>
    <row r="822" spans="9:13" ht="15.75" customHeight="1" x14ac:dyDescent="0.25">
      <c r="I822" s="3"/>
      <c r="M822" s="3"/>
    </row>
    <row r="823" spans="9:13" ht="15.75" customHeight="1" x14ac:dyDescent="0.25">
      <c r="I823" s="3"/>
      <c r="M823" s="3"/>
    </row>
    <row r="824" spans="9:13" ht="15.75" customHeight="1" x14ac:dyDescent="0.25">
      <c r="I824" s="3"/>
      <c r="M824" s="3"/>
    </row>
    <row r="825" spans="9:13" ht="15.75" customHeight="1" x14ac:dyDescent="0.25">
      <c r="I825" s="3"/>
      <c r="M825" s="3"/>
    </row>
    <row r="826" spans="9:13" ht="15.75" customHeight="1" x14ac:dyDescent="0.25">
      <c r="I826" s="3"/>
      <c r="M826" s="3"/>
    </row>
    <row r="827" spans="9:13" ht="15.75" customHeight="1" x14ac:dyDescent="0.25">
      <c r="I827" s="3"/>
      <c r="M827" s="3"/>
    </row>
    <row r="828" spans="9:13" ht="15.75" customHeight="1" x14ac:dyDescent="0.25">
      <c r="I828" s="3"/>
      <c r="M828" s="3"/>
    </row>
    <row r="829" spans="9:13" ht="15.75" customHeight="1" x14ac:dyDescent="0.25">
      <c r="I829" s="3"/>
      <c r="M829" s="3"/>
    </row>
    <row r="830" spans="9:13" ht="15.75" customHeight="1" x14ac:dyDescent="0.25">
      <c r="I830" s="3"/>
      <c r="M830" s="3"/>
    </row>
    <row r="831" spans="9:13" ht="15.75" customHeight="1" x14ac:dyDescent="0.25">
      <c r="I831" s="3"/>
      <c r="M831" s="3"/>
    </row>
    <row r="832" spans="9:13" ht="15.75" customHeight="1" x14ac:dyDescent="0.25">
      <c r="I832" s="3"/>
      <c r="M832" s="3"/>
    </row>
    <row r="833" spans="9:13" ht="15.75" customHeight="1" x14ac:dyDescent="0.25">
      <c r="I833" s="3"/>
      <c r="M833" s="3"/>
    </row>
    <row r="834" spans="9:13" ht="15.75" customHeight="1" x14ac:dyDescent="0.25">
      <c r="I834" s="3"/>
      <c r="M834" s="3"/>
    </row>
    <row r="835" spans="9:13" ht="15.75" customHeight="1" x14ac:dyDescent="0.25">
      <c r="I835" s="3"/>
      <c r="M835" s="3"/>
    </row>
    <row r="836" spans="9:13" ht="15.75" customHeight="1" x14ac:dyDescent="0.25">
      <c r="I836" s="3"/>
      <c r="M836" s="3"/>
    </row>
    <row r="837" spans="9:13" ht="15.75" customHeight="1" x14ac:dyDescent="0.25">
      <c r="I837" s="3"/>
      <c r="M837" s="3"/>
    </row>
    <row r="838" spans="9:13" ht="15.75" customHeight="1" x14ac:dyDescent="0.25">
      <c r="I838" s="3"/>
      <c r="M838" s="3"/>
    </row>
    <row r="839" spans="9:13" ht="15.75" customHeight="1" x14ac:dyDescent="0.25">
      <c r="I839" s="3"/>
      <c r="M839" s="3"/>
    </row>
    <row r="840" spans="9:13" ht="15.75" customHeight="1" x14ac:dyDescent="0.25">
      <c r="I840" s="3"/>
      <c r="M840" s="3"/>
    </row>
    <row r="841" spans="9:13" ht="15.75" customHeight="1" x14ac:dyDescent="0.25">
      <c r="I841" s="3"/>
      <c r="M841" s="3"/>
    </row>
    <row r="842" spans="9:13" ht="15.75" customHeight="1" x14ac:dyDescent="0.25">
      <c r="I842" s="3"/>
      <c r="M842" s="3"/>
    </row>
    <row r="843" spans="9:13" ht="15.75" customHeight="1" x14ac:dyDescent="0.25">
      <c r="I843" s="3"/>
      <c r="M843" s="3"/>
    </row>
    <row r="844" spans="9:13" ht="15.75" customHeight="1" x14ac:dyDescent="0.25">
      <c r="I844" s="3"/>
      <c r="M844" s="3"/>
    </row>
    <row r="845" spans="9:13" ht="15.75" customHeight="1" x14ac:dyDescent="0.25">
      <c r="I845" s="3"/>
      <c r="M845" s="3"/>
    </row>
    <row r="846" spans="9:13" ht="15.75" customHeight="1" x14ac:dyDescent="0.25">
      <c r="I846" s="3"/>
      <c r="M846" s="3"/>
    </row>
    <row r="847" spans="9:13" ht="15.75" customHeight="1" x14ac:dyDescent="0.25">
      <c r="I847" s="3"/>
      <c r="M847" s="3"/>
    </row>
    <row r="848" spans="9:13" ht="15.75" customHeight="1" x14ac:dyDescent="0.25">
      <c r="I848" s="3"/>
      <c r="M848" s="3"/>
    </row>
    <row r="849" spans="9:13" ht="15.75" customHeight="1" x14ac:dyDescent="0.25">
      <c r="I849" s="3"/>
      <c r="M849" s="3"/>
    </row>
    <row r="850" spans="9:13" ht="15.75" customHeight="1" x14ac:dyDescent="0.25">
      <c r="I850" s="3"/>
      <c r="M850" s="3"/>
    </row>
    <row r="851" spans="9:13" ht="15.75" customHeight="1" x14ac:dyDescent="0.25">
      <c r="I851" s="3"/>
      <c r="M851" s="3"/>
    </row>
    <row r="852" spans="9:13" ht="15.75" customHeight="1" x14ac:dyDescent="0.25">
      <c r="I852" s="3"/>
      <c r="M852" s="3"/>
    </row>
    <row r="853" spans="9:13" ht="15.75" customHeight="1" x14ac:dyDescent="0.25">
      <c r="I853" s="3"/>
      <c r="M853" s="3"/>
    </row>
    <row r="854" spans="9:13" ht="15.75" customHeight="1" x14ac:dyDescent="0.25">
      <c r="I854" s="3"/>
      <c r="M854" s="3"/>
    </row>
    <row r="855" spans="9:13" ht="15.75" customHeight="1" x14ac:dyDescent="0.25">
      <c r="I855" s="3"/>
      <c r="M855" s="3"/>
    </row>
    <row r="856" spans="9:13" ht="15.75" customHeight="1" x14ac:dyDescent="0.25">
      <c r="I856" s="3"/>
      <c r="M856" s="3"/>
    </row>
    <row r="857" spans="9:13" ht="15.75" customHeight="1" x14ac:dyDescent="0.25">
      <c r="I857" s="3"/>
      <c r="M857" s="3"/>
    </row>
    <row r="858" spans="9:13" ht="15.75" customHeight="1" x14ac:dyDescent="0.25">
      <c r="I858" s="3"/>
      <c r="M858" s="3"/>
    </row>
    <row r="859" spans="9:13" ht="15.75" customHeight="1" x14ac:dyDescent="0.25">
      <c r="I859" s="3"/>
      <c r="M859" s="3"/>
    </row>
    <row r="860" spans="9:13" ht="15.75" customHeight="1" x14ac:dyDescent="0.25">
      <c r="I860" s="3"/>
      <c r="M860" s="3"/>
    </row>
    <row r="861" spans="9:13" ht="15.75" customHeight="1" x14ac:dyDescent="0.25">
      <c r="I861" s="3"/>
      <c r="M861" s="3"/>
    </row>
    <row r="862" spans="9:13" ht="15.75" customHeight="1" x14ac:dyDescent="0.25">
      <c r="I862" s="3"/>
      <c r="M862" s="3"/>
    </row>
    <row r="863" spans="9:13" ht="15.75" customHeight="1" x14ac:dyDescent="0.25">
      <c r="I863" s="3"/>
      <c r="M863" s="3"/>
    </row>
    <row r="864" spans="9:13" ht="15.75" customHeight="1" x14ac:dyDescent="0.25">
      <c r="I864" s="3"/>
      <c r="M864" s="3"/>
    </row>
    <row r="865" spans="9:13" ht="15.75" customHeight="1" x14ac:dyDescent="0.25">
      <c r="I865" s="3"/>
      <c r="M865" s="3"/>
    </row>
    <row r="866" spans="9:13" ht="15.75" customHeight="1" x14ac:dyDescent="0.25">
      <c r="I866" s="3"/>
      <c r="M866" s="3"/>
    </row>
    <row r="867" spans="9:13" ht="15.75" customHeight="1" x14ac:dyDescent="0.25">
      <c r="I867" s="3"/>
      <c r="M867" s="3"/>
    </row>
    <row r="868" spans="9:13" ht="15.75" customHeight="1" x14ac:dyDescent="0.25">
      <c r="I868" s="3"/>
      <c r="M868" s="3"/>
    </row>
    <row r="869" spans="9:13" ht="15.75" customHeight="1" x14ac:dyDescent="0.25">
      <c r="I869" s="3"/>
      <c r="M869" s="3"/>
    </row>
    <row r="870" spans="9:13" ht="15.75" customHeight="1" x14ac:dyDescent="0.25">
      <c r="I870" s="3"/>
      <c r="M870" s="3"/>
    </row>
    <row r="871" spans="9:13" ht="15.75" customHeight="1" x14ac:dyDescent="0.25">
      <c r="I871" s="3"/>
      <c r="M871" s="3"/>
    </row>
    <row r="872" spans="9:13" ht="15.75" customHeight="1" x14ac:dyDescent="0.25">
      <c r="I872" s="3"/>
      <c r="M872" s="3"/>
    </row>
    <row r="873" spans="9:13" ht="15.75" customHeight="1" x14ac:dyDescent="0.25">
      <c r="I873" s="3"/>
      <c r="M873" s="3"/>
    </row>
    <row r="874" spans="9:13" ht="15.75" customHeight="1" x14ac:dyDescent="0.25">
      <c r="I874" s="3"/>
      <c r="M874" s="3"/>
    </row>
    <row r="875" spans="9:13" ht="15.75" customHeight="1" x14ac:dyDescent="0.25">
      <c r="I875" s="3"/>
      <c r="M875" s="3"/>
    </row>
    <row r="876" spans="9:13" ht="15.75" customHeight="1" x14ac:dyDescent="0.25">
      <c r="I876" s="3"/>
      <c r="M876" s="3"/>
    </row>
    <row r="877" spans="9:13" ht="15.75" customHeight="1" x14ac:dyDescent="0.25">
      <c r="I877" s="3"/>
      <c r="M877" s="3"/>
    </row>
    <row r="878" spans="9:13" ht="15.75" customHeight="1" x14ac:dyDescent="0.25">
      <c r="I878" s="3"/>
      <c r="M878" s="3"/>
    </row>
    <row r="879" spans="9:13" ht="15.75" customHeight="1" x14ac:dyDescent="0.25">
      <c r="I879" s="3"/>
      <c r="M879" s="3"/>
    </row>
    <row r="880" spans="9:13" ht="15.75" customHeight="1" x14ac:dyDescent="0.25">
      <c r="I880" s="3"/>
      <c r="M880" s="3"/>
    </row>
    <row r="881" spans="9:13" ht="15.75" customHeight="1" x14ac:dyDescent="0.25">
      <c r="I881" s="3"/>
      <c r="M881" s="3"/>
    </row>
    <row r="882" spans="9:13" ht="15.75" customHeight="1" x14ac:dyDescent="0.25">
      <c r="I882" s="3"/>
      <c r="M882" s="3"/>
    </row>
    <row r="883" spans="9:13" ht="15.75" customHeight="1" x14ac:dyDescent="0.25">
      <c r="I883" s="3"/>
      <c r="M883" s="3"/>
    </row>
    <row r="884" spans="9:13" ht="15.75" customHeight="1" x14ac:dyDescent="0.25">
      <c r="I884" s="3"/>
      <c r="M884" s="3"/>
    </row>
    <row r="885" spans="9:13" ht="15.75" customHeight="1" x14ac:dyDescent="0.25">
      <c r="I885" s="3"/>
      <c r="M885" s="3"/>
    </row>
    <row r="886" spans="9:13" ht="15.75" customHeight="1" x14ac:dyDescent="0.25">
      <c r="I886" s="3"/>
      <c r="M886" s="3"/>
    </row>
    <row r="887" spans="9:13" ht="15.75" customHeight="1" x14ac:dyDescent="0.25">
      <c r="I887" s="3"/>
      <c r="M887" s="3"/>
    </row>
    <row r="888" spans="9:13" ht="15.75" customHeight="1" x14ac:dyDescent="0.25">
      <c r="I888" s="3"/>
      <c r="M888" s="3"/>
    </row>
    <row r="889" spans="9:13" ht="15.75" customHeight="1" x14ac:dyDescent="0.25">
      <c r="I889" s="3"/>
      <c r="M889" s="3"/>
    </row>
    <row r="890" spans="9:13" ht="15.75" customHeight="1" x14ac:dyDescent="0.25">
      <c r="I890" s="3"/>
      <c r="M890" s="3"/>
    </row>
    <row r="891" spans="9:13" ht="15.75" customHeight="1" x14ac:dyDescent="0.25">
      <c r="I891" s="3"/>
      <c r="M891" s="3"/>
    </row>
    <row r="892" spans="9:13" ht="15.75" customHeight="1" x14ac:dyDescent="0.25">
      <c r="I892" s="3"/>
      <c r="M892" s="3"/>
    </row>
    <row r="893" spans="9:13" ht="15.75" customHeight="1" x14ac:dyDescent="0.25">
      <c r="I893" s="3"/>
      <c r="M893" s="3"/>
    </row>
    <row r="894" spans="9:13" ht="15.75" customHeight="1" x14ac:dyDescent="0.25">
      <c r="I894" s="3"/>
      <c r="M894" s="3"/>
    </row>
    <row r="895" spans="9:13" ht="15.75" customHeight="1" x14ac:dyDescent="0.25">
      <c r="I895" s="3"/>
      <c r="M895" s="3"/>
    </row>
    <row r="896" spans="9:13" ht="15.75" customHeight="1" x14ac:dyDescent="0.25">
      <c r="I896" s="3"/>
      <c r="M896" s="3"/>
    </row>
    <row r="897" spans="9:13" ht="15.75" customHeight="1" x14ac:dyDescent="0.25">
      <c r="I897" s="3"/>
      <c r="M897" s="3"/>
    </row>
    <row r="898" spans="9:13" ht="15.75" customHeight="1" x14ac:dyDescent="0.25">
      <c r="I898" s="3"/>
      <c r="M898" s="3"/>
    </row>
    <row r="899" spans="9:13" ht="15.75" customHeight="1" x14ac:dyDescent="0.25">
      <c r="I899" s="3"/>
      <c r="M899" s="3"/>
    </row>
    <row r="900" spans="9:13" ht="15.75" customHeight="1" x14ac:dyDescent="0.25">
      <c r="I900" s="3"/>
      <c r="M900" s="3"/>
    </row>
    <row r="901" spans="9:13" ht="15.75" customHeight="1" x14ac:dyDescent="0.25">
      <c r="I901" s="3"/>
      <c r="M901" s="3"/>
    </row>
    <row r="902" spans="9:13" ht="15.75" customHeight="1" x14ac:dyDescent="0.25">
      <c r="I902" s="3"/>
      <c r="M902" s="3"/>
    </row>
    <row r="903" spans="9:13" ht="15.75" customHeight="1" x14ac:dyDescent="0.25">
      <c r="I903" s="3"/>
      <c r="M903" s="3"/>
    </row>
    <row r="904" spans="9:13" ht="15.75" customHeight="1" x14ac:dyDescent="0.25">
      <c r="I904" s="3"/>
      <c r="M904" s="3"/>
    </row>
    <row r="905" spans="9:13" ht="15.75" customHeight="1" x14ac:dyDescent="0.25">
      <c r="I905" s="3"/>
      <c r="M905" s="3"/>
    </row>
    <row r="906" spans="9:13" ht="15.75" customHeight="1" x14ac:dyDescent="0.25">
      <c r="I906" s="3"/>
      <c r="M906" s="3"/>
    </row>
    <row r="907" spans="9:13" ht="15.75" customHeight="1" x14ac:dyDescent="0.25">
      <c r="I907" s="3"/>
      <c r="M907" s="3"/>
    </row>
    <row r="908" spans="9:13" ht="15.75" customHeight="1" x14ac:dyDescent="0.25">
      <c r="I908" s="3"/>
      <c r="M908" s="3"/>
    </row>
    <row r="909" spans="9:13" ht="15.75" customHeight="1" x14ac:dyDescent="0.25">
      <c r="I909" s="3"/>
      <c r="M909" s="3"/>
    </row>
    <row r="910" spans="9:13" ht="15.75" customHeight="1" x14ac:dyDescent="0.25">
      <c r="I910" s="3"/>
      <c r="M910" s="3"/>
    </row>
    <row r="911" spans="9:13" ht="15.75" customHeight="1" x14ac:dyDescent="0.25">
      <c r="I911" s="3"/>
      <c r="M911" s="3"/>
    </row>
    <row r="912" spans="9:13" ht="15.75" customHeight="1" x14ac:dyDescent="0.25">
      <c r="I912" s="3"/>
      <c r="M912" s="3"/>
    </row>
    <row r="913" spans="9:13" ht="15.75" customHeight="1" x14ac:dyDescent="0.25">
      <c r="I913" s="3"/>
      <c r="M913" s="3"/>
    </row>
    <row r="914" spans="9:13" ht="15.75" customHeight="1" x14ac:dyDescent="0.25">
      <c r="I914" s="3"/>
      <c r="M914" s="3"/>
    </row>
    <row r="915" spans="9:13" ht="15.75" customHeight="1" x14ac:dyDescent="0.25">
      <c r="I915" s="3"/>
      <c r="M915" s="3"/>
    </row>
    <row r="916" spans="9:13" ht="15.75" customHeight="1" x14ac:dyDescent="0.25">
      <c r="I916" s="3"/>
      <c r="M916" s="3"/>
    </row>
    <row r="917" spans="9:13" ht="15.75" customHeight="1" x14ac:dyDescent="0.25">
      <c r="I917" s="3"/>
      <c r="M917" s="3"/>
    </row>
    <row r="918" spans="9:13" ht="15.75" customHeight="1" x14ac:dyDescent="0.25">
      <c r="I918" s="3"/>
      <c r="M918" s="3"/>
    </row>
    <row r="919" spans="9:13" ht="15.75" customHeight="1" x14ac:dyDescent="0.25">
      <c r="I919" s="3"/>
      <c r="M919" s="3"/>
    </row>
    <row r="920" spans="9:13" ht="15.75" customHeight="1" x14ac:dyDescent="0.25">
      <c r="I920" s="3"/>
      <c r="M920" s="3"/>
    </row>
    <row r="921" spans="9:13" ht="15.75" customHeight="1" x14ac:dyDescent="0.25">
      <c r="I921" s="3"/>
      <c r="M921" s="3"/>
    </row>
    <row r="922" spans="9:13" ht="15.75" customHeight="1" x14ac:dyDescent="0.25">
      <c r="I922" s="3"/>
      <c r="M922" s="3"/>
    </row>
    <row r="923" spans="9:13" ht="15.75" customHeight="1" x14ac:dyDescent="0.25">
      <c r="I923" s="3"/>
      <c r="M923" s="3"/>
    </row>
    <row r="924" spans="9:13" ht="15.75" customHeight="1" x14ac:dyDescent="0.25">
      <c r="I924" s="3"/>
      <c r="M924" s="3"/>
    </row>
    <row r="925" spans="9:13" ht="15.75" customHeight="1" x14ac:dyDescent="0.25">
      <c r="I925" s="3"/>
      <c r="M925" s="3"/>
    </row>
    <row r="926" spans="9:13" ht="15.75" customHeight="1" x14ac:dyDescent="0.25">
      <c r="I926" s="3"/>
      <c r="M926" s="3"/>
    </row>
    <row r="927" spans="9:13" ht="15.75" customHeight="1" x14ac:dyDescent="0.25">
      <c r="I927" s="3"/>
      <c r="M927" s="3"/>
    </row>
    <row r="928" spans="9:13" ht="15.75" customHeight="1" x14ac:dyDescent="0.25">
      <c r="I928" s="3"/>
      <c r="M928" s="3"/>
    </row>
    <row r="929" spans="9:13" ht="15.75" customHeight="1" x14ac:dyDescent="0.25">
      <c r="I929" s="3"/>
      <c r="M929" s="3"/>
    </row>
    <row r="930" spans="9:13" ht="15.75" customHeight="1" x14ac:dyDescent="0.25">
      <c r="I930" s="3"/>
      <c r="M930" s="3"/>
    </row>
    <row r="931" spans="9:13" ht="15.75" customHeight="1" x14ac:dyDescent="0.25">
      <c r="I931" s="3"/>
      <c r="M931" s="3"/>
    </row>
    <row r="932" spans="9:13" ht="15.75" customHeight="1" x14ac:dyDescent="0.25">
      <c r="I932" s="3"/>
      <c r="M932" s="3"/>
    </row>
    <row r="933" spans="9:13" ht="15.75" customHeight="1" x14ac:dyDescent="0.25">
      <c r="I933" s="3"/>
      <c r="M933" s="3"/>
    </row>
    <row r="934" spans="9:13" ht="15.75" customHeight="1" x14ac:dyDescent="0.25">
      <c r="I934" s="3"/>
      <c r="M934" s="3"/>
    </row>
    <row r="935" spans="9:13" ht="15.75" customHeight="1" x14ac:dyDescent="0.25">
      <c r="I935" s="3"/>
      <c r="M935" s="3"/>
    </row>
    <row r="936" spans="9:13" ht="15.75" customHeight="1" x14ac:dyDescent="0.25">
      <c r="I936" s="3"/>
      <c r="M936" s="3"/>
    </row>
    <row r="937" spans="9:13" ht="15.75" customHeight="1" x14ac:dyDescent="0.25">
      <c r="I937" s="3"/>
      <c r="M937" s="3"/>
    </row>
    <row r="938" spans="9:13" ht="15.75" customHeight="1" x14ac:dyDescent="0.25">
      <c r="I938" s="3"/>
      <c r="M938" s="3"/>
    </row>
    <row r="939" spans="9:13" ht="15.75" customHeight="1" x14ac:dyDescent="0.25">
      <c r="I939" s="3"/>
      <c r="M939" s="3"/>
    </row>
    <row r="940" spans="9:13" ht="15.75" customHeight="1" x14ac:dyDescent="0.25">
      <c r="I940" s="3"/>
      <c r="M940" s="3"/>
    </row>
    <row r="941" spans="9:13" ht="15.75" customHeight="1" x14ac:dyDescent="0.25">
      <c r="I941" s="3"/>
      <c r="M941" s="3"/>
    </row>
    <row r="942" spans="9:13" ht="15.75" customHeight="1" x14ac:dyDescent="0.25">
      <c r="I942" s="3"/>
      <c r="M942" s="3"/>
    </row>
    <row r="943" spans="9:13" ht="15.75" customHeight="1" x14ac:dyDescent="0.25">
      <c r="I943" s="3"/>
      <c r="M943" s="3"/>
    </row>
    <row r="944" spans="9:13" ht="15.75" customHeight="1" x14ac:dyDescent="0.25">
      <c r="I944" s="3"/>
      <c r="M944" s="3"/>
    </row>
    <row r="945" spans="9:13" ht="15.75" customHeight="1" x14ac:dyDescent="0.25">
      <c r="I945" s="3"/>
      <c r="M945" s="3"/>
    </row>
    <row r="946" spans="9:13" ht="15.75" customHeight="1" x14ac:dyDescent="0.25">
      <c r="I946" s="3"/>
      <c r="M946" s="3"/>
    </row>
    <row r="947" spans="9:13" ht="15.75" customHeight="1" x14ac:dyDescent="0.25">
      <c r="I947" s="3"/>
      <c r="M947" s="3"/>
    </row>
    <row r="948" spans="9:13" ht="15.75" customHeight="1" x14ac:dyDescent="0.25">
      <c r="I948" s="3"/>
      <c r="M948" s="3"/>
    </row>
    <row r="949" spans="9:13" ht="15.75" customHeight="1" x14ac:dyDescent="0.25">
      <c r="I949" s="3"/>
      <c r="M949" s="3"/>
    </row>
    <row r="950" spans="9:13" ht="15.75" customHeight="1" x14ac:dyDescent="0.25">
      <c r="I950" s="3"/>
      <c r="M950" s="3"/>
    </row>
    <row r="951" spans="9:13" ht="15.75" customHeight="1" x14ac:dyDescent="0.25">
      <c r="I951" s="3"/>
      <c r="M951" s="3"/>
    </row>
    <row r="952" spans="9:13" ht="15.75" customHeight="1" x14ac:dyDescent="0.25">
      <c r="I952" s="3"/>
      <c r="M952" s="3"/>
    </row>
    <row r="953" spans="9:13" ht="15.75" customHeight="1" x14ac:dyDescent="0.25">
      <c r="I953" s="3"/>
      <c r="M953" s="3"/>
    </row>
    <row r="954" spans="9:13" ht="15.75" customHeight="1" x14ac:dyDescent="0.25">
      <c r="I954" s="3"/>
      <c r="M954" s="3"/>
    </row>
    <row r="955" spans="9:13" ht="15.75" customHeight="1" x14ac:dyDescent="0.25">
      <c r="I955" s="3"/>
      <c r="M955" s="3"/>
    </row>
    <row r="956" spans="9:13" ht="15.75" customHeight="1" x14ac:dyDescent="0.25">
      <c r="I956" s="3"/>
      <c r="M956" s="3"/>
    </row>
    <row r="957" spans="9:13" ht="15.75" customHeight="1" x14ac:dyDescent="0.25">
      <c r="I957" s="3"/>
      <c r="M957" s="3"/>
    </row>
    <row r="958" spans="9:13" ht="15.75" customHeight="1" x14ac:dyDescent="0.25">
      <c r="I958" s="3"/>
      <c r="M958" s="3"/>
    </row>
    <row r="959" spans="9:13" ht="15.75" customHeight="1" x14ac:dyDescent="0.25">
      <c r="I959" s="3"/>
      <c r="M959" s="3"/>
    </row>
    <row r="960" spans="9:13" ht="15.75" customHeight="1" x14ac:dyDescent="0.25">
      <c r="I960" s="3"/>
      <c r="M960" s="3"/>
    </row>
    <row r="961" spans="9:13" ht="15.75" customHeight="1" x14ac:dyDescent="0.25">
      <c r="I961" s="3"/>
      <c r="M961" s="3"/>
    </row>
    <row r="962" spans="9:13" ht="15.75" customHeight="1" x14ac:dyDescent="0.25">
      <c r="I962" s="3"/>
      <c r="M962" s="3"/>
    </row>
    <row r="963" spans="9:13" ht="15.75" customHeight="1" x14ac:dyDescent="0.25">
      <c r="I963" s="3"/>
      <c r="M963" s="3"/>
    </row>
    <row r="964" spans="9:13" ht="15.75" customHeight="1" x14ac:dyDescent="0.25">
      <c r="I964" s="3"/>
      <c r="M964" s="3"/>
    </row>
    <row r="965" spans="9:13" ht="15.75" customHeight="1" x14ac:dyDescent="0.25">
      <c r="I965" s="3"/>
      <c r="M965" s="3"/>
    </row>
    <row r="966" spans="9:13" ht="15.75" customHeight="1" x14ac:dyDescent="0.25">
      <c r="I966" s="3"/>
      <c r="M966" s="3"/>
    </row>
    <row r="967" spans="9:13" ht="15.75" customHeight="1" x14ac:dyDescent="0.25">
      <c r="I967" s="3"/>
      <c r="M967" s="3"/>
    </row>
    <row r="968" spans="9:13" ht="15.75" customHeight="1" x14ac:dyDescent="0.25">
      <c r="I968" s="3"/>
      <c r="M968" s="3"/>
    </row>
    <row r="969" spans="9:13" ht="15.75" customHeight="1" x14ac:dyDescent="0.25">
      <c r="I969" s="3"/>
      <c r="M969" s="3"/>
    </row>
    <row r="970" spans="9:13" ht="15.75" customHeight="1" x14ac:dyDescent="0.25">
      <c r="I970" s="3"/>
      <c r="M970" s="3"/>
    </row>
    <row r="971" spans="9:13" ht="15.75" customHeight="1" x14ac:dyDescent="0.25">
      <c r="I971" s="3"/>
      <c r="M971" s="3"/>
    </row>
    <row r="972" spans="9:13" ht="15.75" customHeight="1" x14ac:dyDescent="0.25">
      <c r="I972" s="3"/>
      <c r="M972" s="3"/>
    </row>
    <row r="973" spans="9:13" ht="15.75" customHeight="1" x14ac:dyDescent="0.25">
      <c r="I973" s="3"/>
      <c r="M973" s="3"/>
    </row>
    <row r="974" spans="9:13" ht="15.75" customHeight="1" x14ac:dyDescent="0.25">
      <c r="I974" s="3"/>
      <c r="M974" s="3"/>
    </row>
    <row r="975" spans="9:13" ht="15.75" customHeight="1" x14ac:dyDescent="0.25">
      <c r="I975" s="3"/>
      <c r="M975" s="3"/>
    </row>
    <row r="976" spans="9:13" ht="15.75" customHeight="1" x14ac:dyDescent="0.25">
      <c r="I976" s="3"/>
      <c r="M976" s="3"/>
    </row>
    <row r="977" spans="9:13" ht="15.75" customHeight="1" x14ac:dyDescent="0.25">
      <c r="I977" s="3"/>
      <c r="M977" s="3"/>
    </row>
    <row r="978" spans="9:13" ht="15.75" customHeight="1" x14ac:dyDescent="0.25">
      <c r="I978" s="3"/>
      <c r="M978" s="3"/>
    </row>
    <row r="979" spans="9:13" ht="15.75" customHeight="1" x14ac:dyDescent="0.25">
      <c r="I979" s="3"/>
      <c r="M979" s="3"/>
    </row>
    <row r="980" spans="9:13" ht="15.75" customHeight="1" x14ac:dyDescent="0.25">
      <c r="I980" s="3"/>
      <c r="M980" s="3"/>
    </row>
    <row r="981" spans="9:13" ht="15.75" customHeight="1" x14ac:dyDescent="0.25">
      <c r="I981" s="3"/>
      <c r="M981" s="3"/>
    </row>
    <row r="982" spans="9:13" ht="15.75" customHeight="1" x14ac:dyDescent="0.25">
      <c r="I982" s="3"/>
      <c r="M982" s="3"/>
    </row>
    <row r="983" spans="9:13" ht="15.75" customHeight="1" x14ac:dyDescent="0.25">
      <c r="I983" s="3"/>
      <c r="M983" s="3"/>
    </row>
    <row r="984" spans="9:13" ht="15.75" customHeight="1" x14ac:dyDescent="0.25">
      <c r="I984" s="3"/>
      <c r="M984" s="3"/>
    </row>
    <row r="985" spans="9:13" ht="15.75" customHeight="1" x14ac:dyDescent="0.25">
      <c r="I985" s="3"/>
      <c r="M985" s="3"/>
    </row>
    <row r="986" spans="9:13" ht="15.75" customHeight="1" x14ac:dyDescent="0.25">
      <c r="I986" s="3"/>
      <c r="M986" s="3"/>
    </row>
    <row r="987" spans="9:13" ht="15.75" customHeight="1" x14ac:dyDescent="0.25">
      <c r="I987" s="3"/>
      <c r="M987" s="3"/>
    </row>
    <row r="988" spans="9:13" ht="15.75" customHeight="1" x14ac:dyDescent="0.25">
      <c r="I988" s="3"/>
      <c r="M988" s="3"/>
    </row>
    <row r="989" spans="9:13" ht="15.75" customHeight="1" x14ac:dyDescent="0.25">
      <c r="I989" s="3"/>
      <c r="M989" s="3"/>
    </row>
    <row r="990" spans="9:13" ht="15.75" customHeight="1" x14ac:dyDescent="0.25">
      <c r="I990" s="3"/>
      <c r="M990" s="3"/>
    </row>
    <row r="991" spans="9:13" ht="15.75" customHeight="1" x14ac:dyDescent="0.25">
      <c r="I991" s="3"/>
      <c r="M991" s="3"/>
    </row>
    <row r="992" spans="9:13" ht="15.75" customHeight="1" x14ac:dyDescent="0.25">
      <c r="I992" s="3"/>
      <c r="M992" s="3"/>
    </row>
    <row r="993" spans="9:13" ht="15.75" customHeight="1" x14ac:dyDescent="0.25">
      <c r="I993" s="3"/>
      <c r="M993" s="3"/>
    </row>
    <row r="994" spans="9:13" ht="15.75" customHeight="1" x14ac:dyDescent="0.25">
      <c r="I994" s="3"/>
      <c r="M994" s="3"/>
    </row>
    <row r="995" spans="9:13" ht="15.75" customHeight="1" x14ac:dyDescent="0.25">
      <c r="I995" s="3"/>
      <c r="M995" s="3"/>
    </row>
    <row r="996" spans="9:13" ht="15.75" customHeight="1" x14ac:dyDescent="0.25">
      <c r="I996" s="3"/>
      <c r="M996" s="3"/>
    </row>
    <row r="997" spans="9:13" ht="15.75" customHeight="1" x14ac:dyDescent="0.25">
      <c r="I997" s="3"/>
      <c r="M997" s="3"/>
    </row>
    <row r="998" spans="9:13" ht="15.75" customHeight="1" x14ac:dyDescent="0.25">
      <c r="I998" s="3"/>
      <c r="M998" s="3"/>
    </row>
    <row r="999" spans="9:13" ht="15.75" customHeight="1" x14ac:dyDescent="0.25">
      <c r="I999" s="3"/>
      <c r="M999" s="3"/>
    </row>
    <row r="1000" spans="9:13" ht="15.75" customHeight="1" x14ac:dyDescent="0.25">
      <c r="I1000" s="3"/>
      <c r="M1000" s="3"/>
    </row>
    <row r="1001" spans="9:13" ht="15.75" customHeight="1" x14ac:dyDescent="0.25">
      <c r="I1001" s="3"/>
      <c r="M1001" s="3"/>
    </row>
    <row r="1002" spans="9:13" ht="15.75" customHeight="1" x14ac:dyDescent="0.25">
      <c r="I1002" s="3"/>
      <c r="M1002" s="3"/>
    </row>
  </sheetData>
  <sheetProtection selectLockedCells="1"/>
  <mergeCells count="10">
    <mergeCell ref="K2:L2"/>
    <mergeCell ref="F3:I3"/>
    <mergeCell ref="I8:K8"/>
    <mergeCell ref="D41:G41"/>
    <mergeCell ref="D42:G43"/>
    <mergeCell ref="D109:G109"/>
    <mergeCell ref="B1:D1"/>
    <mergeCell ref="F2:J2"/>
    <mergeCell ref="D39:G40"/>
    <mergeCell ref="D44:G45"/>
  </mergeCells>
  <conditionalFormatting sqref="B1">
    <cfRule type="cellIs" dxfId="233" priority="1" operator="equal">
      <formula>"Terminé"</formula>
    </cfRule>
    <cfRule type="cellIs" dxfId="232" priority="2" operator="equal">
      <formula>"En rédaction"</formula>
    </cfRule>
  </conditionalFormatting>
  <conditionalFormatting sqref="F2:F3 K3 F6">
    <cfRule type="expression" dxfId="231" priority="25">
      <formula>$B$1="Terminé"</formula>
    </cfRule>
  </conditionalFormatting>
  <conditionalFormatting sqref="I20:I21 I23:I24">
    <cfRule type="expression" dxfId="230" priority="44">
      <formula>$B$1="Terminé"</formula>
    </cfRule>
  </conditionalFormatting>
  <conditionalFormatting sqref="I47">
    <cfRule type="expression" dxfId="229" priority="47">
      <formula>$B$1="Terminé"</formula>
    </cfRule>
  </conditionalFormatting>
  <conditionalFormatting sqref="I13:K17 I27:K34 I103:K108 M103:M108">
    <cfRule type="expression" dxfId="228" priority="3">
      <formula>$B$1="Terminé"</formula>
    </cfRule>
  </conditionalFormatting>
  <conditionalFormatting sqref="I37:K37">
    <cfRule type="expression" dxfId="227" priority="83">
      <formula>$B$1="Terminé"</formula>
    </cfRule>
  </conditionalFormatting>
  <conditionalFormatting sqref="I39:K39">
    <cfRule type="expression" dxfId="226" priority="6">
      <formula>$B$1="Terminé"</formula>
    </cfRule>
  </conditionalFormatting>
  <conditionalFormatting sqref="I41:K42">
    <cfRule type="expression" dxfId="225" priority="7">
      <formula>$B$1="Terminé"</formula>
    </cfRule>
  </conditionalFormatting>
  <conditionalFormatting sqref="I44:K44">
    <cfRule type="expression" dxfId="224" priority="9">
      <formula>$B$1="Terminé"</formula>
    </cfRule>
  </conditionalFormatting>
  <conditionalFormatting sqref="I50:K57">
    <cfRule type="expression" dxfId="223" priority="12">
      <formula>$B$1="Terminé"</formula>
    </cfRule>
  </conditionalFormatting>
  <conditionalFormatting sqref="I64:K67">
    <cfRule type="expression" dxfId="222" priority="13">
      <formula>$B$1="Terminé"</formula>
    </cfRule>
  </conditionalFormatting>
  <conditionalFormatting sqref="I70:K77">
    <cfRule type="expression" dxfId="221" priority="14">
      <formula>$B$1="Terminé"</formula>
    </cfRule>
  </conditionalFormatting>
  <conditionalFormatting sqref="I80:K83">
    <cfRule type="expression" dxfId="220" priority="15">
      <formula>$B$1="Terminé"</formula>
    </cfRule>
  </conditionalFormatting>
  <conditionalFormatting sqref="I86:K89">
    <cfRule type="expression" dxfId="219" priority="16">
      <formula>$B$1="Terminé"</formula>
    </cfRule>
  </conditionalFormatting>
  <conditionalFormatting sqref="I92:K95">
    <cfRule type="expression" dxfId="218" priority="19">
      <formula>$B$1="Terminé"</formula>
    </cfRule>
  </conditionalFormatting>
  <conditionalFormatting sqref="I98:K100">
    <cfRule type="expression" dxfId="217" priority="18">
      <formula>$B$1="Terminé"</formula>
    </cfRule>
  </conditionalFormatting>
  <conditionalFormatting sqref="I111:K114">
    <cfRule type="expression" dxfId="216" priority="20">
      <formula>$B$1="Terminé"</formula>
    </cfRule>
  </conditionalFormatting>
  <conditionalFormatting sqref="I117:K121">
    <cfRule type="expression" dxfId="215" priority="21">
      <formula>$B$1="Terminé"</formula>
    </cfRule>
  </conditionalFormatting>
  <conditionalFormatting sqref="I124:K126">
    <cfRule type="expression" dxfId="214" priority="22">
      <formula>$B$1="Terminé"</formula>
    </cfRule>
  </conditionalFormatting>
  <conditionalFormatting sqref="I129:K130">
    <cfRule type="expression" dxfId="213" priority="23">
      <formula>$B$1="Terminé"</formula>
    </cfRule>
  </conditionalFormatting>
  <conditionalFormatting sqref="I133:K139">
    <cfRule type="expression" dxfId="212" priority="24">
      <formula>$B$1="Terminé"</formula>
    </cfRule>
  </conditionalFormatting>
  <conditionalFormatting sqref="J20:K24">
    <cfRule type="expression" dxfId="211" priority="5">
      <formula>$B$1="Terminé"</formula>
    </cfRule>
  </conditionalFormatting>
  <conditionalFormatting sqref="J46:K47">
    <cfRule type="expression" dxfId="210" priority="10">
      <formula>$B$1="Terminé"</formula>
    </cfRule>
  </conditionalFormatting>
  <conditionalFormatting sqref="M7">
    <cfRule type="expression" dxfId="209" priority="82">
      <formula>$B$1="Terminé"</formula>
    </cfRule>
  </conditionalFormatting>
  <conditionalFormatting sqref="M13:M17 M27:M34">
    <cfRule type="expression" dxfId="208" priority="58">
      <formula>$B$1="Terminé"</formula>
    </cfRule>
  </conditionalFormatting>
  <conditionalFormatting sqref="M20:M24">
    <cfRule type="expression" dxfId="207" priority="60">
      <formula>$B$1="Terminé"</formula>
    </cfRule>
  </conditionalFormatting>
  <conditionalFormatting sqref="M37">
    <cfRule type="expression" dxfId="206" priority="86">
      <formula>$B$1="Terminé"</formula>
    </cfRule>
  </conditionalFormatting>
  <conditionalFormatting sqref="M39">
    <cfRule type="expression" dxfId="205" priority="61">
      <formula>$B$1="Terminé"</formula>
    </cfRule>
  </conditionalFormatting>
  <conditionalFormatting sqref="M41:M42">
    <cfRule type="expression" dxfId="204" priority="62">
      <formula>$B$1="Terminé"</formula>
    </cfRule>
  </conditionalFormatting>
  <conditionalFormatting sqref="M44">
    <cfRule type="expression" dxfId="203" priority="64">
      <formula>$B$1="Terminé"</formula>
    </cfRule>
  </conditionalFormatting>
  <conditionalFormatting sqref="M46:M47">
    <cfRule type="expression" dxfId="202" priority="65">
      <formula>$B$1="Terminé"</formula>
    </cfRule>
  </conditionalFormatting>
  <conditionalFormatting sqref="M50:M57">
    <cfRule type="expression" dxfId="201" priority="67">
      <formula>$B$1="Terminé"</formula>
    </cfRule>
  </conditionalFormatting>
  <conditionalFormatting sqref="M64:M67">
    <cfRule type="expression" dxfId="200" priority="68">
      <formula>$B$1="Terminé"</formula>
    </cfRule>
  </conditionalFormatting>
  <conditionalFormatting sqref="M70:M77">
    <cfRule type="expression" dxfId="199" priority="69">
      <formula>$B$1="Terminé"</formula>
    </cfRule>
  </conditionalFormatting>
  <conditionalFormatting sqref="M80:M83">
    <cfRule type="expression" dxfId="198" priority="70">
      <formula>$B$1="Terminé"</formula>
    </cfRule>
  </conditionalFormatting>
  <conditionalFormatting sqref="M86:M89">
    <cfRule type="expression" dxfId="197" priority="71">
      <formula>$B$1="Terminé"</formula>
    </cfRule>
  </conditionalFormatting>
  <conditionalFormatting sqref="M92:M95">
    <cfRule type="expression" dxfId="196" priority="74">
      <formula>$B$1="Terminé"</formula>
    </cfRule>
  </conditionalFormatting>
  <conditionalFormatting sqref="M98:M100">
    <cfRule type="expression" dxfId="195" priority="73">
      <formula>$B$1="Terminé"</formula>
    </cfRule>
  </conditionalFormatting>
  <conditionalFormatting sqref="M111:M114">
    <cfRule type="expression" dxfId="194" priority="75">
      <formula>$B$1="Terminé"</formula>
    </cfRule>
  </conditionalFormatting>
  <conditionalFormatting sqref="M117:M121">
    <cfRule type="expression" dxfId="193" priority="76">
      <formula>$B$1="Terminé"</formula>
    </cfRule>
  </conditionalFormatting>
  <conditionalFormatting sqref="M124:M126">
    <cfRule type="expression" dxfId="192" priority="77">
      <formula>$B$1="Terminé"</formula>
    </cfRule>
  </conditionalFormatting>
  <conditionalFormatting sqref="M129:M130">
    <cfRule type="expression" dxfId="191" priority="78">
      <formula>$B$1="Terminé"</formula>
    </cfRule>
  </conditionalFormatting>
  <conditionalFormatting sqref="M133:M139">
    <cfRule type="expression" dxfId="190" priority="79">
      <formula>$B$1="Terminé"</formula>
    </cfRule>
  </conditionalFormatting>
  <dataValidations count="2">
    <dataValidation type="list" allowBlank="1" showErrorMessage="1" sqref="M7" xr:uid="{00000000-0002-0000-1000-000000000000}">
      <formula1>"Redressé"</formula1>
    </dataValidation>
    <dataValidation type="list" allowBlank="1" sqref="B1" xr:uid="{00000000-0002-0000-1000-000001000000}">
      <formula1>"Terminé,En rédaction"</formula1>
    </dataValidation>
  </dataValidations>
  <printOptions horizontalCentered="1"/>
  <pageMargins left="0.51181102362204722" right="0.31496062992125984" top="0.39370078740157483" bottom="0.59055118110236227" header="0" footer="0"/>
  <pageSetup scale="61" orientation="portrait" r:id="rId1"/>
  <rowBreaks count="2" manualBreakCount="2">
    <brk id="60" max="13" man="1"/>
    <brk id="115" max="1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9">
    <tabColor rgb="FFFFFFA7"/>
    <outlinePr summaryBelow="0"/>
  </sheetPr>
  <dimension ref="A1:Z1012"/>
  <sheetViews>
    <sheetView showGridLines="0" zoomScaleNormal="100" zoomScaleSheetLayoutView="100" workbookViewId="0">
      <pane ySplit="1" topLeftCell="A2" activePane="bottomLeft" state="frozen"/>
      <selection activeCell="G21" sqref="G21:K21"/>
      <selection pane="bottomLeft" activeCell="B1" sqref="B1:D1"/>
    </sheetView>
  </sheetViews>
  <sheetFormatPr baseColWidth="10" defaultColWidth="12.54296875" defaultRowHeight="15" customHeight="1" outlineLevelRow="2" x14ac:dyDescent="0.25"/>
  <cols>
    <col min="1" max="1" width="3.26953125" customWidth="1"/>
    <col min="2" max="2" width="8.54296875" customWidth="1"/>
    <col min="3" max="3" width="2" customWidth="1"/>
    <col min="4" max="4" width="2.26953125" customWidth="1"/>
    <col min="5" max="5" width="5.54296875" customWidth="1"/>
    <col min="6" max="6" width="3.1796875" customWidth="1"/>
    <col min="7" max="7" width="15.90625" customWidth="1"/>
    <col min="8" max="8" width="30.26953125" customWidth="1"/>
    <col min="9" max="9" width="3.7265625" customWidth="1"/>
    <col min="10" max="10" width="3" customWidth="1"/>
    <col min="11" max="13" width="15.7265625" customWidth="1"/>
    <col min="14" max="14" width="1.26953125" customWidth="1"/>
    <col min="15" max="15" width="15.7265625" customWidth="1"/>
    <col min="16" max="16" width="1.453125" customWidth="1"/>
    <col min="17" max="17" width="15.7265625" customWidth="1"/>
    <col min="18" max="18" width="1.54296875" customWidth="1"/>
    <col min="19" max="19" width="3.54296875" customWidth="1"/>
    <col min="20" max="26" width="10.81640625" customWidth="1"/>
  </cols>
  <sheetData>
    <row r="1" spans="1:26" ht="18" customHeight="1" thickBot="1" x14ac:dyDescent="0.35">
      <c r="A1" s="192"/>
      <c r="B1" s="1744" t="s">
        <v>378</v>
      </c>
      <c r="C1" s="1745"/>
      <c r="D1" s="1746"/>
      <c r="E1" s="192"/>
      <c r="F1" s="192"/>
      <c r="G1" s="192"/>
      <c r="H1" s="192"/>
      <c r="I1" s="192"/>
      <c r="J1" s="192"/>
      <c r="K1" s="192"/>
      <c r="L1" s="192"/>
      <c r="M1" s="192"/>
      <c r="N1" s="192"/>
      <c r="O1" s="1346"/>
      <c r="P1" s="126"/>
      <c r="Q1" s="192"/>
      <c r="R1" s="192"/>
    </row>
    <row r="2" spans="1:26" ht="18" customHeight="1" x14ac:dyDescent="0.3">
      <c r="A2" s="873"/>
      <c r="B2" s="1347" t="s">
        <v>944</v>
      </c>
      <c r="C2" s="1347"/>
      <c r="D2" s="1347"/>
      <c r="E2" s="1347"/>
      <c r="F2" s="1348"/>
      <c r="G2" s="1921" t="str">
        <f>IF(NomOrg="","",NomOrg)</f>
        <v/>
      </c>
      <c r="H2" s="1907"/>
      <c r="I2" s="1907"/>
      <c r="J2" s="1907"/>
      <c r="K2" s="1907"/>
      <c r="L2" s="1907"/>
      <c r="M2" s="1907"/>
      <c r="N2" s="1908"/>
      <c r="O2" s="1922" t="str">
        <f>CONCATENATE("Page ",RIGHT('Table des matières'!$K$24,2))</f>
        <v>Page 27</v>
      </c>
      <c r="P2" s="1701"/>
      <c r="Q2" s="1215" t="str">
        <f>IF(PageDerniere="","",CONCATENATE("sur ",PageDerniere))</f>
        <v>sur 46</v>
      </c>
      <c r="R2" s="874"/>
    </row>
    <row r="3" spans="1:26" ht="18" customHeight="1" x14ac:dyDescent="0.35">
      <c r="A3" s="131"/>
      <c r="B3" s="1923" t="s">
        <v>950</v>
      </c>
      <c r="C3" s="1628"/>
      <c r="D3" s="1628"/>
      <c r="E3" s="1629"/>
      <c r="F3" s="726"/>
      <c r="G3" s="1924" t="str">
        <f>IF(NomProjet="","",NomProjet)</f>
        <v/>
      </c>
      <c r="H3" s="1628"/>
      <c r="I3" s="1628"/>
      <c r="J3" s="1628"/>
      <c r="K3" s="1628"/>
      <c r="L3" s="1629"/>
      <c r="M3" s="1925" t="s">
        <v>951</v>
      </c>
      <c r="N3" s="1926"/>
      <c r="O3" s="1349" t="str">
        <f>IF(NoProjet="","",NoProjet)</f>
        <v/>
      </c>
      <c r="P3" s="737"/>
      <c r="Q3" s="745" t="str">
        <f>VersionDoc</f>
        <v>V260301</v>
      </c>
      <c r="R3" s="132"/>
    </row>
    <row r="4" spans="1:26" ht="11.15" customHeight="1" x14ac:dyDescent="0.35">
      <c r="A4" s="131"/>
      <c r="B4" s="34"/>
      <c r="C4" s="34"/>
      <c r="D4" s="34"/>
      <c r="E4" s="34"/>
      <c r="F4" s="34"/>
      <c r="G4" s="3"/>
      <c r="H4" s="3"/>
      <c r="I4" s="145"/>
      <c r="J4" s="34"/>
      <c r="K4" s="34"/>
      <c r="L4" s="34"/>
      <c r="M4" s="34"/>
      <c r="N4" s="34"/>
      <c r="O4" s="37"/>
      <c r="P4" s="34"/>
      <c r="Q4" s="34"/>
      <c r="R4" s="132"/>
    </row>
    <row r="5" spans="1:26" ht="18" customHeight="1" x14ac:dyDescent="0.25">
      <c r="A5" s="134"/>
      <c r="B5" s="93" t="s">
        <v>1378</v>
      </c>
      <c r="C5" s="39"/>
      <c r="D5" s="39"/>
      <c r="E5" s="39"/>
      <c r="F5" s="39"/>
      <c r="G5" s="41"/>
      <c r="H5" s="41"/>
      <c r="I5" s="133"/>
      <c r="J5" s="39"/>
      <c r="K5" s="58"/>
      <c r="L5" s="39"/>
      <c r="M5" s="39"/>
      <c r="N5" s="39"/>
      <c r="O5" s="382"/>
      <c r="P5" s="39"/>
      <c r="Q5" s="58"/>
      <c r="R5" s="136"/>
    </row>
    <row r="6" spans="1:26" ht="18" customHeight="1" x14ac:dyDescent="0.25">
      <c r="A6" s="134"/>
      <c r="B6" s="1133" t="s">
        <v>1133</v>
      </c>
      <c r="C6" s="39"/>
      <c r="D6" s="39"/>
      <c r="E6" s="39"/>
      <c r="F6" s="39"/>
      <c r="G6" s="1768" t="str">
        <f>IF(DateFinAF="","",DateFinAF)</f>
        <v/>
      </c>
      <c r="H6" s="1629"/>
      <c r="I6" s="135"/>
      <c r="J6" s="39"/>
      <c r="K6" s="39"/>
      <c r="L6" s="39"/>
      <c r="M6" s="39"/>
      <c r="N6" s="39"/>
      <c r="O6" s="1133"/>
      <c r="P6" s="1133"/>
      <c r="Q6" s="1133"/>
      <c r="R6" s="1133"/>
    </row>
    <row r="7" spans="1:26" ht="18" customHeight="1" x14ac:dyDescent="0.3">
      <c r="A7" s="134"/>
      <c r="B7" s="47" t="s">
        <v>1149</v>
      </c>
      <c r="C7" s="134"/>
      <c r="D7" s="134"/>
      <c r="E7" s="134"/>
      <c r="F7" s="134"/>
      <c r="G7" s="134"/>
      <c r="H7" s="134"/>
      <c r="I7" s="134"/>
      <c r="J7" s="134"/>
      <c r="K7" s="134"/>
      <c r="L7" s="134"/>
      <c r="M7" s="134"/>
      <c r="N7" s="134"/>
      <c r="O7" s="134"/>
      <c r="P7" s="134"/>
      <c r="Q7" s="865"/>
      <c r="R7" s="136"/>
      <c r="S7" s="3"/>
      <c r="T7" s="3"/>
      <c r="U7" s="3"/>
      <c r="V7" s="3"/>
      <c r="W7" s="3"/>
      <c r="X7" s="3"/>
      <c r="Y7" s="3"/>
      <c r="Z7" s="3"/>
    </row>
    <row r="8" spans="1:26" ht="18" customHeight="1" thickBot="1" x14ac:dyDescent="0.3">
      <c r="A8" s="137"/>
      <c r="B8" s="383"/>
      <c r="C8" s="39"/>
      <c r="D8" s="39"/>
      <c r="E8" s="39"/>
      <c r="F8" s="39"/>
      <c r="G8" s="41"/>
      <c r="H8" s="41"/>
      <c r="I8" s="1646" t="s">
        <v>1155</v>
      </c>
      <c r="J8" s="1927"/>
      <c r="K8" s="1718" t="str">
        <f>CONCATENATE("  Exercice   ", IF(DateFinAF="","",YEAR(DateFinAF)))</f>
        <v xml:space="preserve">  Exercice   </v>
      </c>
      <c r="L8" s="1719"/>
      <c r="M8" s="1719"/>
      <c r="N8" s="1719"/>
      <c r="O8" s="384"/>
      <c r="P8" s="108"/>
      <c r="Q8" s="139" t="str">
        <f>CONCATENATE("  Exercice   ",IF(DateFinAF="","",YEAR(DateFinAF)-1))</f>
        <v xml:space="preserve">  Exercice   </v>
      </c>
      <c r="R8" s="385"/>
    </row>
    <row r="9" spans="1:26" ht="16" customHeight="1" x14ac:dyDescent="0.25">
      <c r="A9" s="137"/>
      <c r="B9" s="39"/>
      <c r="C9" s="39"/>
      <c r="D9" s="39"/>
      <c r="E9" s="39"/>
      <c r="F9" s="39"/>
      <c r="G9" s="41"/>
      <c r="H9" s="141"/>
      <c r="K9" s="829" t="s">
        <v>1075</v>
      </c>
      <c r="L9" s="829" t="s">
        <v>507</v>
      </c>
      <c r="M9" s="829" t="s">
        <v>1379</v>
      </c>
      <c r="N9" s="108"/>
      <c r="O9" s="829" t="s">
        <v>1295</v>
      </c>
      <c r="P9" s="108"/>
      <c r="Q9" s="829" t="s">
        <v>1295</v>
      </c>
      <c r="R9" s="385"/>
    </row>
    <row r="10" spans="1:26" ht="18" customHeight="1" x14ac:dyDescent="0.25">
      <c r="A10" s="146"/>
      <c r="B10" s="102" t="s">
        <v>421</v>
      </c>
      <c r="D10" s="124"/>
      <c r="E10" s="124"/>
      <c r="F10" s="124"/>
      <c r="G10" s="48"/>
      <c r="H10" s="48"/>
      <c r="I10" s="147"/>
      <c r="J10" s="115"/>
      <c r="K10" s="48"/>
      <c r="L10" s="48"/>
      <c r="M10" s="48"/>
      <c r="N10" s="108"/>
      <c r="O10" s="48"/>
      <c r="P10" s="108"/>
      <c r="Q10" s="48"/>
      <c r="R10" s="148"/>
    </row>
    <row r="11" spans="1:26" ht="13.5" customHeight="1" x14ac:dyDescent="0.25">
      <c r="A11" s="146"/>
      <c r="B11" s="1221"/>
      <c r="C11" s="48" t="s">
        <v>423</v>
      </c>
      <c r="D11" s="124"/>
      <c r="E11" s="124"/>
      <c r="F11" s="124"/>
      <c r="G11" s="115"/>
      <c r="H11" s="115"/>
      <c r="I11" s="147"/>
      <c r="J11" s="1133"/>
      <c r="K11" s="1133"/>
      <c r="L11" s="1133"/>
      <c r="M11" s="1133"/>
      <c r="N11" s="108"/>
      <c r="O11" s="1133"/>
      <c r="P11" s="108"/>
      <c r="Q11" s="1133"/>
      <c r="R11" s="148"/>
    </row>
    <row r="12" spans="1:26" ht="6.75" customHeight="1" x14ac:dyDescent="0.25">
      <c r="A12" s="146"/>
      <c r="B12" s="1221"/>
      <c r="C12" s="1138"/>
      <c r="D12" s="1138"/>
      <c r="E12" s="124"/>
      <c r="F12" s="124"/>
      <c r="G12" s="115"/>
      <c r="H12" s="115"/>
      <c r="I12" s="147"/>
      <c r="J12" s="1133"/>
      <c r="K12" s="1133"/>
      <c r="L12" s="1133"/>
      <c r="M12" s="1133"/>
      <c r="N12" s="386"/>
      <c r="O12" s="1133"/>
      <c r="P12" s="386"/>
      <c r="Q12" s="1133"/>
      <c r="R12" s="148"/>
    </row>
    <row r="13" spans="1:26" ht="18" customHeight="1" thickBot="1" x14ac:dyDescent="0.3">
      <c r="A13" s="387"/>
      <c r="B13" s="1350">
        <v>11100</v>
      </c>
      <c r="C13" s="1351"/>
      <c r="D13" s="1351" t="s">
        <v>425</v>
      </c>
      <c r="E13" s="1351"/>
      <c r="F13" s="1351"/>
      <c r="G13" s="388"/>
      <c r="H13" s="388"/>
      <c r="I13" s="389"/>
      <c r="J13" s="1351"/>
      <c r="K13" s="1352"/>
      <c r="L13" s="1352"/>
      <c r="M13" s="1352">
        <f>SUM(M14,M17)</f>
        <v>0</v>
      </c>
      <c r="N13" s="390"/>
      <c r="O13" s="1352">
        <f>SUM(K13:M13)</f>
        <v>0</v>
      </c>
      <c r="P13" s="1352"/>
      <c r="Q13" s="1352">
        <f>SUM(Q14,Q17)</f>
        <v>0</v>
      </c>
      <c r="R13" s="391"/>
    </row>
    <row r="14" spans="1:26" ht="18" customHeight="1" outlineLevel="1" thickBot="1" x14ac:dyDescent="0.3">
      <c r="A14" s="1583"/>
      <c r="B14" s="1595">
        <v>11110</v>
      </c>
      <c r="C14" s="1584"/>
      <c r="D14" s="1584"/>
      <c r="E14" s="1584" t="s">
        <v>427</v>
      </c>
      <c r="F14" s="1584"/>
      <c r="G14" s="1585"/>
      <c r="H14" s="1585"/>
      <c r="I14" s="1116"/>
      <c r="J14" s="1584"/>
      <c r="K14" s="1586"/>
      <c r="L14" s="1586"/>
      <c r="M14" s="1586">
        <f>SUM(M15:M16)</f>
        <v>0</v>
      </c>
      <c r="N14" s="1586"/>
      <c r="O14" s="1586">
        <f>SUM(K14:M14)</f>
        <v>0</v>
      </c>
      <c r="P14" s="1586"/>
      <c r="Q14" s="1586">
        <f>SUM(Q15:Q16)</f>
        <v>0</v>
      </c>
      <c r="R14" s="875"/>
    </row>
    <row r="15" spans="1:26" ht="18" customHeight="1" outlineLevel="2" thickBot="1" x14ac:dyDescent="0.3">
      <c r="A15" s="1588"/>
      <c r="B15" s="1603">
        <v>11111</v>
      </c>
      <c r="C15" s="1589"/>
      <c r="D15" s="1589"/>
      <c r="E15" s="1589"/>
      <c r="F15" s="1602" t="s">
        <v>1832</v>
      </c>
      <c r="G15" s="1590"/>
      <c r="H15" s="1590"/>
      <c r="I15" s="1591"/>
      <c r="J15" s="1589"/>
      <c r="K15" s="1592"/>
      <c r="L15" s="1592"/>
      <c r="M15" s="1593"/>
      <c r="N15" s="1592"/>
      <c r="O15" s="1592"/>
      <c r="P15" s="1592"/>
      <c r="Q15" s="1593"/>
      <c r="R15" s="875"/>
    </row>
    <row r="16" spans="1:26" ht="18" customHeight="1" outlineLevel="2" thickBot="1" x14ac:dyDescent="0.3">
      <c r="A16" s="1588"/>
      <c r="B16" s="1603">
        <v>11112</v>
      </c>
      <c r="C16" s="1589"/>
      <c r="D16" s="1589"/>
      <c r="E16" s="1589"/>
      <c r="F16" s="1594" t="s">
        <v>1833</v>
      </c>
      <c r="G16" s="1590"/>
      <c r="H16" s="1590"/>
      <c r="I16" s="1591"/>
      <c r="J16" s="1589"/>
      <c r="K16" s="1592"/>
      <c r="L16" s="1592"/>
      <c r="M16" s="1593"/>
      <c r="N16" s="1592"/>
      <c r="O16" s="1592"/>
      <c r="P16" s="1592"/>
      <c r="Q16" s="1593"/>
      <c r="R16" s="875"/>
    </row>
    <row r="17" spans="1:18" ht="18" customHeight="1" outlineLevel="1" thickBot="1" x14ac:dyDescent="0.3">
      <c r="A17" s="1587"/>
      <c r="B17" s="1290">
        <v>11120</v>
      </c>
      <c r="C17" s="1291"/>
      <c r="D17" s="1291"/>
      <c r="E17" s="1291" t="s">
        <v>429</v>
      </c>
      <c r="F17" s="1291"/>
      <c r="G17" s="352"/>
      <c r="H17" s="352"/>
      <c r="I17" s="353"/>
      <c r="J17" s="1291"/>
      <c r="K17" s="1296"/>
      <c r="L17" s="1296"/>
      <c r="M17" s="1298"/>
      <c r="N17" s="1296"/>
      <c r="O17" s="1296">
        <f t="shared" ref="O17:O41" si="0">SUM(K17:M17)</f>
        <v>0</v>
      </c>
      <c r="P17" s="1296"/>
      <c r="Q17" s="1298"/>
      <c r="R17" s="875"/>
    </row>
    <row r="18" spans="1:18" ht="18" customHeight="1" thickBot="1" x14ac:dyDescent="0.3">
      <c r="A18" s="758"/>
      <c r="B18" s="1307">
        <v>11200</v>
      </c>
      <c r="C18" s="1182"/>
      <c r="D18" s="1182" t="s">
        <v>431</v>
      </c>
      <c r="E18" s="1182"/>
      <c r="F18" s="1182"/>
      <c r="G18" s="761"/>
      <c r="H18" s="761"/>
      <c r="I18" s="762">
        <v>4</v>
      </c>
      <c r="J18" s="1182"/>
      <c r="K18" s="1182"/>
      <c r="L18" s="1354"/>
      <c r="M18" s="1183">
        <f>SUM(M19:M20)</f>
        <v>0</v>
      </c>
      <c r="N18" s="876"/>
      <c r="O18" s="1183">
        <f t="shared" si="0"/>
        <v>0</v>
      </c>
      <c r="P18" s="877"/>
      <c r="Q18" s="1183">
        <f>SUM(Q19:Q20)</f>
        <v>0</v>
      </c>
      <c r="R18" s="148"/>
    </row>
    <row r="19" spans="1:18" ht="18" customHeight="1" outlineLevel="1" thickBot="1" x14ac:dyDescent="0.3">
      <c r="A19" s="1353"/>
      <c r="B19" s="1604">
        <v>11210</v>
      </c>
      <c r="C19" s="1301"/>
      <c r="D19" s="1301"/>
      <c r="E19" s="1600" t="s">
        <v>1835</v>
      </c>
      <c r="F19" s="1301"/>
      <c r="G19" s="356"/>
      <c r="H19" s="356"/>
      <c r="I19" s="357"/>
      <c r="J19" s="1301"/>
      <c r="K19" s="1305"/>
      <c r="L19" s="1305"/>
      <c r="M19" s="1298"/>
      <c r="N19" s="1305"/>
      <c r="O19" s="1305"/>
      <c r="P19" s="1305"/>
      <c r="Q19" s="1298"/>
      <c r="R19" s="875"/>
    </row>
    <row r="20" spans="1:18" ht="18" customHeight="1" outlineLevel="1" thickBot="1" x14ac:dyDescent="0.3">
      <c r="A20" s="1353"/>
      <c r="B20" s="1604">
        <v>11220</v>
      </c>
      <c r="C20" s="1301"/>
      <c r="D20" s="1301"/>
      <c r="E20" s="1600" t="s">
        <v>1836</v>
      </c>
      <c r="F20" s="1301"/>
      <c r="G20" s="356"/>
      <c r="H20" s="356"/>
      <c r="I20" s="357"/>
      <c r="J20" s="1301"/>
      <c r="K20" s="1305"/>
      <c r="L20" s="1305"/>
      <c r="M20" s="1298"/>
      <c r="N20" s="1305"/>
      <c r="O20" s="1305"/>
      <c r="P20" s="1305"/>
      <c r="Q20" s="1298"/>
      <c r="R20" s="875"/>
    </row>
    <row r="21" spans="1:18" ht="18" customHeight="1" thickBot="1" x14ac:dyDescent="0.3">
      <c r="A21" s="387"/>
      <c r="B21" s="1350">
        <v>11300</v>
      </c>
      <c r="C21" s="1351"/>
      <c r="D21" s="1351" t="s">
        <v>433</v>
      </c>
      <c r="E21" s="1351"/>
      <c r="F21" s="1351"/>
      <c r="G21" s="388"/>
      <c r="H21" s="388"/>
      <c r="I21" s="389">
        <v>5</v>
      </c>
      <c r="J21" s="1351"/>
      <c r="K21" s="1351"/>
      <c r="L21" s="1351"/>
      <c r="M21" s="1356">
        <f>SUM(M22:M31)</f>
        <v>0</v>
      </c>
      <c r="N21" s="390"/>
      <c r="O21" s="1352">
        <f t="shared" si="0"/>
        <v>0</v>
      </c>
      <c r="P21" s="390"/>
      <c r="Q21" s="1352">
        <f>SUM(Q22:Q31)</f>
        <v>0</v>
      </c>
      <c r="R21" s="391"/>
    </row>
    <row r="22" spans="1:18" ht="18" customHeight="1" outlineLevel="1" thickBot="1" x14ac:dyDescent="0.3">
      <c r="A22" s="1353"/>
      <c r="B22" s="1300">
        <v>11310</v>
      </c>
      <c r="C22" s="1301"/>
      <c r="D22" s="1301"/>
      <c r="E22" s="1301" t="s">
        <v>435</v>
      </c>
      <c r="F22" s="1301"/>
      <c r="G22" s="356"/>
      <c r="H22" s="356"/>
      <c r="I22" s="357"/>
      <c r="J22" s="1301"/>
      <c r="K22" s="1305"/>
      <c r="L22" s="1305"/>
      <c r="M22" s="1298"/>
      <c r="N22" s="1305"/>
      <c r="O22" s="1305">
        <f t="shared" si="0"/>
        <v>0</v>
      </c>
      <c r="P22" s="1305"/>
      <c r="Q22" s="1298"/>
      <c r="R22" s="875"/>
    </row>
    <row r="23" spans="1:18" ht="18" customHeight="1" outlineLevel="1" thickBot="1" x14ac:dyDescent="0.3">
      <c r="A23" s="1353"/>
      <c r="B23" s="1300">
        <v>11315</v>
      </c>
      <c r="C23" s="1301"/>
      <c r="D23" s="1301"/>
      <c r="E23" s="1301" t="s">
        <v>437</v>
      </c>
      <c r="F23" s="1301"/>
      <c r="G23" s="356"/>
      <c r="H23" s="356"/>
      <c r="I23" s="357"/>
      <c r="J23" s="1301"/>
      <c r="K23" s="1305"/>
      <c r="L23" s="1305"/>
      <c r="M23" s="1298"/>
      <c r="N23" s="1305"/>
      <c r="O23" s="1305">
        <f t="shared" si="0"/>
        <v>0</v>
      </c>
      <c r="P23" s="1305"/>
      <c r="Q23" s="1298"/>
      <c r="R23" s="875"/>
    </row>
    <row r="24" spans="1:18" ht="18" customHeight="1" outlineLevel="1" thickBot="1" x14ac:dyDescent="0.3">
      <c r="A24" s="1353"/>
      <c r="B24" s="1300">
        <v>11320</v>
      </c>
      <c r="C24" s="1301"/>
      <c r="D24" s="1301"/>
      <c r="E24" s="1301" t="s">
        <v>439</v>
      </c>
      <c r="F24" s="1301"/>
      <c r="G24" s="356"/>
      <c r="H24" s="356"/>
      <c r="I24" s="357"/>
      <c r="J24" s="1301" t="s">
        <v>1271</v>
      </c>
      <c r="K24" s="1305"/>
      <c r="L24" s="1305"/>
      <c r="M24" s="1298"/>
      <c r="N24" s="1305"/>
      <c r="O24" s="1305">
        <f t="shared" si="0"/>
        <v>0</v>
      </c>
      <c r="P24" s="1305"/>
      <c r="Q24" s="1298"/>
      <c r="R24" s="875"/>
    </row>
    <row r="25" spans="1:18" ht="18" customHeight="1" outlineLevel="1" thickBot="1" x14ac:dyDescent="0.3">
      <c r="A25" s="1353"/>
      <c r="B25" s="1300">
        <v>11330</v>
      </c>
      <c r="C25" s="1301"/>
      <c r="D25" s="1301"/>
      <c r="E25" s="1301" t="s">
        <v>441</v>
      </c>
      <c r="F25" s="1301"/>
      <c r="G25" s="356"/>
      <c r="H25" s="356"/>
      <c r="I25" s="357"/>
      <c r="J25" s="1301"/>
      <c r="K25" s="1305"/>
      <c r="L25" s="1305"/>
      <c r="M25" s="1298"/>
      <c r="N25" s="1305"/>
      <c r="O25" s="1305">
        <f t="shared" si="0"/>
        <v>0</v>
      </c>
      <c r="P25" s="1305"/>
      <c r="Q25" s="1298"/>
      <c r="R25" s="875"/>
    </row>
    <row r="26" spans="1:18" ht="18" customHeight="1" outlineLevel="1" thickBot="1" x14ac:dyDescent="0.3">
      <c r="A26" s="1353"/>
      <c r="B26" s="1300">
        <v>11340</v>
      </c>
      <c r="C26" s="1301"/>
      <c r="D26" s="1301"/>
      <c r="E26" s="1301" t="s">
        <v>443</v>
      </c>
      <c r="F26" s="1301"/>
      <c r="G26" s="356"/>
      <c r="H26" s="356"/>
      <c r="I26" s="357"/>
      <c r="J26" s="1301"/>
      <c r="K26" s="1305"/>
      <c r="L26" s="1305"/>
      <c r="M26" s="1298"/>
      <c r="N26" s="1305"/>
      <c r="O26" s="1305">
        <f t="shared" si="0"/>
        <v>0</v>
      </c>
      <c r="P26" s="1305"/>
      <c r="Q26" s="1298"/>
      <c r="R26" s="875"/>
    </row>
    <row r="27" spans="1:18" ht="18" customHeight="1" outlineLevel="1" thickBot="1" x14ac:dyDescent="0.3">
      <c r="A27" s="1353"/>
      <c r="B27" s="1300">
        <v>11350</v>
      </c>
      <c r="C27" s="1301"/>
      <c r="D27" s="1301"/>
      <c r="E27" s="1301" t="s">
        <v>445</v>
      </c>
      <c r="F27" s="1301"/>
      <c r="G27" s="356"/>
      <c r="H27" s="356"/>
      <c r="I27" s="357"/>
      <c r="J27" s="1301"/>
      <c r="K27" s="1305"/>
      <c r="L27" s="1305"/>
      <c r="M27" s="1298"/>
      <c r="N27" s="1305"/>
      <c r="O27" s="1305">
        <f t="shared" si="0"/>
        <v>0</v>
      </c>
      <c r="P27" s="1305"/>
      <c r="Q27" s="1298"/>
      <c r="R27" s="875"/>
    </row>
    <row r="28" spans="1:18" ht="18" customHeight="1" outlineLevel="1" thickBot="1" x14ac:dyDescent="0.3">
      <c r="A28" s="1353"/>
      <c r="B28" s="1300">
        <v>11360</v>
      </c>
      <c r="C28" s="1301"/>
      <c r="D28" s="1301"/>
      <c r="E28" s="1301" t="s">
        <v>447</v>
      </c>
      <c r="F28" s="1301"/>
      <c r="G28" s="356"/>
      <c r="H28" s="356"/>
      <c r="I28" s="357"/>
      <c r="J28" s="1301"/>
      <c r="K28" s="1305"/>
      <c r="L28" s="1305"/>
      <c r="M28" s="1298"/>
      <c r="N28" s="1305"/>
      <c r="O28" s="1305">
        <f t="shared" si="0"/>
        <v>0</v>
      </c>
      <c r="P28" s="1305"/>
      <c r="Q28" s="1298"/>
      <c r="R28" s="875"/>
    </row>
    <row r="29" spans="1:18" ht="18" customHeight="1" outlineLevel="1" thickBot="1" x14ac:dyDescent="0.3">
      <c r="A29" s="1353"/>
      <c r="B29" s="1300">
        <v>11370</v>
      </c>
      <c r="C29" s="1301"/>
      <c r="D29" s="1301"/>
      <c r="E29" s="1301" t="s">
        <v>449</v>
      </c>
      <c r="F29" s="1301"/>
      <c r="G29" s="356"/>
      <c r="H29" s="356"/>
      <c r="I29" s="357"/>
      <c r="J29" s="1301"/>
      <c r="K29" s="1305"/>
      <c r="L29" s="1305"/>
      <c r="M29" s="1298"/>
      <c r="N29" s="1305"/>
      <c r="O29" s="1305">
        <f t="shared" si="0"/>
        <v>0</v>
      </c>
      <c r="P29" s="1305"/>
      <c r="Q29" s="1298"/>
      <c r="R29" s="875"/>
    </row>
    <row r="30" spans="1:18" ht="18" customHeight="1" outlineLevel="1" thickBot="1" x14ac:dyDescent="0.3">
      <c r="A30" s="1353"/>
      <c r="B30" s="1300">
        <v>11380</v>
      </c>
      <c r="C30" s="1301"/>
      <c r="D30" s="1301"/>
      <c r="E30" s="1301" t="s">
        <v>451</v>
      </c>
      <c r="F30" s="1301"/>
      <c r="G30" s="356"/>
      <c r="H30" s="356"/>
      <c r="I30" s="357"/>
      <c r="J30" s="1301"/>
      <c r="K30" s="1305"/>
      <c r="L30" s="1305"/>
      <c r="M30" s="1298"/>
      <c r="N30" s="1305"/>
      <c r="O30" s="1305">
        <f t="shared" si="0"/>
        <v>0</v>
      </c>
      <c r="P30" s="1305"/>
      <c r="Q30" s="1298"/>
      <c r="R30" s="875"/>
    </row>
    <row r="31" spans="1:18" ht="18" customHeight="1" outlineLevel="1" thickBot="1" x14ac:dyDescent="0.3">
      <c r="A31" s="1353"/>
      <c r="B31" s="1300">
        <v>11390</v>
      </c>
      <c r="C31" s="1301"/>
      <c r="D31" s="1301"/>
      <c r="E31" s="1301" t="s">
        <v>453</v>
      </c>
      <c r="F31" s="1301"/>
      <c r="G31" s="356"/>
      <c r="H31" s="1934" t="s">
        <v>1834</v>
      </c>
      <c r="I31" s="1935"/>
      <c r="J31" s="1935"/>
      <c r="K31" s="1936"/>
      <c r="L31" s="1305"/>
      <c r="M31" s="1298"/>
      <c r="N31" s="1305"/>
      <c r="O31" s="1305">
        <f t="shared" si="0"/>
        <v>0</v>
      </c>
      <c r="P31" s="1305"/>
      <c r="Q31" s="1298"/>
      <c r="R31" s="875"/>
    </row>
    <row r="32" spans="1:18" ht="18" customHeight="1" x14ac:dyDescent="0.25">
      <c r="A32" s="758"/>
      <c r="B32" s="1307">
        <v>11400</v>
      </c>
      <c r="C32" s="1182"/>
      <c r="D32" s="1182" t="s">
        <v>455</v>
      </c>
      <c r="E32" s="1182"/>
      <c r="F32" s="1182"/>
      <c r="G32" s="761"/>
      <c r="H32" s="761"/>
      <c r="I32" s="762"/>
      <c r="J32" s="1182"/>
      <c r="K32" s="1182"/>
      <c r="L32" s="1354"/>
      <c r="M32" s="1355"/>
      <c r="N32" s="876"/>
      <c r="O32" s="1183">
        <f t="shared" si="0"/>
        <v>0</v>
      </c>
      <c r="P32" s="877"/>
      <c r="Q32" s="1355"/>
      <c r="R32" s="148"/>
    </row>
    <row r="33" spans="1:18" ht="18" customHeight="1" thickBot="1" x14ac:dyDescent="0.3">
      <c r="A33" s="387"/>
      <c r="B33" s="1350">
        <v>11500</v>
      </c>
      <c r="C33" s="1351"/>
      <c r="D33" s="1351" t="s">
        <v>457</v>
      </c>
      <c r="E33" s="1351"/>
      <c r="F33" s="1351"/>
      <c r="G33" s="388"/>
      <c r="H33" s="388"/>
      <c r="I33" s="389">
        <v>6</v>
      </c>
      <c r="J33" s="1351"/>
      <c r="K33" s="1352"/>
      <c r="L33" s="1352"/>
      <c r="M33" s="1356">
        <f>SUM(M34:M37)</f>
        <v>0</v>
      </c>
      <c r="N33" s="390"/>
      <c r="O33" s="1352">
        <f t="shared" si="0"/>
        <v>0</v>
      </c>
      <c r="P33" s="390"/>
      <c r="Q33" s="1352">
        <f>SUM(Q34:Q37)</f>
        <v>0</v>
      </c>
      <c r="R33" s="391"/>
    </row>
    <row r="34" spans="1:18" ht="18" customHeight="1" outlineLevel="1" thickBot="1" x14ac:dyDescent="0.3">
      <c r="A34" s="1353"/>
      <c r="B34" s="1300">
        <v>11510</v>
      </c>
      <c r="C34" s="1301"/>
      <c r="D34" s="1301"/>
      <c r="E34" s="1301" t="s">
        <v>459</v>
      </c>
      <c r="F34" s="1301"/>
      <c r="G34" s="356"/>
      <c r="H34" s="356"/>
      <c r="I34" s="357"/>
      <c r="J34" s="1301"/>
      <c r="K34" s="1305"/>
      <c r="L34" s="1305"/>
      <c r="M34" s="1298"/>
      <c r="N34" s="1305"/>
      <c r="O34" s="1305">
        <f t="shared" si="0"/>
        <v>0</v>
      </c>
      <c r="P34" s="1305"/>
      <c r="Q34" s="1298"/>
      <c r="R34" s="875"/>
    </row>
    <row r="35" spans="1:18" ht="18" customHeight="1" outlineLevel="1" thickBot="1" x14ac:dyDescent="0.3">
      <c r="A35" s="1353"/>
      <c r="B35" s="1300">
        <v>11520</v>
      </c>
      <c r="C35" s="1301"/>
      <c r="D35" s="1301"/>
      <c r="E35" s="1301" t="s">
        <v>461</v>
      </c>
      <c r="F35" s="1301"/>
      <c r="G35" s="356"/>
      <c r="H35" s="356"/>
      <c r="I35" s="357"/>
      <c r="J35" s="1301"/>
      <c r="K35" s="1305"/>
      <c r="L35" s="1305"/>
      <c r="M35" s="1298"/>
      <c r="N35" s="1305"/>
      <c r="O35" s="1305">
        <f t="shared" si="0"/>
        <v>0</v>
      </c>
      <c r="P35" s="1305"/>
      <c r="Q35" s="1298"/>
      <c r="R35" s="875"/>
    </row>
    <row r="36" spans="1:18" ht="18" customHeight="1" outlineLevel="1" thickBot="1" x14ac:dyDescent="0.3">
      <c r="A36" s="1353"/>
      <c r="B36" s="1300">
        <v>11530</v>
      </c>
      <c r="C36" s="1301"/>
      <c r="D36" s="1301"/>
      <c r="E36" s="1301" t="s">
        <v>1267</v>
      </c>
      <c r="F36" s="1301"/>
      <c r="G36" s="356"/>
      <c r="H36" s="356"/>
      <c r="I36" s="357"/>
      <c r="J36" s="1301"/>
      <c r="K36" s="1305"/>
      <c r="L36" s="1305"/>
      <c r="M36" s="1298"/>
      <c r="N36" s="1305"/>
      <c r="O36" s="1305">
        <f t="shared" si="0"/>
        <v>0</v>
      </c>
      <c r="P36" s="1305"/>
      <c r="Q36" s="1298"/>
      <c r="R36" s="875"/>
    </row>
    <row r="37" spans="1:18" ht="18" customHeight="1" outlineLevel="1" thickBot="1" x14ac:dyDescent="0.3">
      <c r="A37" s="1353"/>
      <c r="B37" s="1300">
        <v>11540</v>
      </c>
      <c r="C37" s="1301"/>
      <c r="D37" s="1301"/>
      <c r="E37" s="1301" t="s">
        <v>465</v>
      </c>
      <c r="F37" s="1301"/>
      <c r="G37" s="356"/>
      <c r="H37" s="356"/>
      <c r="I37" s="357"/>
      <c r="J37" s="1301"/>
      <c r="K37" s="1305"/>
      <c r="L37" s="1305"/>
      <c r="M37" s="1298"/>
      <c r="N37" s="1305"/>
      <c r="O37" s="1305">
        <f t="shared" si="0"/>
        <v>0</v>
      </c>
      <c r="P37" s="1305"/>
      <c r="Q37" s="1298"/>
      <c r="R37" s="875"/>
    </row>
    <row r="38" spans="1:18" ht="18" customHeight="1" x14ac:dyDescent="0.25">
      <c r="A38" s="758"/>
      <c r="B38" s="1307">
        <v>11600</v>
      </c>
      <c r="C38" s="1182"/>
      <c r="D38" s="1182" t="s">
        <v>467</v>
      </c>
      <c r="E38" s="1182"/>
      <c r="F38" s="1182"/>
      <c r="G38" s="761"/>
      <c r="H38" s="761"/>
      <c r="I38" s="762"/>
      <c r="J38" s="1182"/>
      <c r="K38" s="1182"/>
      <c r="L38" s="1354"/>
      <c r="M38" s="1355"/>
      <c r="N38" s="876"/>
      <c r="O38" s="1183">
        <f t="shared" si="0"/>
        <v>0</v>
      </c>
      <c r="P38" s="877"/>
      <c r="Q38" s="1355"/>
      <c r="R38" s="148"/>
    </row>
    <row r="39" spans="1:18" ht="18" customHeight="1" x14ac:dyDescent="0.25">
      <c r="A39" s="146"/>
      <c r="B39" s="1221">
        <v>11700</v>
      </c>
      <c r="C39" s="1133"/>
      <c r="D39" s="1133" t="s">
        <v>469</v>
      </c>
      <c r="E39" s="1133"/>
      <c r="F39" s="1133"/>
      <c r="G39" s="115"/>
      <c r="H39" s="115"/>
      <c r="I39" s="147"/>
      <c r="J39" s="1357"/>
      <c r="K39" s="1174"/>
      <c r="L39" s="1174"/>
      <c r="M39" s="1175"/>
      <c r="N39" s="392"/>
      <c r="O39" s="1174">
        <f t="shared" si="0"/>
        <v>0</v>
      </c>
      <c r="P39" s="392"/>
      <c r="Q39" s="1175"/>
      <c r="R39" s="756"/>
    </row>
    <row r="40" spans="1:18" ht="18" customHeight="1" x14ac:dyDescent="0.25">
      <c r="A40" s="146"/>
      <c r="B40" s="1221">
        <v>11800</v>
      </c>
      <c r="C40" s="1133"/>
      <c r="D40" s="1133" t="s">
        <v>471</v>
      </c>
      <c r="E40" s="1133"/>
      <c r="F40" s="1133"/>
      <c r="G40" s="115"/>
      <c r="H40" s="115"/>
      <c r="I40" s="147"/>
      <c r="J40" s="1357"/>
      <c r="K40" s="1174"/>
      <c r="L40" s="1175"/>
      <c r="M40" s="1174"/>
      <c r="N40" s="392"/>
      <c r="O40" s="1174">
        <f t="shared" si="0"/>
        <v>0</v>
      </c>
      <c r="P40" s="392"/>
      <c r="Q40" s="1175"/>
      <c r="R40" s="756"/>
    </row>
    <row r="41" spans="1:18" ht="18" customHeight="1" x14ac:dyDescent="0.25">
      <c r="A41" s="146"/>
      <c r="B41" s="1221">
        <v>11900</v>
      </c>
      <c r="C41" s="1133"/>
      <c r="D41" s="1133" t="s">
        <v>473</v>
      </c>
      <c r="E41" s="1133"/>
      <c r="F41" s="1133"/>
      <c r="G41" s="115"/>
      <c r="H41" s="115"/>
      <c r="I41" s="147"/>
      <c r="J41" s="1357"/>
      <c r="K41" s="1175"/>
      <c r="L41" s="1175"/>
      <c r="M41" s="1175"/>
      <c r="N41" s="392"/>
      <c r="O41" s="1174">
        <f t="shared" si="0"/>
        <v>0</v>
      </c>
      <c r="P41" s="392"/>
      <c r="Q41" s="1175"/>
      <c r="R41" s="756"/>
    </row>
    <row r="42" spans="1:18" ht="6.75" customHeight="1" x14ac:dyDescent="0.25">
      <c r="A42" s="163"/>
      <c r="B42" s="118"/>
      <c r="C42" s="48"/>
      <c r="D42" s="48"/>
      <c r="E42" s="48"/>
      <c r="F42" s="48"/>
      <c r="G42" s="115"/>
      <c r="H42" s="115"/>
      <c r="I42" s="147"/>
      <c r="J42" s="48"/>
      <c r="K42" s="763"/>
      <c r="L42" s="763"/>
      <c r="M42" s="763"/>
      <c r="N42" s="878"/>
      <c r="O42" s="763"/>
      <c r="P42" s="878"/>
      <c r="Q42" s="763"/>
      <c r="R42" s="162"/>
    </row>
    <row r="43" spans="1:18" ht="18" customHeight="1" x14ac:dyDescent="0.25">
      <c r="A43" s="163"/>
      <c r="B43" s="284">
        <v>11000</v>
      </c>
      <c r="C43" s="48"/>
      <c r="D43" s="48" t="s">
        <v>423</v>
      </c>
      <c r="E43" s="48"/>
      <c r="F43" s="48"/>
      <c r="G43" s="115"/>
      <c r="H43" s="115"/>
      <c r="I43" s="147"/>
      <c r="J43" s="48"/>
      <c r="K43" s="164">
        <f>SUM(K13,K18,K21,K32,K33,K38,K39,K40,K41)</f>
        <v>0</v>
      </c>
      <c r="L43" s="164">
        <f>SUM(L13,L18,L21,L32,L33,L38,L39,L40,L41)</f>
        <v>0</v>
      </c>
      <c r="M43" s="164">
        <f>SUM(M13,M18,M21,M32,M33,M38,M39,M40,M41)</f>
        <v>0</v>
      </c>
      <c r="N43" s="393"/>
      <c r="O43" s="164">
        <f>SUM(O13,O18,O21,O32,O33,O38,O39,O40,O41)</f>
        <v>0</v>
      </c>
      <c r="P43" s="393"/>
      <c r="Q43" s="164">
        <f>SUM(Q13,Q18,Q21,Q32,Q33,Q38,Q39,Q40,Q41)</f>
        <v>0</v>
      </c>
      <c r="R43" s="162"/>
    </row>
    <row r="44" spans="1:18" ht="6.65" customHeight="1" x14ac:dyDescent="0.25">
      <c r="A44" s="163"/>
      <c r="B44" s="118"/>
      <c r="C44" s="48"/>
      <c r="D44" s="48"/>
      <c r="E44" s="48"/>
      <c r="F44" s="48"/>
      <c r="G44" s="115"/>
      <c r="H44" s="115"/>
      <c r="I44" s="115"/>
      <c r="J44" s="115"/>
      <c r="K44" s="185"/>
      <c r="L44" s="185"/>
      <c r="M44" s="185"/>
      <c r="N44" s="185"/>
      <c r="O44" s="185"/>
      <c r="P44" s="185"/>
      <c r="Q44" s="185"/>
      <c r="R44" s="162"/>
    </row>
    <row r="45" spans="1:18" ht="18" customHeight="1" x14ac:dyDescent="0.25">
      <c r="A45" s="163"/>
      <c r="B45" s="118"/>
      <c r="C45" s="48" t="s">
        <v>475</v>
      </c>
      <c r="D45" s="48"/>
      <c r="E45" s="48"/>
      <c r="F45" s="48"/>
      <c r="G45" s="115"/>
      <c r="H45" s="115"/>
      <c r="I45" s="147"/>
      <c r="J45" s="115"/>
      <c r="K45" s="185"/>
      <c r="L45" s="185"/>
      <c r="M45" s="185"/>
      <c r="N45" s="185"/>
      <c r="O45" s="185"/>
      <c r="P45" s="185"/>
      <c r="Q45" s="185"/>
      <c r="R45" s="162"/>
    </row>
    <row r="46" spans="1:18" ht="6.75" customHeight="1" thickBot="1" x14ac:dyDescent="0.3">
      <c r="A46" s="394"/>
      <c r="B46" s="1596"/>
      <c r="C46" s="1358"/>
      <c r="D46" s="1358"/>
      <c r="E46" s="1358"/>
      <c r="F46" s="1358"/>
      <c r="G46" s="395"/>
      <c r="H46" s="395"/>
      <c r="I46" s="396"/>
      <c r="J46" s="1358"/>
      <c r="K46" s="1359"/>
      <c r="L46" s="1359"/>
      <c r="M46" s="1359"/>
      <c r="N46" s="397"/>
      <c r="O46" s="1359"/>
      <c r="P46" s="397"/>
      <c r="Q46" s="1359"/>
      <c r="R46" s="148"/>
    </row>
    <row r="47" spans="1:18" ht="18" customHeight="1" thickTop="1" thickBot="1" x14ac:dyDescent="0.3">
      <c r="A47" s="398"/>
      <c r="B47" s="1360">
        <v>12100</v>
      </c>
      <c r="C47" s="1361"/>
      <c r="D47" s="1361" t="s">
        <v>477</v>
      </c>
      <c r="E47" s="1361"/>
      <c r="F47" s="1361"/>
      <c r="G47" s="399"/>
      <c r="H47" s="399"/>
      <c r="I47" s="400">
        <v>7</v>
      </c>
      <c r="J47" s="1361"/>
      <c r="K47" s="1356"/>
      <c r="L47" s="1356">
        <f>SUM(L48:L59)</f>
        <v>0</v>
      </c>
      <c r="M47" s="1356"/>
      <c r="N47" s="401"/>
      <c r="O47" s="1356">
        <f t="shared" ref="O47:O65" si="1">SUM(K47:M47)</f>
        <v>0</v>
      </c>
      <c r="P47" s="401"/>
      <c r="Q47" s="1356">
        <f>SUM(Q48:Q59)</f>
        <v>0</v>
      </c>
      <c r="R47" s="391"/>
    </row>
    <row r="48" spans="1:18" ht="18" customHeight="1" outlineLevel="1" thickBot="1" x14ac:dyDescent="0.3">
      <c r="A48" s="1353"/>
      <c r="B48" s="1300">
        <v>12110</v>
      </c>
      <c r="C48" s="1301"/>
      <c r="D48" s="1301"/>
      <c r="E48" s="1301" t="s">
        <v>1270</v>
      </c>
      <c r="F48" s="1301"/>
      <c r="G48" s="402"/>
      <c r="H48" s="402"/>
      <c r="I48" s="402"/>
      <c r="J48" s="1301"/>
      <c r="K48" s="1305"/>
      <c r="L48" s="1298"/>
      <c r="M48" s="1305"/>
      <c r="N48" s="403"/>
      <c r="O48" s="1305">
        <f t="shared" si="1"/>
        <v>0</v>
      </c>
      <c r="P48" s="403"/>
      <c r="Q48" s="1298"/>
      <c r="R48" s="879"/>
    </row>
    <row r="49" spans="1:26" ht="18" customHeight="1" outlineLevel="1" thickBot="1" x14ac:dyDescent="0.3">
      <c r="A49" s="1353"/>
      <c r="B49" s="1300">
        <v>12115</v>
      </c>
      <c r="C49" s="1301"/>
      <c r="D49" s="1301"/>
      <c r="E49" s="1301" t="s">
        <v>491</v>
      </c>
      <c r="F49" s="1301"/>
      <c r="G49" s="402"/>
      <c r="H49" s="402"/>
      <c r="I49" s="402"/>
      <c r="J49" s="1301"/>
      <c r="K49" s="1305"/>
      <c r="L49" s="1298"/>
      <c r="M49" s="1305"/>
      <c r="N49" s="403"/>
      <c r="O49" s="1305">
        <f t="shared" si="1"/>
        <v>0</v>
      </c>
      <c r="P49" s="403"/>
      <c r="Q49" s="1298"/>
      <c r="R49" s="879"/>
      <c r="S49" s="3"/>
      <c r="T49" s="3"/>
      <c r="U49" s="3"/>
      <c r="V49" s="3"/>
      <c r="W49" s="3"/>
      <c r="X49" s="3"/>
      <c r="Y49" s="3"/>
      <c r="Z49" s="3"/>
    </row>
    <row r="50" spans="1:26" ht="18" customHeight="1" outlineLevel="1" thickBot="1" x14ac:dyDescent="0.3">
      <c r="A50" s="1353"/>
      <c r="B50" s="1300">
        <v>12120</v>
      </c>
      <c r="C50" s="1301"/>
      <c r="D50" s="1301"/>
      <c r="E50" s="1301" t="s">
        <v>486</v>
      </c>
      <c r="F50" s="1301"/>
      <c r="G50" s="402"/>
      <c r="H50" s="402"/>
      <c r="I50" s="402"/>
      <c r="J50" s="1301" t="s">
        <v>1271</v>
      </c>
      <c r="K50" s="1305"/>
      <c r="L50" s="1298"/>
      <c r="M50" s="1305"/>
      <c r="N50" s="403"/>
      <c r="O50" s="1305">
        <f t="shared" si="1"/>
        <v>0</v>
      </c>
      <c r="P50" s="403"/>
      <c r="Q50" s="1298"/>
      <c r="R50" s="879"/>
      <c r="S50" s="3"/>
      <c r="T50" s="3"/>
      <c r="U50" s="3"/>
      <c r="V50" s="3"/>
      <c r="W50" s="3"/>
      <c r="X50" s="3"/>
      <c r="Y50" s="3"/>
      <c r="Z50" s="3"/>
    </row>
    <row r="51" spans="1:26" ht="18" customHeight="1" outlineLevel="1" thickBot="1" x14ac:dyDescent="0.3">
      <c r="A51" s="1353"/>
      <c r="B51" s="1300">
        <v>12130</v>
      </c>
      <c r="C51" s="1301"/>
      <c r="D51" s="1301"/>
      <c r="E51" s="1611" t="s">
        <v>1868</v>
      </c>
      <c r="F51" s="1301"/>
      <c r="G51" s="402"/>
      <c r="H51" s="402"/>
      <c r="I51" s="402"/>
      <c r="J51" s="1301" t="s">
        <v>1271</v>
      </c>
      <c r="K51" s="1305"/>
      <c r="L51" s="1298"/>
      <c r="M51" s="1305"/>
      <c r="N51" s="403"/>
      <c r="O51" s="1305">
        <f t="shared" si="1"/>
        <v>0</v>
      </c>
      <c r="P51" s="403"/>
      <c r="Q51" s="1298"/>
      <c r="R51" s="879"/>
      <c r="S51" s="3"/>
      <c r="T51" s="3"/>
      <c r="U51" s="3"/>
      <c r="V51" s="3"/>
      <c r="W51" s="3"/>
      <c r="X51" s="3"/>
      <c r="Y51" s="3"/>
      <c r="Z51" s="3"/>
    </row>
    <row r="52" spans="1:26" ht="18" customHeight="1" outlineLevel="1" thickBot="1" x14ac:dyDescent="0.3">
      <c r="A52" s="1353"/>
      <c r="B52" s="1300">
        <v>12140</v>
      </c>
      <c r="C52" s="1301"/>
      <c r="D52" s="1301"/>
      <c r="E52" s="1301" t="s">
        <v>489</v>
      </c>
      <c r="F52" s="1301"/>
      <c r="G52" s="402"/>
      <c r="H52" s="402"/>
      <c r="I52" s="402"/>
      <c r="J52" s="1301" t="s">
        <v>1271</v>
      </c>
      <c r="K52" s="1305"/>
      <c r="L52" s="1298"/>
      <c r="M52" s="1305"/>
      <c r="N52" s="403"/>
      <c r="O52" s="1305">
        <f t="shared" si="1"/>
        <v>0</v>
      </c>
      <c r="P52" s="403"/>
      <c r="Q52" s="1298"/>
      <c r="R52" s="879"/>
      <c r="S52" s="3"/>
      <c r="T52" s="3"/>
      <c r="U52" s="3"/>
      <c r="V52" s="3"/>
      <c r="W52" s="3"/>
      <c r="X52" s="3"/>
      <c r="Y52" s="3"/>
      <c r="Z52" s="3"/>
    </row>
    <row r="53" spans="1:26" ht="18" customHeight="1" outlineLevel="1" thickBot="1" x14ac:dyDescent="0.3">
      <c r="A53" s="1353"/>
      <c r="B53" s="1300">
        <v>12150</v>
      </c>
      <c r="C53" s="1301"/>
      <c r="D53" s="1301"/>
      <c r="E53" s="1301" t="s">
        <v>1272</v>
      </c>
      <c r="F53" s="1301"/>
      <c r="G53" s="402"/>
      <c r="H53" s="402"/>
      <c r="I53" s="402"/>
      <c r="J53" s="1301"/>
      <c r="K53" s="1305"/>
      <c r="L53" s="1298"/>
      <c r="M53" s="1305"/>
      <c r="N53" s="403"/>
      <c r="O53" s="1305">
        <f t="shared" si="1"/>
        <v>0</v>
      </c>
      <c r="P53" s="403"/>
      <c r="Q53" s="1298"/>
      <c r="R53" s="879"/>
    </row>
    <row r="54" spans="1:26" ht="18" customHeight="1" outlineLevel="1" thickBot="1" x14ac:dyDescent="0.3">
      <c r="A54" s="1353"/>
      <c r="B54" s="1300">
        <v>12155</v>
      </c>
      <c r="C54" s="1301"/>
      <c r="D54" s="1301"/>
      <c r="E54" s="1301" t="s">
        <v>1273</v>
      </c>
      <c r="F54" s="1301"/>
      <c r="G54" s="402"/>
      <c r="H54" s="402"/>
      <c r="I54" s="402"/>
      <c r="J54" s="1301"/>
      <c r="K54" s="1305"/>
      <c r="L54" s="1298"/>
      <c r="M54" s="1305"/>
      <c r="N54" s="403"/>
      <c r="O54" s="1305">
        <f t="shared" si="1"/>
        <v>0</v>
      </c>
      <c r="P54" s="403"/>
      <c r="Q54" s="1298"/>
      <c r="R54" s="879"/>
    </row>
    <row r="55" spans="1:26" ht="18" customHeight="1" outlineLevel="1" thickBot="1" x14ac:dyDescent="0.3">
      <c r="A55" s="1353"/>
      <c r="B55" s="1300">
        <v>12160</v>
      </c>
      <c r="C55" s="1301"/>
      <c r="D55" s="1301"/>
      <c r="E55" s="1301" t="s">
        <v>1274</v>
      </c>
      <c r="F55" s="1301"/>
      <c r="G55" s="402"/>
      <c r="H55" s="402"/>
      <c r="I55" s="402"/>
      <c r="J55" s="1301"/>
      <c r="K55" s="1305"/>
      <c r="L55" s="1298"/>
      <c r="M55" s="1305"/>
      <c r="N55" s="403"/>
      <c r="O55" s="1305">
        <f t="shared" si="1"/>
        <v>0</v>
      </c>
      <c r="P55" s="403"/>
      <c r="Q55" s="1298"/>
      <c r="R55" s="879"/>
    </row>
    <row r="56" spans="1:26" ht="18" customHeight="1" outlineLevel="1" thickBot="1" x14ac:dyDescent="0.3">
      <c r="A56" s="1353"/>
      <c r="B56" s="1300">
        <v>12165</v>
      </c>
      <c r="C56" s="1301"/>
      <c r="D56" s="1301"/>
      <c r="E56" s="1301" t="s">
        <v>1380</v>
      </c>
      <c r="F56" s="1301"/>
      <c r="G56" s="402"/>
      <c r="H56" s="402"/>
      <c r="I56" s="402"/>
      <c r="J56" s="1301"/>
      <c r="K56" s="1305"/>
      <c r="L56" s="1298"/>
      <c r="M56" s="1305"/>
      <c r="N56" s="403"/>
      <c r="O56" s="1305">
        <f t="shared" si="1"/>
        <v>0</v>
      </c>
      <c r="P56" s="403"/>
      <c r="Q56" s="1298"/>
      <c r="R56" s="879"/>
    </row>
    <row r="57" spans="1:26" ht="18" customHeight="1" outlineLevel="1" thickBot="1" x14ac:dyDescent="0.3">
      <c r="A57" s="1353"/>
      <c r="B57" s="1300">
        <v>12170</v>
      </c>
      <c r="C57" s="1301"/>
      <c r="D57" s="1301"/>
      <c r="E57" s="1301" t="s">
        <v>1276</v>
      </c>
      <c r="F57" s="1301"/>
      <c r="G57" s="402"/>
      <c r="H57" s="402"/>
      <c r="I57" s="402"/>
      <c r="J57" s="1301"/>
      <c r="K57" s="1305"/>
      <c r="L57" s="1298"/>
      <c r="M57" s="1305"/>
      <c r="N57" s="403"/>
      <c r="O57" s="1305">
        <f t="shared" si="1"/>
        <v>0</v>
      </c>
      <c r="P57" s="403"/>
      <c r="Q57" s="1298"/>
      <c r="R57" s="879"/>
    </row>
    <row r="58" spans="1:26" ht="18" customHeight="1" outlineLevel="1" thickBot="1" x14ac:dyDescent="0.3">
      <c r="A58" s="1353"/>
      <c r="B58" s="1300">
        <v>12180</v>
      </c>
      <c r="C58" s="1301"/>
      <c r="D58" s="1301"/>
      <c r="E58" s="1301" t="s">
        <v>1277</v>
      </c>
      <c r="F58" s="1301"/>
      <c r="G58" s="402"/>
      <c r="H58" s="402"/>
      <c r="I58" s="402"/>
      <c r="J58" s="1301"/>
      <c r="K58" s="1305"/>
      <c r="L58" s="1298"/>
      <c r="M58" s="1305"/>
      <c r="N58" s="403"/>
      <c r="O58" s="1305">
        <f t="shared" si="1"/>
        <v>0</v>
      </c>
      <c r="P58" s="403"/>
      <c r="Q58" s="1298"/>
      <c r="R58" s="879"/>
    </row>
    <row r="59" spans="1:26" ht="18" customHeight="1" outlineLevel="1" thickBot="1" x14ac:dyDescent="0.3">
      <c r="A59" s="1353"/>
      <c r="B59" s="1300">
        <v>12190</v>
      </c>
      <c r="C59" s="1301"/>
      <c r="D59" s="1301"/>
      <c r="E59" s="1301" t="s">
        <v>1278</v>
      </c>
      <c r="F59" s="1301"/>
      <c r="G59" s="402"/>
      <c r="H59" s="402"/>
      <c r="I59" s="402"/>
      <c r="J59" s="1301" t="s">
        <v>1271</v>
      </c>
      <c r="K59" s="1305"/>
      <c r="L59" s="1298"/>
      <c r="M59" s="1305"/>
      <c r="N59" s="403"/>
      <c r="O59" s="1305">
        <f t="shared" si="1"/>
        <v>0</v>
      </c>
      <c r="P59" s="403"/>
      <c r="Q59" s="1298"/>
      <c r="R59" s="879"/>
    </row>
    <row r="60" spans="1:26" ht="18" customHeight="1" thickBot="1" x14ac:dyDescent="0.3">
      <c r="A60" s="880"/>
      <c r="B60" s="1329">
        <v>12200</v>
      </c>
      <c r="C60" s="1140"/>
      <c r="D60" s="1140" t="s">
        <v>493</v>
      </c>
      <c r="E60" s="1140"/>
      <c r="F60" s="1140"/>
      <c r="G60" s="872"/>
      <c r="H60" s="872"/>
      <c r="I60" s="400">
        <v>8</v>
      </c>
      <c r="J60" s="1140"/>
      <c r="K60" s="1328">
        <f>SUM(K61:K62)</f>
        <v>0</v>
      </c>
      <c r="L60" s="1328"/>
      <c r="M60" s="1328"/>
      <c r="N60" s="1328"/>
      <c r="O60" s="1328">
        <f t="shared" si="1"/>
        <v>0</v>
      </c>
      <c r="P60" s="1328"/>
      <c r="Q60" s="1328">
        <f>SUM(Q61:Q62)</f>
        <v>0</v>
      </c>
      <c r="R60" s="391"/>
    </row>
    <row r="61" spans="1:26" ht="18" customHeight="1" outlineLevel="1" thickBot="1" x14ac:dyDescent="0.3">
      <c r="A61" s="1353"/>
      <c r="B61" s="1300">
        <v>12210</v>
      </c>
      <c r="C61" s="1301"/>
      <c r="D61" s="1301"/>
      <c r="E61" s="1301" t="s">
        <v>495</v>
      </c>
      <c r="F61" s="1301"/>
      <c r="G61" s="356"/>
      <c r="H61" s="356"/>
      <c r="I61" s="356"/>
      <c r="J61" s="1301"/>
      <c r="K61" s="1298"/>
      <c r="L61" s="1305"/>
      <c r="M61" s="1305"/>
      <c r="N61" s="403"/>
      <c r="O61" s="1305">
        <f t="shared" si="1"/>
        <v>0</v>
      </c>
      <c r="P61" s="403"/>
      <c r="Q61" s="1298"/>
      <c r="R61" s="879"/>
    </row>
    <row r="62" spans="1:26" ht="18" customHeight="1" outlineLevel="1" thickBot="1" x14ac:dyDescent="0.3">
      <c r="A62" s="1353"/>
      <c r="B62" s="1300">
        <v>12220</v>
      </c>
      <c r="C62" s="1301"/>
      <c r="D62" s="1301"/>
      <c r="E62" s="1301" t="s">
        <v>497</v>
      </c>
      <c r="F62" s="1301"/>
      <c r="G62" s="356"/>
      <c r="H62" s="356"/>
      <c r="I62" s="356"/>
      <c r="J62" s="1301"/>
      <c r="K62" s="1298"/>
      <c r="L62" s="1305"/>
      <c r="M62" s="1305"/>
      <c r="N62" s="403"/>
      <c r="O62" s="1305">
        <f t="shared" si="1"/>
        <v>0</v>
      </c>
      <c r="P62" s="403"/>
      <c r="Q62" s="1298"/>
      <c r="R62" s="875"/>
    </row>
    <row r="63" spans="1:26" ht="18" customHeight="1" x14ac:dyDescent="0.25">
      <c r="A63" s="792"/>
      <c r="B63" s="1307">
        <v>12300</v>
      </c>
      <c r="C63" s="1182"/>
      <c r="D63" s="1182" t="s">
        <v>499</v>
      </c>
      <c r="E63" s="1182"/>
      <c r="F63" s="1182"/>
      <c r="G63" s="761"/>
      <c r="H63" s="872"/>
      <c r="I63" s="400">
        <v>3</v>
      </c>
      <c r="J63" s="1182"/>
      <c r="K63" s="1183"/>
      <c r="L63" s="1183"/>
      <c r="M63" s="1355"/>
      <c r="N63" s="877"/>
      <c r="O63" s="1183">
        <f t="shared" si="1"/>
        <v>0</v>
      </c>
      <c r="P63" s="877"/>
      <c r="Q63" s="1355"/>
      <c r="R63" s="148"/>
    </row>
    <row r="64" spans="1:26" ht="18" customHeight="1" x14ac:dyDescent="0.25">
      <c r="A64" s="146"/>
      <c r="B64" s="1221">
        <v>12400</v>
      </c>
      <c r="C64" s="1133"/>
      <c r="D64" s="1133" t="s">
        <v>1381</v>
      </c>
      <c r="E64" s="1133"/>
      <c r="F64" s="1133"/>
      <c r="G64" s="115"/>
      <c r="H64" s="872"/>
      <c r="I64" s="400">
        <v>3</v>
      </c>
      <c r="J64" s="1133"/>
      <c r="K64" s="1175"/>
      <c r="L64" s="1184"/>
      <c r="M64" s="1184"/>
      <c r="N64" s="315"/>
      <c r="O64" s="1184">
        <f t="shared" si="1"/>
        <v>0</v>
      </c>
      <c r="P64" s="315"/>
      <c r="Q64" s="1175"/>
      <c r="R64" s="148"/>
    </row>
    <row r="65" spans="1:18" ht="18" customHeight="1" x14ac:dyDescent="0.25">
      <c r="A65" s="163"/>
      <c r="B65" s="1221">
        <v>12500</v>
      </c>
      <c r="C65" s="1133"/>
      <c r="D65" s="1133" t="s">
        <v>503</v>
      </c>
      <c r="E65" s="1133"/>
      <c r="F65" s="1133"/>
      <c r="G65" s="115"/>
      <c r="H65" s="872"/>
      <c r="I65" s="400"/>
      <c r="J65" s="48"/>
      <c r="K65" s="1184"/>
      <c r="L65" s="1175"/>
      <c r="M65" s="1184"/>
      <c r="N65" s="315"/>
      <c r="O65" s="1184">
        <f t="shared" si="1"/>
        <v>0</v>
      </c>
      <c r="P65" s="315"/>
      <c r="Q65" s="1175"/>
      <c r="R65" s="148"/>
    </row>
    <row r="66" spans="1:18" ht="18" customHeight="1" thickBot="1" x14ac:dyDescent="0.3">
      <c r="A66" s="752"/>
      <c r="B66" s="1309">
        <v>12600</v>
      </c>
      <c r="C66" s="1170"/>
      <c r="D66" s="1170" t="s">
        <v>505</v>
      </c>
      <c r="E66" s="1170"/>
      <c r="F66" s="1170"/>
      <c r="G66" s="669"/>
      <c r="H66" s="872"/>
      <c r="I66" s="881">
        <v>9</v>
      </c>
      <c r="J66" s="1170"/>
      <c r="K66" s="1187"/>
      <c r="L66" s="1187">
        <f>SUM(L67,L72)</f>
        <v>0</v>
      </c>
      <c r="M66" s="1187"/>
      <c r="N66" s="1187"/>
      <c r="O66" s="1187">
        <f>SUM(O67,O72)</f>
        <v>0</v>
      </c>
      <c r="P66" s="1187">
        <f>SUM(P67,P72)</f>
        <v>0</v>
      </c>
      <c r="Q66" s="1187">
        <f>SUM(Q67,Q72)</f>
        <v>0</v>
      </c>
      <c r="R66" s="391"/>
    </row>
    <row r="67" spans="1:18" ht="18" customHeight="1" outlineLevel="1" thickBot="1" x14ac:dyDescent="0.3">
      <c r="A67" s="1353"/>
      <c r="B67" s="1300">
        <v>12610</v>
      </c>
      <c r="C67" s="1301"/>
      <c r="D67" s="1301"/>
      <c r="E67" s="1301" t="s">
        <v>507</v>
      </c>
      <c r="F67" s="1301"/>
      <c r="G67" s="402"/>
      <c r="H67" s="402"/>
      <c r="I67" s="402"/>
      <c r="J67" s="1301"/>
      <c r="K67" s="1305"/>
      <c r="L67" s="1305">
        <f>SUM(L68:L71)</f>
        <v>0</v>
      </c>
      <c r="M67" s="1305"/>
      <c r="N67" s="1305">
        <f>SUM(N68:N71)</f>
        <v>0</v>
      </c>
      <c r="O67" s="1305">
        <f>SUM(O68:O71)</f>
        <v>0</v>
      </c>
      <c r="P67" s="1305"/>
      <c r="Q67" s="1305">
        <f>SUM(Q68:Q71)</f>
        <v>0</v>
      </c>
      <c r="R67" s="879"/>
    </row>
    <row r="68" spans="1:18" ht="18" customHeight="1" outlineLevel="2" thickBot="1" x14ac:dyDescent="0.3">
      <c r="A68" s="359"/>
      <c r="B68" s="1597">
        <v>12611</v>
      </c>
      <c r="C68" s="1314"/>
      <c r="D68" s="1314"/>
      <c r="E68" s="1362"/>
      <c r="F68" s="1362" t="s">
        <v>509</v>
      </c>
      <c r="G68" s="1314"/>
      <c r="H68" s="1314"/>
      <c r="I68" s="1314"/>
      <c r="J68" s="1314"/>
      <c r="K68" s="1314"/>
      <c r="L68" s="1316"/>
      <c r="M68" s="359"/>
      <c r="N68" s="359"/>
      <c r="O68" s="404">
        <f>SUM(K68:M68)</f>
        <v>0</v>
      </c>
      <c r="P68" s="359"/>
      <c r="Q68" s="1316"/>
      <c r="R68" s="879"/>
    </row>
    <row r="69" spans="1:18" ht="18" customHeight="1" outlineLevel="2" thickBot="1" x14ac:dyDescent="0.3">
      <c r="A69" s="1582"/>
      <c r="B69" s="1597">
        <v>12612</v>
      </c>
      <c r="C69" s="1314"/>
      <c r="D69" s="1314"/>
      <c r="E69" s="1362"/>
      <c r="F69" s="1362" t="s">
        <v>511</v>
      </c>
      <c r="G69" s="1314"/>
      <c r="H69" s="1314"/>
      <c r="I69" s="1314"/>
      <c r="J69" s="1314"/>
      <c r="K69" s="1314"/>
      <c r="L69" s="1316"/>
      <c r="M69" s="359"/>
      <c r="N69" s="359"/>
      <c r="O69" s="404">
        <f>SUM(K69:M69)</f>
        <v>0</v>
      </c>
      <c r="P69" s="359"/>
      <c r="Q69" s="1316"/>
      <c r="R69" s="879"/>
    </row>
    <row r="70" spans="1:18" ht="18" customHeight="1" outlineLevel="2" thickBot="1" x14ac:dyDescent="0.3">
      <c r="A70" s="359"/>
      <c r="B70" s="1597">
        <v>12613</v>
      </c>
      <c r="C70" s="1314"/>
      <c r="D70" s="1314"/>
      <c r="E70" s="1362"/>
      <c r="F70" s="1362" t="s">
        <v>513</v>
      </c>
      <c r="G70" s="1314"/>
      <c r="H70" s="1314"/>
      <c r="I70" s="1314"/>
      <c r="J70" s="1314"/>
      <c r="K70" s="1314"/>
      <c r="L70" s="1316"/>
      <c r="M70" s="359"/>
      <c r="N70" s="359"/>
      <c r="O70" s="404">
        <f>SUM(K70:M70)</f>
        <v>0</v>
      </c>
      <c r="P70" s="359"/>
      <c r="Q70" s="1316"/>
      <c r="R70" s="879"/>
    </row>
    <row r="71" spans="1:18" ht="18" customHeight="1" outlineLevel="2" thickBot="1" x14ac:dyDescent="0.3">
      <c r="A71" s="359"/>
      <c r="B71" s="1597">
        <v>12614</v>
      </c>
      <c r="C71" s="1314"/>
      <c r="D71" s="1314"/>
      <c r="E71" s="1362"/>
      <c r="F71" s="1362" t="s">
        <v>515</v>
      </c>
      <c r="G71" s="1314"/>
      <c r="H71" s="1314"/>
      <c r="I71" s="1314"/>
      <c r="J71" s="1314"/>
      <c r="K71" s="1314"/>
      <c r="L71" s="1316"/>
      <c r="M71" s="359"/>
      <c r="N71" s="359"/>
      <c r="O71" s="404">
        <f>SUM(K71:M71)</f>
        <v>0</v>
      </c>
      <c r="P71" s="359"/>
      <c r="Q71" s="1316"/>
      <c r="R71" s="879"/>
    </row>
    <row r="72" spans="1:18" ht="18" customHeight="1" outlineLevel="1" thickBot="1" x14ac:dyDescent="0.3">
      <c r="A72" s="1353"/>
      <c r="B72" s="1300">
        <v>12620</v>
      </c>
      <c r="C72" s="1301"/>
      <c r="D72" s="1301"/>
      <c r="E72" s="1301" t="s">
        <v>516</v>
      </c>
      <c r="F72" s="1301"/>
      <c r="G72" s="402"/>
      <c r="H72" s="402"/>
      <c r="I72" s="402"/>
      <c r="J72" s="1301"/>
      <c r="K72" s="1305"/>
      <c r="L72" s="1305">
        <f>SUM(L73:L76)</f>
        <v>0</v>
      </c>
      <c r="M72" s="1305"/>
      <c r="N72" s="1305">
        <f>SUM(N73:N76)</f>
        <v>0</v>
      </c>
      <c r="O72" s="1305">
        <f>SUM(O73:O76)</f>
        <v>0</v>
      </c>
      <c r="P72" s="1305"/>
      <c r="Q72" s="1305">
        <f>SUM(Q73:Q76)</f>
        <v>0</v>
      </c>
      <c r="R72" s="879"/>
    </row>
    <row r="73" spans="1:18" ht="18" customHeight="1" outlineLevel="2" thickBot="1" x14ac:dyDescent="0.3">
      <c r="A73" s="359"/>
      <c r="B73" s="1597">
        <v>12621</v>
      </c>
      <c r="C73" s="1314"/>
      <c r="D73" s="1314"/>
      <c r="E73" s="1362"/>
      <c r="F73" s="1362" t="s">
        <v>517</v>
      </c>
      <c r="G73" s="1314"/>
      <c r="H73" s="1314"/>
      <c r="I73" s="1314"/>
      <c r="J73" s="1314" t="s">
        <v>1271</v>
      </c>
      <c r="K73" s="1314"/>
      <c r="L73" s="1316"/>
      <c r="M73" s="359"/>
      <c r="N73" s="359"/>
      <c r="O73" s="404">
        <f>SUM(K73:M73)</f>
        <v>0</v>
      </c>
      <c r="P73" s="359"/>
      <c r="Q73" s="1316"/>
      <c r="R73" s="879"/>
    </row>
    <row r="74" spans="1:18" ht="18" customHeight="1" outlineLevel="2" thickBot="1" x14ac:dyDescent="0.3">
      <c r="A74" s="359"/>
      <c r="B74" s="1597">
        <v>12622</v>
      </c>
      <c r="C74" s="1314"/>
      <c r="D74" s="1314"/>
      <c r="E74" s="1363"/>
      <c r="F74" s="1928" t="s">
        <v>519</v>
      </c>
      <c r="G74" s="1929"/>
      <c r="H74" s="1929"/>
      <c r="I74" s="1364"/>
      <c r="J74" s="1314" t="s">
        <v>1271</v>
      </c>
      <c r="K74" s="1314"/>
      <c r="L74" s="1316"/>
      <c r="M74" s="359"/>
      <c r="N74" s="359"/>
      <c r="O74" s="404">
        <f>SUM(K74:M74)</f>
        <v>0</v>
      </c>
      <c r="P74" s="359"/>
      <c r="Q74" s="1316"/>
      <c r="R74" s="879"/>
    </row>
    <row r="75" spans="1:18" ht="11.5" customHeight="1" outlineLevel="2" thickBot="1" x14ac:dyDescent="0.3">
      <c r="A75" s="359"/>
      <c r="B75" s="1597"/>
      <c r="C75" s="1314"/>
      <c r="D75" s="1314"/>
      <c r="E75" s="1365"/>
      <c r="F75" s="1930"/>
      <c r="G75" s="1931"/>
      <c r="H75" s="1931"/>
      <c r="I75" s="1366"/>
      <c r="J75" s="1314"/>
      <c r="K75" s="1314"/>
      <c r="L75" s="359"/>
      <c r="M75" s="359"/>
      <c r="N75" s="359"/>
      <c r="O75" s="404"/>
      <c r="P75" s="359"/>
      <c r="Q75" s="359"/>
      <c r="R75" s="879"/>
    </row>
    <row r="76" spans="1:18" ht="18" customHeight="1" outlineLevel="2" thickBot="1" x14ac:dyDescent="0.3">
      <c r="A76" s="359"/>
      <c r="B76" s="1597">
        <v>12623</v>
      </c>
      <c r="C76" s="1314"/>
      <c r="D76" s="1314"/>
      <c r="E76" s="1362"/>
      <c r="F76" s="1362" t="s">
        <v>520</v>
      </c>
      <c r="G76" s="1314"/>
      <c r="H76" s="1314"/>
      <c r="I76" s="1314"/>
      <c r="J76" s="1314" t="s">
        <v>1271</v>
      </c>
      <c r="K76" s="1314"/>
      <c r="L76" s="1316"/>
      <c r="M76" s="359"/>
      <c r="N76" s="359"/>
      <c r="O76" s="404">
        <f>SUM(K76:M76)</f>
        <v>0</v>
      </c>
      <c r="P76" s="359"/>
      <c r="Q76" s="1316"/>
      <c r="R76" s="879"/>
    </row>
    <row r="77" spans="1:18" ht="18" customHeight="1" x14ac:dyDescent="0.25">
      <c r="A77" s="792"/>
      <c r="B77" s="1307">
        <v>12900</v>
      </c>
      <c r="C77" s="1182"/>
      <c r="D77" s="1182" t="s">
        <v>524</v>
      </c>
      <c r="E77" s="1182"/>
      <c r="F77" s="1182"/>
      <c r="G77" s="761"/>
      <c r="H77" s="872"/>
      <c r="I77" s="400"/>
      <c r="J77" s="1182"/>
      <c r="K77" s="1355"/>
      <c r="L77" s="1355"/>
      <c r="M77" s="1355"/>
      <c r="N77" s="877"/>
      <c r="O77" s="1183">
        <f>SUM(K77:M77)</f>
        <v>0</v>
      </c>
      <c r="P77" s="877"/>
      <c r="Q77" s="1355"/>
      <c r="R77" s="148"/>
    </row>
    <row r="78" spans="1:18" ht="6.75" customHeight="1" x14ac:dyDescent="0.25">
      <c r="A78" s="163"/>
      <c r="B78" s="118"/>
      <c r="C78" s="48"/>
      <c r="D78" s="48"/>
      <c r="E78" s="48"/>
      <c r="F78" s="48"/>
      <c r="G78" s="115"/>
      <c r="H78" s="872"/>
      <c r="I78" s="400"/>
      <c r="J78" s="48"/>
      <c r="K78" s="48"/>
      <c r="L78" s="48"/>
      <c r="M78" s="164"/>
      <c r="N78" s="315"/>
      <c r="O78" s="164"/>
      <c r="P78" s="315"/>
      <c r="Q78" s="164"/>
      <c r="R78" s="162"/>
    </row>
    <row r="79" spans="1:18" ht="18" customHeight="1" x14ac:dyDescent="0.25">
      <c r="A79" s="163"/>
      <c r="B79" s="284">
        <v>12000</v>
      </c>
      <c r="C79" s="48"/>
      <c r="D79" s="48" t="s">
        <v>475</v>
      </c>
      <c r="E79" s="48"/>
      <c r="F79" s="48"/>
      <c r="G79" s="115"/>
      <c r="H79" s="872"/>
      <c r="I79" s="400"/>
      <c r="J79" s="48"/>
      <c r="K79" s="164">
        <f t="shared" ref="K79:Q79" si="2">SUM(K47,K60,K63,K64,K65,K66,K77)</f>
        <v>0</v>
      </c>
      <c r="L79" s="164">
        <f t="shared" si="2"/>
        <v>0</v>
      </c>
      <c r="M79" s="164">
        <f t="shared" si="2"/>
        <v>0</v>
      </c>
      <c r="N79" s="164">
        <f t="shared" si="2"/>
        <v>0</v>
      </c>
      <c r="O79" s="164">
        <f t="shared" si="2"/>
        <v>0</v>
      </c>
      <c r="P79" s="164">
        <f t="shared" si="2"/>
        <v>0</v>
      </c>
      <c r="Q79" s="164">
        <f t="shared" si="2"/>
        <v>0</v>
      </c>
      <c r="R79" s="162"/>
    </row>
    <row r="80" spans="1:18" ht="6.75" customHeight="1" x14ac:dyDescent="0.25">
      <c r="A80" s="163"/>
      <c r="B80" s="118"/>
      <c r="C80" s="48"/>
      <c r="D80" s="48"/>
      <c r="E80" s="48"/>
      <c r="F80" s="48"/>
      <c r="G80" s="115"/>
      <c r="H80" s="872"/>
      <c r="I80" s="400"/>
      <c r="J80" s="48"/>
      <c r="K80" s="164"/>
      <c r="L80" s="164"/>
      <c r="M80" s="164"/>
      <c r="N80" s="315"/>
      <c r="O80" s="164"/>
      <c r="P80" s="315"/>
      <c r="Q80" s="164"/>
      <c r="R80" s="162"/>
    </row>
    <row r="81" spans="1:18" ht="18" customHeight="1" x14ac:dyDescent="0.25">
      <c r="A81" s="163"/>
      <c r="B81" s="284">
        <v>10000</v>
      </c>
      <c r="C81" s="48"/>
      <c r="D81" s="48" t="s">
        <v>421</v>
      </c>
      <c r="E81" s="48"/>
      <c r="F81" s="48"/>
      <c r="G81" s="115"/>
      <c r="H81" s="115"/>
      <c r="I81" s="147"/>
      <c r="J81" s="48"/>
      <c r="K81" s="187">
        <f>SUM(K43,K79)</f>
        <v>0</v>
      </c>
      <c r="L81" s="187">
        <f>SUM(L43,L79)</f>
        <v>0</v>
      </c>
      <c r="M81" s="187">
        <f>SUM(M43,M79)</f>
        <v>0</v>
      </c>
      <c r="N81" s="393"/>
      <c r="O81" s="187">
        <f>SUM(O43,O79)</f>
        <v>0</v>
      </c>
      <c r="P81" s="393"/>
      <c r="Q81" s="187">
        <f>SUM(Q43,Q79)</f>
        <v>0</v>
      </c>
      <c r="R81" s="162"/>
    </row>
    <row r="82" spans="1:18" ht="7.5" customHeight="1" x14ac:dyDescent="0.25">
      <c r="A82" s="765"/>
      <c r="B82" s="766"/>
      <c r="C82" s="766"/>
      <c r="D82" s="766"/>
      <c r="E82" s="766"/>
      <c r="F82" s="766"/>
      <c r="G82" s="766"/>
      <c r="H82" s="766"/>
      <c r="I82" s="766"/>
      <c r="J82" s="766"/>
      <c r="K82" s="766"/>
      <c r="L82" s="766"/>
      <c r="M82" s="766"/>
      <c r="N82" s="766"/>
      <c r="O82" s="766"/>
      <c r="P82" s="669"/>
      <c r="Q82" s="669"/>
      <c r="R82" s="767"/>
    </row>
    <row r="83" spans="1:18" ht="15" customHeight="1" x14ac:dyDescent="0.25">
      <c r="A83" s="146"/>
      <c r="B83" s="335" t="s">
        <v>526</v>
      </c>
      <c r="C83" s="102"/>
      <c r="D83" s="102"/>
      <c r="E83" s="102"/>
      <c r="F83" s="102"/>
      <c r="G83" s="115"/>
      <c r="H83" s="115"/>
      <c r="I83" s="147"/>
      <c r="J83" s="1133"/>
      <c r="K83" s="1184"/>
      <c r="L83" s="1184"/>
      <c r="M83" s="1184"/>
      <c r="N83" s="315"/>
      <c r="O83" s="1132"/>
      <c r="P83" s="1132"/>
      <c r="Q83" s="1132"/>
      <c r="R83" s="148"/>
    </row>
    <row r="84" spans="1:18" ht="6.75" customHeight="1" x14ac:dyDescent="0.25">
      <c r="A84" s="146"/>
      <c r="B84" s="1138"/>
      <c r="C84" s="1133"/>
      <c r="D84" s="48"/>
      <c r="E84" s="48"/>
      <c r="F84" s="48"/>
      <c r="G84" s="115"/>
      <c r="H84" s="115"/>
      <c r="I84" s="147"/>
      <c r="J84" s="1133"/>
      <c r="K84" s="1184"/>
      <c r="L84" s="1184"/>
      <c r="M84" s="1184"/>
      <c r="N84" s="315"/>
      <c r="O84" s="1184"/>
      <c r="P84" s="315"/>
      <c r="Q84" s="1184"/>
      <c r="R84" s="148"/>
    </row>
    <row r="85" spans="1:18" ht="15.65" customHeight="1" x14ac:dyDescent="0.25">
      <c r="A85" s="752"/>
      <c r="B85" s="1169"/>
      <c r="C85" s="1170"/>
      <c r="D85" s="727" t="s">
        <v>528</v>
      </c>
      <c r="E85" s="727"/>
      <c r="F85" s="727"/>
      <c r="G85" s="669"/>
      <c r="H85" s="669"/>
      <c r="I85" s="754"/>
      <c r="J85" s="1170"/>
      <c r="K85" s="1187"/>
      <c r="L85" s="1187"/>
      <c r="M85" s="1187"/>
      <c r="N85" s="882"/>
      <c r="O85" s="1187"/>
      <c r="P85" s="882"/>
      <c r="Q85" s="1187"/>
      <c r="R85" s="148"/>
    </row>
    <row r="86" spans="1:18" ht="6.75" customHeight="1" x14ac:dyDescent="0.25">
      <c r="A86" s="146"/>
      <c r="B86" s="1138"/>
      <c r="C86" s="1133"/>
      <c r="D86" s="1133"/>
      <c r="E86" s="1133"/>
      <c r="F86" s="1133"/>
      <c r="G86" s="115"/>
      <c r="H86" s="115"/>
      <c r="I86" s="147"/>
      <c r="J86" s="1133"/>
      <c r="K86" s="1184"/>
      <c r="L86" s="1184"/>
      <c r="M86" s="1184"/>
      <c r="N86" s="315"/>
      <c r="O86" s="1184"/>
      <c r="P86" s="315"/>
      <c r="Q86" s="1184"/>
      <c r="R86" s="756"/>
    </row>
    <row r="87" spans="1:18" ht="18" customHeight="1" thickBot="1" x14ac:dyDescent="0.3">
      <c r="A87" s="146"/>
      <c r="B87" s="1221">
        <v>21100</v>
      </c>
      <c r="C87" s="1133"/>
      <c r="D87" s="1601" t="s">
        <v>530</v>
      </c>
      <c r="E87" s="1133"/>
      <c r="F87" s="1133"/>
      <c r="G87" s="115"/>
      <c r="H87" s="115"/>
      <c r="I87" s="147"/>
      <c r="J87" s="1133"/>
      <c r="K87" s="1184"/>
      <c r="L87" s="1184"/>
      <c r="M87" s="1184">
        <f>SUM(M88:M89)</f>
        <v>0</v>
      </c>
      <c r="N87" s="315"/>
      <c r="O87" s="1184">
        <f t="shared" ref="O87:O111" si="3">SUM(K87:M87)</f>
        <v>0</v>
      </c>
      <c r="P87" s="315"/>
      <c r="Q87" s="1184">
        <f>SUM(Q88:Q89)</f>
        <v>0</v>
      </c>
      <c r="R87" s="756"/>
    </row>
    <row r="88" spans="1:18" ht="18" customHeight="1" outlineLevel="1" thickBot="1" x14ac:dyDescent="0.3">
      <c r="A88" s="1353"/>
      <c r="B88" s="1300">
        <v>21110</v>
      </c>
      <c r="C88" s="1301"/>
      <c r="D88" s="1301"/>
      <c r="E88" s="1600" t="s">
        <v>1843</v>
      </c>
      <c r="F88" s="1301"/>
      <c r="G88" s="402"/>
      <c r="H88" s="402"/>
      <c r="I88" s="357"/>
      <c r="J88" s="1301"/>
      <c r="K88" s="1305"/>
      <c r="L88" s="1305"/>
      <c r="M88" s="1298"/>
      <c r="N88" s="1305"/>
      <c r="O88" s="1305"/>
      <c r="P88" s="1305"/>
      <c r="Q88" s="1298"/>
      <c r="R88" s="875"/>
    </row>
    <row r="89" spans="1:18" ht="18" customHeight="1" outlineLevel="1" thickBot="1" x14ac:dyDescent="0.3">
      <c r="A89" s="1353"/>
      <c r="B89" s="1300">
        <v>21120</v>
      </c>
      <c r="C89" s="1301"/>
      <c r="D89" s="1301"/>
      <c r="E89" s="1600" t="s">
        <v>1844</v>
      </c>
      <c r="F89" s="1301"/>
      <c r="G89" s="402"/>
      <c r="H89" s="402"/>
      <c r="I89" s="357"/>
      <c r="J89" s="1301"/>
      <c r="K89" s="1305"/>
      <c r="L89" s="1305"/>
      <c r="M89" s="1298"/>
      <c r="N89" s="1305"/>
      <c r="O89" s="1305"/>
      <c r="P89" s="1305"/>
      <c r="Q89" s="1298"/>
      <c r="R89" s="875"/>
    </row>
    <row r="90" spans="1:18" ht="18" customHeight="1" x14ac:dyDescent="0.25">
      <c r="A90" s="146"/>
      <c r="B90" s="1221">
        <v>21200</v>
      </c>
      <c r="C90" s="1133"/>
      <c r="D90" s="1133" t="s">
        <v>469</v>
      </c>
      <c r="E90" s="1133"/>
      <c r="F90" s="1133"/>
      <c r="G90" s="115"/>
      <c r="H90" s="115"/>
      <c r="I90" s="147"/>
      <c r="J90" s="1133"/>
      <c r="K90" s="1184"/>
      <c r="L90" s="1184"/>
      <c r="M90" s="1175"/>
      <c r="N90" s="315"/>
      <c r="O90" s="1184">
        <f t="shared" si="3"/>
        <v>0</v>
      </c>
      <c r="P90" s="315"/>
      <c r="Q90" s="1175"/>
      <c r="R90" s="756"/>
    </row>
    <row r="91" spans="1:18" ht="18" customHeight="1" thickBot="1" x14ac:dyDescent="0.3">
      <c r="A91" s="880"/>
      <c r="B91" s="1329">
        <v>21300</v>
      </c>
      <c r="C91" s="1140"/>
      <c r="D91" s="1140" t="s">
        <v>532</v>
      </c>
      <c r="E91" s="1140"/>
      <c r="F91" s="1140"/>
      <c r="G91" s="872"/>
      <c r="H91" s="872"/>
      <c r="I91" s="881">
        <v>10</v>
      </c>
      <c r="J91" s="1140"/>
      <c r="K91" s="1328"/>
      <c r="L91" s="1328">
        <f>SUM(L92:L93)</f>
        <v>0</v>
      </c>
      <c r="M91" s="1328">
        <f>SUM(M92:M93)</f>
        <v>0</v>
      </c>
      <c r="N91" s="883"/>
      <c r="O91" s="1328">
        <f t="shared" si="3"/>
        <v>0</v>
      </c>
      <c r="P91" s="883"/>
      <c r="Q91" s="1328">
        <f>SUM(Q92:Q93)</f>
        <v>0</v>
      </c>
      <c r="R91" s="391"/>
    </row>
    <row r="92" spans="1:18" ht="18" customHeight="1" outlineLevel="1" thickBot="1" x14ac:dyDescent="0.3">
      <c r="A92" s="1353"/>
      <c r="B92" s="1300">
        <v>21310</v>
      </c>
      <c r="C92" s="1301"/>
      <c r="D92" s="1301"/>
      <c r="E92" s="1301" t="s">
        <v>534</v>
      </c>
      <c r="F92" s="1301"/>
      <c r="G92" s="356"/>
      <c r="H92" s="356"/>
      <c r="I92" s="356"/>
      <c r="J92" s="1301"/>
      <c r="K92" s="356"/>
      <c r="L92" s="1298"/>
      <c r="M92" s="1298"/>
      <c r="N92" s="1305"/>
      <c r="O92" s="1305">
        <f t="shared" si="3"/>
        <v>0</v>
      </c>
      <c r="P92" s="1305"/>
      <c r="Q92" s="1298">
        <v>0</v>
      </c>
      <c r="R92" s="879"/>
    </row>
    <row r="93" spans="1:18" ht="18" customHeight="1" outlineLevel="1" thickBot="1" x14ac:dyDescent="0.3">
      <c r="A93" s="1353"/>
      <c r="B93" s="1300">
        <v>21320</v>
      </c>
      <c r="C93" s="1301"/>
      <c r="D93" s="1301"/>
      <c r="E93" s="1301" t="s">
        <v>536</v>
      </c>
      <c r="F93" s="1301"/>
      <c r="G93" s="356"/>
      <c r="H93" s="356"/>
      <c r="I93" s="356"/>
      <c r="J93" s="1301"/>
      <c r="K93" s="356"/>
      <c r="L93" s="1305"/>
      <c r="M93" s="1298"/>
      <c r="N93" s="1305"/>
      <c r="O93" s="1305">
        <f t="shared" si="3"/>
        <v>0</v>
      </c>
      <c r="P93" s="1305"/>
      <c r="Q93" s="1298"/>
      <c r="R93" s="875"/>
    </row>
    <row r="94" spans="1:18" ht="18" customHeight="1" thickBot="1" x14ac:dyDescent="0.3">
      <c r="A94" s="880"/>
      <c r="B94" s="1329">
        <v>21400</v>
      </c>
      <c r="C94" s="1140"/>
      <c r="D94" s="1140" t="s">
        <v>538</v>
      </c>
      <c r="E94" s="1140"/>
      <c r="F94" s="1140"/>
      <c r="G94" s="872"/>
      <c r="H94" s="872"/>
      <c r="I94" s="881">
        <v>11</v>
      </c>
      <c r="J94" s="1140"/>
      <c r="K94" s="1328"/>
      <c r="L94" s="1328"/>
      <c r="M94" s="1328">
        <f>SUM(M95,M98,M101:M106)</f>
        <v>0</v>
      </c>
      <c r="N94" s="883"/>
      <c r="O94" s="1328">
        <f>SUM(K94:M94)</f>
        <v>0</v>
      </c>
      <c r="P94" s="883"/>
      <c r="Q94" s="1328">
        <f>SUM(Q95,Q98,Q101:Q106)</f>
        <v>0</v>
      </c>
      <c r="R94" s="391"/>
    </row>
    <row r="95" spans="1:18" ht="18" customHeight="1" outlineLevel="1" thickBot="1" x14ac:dyDescent="0.3">
      <c r="A95" s="1353"/>
      <c r="B95" s="1300">
        <v>21410</v>
      </c>
      <c r="C95" s="1301"/>
      <c r="D95" s="1301"/>
      <c r="E95" s="1600" t="s">
        <v>540</v>
      </c>
      <c r="F95" s="1301"/>
      <c r="G95" s="402"/>
      <c r="H95" s="402"/>
      <c r="I95" s="357"/>
      <c r="J95" s="1301"/>
      <c r="K95" s="1305"/>
      <c r="L95" s="1305"/>
      <c r="M95" s="1305">
        <f>SUM(M96:M97)</f>
        <v>0</v>
      </c>
      <c r="N95" s="1305"/>
      <c r="O95" s="1305">
        <f t="shared" si="3"/>
        <v>0</v>
      </c>
      <c r="P95" s="1305"/>
      <c r="Q95" s="1305">
        <f>SUM(Q96:Q97)</f>
        <v>0</v>
      </c>
      <c r="R95" s="879"/>
    </row>
    <row r="96" spans="1:18" ht="18" customHeight="1" outlineLevel="2" thickBot="1" x14ac:dyDescent="0.3">
      <c r="A96" s="1588"/>
      <c r="B96" s="1603">
        <v>21411</v>
      </c>
      <c r="C96" s="1589"/>
      <c r="D96" s="1589"/>
      <c r="E96" s="1589"/>
      <c r="F96" s="1594" t="s">
        <v>1839</v>
      </c>
      <c r="G96" s="1590"/>
      <c r="H96" s="1590"/>
      <c r="I96" s="1591"/>
      <c r="J96" s="1589"/>
      <c r="K96" s="1592"/>
      <c r="L96" s="1592"/>
      <c r="M96" s="1593"/>
      <c r="N96" s="1592"/>
      <c r="O96" s="1592"/>
      <c r="P96" s="1592"/>
      <c r="Q96" s="1593"/>
      <c r="R96" s="879"/>
    </row>
    <row r="97" spans="1:18" ht="18" customHeight="1" outlineLevel="2" thickBot="1" x14ac:dyDescent="0.3">
      <c r="A97" s="1588"/>
      <c r="B97" s="1603">
        <v>21412</v>
      </c>
      <c r="C97" s="1589"/>
      <c r="D97" s="1589"/>
      <c r="E97" s="1589"/>
      <c r="F97" s="1594" t="s">
        <v>1840</v>
      </c>
      <c r="G97" s="1590"/>
      <c r="H97" s="1590"/>
      <c r="I97" s="1591"/>
      <c r="J97" s="1589"/>
      <c r="K97" s="1592"/>
      <c r="L97" s="1592"/>
      <c r="M97" s="1593"/>
      <c r="N97" s="1592"/>
      <c r="O97" s="1592"/>
      <c r="P97" s="1592"/>
      <c r="Q97" s="1593"/>
      <c r="R97" s="879"/>
    </row>
    <row r="98" spans="1:18" ht="18" customHeight="1" outlineLevel="1" thickBot="1" x14ac:dyDescent="0.3">
      <c r="A98" s="1353"/>
      <c r="B98" s="1300">
        <v>21420</v>
      </c>
      <c r="C98" s="1301"/>
      <c r="D98" s="1301"/>
      <c r="E98" s="1600" t="s">
        <v>542</v>
      </c>
      <c r="F98" s="1301"/>
      <c r="G98" s="402"/>
      <c r="H98" s="402"/>
      <c r="I98" s="357"/>
      <c r="J98" s="1301"/>
      <c r="K98" s="1305"/>
      <c r="L98" s="1305"/>
      <c r="M98" s="1305">
        <f>SUM(M99:M100)</f>
        <v>0</v>
      </c>
      <c r="N98" s="1305"/>
      <c r="O98" s="1305">
        <f t="shared" si="3"/>
        <v>0</v>
      </c>
      <c r="P98" s="1305"/>
      <c r="Q98" s="1305">
        <f>SUM(Q99:Q100)</f>
        <v>0</v>
      </c>
      <c r="R98" s="875"/>
    </row>
    <row r="99" spans="1:18" ht="18" customHeight="1" outlineLevel="2" thickBot="1" x14ac:dyDescent="0.3">
      <c r="A99" s="1588"/>
      <c r="B99" s="1603">
        <v>21421</v>
      </c>
      <c r="C99" s="1589"/>
      <c r="D99" s="1589"/>
      <c r="E99" s="1589"/>
      <c r="F99" s="1594" t="s">
        <v>1841</v>
      </c>
      <c r="G99" s="1590"/>
      <c r="H99" s="1590"/>
      <c r="I99" s="1591"/>
      <c r="J99" s="1589"/>
      <c r="K99" s="1592"/>
      <c r="L99" s="1592"/>
      <c r="M99" s="1593"/>
      <c r="N99" s="1592"/>
      <c r="O99" s="1592"/>
      <c r="P99" s="1592"/>
      <c r="Q99" s="1593"/>
      <c r="R99" s="875"/>
    </row>
    <row r="100" spans="1:18" ht="18" customHeight="1" outlineLevel="2" thickBot="1" x14ac:dyDescent="0.3">
      <c r="A100" s="1588"/>
      <c r="B100" s="1603">
        <v>21422</v>
      </c>
      <c r="C100" s="1589"/>
      <c r="D100" s="1589"/>
      <c r="E100" s="1589"/>
      <c r="F100" s="1594" t="s">
        <v>1842</v>
      </c>
      <c r="G100" s="1590"/>
      <c r="H100" s="1590"/>
      <c r="I100" s="1591"/>
      <c r="J100" s="1589"/>
      <c r="K100" s="1592"/>
      <c r="L100" s="1592"/>
      <c r="M100" s="1593"/>
      <c r="N100" s="1592"/>
      <c r="O100" s="1592"/>
      <c r="P100" s="1592"/>
      <c r="Q100" s="1593"/>
      <c r="R100" s="875"/>
    </row>
    <row r="101" spans="1:18" ht="18" customHeight="1" outlineLevel="1" thickBot="1" x14ac:dyDescent="0.3">
      <c r="A101" s="1353"/>
      <c r="B101" s="1300">
        <v>21430</v>
      </c>
      <c r="C101" s="1301"/>
      <c r="D101" s="1301"/>
      <c r="E101" s="1301" t="s">
        <v>544</v>
      </c>
      <c r="F101" s="1301"/>
      <c r="G101" s="402"/>
      <c r="H101" s="402"/>
      <c r="I101" s="357"/>
      <c r="J101" s="1301"/>
      <c r="K101" s="1305"/>
      <c r="L101" s="1305"/>
      <c r="M101" s="1298"/>
      <c r="N101" s="1305"/>
      <c r="O101" s="1305">
        <f t="shared" si="3"/>
        <v>0</v>
      </c>
      <c r="P101" s="1305"/>
      <c r="Q101" s="1298"/>
      <c r="R101" s="875"/>
    </row>
    <row r="102" spans="1:18" ht="18" customHeight="1" outlineLevel="1" thickBot="1" x14ac:dyDescent="0.3">
      <c r="A102" s="1353"/>
      <c r="B102" s="1300">
        <v>21440</v>
      </c>
      <c r="C102" s="1301"/>
      <c r="D102" s="1301"/>
      <c r="E102" s="1301" t="s">
        <v>546</v>
      </c>
      <c r="F102" s="1301"/>
      <c r="G102" s="402"/>
      <c r="H102" s="402"/>
      <c r="I102" s="357"/>
      <c r="J102" s="1301"/>
      <c r="K102" s="1305"/>
      <c r="L102" s="1305"/>
      <c r="M102" s="1298"/>
      <c r="N102" s="1305"/>
      <c r="O102" s="1305">
        <f t="shared" si="3"/>
        <v>0</v>
      </c>
      <c r="P102" s="1305"/>
      <c r="Q102" s="1298"/>
      <c r="R102" s="875"/>
    </row>
    <row r="103" spans="1:18" ht="18" customHeight="1" outlineLevel="1" thickBot="1" x14ac:dyDescent="0.3">
      <c r="A103" s="1353"/>
      <c r="B103" s="1300">
        <v>21450</v>
      </c>
      <c r="C103" s="1301"/>
      <c r="D103" s="1301"/>
      <c r="E103" s="1301" t="s">
        <v>548</v>
      </c>
      <c r="F103" s="1301"/>
      <c r="G103" s="402"/>
      <c r="H103" s="1932" t="s">
        <v>1834</v>
      </c>
      <c r="I103" s="1933"/>
      <c r="J103" s="1933"/>
      <c r="K103" s="1905"/>
      <c r="L103" s="1305"/>
      <c r="M103" s="1298"/>
      <c r="N103" s="1305"/>
      <c r="O103" s="1305">
        <f t="shared" si="3"/>
        <v>0</v>
      </c>
      <c r="P103" s="1305"/>
      <c r="Q103" s="1298"/>
      <c r="R103" s="875"/>
    </row>
    <row r="104" spans="1:18" ht="18" customHeight="1" outlineLevel="1" thickBot="1" x14ac:dyDescent="0.3">
      <c r="A104" s="1353"/>
      <c r="B104" s="1300">
        <v>21460</v>
      </c>
      <c r="C104" s="1301"/>
      <c r="D104" s="1301"/>
      <c r="E104" s="1301" t="s">
        <v>445</v>
      </c>
      <c r="F104" s="1301"/>
      <c r="G104" s="402"/>
      <c r="H104" s="402"/>
      <c r="I104" s="357"/>
      <c r="J104" s="1301"/>
      <c r="K104" s="1305"/>
      <c r="L104" s="1305"/>
      <c r="M104" s="1298"/>
      <c r="N104" s="1305"/>
      <c r="O104" s="1305">
        <f t="shared" si="3"/>
        <v>0</v>
      </c>
      <c r="P104" s="1305"/>
      <c r="Q104" s="1298"/>
      <c r="R104" s="875"/>
    </row>
    <row r="105" spans="1:18" ht="18" customHeight="1" outlineLevel="1" thickBot="1" x14ac:dyDescent="0.3">
      <c r="A105" s="1353"/>
      <c r="B105" s="1300">
        <v>21480</v>
      </c>
      <c r="C105" s="1301"/>
      <c r="D105" s="1301"/>
      <c r="E105" s="1301" t="s">
        <v>551</v>
      </c>
      <c r="F105" s="1301"/>
      <c r="G105" s="402"/>
      <c r="H105" s="402"/>
      <c r="I105" s="357"/>
      <c r="J105" s="1301"/>
      <c r="K105" s="1305"/>
      <c r="L105" s="1305"/>
      <c r="M105" s="1298"/>
      <c r="N105" s="1305"/>
      <c r="O105" s="1305">
        <f t="shared" si="3"/>
        <v>0</v>
      </c>
      <c r="P105" s="1305"/>
      <c r="Q105" s="1298"/>
      <c r="R105" s="875"/>
    </row>
    <row r="106" spans="1:18" ht="18" customHeight="1" outlineLevel="1" thickBot="1" x14ac:dyDescent="0.3">
      <c r="A106" s="1353"/>
      <c r="B106" s="1300">
        <v>21490</v>
      </c>
      <c r="C106" s="1301"/>
      <c r="D106" s="1301"/>
      <c r="E106" s="1301" t="s">
        <v>553</v>
      </c>
      <c r="F106" s="1301"/>
      <c r="G106" s="402"/>
      <c r="H106" s="1932" t="s">
        <v>1834</v>
      </c>
      <c r="I106" s="1933"/>
      <c r="J106" s="1933"/>
      <c r="K106" s="1905"/>
      <c r="L106" s="1305"/>
      <c r="M106" s="1298"/>
      <c r="N106" s="1305"/>
      <c r="O106" s="1305">
        <f t="shared" si="3"/>
        <v>0</v>
      </c>
      <c r="P106" s="1305"/>
      <c r="Q106" s="1298"/>
      <c r="R106" s="875"/>
    </row>
    <row r="107" spans="1:18" ht="18" customHeight="1" x14ac:dyDescent="0.25">
      <c r="A107" s="146"/>
      <c r="B107" s="1221">
        <v>21600</v>
      </c>
      <c r="C107" s="1133"/>
      <c r="D107" s="1133" t="s">
        <v>554</v>
      </c>
      <c r="E107" s="1133"/>
      <c r="F107" s="1133"/>
      <c r="G107" s="115"/>
      <c r="H107" s="115"/>
      <c r="I107" s="147"/>
      <c r="J107" s="147"/>
      <c r="K107" s="147"/>
      <c r="L107" s="147"/>
      <c r="M107" s="1175"/>
      <c r="N107" s="147"/>
      <c r="O107" s="1184">
        <f t="shared" si="3"/>
        <v>0</v>
      </c>
      <c r="P107" s="147"/>
      <c r="Q107" s="1175"/>
      <c r="R107" s="148"/>
    </row>
    <row r="108" spans="1:18" ht="18" customHeight="1" x14ac:dyDescent="0.25">
      <c r="A108" s="163"/>
      <c r="B108" s="1221">
        <v>21700</v>
      </c>
      <c r="C108" s="1133"/>
      <c r="D108" s="1133" t="s">
        <v>556</v>
      </c>
      <c r="E108" s="1133"/>
      <c r="F108" s="1133"/>
      <c r="G108" s="115"/>
      <c r="H108" s="115"/>
      <c r="I108" s="147"/>
      <c r="J108" s="147"/>
      <c r="K108" s="147"/>
      <c r="L108" s="147"/>
      <c r="M108" s="1175"/>
      <c r="N108" s="147"/>
      <c r="O108" s="1184">
        <f t="shared" si="3"/>
        <v>0</v>
      </c>
      <c r="P108" s="147"/>
      <c r="Q108" s="1175"/>
      <c r="R108" s="148"/>
    </row>
    <row r="109" spans="1:18" ht="18" customHeight="1" x14ac:dyDescent="0.25">
      <c r="A109" s="146"/>
      <c r="B109" s="1221">
        <v>21900</v>
      </c>
      <c r="C109" s="1133"/>
      <c r="D109" s="1133" t="s">
        <v>557</v>
      </c>
      <c r="E109" s="1133"/>
      <c r="F109" s="1133"/>
      <c r="G109" s="115"/>
      <c r="H109" s="115"/>
      <c r="I109" s="147"/>
      <c r="J109" s="147"/>
      <c r="K109" s="147"/>
      <c r="L109" s="147"/>
      <c r="M109" s="1175"/>
      <c r="N109" s="147"/>
      <c r="O109" s="1184">
        <f t="shared" si="3"/>
        <v>0</v>
      </c>
      <c r="P109" s="147"/>
      <c r="Q109" s="1175"/>
      <c r="R109" s="148"/>
    </row>
    <row r="110" spans="1:18" ht="18" customHeight="1" thickBot="1" x14ac:dyDescent="0.3">
      <c r="A110" s="752"/>
      <c r="B110" s="1309">
        <v>22100</v>
      </c>
      <c r="C110" s="1170"/>
      <c r="D110" s="1170" t="s">
        <v>558</v>
      </c>
      <c r="E110" s="1170"/>
      <c r="F110" s="1170"/>
      <c r="G110" s="669"/>
      <c r="H110" s="669"/>
      <c r="I110" s="754">
        <v>12</v>
      </c>
      <c r="J110" s="754"/>
      <c r="K110" s="754"/>
      <c r="L110" s="1367">
        <f>SUM(L111:L121)</f>
        <v>0</v>
      </c>
      <c r="M110" s="1367">
        <f>SUM(M111:M121)</f>
        <v>0</v>
      </c>
      <c r="N110" s="1368"/>
      <c r="O110" s="1187">
        <f t="shared" si="3"/>
        <v>0</v>
      </c>
      <c r="P110" s="1368"/>
      <c r="Q110" s="1367">
        <f>SUM(Q111:Q121)</f>
        <v>0</v>
      </c>
      <c r="R110" s="391"/>
    </row>
    <row r="111" spans="1:18" ht="18" customHeight="1" outlineLevel="1" thickBot="1" x14ac:dyDescent="0.3">
      <c r="A111" s="1369"/>
      <c r="B111" s="1598">
        <v>22110</v>
      </c>
      <c r="C111" s="1302"/>
      <c r="D111" s="1302"/>
      <c r="E111" s="1937" t="s">
        <v>559</v>
      </c>
      <c r="F111" s="1938"/>
      <c r="G111" s="1938"/>
      <c r="H111" s="1938"/>
      <c r="I111" s="1938"/>
      <c r="J111" s="1939"/>
      <c r="K111" s="1305"/>
      <c r="L111" s="1298"/>
      <c r="M111" s="1305"/>
      <c r="N111" s="403"/>
      <c r="O111" s="1305">
        <f t="shared" si="3"/>
        <v>0</v>
      </c>
      <c r="P111" s="403"/>
      <c r="Q111" s="1298"/>
      <c r="R111" s="879"/>
    </row>
    <row r="112" spans="1:18" ht="18" customHeight="1" outlineLevel="1" thickBot="1" x14ac:dyDescent="0.3">
      <c r="A112" s="1369"/>
      <c r="B112" s="1598"/>
      <c r="C112" s="1302"/>
      <c r="D112" s="1302"/>
      <c r="E112" s="1940"/>
      <c r="F112" s="1941"/>
      <c r="G112" s="1941"/>
      <c r="H112" s="1941"/>
      <c r="I112" s="1941"/>
      <c r="J112" s="1942"/>
      <c r="K112" s="1370"/>
      <c r="L112" s="1370"/>
      <c r="M112" s="1370"/>
      <c r="N112" s="1370"/>
      <c r="O112" s="1370"/>
      <c r="P112" s="1370"/>
      <c r="Q112" s="1370"/>
      <c r="R112" s="879"/>
    </row>
    <row r="113" spans="1:26" ht="18" customHeight="1" outlineLevel="1" thickBot="1" x14ac:dyDescent="0.3">
      <c r="A113" s="1369"/>
      <c r="B113" s="1598">
        <v>22120</v>
      </c>
      <c r="C113" s="1302"/>
      <c r="D113" s="1302"/>
      <c r="E113" s="1937" t="s">
        <v>1382</v>
      </c>
      <c r="F113" s="1938"/>
      <c r="G113" s="1938"/>
      <c r="H113" s="1938"/>
      <c r="I113" s="1938"/>
      <c r="J113" s="1939"/>
      <c r="K113" s="1305"/>
      <c r="L113" s="1298"/>
      <c r="M113" s="1305"/>
      <c r="N113" s="403"/>
      <c r="O113" s="1305">
        <f>SUM(K113:M113)</f>
        <v>0</v>
      </c>
      <c r="P113" s="403"/>
      <c r="Q113" s="1298"/>
      <c r="R113" s="875"/>
    </row>
    <row r="114" spans="1:26" ht="18" customHeight="1" outlineLevel="1" thickBot="1" x14ac:dyDescent="0.3">
      <c r="A114" s="1369"/>
      <c r="B114" s="1598"/>
      <c r="C114" s="1302"/>
      <c r="D114" s="1302"/>
      <c r="E114" s="1940"/>
      <c r="F114" s="1941"/>
      <c r="G114" s="1941"/>
      <c r="H114" s="1941"/>
      <c r="I114" s="1941"/>
      <c r="J114" s="1942"/>
      <c r="K114" s="1305"/>
      <c r="L114" s="1305"/>
      <c r="M114" s="1305"/>
      <c r="N114" s="1305"/>
      <c r="O114" s="1305"/>
      <c r="P114" s="1305"/>
      <c r="Q114" s="1305"/>
      <c r="R114" s="875"/>
    </row>
    <row r="115" spans="1:26" ht="18" customHeight="1" outlineLevel="1" thickBot="1" x14ac:dyDescent="0.3">
      <c r="A115" s="1369"/>
      <c r="B115" s="1598">
        <v>22130</v>
      </c>
      <c r="C115" s="1302"/>
      <c r="D115" s="1302"/>
      <c r="E115" s="1937" t="s">
        <v>1383</v>
      </c>
      <c r="F115" s="1938"/>
      <c r="G115" s="1938"/>
      <c r="H115" s="1938"/>
      <c r="I115" s="1938"/>
      <c r="J115" s="1939"/>
      <c r="K115" s="1305"/>
      <c r="L115" s="1298"/>
      <c r="M115" s="1305"/>
      <c r="N115" s="403"/>
      <c r="O115" s="1305">
        <f>SUM(K115:M115)</f>
        <v>0</v>
      </c>
      <c r="P115" s="403"/>
      <c r="Q115" s="1298"/>
      <c r="R115" s="875"/>
    </row>
    <row r="116" spans="1:26" ht="18" customHeight="1" outlineLevel="1" thickBot="1" x14ac:dyDescent="0.3">
      <c r="A116" s="1369"/>
      <c r="B116" s="1598"/>
      <c r="C116" s="1302"/>
      <c r="D116" s="1302"/>
      <c r="E116" s="1940"/>
      <c r="F116" s="1941"/>
      <c r="G116" s="1941"/>
      <c r="H116" s="1941"/>
      <c r="I116" s="1941"/>
      <c r="J116" s="1942"/>
      <c r="K116" s="1305"/>
      <c r="L116" s="1305"/>
      <c r="M116" s="1305"/>
      <c r="N116" s="1305"/>
      <c r="O116" s="1305"/>
      <c r="P116" s="1305"/>
      <c r="Q116" s="1305"/>
      <c r="R116" s="875"/>
    </row>
    <row r="117" spans="1:26" ht="18" customHeight="1" outlineLevel="1" thickBot="1" x14ac:dyDescent="0.3">
      <c r="A117" s="1369"/>
      <c r="B117" s="1598">
        <v>22140</v>
      </c>
      <c r="C117" s="1302"/>
      <c r="D117" s="1302"/>
      <c r="E117" s="1937" t="s">
        <v>563</v>
      </c>
      <c r="F117" s="1938"/>
      <c r="G117" s="1938"/>
      <c r="H117" s="1938"/>
      <c r="I117" s="1938"/>
      <c r="J117" s="1939"/>
      <c r="K117" s="1305"/>
      <c r="L117" s="1298"/>
      <c r="M117" s="1305"/>
      <c r="N117" s="403"/>
      <c r="O117" s="1305">
        <f>SUM(K117:M117)</f>
        <v>0</v>
      </c>
      <c r="P117" s="403"/>
      <c r="Q117" s="1298"/>
      <c r="R117" s="875"/>
    </row>
    <row r="118" spans="1:26" ht="18" customHeight="1" outlineLevel="1" thickBot="1" x14ac:dyDescent="0.3">
      <c r="A118" s="1369"/>
      <c r="B118" s="1598"/>
      <c r="C118" s="1302"/>
      <c r="D118" s="1302"/>
      <c r="E118" s="1940"/>
      <c r="F118" s="1941"/>
      <c r="G118" s="1941"/>
      <c r="H118" s="1941"/>
      <c r="I118" s="1941"/>
      <c r="J118" s="1942"/>
      <c r="K118" s="1305"/>
      <c r="L118" s="1305"/>
      <c r="M118" s="1305"/>
      <c r="N118" s="1305"/>
      <c r="O118" s="1305"/>
      <c r="P118" s="1305"/>
      <c r="Q118" s="1305"/>
      <c r="R118" s="875"/>
    </row>
    <row r="119" spans="1:26" ht="18" customHeight="1" outlineLevel="1" thickBot="1" x14ac:dyDescent="0.3">
      <c r="A119" s="1369"/>
      <c r="B119" s="1598">
        <v>22150</v>
      </c>
      <c r="C119" s="1302"/>
      <c r="D119" s="1302"/>
      <c r="E119" s="1937" t="s">
        <v>564</v>
      </c>
      <c r="F119" s="1938"/>
      <c r="G119" s="1938"/>
      <c r="H119" s="1938"/>
      <c r="I119" s="1938"/>
      <c r="J119" s="1939"/>
      <c r="K119" s="1305"/>
      <c r="L119" s="1298"/>
      <c r="M119" s="1305"/>
      <c r="N119" s="403"/>
      <c r="O119" s="1305">
        <f>SUM(K119:M119)</f>
        <v>0</v>
      </c>
      <c r="P119" s="403"/>
      <c r="Q119" s="1298"/>
      <c r="R119" s="875"/>
    </row>
    <row r="120" spans="1:26" ht="18" customHeight="1" outlineLevel="1" thickBot="1" x14ac:dyDescent="0.3">
      <c r="A120" s="1369"/>
      <c r="B120" s="1598"/>
      <c r="C120" s="1302"/>
      <c r="D120" s="1302"/>
      <c r="E120" s="1940"/>
      <c r="F120" s="1941"/>
      <c r="G120" s="1941"/>
      <c r="H120" s="1941"/>
      <c r="I120" s="1941"/>
      <c r="J120" s="1942"/>
      <c r="K120" s="1305"/>
      <c r="L120" s="1305"/>
      <c r="M120" s="1305"/>
      <c r="N120" s="1305"/>
      <c r="O120" s="1305"/>
      <c r="P120" s="1305"/>
      <c r="Q120" s="1305"/>
      <c r="R120" s="875"/>
    </row>
    <row r="121" spans="1:26" ht="18" customHeight="1" outlineLevel="1" thickBot="1" x14ac:dyDescent="0.3">
      <c r="A121" s="1369"/>
      <c r="B121" s="1598">
        <v>22190</v>
      </c>
      <c r="C121" s="1302"/>
      <c r="D121" s="1302"/>
      <c r="E121" s="1943" t="s">
        <v>1384</v>
      </c>
      <c r="F121" s="1944"/>
      <c r="G121" s="1944"/>
      <c r="H121" s="1945"/>
      <c r="I121" s="357"/>
      <c r="J121" s="1302"/>
      <c r="K121" s="1305"/>
      <c r="L121" s="1305"/>
      <c r="M121" s="1298"/>
      <c r="N121" s="403"/>
      <c r="O121" s="1305">
        <f>SUM(K121:M121)</f>
        <v>0</v>
      </c>
      <c r="P121" s="403"/>
      <c r="Q121" s="1298"/>
      <c r="R121" s="875"/>
    </row>
    <row r="122" spans="1:26" ht="18" customHeight="1" thickBot="1" x14ac:dyDescent="0.3">
      <c r="A122" s="398"/>
      <c r="B122" s="1360">
        <v>22200</v>
      </c>
      <c r="C122" s="1361"/>
      <c r="D122" s="1361" t="s">
        <v>567</v>
      </c>
      <c r="E122" s="1361"/>
      <c r="F122" s="1361"/>
      <c r="G122" s="399"/>
      <c r="H122" s="399"/>
      <c r="I122" s="400">
        <v>13</v>
      </c>
      <c r="J122" s="1361"/>
      <c r="K122" s="1356"/>
      <c r="L122" s="1356">
        <f>SUM(L123:L127)</f>
        <v>0</v>
      </c>
      <c r="M122" s="1356">
        <f>SUM(M123:M127)</f>
        <v>0</v>
      </c>
      <c r="N122" s="401"/>
      <c r="O122" s="1356">
        <f>SUM(K122:M122)</f>
        <v>0</v>
      </c>
      <c r="P122" s="401"/>
      <c r="Q122" s="1356">
        <f>SUM(Q123:Q127)</f>
        <v>0</v>
      </c>
      <c r="R122" s="391"/>
    </row>
    <row r="123" spans="1:26" ht="18" customHeight="1" outlineLevel="1" thickBot="1" x14ac:dyDescent="0.3">
      <c r="A123" s="1369"/>
      <c r="B123" s="1598">
        <v>22210</v>
      </c>
      <c r="C123" s="1302"/>
      <c r="D123" s="1302"/>
      <c r="E123" s="1946" t="s">
        <v>569</v>
      </c>
      <c r="F123" s="1938"/>
      <c r="G123" s="1938"/>
      <c r="H123" s="1938"/>
      <c r="I123" s="1938"/>
      <c r="J123" s="1939"/>
      <c r="K123" s="1305"/>
      <c r="L123" s="1298"/>
      <c r="M123" s="1305"/>
      <c r="N123" s="403"/>
      <c r="O123" s="1305">
        <f>SUM(K123:M123)</f>
        <v>0</v>
      </c>
      <c r="P123" s="403"/>
      <c r="Q123" s="1298"/>
      <c r="R123" s="879"/>
    </row>
    <row r="124" spans="1:26" ht="12" customHeight="1" outlineLevel="1" thickBot="1" x14ac:dyDescent="0.3">
      <c r="A124" s="1369"/>
      <c r="B124" s="1598"/>
      <c r="C124" s="1302"/>
      <c r="D124" s="1302"/>
      <c r="E124" s="1940"/>
      <c r="F124" s="1941"/>
      <c r="G124" s="1941"/>
      <c r="H124" s="1941"/>
      <c r="I124" s="1941"/>
      <c r="J124" s="1942"/>
      <c r="K124" s="1370"/>
      <c r="L124" s="1370"/>
      <c r="M124" s="1370"/>
      <c r="N124" s="1370"/>
      <c r="O124" s="1370"/>
      <c r="P124" s="1370"/>
      <c r="Q124" s="1370"/>
      <c r="R124" s="879"/>
    </row>
    <row r="125" spans="1:26" ht="18" customHeight="1" outlineLevel="1" thickBot="1" x14ac:dyDescent="0.3">
      <c r="A125" s="1369"/>
      <c r="B125" s="1598">
        <v>22220</v>
      </c>
      <c r="C125" s="1302"/>
      <c r="D125" s="1302"/>
      <c r="E125" s="1947" t="s">
        <v>571</v>
      </c>
      <c r="F125" s="1938"/>
      <c r="G125" s="1938"/>
      <c r="H125" s="1938"/>
      <c r="I125" s="1938"/>
      <c r="J125" s="1938"/>
      <c r="K125" s="1305"/>
      <c r="L125" s="1305"/>
      <c r="M125" s="1298"/>
      <c r="N125" s="403"/>
      <c r="O125" s="1305">
        <f>SUM(K125:M125)</f>
        <v>0</v>
      </c>
      <c r="P125" s="403"/>
      <c r="Q125" s="1298"/>
      <c r="R125" s="875"/>
      <c r="S125" s="3"/>
      <c r="T125" s="3"/>
      <c r="U125" s="3"/>
      <c r="V125" s="3"/>
      <c r="W125" s="3"/>
      <c r="X125" s="3"/>
      <c r="Y125" s="3"/>
      <c r="Z125" s="3"/>
    </row>
    <row r="126" spans="1:26" ht="18" customHeight="1" outlineLevel="1" thickBot="1" x14ac:dyDescent="0.3">
      <c r="A126" s="1369"/>
      <c r="B126" s="1598">
        <v>22230</v>
      </c>
      <c r="C126" s="1302"/>
      <c r="D126" s="1302"/>
      <c r="E126" s="1946" t="s">
        <v>573</v>
      </c>
      <c r="F126" s="1938"/>
      <c r="G126" s="1938"/>
      <c r="H126" s="1938"/>
      <c r="I126" s="1938"/>
      <c r="J126" s="1939"/>
      <c r="K126" s="1371"/>
      <c r="L126" s="1372"/>
      <c r="M126" s="1371"/>
      <c r="N126" s="1371"/>
      <c r="O126" s="1305">
        <f>SUM(K126:M126)</f>
        <v>0</v>
      </c>
      <c r="P126" s="405"/>
      <c r="Q126" s="1298"/>
      <c r="R126" s="879"/>
      <c r="S126" s="3"/>
      <c r="T126" s="3"/>
      <c r="U126" s="3"/>
      <c r="V126" s="3"/>
      <c r="W126" s="3"/>
      <c r="X126" s="3"/>
      <c r="Y126" s="3"/>
      <c r="Z126" s="3"/>
    </row>
    <row r="127" spans="1:26" ht="12" customHeight="1" outlineLevel="1" thickBot="1" x14ac:dyDescent="0.3">
      <c r="A127" s="1369"/>
      <c r="B127" s="1598"/>
      <c r="C127" s="1369"/>
      <c r="D127" s="1369"/>
      <c r="E127" s="1940"/>
      <c r="F127" s="1941"/>
      <c r="G127" s="1941"/>
      <c r="H127" s="1941"/>
      <c r="I127" s="1941"/>
      <c r="J127" s="1942"/>
      <c r="K127" s="1370"/>
      <c r="L127" s="1370"/>
      <c r="M127" s="1370"/>
      <c r="N127" s="1370"/>
      <c r="O127" s="1370"/>
      <c r="P127" s="1370"/>
      <c r="Q127" s="1370"/>
      <c r="R127" s="879"/>
      <c r="S127" s="3"/>
      <c r="T127" s="3"/>
      <c r="U127" s="3"/>
      <c r="V127" s="3"/>
      <c r="W127" s="3"/>
      <c r="X127" s="3"/>
      <c r="Y127" s="3"/>
      <c r="Z127" s="3"/>
    </row>
    <row r="128" spans="1:26" ht="18" customHeight="1" x14ac:dyDescent="0.25">
      <c r="A128" s="792"/>
      <c r="B128" s="1307">
        <v>22300</v>
      </c>
      <c r="C128" s="1182"/>
      <c r="D128" s="1140" t="s">
        <v>1161</v>
      </c>
      <c r="E128" s="1182"/>
      <c r="F128" s="1182"/>
      <c r="G128" s="761"/>
      <c r="H128" s="761"/>
      <c r="I128" s="762">
        <v>13</v>
      </c>
      <c r="J128" s="1182"/>
      <c r="K128" s="1183"/>
      <c r="L128" s="1175"/>
      <c r="M128" s="1175"/>
      <c r="N128" s="1183"/>
      <c r="O128" s="1183">
        <f>SUM(K128:M128)</f>
        <v>0</v>
      </c>
      <c r="P128" s="793"/>
      <c r="Q128" s="1175"/>
      <c r="R128" s="148"/>
    </row>
    <row r="129" spans="1:18" ht="6.75" customHeight="1" x14ac:dyDescent="0.25">
      <c r="A129" s="146"/>
      <c r="B129" s="118"/>
      <c r="C129" s="48"/>
      <c r="D129" s="48"/>
      <c r="E129" s="48"/>
      <c r="F129" s="48"/>
      <c r="G129" s="115"/>
      <c r="H129" s="115"/>
      <c r="I129" s="147"/>
      <c r="J129" s="1133"/>
      <c r="K129" s="164"/>
      <c r="L129" s="164"/>
      <c r="M129" s="164"/>
      <c r="N129" s="185"/>
      <c r="O129" s="164"/>
      <c r="P129" s="185"/>
      <c r="Q129" s="164"/>
      <c r="R129" s="148"/>
    </row>
    <row r="130" spans="1:18" ht="18" customHeight="1" x14ac:dyDescent="0.25">
      <c r="A130" s="146"/>
      <c r="B130" s="284">
        <v>21000</v>
      </c>
      <c r="C130" s="48"/>
      <c r="D130" s="48" t="s">
        <v>528</v>
      </c>
      <c r="E130" s="48"/>
      <c r="F130" s="48"/>
      <c r="G130" s="115"/>
      <c r="H130" s="115"/>
      <c r="I130" s="147"/>
      <c r="J130" s="1133"/>
      <c r="K130" s="164">
        <f>SUM(K87,K90,K91,K94,K107,K108,K109,K110,K122,K128)</f>
        <v>0</v>
      </c>
      <c r="L130" s="164">
        <f>SUM(L87,L90,L91,L94,L107,L108,L109,L110,L122,L128)</f>
        <v>0</v>
      </c>
      <c r="M130" s="164">
        <f>SUM(M87,M90,M91,M94,M107,M108,M109,M110,M122,M128)</f>
        <v>0</v>
      </c>
      <c r="N130" s="164">
        <f>SUM(N87,N90,N91,N94,N107,N108,N109,N110,N122,N128)</f>
        <v>0</v>
      </c>
      <c r="O130" s="164">
        <f>SUM(O87,O90,O91,O94,O107,O108,O109,O110,O122,O128)</f>
        <v>0</v>
      </c>
      <c r="P130" s="164"/>
      <c r="Q130" s="164">
        <f>SUM(Q87,Q90,Q91,Q94,Q107,Q108,Q109,Q110,Q122,Q128)</f>
        <v>0</v>
      </c>
      <c r="R130" s="148"/>
    </row>
    <row r="131" spans="1:18" ht="6" customHeight="1" x14ac:dyDescent="0.25">
      <c r="A131" s="146"/>
      <c r="B131" s="118"/>
      <c r="C131" s="48"/>
      <c r="D131" s="48"/>
      <c r="E131" s="48"/>
      <c r="F131" s="48"/>
      <c r="G131" s="115"/>
      <c r="H131" s="115"/>
      <c r="I131" s="147"/>
      <c r="J131" s="115"/>
      <c r="K131" s="185"/>
      <c r="L131" s="185"/>
      <c r="M131" s="185"/>
      <c r="N131" s="185"/>
      <c r="O131" s="185"/>
      <c r="P131" s="185"/>
      <c r="Q131" s="185"/>
      <c r="R131" s="186"/>
    </row>
    <row r="132" spans="1:18" ht="16" customHeight="1" x14ac:dyDescent="0.25">
      <c r="A132" s="146"/>
      <c r="B132" s="118"/>
      <c r="C132" s="48"/>
      <c r="D132" s="48" t="s">
        <v>577</v>
      </c>
      <c r="E132" s="48"/>
      <c r="F132" s="48"/>
      <c r="G132" s="115"/>
      <c r="H132" s="115"/>
      <c r="I132" s="147"/>
      <c r="J132" s="115"/>
      <c r="K132" s="185"/>
      <c r="L132" s="185"/>
      <c r="M132" s="185"/>
      <c r="N132" s="185"/>
      <c r="O132" s="185"/>
      <c r="P132" s="185"/>
      <c r="Q132" s="185"/>
      <c r="R132" s="186"/>
    </row>
    <row r="133" spans="1:18" ht="6.75" customHeight="1" x14ac:dyDescent="0.25">
      <c r="A133" s="146"/>
      <c r="B133" s="1138"/>
      <c r="C133" s="1133"/>
      <c r="D133" s="1133"/>
      <c r="E133" s="1133"/>
      <c r="F133" s="1133"/>
      <c r="G133" s="115"/>
      <c r="H133" s="115"/>
      <c r="I133" s="147"/>
      <c r="J133" s="147"/>
      <c r="K133" s="147"/>
      <c r="L133" s="147"/>
      <c r="M133" s="147"/>
      <c r="N133" s="147"/>
      <c r="O133" s="147"/>
      <c r="P133" s="147"/>
      <c r="Q133" s="147"/>
      <c r="R133" s="148"/>
    </row>
    <row r="134" spans="1:18" ht="18" customHeight="1" thickBot="1" x14ac:dyDescent="0.3">
      <c r="A134" s="387"/>
      <c r="B134" s="1350">
        <v>23100</v>
      </c>
      <c r="C134" s="1351"/>
      <c r="D134" s="1351" t="s">
        <v>579</v>
      </c>
      <c r="E134" s="1351"/>
      <c r="F134" s="1351"/>
      <c r="G134" s="388"/>
      <c r="H134" s="388"/>
      <c r="I134" s="389">
        <v>12</v>
      </c>
      <c r="J134" s="1351"/>
      <c r="K134" s="389"/>
      <c r="L134" s="406">
        <f>SUM(L135:L145)</f>
        <v>0</v>
      </c>
      <c r="M134" s="406">
        <f>SUM(M135:M145)</f>
        <v>0</v>
      </c>
      <c r="N134" s="389"/>
      <c r="O134" s="1352">
        <f>SUM(K134:M134)</f>
        <v>0</v>
      </c>
      <c r="P134" s="389"/>
      <c r="Q134" s="406">
        <f>SUM(Q135:Q145)</f>
        <v>0</v>
      </c>
      <c r="R134" s="391"/>
    </row>
    <row r="135" spans="1:18" ht="18" customHeight="1" outlineLevel="1" thickBot="1" x14ac:dyDescent="0.3">
      <c r="A135" s="1369"/>
      <c r="B135" s="1598">
        <v>23110</v>
      </c>
      <c r="C135" s="1302"/>
      <c r="D135" s="1302"/>
      <c r="E135" s="1937" t="s">
        <v>581</v>
      </c>
      <c r="F135" s="1938"/>
      <c r="G135" s="1938"/>
      <c r="H135" s="1938"/>
      <c r="I135" s="1938"/>
      <c r="J135" s="1939"/>
      <c r="K135" s="1305"/>
      <c r="L135" s="1298"/>
      <c r="M135" s="1305"/>
      <c r="N135" s="403"/>
      <c r="O135" s="1305">
        <f>SUM(K135:M135)</f>
        <v>0</v>
      </c>
      <c r="P135" s="403"/>
      <c r="Q135" s="1298"/>
      <c r="R135" s="879"/>
    </row>
    <row r="136" spans="1:18" ht="18" customHeight="1" outlineLevel="1" thickBot="1" x14ac:dyDescent="0.3">
      <c r="A136" s="1369"/>
      <c r="B136" s="1598"/>
      <c r="C136" s="1302"/>
      <c r="D136" s="1302"/>
      <c r="E136" s="1940"/>
      <c r="F136" s="1941"/>
      <c r="G136" s="1941"/>
      <c r="H136" s="1941"/>
      <c r="I136" s="1941"/>
      <c r="J136" s="1942"/>
      <c r="K136" s="1370"/>
      <c r="L136" s="1370"/>
      <c r="M136" s="1370"/>
      <c r="N136" s="1370"/>
      <c r="O136" s="1370"/>
      <c r="P136" s="1370"/>
      <c r="Q136" s="1370"/>
      <c r="R136" s="879"/>
    </row>
    <row r="137" spans="1:18" ht="18" customHeight="1" outlineLevel="1" thickBot="1" x14ac:dyDescent="0.3">
      <c r="A137" s="1369"/>
      <c r="B137" s="1598">
        <v>23120</v>
      </c>
      <c r="C137" s="1302"/>
      <c r="D137" s="1302"/>
      <c r="E137" s="1937" t="s">
        <v>583</v>
      </c>
      <c r="F137" s="1938"/>
      <c r="G137" s="1938"/>
      <c r="H137" s="1938"/>
      <c r="I137" s="1938"/>
      <c r="J137" s="1939"/>
      <c r="K137" s="1305"/>
      <c r="L137" s="1298"/>
      <c r="M137" s="1305"/>
      <c r="N137" s="403"/>
      <c r="O137" s="1305">
        <f>SUM(K137:M137)</f>
        <v>0</v>
      </c>
      <c r="P137" s="403"/>
      <c r="Q137" s="1298"/>
      <c r="R137" s="879"/>
    </row>
    <row r="138" spans="1:18" ht="18" customHeight="1" outlineLevel="1" thickBot="1" x14ac:dyDescent="0.3">
      <c r="A138" s="1369"/>
      <c r="B138" s="1598"/>
      <c r="C138" s="1302"/>
      <c r="D138" s="1302"/>
      <c r="E138" s="1940"/>
      <c r="F138" s="1941"/>
      <c r="G138" s="1941"/>
      <c r="H138" s="1941"/>
      <c r="I138" s="1941"/>
      <c r="J138" s="1942"/>
      <c r="K138" s="1370"/>
      <c r="L138" s="1370"/>
      <c r="M138" s="1370"/>
      <c r="N138" s="1370"/>
      <c r="O138" s="1305"/>
      <c r="P138" s="1370"/>
      <c r="Q138" s="1370"/>
      <c r="R138" s="879"/>
    </row>
    <row r="139" spans="1:18" ht="18" customHeight="1" outlineLevel="1" thickBot="1" x14ac:dyDescent="0.3">
      <c r="A139" s="1369"/>
      <c r="B139" s="1598">
        <v>23130</v>
      </c>
      <c r="C139" s="1302"/>
      <c r="D139" s="1302"/>
      <c r="E139" s="1937" t="s">
        <v>585</v>
      </c>
      <c r="F139" s="1938"/>
      <c r="G139" s="1938"/>
      <c r="H139" s="1938"/>
      <c r="I139" s="1938"/>
      <c r="J139" s="1939"/>
      <c r="K139" s="1305"/>
      <c r="L139" s="1298"/>
      <c r="M139" s="1305"/>
      <c r="N139" s="403"/>
      <c r="O139" s="1305">
        <f>SUM(K139:M139)</f>
        <v>0</v>
      </c>
      <c r="P139" s="403"/>
      <c r="Q139" s="1298"/>
      <c r="R139" s="879"/>
    </row>
    <row r="140" spans="1:18" ht="18" customHeight="1" outlineLevel="1" thickBot="1" x14ac:dyDescent="0.3">
      <c r="A140" s="1369"/>
      <c r="B140" s="1598"/>
      <c r="C140" s="1302"/>
      <c r="D140" s="1302"/>
      <c r="E140" s="1940"/>
      <c r="F140" s="1941"/>
      <c r="G140" s="1941"/>
      <c r="H140" s="1941"/>
      <c r="I140" s="1941"/>
      <c r="J140" s="1942"/>
      <c r="K140" s="1370"/>
      <c r="L140" s="1370"/>
      <c r="M140" s="1370"/>
      <c r="N140" s="1370"/>
      <c r="O140" s="1370"/>
      <c r="P140" s="1370"/>
      <c r="Q140" s="1370"/>
      <c r="R140" s="879"/>
    </row>
    <row r="141" spans="1:18" ht="18" customHeight="1" outlineLevel="1" thickBot="1" x14ac:dyDescent="0.3">
      <c r="A141" s="1369"/>
      <c r="B141" s="1598">
        <v>23140</v>
      </c>
      <c r="C141" s="1302"/>
      <c r="D141" s="1302"/>
      <c r="E141" s="1937" t="s">
        <v>587</v>
      </c>
      <c r="F141" s="1938"/>
      <c r="G141" s="1938"/>
      <c r="H141" s="1938"/>
      <c r="I141" s="1938"/>
      <c r="J141" s="1939"/>
      <c r="K141" s="1305"/>
      <c r="L141" s="1298"/>
      <c r="M141" s="1305"/>
      <c r="N141" s="403"/>
      <c r="O141" s="1305">
        <f>SUM(K141:M141)</f>
        <v>0</v>
      </c>
      <c r="P141" s="403"/>
      <c r="Q141" s="1298"/>
      <c r="R141" s="879"/>
    </row>
    <row r="142" spans="1:18" ht="18" customHeight="1" outlineLevel="1" thickBot="1" x14ac:dyDescent="0.3">
      <c r="A142" s="1369"/>
      <c r="B142" s="1598"/>
      <c r="C142" s="1302"/>
      <c r="D142" s="1302"/>
      <c r="E142" s="1940"/>
      <c r="F142" s="1941"/>
      <c r="G142" s="1941"/>
      <c r="H142" s="1941"/>
      <c r="I142" s="1941"/>
      <c r="J142" s="1942"/>
      <c r="K142" s="1305"/>
      <c r="L142" s="1305"/>
      <c r="M142" s="1305"/>
      <c r="N142" s="1305"/>
      <c r="O142" s="1305"/>
      <c r="P142" s="1305"/>
      <c r="Q142" s="1305"/>
      <c r="R142" s="879"/>
    </row>
    <row r="143" spans="1:18" ht="18" customHeight="1" outlineLevel="1" thickBot="1" x14ac:dyDescent="0.3">
      <c r="A143" s="1369"/>
      <c r="B143" s="1598">
        <v>23150</v>
      </c>
      <c r="C143" s="1302"/>
      <c r="D143" s="1302"/>
      <c r="E143" s="1948" t="s">
        <v>589</v>
      </c>
      <c r="F143" s="1938"/>
      <c r="G143" s="1938"/>
      <c r="H143" s="1938"/>
      <c r="I143" s="1938"/>
      <c r="J143" s="1939"/>
      <c r="K143" s="1370"/>
      <c r="L143" s="1298"/>
      <c r="M143" s="1305"/>
      <c r="N143" s="403"/>
      <c r="O143" s="1305">
        <f>SUM(K143:M143)</f>
        <v>0</v>
      </c>
      <c r="P143" s="403"/>
      <c r="Q143" s="1298"/>
      <c r="R143" s="879"/>
    </row>
    <row r="144" spans="1:18" ht="18" customHeight="1" outlineLevel="1" thickBot="1" x14ac:dyDescent="0.3">
      <c r="A144" s="1369"/>
      <c r="B144" s="1598"/>
      <c r="C144" s="1302"/>
      <c r="D144" s="1302"/>
      <c r="E144" s="1940"/>
      <c r="F144" s="1941"/>
      <c r="G144" s="1941"/>
      <c r="H144" s="1941"/>
      <c r="I144" s="1941"/>
      <c r="J144" s="1942"/>
      <c r="K144" s="1370"/>
      <c r="L144" s="1370"/>
      <c r="M144" s="1370"/>
      <c r="N144" s="1370"/>
      <c r="O144" s="1370"/>
      <c r="P144" s="1370"/>
      <c r="Q144" s="1370"/>
      <c r="R144" s="879"/>
    </row>
    <row r="145" spans="1:26" ht="18" customHeight="1" outlineLevel="1" thickBot="1" x14ac:dyDescent="0.3">
      <c r="A145" s="1369"/>
      <c r="B145" s="1598">
        <v>23190</v>
      </c>
      <c r="C145" s="1302"/>
      <c r="D145" s="1302"/>
      <c r="E145" s="1943" t="s">
        <v>590</v>
      </c>
      <c r="F145" s="1944"/>
      <c r="G145" s="1944"/>
      <c r="H145" s="1944"/>
      <c r="I145" s="1944"/>
      <c r="J145" s="1945"/>
      <c r="K145" s="1305"/>
      <c r="L145" s="1305"/>
      <c r="M145" s="1298"/>
      <c r="N145" s="403"/>
      <c r="O145" s="1305">
        <f>SUM(K145:M145)</f>
        <v>0</v>
      </c>
      <c r="P145" s="403"/>
      <c r="Q145" s="1298"/>
      <c r="R145" s="875"/>
    </row>
    <row r="146" spans="1:26" ht="18" customHeight="1" thickBot="1" x14ac:dyDescent="0.3">
      <c r="A146" s="398"/>
      <c r="B146" s="1360">
        <v>23200</v>
      </c>
      <c r="C146" s="1361"/>
      <c r="D146" s="1361" t="s">
        <v>592</v>
      </c>
      <c r="E146" s="1361"/>
      <c r="F146" s="1361"/>
      <c r="G146" s="399"/>
      <c r="H146" s="399"/>
      <c r="I146" s="400">
        <v>13</v>
      </c>
      <c r="J146" s="1361"/>
      <c r="K146" s="1356"/>
      <c r="L146" s="1356">
        <f>SUM(L147:L150)</f>
        <v>0</v>
      </c>
      <c r="M146" s="1356">
        <f>SUM(M147:M150)</f>
        <v>0</v>
      </c>
      <c r="N146" s="401"/>
      <c r="O146" s="1356">
        <f>SUM(K146:M146)</f>
        <v>0</v>
      </c>
      <c r="P146" s="401"/>
      <c r="Q146" s="1356">
        <f>SUM(Q147:Q150)</f>
        <v>0</v>
      </c>
      <c r="R146" s="391"/>
    </row>
    <row r="147" spans="1:26" ht="18" customHeight="1" outlineLevel="1" thickBot="1" x14ac:dyDescent="0.3">
      <c r="A147" s="1353"/>
      <c r="B147" s="1300">
        <v>23210</v>
      </c>
      <c r="C147" s="1301"/>
      <c r="D147" s="1301"/>
      <c r="E147" s="1301" t="s">
        <v>594</v>
      </c>
      <c r="F147" s="1301"/>
      <c r="G147" s="356"/>
      <c r="H147" s="356"/>
      <c r="I147" s="357"/>
      <c r="J147" s="1301"/>
      <c r="K147" s="1305"/>
      <c r="L147" s="1298"/>
      <c r="M147" s="1305"/>
      <c r="N147" s="1305"/>
      <c r="O147" s="1305">
        <f>SUM(K147:M147)</f>
        <v>0</v>
      </c>
      <c r="P147" s="1305"/>
      <c r="Q147" s="1298"/>
      <c r="R147" s="879"/>
    </row>
    <row r="148" spans="1:26" ht="18" customHeight="1" outlineLevel="1" thickBot="1" x14ac:dyDescent="0.3">
      <c r="A148" s="1353"/>
      <c r="B148" s="1598">
        <v>23220</v>
      </c>
      <c r="C148" s="1301"/>
      <c r="D148" s="1301"/>
      <c r="E148" s="1943" t="s">
        <v>596</v>
      </c>
      <c r="F148" s="1944"/>
      <c r="G148" s="1944"/>
      <c r="H148" s="1944"/>
      <c r="I148" s="1945"/>
      <c r="J148" s="1301"/>
      <c r="K148" s="1305"/>
      <c r="L148" s="1305"/>
      <c r="M148" s="1298"/>
      <c r="N148" s="1305"/>
      <c r="O148" s="1305">
        <f>SUM(K148:M148)</f>
        <v>0</v>
      </c>
      <c r="P148" s="1305"/>
      <c r="Q148" s="1298"/>
      <c r="R148" s="879"/>
      <c r="S148" s="3"/>
      <c r="T148" s="3"/>
      <c r="U148" s="3"/>
      <c r="V148" s="3"/>
      <c r="W148" s="3"/>
      <c r="X148" s="3"/>
      <c r="Y148" s="3"/>
      <c r="Z148" s="3"/>
    </row>
    <row r="149" spans="1:26" ht="18" customHeight="1" outlineLevel="1" thickBot="1" x14ac:dyDescent="0.3">
      <c r="A149" s="1353"/>
      <c r="B149" s="1598">
        <v>23230</v>
      </c>
      <c r="C149" s="1302"/>
      <c r="D149" s="1301"/>
      <c r="E149" s="1946" t="s">
        <v>598</v>
      </c>
      <c r="F149" s="1938"/>
      <c r="G149" s="1938"/>
      <c r="H149" s="1938"/>
      <c r="I149" s="1938"/>
      <c r="J149" s="1939"/>
      <c r="K149" s="1305"/>
      <c r="L149" s="1298"/>
      <c r="M149" s="1305"/>
      <c r="N149" s="1305"/>
      <c r="O149" s="1305">
        <f>SUM(K149:M149)</f>
        <v>0</v>
      </c>
      <c r="P149" s="1305"/>
      <c r="Q149" s="1298"/>
      <c r="R149" s="879"/>
      <c r="S149" s="3"/>
      <c r="T149" s="3"/>
      <c r="U149" s="3"/>
      <c r="V149" s="3"/>
      <c r="W149" s="3"/>
      <c r="X149" s="3"/>
      <c r="Y149" s="3"/>
      <c r="Z149" s="3"/>
    </row>
    <row r="150" spans="1:26" ht="10.5" customHeight="1" outlineLevel="1" thickBot="1" x14ac:dyDescent="0.3">
      <c r="A150" s="1369"/>
      <c r="B150" s="1598"/>
      <c r="C150" s="1302"/>
      <c r="D150" s="1301"/>
      <c r="E150" s="1940"/>
      <c r="F150" s="1941"/>
      <c r="G150" s="1941"/>
      <c r="H150" s="1941"/>
      <c r="I150" s="1941"/>
      <c r="J150" s="1942"/>
      <c r="K150" s="1305"/>
      <c r="L150" s="1305"/>
      <c r="M150" s="1305"/>
      <c r="N150" s="403"/>
      <c r="O150" s="1305"/>
      <c r="P150" s="1305"/>
      <c r="Q150" s="1305"/>
      <c r="R150" s="875"/>
    </row>
    <row r="151" spans="1:26" ht="18" customHeight="1" x14ac:dyDescent="0.25">
      <c r="A151" s="792"/>
      <c r="B151" s="1307">
        <v>23300</v>
      </c>
      <c r="C151" s="1182"/>
      <c r="D151" s="1182" t="s">
        <v>600</v>
      </c>
      <c r="E151" s="1182"/>
      <c r="F151" s="1182"/>
      <c r="G151" s="761"/>
      <c r="H151" s="761"/>
      <c r="I151" s="762">
        <v>13</v>
      </c>
      <c r="J151" s="1182"/>
      <c r="K151" s="1183"/>
      <c r="L151" s="1175"/>
      <c r="M151" s="1175"/>
      <c r="N151" s="793"/>
      <c r="O151" s="1183">
        <f>SUM(K151:M151)</f>
        <v>0</v>
      </c>
      <c r="P151" s="793"/>
      <c r="Q151" s="1175"/>
      <c r="R151" s="148"/>
    </row>
    <row r="152" spans="1:26" ht="6.75" customHeight="1" x14ac:dyDescent="0.25">
      <c r="A152" s="146"/>
      <c r="B152" s="118"/>
      <c r="C152" s="48"/>
      <c r="D152" s="48"/>
      <c r="E152" s="48"/>
      <c r="F152" s="48"/>
      <c r="G152" s="115"/>
      <c r="H152" s="115"/>
      <c r="I152" s="147"/>
      <c r="J152" s="1133"/>
      <c r="K152" s="164"/>
      <c r="L152" s="164"/>
      <c r="M152" s="164"/>
      <c r="N152" s="315"/>
      <c r="O152" s="164"/>
      <c r="P152" s="315"/>
      <c r="Q152" s="164"/>
      <c r="R152" s="148"/>
    </row>
    <row r="153" spans="1:26" ht="18" customHeight="1" x14ac:dyDescent="0.25">
      <c r="A153" s="146"/>
      <c r="B153" s="284">
        <v>23000</v>
      </c>
      <c r="C153" s="48"/>
      <c r="D153" s="48" t="s">
        <v>577</v>
      </c>
      <c r="E153" s="48"/>
      <c r="F153" s="48"/>
      <c r="G153" s="115"/>
      <c r="H153" s="115"/>
      <c r="I153" s="147"/>
      <c r="J153" s="1133"/>
      <c r="K153" s="164">
        <f>SUM(K134,K146,K151)</f>
        <v>0</v>
      </c>
      <c r="L153" s="164">
        <f>SUM(L134,L146,L151)</f>
        <v>0</v>
      </c>
      <c r="M153" s="164">
        <f>SUM(M134,M146,M151)</f>
        <v>0</v>
      </c>
      <c r="N153" s="164"/>
      <c r="O153" s="164">
        <f>SUM(O134,O146,O151)</f>
        <v>0</v>
      </c>
      <c r="P153" s="164"/>
      <c r="Q153" s="164">
        <f>SUM(Q134,Q146,Q151)</f>
        <v>0</v>
      </c>
      <c r="R153" s="148"/>
    </row>
    <row r="154" spans="1:26" ht="6.75" customHeight="1" x14ac:dyDescent="0.25">
      <c r="A154" s="146"/>
      <c r="B154" s="118"/>
      <c r="C154" s="48"/>
      <c r="D154" s="48"/>
      <c r="E154" s="48"/>
      <c r="F154" s="48"/>
      <c r="G154" s="115"/>
      <c r="H154" s="115"/>
      <c r="I154" s="147"/>
      <c r="J154" s="1133"/>
      <c r="K154" s="1184"/>
      <c r="L154" s="1184"/>
      <c r="M154" s="1184"/>
      <c r="N154" s="1184"/>
      <c r="O154" s="1184"/>
      <c r="P154" s="1184"/>
      <c r="Q154" s="1184"/>
      <c r="R154" s="148"/>
    </row>
    <row r="155" spans="1:26" ht="18" customHeight="1" x14ac:dyDescent="0.25">
      <c r="A155" s="146"/>
      <c r="B155" s="284">
        <v>20000</v>
      </c>
      <c r="C155" s="48"/>
      <c r="D155" s="48" t="s">
        <v>526</v>
      </c>
      <c r="E155" s="48"/>
      <c r="F155" s="48"/>
      <c r="G155" s="115"/>
      <c r="H155" s="115"/>
      <c r="I155" s="147"/>
      <c r="J155" s="1133"/>
      <c r="K155" s="187">
        <f>K130+K153</f>
        <v>0</v>
      </c>
      <c r="L155" s="187">
        <f>L130+L153</f>
        <v>0</v>
      </c>
      <c r="M155" s="187">
        <f>M130+M153</f>
        <v>0</v>
      </c>
      <c r="N155" s="315"/>
      <c r="O155" s="187">
        <f>O130+O153</f>
        <v>0</v>
      </c>
      <c r="P155" s="315"/>
      <c r="Q155" s="187">
        <f>Q130+Q153</f>
        <v>0</v>
      </c>
      <c r="R155" s="148"/>
    </row>
    <row r="156" spans="1:26" ht="6.75" customHeight="1" x14ac:dyDescent="0.25">
      <c r="A156" s="146"/>
      <c r="B156" s="1138"/>
      <c r="C156" s="1133"/>
      <c r="D156" s="1133"/>
      <c r="E156" s="1133"/>
      <c r="F156" s="1133"/>
      <c r="G156" s="115"/>
      <c r="H156" s="115"/>
      <c r="I156" s="147"/>
      <c r="J156" s="1133"/>
      <c r="K156" s="1184"/>
      <c r="L156" s="1184"/>
      <c r="M156" s="1183"/>
      <c r="N156" s="315"/>
      <c r="O156" s="1183"/>
      <c r="P156" s="315"/>
      <c r="Q156" s="1183"/>
      <c r="R156" s="148"/>
    </row>
    <row r="157" spans="1:26" ht="15.65" customHeight="1" x14ac:dyDescent="0.25">
      <c r="A157" s="146"/>
      <c r="B157" s="118"/>
      <c r="C157" s="48" t="s">
        <v>602</v>
      </c>
      <c r="D157" s="48"/>
      <c r="E157" s="48"/>
      <c r="F157" s="48"/>
      <c r="G157" s="115"/>
      <c r="H157" s="115"/>
      <c r="I157" s="147"/>
      <c r="J157" s="1133"/>
      <c r="K157" s="1184"/>
      <c r="L157" s="1184"/>
      <c r="M157" s="1184"/>
      <c r="N157" s="315"/>
      <c r="O157" s="1184"/>
      <c r="P157" s="315"/>
      <c r="Q157" s="1184"/>
      <c r="R157" s="148"/>
    </row>
    <row r="158" spans="1:26" ht="6.75" customHeight="1" x14ac:dyDescent="0.25">
      <c r="A158" s="146"/>
      <c r="B158" s="1138"/>
      <c r="C158" s="1133"/>
      <c r="D158" s="1133"/>
      <c r="E158" s="1133"/>
      <c r="F158" s="1133"/>
      <c r="G158" s="1133"/>
      <c r="H158" s="1133"/>
      <c r="I158" s="147"/>
      <c r="J158" s="1133"/>
      <c r="K158" s="1184"/>
      <c r="L158" s="1184"/>
      <c r="M158" s="1184"/>
      <c r="N158" s="315"/>
      <c r="O158" s="1184"/>
      <c r="P158" s="315"/>
      <c r="Q158" s="1184"/>
      <c r="R158" s="148"/>
    </row>
    <row r="159" spans="1:26" ht="18" customHeight="1" x14ac:dyDescent="0.25">
      <c r="A159" s="163"/>
      <c r="B159" s="1221">
        <v>31100</v>
      </c>
      <c r="C159" s="1133"/>
      <c r="D159" s="1133" t="s">
        <v>606</v>
      </c>
      <c r="E159" s="1133"/>
      <c r="F159" s="1133"/>
      <c r="G159" s="115"/>
      <c r="H159" s="115"/>
      <c r="I159" s="147"/>
      <c r="J159" s="48"/>
      <c r="K159" s="1175"/>
      <c r="L159" s="1184"/>
      <c r="M159" s="1184"/>
      <c r="N159" s="315"/>
      <c r="O159" s="1184">
        <f t="shared" ref="O159:O164" si="4">SUM(K159:M159)</f>
        <v>0</v>
      </c>
      <c r="P159" s="315"/>
      <c r="Q159" s="1175"/>
      <c r="R159" s="148"/>
    </row>
    <row r="160" spans="1:26" ht="18" customHeight="1" x14ac:dyDescent="0.25">
      <c r="A160" s="146"/>
      <c r="B160" s="1221">
        <v>31200</v>
      </c>
      <c r="C160" s="1133"/>
      <c r="D160" s="1133" t="s">
        <v>608</v>
      </c>
      <c r="E160" s="1133"/>
      <c r="F160" s="1133"/>
      <c r="G160" s="115"/>
      <c r="H160" s="115"/>
      <c r="I160" s="147"/>
      <c r="J160" s="1133"/>
      <c r="K160" s="1175"/>
      <c r="L160" s="1184"/>
      <c r="M160" s="1184"/>
      <c r="N160" s="315"/>
      <c r="O160" s="1184">
        <f t="shared" si="4"/>
        <v>0</v>
      </c>
      <c r="P160" s="315"/>
      <c r="Q160" s="1175"/>
      <c r="R160" s="148"/>
    </row>
    <row r="161" spans="1:18" ht="18" customHeight="1" x14ac:dyDescent="0.25">
      <c r="A161" s="146"/>
      <c r="B161" s="1221">
        <v>31300</v>
      </c>
      <c r="C161" s="1133"/>
      <c r="D161" s="1133" t="s">
        <v>610</v>
      </c>
      <c r="E161" s="1133"/>
      <c r="F161" s="1133"/>
      <c r="G161" s="115"/>
      <c r="H161" s="115"/>
      <c r="I161" s="147"/>
      <c r="J161" s="1133"/>
      <c r="K161" s="1175"/>
      <c r="L161" s="1184"/>
      <c r="M161" s="1184"/>
      <c r="N161" s="315"/>
      <c r="O161" s="1184">
        <f t="shared" si="4"/>
        <v>0</v>
      </c>
      <c r="P161" s="315"/>
      <c r="Q161" s="1175"/>
      <c r="R161" s="148"/>
    </row>
    <row r="162" spans="1:18" ht="18" customHeight="1" x14ac:dyDescent="0.25">
      <c r="A162" s="146"/>
      <c r="B162" s="1221">
        <v>31400</v>
      </c>
      <c r="C162" s="1133"/>
      <c r="D162" s="1133" t="s">
        <v>612</v>
      </c>
      <c r="E162" s="1133"/>
      <c r="F162" s="1133"/>
      <c r="G162" s="115"/>
      <c r="H162" s="115"/>
      <c r="I162" s="147"/>
      <c r="J162" s="1133"/>
      <c r="K162" s="1175"/>
      <c r="L162" s="1184"/>
      <c r="M162" s="1184"/>
      <c r="N162" s="315"/>
      <c r="O162" s="1184">
        <f t="shared" si="4"/>
        <v>0</v>
      </c>
      <c r="P162" s="315"/>
      <c r="Q162" s="1175"/>
      <c r="R162" s="148"/>
    </row>
    <row r="163" spans="1:18" ht="18" customHeight="1" x14ac:dyDescent="0.25">
      <c r="A163" s="146"/>
      <c r="B163" s="1221">
        <v>31500</v>
      </c>
      <c r="C163" s="1133"/>
      <c r="D163" s="1133" t="s">
        <v>614</v>
      </c>
      <c r="E163" s="1133"/>
      <c r="F163" s="1133"/>
      <c r="G163" s="115"/>
      <c r="H163" s="115"/>
      <c r="I163" s="147"/>
      <c r="J163" s="1133"/>
      <c r="K163" s="1175"/>
      <c r="L163" s="1184"/>
      <c r="M163" s="1184"/>
      <c r="N163" s="315"/>
      <c r="O163" s="1184">
        <f t="shared" si="4"/>
        <v>0</v>
      </c>
      <c r="P163" s="315"/>
      <c r="Q163" s="1175"/>
      <c r="R163" s="148"/>
    </row>
    <row r="164" spans="1:18" ht="18" customHeight="1" thickBot="1" x14ac:dyDescent="0.3">
      <c r="A164" s="146"/>
      <c r="B164" s="1221">
        <v>31900</v>
      </c>
      <c r="C164" s="1133"/>
      <c r="D164" s="1133" t="s">
        <v>615</v>
      </c>
      <c r="E164" s="1133"/>
      <c r="F164" s="1133"/>
      <c r="G164" s="115"/>
      <c r="H164" s="115"/>
      <c r="I164" s="147"/>
      <c r="J164" s="1133"/>
      <c r="K164" s="1184">
        <f>SUM(K165:K166)</f>
        <v>0</v>
      </c>
      <c r="L164" s="1184"/>
      <c r="M164" s="1184"/>
      <c r="N164" s="315"/>
      <c r="O164" s="1184">
        <f t="shared" si="4"/>
        <v>0</v>
      </c>
      <c r="P164" s="315"/>
      <c r="Q164" s="1184">
        <f>SUM(Q165:Q166)</f>
        <v>0</v>
      </c>
      <c r="R164" s="148"/>
    </row>
    <row r="165" spans="1:18" ht="18" customHeight="1" outlineLevel="1" thickBot="1" x14ac:dyDescent="0.3">
      <c r="A165" s="1353"/>
      <c r="B165" s="1604">
        <v>31910</v>
      </c>
      <c r="C165" s="1301"/>
      <c r="D165" s="1301"/>
      <c r="E165" s="1600" t="s">
        <v>1837</v>
      </c>
      <c r="F165" s="1301"/>
      <c r="G165" s="402"/>
      <c r="H165" s="402"/>
      <c r="I165" s="357"/>
      <c r="J165" s="1301"/>
      <c r="K165" s="1298"/>
      <c r="L165" s="1305"/>
      <c r="M165" s="1305"/>
      <c r="N165" s="1305"/>
      <c r="O165" s="1305"/>
      <c r="P165" s="1305"/>
      <c r="Q165" s="1298"/>
      <c r="R165" s="879"/>
    </row>
    <row r="166" spans="1:18" ht="18" customHeight="1" outlineLevel="1" thickBot="1" x14ac:dyDescent="0.3">
      <c r="A166" s="1353"/>
      <c r="B166" s="1604">
        <v>31920</v>
      </c>
      <c r="C166" s="1301"/>
      <c r="D166" s="1301"/>
      <c r="E166" s="1608" t="s">
        <v>1838</v>
      </c>
      <c r="F166" s="1301"/>
      <c r="G166" s="402"/>
      <c r="H166" s="402"/>
      <c r="I166" s="357"/>
      <c r="J166" s="1301"/>
      <c r="K166" s="1298"/>
      <c r="L166" s="1305"/>
      <c r="M166" s="1305"/>
      <c r="N166" s="1305"/>
      <c r="O166" s="1305"/>
      <c r="P166" s="1305"/>
      <c r="Q166" s="1298"/>
      <c r="R166" s="875"/>
    </row>
    <row r="167" spans="1:18" ht="18" customHeight="1" x14ac:dyDescent="0.25">
      <c r="A167" s="146"/>
      <c r="B167" s="284">
        <v>31000</v>
      </c>
      <c r="C167" s="48"/>
      <c r="D167" s="48" t="s">
        <v>604</v>
      </c>
      <c r="E167" s="48"/>
      <c r="F167" s="48"/>
      <c r="G167" s="115"/>
      <c r="H167" s="115"/>
      <c r="I167" s="147">
        <v>14</v>
      </c>
      <c r="J167" s="346"/>
      <c r="K167" s="164">
        <f>SUM(K159,K160,K161,K162,K163,K164)</f>
        <v>0</v>
      </c>
      <c r="L167" s="164"/>
      <c r="M167" s="164"/>
      <c r="N167" s="164"/>
      <c r="O167" s="164">
        <f>SUM(O159,O160,O161,O162,O163,O164)</f>
        <v>0</v>
      </c>
      <c r="P167" s="164"/>
      <c r="Q167" s="164">
        <f>SUM(Q159,Q160,Q161,Q162,Q163,Q164)</f>
        <v>0</v>
      </c>
      <c r="R167" s="148"/>
    </row>
    <row r="168" spans="1:18" ht="6.75" customHeight="1" x14ac:dyDescent="0.25">
      <c r="A168" s="146"/>
      <c r="B168" s="118"/>
      <c r="C168" s="48"/>
      <c r="D168" s="48"/>
      <c r="E168" s="48"/>
      <c r="F168" s="48"/>
      <c r="G168" s="115"/>
      <c r="H168" s="115"/>
      <c r="I168" s="147"/>
      <c r="J168" s="115"/>
      <c r="K168" s="185"/>
      <c r="L168" s="185"/>
      <c r="M168" s="185"/>
      <c r="N168" s="315"/>
      <c r="O168" s="185"/>
      <c r="P168" s="315"/>
      <c r="Q168" s="185"/>
      <c r="R168" s="148"/>
    </row>
    <row r="169" spans="1:18" ht="18" customHeight="1" x14ac:dyDescent="0.25">
      <c r="A169" s="146"/>
      <c r="B169" s="284">
        <v>32000</v>
      </c>
      <c r="C169" s="48"/>
      <c r="D169" s="48" t="s">
        <v>1385</v>
      </c>
      <c r="E169" s="48"/>
      <c r="F169" s="48"/>
      <c r="G169" s="115"/>
      <c r="H169" s="115"/>
      <c r="I169" s="147"/>
      <c r="J169" s="147"/>
      <c r="K169" s="147"/>
      <c r="L169" s="641"/>
      <c r="M169" s="164"/>
      <c r="N169" s="393"/>
      <c r="O169" s="164">
        <f>SUM(K169:M169)</f>
        <v>0</v>
      </c>
      <c r="P169" s="393"/>
      <c r="Q169" s="1175"/>
      <c r="R169" s="148"/>
    </row>
    <row r="170" spans="1:18" ht="6.75" customHeight="1" x14ac:dyDescent="0.25">
      <c r="A170" s="146"/>
      <c r="B170" s="118"/>
      <c r="C170" s="48"/>
      <c r="D170" s="48"/>
      <c r="E170" s="48"/>
      <c r="F170" s="48"/>
      <c r="G170" s="115"/>
      <c r="H170" s="115"/>
      <c r="I170" s="147"/>
      <c r="J170" s="115"/>
      <c r="K170" s="185"/>
      <c r="L170" s="185"/>
      <c r="M170" s="185"/>
      <c r="N170" s="185"/>
      <c r="O170" s="164"/>
      <c r="P170" s="185"/>
      <c r="Q170" s="185"/>
      <c r="R170" s="148"/>
    </row>
    <row r="171" spans="1:18" ht="18" customHeight="1" x14ac:dyDescent="0.25">
      <c r="A171" s="146"/>
      <c r="B171" s="284">
        <v>33000</v>
      </c>
      <c r="C171" s="48"/>
      <c r="D171" s="48" t="s">
        <v>617</v>
      </c>
      <c r="E171" s="48"/>
      <c r="F171" s="48"/>
      <c r="G171" s="115"/>
      <c r="H171" s="115"/>
      <c r="I171" s="147">
        <v>15</v>
      </c>
      <c r="J171" s="1133"/>
      <c r="K171" s="164"/>
      <c r="L171" s="164"/>
      <c r="M171" s="641"/>
      <c r="N171" s="393"/>
      <c r="O171" s="164">
        <f>SUM(K171:M171)</f>
        <v>0</v>
      </c>
      <c r="P171" s="393"/>
      <c r="Q171" s="1175"/>
      <c r="R171" s="148"/>
    </row>
    <row r="172" spans="1:18" ht="15.5" customHeight="1" x14ac:dyDescent="0.25">
      <c r="A172" s="146"/>
      <c r="B172" s="118"/>
      <c r="C172" s="48"/>
      <c r="D172" s="48"/>
      <c r="E172" s="48"/>
      <c r="F172" s="48"/>
      <c r="G172" s="115"/>
      <c r="H172" s="115"/>
      <c r="I172" s="147"/>
      <c r="J172" s="115"/>
      <c r="K172" s="1184"/>
      <c r="L172" s="1184"/>
      <c r="M172" s="1184"/>
      <c r="N172" s="1184"/>
      <c r="O172" s="1184"/>
      <c r="P172" s="1184"/>
      <c r="Q172" s="1184"/>
      <c r="R172" s="148"/>
    </row>
    <row r="173" spans="1:18" ht="18" customHeight="1" outlineLevel="1" x14ac:dyDescent="0.25">
      <c r="A173" s="146"/>
      <c r="B173" s="1221">
        <v>34100</v>
      </c>
      <c r="C173" s="1133"/>
      <c r="D173" s="1607" t="s">
        <v>1859</v>
      </c>
      <c r="E173" s="1133"/>
      <c r="F173" s="1133"/>
      <c r="G173" s="115"/>
      <c r="H173" s="115"/>
      <c r="I173" s="147"/>
      <c r="J173" s="1133"/>
      <c r="L173" s="1184"/>
      <c r="M173" s="1175"/>
      <c r="N173" s="315"/>
      <c r="O173" s="1184">
        <f>SUM(L173:M173)</f>
        <v>0</v>
      </c>
      <c r="P173" s="315"/>
      <c r="Q173" s="1175"/>
      <c r="R173" s="148"/>
    </row>
    <row r="174" spans="1:18" ht="18" customHeight="1" outlineLevel="1" x14ac:dyDescent="0.25">
      <c r="A174" s="146"/>
      <c r="B174" s="1221">
        <v>34200</v>
      </c>
      <c r="C174" s="1133"/>
      <c r="D174" s="1607" t="s">
        <v>1858</v>
      </c>
      <c r="E174" s="1133"/>
      <c r="F174" s="1133"/>
      <c r="G174" s="115"/>
      <c r="H174" s="115"/>
      <c r="I174" s="147"/>
      <c r="J174" s="1133"/>
      <c r="L174" s="1184"/>
      <c r="M174" s="1175"/>
      <c r="N174" s="315"/>
      <c r="O174" s="1184">
        <f>SUM(L174:M174)</f>
        <v>0</v>
      </c>
      <c r="P174" s="315"/>
      <c r="Q174" s="1175"/>
      <c r="R174" s="148"/>
    </row>
    <row r="175" spans="1:18" ht="18" customHeight="1" x14ac:dyDescent="0.25">
      <c r="A175" s="146"/>
      <c r="B175" s="284">
        <v>34000</v>
      </c>
      <c r="C175" s="48"/>
      <c r="D175" s="48" t="s">
        <v>27</v>
      </c>
      <c r="E175" s="48"/>
      <c r="F175" s="48"/>
      <c r="G175" s="115"/>
      <c r="H175" s="115"/>
      <c r="I175" s="147">
        <v>16</v>
      </c>
      <c r="J175" s="346"/>
      <c r="K175" s="164"/>
      <c r="L175" s="164"/>
      <c r="M175" s="164">
        <f>SUM(M173:M174)</f>
        <v>0</v>
      </c>
      <c r="N175" s="164"/>
      <c r="O175" s="164">
        <f>SUM(K175:M175)</f>
        <v>0</v>
      </c>
      <c r="P175" s="164"/>
      <c r="Q175" s="164">
        <f>SUM(Q173:Q174)</f>
        <v>0</v>
      </c>
      <c r="R175" s="148"/>
    </row>
    <row r="176" spans="1:18" ht="6.75" customHeight="1" x14ac:dyDescent="0.25">
      <c r="A176" s="146"/>
      <c r="B176" s="1138"/>
      <c r="C176" s="1133"/>
      <c r="D176" s="1133"/>
      <c r="E176" s="1133"/>
      <c r="F176" s="1133"/>
      <c r="G176" s="115"/>
      <c r="H176" s="115"/>
      <c r="I176" s="147"/>
      <c r="J176" s="1133"/>
      <c r="K176" s="1184"/>
      <c r="L176" s="1184"/>
      <c r="M176" s="1184"/>
      <c r="N176" s="393"/>
      <c r="O176" s="1184"/>
      <c r="P176" s="393"/>
      <c r="Q176" s="1184"/>
      <c r="R176" s="148"/>
    </row>
    <row r="177" spans="1:26" ht="18" customHeight="1" x14ac:dyDescent="0.25">
      <c r="A177" s="163"/>
      <c r="B177" s="284">
        <v>30000</v>
      </c>
      <c r="C177" s="48" t="s">
        <v>602</v>
      </c>
      <c r="D177" s="48"/>
      <c r="E177" s="48"/>
      <c r="F177" s="48"/>
      <c r="G177" s="115"/>
      <c r="H177" s="115"/>
      <c r="I177" s="147"/>
      <c r="J177" s="48"/>
      <c r="K177" s="187">
        <f>SUM(K167,K169,K171,K175)</f>
        <v>0</v>
      </c>
      <c r="L177" s="187">
        <f>SUM(L167,L169,L171,L175)</f>
        <v>0</v>
      </c>
      <c r="M177" s="187">
        <f>SUM(M167,M169,M171,M175)</f>
        <v>0</v>
      </c>
      <c r="N177" s="393"/>
      <c r="O177" s="187">
        <f>SUM(O167,O169,O171,O175)</f>
        <v>0</v>
      </c>
      <c r="P177" s="393"/>
      <c r="Q177" s="187">
        <f>SUM(Q167,Q169,Q171,Q175)</f>
        <v>0</v>
      </c>
      <c r="R177" s="162"/>
    </row>
    <row r="178" spans="1:26" ht="6.75" customHeight="1" x14ac:dyDescent="0.25">
      <c r="A178" s="146"/>
      <c r="B178" s="1138"/>
      <c r="C178" s="1133"/>
      <c r="D178" s="1133"/>
      <c r="E178" s="1133"/>
      <c r="F178" s="1133"/>
      <c r="G178" s="115"/>
      <c r="H178" s="115"/>
      <c r="I178" s="147"/>
      <c r="J178" s="1133"/>
      <c r="K178" s="1183"/>
      <c r="L178" s="1183"/>
      <c r="M178" s="1183"/>
      <c r="N178" s="393"/>
      <c r="O178" s="1183"/>
      <c r="P178" s="393"/>
      <c r="Q178" s="1183"/>
      <c r="R178" s="148"/>
    </row>
    <row r="179" spans="1:26" ht="18" customHeight="1" thickBot="1" x14ac:dyDescent="0.3">
      <c r="A179" s="146"/>
      <c r="B179" s="118"/>
      <c r="C179" s="48" t="s">
        <v>1162</v>
      </c>
      <c r="D179" s="1133"/>
      <c r="E179" s="1133"/>
      <c r="F179" s="1133"/>
      <c r="G179" s="115"/>
      <c r="H179" s="115"/>
      <c r="I179" s="147"/>
      <c r="J179" s="1133"/>
      <c r="K179" s="190">
        <f>K155+K177</f>
        <v>0</v>
      </c>
      <c r="L179" s="190">
        <f>L155+L177</f>
        <v>0</v>
      </c>
      <c r="M179" s="190">
        <f>M155+M177</f>
        <v>0</v>
      </c>
      <c r="N179" s="393"/>
      <c r="O179" s="190">
        <f>O155+O177</f>
        <v>0</v>
      </c>
      <c r="P179" s="393"/>
      <c r="Q179" s="190">
        <f>Q155+Q177</f>
        <v>0</v>
      </c>
      <c r="R179" s="148"/>
    </row>
    <row r="180" spans="1:26" ht="18" customHeight="1" thickTop="1" x14ac:dyDescent="0.25">
      <c r="A180" s="752"/>
      <c r="B180" s="1169"/>
      <c r="C180" s="1170"/>
      <c r="D180" s="1170"/>
      <c r="E180" s="1170"/>
      <c r="F180" s="1170"/>
      <c r="G180" s="669"/>
      <c r="H180" s="669"/>
      <c r="I180" s="754"/>
      <c r="J180" s="1170"/>
      <c r="K180" s="1187"/>
      <c r="L180" s="1187"/>
      <c r="M180" s="1328"/>
      <c r="N180" s="884"/>
      <c r="O180" s="1187"/>
      <c r="P180" s="884"/>
      <c r="Q180" s="1187"/>
      <c r="R180" s="885"/>
      <c r="S180" s="3"/>
      <c r="T180" s="3"/>
      <c r="U180" s="3"/>
      <c r="V180" s="3"/>
      <c r="W180" s="3"/>
      <c r="X180" s="3"/>
      <c r="Y180" s="3"/>
      <c r="Z180" s="3"/>
    </row>
    <row r="181" spans="1:26" ht="18" customHeight="1" x14ac:dyDescent="0.3">
      <c r="A181" s="407"/>
      <c r="B181" s="1599">
        <v>39999</v>
      </c>
      <c r="C181" s="408" t="s">
        <v>1386</v>
      </c>
      <c r="D181" s="409"/>
      <c r="E181" s="409"/>
      <c r="F181" s="409"/>
      <c r="G181" s="409"/>
      <c r="H181" s="409"/>
      <c r="I181" s="410"/>
      <c r="J181" s="411"/>
      <c r="K181" s="412">
        <f>K81-K179</f>
        <v>0</v>
      </c>
      <c r="L181" s="412">
        <f>L81-L179</f>
        <v>0</v>
      </c>
      <c r="M181" s="412">
        <f>M81-M179</f>
        <v>0</v>
      </c>
      <c r="N181" s="412">
        <f>N81-N179</f>
        <v>0</v>
      </c>
      <c r="O181" s="412">
        <f>O81-O179</f>
        <v>0</v>
      </c>
      <c r="P181" s="413"/>
      <c r="Q181" s="412"/>
      <c r="R181" s="414"/>
      <c r="S181" s="415"/>
      <c r="T181" s="415"/>
      <c r="U181" s="415"/>
      <c r="V181" s="415"/>
      <c r="W181" s="415"/>
      <c r="X181" s="415"/>
      <c r="Y181" s="415"/>
      <c r="Z181" s="415"/>
    </row>
    <row r="182" spans="1:26" ht="18" customHeight="1" x14ac:dyDescent="0.25">
      <c r="A182" s="792"/>
      <c r="B182" s="1218"/>
      <c r="C182" s="1182"/>
      <c r="D182" s="1182"/>
      <c r="E182" s="1182"/>
      <c r="F182" s="1182"/>
      <c r="G182" s="761"/>
      <c r="H182" s="761"/>
      <c r="I182" s="762"/>
      <c r="J182" s="1182"/>
      <c r="K182" s="1183"/>
      <c r="L182" s="1183"/>
      <c r="M182" s="1183"/>
      <c r="N182" s="878"/>
      <c r="O182" s="1183"/>
      <c r="P182" s="878"/>
      <c r="Q182" s="1183"/>
      <c r="R182" s="886"/>
      <c r="S182" s="3"/>
      <c r="T182" s="3"/>
      <c r="U182" s="3"/>
      <c r="V182" s="3"/>
      <c r="W182" s="3"/>
      <c r="X182" s="3"/>
      <c r="Y182" s="3"/>
      <c r="Z182" s="3"/>
    </row>
    <row r="183" spans="1:26" ht="18" customHeight="1" x14ac:dyDescent="0.25">
      <c r="A183" s="146"/>
      <c r="B183" s="1138"/>
      <c r="C183" s="1133"/>
      <c r="D183" s="1133"/>
      <c r="E183" s="1133"/>
      <c r="F183" s="1133"/>
      <c r="G183" s="115"/>
      <c r="H183" s="115"/>
      <c r="I183" s="147"/>
      <c r="J183" s="1133"/>
      <c r="K183" s="1184"/>
      <c r="L183" s="1184"/>
      <c r="M183" s="1183"/>
      <c r="N183" s="393"/>
      <c r="O183" s="1184"/>
      <c r="P183" s="393"/>
      <c r="Q183" s="1184"/>
      <c r="R183" s="148"/>
    </row>
    <row r="184" spans="1:26" ht="18" customHeight="1" x14ac:dyDescent="0.25">
      <c r="A184" s="146"/>
      <c r="B184" s="1138"/>
      <c r="C184" s="1133"/>
      <c r="D184" s="1133"/>
      <c r="E184" s="1133"/>
      <c r="F184" s="1133"/>
      <c r="G184" s="115"/>
      <c r="H184" s="115"/>
      <c r="I184" s="147"/>
      <c r="J184" s="1133"/>
      <c r="K184" s="1184"/>
      <c r="L184" s="1184"/>
      <c r="M184" s="1183"/>
      <c r="N184" s="393"/>
      <c r="O184" s="1184"/>
      <c r="P184" s="393"/>
      <c r="Q184" s="1184"/>
      <c r="R184" s="148"/>
    </row>
    <row r="185" spans="1:26" ht="18" customHeight="1" x14ac:dyDescent="0.25">
      <c r="A185" s="146"/>
      <c r="B185" s="1138"/>
      <c r="C185" s="1133"/>
      <c r="D185" s="1133"/>
      <c r="E185" s="1133"/>
      <c r="F185" s="1133"/>
      <c r="G185" s="115"/>
      <c r="H185" s="115"/>
      <c r="I185" s="147"/>
      <c r="J185" s="1133"/>
      <c r="K185" s="1184"/>
      <c r="L185" s="1184"/>
      <c r="M185" s="1183"/>
      <c r="N185" s="393"/>
      <c r="O185" s="1184"/>
      <c r="P185" s="393"/>
      <c r="Q185" s="1184"/>
      <c r="R185" s="148"/>
    </row>
    <row r="186" spans="1:26" ht="12" customHeight="1" x14ac:dyDescent="0.25">
      <c r="A186" s="3"/>
      <c r="B186" s="552"/>
      <c r="C186" s="3"/>
      <c r="D186" s="3"/>
      <c r="E186" s="3"/>
      <c r="F186" s="3"/>
      <c r="G186" s="3"/>
      <c r="H186" s="3"/>
      <c r="I186" s="3"/>
      <c r="J186" s="3"/>
      <c r="K186" s="3"/>
      <c r="L186" s="3"/>
      <c r="M186" s="3"/>
      <c r="N186" s="3"/>
      <c r="O186" s="3"/>
      <c r="P186" s="3"/>
      <c r="Q186" s="3"/>
      <c r="R186" s="3"/>
    </row>
    <row r="187" spans="1:26" ht="12" customHeight="1" x14ac:dyDescent="0.25">
      <c r="A187" s="3"/>
      <c r="B187" s="552"/>
      <c r="C187" s="3"/>
      <c r="D187" s="3"/>
      <c r="E187" s="3"/>
      <c r="F187" s="3"/>
      <c r="G187" s="3"/>
      <c r="H187" s="3"/>
      <c r="I187" s="3"/>
      <c r="J187" s="3"/>
      <c r="K187" s="3"/>
      <c r="L187" s="3"/>
      <c r="M187" s="3"/>
      <c r="N187" s="3"/>
      <c r="O187" s="3"/>
      <c r="P187" s="3"/>
      <c r="Q187" s="3"/>
      <c r="R187" s="3"/>
    </row>
    <row r="188" spans="1:26" ht="12" customHeight="1" x14ac:dyDescent="0.25">
      <c r="A188" s="3"/>
      <c r="B188" s="552"/>
      <c r="C188" s="3"/>
      <c r="D188" s="3"/>
      <c r="E188" s="3"/>
      <c r="F188" s="3"/>
      <c r="G188" s="3"/>
      <c r="H188" s="3"/>
      <c r="I188" s="3"/>
      <c r="J188" s="3"/>
      <c r="K188" s="3"/>
      <c r="L188" s="3"/>
      <c r="M188" s="3"/>
      <c r="N188" s="3"/>
      <c r="O188" s="3"/>
      <c r="P188" s="3"/>
      <c r="Q188" s="3"/>
      <c r="R188" s="3"/>
    </row>
    <row r="189" spans="1:26" ht="12" customHeight="1" x14ac:dyDescent="0.25">
      <c r="A189" s="3"/>
      <c r="B189" s="552"/>
      <c r="C189" s="3"/>
      <c r="D189" s="3"/>
      <c r="E189" s="3"/>
      <c r="F189" s="3"/>
      <c r="G189" s="3"/>
      <c r="H189" s="3"/>
      <c r="I189" s="3"/>
      <c r="J189" s="3"/>
      <c r="K189" s="3"/>
      <c r="L189" s="3"/>
      <c r="M189" s="3"/>
      <c r="N189" s="3"/>
      <c r="O189" s="3"/>
      <c r="P189" s="3"/>
      <c r="Q189" s="3"/>
      <c r="R189" s="3"/>
    </row>
    <row r="190" spans="1:26" ht="12" customHeight="1" x14ac:dyDescent="0.25">
      <c r="A190" s="3"/>
      <c r="B190" s="552"/>
      <c r="C190" s="3"/>
      <c r="D190" s="3"/>
      <c r="E190" s="3"/>
      <c r="F190" s="3"/>
      <c r="G190" s="3"/>
      <c r="H190" s="3"/>
      <c r="I190" s="3"/>
      <c r="J190" s="3"/>
      <c r="K190" s="3"/>
      <c r="L190" s="3"/>
      <c r="M190" s="3"/>
      <c r="N190" s="3"/>
      <c r="O190" s="3"/>
      <c r="P190" s="3"/>
      <c r="Q190" s="3"/>
      <c r="R190" s="3"/>
    </row>
    <row r="191" spans="1:26" ht="12" customHeight="1" x14ac:dyDescent="0.25">
      <c r="A191" s="3"/>
      <c r="B191" s="552"/>
      <c r="C191" s="3"/>
      <c r="D191" s="3"/>
      <c r="E191" s="3"/>
      <c r="F191" s="3"/>
      <c r="G191" s="3"/>
      <c r="H191" s="3"/>
      <c r="I191" s="3"/>
      <c r="J191" s="3"/>
      <c r="K191" s="3"/>
      <c r="L191" s="3"/>
      <c r="M191" s="3"/>
      <c r="N191" s="3"/>
      <c r="O191" s="3"/>
      <c r="P191" s="3"/>
      <c r="Q191" s="3"/>
      <c r="R191" s="3"/>
    </row>
    <row r="192" spans="1:26" ht="12" customHeight="1" x14ac:dyDescent="0.25">
      <c r="A192" s="3"/>
      <c r="B192" s="552"/>
      <c r="C192" s="3"/>
      <c r="D192" s="3"/>
      <c r="E192" s="3"/>
      <c r="F192" s="3"/>
      <c r="G192" s="3"/>
      <c r="H192" s="3"/>
      <c r="I192" s="3"/>
      <c r="J192" s="3"/>
      <c r="K192" s="3"/>
      <c r="L192" s="3"/>
      <c r="M192" s="3"/>
      <c r="N192" s="3"/>
      <c r="O192" s="3"/>
      <c r="P192" s="3"/>
      <c r="Q192" s="3"/>
      <c r="R192" s="3"/>
    </row>
    <row r="193" spans="1:18" ht="12" customHeight="1" x14ac:dyDescent="0.25">
      <c r="A193" s="3"/>
      <c r="B193" s="552"/>
      <c r="C193" s="3"/>
      <c r="D193" s="3"/>
      <c r="E193" s="3"/>
      <c r="F193" s="3"/>
      <c r="G193" s="3"/>
      <c r="H193" s="3"/>
      <c r="I193" s="3"/>
      <c r="J193" s="3"/>
      <c r="K193" s="3"/>
      <c r="L193" s="3"/>
      <c r="M193" s="3"/>
      <c r="N193" s="3"/>
      <c r="O193" s="3"/>
      <c r="P193" s="3"/>
      <c r="Q193" s="3"/>
      <c r="R193" s="3"/>
    </row>
    <row r="194" spans="1:18" ht="12" customHeight="1" x14ac:dyDescent="0.25">
      <c r="A194" s="3"/>
      <c r="B194" s="552"/>
      <c r="C194" s="3"/>
      <c r="D194" s="3"/>
      <c r="E194" s="3"/>
      <c r="F194" s="3"/>
      <c r="G194" s="3"/>
      <c r="H194" s="3"/>
      <c r="I194" s="3"/>
      <c r="J194" s="3"/>
      <c r="K194" s="3"/>
      <c r="L194" s="3"/>
      <c r="M194" s="3"/>
      <c r="N194" s="3"/>
      <c r="O194" s="3"/>
      <c r="P194" s="3"/>
      <c r="Q194" s="3"/>
      <c r="R194" s="3"/>
    </row>
    <row r="195" spans="1:18" ht="12" customHeight="1" x14ac:dyDescent="0.25">
      <c r="A195" s="3"/>
      <c r="B195" s="383"/>
      <c r="C195" s="3"/>
      <c r="D195" s="3"/>
      <c r="E195" s="3"/>
      <c r="F195" s="3"/>
      <c r="G195" s="3"/>
      <c r="H195" s="3"/>
      <c r="I195" s="3"/>
      <c r="J195" s="3"/>
      <c r="K195" s="3"/>
      <c r="L195" s="3"/>
      <c r="M195" s="3"/>
      <c r="N195" s="3"/>
      <c r="O195" s="3"/>
      <c r="P195" s="3"/>
      <c r="Q195" s="3"/>
      <c r="R195" s="3"/>
    </row>
    <row r="196" spans="1:18" ht="12" customHeight="1" x14ac:dyDescent="0.25">
      <c r="A196" s="3"/>
      <c r="B196" s="383"/>
      <c r="C196" s="3"/>
      <c r="D196" s="3"/>
      <c r="E196" s="3"/>
      <c r="F196" s="3"/>
      <c r="G196" s="3"/>
      <c r="H196" s="3"/>
      <c r="I196" s="3"/>
      <c r="J196" s="3"/>
      <c r="K196" s="3"/>
      <c r="L196" s="3"/>
      <c r="M196" s="3"/>
      <c r="N196" s="3"/>
      <c r="O196" s="3"/>
      <c r="P196" s="3"/>
      <c r="Q196" s="3"/>
      <c r="R196" s="3"/>
    </row>
    <row r="197" spans="1:18" ht="12" customHeight="1" x14ac:dyDescent="0.25">
      <c r="A197" s="3"/>
      <c r="B197" s="383"/>
      <c r="C197" s="3"/>
      <c r="D197" s="3"/>
      <c r="E197" s="3"/>
      <c r="F197" s="3"/>
      <c r="G197" s="3"/>
      <c r="H197" s="3"/>
      <c r="I197" s="3"/>
      <c r="J197" s="3"/>
      <c r="K197" s="3"/>
      <c r="L197" s="3"/>
      <c r="M197" s="3"/>
      <c r="N197" s="3"/>
      <c r="O197" s="3"/>
      <c r="P197" s="3"/>
      <c r="Q197" s="3"/>
      <c r="R197" s="3"/>
    </row>
    <row r="198" spans="1:18" ht="12" customHeight="1" x14ac:dyDescent="0.25">
      <c r="A198" s="3"/>
      <c r="B198" s="383"/>
      <c r="C198" s="3"/>
      <c r="D198" s="3"/>
      <c r="E198" s="3"/>
      <c r="F198" s="3"/>
      <c r="G198" s="3"/>
      <c r="H198" s="3"/>
      <c r="I198" s="3"/>
      <c r="J198" s="3"/>
      <c r="K198" s="3"/>
      <c r="L198" s="3"/>
      <c r="M198" s="3"/>
      <c r="N198" s="3"/>
      <c r="O198" s="3"/>
      <c r="P198" s="3"/>
      <c r="Q198" s="3"/>
      <c r="R198" s="3"/>
    </row>
    <row r="199" spans="1:18" ht="12" customHeight="1" x14ac:dyDescent="0.25">
      <c r="A199" s="3"/>
      <c r="B199" s="383"/>
      <c r="C199" s="3"/>
      <c r="D199" s="3"/>
      <c r="E199" s="3"/>
      <c r="F199" s="3"/>
      <c r="G199" s="3"/>
      <c r="H199" s="3"/>
      <c r="I199" s="3"/>
      <c r="J199" s="3"/>
      <c r="K199" s="3"/>
      <c r="L199" s="3"/>
      <c r="M199" s="3"/>
      <c r="N199" s="3"/>
      <c r="O199" s="3"/>
      <c r="P199" s="3"/>
      <c r="Q199" s="3"/>
      <c r="R199" s="3"/>
    </row>
    <row r="200" spans="1:18" ht="12" customHeight="1" x14ac:dyDescent="0.25">
      <c r="A200" s="3"/>
      <c r="B200" s="383"/>
      <c r="C200" s="3"/>
      <c r="D200" s="3"/>
      <c r="E200" s="3"/>
      <c r="F200" s="3"/>
      <c r="G200" s="3"/>
      <c r="H200" s="3"/>
      <c r="I200" s="3"/>
      <c r="J200" s="3"/>
      <c r="K200" s="3"/>
      <c r="L200" s="3"/>
      <c r="M200" s="3"/>
      <c r="N200" s="3"/>
      <c r="O200" s="3"/>
      <c r="P200" s="3"/>
      <c r="Q200" s="3"/>
      <c r="R200" s="3"/>
    </row>
    <row r="201" spans="1:18" ht="12" customHeight="1" x14ac:dyDescent="0.25">
      <c r="A201" s="3"/>
      <c r="B201" s="383"/>
      <c r="C201" s="3"/>
      <c r="D201" s="3"/>
      <c r="E201" s="3"/>
      <c r="F201" s="3"/>
      <c r="G201" s="3"/>
      <c r="H201" s="3"/>
      <c r="I201" s="3"/>
      <c r="J201" s="3"/>
      <c r="K201" s="3"/>
      <c r="L201" s="3"/>
      <c r="M201" s="3"/>
      <c r="N201" s="3"/>
      <c r="O201" s="3"/>
      <c r="P201" s="3"/>
      <c r="Q201" s="3"/>
      <c r="R201" s="3"/>
    </row>
    <row r="202" spans="1:18" ht="12" customHeight="1" x14ac:dyDescent="0.25">
      <c r="A202" s="3"/>
      <c r="B202" s="383"/>
      <c r="C202" s="3"/>
      <c r="D202" s="3"/>
      <c r="E202" s="3"/>
      <c r="F202" s="3"/>
      <c r="G202" s="3"/>
      <c r="H202" s="3"/>
      <c r="I202" s="3"/>
      <c r="J202" s="3"/>
      <c r="K202" s="3"/>
      <c r="L202" s="3"/>
      <c r="M202" s="3"/>
      <c r="N202" s="3"/>
      <c r="O202" s="3"/>
      <c r="P202" s="3"/>
      <c r="Q202" s="3"/>
      <c r="R202" s="3"/>
    </row>
    <row r="203" spans="1:18" ht="12" customHeight="1" x14ac:dyDescent="0.25">
      <c r="A203" s="3"/>
      <c r="B203" s="383"/>
      <c r="C203" s="3"/>
      <c r="D203" s="3"/>
      <c r="E203" s="3"/>
      <c r="F203" s="3"/>
      <c r="G203" s="3"/>
      <c r="H203" s="3"/>
      <c r="I203" s="3"/>
      <c r="J203" s="3"/>
      <c r="K203" s="3"/>
      <c r="L203" s="3"/>
      <c r="M203" s="3"/>
      <c r="N203" s="3"/>
      <c r="O203" s="3"/>
      <c r="P203" s="3"/>
      <c r="Q203" s="3"/>
      <c r="R203" s="3"/>
    </row>
    <row r="204" spans="1:18" ht="12" customHeight="1" x14ac:dyDescent="0.25">
      <c r="A204" s="3"/>
      <c r="B204" s="383"/>
      <c r="C204" s="3"/>
      <c r="D204" s="3"/>
      <c r="E204" s="3"/>
      <c r="F204" s="3"/>
      <c r="G204" s="3"/>
      <c r="H204" s="3"/>
      <c r="I204" s="3"/>
      <c r="J204" s="3"/>
      <c r="K204" s="3"/>
      <c r="L204" s="3"/>
      <c r="M204" s="3"/>
      <c r="N204" s="3"/>
      <c r="O204" s="3"/>
      <c r="P204" s="3"/>
      <c r="Q204" s="3"/>
      <c r="R204" s="3"/>
    </row>
    <row r="205" spans="1:18" ht="12" customHeight="1" x14ac:dyDescent="0.25">
      <c r="A205" s="3"/>
      <c r="B205" s="383"/>
      <c r="C205" s="3"/>
      <c r="D205" s="3"/>
      <c r="E205" s="3"/>
      <c r="F205" s="3"/>
      <c r="G205" s="3"/>
      <c r="H205" s="3"/>
      <c r="I205" s="3"/>
      <c r="J205" s="3"/>
      <c r="K205" s="3"/>
      <c r="L205" s="3"/>
      <c r="M205" s="3"/>
      <c r="N205" s="3"/>
      <c r="O205" s="3"/>
      <c r="P205" s="3"/>
      <c r="Q205" s="3"/>
      <c r="R205" s="3"/>
    </row>
    <row r="206" spans="1:18" ht="12" customHeight="1" x14ac:dyDescent="0.25">
      <c r="A206" s="3"/>
      <c r="B206" s="383"/>
      <c r="C206" s="3"/>
      <c r="D206" s="3"/>
      <c r="E206" s="3"/>
      <c r="F206" s="3"/>
      <c r="G206" s="3"/>
      <c r="H206" s="3"/>
      <c r="I206" s="3"/>
      <c r="J206" s="3"/>
      <c r="K206" s="3"/>
      <c r="L206" s="3"/>
      <c r="M206" s="3"/>
      <c r="N206" s="3"/>
      <c r="O206" s="3"/>
      <c r="P206" s="3"/>
      <c r="Q206" s="3"/>
      <c r="R206" s="3"/>
    </row>
    <row r="207" spans="1:18" ht="12" customHeight="1" x14ac:dyDescent="0.25">
      <c r="A207" s="3"/>
      <c r="B207" s="383"/>
      <c r="C207" s="3"/>
      <c r="D207" s="3"/>
      <c r="E207" s="3"/>
      <c r="F207" s="3"/>
      <c r="G207" s="3"/>
      <c r="H207" s="3"/>
      <c r="I207" s="3"/>
      <c r="J207" s="3"/>
      <c r="K207" s="3"/>
      <c r="L207" s="3"/>
      <c r="M207" s="3"/>
      <c r="N207" s="3"/>
      <c r="O207" s="3"/>
      <c r="P207" s="3"/>
      <c r="Q207" s="3"/>
      <c r="R207" s="3"/>
    </row>
    <row r="208" spans="1:18" ht="12" customHeight="1" x14ac:dyDescent="0.25">
      <c r="A208" s="3"/>
      <c r="B208" s="383"/>
      <c r="C208" s="3"/>
      <c r="D208" s="3"/>
      <c r="E208" s="3"/>
      <c r="F208" s="3"/>
      <c r="G208" s="3"/>
      <c r="H208" s="3"/>
      <c r="I208" s="3"/>
      <c r="J208" s="3"/>
      <c r="K208" s="3"/>
      <c r="L208" s="3"/>
      <c r="M208" s="3"/>
      <c r="N208" s="3"/>
      <c r="O208" s="3"/>
      <c r="P208" s="3"/>
      <c r="Q208" s="3"/>
      <c r="R208" s="3"/>
    </row>
    <row r="209" spans="1:18" ht="12" customHeight="1" x14ac:dyDescent="0.25">
      <c r="A209" s="3"/>
      <c r="B209" s="383"/>
      <c r="C209" s="3"/>
      <c r="D209" s="3"/>
      <c r="E209" s="3"/>
      <c r="F209" s="3"/>
      <c r="G209" s="3"/>
      <c r="H209" s="3"/>
      <c r="I209" s="3"/>
      <c r="J209" s="3"/>
      <c r="K209" s="3"/>
      <c r="L209" s="3"/>
      <c r="M209" s="3"/>
      <c r="N209" s="3"/>
      <c r="O209" s="3"/>
      <c r="P209" s="3"/>
      <c r="Q209" s="3"/>
      <c r="R209" s="3"/>
    </row>
    <row r="210" spans="1:18" ht="12" customHeight="1" x14ac:dyDescent="0.25">
      <c r="A210" s="3"/>
      <c r="B210" s="383"/>
      <c r="C210" s="3"/>
      <c r="D210" s="3"/>
      <c r="E210" s="3"/>
      <c r="F210" s="3"/>
      <c r="G210" s="3"/>
      <c r="H210" s="3"/>
      <c r="I210" s="3"/>
      <c r="J210" s="3"/>
      <c r="K210" s="3"/>
      <c r="L210" s="3"/>
      <c r="M210" s="3"/>
      <c r="N210" s="3"/>
      <c r="O210" s="3"/>
      <c r="P210" s="3"/>
      <c r="Q210" s="3"/>
      <c r="R210" s="3"/>
    </row>
    <row r="211" spans="1:18" ht="12" customHeight="1" x14ac:dyDescent="0.25">
      <c r="A211" s="3"/>
      <c r="B211" s="383"/>
      <c r="C211" s="3"/>
      <c r="D211" s="3"/>
      <c r="E211" s="3"/>
      <c r="F211" s="3"/>
      <c r="G211" s="3"/>
      <c r="H211" s="3"/>
      <c r="I211" s="3"/>
      <c r="J211" s="3"/>
      <c r="K211" s="3"/>
      <c r="L211" s="3"/>
      <c r="M211" s="3"/>
      <c r="N211" s="3"/>
      <c r="O211" s="3"/>
      <c r="P211" s="3"/>
      <c r="Q211" s="3"/>
      <c r="R211" s="3"/>
    </row>
    <row r="212" spans="1:18" ht="12" customHeight="1" x14ac:dyDescent="0.25">
      <c r="A212" s="3"/>
      <c r="B212" s="383"/>
      <c r="C212" s="3"/>
      <c r="D212" s="3"/>
      <c r="E212" s="3"/>
      <c r="F212" s="3"/>
      <c r="G212" s="3"/>
      <c r="H212" s="3"/>
      <c r="I212" s="3"/>
      <c r="J212" s="3"/>
      <c r="K212" s="3"/>
      <c r="L212" s="3"/>
      <c r="M212" s="3"/>
      <c r="N212" s="3"/>
      <c r="O212" s="3"/>
      <c r="P212" s="3"/>
      <c r="Q212" s="3"/>
      <c r="R212" s="3"/>
    </row>
    <row r="213" spans="1:18" ht="12" customHeight="1" x14ac:dyDescent="0.25">
      <c r="A213" s="3"/>
      <c r="B213" s="383"/>
      <c r="C213" s="3"/>
      <c r="D213" s="3"/>
      <c r="E213" s="3"/>
      <c r="F213" s="3"/>
      <c r="G213" s="3"/>
      <c r="H213" s="3"/>
      <c r="I213" s="3"/>
      <c r="J213" s="3"/>
      <c r="K213" s="3"/>
      <c r="L213" s="3"/>
      <c r="M213" s="3"/>
      <c r="N213" s="3"/>
      <c r="O213" s="3"/>
      <c r="P213" s="3"/>
      <c r="Q213" s="3"/>
      <c r="R213" s="3"/>
    </row>
    <row r="214" spans="1:18" ht="12" customHeight="1" x14ac:dyDescent="0.25">
      <c r="A214" s="3"/>
      <c r="B214" s="383"/>
      <c r="C214" s="3"/>
      <c r="D214" s="3"/>
      <c r="E214" s="3"/>
      <c r="F214" s="3"/>
      <c r="G214" s="3"/>
      <c r="H214" s="3"/>
      <c r="I214" s="3"/>
      <c r="J214" s="3"/>
      <c r="K214" s="3"/>
      <c r="L214" s="3"/>
      <c r="M214" s="3"/>
      <c r="N214" s="3"/>
      <c r="O214" s="3"/>
      <c r="P214" s="3"/>
      <c r="Q214" s="3"/>
      <c r="R214" s="3"/>
    </row>
    <row r="215" spans="1:18" ht="12" customHeight="1" x14ac:dyDescent="0.25">
      <c r="A215" s="3"/>
      <c r="B215" s="383"/>
      <c r="C215" s="3"/>
      <c r="D215" s="3"/>
      <c r="E215" s="3"/>
      <c r="F215" s="3"/>
      <c r="G215" s="3"/>
      <c r="H215" s="3"/>
      <c r="I215" s="3"/>
      <c r="J215" s="3"/>
      <c r="K215" s="3"/>
      <c r="L215" s="3"/>
      <c r="M215" s="3"/>
      <c r="N215" s="3"/>
      <c r="O215" s="3"/>
      <c r="P215" s="3"/>
      <c r="Q215" s="3"/>
      <c r="R215" s="3"/>
    </row>
    <row r="216" spans="1:18" ht="12" customHeight="1" x14ac:dyDescent="0.25">
      <c r="A216" s="3"/>
      <c r="B216" s="383"/>
      <c r="C216" s="3"/>
      <c r="D216" s="3"/>
      <c r="E216" s="3"/>
      <c r="F216" s="3"/>
      <c r="G216" s="3"/>
      <c r="H216" s="3"/>
      <c r="I216" s="3"/>
      <c r="J216" s="3"/>
      <c r="K216" s="3"/>
      <c r="L216" s="3"/>
      <c r="M216" s="3"/>
      <c r="N216" s="3"/>
      <c r="O216" s="3"/>
      <c r="P216" s="3"/>
      <c r="Q216" s="3"/>
      <c r="R216" s="3"/>
    </row>
    <row r="217" spans="1:18" ht="12" customHeight="1" x14ac:dyDescent="0.25">
      <c r="A217" s="3"/>
      <c r="B217" s="383"/>
      <c r="C217" s="3"/>
      <c r="D217" s="3"/>
      <c r="E217" s="3"/>
      <c r="F217" s="3"/>
      <c r="G217" s="3"/>
      <c r="H217" s="3"/>
      <c r="I217" s="3"/>
      <c r="J217" s="3"/>
      <c r="K217" s="3"/>
      <c r="L217" s="3"/>
      <c r="M217" s="3"/>
      <c r="N217" s="3"/>
      <c r="O217" s="3"/>
      <c r="P217" s="3"/>
      <c r="Q217" s="3"/>
      <c r="R217" s="3"/>
    </row>
    <row r="218" spans="1:18" ht="12" customHeight="1" x14ac:dyDescent="0.25">
      <c r="A218" s="3"/>
      <c r="B218" s="383"/>
      <c r="C218" s="3"/>
      <c r="D218" s="3"/>
      <c r="E218" s="3"/>
      <c r="F218" s="3"/>
      <c r="G218" s="3"/>
      <c r="H218" s="3"/>
      <c r="I218" s="3"/>
      <c r="J218" s="3"/>
      <c r="K218" s="3"/>
      <c r="L218" s="3"/>
      <c r="M218" s="3"/>
      <c r="N218" s="3"/>
      <c r="O218" s="3"/>
      <c r="P218" s="3"/>
      <c r="Q218" s="3"/>
      <c r="R218" s="3"/>
    </row>
    <row r="219" spans="1:18" ht="12" customHeight="1" x14ac:dyDescent="0.25">
      <c r="A219" s="3"/>
      <c r="B219" s="383"/>
      <c r="C219" s="3"/>
      <c r="D219" s="3"/>
      <c r="E219" s="3"/>
      <c r="F219" s="3"/>
      <c r="G219" s="3"/>
      <c r="H219" s="3"/>
      <c r="I219" s="3"/>
      <c r="J219" s="3"/>
      <c r="K219" s="3"/>
      <c r="L219" s="3"/>
      <c r="M219" s="3"/>
      <c r="N219" s="3"/>
      <c r="O219" s="3"/>
      <c r="P219" s="3"/>
      <c r="Q219" s="3"/>
      <c r="R219" s="3"/>
    </row>
    <row r="220" spans="1:18" ht="12" customHeight="1" x14ac:dyDescent="0.25">
      <c r="A220" s="3"/>
      <c r="B220" s="383"/>
      <c r="C220" s="3"/>
      <c r="D220" s="3"/>
      <c r="E220" s="3"/>
      <c r="F220" s="3"/>
      <c r="G220" s="3"/>
      <c r="H220" s="3"/>
      <c r="I220" s="3"/>
      <c r="J220" s="3"/>
      <c r="K220" s="3"/>
      <c r="L220" s="3"/>
      <c r="M220" s="3"/>
      <c r="N220" s="3"/>
      <c r="O220" s="3"/>
      <c r="P220" s="3"/>
      <c r="Q220" s="3"/>
      <c r="R220" s="3"/>
    </row>
    <row r="221" spans="1:18" ht="12" customHeight="1" x14ac:dyDescent="0.25">
      <c r="A221" s="3"/>
      <c r="B221" s="383"/>
      <c r="C221" s="3"/>
      <c r="D221" s="3"/>
      <c r="E221" s="3"/>
      <c r="F221" s="3"/>
      <c r="G221" s="3"/>
      <c r="H221" s="3"/>
      <c r="I221" s="3"/>
      <c r="J221" s="3"/>
      <c r="K221" s="3"/>
      <c r="L221" s="3"/>
      <c r="M221" s="3"/>
      <c r="N221" s="3"/>
      <c r="O221" s="3"/>
      <c r="P221" s="3"/>
      <c r="Q221" s="3"/>
      <c r="R221" s="3"/>
    </row>
    <row r="222" spans="1:18" ht="12" customHeight="1" x14ac:dyDescent="0.25">
      <c r="A222" s="3"/>
      <c r="B222" s="383"/>
      <c r="C222" s="3"/>
      <c r="D222" s="3"/>
      <c r="E222" s="3"/>
      <c r="F222" s="3"/>
      <c r="G222" s="3"/>
      <c r="H222" s="3"/>
      <c r="I222" s="3"/>
      <c r="J222" s="3"/>
      <c r="K222" s="3"/>
      <c r="L222" s="3"/>
      <c r="M222" s="3"/>
      <c r="N222" s="3"/>
      <c r="O222" s="3"/>
      <c r="P222" s="3"/>
      <c r="Q222" s="3"/>
      <c r="R222" s="3"/>
    </row>
    <row r="223" spans="1:18" ht="12" customHeight="1" x14ac:dyDescent="0.25">
      <c r="A223" s="3"/>
      <c r="B223" s="383"/>
      <c r="C223" s="3"/>
      <c r="D223" s="3"/>
      <c r="E223" s="3"/>
      <c r="F223" s="3"/>
      <c r="G223" s="3"/>
      <c r="H223" s="3"/>
      <c r="I223" s="3"/>
      <c r="J223" s="3"/>
      <c r="K223" s="3"/>
      <c r="L223" s="3"/>
      <c r="M223" s="3"/>
      <c r="N223" s="3"/>
      <c r="O223" s="3"/>
      <c r="P223" s="3"/>
      <c r="Q223" s="3"/>
      <c r="R223" s="3"/>
    </row>
    <row r="224" spans="1:18" ht="12" customHeight="1" x14ac:dyDescent="0.25">
      <c r="A224" s="3"/>
      <c r="B224" s="383"/>
      <c r="C224" s="3"/>
      <c r="D224" s="3"/>
      <c r="E224" s="3"/>
      <c r="F224" s="3"/>
      <c r="G224" s="3"/>
      <c r="H224" s="3"/>
      <c r="I224" s="3"/>
      <c r="J224" s="3"/>
      <c r="K224" s="3"/>
      <c r="L224" s="3"/>
      <c r="M224" s="3"/>
      <c r="N224" s="3"/>
      <c r="O224" s="3"/>
      <c r="P224" s="3"/>
      <c r="Q224" s="3"/>
      <c r="R224" s="3"/>
    </row>
    <row r="225" spans="1:18" ht="12" customHeight="1" x14ac:dyDescent="0.25">
      <c r="A225" s="3"/>
      <c r="B225" s="383"/>
      <c r="C225" s="3"/>
      <c r="D225" s="3"/>
      <c r="E225" s="3"/>
      <c r="F225" s="3"/>
      <c r="G225" s="3"/>
      <c r="H225" s="3"/>
      <c r="I225" s="3"/>
      <c r="J225" s="3"/>
      <c r="K225" s="3"/>
      <c r="L225" s="3"/>
      <c r="M225" s="3"/>
      <c r="N225" s="3"/>
      <c r="O225" s="3"/>
      <c r="P225" s="3"/>
      <c r="Q225" s="3"/>
      <c r="R225" s="3"/>
    </row>
    <row r="226" spans="1:18" ht="12" customHeight="1" x14ac:dyDescent="0.25">
      <c r="A226" s="3"/>
      <c r="B226" s="383"/>
      <c r="C226" s="3"/>
      <c r="D226" s="3"/>
      <c r="E226" s="3"/>
      <c r="F226" s="3"/>
      <c r="G226" s="3"/>
      <c r="H226" s="3"/>
      <c r="I226" s="3"/>
      <c r="J226" s="3"/>
      <c r="K226" s="3"/>
      <c r="L226" s="3"/>
      <c r="M226" s="3"/>
      <c r="N226" s="3"/>
      <c r="O226" s="3"/>
      <c r="P226" s="3"/>
      <c r="Q226" s="3"/>
      <c r="R226" s="3"/>
    </row>
    <row r="227" spans="1:18" ht="12" customHeight="1" x14ac:dyDescent="0.25">
      <c r="A227" s="3"/>
      <c r="B227" s="383"/>
      <c r="C227" s="3"/>
      <c r="D227" s="3"/>
      <c r="E227" s="3"/>
      <c r="F227" s="3"/>
      <c r="G227" s="3"/>
      <c r="H227" s="3"/>
      <c r="I227" s="3"/>
      <c r="J227" s="3"/>
      <c r="K227" s="3"/>
      <c r="L227" s="3"/>
      <c r="M227" s="3"/>
      <c r="N227" s="3"/>
      <c r="O227" s="3"/>
      <c r="P227" s="3"/>
      <c r="Q227" s="3"/>
      <c r="R227" s="3"/>
    </row>
    <row r="228" spans="1:18" ht="12" customHeight="1" x14ac:dyDescent="0.25">
      <c r="A228" s="3"/>
      <c r="B228" s="383"/>
      <c r="C228" s="3"/>
      <c r="D228" s="3"/>
      <c r="E228" s="3"/>
      <c r="F228" s="3"/>
      <c r="G228" s="3"/>
      <c r="H228" s="3"/>
      <c r="I228" s="3"/>
      <c r="J228" s="3"/>
      <c r="K228" s="3"/>
      <c r="L228" s="3"/>
      <c r="M228" s="3"/>
      <c r="N228" s="3"/>
      <c r="O228" s="3"/>
      <c r="P228" s="3"/>
      <c r="Q228" s="3"/>
      <c r="R228" s="3"/>
    </row>
    <row r="229" spans="1:18" ht="12" customHeight="1" x14ac:dyDescent="0.25">
      <c r="A229" s="3"/>
      <c r="B229" s="383"/>
      <c r="C229" s="3"/>
      <c r="D229" s="3"/>
      <c r="E229" s="3"/>
      <c r="F229" s="3"/>
      <c r="G229" s="3"/>
      <c r="H229" s="3"/>
      <c r="I229" s="3"/>
      <c r="J229" s="3"/>
      <c r="K229" s="3"/>
      <c r="L229" s="3"/>
      <c r="M229" s="3"/>
      <c r="N229" s="3"/>
      <c r="O229" s="3"/>
      <c r="P229" s="3"/>
      <c r="Q229" s="3"/>
      <c r="R229" s="3"/>
    </row>
    <row r="230" spans="1:18" ht="12" customHeight="1" x14ac:dyDescent="0.25">
      <c r="A230" s="3"/>
      <c r="B230" s="383"/>
      <c r="C230" s="3"/>
      <c r="D230" s="3"/>
      <c r="E230" s="3"/>
      <c r="F230" s="3"/>
      <c r="G230" s="3"/>
      <c r="H230" s="3"/>
      <c r="I230" s="3"/>
      <c r="J230" s="3"/>
      <c r="K230" s="3"/>
      <c r="L230" s="3"/>
      <c r="M230" s="3"/>
      <c r="N230" s="3"/>
      <c r="O230" s="3"/>
      <c r="P230" s="3"/>
      <c r="Q230" s="3"/>
      <c r="R230" s="3"/>
    </row>
    <row r="231" spans="1:18" ht="12" customHeight="1" x14ac:dyDescent="0.25">
      <c r="A231" s="3"/>
      <c r="B231" s="383"/>
      <c r="C231" s="3"/>
      <c r="D231" s="3"/>
      <c r="E231" s="3"/>
      <c r="F231" s="3"/>
      <c r="G231" s="3"/>
      <c r="H231" s="3"/>
      <c r="I231" s="3"/>
      <c r="J231" s="3"/>
      <c r="K231" s="3"/>
      <c r="L231" s="3"/>
      <c r="M231" s="3"/>
      <c r="N231" s="3"/>
      <c r="O231" s="3"/>
      <c r="P231" s="3"/>
      <c r="Q231" s="3"/>
      <c r="R231" s="3"/>
    </row>
    <row r="232" spans="1:18" ht="12" customHeight="1" x14ac:dyDescent="0.25">
      <c r="A232" s="3"/>
      <c r="B232" s="383"/>
      <c r="C232" s="3"/>
      <c r="D232" s="3"/>
      <c r="E232" s="3"/>
      <c r="F232" s="3"/>
      <c r="G232" s="3"/>
      <c r="H232" s="3"/>
      <c r="I232" s="3"/>
      <c r="J232" s="3"/>
      <c r="K232" s="3"/>
      <c r="L232" s="3"/>
      <c r="M232" s="3"/>
      <c r="N232" s="3"/>
      <c r="O232" s="3"/>
      <c r="P232" s="3"/>
      <c r="Q232" s="3"/>
      <c r="R232" s="3"/>
    </row>
    <row r="233" spans="1:18" ht="12" customHeight="1" x14ac:dyDescent="0.25">
      <c r="A233" s="3"/>
      <c r="B233" s="383"/>
      <c r="C233" s="3"/>
      <c r="D233" s="3"/>
      <c r="E233" s="3"/>
      <c r="F233" s="3"/>
      <c r="G233" s="3"/>
      <c r="H233" s="3"/>
      <c r="I233" s="3"/>
      <c r="J233" s="3"/>
      <c r="K233" s="3"/>
      <c r="L233" s="3"/>
      <c r="M233" s="3"/>
      <c r="N233" s="3"/>
      <c r="O233" s="3"/>
      <c r="P233" s="3"/>
      <c r="Q233" s="3"/>
      <c r="R233" s="3"/>
    </row>
    <row r="234" spans="1:18" ht="12" customHeight="1" x14ac:dyDescent="0.25">
      <c r="A234" s="3"/>
      <c r="B234" s="383"/>
      <c r="C234" s="3"/>
      <c r="D234" s="3"/>
      <c r="E234" s="3"/>
      <c r="F234" s="3"/>
      <c r="G234" s="3"/>
      <c r="H234" s="3"/>
      <c r="I234" s="3"/>
      <c r="J234" s="3"/>
      <c r="K234" s="3"/>
      <c r="L234" s="3"/>
      <c r="M234" s="3"/>
      <c r="N234" s="3"/>
      <c r="O234" s="3"/>
      <c r="P234" s="3"/>
      <c r="Q234" s="3"/>
      <c r="R234" s="3"/>
    </row>
    <row r="235" spans="1:18" ht="12" customHeight="1" x14ac:dyDescent="0.25">
      <c r="A235" s="3"/>
      <c r="B235" s="383"/>
      <c r="C235" s="3"/>
      <c r="D235" s="3"/>
      <c r="E235" s="3"/>
      <c r="F235" s="3"/>
      <c r="G235" s="3"/>
      <c r="H235" s="3"/>
      <c r="I235" s="3"/>
      <c r="J235" s="3"/>
      <c r="K235" s="3"/>
      <c r="L235" s="3"/>
      <c r="M235" s="3"/>
      <c r="N235" s="3"/>
      <c r="O235" s="3"/>
      <c r="P235" s="3"/>
      <c r="Q235" s="3"/>
      <c r="R235" s="3"/>
    </row>
    <row r="236" spans="1:18" ht="12" customHeight="1" x14ac:dyDescent="0.25">
      <c r="A236" s="3"/>
      <c r="B236" s="383"/>
      <c r="C236" s="3"/>
      <c r="D236" s="3"/>
      <c r="E236" s="3"/>
      <c r="F236" s="3"/>
      <c r="G236" s="3"/>
      <c r="H236" s="3"/>
      <c r="I236" s="3"/>
      <c r="J236" s="3"/>
      <c r="K236" s="3"/>
      <c r="L236" s="3"/>
      <c r="M236" s="3"/>
      <c r="N236" s="3"/>
      <c r="O236" s="3"/>
      <c r="P236" s="3"/>
      <c r="Q236" s="3"/>
      <c r="R236" s="3"/>
    </row>
    <row r="237" spans="1:18" ht="12" customHeight="1" x14ac:dyDescent="0.25">
      <c r="A237" s="3"/>
      <c r="B237" s="383"/>
      <c r="C237" s="3"/>
      <c r="D237" s="3"/>
      <c r="E237" s="3"/>
      <c r="F237" s="3"/>
      <c r="G237" s="3"/>
      <c r="H237" s="3"/>
      <c r="I237" s="3"/>
      <c r="J237" s="3"/>
      <c r="K237" s="3"/>
      <c r="L237" s="3"/>
      <c r="M237" s="3"/>
      <c r="N237" s="3"/>
      <c r="O237" s="3"/>
      <c r="P237" s="3"/>
      <c r="Q237" s="3"/>
      <c r="R237" s="3"/>
    </row>
    <row r="238" spans="1:18" ht="12" customHeight="1" x14ac:dyDescent="0.25">
      <c r="A238" s="3"/>
      <c r="B238" s="383"/>
      <c r="C238" s="3"/>
      <c r="D238" s="3"/>
      <c r="E238" s="3"/>
      <c r="F238" s="3"/>
      <c r="G238" s="3"/>
      <c r="H238" s="3"/>
      <c r="I238" s="3"/>
      <c r="J238" s="3"/>
      <c r="K238" s="3"/>
      <c r="L238" s="3"/>
      <c r="M238" s="3"/>
      <c r="N238" s="3"/>
      <c r="O238" s="3"/>
      <c r="P238" s="3"/>
      <c r="Q238" s="3"/>
      <c r="R238" s="3"/>
    </row>
    <row r="239" spans="1:18" ht="12" customHeight="1" x14ac:dyDescent="0.25">
      <c r="A239" s="3"/>
      <c r="B239" s="383"/>
      <c r="C239" s="3"/>
      <c r="D239" s="3"/>
      <c r="E239" s="3"/>
      <c r="F239" s="3"/>
      <c r="G239" s="3"/>
      <c r="H239" s="3"/>
      <c r="I239" s="3"/>
      <c r="J239" s="3"/>
      <c r="K239" s="3"/>
      <c r="L239" s="3"/>
      <c r="M239" s="3"/>
      <c r="N239" s="3"/>
      <c r="O239" s="3"/>
      <c r="P239" s="3"/>
      <c r="Q239" s="3"/>
      <c r="R239" s="3"/>
    </row>
    <row r="240" spans="1:18" ht="12" customHeight="1" x14ac:dyDescent="0.25">
      <c r="A240" s="3"/>
      <c r="B240" s="383"/>
      <c r="C240" s="3"/>
      <c r="D240" s="3"/>
      <c r="E240" s="3"/>
      <c r="F240" s="3"/>
      <c r="G240" s="3"/>
      <c r="H240" s="3"/>
      <c r="I240" s="3"/>
      <c r="J240" s="3"/>
      <c r="K240" s="3"/>
      <c r="L240" s="3"/>
      <c r="M240" s="3"/>
      <c r="N240" s="3"/>
      <c r="O240" s="3"/>
      <c r="P240" s="3"/>
      <c r="Q240" s="3"/>
      <c r="R240" s="3"/>
    </row>
    <row r="241" spans="1:18" ht="12" customHeight="1" x14ac:dyDescent="0.25">
      <c r="A241" s="3"/>
      <c r="B241" s="383"/>
      <c r="C241" s="3"/>
      <c r="D241" s="3"/>
      <c r="E241" s="3"/>
      <c r="F241" s="3"/>
      <c r="G241" s="3"/>
      <c r="H241" s="3"/>
      <c r="I241" s="3"/>
      <c r="J241" s="3"/>
      <c r="K241" s="3"/>
      <c r="L241" s="3"/>
      <c r="M241" s="3"/>
      <c r="N241" s="3"/>
      <c r="O241" s="3"/>
      <c r="P241" s="3"/>
      <c r="Q241" s="3"/>
      <c r="R241" s="3"/>
    </row>
    <row r="242" spans="1:18" ht="12" customHeight="1" x14ac:dyDescent="0.25">
      <c r="A242" s="3"/>
      <c r="B242" s="383"/>
      <c r="C242" s="3"/>
      <c r="D242" s="3"/>
      <c r="E242" s="3"/>
      <c r="F242" s="3"/>
      <c r="G242" s="3"/>
      <c r="H242" s="3"/>
      <c r="I242" s="3"/>
      <c r="J242" s="3"/>
      <c r="K242" s="3"/>
      <c r="L242" s="3"/>
      <c r="M242" s="3"/>
      <c r="N242" s="3"/>
      <c r="O242" s="3"/>
      <c r="P242" s="3"/>
      <c r="Q242" s="3"/>
      <c r="R242" s="3"/>
    </row>
    <row r="243" spans="1:18" ht="12" customHeight="1" x14ac:dyDescent="0.25">
      <c r="A243" s="3"/>
      <c r="B243" s="383"/>
      <c r="C243" s="3"/>
      <c r="D243" s="3"/>
      <c r="E243" s="3"/>
      <c r="F243" s="3"/>
      <c r="G243" s="3"/>
      <c r="H243" s="3"/>
      <c r="I243" s="3"/>
      <c r="J243" s="3"/>
      <c r="K243" s="3"/>
      <c r="L243" s="3"/>
      <c r="M243" s="3"/>
      <c r="N243" s="3"/>
      <c r="O243" s="3"/>
      <c r="P243" s="3"/>
      <c r="Q243" s="3"/>
      <c r="R243" s="3"/>
    </row>
    <row r="244" spans="1:18" ht="12" customHeight="1" x14ac:dyDescent="0.25">
      <c r="A244" s="3"/>
      <c r="B244" s="383"/>
      <c r="C244" s="3"/>
      <c r="D244" s="3"/>
      <c r="E244" s="3"/>
      <c r="F244" s="3"/>
      <c r="G244" s="3"/>
      <c r="H244" s="3"/>
      <c r="I244" s="3"/>
      <c r="J244" s="3"/>
      <c r="K244" s="3"/>
      <c r="L244" s="3"/>
      <c r="M244" s="3"/>
      <c r="N244" s="3"/>
      <c r="O244" s="3"/>
      <c r="P244" s="3"/>
      <c r="Q244" s="3"/>
      <c r="R244" s="3"/>
    </row>
    <row r="245" spans="1:18" ht="12" customHeight="1" x14ac:dyDescent="0.25">
      <c r="A245" s="3"/>
      <c r="B245" s="383"/>
      <c r="C245" s="3"/>
      <c r="D245" s="3"/>
      <c r="E245" s="3"/>
      <c r="F245" s="3"/>
      <c r="G245" s="3"/>
      <c r="H245" s="3"/>
      <c r="I245" s="3"/>
      <c r="J245" s="3"/>
      <c r="K245" s="3"/>
      <c r="L245" s="3"/>
      <c r="M245" s="3"/>
      <c r="N245" s="3"/>
      <c r="O245" s="3"/>
      <c r="P245" s="3"/>
      <c r="Q245" s="3"/>
      <c r="R245" s="3"/>
    </row>
    <row r="246" spans="1:18" ht="12" customHeight="1" x14ac:dyDescent="0.25">
      <c r="A246" s="3"/>
      <c r="B246" s="383"/>
      <c r="C246" s="3"/>
      <c r="D246" s="3"/>
      <c r="E246" s="3"/>
      <c r="F246" s="3"/>
      <c r="G246" s="3"/>
      <c r="H246" s="3"/>
      <c r="I246" s="3"/>
      <c r="J246" s="3"/>
      <c r="K246" s="3"/>
      <c r="L246" s="3"/>
      <c r="M246" s="3"/>
      <c r="N246" s="3"/>
      <c r="O246" s="3"/>
      <c r="P246" s="3"/>
      <c r="Q246" s="3"/>
      <c r="R246" s="3"/>
    </row>
    <row r="247" spans="1:18" ht="12" customHeight="1" x14ac:dyDescent="0.25">
      <c r="A247" s="3"/>
      <c r="B247" s="383"/>
      <c r="C247" s="3"/>
      <c r="D247" s="3"/>
      <c r="E247" s="3"/>
      <c r="F247" s="3"/>
      <c r="G247" s="3"/>
      <c r="H247" s="3"/>
      <c r="I247" s="3"/>
      <c r="J247" s="3"/>
      <c r="K247" s="3"/>
      <c r="L247" s="3"/>
      <c r="M247" s="3"/>
      <c r="N247" s="3"/>
      <c r="O247" s="3"/>
      <c r="P247" s="3"/>
      <c r="Q247" s="3"/>
      <c r="R247" s="3"/>
    </row>
    <row r="248" spans="1:18" ht="12" customHeight="1" x14ac:dyDescent="0.25">
      <c r="A248" s="3"/>
      <c r="B248" s="383"/>
      <c r="C248" s="3"/>
      <c r="D248" s="3"/>
      <c r="E248" s="3"/>
      <c r="F248" s="3"/>
      <c r="G248" s="3"/>
      <c r="H248" s="3"/>
      <c r="I248" s="3"/>
      <c r="J248" s="3"/>
      <c r="K248" s="3"/>
      <c r="L248" s="3"/>
      <c r="M248" s="3"/>
      <c r="N248" s="3"/>
      <c r="O248" s="3"/>
      <c r="P248" s="3"/>
      <c r="Q248" s="3"/>
      <c r="R248" s="3"/>
    </row>
    <row r="249" spans="1:18" ht="12" customHeight="1" x14ac:dyDescent="0.25">
      <c r="A249" s="3"/>
      <c r="B249" s="383"/>
      <c r="C249" s="3"/>
      <c r="D249" s="3"/>
      <c r="E249" s="3"/>
      <c r="F249" s="3"/>
      <c r="G249" s="3"/>
      <c r="H249" s="3"/>
      <c r="I249" s="3"/>
      <c r="J249" s="3"/>
      <c r="K249" s="3"/>
      <c r="L249" s="3"/>
      <c r="M249" s="3"/>
      <c r="N249" s="3"/>
      <c r="O249" s="3"/>
      <c r="P249" s="3"/>
      <c r="Q249" s="3"/>
      <c r="R249" s="3"/>
    </row>
    <row r="250" spans="1:18" ht="12" customHeight="1" x14ac:dyDescent="0.25">
      <c r="A250" s="3"/>
      <c r="B250" s="383"/>
      <c r="C250" s="3"/>
      <c r="D250" s="3"/>
      <c r="E250" s="3"/>
      <c r="F250" s="3"/>
      <c r="G250" s="3"/>
      <c r="H250" s="3"/>
      <c r="I250" s="3"/>
      <c r="J250" s="3"/>
      <c r="K250" s="3"/>
      <c r="L250" s="3"/>
      <c r="M250" s="3"/>
      <c r="N250" s="3"/>
      <c r="O250" s="3"/>
      <c r="P250" s="3"/>
      <c r="Q250" s="3"/>
      <c r="R250" s="3"/>
    </row>
    <row r="251" spans="1:18" ht="12" customHeight="1" x14ac:dyDescent="0.25">
      <c r="A251" s="3"/>
      <c r="B251" s="383"/>
      <c r="C251" s="3"/>
      <c r="D251" s="3"/>
      <c r="E251" s="3"/>
      <c r="F251" s="3"/>
      <c r="G251" s="3"/>
      <c r="H251" s="3"/>
      <c r="I251" s="3"/>
      <c r="J251" s="3"/>
      <c r="K251" s="3"/>
      <c r="L251" s="3"/>
      <c r="M251" s="3"/>
      <c r="N251" s="3"/>
      <c r="O251" s="3"/>
      <c r="P251" s="3"/>
      <c r="Q251" s="3"/>
      <c r="R251" s="3"/>
    </row>
    <row r="252" spans="1:18" ht="12" customHeight="1" x14ac:dyDescent="0.25">
      <c r="A252" s="3"/>
      <c r="B252" s="383"/>
      <c r="C252" s="3"/>
      <c r="D252" s="3"/>
      <c r="E252" s="3"/>
      <c r="F252" s="3"/>
      <c r="G252" s="3"/>
      <c r="H252" s="3"/>
      <c r="I252" s="3"/>
      <c r="J252" s="3"/>
      <c r="K252" s="3"/>
      <c r="L252" s="3"/>
      <c r="M252" s="3"/>
      <c r="N252" s="3"/>
      <c r="O252" s="3"/>
      <c r="P252" s="3"/>
      <c r="Q252" s="3"/>
      <c r="R252" s="3"/>
    </row>
    <row r="253" spans="1:18" ht="12" customHeight="1" x14ac:dyDescent="0.25">
      <c r="A253" s="3"/>
      <c r="B253" s="383"/>
      <c r="C253" s="3"/>
      <c r="D253" s="3"/>
      <c r="E253" s="3"/>
      <c r="F253" s="3"/>
      <c r="G253" s="3"/>
      <c r="H253" s="3"/>
      <c r="I253" s="3"/>
      <c r="J253" s="3"/>
      <c r="K253" s="3"/>
      <c r="L253" s="3"/>
      <c r="M253" s="3"/>
      <c r="N253" s="3"/>
      <c r="O253" s="3"/>
      <c r="P253" s="3"/>
      <c r="Q253" s="3"/>
      <c r="R253" s="3"/>
    </row>
    <row r="254" spans="1:18" ht="12" customHeight="1" x14ac:dyDescent="0.25">
      <c r="A254" s="3"/>
      <c r="B254" s="383"/>
      <c r="C254" s="3"/>
      <c r="D254" s="3"/>
      <c r="E254" s="3"/>
      <c r="F254" s="3"/>
      <c r="G254" s="3"/>
      <c r="H254" s="3"/>
      <c r="I254" s="3"/>
      <c r="J254" s="3"/>
      <c r="K254" s="3"/>
      <c r="L254" s="3"/>
      <c r="M254" s="3"/>
      <c r="N254" s="3"/>
      <c r="O254" s="3"/>
      <c r="P254" s="3"/>
      <c r="Q254" s="3"/>
      <c r="R254" s="3"/>
    </row>
    <row r="255" spans="1:18" ht="12" customHeight="1" x14ac:dyDescent="0.25">
      <c r="A255" s="3"/>
      <c r="B255" s="383"/>
      <c r="C255" s="3"/>
      <c r="D255" s="3"/>
      <c r="E255" s="3"/>
      <c r="F255" s="3"/>
      <c r="G255" s="3"/>
      <c r="H255" s="3"/>
      <c r="I255" s="3"/>
      <c r="J255" s="3"/>
      <c r="K255" s="3"/>
      <c r="L255" s="3"/>
      <c r="M255" s="3"/>
      <c r="N255" s="3"/>
      <c r="O255" s="3"/>
      <c r="P255" s="3"/>
      <c r="Q255" s="3"/>
      <c r="R255" s="3"/>
    </row>
    <row r="256" spans="1:18" ht="12" customHeight="1" x14ac:dyDescent="0.25">
      <c r="A256" s="3"/>
      <c r="B256" s="383"/>
      <c r="C256" s="3"/>
      <c r="D256" s="3"/>
      <c r="E256" s="3"/>
      <c r="F256" s="3"/>
      <c r="G256" s="3"/>
      <c r="H256" s="3"/>
      <c r="I256" s="3"/>
      <c r="J256" s="3"/>
      <c r="K256" s="3"/>
      <c r="L256" s="3"/>
      <c r="M256" s="3"/>
      <c r="N256" s="3"/>
      <c r="O256" s="3"/>
      <c r="P256" s="3"/>
      <c r="Q256" s="3"/>
      <c r="R256" s="3"/>
    </row>
    <row r="257" spans="1:18" ht="12" customHeight="1" x14ac:dyDescent="0.25">
      <c r="A257" s="3"/>
      <c r="B257" s="383"/>
      <c r="C257" s="3"/>
      <c r="D257" s="3"/>
      <c r="E257" s="3"/>
      <c r="F257" s="3"/>
      <c r="G257" s="3"/>
      <c r="H257" s="3"/>
      <c r="I257" s="3"/>
      <c r="J257" s="3"/>
      <c r="K257" s="3"/>
      <c r="L257" s="3"/>
      <c r="M257" s="3"/>
      <c r="N257" s="3"/>
      <c r="O257" s="3"/>
      <c r="P257" s="3"/>
      <c r="Q257" s="3"/>
      <c r="R257" s="3"/>
    </row>
    <row r="258" spans="1:18" ht="12" customHeight="1" x14ac:dyDescent="0.25">
      <c r="A258" s="3"/>
      <c r="B258" s="383"/>
      <c r="C258" s="3"/>
      <c r="D258" s="3"/>
      <c r="E258" s="3"/>
      <c r="F258" s="3"/>
      <c r="G258" s="3"/>
      <c r="H258" s="3"/>
      <c r="I258" s="3"/>
      <c r="J258" s="3"/>
      <c r="K258" s="3"/>
      <c r="L258" s="3"/>
      <c r="M258" s="3"/>
      <c r="N258" s="3"/>
      <c r="O258" s="3"/>
      <c r="P258" s="3"/>
      <c r="Q258" s="3"/>
      <c r="R258" s="3"/>
    </row>
    <row r="259" spans="1:18" ht="12" customHeight="1" x14ac:dyDescent="0.25">
      <c r="A259" s="3"/>
      <c r="B259" s="383"/>
      <c r="C259" s="3"/>
      <c r="D259" s="3"/>
      <c r="E259" s="3"/>
      <c r="F259" s="3"/>
      <c r="G259" s="3"/>
      <c r="H259" s="3"/>
      <c r="I259" s="3"/>
      <c r="J259" s="3"/>
      <c r="K259" s="3"/>
      <c r="L259" s="3"/>
      <c r="M259" s="3"/>
      <c r="N259" s="3"/>
      <c r="O259" s="3"/>
      <c r="P259" s="3"/>
      <c r="Q259" s="3"/>
      <c r="R259" s="3"/>
    </row>
    <row r="260" spans="1:18" ht="12" customHeight="1" x14ac:dyDescent="0.25">
      <c r="A260" s="3"/>
      <c r="B260" s="383"/>
      <c r="C260" s="3"/>
      <c r="D260" s="3"/>
      <c r="E260" s="3"/>
      <c r="F260" s="3"/>
      <c r="G260" s="3"/>
      <c r="H260" s="3"/>
      <c r="I260" s="3"/>
      <c r="J260" s="3"/>
      <c r="K260" s="3"/>
      <c r="L260" s="3"/>
      <c r="M260" s="3"/>
      <c r="N260" s="3"/>
      <c r="O260" s="3"/>
      <c r="P260" s="3"/>
      <c r="Q260" s="3"/>
      <c r="R260" s="3"/>
    </row>
    <row r="261" spans="1:18" ht="12" customHeight="1" x14ac:dyDescent="0.25">
      <c r="A261" s="3"/>
      <c r="B261" s="383"/>
      <c r="C261" s="3"/>
      <c r="D261" s="3"/>
      <c r="E261" s="3"/>
      <c r="F261" s="3"/>
      <c r="G261" s="3"/>
      <c r="H261" s="3"/>
      <c r="I261" s="3"/>
      <c r="J261" s="3"/>
      <c r="K261" s="3"/>
      <c r="L261" s="3"/>
      <c r="M261" s="3"/>
      <c r="N261" s="3"/>
      <c r="O261" s="3"/>
      <c r="P261" s="3"/>
      <c r="Q261" s="3"/>
      <c r="R261" s="3"/>
    </row>
    <row r="262" spans="1:18" ht="12" customHeight="1" x14ac:dyDescent="0.25">
      <c r="A262" s="3"/>
      <c r="B262" s="383"/>
      <c r="C262" s="3"/>
      <c r="D262" s="3"/>
      <c r="E262" s="3"/>
      <c r="F262" s="3"/>
      <c r="G262" s="3"/>
      <c r="H262" s="3"/>
      <c r="I262" s="3"/>
      <c r="J262" s="3"/>
      <c r="K262" s="3"/>
      <c r="L262" s="3"/>
      <c r="M262" s="3"/>
      <c r="N262" s="3"/>
      <c r="O262" s="3"/>
      <c r="P262" s="3"/>
      <c r="Q262" s="3"/>
      <c r="R262" s="3"/>
    </row>
    <row r="263" spans="1:18" ht="12" customHeight="1" x14ac:dyDescent="0.25">
      <c r="A263" s="3"/>
      <c r="B263" s="383"/>
      <c r="C263" s="3"/>
      <c r="D263" s="3"/>
      <c r="E263" s="3"/>
      <c r="F263" s="3"/>
      <c r="G263" s="3"/>
      <c r="H263" s="3"/>
      <c r="I263" s="3"/>
      <c r="J263" s="3"/>
      <c r="K263" s="3"/>
      <c r="L263" s="3"/>
      <c r="M263" s="3"/>
      <c r="N263" s="3"/>
      <c r="O263" s="3"/>
      <c r="P263" s="3"/>
      <c r="Q263" s="3"/>
      <c r="R263" s="3"/>
    </row>
    <row r="264" spans="1:18" ht="12" customHeight="1" x14ac:dyDescent="0.25">
      <c r="A264" s="3"/>
      <c r="B264" s="383"/>
      <c r="C264" s="3"/>
      <c r="D264" s="3"/>
      <c r="E264" s="3"/>
      <c r="F264" s="3"/>
      <c r="G264" s="3"/>
      <c r="H264" s="3"/>
      <c r="I264" s="3"/>
      <c r="J264" s="3"/>
      <c r="K264" s="3"/>
      <c r="L264" s="3"/>
      <c r="M264" s="3"/>
      <c r="N264" s="3"/>
      <c r="O264" s="3"/>
      <c r="P264" s="3"/>
      <c r="Q264" s="3"/>
      <c r="R264" s="3"/>
    </row>
    <row r="265" spans="1:18" ht="12" customHeight="1" x14ac:dyDescent="0.25">
      <c r="A265" s="3"/>
      <c r="B265" s="383"/>
      <c r="C265" s="3"/>
      <c r="D265" s="3"/>
      <c r="E265" s="3"/>
      <c r="F265" s="3"/>
      <c r="G265" s="3"/>
      <c r="H265" s="3"/>
      <c r="I265" s="3"/>
      <c r="J265" s="3"/>
      <c r="K265" s="3"/>
      <c r="L265" s="3"/>
      <c r="M265" s="3"/>
      <c r="N265" s="3"/>
      <c r="O265" s="3"/>
      <c r="P265" s="3"/>
      <c r="Q265" s="3"/>
      <c r="R265" s="3"/>
    </row>
    <row r="266" spans="1:18" ht="12" customHeight="1" x14ac:dyDescent="0.25">
      <c r="A266" s="3"/>
      <c r="B266" s="383"/>
      <c r="C266" s="3"/>
      <c r="D266" s="3"/>
      <c r="E266" s="3"/>
      <c r="F266" s="3"/>
      <c r="G266" s="3"/>
      <c r="H266" s="3"/>
      <c r="I266" s="3"/>
      <c r="J266" s="3"/>
      <c r="K266" s="3"/>
      <c r="L266" s="3"/>
      <c r="M266" s="3"/>
      <c r="N266" s="3"/>
      <c r="O266" s="3"/>
      <c r="P266" s="3"/>
      <c r="Q266" s="3"/>
      <c r="R266" s="3"/>
    </row>
    <row r="267" spans="1:18" ht="12" customHeight="1" x14ac:dyDescent="0.25">
      <c r="A267" s="3"/>
      <c r="B267" s="383"/>
      <c r="C267" s="3"/>
      <c r="D267" s="3"/>
      <c r="E267" s="3"/>
      <c r="F267" s="3"/>
      <c r="G267" s="3"/>
      <c r="H267" s="3"/>
      <c r="I267" s="3"/>
      <c r="J267" s="3"/>
      <c r="K267" s="3"/>
      <c r="L267" s="3"/>
      <c r="M267" s="3"/>
      <c r="N267" s="3"/>
      <c r="O267" s="3"/>
      <c r="P267" s="3"/>
      <c r="Q267" s="3"/>
      <c r="R267" s="3"/>
    </row>
    <row r="268" spans="1:18" ht="12" customHeight="1" x14ac:dyDescent="0.25">
      <c r="A268" s="3"/>
      <c r="B268" s="383"/>
      <c r="C268" s="3"/>
      <c r="D268" s="3"/>
      <c r="E268" s="3"/>
      <c r="F268" s="3"/>
      <c r="G268" s="3"/>
      <c r="H268" s="3"/>
      <c r="I268" s="3"/>
      <c r="J268" s="3"/>
      <c r="K268" s="3"/>
      <c r="L268" s="3"/>
      <c r="M268" s="3"/>
      <c r="N268" s="3"/>
      <c r="O268" s="3"/>
      <c r="P268" s="3"/>
      <c r="Q268" s="3"/>
      <c r="R268" s="3"/>
    </row>
    <row r="269" spans="1:18" ht="12" customHeight="1" x14ac:dyDescent="0.25">
      <c r="A269" s="3"/>
      <c r="B269" s="383"/>
      <c r="C269" s="3"/>
      <c r="D269" s="3"/>
      <c r="E269" s="3"/>
      <c r="F269" s="3"/>
      <c r="G269" s="3"/>
      <c r="H269" s="3"/>
      <c r="I269" s="3"/>
      <c r="J269" s="3"/>
      <c r="K269" s="3"/>
      <c r="L269" s="3"/>
      <c r="M269" s="3"/>
      <c r="N269" s="3"/>
      <c r="O269" s="3"/>
      <c r="P269" s="3"/>
      <c r="Q269" s="3"/>
      <c r="R269" s="3"/>
    </row>
    <row r="270" spans="1:18" ht="12" customHeight="1" x14ac:dyDescent="0.25">
      <c r="A270" s="3"/>
      <c r="B270" s="383"/>
      <c r="C270" s="3"/>
      <c r="D270" s="3"/>
      <c r="E270" s="3"/>
      <c r="F270" s="3"/>
      <c r="G270" s="3"/>
      <c r="H270" s="3"/>
      <c r="I270" s="3"/>
      <c r="J270" s="3"/>
      <c r="K270" s="3"/>
      <c r="L270" s="3"/>
      <c r="M270" s="3"/>
      <c r="N270" s="3"/>
      <c r="O270" s="3"/>
      <c r="P270" s="3"/>
      <c r="Q270" s="3"/>
      <c r="R270" s="3"/>
    </row>
    <row r="271" spans="1:18" ht="12" customHeight="1" x14ac:dyDescent="0.25">
      <c r="A271" s="3"/>
      <c r="B271" s="383"/>
      <c r="C271" s="3"/>
      <c r="D271" s="3"/>
      <c r="E271" s="3"/>
      <c r="F271" s="3"/>
      <c r="G271" s="3"/>
      <c r="H271" s="3"/>
      <c r="I271" s="3"/>
      <c r="J271" s="3"/>
      <c r="K271" s="3"/>
      <c r="L271" s="3"/>
      <c r="M271" s="3"/>
      <c r="N271" s="3"/>
      <c r="O271" s="3"/>
      <c r="P271" s="3"/>
      <c r="Q271" s="3"/>
      <c r="R271" s="3"/>
    </row>
    <row r="272" spans="1:18" ht="12" customHeight="1" x14ac:dyDescent="0.25">
      <c r="A272" s="3"/>
      <c r="B272" s="383"/>
      <c r="C272" s="3"/>
      <c r="D272" s="3"/>
      <c r="E272" s="3"/>
      <c r="F272" s="3"/>
      <c r="G272" s="3"/>
      <c r="H272" s="3"/>
      <c r="I272" s="3"/>
      <c r="J272" s="3"/>
      <c r="K272" s="3"/>
      <c r="L272" s="3"/>
      <c r="M272" s="3"/>
      <c r="N272" s="3"/>
      <c r="O272" s="3"/>
      <c r="P272" s="3"/>
      <c r="Q272" s="3"/>
      <c r="R272" s="3"/>
    </row>
    <row r="273" spans="1:18" ht="12" customHeight="1" x14ac:dyDescent="0.25">
      <c r="A273" s="3"/>
      <c r="B273" s="383"/>
      <c r="C273" s="3"/>
      <c r="D273" s="3"/>
      <c r="E273" s="3"/>
      <c r="F273" s="3"/>
      <c r="G273" s="3"/>
      <c r="H273" s="3"/>
      <c r="I273" s="3"/>
      <c r="J273" s="3"/>
      <c r="K273" s="3"/>
      <c r="L273" s="3"/>
      <c r="M273" s="3"/>
      <c r="N273" s="3"/>
      <c r="O273" s="3"/>
      <c r="P273" s="3"/>
      <c r="Q273" s="3"/>
      <c r="R273" s="3"/>
    </row>
    <row r="274" spans="1:18" ht="12" customHeight="1" x14ac:dyDescent="0.25">
      <c r="A274" s="3"/>
      <c r="B274" s="383"/>
      <c r="C274" s="3"/>
      <c r="D274" s="3"/>
      <c r="E274" s="3"/>
      <c r="F274" s="3"/>
      <c r="G274" s="3"/>
      <c r="H274" s="3"/>
      <c r="I274" s="3"/>
      <c r="J274" s="3"/>
      <c r="K274" s="3"/>
      <c r="L274" s="3"/>
      <c r="M274" s="3"/>
      <c r="N274" s="3"/>
      <c r="O274" s="3"/>
      <c r="P274" s="3"/>
      <c r="Q274" s="3"/>
      <c r="R274" s="3"/>
    </row>
    <row r="275" spans="1:18" ht="12" customHeight="1" x14ac:dyDescent="0.25">
      <c r="A275" s="3"/>
      <c r="B275" s="383"/>
      <c r="C275" s="3"/>
      <c r="D275" s="3"/>
      <c r="E275" s="3"/>
      <c r="F275" s="3"/>
      <c r="G275" s="3"/>
      <c r="H275" s="3"/>
      <c r="I275" s="3"/>
      <c r="J275" s="3"/>
      <c r="K275" s="3"/>
      <c r="L275" s="3"/>
      <c r="M275" s="3"/>
      <c r="N275" s="3"/>
      <c r="O275" s="3"/>
      <c r="P275" s="3"/>
      <c r="Q275" s="3"/>
      <c r="R275" s="3"/>
    </row>
    <row r="276" spans="1:18" ht="12" customHeight="1" x14ac:dyDescent="0.25">
      <c r="A276" s="3"/>
      <c r="B276" s="383"/>
      <c r="C276" s="3"/>
      <c r="D276" s="3"/>
      <c r="E276" s="3"/>
      <c r="F276" s="3"/>
      <c r="G276" s="3"/>
      <c r="H276" s="3"/>
      <c r="I276" s="3"/>
      <c r="J276" s="3"/>
      <c r="K276" s="3"/>
      <c r="L276" s="3"/>
      <c r="M276" s="3"/>
      <c r="N276" s="3"/>
      <c r="O276" s="3"/>
      <c r="P276" s="3"/>
      <c r="Q276" s="3"/>
      <c r="R276" s="3"/>
    </row>
    <row r="277" spans="1:18" ht="12" customHeight="1" x14ac:dyDescent="0.25">
      <c r="A277" s="3"/>
      <c r="B277" s="383"/>
      <c r="C277" s="3"/>
      <c r="D277" s="3"/>
      <c r="E277" s="3"/>
      <c r="F277" s="3"/>
      <c r="G277" s="3"/>
      <c r="H277" s="3"/>
      <c r="I277" s="3"/>
      <c r="J277" s="3"/>
      <c r="K277" s="3"/>
      <c r="L277" s="3"/>
      <c r="M277" s="3"/>
      <c r="N277" s="3"/>
      <c r="O277" s="3"/>
      <c r="P277" s="3"/>
      <c r="Q277" s="3"/>
      <c r="R277" s="3"/>
    </row>
    <row r="278" spans="1:18" ht="12" customHeight="1" x14ac:dyDescent="0.25">
      <c r="A278" s="3"/>
      <c r="B278" s="383"/>
      <c r="C278" s="3"/>
      <c r="D278" s="3"/>
      <c r="E278" s="3"/>
      <c r="F278" s="3"/>
      <c r="G278" s="3"/>
      <c r="H278" s="3"/>
      <c r="I278" s="3"/>
      <c r="J278" s="3"/>
      <c r="K278" s="3"/>
      <c r="L278" s="3"/>
      <c r="M278" s="3"/>
      <c r="N278" s="3"/>
      <c r="O278" s="3"/>
      <c r="P278" s="3"/>
      <c r="Q278" s="3"/>
      <c r="R278" s="3"/>
    </row>
    <row r="279" spans="1:18" ht="12" customHeight="1" x14ac:dyDescent="0.25">
      <c r="A279" s="3"/>
      <c r="B279" s="383"/>
      <c r="C279" s="3"/>
      <c r="D279" s="3"/>
      <c r="E279" s="3"/>
      <c r="F279" s="3"/>
      <c r="G279" s="3"/>
      <c r="H279" s="3"/>
      <c r="I279" s="3"/>
      <c r="J279" s="3"/>
      <c r="K279" s="3"/>
      <c r="L279" s="3"/>
      <c r="M279" s="3"/>
      <c r="N279" s="3"/>
      <c r="O279" s="3"/>
      <c r="P279" s="3"/>
      <c r="Q279" s="3"/>
      <c r="R279" s="3"/>
    </row>
    <row r="280" spans="1:18" ht="12" customHeight="1" x14ac:dyDescent="0.25">
      <c r="A280" s="3"/>
      <c r="B280" s="383"/>
      <c r="C280" s="3"/>
      <c r="D280" s="3"/>
      <c r="E280" s="3"/>
      <c r="F280" s="3"/>
      <c r="G280" s="3"/>
      <c r="H280" s="3"/>
      <c r="I280" s="3"/>
      <c r="J280" s="3"/>
      <c r="K280" s="3"/>
      <c r="L280" s="3"/>
      <c r="M280" s="3"/>
      <c r="N280" s="3"/>
      <c r="O280" s="3"/>
      <c r="P280" s="3"/>
      <c r="Q280" s="3"/>
      <c r="R280" s="3"/>
    </row>
    <row r="281" spans="1:18" ht="12" customHeight="1" x14ac:dyDescent="0.25">
      <c r="A281" s="3"/>
      <c r="B281" s="383"/>
      <c r="C281" s="3"/>
      <c r="D281" s="3"/>
      <c r="E281" s="3"/>
      <c r="F281" s="3"/>
      <c r="G281" s="3"/>
      <c r="H281" s="3"/>
      <c r="I281" s="3"/>
      <c r="J281" s="3"/>
      <c r="K281" s="3"/>
      <c r="L281" s="3"/>
      <c r="M281" s="3"/>
      <c r="N281" s="3"/>
      <c r="O281" s="3"/>
      <c r="P281" s="3"/>
      <c r="Q281" s="3"/>
      <c r="R281" s="3"/>
    </row>
    <row r="282" spans="1:18" ht="12" customHeight="1" x14ac:dyDescent="0.25">
      <c r="A282" s="3"/>
      <c r="B282" s="383"/>
      <c r="C282" s="3"/>
      <c r="D282" s="3"/>
      <c r="E282" s="3"/>
      <c r="F282" s="3"/>
      <c r="G282" s="3"/>
      <c r="H282" s="3"/>
      <c r="I282" s="3"/>
      <c r="J282" s="3"/>
      <c r="K282" s="3"/>
      <c r="L282" s="3"/>
      <c r="M282" s="3"/>
      <c r="N282" s="3"/>
      <c r="O282" s="3"/>
      <c r="P282" s="3"/>
      <c r="Q282" s="3"/>
      <c r="R282" s="3"/>
    </row>
    <row r="283" spans="1:18" ht="12" customHeight="1" x14ac:dyDescent="0.25">
      <c r="A283" s="3"/>
      <c r="B283" s="383"/>
      <c r="C283" s="3"/>
      <c r="D283" s="3"/>
      <c r="E283" s="3"/>
      <c r="F283" s="3"/>
      <c r="G283" s="3"/>
      <c r="H283" s="3"/>
      <c r="I283" s="3"/>
      <c r="J283" s="3"/>
      <c r="K283" s="3"/>
      <c r="L283" s="3"/>
      <c r="M283" s="3"/>
      <c r="N283" s="3"/>
      <c r="O283" s="3"/>
      <c r="P283" s="3"/>
      <c r="Q283" s="3"/>
      <c r="R283" s="3"/>
    </row>
    <row r="284" spans="1:18" ht="12" customHeight="1" x14ac:dyDescent="0.25">
      <c r="A284" s="3"/>
      <c r="B284" s="383"/>
      <c r="C284" s="3"/>
      <c r="D284" s="3"/>
      <c r="E284" s="3"/>
      <c r="F284" s="3"/>
      <c r="G284" s="3"/>
      <c r="H284" s="3"/>
      <c r="I284" s="3"/>
      <c r="J284" s="3"/>
      <c r="K284" s="3"/>
      <c r="L284" s="3"/>
      <c r="M284" s="3"/>
      <c r="N284" s="3"/>
      <c r="O284" s="3"/>
      <c r="P284" s="3"/>
      <c r="Q284" s="3"/>
      <c r="R284" s="3"/>
    </row>
    <row r="285" spans="1:18" ht="12" customHeight="1" x14ac:dyDescent="0.25">
      <c r="A285" s="3"/>
      <c r="B285" s="383"/>
      <c r="C285" s="3"/>
      <c r="D285" s="3"/>
      <c r="E285" s="3"/>
      <c r="F285" s="3"/>
      <c r="G285" s="3"/>
      <c r="H285" s="3"/>
      <c r="I285" s="3"/>
      <c r="J285" s="3"/>
      <c r="K285" s="3"/>
      <c r="L285" s="3"/>
      <c r="M285" s="3"/>
      <c r="N285" s="3"/>
      <c r="O285" s="3"/>
      <c r="P285" s="3"/>
      <c r="Q285" s="3"/>
      <c r="R285" s="3"/>
    </row>
    <row r="286" spans="1:18" ht="12" customHeight="1" x14ac:dyDescent="0.25">
      <c r="A286" s="3"/>
      <c r="B286" s="383"/>
      <c r="C286" s="3"/>
      <c r="D286" s="3"/>
      <c r="E286" s="3"/>
      <c r="F286" s="3"/>
      <c r="G286" s="3"/>
      <c r="H286" s="3"/>
      <c r="I286" s="3"/>
      <c r="J286" s="3"/>
      <c r="K286" s="3"/>
      <c r="L286" s="3"/>
      <c r="M286" s="3"/>
      <c r="N286" s="3"/>
      <c r="O286" s="3"/>
      <c r="P286" s="3"/>
      <c r="Q286" s="3"/>
      <c r="R286" s="3"/>
    </row>
    <row r="287" spans="1:18" ht="12" customHeight="1" x14ac:dyDescent="0.25">
      <c r="A287" s="3"/>
      <c r="B287" s="383"/>
      <c r="C287" s="3"/>
      <c r="D287" s="3"/>
      <c r="E287" s="3"/>
      <c r="F287" s="3"/>
      <c r="G287" s="3"/>
      <c r="H287" s="3"/>
      <c r="I287" s="3"/>
      <c r="J287" s="3"/>
      <c r="K287" s="3"/>
      <c r="L287" s="3"/>
      <c r="M287" s="3"/>
      <c r="N287" s="3"/>
      <c r="O287" s="3"/>
      <c r="P287" s="3"/>
      <c r="Q287" s="3"/>
      <c r="R287" s="3"/>
    </row>
    <row r="288" spans="1:18" ht="12" customHeight="1" x14ac:dyDescent="0.25">
      <c r="A288" s="3"/>
      <c r="B288" s="383"/>
      <c r="C288" s="3"/>
      <c r="D288" s="3"/>
      <c r="E288" s="3"/>
      <c r="F288" s="3"/>
      <c r="G288" s="3"/>
      <c r="H288" s="3"/>
      <c r="I288" s="3"/>
      <c r="J288" s="3"/>
      <c r="K288" s="3"/>
      <c r="L288" s="3"/>
      <c r="M288" s="3"/>
      <c r="N288" s="3"/>
      <c r="O288" s="3"/>
      <c r="P288" s="3"/>
      <c r="Q288" s="3"/>
      <c r="R288" s="3"/>
    </row>
    <row r="289" spans="1:18" ht="12" customHeight="1" x14ac:dyDescent="0.25">
      <c r="A289" s="3"/>
      <c r="B289" s="383"/>
      <c r="C289" s="3"/>
      <c r="D289" s="3"/>
      <c r="E289" s="3"/>
      <c r="F289" s="3"/>
      <c r="G289" s="3"/>
      <c r="H289" s="3"/>
      <c r="I289" s="3"/>
      <c r="J289" s="3"/>
      <c r="K289" s="3"/>
      <c r="L289" s="3"/>
      <c r="M289" s="3"/>
      <c r="N289" s="3"/>
      <c r="O289" s="3"/>
      <c r="P289" s="3"/>
      <c r="Q289" s="3"/>
      <c r="R289" s="3"/>
    </row>
    <row r="290" spans="1:18" ht="12" customHeight="1" x14ac:dyDescent="0.25">
      <c r="A290" s="3"/>
      <c r="B290" s="383"/>
      <c r="C290" s="3"/>
      <c r="D290" s="3"/>
      <c r="E290" s="3"/>
      <c r="F290" s="3"/>
      <c r="G290" s="3"/>
      <c r="H290" s="3"/>
      <c r="I290" s="3"/>
      <c r="J290" s="3"/>
      <c r="K290" s="3"/>
      <c r="L290" s="3"/>
      <c r="M290" s="3"/>
      <c r="N290" s="3"/>
      <c r="O290" s="3"/>
      <c r="P290" s="3"/>
      <c r="Q290" s="3"/>
      <c r="R290" s="3"/>
    </row>
    <row r="291" spans="1:18" ht="12" customHeight="1" x14ac:dyDescent="0.25">
      <c r="A291" s="3"/>
      <c r="B291" s="383"/>
      <c r="C291" s="3"/>
      <c r="D291" s="3"/>
      <c r="E291" s="3"/>
      <c r="F291" s="3"/>
      <c r="G291" s="3"/>
      <c r="H291" s="3"/>
      <c r="I291" s="3"/>
      <c r="J291" s="3"/>
      <c r="K291" s="3"/>
      <c r="L291" s="3"/>
      <c r="M291" s="3"/>
      <c r="N291" s="3"/>
      <c r="O291" s="3"/>
      <c r="P291" s="3"/>
      <c r="Q291" s="3"/>
      <c r="R291" s="3"/>
    </row>
    <row r="292" spans="1:18" ht="12" customHeight="1" x14ac:dyDescent="0.25">
      <c r="A292" s="3"/>
      <c r="B292" s="383"/>
      <c r="C292" s="3"/>
      <c r="D292" s="3"/>
      <c r="E292" s="3"/>
      <c r="F292" s="3"/>
      <c r="G292" s="3"/>
      <c r="H292" s="3"/>
      <c r="I292" s="3"/>
      <c r="J292" s="3"/>
      <c r="K292" s="3"/>
      <c r="L292" s="3"/>
      <c r="M292" s="3"/>
      <c r="N292" s="3"/>
      <c r="O292" s="3"/>
      <c r="P292" s="3"/>
      <c r="Q292" s="3"/>
      <c r="R292" s="3"/>
    </row>
    <row r="293" spans="1:18" ht="12" customHeight="1" x14ac:dyDescent="0.25">
      <c r="A293" s="3"/>
      <c r="B293" s="383"/>
      <c r="C293" s="3"/>
      <c r="D293" s="3"/>
      <c r="E293" s="3"/>
      <c r="F293" s="3"/>
      <c r="G293" s="3"/>
      <c r="H293" s="3"/>
      <c r="I293" s="3"/>
      <c r="J293" s="3"/>
      <c r="K293" s="3"/>
      <c r="L293" s="3"/>
      <c r="M293" s="3"/>
      <c r="N293" s="3"/>
      <c r="O293" s="3"/>
      <c r="P293" s="3"/>
      <c r="Q293" s="3"/>
      <c r="R293" s="3"/>
    </row>
    <row r="294" spans="1:18" ht="12" customHeight="1" x14ac:dyDescent="0.25">
      <c r="A294" s="3"/>
      <c r="B294" s="383"/>
      <c r="C294" s="3"/>
      <c r="D294" s="3"/>
      <c r="E294" s="3"/>
      <c r="F294" s="3"/>
      <c r="G294" s="3"/>
      <c r="H294" s="3"/>
      <c r="I294" s="3"/>
      <c r="J294" s="3"/>
      <c r="K294" s="3"/>
      <c r="L294" s="3"/>
      <c r="M294" s="3"/>
      <c r="N294" s="3"/>
      <c r="O294" s="3"/>
      <c r="P294" s="3"/>
      <c r="Q294" s="3"/>
      <c r="R294" s="3"/>
    </row>
    <row r="295" spans="1:18" ht="12" customHeight="1" x14ac:dyDescent="0.25">
      <c r="A295" s="3"/>
      <c r="B295" s="383"/>
      <c r="C295" s="3"/>
      <c r="D295" s="3"/>
      <c r="E295" s="3"/>
      <c r="F295" s="3"/>
      <c r="G295" s="3"/>
      <c r="H295" s="3"/>
      <c r="I295" s="3"/>
      <c r="J295" s="3"/>
      <c r="K295" s="3"/>
      <c r="L295" s="3"/>
      <c r="M295" s="3"/>
      <c r="N295" s="3"/>
      <c r="O295" s="3"/>
      <c r="P295" s="3"/>
      <c r="Q295" s="3"/>
      <c r="R295" s="3"/>
    </row>
    <row r="296" spans="1:18" ht="12" customHeight="1" x14ac:dyDescent="0.25">
      <c r="A296" s="3"/>
      <c r="B296" s="383"/>
      <c r="C296" s="3"/>
      <c r="D296" s="3"/>
      <c r="E296" s="3"/>
      <c r="F296" s="3"/>
      <c r="G296" s="3"/>
      <c r="H296" s="3"/>
      <c r="I296" s="3"/>
      <c r="J296" s="3"/>
      <c r="K296" s="3"/>
      <c r="L296" s="3"/>
      <c r="M296" s="3"/>
      <c r="N296" s="3"/>
      <c r="O296" s="3"/>
      <c r="P296" s="3"/>
      <c r="Q296" s="3"/>
      <c r="R296" s="3"/>
    </row>
    <row r="297" spans="1:18" ht="12" customHeight="1" x14ac:dyDescent="0.25">
      <c r="A297" s="3"/>
      <c r="B297" s="383"/>
      <c r="C297" s="3"/>
      <c r="D297" s="3"/>
      <c r="E297" s="3"/>
      <c r="F297" s="3"/>
      <c r="G297" s="3"/>
      <c r="H297" s="3"/>
      <c r="I297" s="3"/>
      <c r="J297" s="3"/>
      <c r="K297" s="3"/>
      <c r="L297" s="3"/>
      <c r="M297" s="3"/>
      <c r="N297" s="3"/>
      <c r="O297" s="3"/>
      <c r="P297" s="3"/>
      <c r="Q297" s="3"/>
      <c r="R297" s="3"/>
    </row>
    <row r="298" spans="1:18" ht="12" customHeight="1" x14ac:dyDescent="0.25">
      <c r="A298" s="3"/>
      <c r="B298" s="383"/>
      <c r="C298" s="3"/>
      <c r="D298" s="3"/>
      <c r="E298" s="3"/>
      <c r="F298" s="3"/>
      <c r="G298" s="3"/>
      <c r="H298" s="3"/>
      <c r="I298" s="3"/>
      <c r="J298" s="3"/>
      <c r="K298" s="3"/>
      <c r="L298" s="3"/>
      <c r="M298" s="3"/>
      <c r="N298" s="3"/>
      <c r="O298" s="3"/>
      <c r="P298" s="3"/>
      <c r="Q298" s="3"/>
      <c r="R298" s="3"/>
    </row>
    <row r="299" spans="1:18" ht="12" customHeight="1" x14ac:dyDescent="0.25">
      <c r="A299" s="3"/>
      <c r="B299" s="383"/>
      <c r="C299" s="3"/>
      <c r="D299" s="3"/>
      <c r="E299" s="3"/>
      <c r="F299" s="3"/>
      <c r="G299" s="3"/>
      <c r="H299" s="3"/>
      <c r="I299" s="3"/>
      <c r="J299" s="3"/>
      <c r="K299" s="3"/>
      <c r="L299" s="3"/>
      <c r="M299" s="3"/>
      <c r="N299" s="3"/>
      <c r="O299" s="3"/>
      <c r="P299" s="3"/>
      <c r="Q299" s="3"/>
      <c r="R299" s="3"/>
    </row>
    <row r="300" spans="1:18" ht="12" customHeight="1" x14ac:dyDescent="0.25">
      <c r="A300" s="3"/>
      <c r="B300" s="383"/>
      <c r="C300" s="3"/>
      <c r="D300" s="3"/>
      <c r="E300" s="3"/>
      <c r="F300" s="3"/>
      <c r="G300" s="3"/>
      <c r="H300" s="3"/>
      <c r="I300" s="3"/>
      <c r="J300" s="3"/>
      <c r="K300" s="3"/>
      <c r="L300" s="3"/>
      <c r="M300" s="3"/>
      <c r="N300" s="3"/>
      <c r="O300" s="3"/>
      <c r="P300" s="3"/>
      <c r="Q300" s="3"/>
      <c r="R300" s="3"/>
    </row>
    <row r="301" spans="1:18" ht="12" customHeight="1" x14ac:dyDescent="0.25">
      <c r="A301" s="3"/>
      <c r="B301" s="383"/>
      <c r="C301" s="3"/>
      <c r="D301" s="3"/>
      <c r="E301" s="3"/>
      <c r="F301" s="3"/>
      <c r="G301" s="3"/>
      <c r="H301" s="3"/>
      <c r="I301" s="3"/>
      <c r="J301" s="3"/>
      <c r="K301" s="3"/>
      <c r="L301" s="3"/>
      <c r="M301" s="3"/>
      <c r="N301" s="3"/>
      <c r="O301" s="3"/>
      <c r="P301" s="3"/>
      <c r="Q301" s="3"/>
      <c r="R301" s="3"/>
    </row>
    <row r="302" spans="1:18" ht="12" customHeight="1" x14ac:dyDescent="0.25">
      <c r="A302" s="3"/>
      <c r="B302" s="383"/>
      <c r="C302" s="3"/>
      <c r="D302" s="3"/>
      <c r="E302" s="3"/>
      <c r="F302" s="3"/>
      <c r="G302" s="3"/>
      <c r="H302" s="3"/>
      <c r="I302" s="3"/>
      <c r="J302" s="3"/>
      <c r="K302" s="3"/>
      <c r="L302" s="3"/>
      <c r="M302" s="3"/>
      <c r="N302" s="3"/>
      <c r="O302" s="3"/>
      <c r="P302" s="3"/>
      <c r="Q302" s="3"/>
      <c r="R302" s="3"/>
    </row>
    <row r="303" spans="1:18" ht="12" customHeight="1" x14ac:dyDescent="0.25">
      <c r="A303" s="3"/>
      <c r="B303" s="383"/>
      <c r="C303" s="3"/>
      <c r="D303" s="3"/>
      <c r="E303" s="3"/>
      <c r="F303" s="3"/>
      <c r="G303" s="3"/>
      <c r="H303" s="3"/>
      <c r="I303" s="3"/>
      <c r="J303" s="3"/>
      <c r="K303" s="3"/>
      <c r="L303" s="3"/>
      <c r="M303" s="3"/>
      <c r="N303" s="3"/>
      <c r="O303" s="3"/>
      <c r="P303" s="3"/>
      <c r="Q303" s="3"/>
      <c r="R303" s="3"/>
    </row>
    <row r="304" spans="1:18" ht="12" customHeight="1" x14ac:dyDescent="0.25">
      <c r="A304" s="3"/>
      <c r="B304" s="383"/>
      <c r="C304" s="3"/>
      <c r="D304" s="3"/>
      <c r="E304" s="3"/>
      <c r="F304" s="3"/>
      <c r="G304" s="3"/>
      <c r="H304" s="3"/>
      <c r="I304" s="3"/>
      <c r="J304" s="3"/>
      <c r="K304" s="3"/>
      <c r="L304" s="3"/>
      <c r="M304" s="3"/>
      <c r="N304" s="3"/>
      <c r="O304" s="3"/>
      <c r="P304" s="3"/>
      <c r="Q304" s="3"/>
      <c r="R304" s="3"/>
    </row>
    <row r="305" spans="1:18" ht="12" customHeight="1" x14ac:dyDescent="0.25">
      <c r="A305" s="3"/>
      <c r="B305" s="383"/>
      <c r="C305" s="3"/>
      <c r="D305" s="3"/>
      <c r="E305" s="3"/>
      <c r="F305" s="3"/>
      <c r="G305" s="3"/>
      <c r="H305" s="3"/>
      <c r="I305" s="3"/>
      <c r="J305" s="3"/>
      <c r="K305" s="3"/>
      <c r="L305" s="3"/>
      <c r="M305" s="3"/>
      <c r="N305" s="3"/>
      <c r="O305" s="3"/>
      <c r="P305" s="3"/>
      <c r="Q305" s="3"/>
      <c r="R305" s="3"/>
    </row>
    <row r="306" spans="1:18" ht="12" customHeight="1" x14ac:dyDescent="0.25">
      <c r="A306" s="3"/>
      <c r="B306" s="383"/>
      <c r="C306" s="3"/>
      <c r="D306" s="3"/>
      <c r="E306" s="3"/>
      <c r="F306" s="3"/>
      <c r="G306" s="3"/>
      <c r="H306" s="3"/>
      <c r="I306" s="3"/>
      <c r="J306" s="3"/>
      <c r="K306" s="3"/>
      <c r="L306" s="3"/>
      <c r="M306" s="3"/>
      <c r="N306" s="3"/>
      <c r="O306" s="3"/>
      <c r="P306" s="3"/>
      <c r="Q306" s="3"/>
      <c r="R306" s="3"/>
    </row>
    <row r="307" spans="1:18" ht="12" customHeight="1" x14ac:dyDescent="0.25">
      <c r="A307" s="3"/>
      <c r="B307" s="383"/>
      <c r="C307" s="3"/>
      <c r="D307" s="3"/>
      <c r="E307" s="3"/>
      <c r="F307" s="3"/>
      <c r="G307" s="3"/>
      <c r="H307" s="3"/>
      <c r="I307" s="3"/>
      <c r="J307" s="3"/>
      <c r="K307" s="3"/>
      <c r="L307" s="3"/>
      <c r="M307" s="3"/>
      <c r="N307" s="3"/>
      <c r="O307" s="3"/>
      <c r="P307" s="3"/>
      <c r="Q307" s="3"/>
      <c r="R307" s="3"/>
    </row>
    <row r="308" spans="1:18" ht="12" customHeight="1" x14ac:dyDescent="0.25">
      <c r="A308" s="3"/>
      <c r="B308" s="383"/>
      <c r="C308" s="3"/>
      <c r="D308" s="3"/>
      <c r="E308" s="3"/>
      <c r="F308" s="3"/>
      <c r="G308" s="3"/>
      <c r="H308" s="3"/>
      <c r="I308" s="3"/>
      <c r="J308" s="3"/>
      <c r="K308" s="3"/>
      <c r="L308" s="3"/>
      <c r="M308" s="3"/>
      <c r="N308" s="3"/>
      <c r="O308" s="3"/>
      <c r="P308" s="3"/>
      <c r="Q308" s="3"/>
      <c r="R308" s="3"/>
    </row>
    <row r="309" spans="1:18" ht="12" customHeight="1" x14ac:dyDescent="0.25">
      <c r="A309" s="3"/>
      <c r="B309" s="383"/>
      <c r="C309" s="3"/>
      <c r="D309" s="3"/>
      <c r="E309" s="3"/>
      <c r="F309" s="3"/>
      <c r="G309" s="3"/>
      <c r="H309" s="3"/>
      <c r="I309" s="3"/>
      <c r="J309" s="3"/>
      <c r="K309" s="3"/>
      <c r="L309" s="3"/>
      <c r="M309" s="3"/>
      <c r="N309" s="3"/>
      <c r="O309" s="3"/>
      <c r="P309" s="3"/>
      <c r="Q309" s="3"/>
      <c r="R309" s="3"/>
    </row>
    <row r="310" spans="1:18" ht="12" customHeight="1" x14ac:dyDescent="0.25">
      <c r="A310" s="3"/>
      <c r="B310" s="383"/>
      <c r="C310" s="3"/>
      <c r="D310" s="3"/>
      <c r="E310" s="3"/>
      <c r="F310" s="3"/>
      <c r="G310" s="3"/>
      <c r="H310" s="3"/>
      <c r="I310" s="3"/>
      <c r="J310" s="3"/>
      <c r="K310" s="3"/>
      <c r="L310" s="3"/>
      <c r="M310" s="3"/>
      <c r="N310" s="3"/>
      <c r="O310" s="3"/>
      <c r="P310" s="3"/>
      <c r="Q310" s="3"/>
      <c r="R310" s="3"/>
    </row>
    <row r="311" spans="1:18" ht="12" customHeight="1" x14ac:dyDescent="0.25">
      <c r="A311" s="3"/>
      <c r="B311" s="383"/>
      <c r="C311" s="3"/>
      <c r="D311" s="3"/>
      <c r="E311" s="3"/>
      <c r="F311" s="3"/>
      <c r="G311" s="3"/>
      <c r="H311" s="3"/>
      <c r="I311" s="3"/>
      <c r="J311" s="3"/>
      <c r="K311" s="3"/>
      <c r="L311" s="3"/>
      <c r="M311" s="3"/>
      <c r="N311" s="3"/>
      <c r="O311" s="3"/>
      <c r="P311" s="3"/>
      <c r="Q311" s="3"/>
      <c r="R311" s="3"/>
    </row>
    <row r="312" spans="1:18" ht="12" customHeight="1" x14ac:dyDescent="0.25">
      <c r="A312" s="3"/>
      <c r="B312" s="383"/>
      <c r="C312" s="3"/>
      <c r="D312" s="3"/>
      <c r="E312" s="3"/>
      <c r="F312" s="3"/>
      <c r="G312" s="3"/>
      <c r="H312" s="3"/>
      <c r="I312" s="3"/>
      <c r="J312" s="3"/>
      <c r="K312" s="3"/>
      <c r="L312" s="3"/>
      <c r="M312" s="3"/>
      <c r="N312" s="3"/>
      <c r="O312" s="3"/>
      <c r="P312" s="3"/>
      <c r="Q312" s="3"/>
      <c r="R312" s="3"/>
    </row>
    <row r="313" spans="1:18" ht="12" customHeight="1" x14ac:dyDescent="0.25">
      <c r="A313" s="3"/>
      <c r="B313" s="383"/>
      <c r="C313" s="3"/>
      <c r="D313" s="3"/>
      <c r="E313" s="3"/>
      <c r="F313" s="3"/>
      <c r="G313" s="3"/>
      <c r="H313" s="3"/>
      <c r="I313" s="3"/>
      <c r="J313" s="3"/>
      <c r="K313" s="3"/>
      <c r="L313" s="3"/>
      <c r="M313" s="3"/>
      <c r="N313" s="3"/>
      <c r="O313" s="3"/>
      <c r="P313" s="3"/>
      <c r="Q313" s="3"/>
      <c r="R313" s="3"/>
    </row>
    <row r="314" spans="1:18" ht="12" customHeight="1" x14ac:dyDescent="0.25">
      <c r="A314" s="3"/>
      <c r="B314" s="383"/>
      <c r="C314" s="3"/>
      <c r="D314" s="3"/>
      <c r="E314" s="3"/>
      <c r="F314" s="3"/>
      <c r="G314" s="3"/>
      <c r="H314" s="3"/>
      <c r="I314" s="3"/>
      <c r="J314" s="3"/>
      <c r="K314" s="3"/>
      <c r="L314" s="3"/>
      <c r="M314" s="3"/>
      <c r="N314" s="3"/>
      <c r="O314" s="3"/>
      <c r="P314" s="3"/>
      <c r="Q314" s="3"/>
      <c r="R314" s="3"/>
    </row>
    <row r="315" spans="1:18" ht="12" customHeight="1" x14ac:dyDescent="0.25">
      <c r="A315" s="3"/>
      <c r="B315" s="383"/>
      <c r="C315" s="3"/>
      <c r="D315" s="3"/>
      <c r="E315" s="3"/>
      <c r="F315" s="3"/>
      <c r="G315" s="3"/>
      <c r="H315" s="3"/>
      <c r="I315" s="3"/>
      <c r="J315" s="3"/>
      <c r="K315" s="3"/>
      <c r="L315" s="3"/>
      <c r="M315" s="3"/>
      <c r="N315" s="3"/>
      <c r="O315" s="3"/>
      <c r="P315" s="3"/>
      <c r="Q315" s="3"/>
      <c r="R315" s="3"/>
    </row>
    <row r="316" spans="1:18" ht="12" customHeight="1" x14ac:dyDescent="0.25">
      <c r="A316" s="3"/>
      <c r="B316" s="383"/>
      <c r="C316" s="3"/>
      <c r="D316" s="3"/>
      <c r="E316" s="3"/>
      <c r="F316" s="3"/>
      <c r="G316" s="3"/>
      <c r="H316" s="3"/>
      <c r="I316" s="3"/>
      <c r="J316" s="3"/>
      <c r="K316" s="3"/>
      <c r="L316" s="3"/>
      <c r="M316" s="3"/>
      <c r="N316" s="3"/>
      <c r="O316" s="3"/>
      <c r="P316" s="3"/>
      <c r="Q316" s="3"/>
      <c r="R316" s="3"/>
    </row>
    <row r="317" spans="1:18" ht="12" customHeight="1" x14ac:dyDescent="0.25">
      <c r="A317" s="3"/>
      <c r="B317" s="383"/>
      <c r="C317" s="3"/>
      <c r="D317" s="3"/>
      <c r="E317" s="3"/>
      <c r="F317" s="3"/>
      <c r="G317" s="3"/>
      <c r="H317" s="3"/>
      <c r="I317" s="3"/>
      <c r="J317" s="3"/>
      <c r="K317" s="3"/>
      <c r="L317" s="3"/>
      <c r="M317" s="3"/>
      <c r="N317" s="3"/>
      <c r="O317" s="3"/>
      <c r="P317" s="3"/>
      <c r="Q317" s="3"/>
      <c r="R317" s="3"/>
    </row>
    <row r="318" spans="1:18" ht="12" customHeight="1" x14ac:dyDescent="0.25">
      <c r="A318" s="3"/>
      <c r="B318" s="383"/>
      <c r="C318" s="3"/>
      <c r="D318" s="3"/>
      <c r="E318" s="3"/>
      <c r="F318" s="3"/>
      <c r="G318" s="3"/>
      <c r="H318" s="3"/>
      <c r="I318" s="3"/>
      <c r="J318" s="3"/>
      <c r="K318" s="3"/>
      <c r="L318" s="3"/>
      <c r="M318" s="3"/>
      <c r="N318" s="3"/>
      <c r="O318" s="3"/>
      <c r="P318" s="3"/>
      <c r="Q318" s="3"/>
      <c r="R318" s="3"/>
    </row>
    <row r="319" spans="1:18" ht="12" customHeight="1" x14ac:dyDescent="0.25">
      <c r="A319" s="3"/>
      <c r="B319" s="383"/>
      <c r="C319" s="3"/>
      <c r="D319" s="3"/>
      <c r="E319" s="3"/>
      <c r="F319" s="3"/>
      <c r="G319" s="3"/>
      <c r="H319" s="3"/>
      <c r="I319" s="3"/>
      <c r="J319" s="3"/>
      <c r="K319" s="3"/>
      <c r="L319" s="3"/>
      <c r="M319" s="3"/>
      <c r="N319" s="3"/>
      <c r="O319" s="3"/>
      <c r="P319" s="3"/>
      <c r="Q319" s="3"/>
      <c r="R319" s="3"/>
    </row>
    <row r="320" spans="1:18" ht="12" customHeight="1" x14ac:dyDescent="0.25">
      <c r="A320" s="3"/>
      <c r="B320" s="383"/>
      <c r="C320" s="3"/>
      <c r="D320" s="3"/>
      <c r="E320" s="3"/>
      <c r="F320" s="3"/>
      <c r="G320" s="3"/>
      <c r="H320" s="3"/>
      <c r="I320" s="3"/>
      <c r="J320" s="3"/>
      <c r="K320" s="3"/>
      <c r="L320" s="3"/>
      <c r="M320" s="3"/>
      <c r="N320" s="3"/>
      <c r="O320" s="3"/>
      <c r="P320" s="3"/>
      <c r="Q320" s="3"/>
      <c r="R320" s="3"/>
    </row>
    <row r="321" spans="1:18" ht="12" customHeight="1" x14ac:dyDescent="0.25">
      <c r="A321" s="3"/>
      <c r="B321" s="383"/>
      <c r="C321" s="3"/>
      <c r="D321" s="3"/>
      <c r="E321" s="3"/>
      <c r="F321" s="3"/>
      <c r="G321" s="3"/>
      <c r="H321" s="3"/>
      <c r="I321" s="3"/>
      <c r="J321" s="3"/>
      <c r="K321" s="3"/>
      <c r="L321" s="3"/>
      <c r="M321" s="3"/>
      <c r="N321" s="3"/>
      <c r="O321" s="3"/>
      <c r="P321" s="3"/>
      <c r="Q321" s="3"/>
      <c r="R321" s="3"/>
    </row>
    <row r="322" spans="1:18" ht="12" customHeight="1" x14ac:dyDescent="0.25">
      <c r="A322" s="3"/>
      <c r="B322" s="383"/>
      <c r="C322" s="3"/>
      <c r="D322" s="3"/>
      <c r="E322" s="3"/>
      <c r="F322" s="3"/>
      <c r="G322" s="3"/>
      <c r="H322" s="3"/>
      <c r="I322" s="3"/>
      <c r="J322" s="3"/>
      <c r="K322" s="3"/>
      <c r="L322" s="3"/>
      <c r="M322" s="3"/>
      <c r="N322" s="3"/>
      <c r="O322" s="3"/>
      <c r="P322" s="3"/>
      <c r="Q322" s="3"/>
      <c r="R322" s="3"/>
    </row>
    <row r="323" spans="1:18" ht="12" customHeight="1" x14ac:dyDescent="0.25">
      <c r="A323" s="3"/>
      <c r="B323" s="383"/>
      <c r="C323" s="3"/>
      <c r="D323" s="3"/>
      <c r="E323" s="3"/>
      <c r="F323" s="3"/>
      <c r="G323" s="3"/>
      <c r="H323" s="3"/>
      <c r="I323" s="3"/>
      <c r="J323" s="3"/>
      <c r="K323" s="3"/>
      <c r="L323" s="3"/>
      <c r="M323" s="3"/>
      <c r="N323" s="3"/>
      <c r="O323" s="3"/>
      <c r="P323" s="3"/>
      <c r="Q323" s="3"/>
      <c r="R323" s="3"/>
    </row>
    <row r="324" spans="1:18" ht="12" customHeight="1" x14ac:dyDescent="0.25">
      <c r="A324" s="3"/>
      <c r="B324" s="383"/>
      <c r="C324" s="3"/>
      <c r="D324" s="3"/>
      <c r="E324" s="3"/>
      <c r="F324" s="3"/>
      <c r="G324" s="3"/>
      <c r="H324" s="3"/>
      <c r="I324" s="3"/>
      <c r="J324" s="3"/>
      <c r="K324" s="3"/>
      <c r="L324" s="3"/>
      <c r="M324" s="3"/>
      <c r="N324" s="3"/>
      <c r="O324" s="3"/>
      <c r="P324" s="3"/>
      <c r="Q324" s="3"/>
      <c r="R324" s="3"/>
    </row>
    <row r="325" spans="1:18" ht="12" customHeight="1" x14ac:dyDescent="0.25">
      <c r="A325" s="3"/>
      <c r="B325" s="383"/>
      <c r="C325" s="3"/>
      <c r="D325" s="3"/>
      <c r="E325" s="3"/>
      <c r="F325" s="3"/>
      <c r="G325" s="3"/>
      <c r="H325" s="3"/>
      <c r="I325" s="3"/>
      <c r="J325" s="3"/>
      <c r="K325" s="3"/>
      <c r="L325" s="3"/>
      <c r="M325" s="3"/>
      <c r="N325" s="3"/>
      <c r="O325" s="3"/>
      <c r="P325" s="3"/>
      <c r="Q325" s="3"/>
      <c r="R325" s="3"/>
    </row>
    <row r="326" spans="1:18" ht="12" customHeight="1" x14ac:dyDescent="0.25">
      <c r="A326" s="3"/>
      <c r="B326" s="383"/>
      <c r="C326" s="3"/>
      <c r="D326" s="3"/>
      <c r="E326" s="3"/>
      <c r="F326" s="3"/>
      <c r="G326" s="3"/>
      <c r="H326" s="3"/>
      <c r="I326" s="3"/>
      <c r="J326" s="3"/>
      <c r="K326" s="3"/>
      <c r="L326" s="3"/>
      <c r="M326" s="3"/>
      <c r="N326" s="3"/>
      <c r="O326" s="3"/>
      <c r="P326" s="3"/>
      <c r="Q326" s="3"/>
      <c r="R326" s="3"/>
    </row>
    <row r="327" spans="1:18" ht="12" customHeight="1" x14ac:dyDescent="0.25">
      <c r="A327" s="3"/>
      <c r="B327" s="383"/>
      <c r="C327" s="3"/>
      <c r="D327" s="3"/>
      <c r="E327" s="3"/>
      <c r="F327" s="3"/>
      <c r="G327" s="3"/>
      <c r="H327" s="3"/>
      <c r="I327" s="3"/>
      <c r="J327" s="3"/>
      <c r="K327" s="3"/>
      <c r="L327" s="3"/>
      <c r="M327" s="3"/>
      <c r="N327" s="3"/>
      <c r="O327" s="3"/>
      <c r="P327" s="3"/>
      <c r="Q327" s="3"/>
      <c r="R327" s="3"/>
    </row>
    <row r="328" spans="1:18" ht="12" customHeight="1" x14ac:dyDescent="0.25">
      <c r="A328" s="3"/>
      <c r="B328" s="383"/>
      <c r="C328" s="3"/>
      <c r="D328" s="3"/>
      <c r="E328" s="3"/>
      <c r="F328" s="3"/>
      <c r="G328" s="3"/>
      <c r="H328" s="3"/>
      <c r="I328" s="3"/>
      <c r="J328" s="3"/>
      <c r="K328" s="3"/>
      <c r="L328" s="3"/>
      <c r="M328" s="3"/>
      <c r="N328" s="3"/>
      <c r="O328" s="3"/>
      <c r="P328" s="3"/>
      <c r="Q328" s="3"/>
      <c r="R328" s="3"/>
    </row>
    <row r="329" spans="1:18" ht="12" customHeight="1" x14ac:dyDescent="0.25">
      <c r="A329" s="3"/>
      <c r="B329" s="383"/>
      <c r="C329" s="3"/>
      <c r="D329" s="3"/>
      <c r="E329" s="3"/>
      <c r="F329" s="3"/>
      <c r="G329" s="3"/>
      <c r="H329" s="3"/>
      <c r="I329" s="3"/>
      <c r="J329" s="3"/>
      <c r="K329" s="3"/>
      <c r="L329" s="3"/>
      <c r="M329" s="3"/>
      <c r="N329" s="3"/>
      <c r="O329" s="3"/>
      <c r="P329" s="3"/>
      <c r="Q329" s="3"/>
      <c r="R329" s="3"/>
    </row>
    <row r="330" spans="1:18" ht="12" customHeight="1" x14ac:dyDescent="0.25">
      <c r="A330" s="3"/>
      <c r="B330" s="383"/>
      <c r="C330" s="3"/>
      <c r="D330" s="3"/>
      <c r="E330" s="3"/>
      <c r="F330" s="3"/>
      <c r="G330" s="3"/>
      <c r="H330" s="3"/>
      <c r="I330" s="3"/>
      <c r="J330" s="3"/>
      <c r="K330" s="3"/>
      <c r="L330" s="3"/>
      <c r="M330" s="3"/>
      <c r="N330" s="3"/>
      <c r="O330" s="3"/>
      <c r="P330" s="3"/>
      <c r="Q330" s="3"/>
      <c r="R330" s="3"/>
    </row>
    <row r="331" spans="1:18" ht="12" customHeight="1" x14ac:dyDescent="0.25">
      <c r="A331" s="3"/>
      <c r="B331" s="383"/>
      <c r="C331" s="3"/>
      <c r="D331" s="3"/>
      <c r="E331" s="3"/>
      <c r="F331" s="3"/>
      <c r="G331" s="3"/>
      <c r="H331" s="3"/>
      <c r="I331" s="3"/>
      <c r="J331" s="3"/>
      <c r="K331" s="3"/>
      <c r="L331" s="3"/>
      <c r="M331" s="3"/>
      <c r="N331" s="3"/>
      <c r="O331" s="3"/>
      <c r="P331" s="3"/>
      <c r="Q331" s="3"/>
      <c r="R331" s="3"/>
    </row>
    <row r="332" spans="1:18" ht="12" customHeight="1" x14ac:dyDescent="0.25">
      <c r="A332" s="3"/>
      <c r="B332" s="383"/>
      <c r="C332" s="3"/>
      <c r="D332" s="3"/>
      <c r="E332" s="3"/>
      <c r="F332" s="3"/>
      <c r="G332" s="3"/>
      <c r="H332" s="3"/>
      <c r="I332" s="3"/>
      <c r="J332" s="3"/>
      <c r="K332" s="3"/>
      <c r="L332" s="3"/>
      <c r="M332" s="3"/>
      <c r="N332" s="3"/>
      <c r="O332" s="3"/>
      <c r="P332" s="3"/>
      <c r="Q332" s="3"/>
      <c r="R332" s="3"/>
    </row>
    <row r="333" spans="1:18" ht="12" customHeight="1" x14ac:dyDescent="0.25">
      <c r="A333" s="3"/>
      <c r="B333" s="383"/>
      <c r="C333" s="3"/>
      <c r="D333" s="3"/>
      <c r="E333" s="3"/>
      <c r="F333" s="3"/>
      <c r="G333" s="3"/>
      <c r="H333" s="3"/>
      <c r="I333" s="3"/>
      <c r="J333" s="3"/>
      <c r="K333" s="3"/>
      <c r="L333" s="3"/>
      <c r="M333" s="3"/>
      <c r="N333" s="3"/>
      <c r="O333" s="3"/>
      <c r="P333" s="3"/>
      <c r="Q333" s="3"/>
      <c r="R333" s="3"/>
    </row>
    <row r="334" spans="1:18" ht="12" customHeight="1" x14ac:dyDescent="0.25">
      <c r="A334" s="3"/>
      <c r="B334" s="383"/>
      <c r="C334" s="3"/>
      <c r="D334" s="3"/>
      <c r="E334" s="3"/>
      <c r="F334" s="3"/>
      <c r="G334" s="3"/>
      <c r="H334" s="3"/>
      <c r="I334" s="3"/>
      <c r="J334" s="3"/>
      <c r="K334" s="3"/>
      <c r="L334" s="3"/>
      <c r="M334" s="3"/>
      <c r="N334" s="3"/>
      <c r="O334" s="3"/>
      <c r="P334" s="3"/>
      <c r="Q334" s="3"/>
      <c r="R334" s="3"/>
    </row>
    <row r="335" spans="1:18" ht="12" customHeight="1" x14ac:dyDescent="0.25">
      <c r="A335" s="3"/>
      <c r="B335" s="383"/>
      <c r="C335" s="3"/>
      <c r="D335" s="3"/>
      <c r="E335" s="3"/>
      <c r="F335" s="3"/>
      <c r="G335" s="3"/>
      <c r="H335" s="3"/>
      <c r="I335" s="3"/>
      <c r="J335" s="3"/>
      <c r="K335" s="3"/>
      <c r="L335" s="3"/>
      <c r="M335" s="3"/>
      <c r="N335" s="3"/>
      <c r="O335" s="3"/>
      <c r="P335" s="3"/>
      <c r="Q335" s="3"/>
      <c r="R335" s="3"/>
    </row>
    <row r="336" spans="1:18" ht="12" customHeight="1" x14ac:dyDescent="0.25">
      <c r="A336" s="3"/>
      <c r="B336" s="383"/>
      <c r="C336" s="3"/>
      <c r="D336" s="3"/>
      <c r="E336" s="3"/>
      <c r="F336" s="3"/>
      <c r="G336" s="3"/>
      <c r="H336" s="3"/>
      <c r="I336" s="3"/>
      <c r="J336" s="3"/>
      <c r="K336" s="3"/>
      <c r="L336" s="3"/>
      <c r="M336" s="3"/>
      <c r="N336" s="3"/>
      <c r="O336" s="3"/>
      <c r="P336" s="3"/>
      <c r="Q336" s="3"/>
      <c r="R336" s="3"/>
    </row>
    <row r="337" spans="1:18" ht="12" customHeight="1" x14ac:dyDescent="0.25">
      <c r="A337" s="3"/>
      <c r="B337" s="383"/>
      <c r="C337" s="3"/>
      <c r="D337" s="3"/>
      <c r="E337" s="3"/>
      <c r="F337" s="3"/>
      <c r="G337" s="3"/>
      <c r="H337" s="3"/>
      <c r="I337" s="3"/>
      <c r="J337" s="3"/>
      <c r="K337" s="3"/>
      <c r="L337" s="3"/>
      <c r="M337" s="3"/>
      <c r="N337" s="3"/>
      <c r="O337" s="3"/>
      <c r="P337" s="3"/>
      <c r="Q337" s="3"/>
      <c r="R337" s="3"/>
    </row>
    <row r="338" spans="1:18" ht="12" customHeight="1" x14ac:dyDescent="0.25">
      <c r="A338" s="3"/>
      <c r="B338" s="383"/>
      <c r="C338" s="3"/>
      <c r="D338" s="3"/>
      <c r="E338" s="3"/>
      <c r="F338" s="3"/>
      <c r="G338" s="3"/>
      <c r="H338" s="3"/>
      <c r="I338" s="3"/>
      <c r="J338" s="3"/>
      <c r="K338" s="3"/>
      <c r="L338" s="3"/>
      <c r="M338" s="3"/>
      <c r="N338" s="3"/>
      <c r="O338" s="3"/>
      <c r="P338" s="3"/>
      <c r="Q338" s="3"/>
      <c r="R338" s="3"/>
    </row>
    <row r="339" spans="1:18" ht="12" customHeight="1" x14ac:dyDescent="0.25">
      <c r="A339" s="3"/>
      <c r="B339" s="383"/>
      <c r="C339" s="3"/>
      <c r="D339" s="3"/>
      <c r="E339" s="3"/>
      <c r="F339" s="3"/>
      <c r="G339" s="3"/>
      <c r="H339" s="3"/>
      <c r="I339" s="3"/>
      <c r="J339" s="3"/>
      <c r="K339" s="3"/>
      <c r="L339" s="3"/>
      <c r="M339" s="3"/>
      <c r="N339" s="3"/>
      <c r="O339" s="3"/>
      <c r="P339" s="3"/>
      <c r="Q339" s="3"/>
      <c r="R339" s="3"/>
    </row>
    <row r="340" spans="1:18" ht="12" customHeight="1" x14ac:dyDescent="0.25">
      <c r="A340" s="3"/>
      <c r="B340" s="383"/>
      <c r="C340" s="3"/>
      <c r="D340" s="3"/>
      <c r="E340" s="3"/>
      <c r="F340" s="3"/>
      <c r="G340" s="3"/>
      <c r="H340" s="3"/>
      <c r="I340" s="3"/>
      <c r="J340" s="3"/>
      <c r="K340" s="3"/>
      <c r="L340" s="3"/>
      <c r="M340" s="3"/>
      <c r="N340" s="3"/>
      <c r="O340" s="3"/>
      <c r="P340" s="3"/>
      <c r="Q340" s="3"/>
      <c r="R340" s="3"/>
    </row>
    <row r="341" spans="1:18" ht="12" customHeight="1" x14ac:dyDescent="0.25">
      <c r="A341" s="3"/>
      <c r="B341" s="383"/>
      <c r="C341" s="3"/>
      <c r="D341" s="3"/>
      <c r="E341" s="3"/>
      <c r="F341" s="3"/>
      <c r="G341" s="3"/>
      <c r="H341" s="3"/>
      <c r="I341" s="3"/>
      <c r="J341" s="3"/>
      <c r="K341" s="3"/>
      <c r="L341" s="3"/>
      <c r="M341" s="3"/>
      <c r="N341" s="3"/>
      <c r="O341" s="3"/>
      <c r="P341" s="3"/>
      <c r="Q341" s="3"/>
      <c r="R341" s="3"/>
    </row>
    <row r="342" spans="1:18" ht="12" customHeight="1" x14ac:dyDescent="0.25">
      <c r="A342" s="3"/>
      <c r="B342" s="383"/>
      <c r="C342" s="3"/>
      <c r="D342" s="3"/>
      <c r="E342" s="3"/>
      <c r="F342" s="3"/>
      <c r="G342" s="3"/>
      <c r="H342" s="3"/>
      <c r="I342" s="3"/>
      <c r="J342" s="3"/>
      <c r="K342" s="3"/>
      <c r="L342" s="3"/>
      <c r="M342" s="3"/>
      <c r="N342" s="3"/>
      <c r="O342" s="3"/>
      <c r="P342" s="3"/>
      <c r="Q342" s="3"/>
      <c r="R342" s="3"/>
    </row>
    <row r="343" spans="1:18" ht="12" customHeight="1" x14ac:dyDescent="0.25">
      <c r="A343" s="3"/>
      <c r="B343" s="383"/>
      <c r="C343" s="3"/>
      <c r="D343" s="3"/>
      <c r="E343" s="3"/>
      <c r="F343" s="3"/>
      <c r="G343" s="3"/>
      <c r="H343" s="3"/>
      <c r="I343" s="3"/>
      <c r="J343" s="3"/>
      <c r="K343" s="3"/>
      <c r="L343" s="3"/>
      <c r="M343" s="3"/>
      <c r="N343" s="3"/>
      <c r="O343" s="3"/>
      <c r="P343" s="3"/>
      <c r="Q343" s="3"/>
      <c r="R343" s="3"/>
    </row>
    <row r="344" spans="1:18" ht="12" customHeight="1" x14ac:dyDescent="0.25">
      <c r="A344" s="3"/>
      <c r="B344" s="383"/>
      <c r="C344" s="3"/>
      <c r="D344" s="3"/>
      <c r="E344" s="3"/>
      <c r="F344" s="3"/>
      <c r="G344" s="3"/>
      <c r="H344" s="3"/>
      <c r="I344" s="3"/>
      <c r="J344" s="3"/>
      <c r="K344" s="3"/>
      <c r="L344" s="3"/>
      <c r="M344" s="3"/>
      <c r="N344" s="3"/>
      <c r="O344" s="3"/>
      <c r="P344" s="3"/>
      <c r="Q344" s="3"/>
      <c r="R344" s="3"/>
    </row>
    <row r="345" spans="1:18" ht="12" customHeight="1" x14ac:dyDescent="0.25">
      <c r="A345" s="3"/>
      <c r="B345" s="383"/>
      <c r="C345" s="3"/>
      <c r="D345" s="3"/>
      <c r="E345" s="3"/>
      <c r="F345" s="3"/>
      <c r="G345" s="3"/>
      <c r="H345" s="3"/>
      <c r="I345" s="3"/>
      <c r="J345" s="3"/>
      <c r="K345" s="3"/>
      <c r="L345" s="3"/>
      <c r="M345" s="3"/>
      <c r="N345" s="3"/>
      <c r="O345" s="3"/>
      <c r="P345" s="3"/>
      <c r="Q345" s="3"/>
      <c r="R345" s="3"/>
    </row>
    <row r="346" spans="1:18" ht="12" customHeight="1" x14ac:dyDescent="0.25">
      <c r="A346" s="3"/>
      <c r="B346" s="383"/>
      <c r="C346" s="3"/>
      <c r="D346" s="3"/>
      <c r="E346" s="3"/>
      <c r="F346" s="3"/>
      <c r="G346" s="3"/>
      <c r="H346" s="3"/>
      <c r="I346" s="3"/>
      <c r="J346" s="3"/>
      <c r="K346" s="3"/>
      <c r="L346" s="3"/>
      <c r="M346" s="3"/>
      <c r="N346" s="3"/>
      <c r="O346" s="3"/>
      <c r="P346" s="3"/>
      <c r="Q346" s="3"/>
      <c r="R346" s="3"/>
    </row>
    <row r="347" spans="1:18" ht="12" customHeight="1" x14ac:dyDescent="0.25">
      <c r="A347" s="3"/>
      <c r="B347" s="383"/>
      <c r="C347" s="3"/>
      <c r="D347" s="3"/>
      <c r="E347" s="3"/>
      <c r="F347" s="3"/>
      <c r="G347" s="3"/>
      <c r="H347" s="3"/>
      <c r="I347" s="3"/>
      <c r="J347" s="3"/>
      <c r="K347" s="3"/>
      <c r="L347" s="3"/>
      <c r="M347" s="3"/>
      <c r="N347" s="3"/>
      <c r="O347" s="3"/>
      <c r="P347" s="3"/>
      <c r="Q347" s="3"/>
      <c r="R347" s="3"/>
    </row>
    <row r="348" spans="1:18" ht="12" customHeight="1" x14ac:dyDescent="0.25">
      <c r="A348" s="3"/>
      <c r="B348" s="383"/>
      <c r="C348" s="3"/>
      <c r="D348" s="3"/>
      <c r="E348" s="3"/>
      <c r="F348" s="3"/>
      <c r="G348" s="3"/>
      <c r="H348" s="3"/>
      <c r="I348" s="3"/>
      <c r="J348" s="3"/>
      <c r="K348" s="3"/>
      <c r="L348" s="3"/>
      <c r="M348" s="3"/>
      <c r="N348" s="3"/>
      <c r="O348" s="3"/>
      <c r="P348" s="3"/>
      <c r="Q348" s="3"/>
      <c r="R348" s="3"/>
    </row>
    <row r="349" spans="1:18" ht="12" customHeight="1" x14ac:dyDescent="0.25">
      <c r="A349" s="3"/>
      <c r="B349" s="383"/>
      <c r="C349" s="3"/>
      <c r="D349" s="3"/>
      <c r="E349" s="3"/>
      <c r="F349" s="3"/>
      <c r="G349" s="3"/>
      <c r="H349" s="3"/>
      <c r="I349" s="3"/>
      <c r="J349" s="3"/>
      <c r="K349" s="3"/>
      <c r="L349" s="3"/>
      <c r="M349" s="3"/>
      <c r="N349" s="3"/>
      <c r="O349" s="3"/>
      <c r="P349" s="3"/>
      <c r="Q349" s="3"/>
      <c r="R349" s="3"/>
    </row>
    <row r="350" spans="1:18" ht="12" customHeight="1" x14ac:dyDescent="0.25">
      <c r="A350" s="3"/>
      <c r="B350" s="383"/>
      <c r="C350" s="3"/>
      <c r="D350" s="3"/>
      <c r="E350" s="3"/>
      <c r="F350" s="3"/>
      <c r="G350" s="3"/>
      <c r="H350" s="3"/>
      <c r="I350" s="3"/>
      <c r="J350" s="3"/>
      <c r="K350" s="3"/>
      <c r="L350" s="3"/>
      <c r="M350" s="3"/>
      <c r="N350" s="3"/>
      <c r="O350" s="3"/>
      <c r="P350" s="3"/>
      <c r="Q350" s="3"/>
      <c r="R350" s="3"/>
    </row>
    <row r="351" spans="1:18" ht="12" customHeight="1" x14ac:dyDescent="0.25">
      <c r="A351" s="3"/>
      <c r="B351" s="383"/>
      <c r="C351" s="3"/>
      <c r="D351" s="3"/>
      <c r="E351" s="3"/>
      <c r="F351" s="3"/>
      <c r="G351" s="3"/>
      <c r="H351" s="3"/>
      <c r="I351" s="3"/>
      <c r="J351" s="3"/>
      <c r="K351" s="3"/>
      <c r="L351" s="3"/>
      <c r="M351" s="3"/>
      <c r="N351" s="3"/>
      <c r="O351" s="3"/>
      <c r="P351" s="3"/>
      <c r="Q351" s="3"/>
      <c r="R351" s="3"/>
    </row>
    <row r="352" spans="1:18" ht="12" customHeight="1" x14ac:dyDescent="0.25">
      <c r="A352" s="3"/>
      <c r="B352" s="383"/>
      <c r="C352" s="3"/>
      <c r="D352" s="3"/>
      <c r="E352" s="3"/>
      <c r="F352" s="3"/>
      <c r="G352" s="3"/>
      <c r="H352" s="3"/>
      <c r="I352" s="3"/>
      <c r="J352" s="3"/>
      <c r="K352" s="3"/>
      <c r="L352" s="3"/>
      <c r="M352" s="3"/>
      <c r="N352" s="3"/>
      <c r="O352" s="3"/>
      <c r="P352" s="3"/>
      <c r="Q352" s="3"/>
      <c r="R352" s="3"/>
    </row>
    <row r="353" spans="1:18" ht="12" customHeight="1" x14ac:dyDescent="0.25">
      <c r="A353" s="3"/>
      <c r="B353" s="383"/>
      <c r="C353" s="3"/>
      <c r="D353" s="3"/>
      <c r="E353" s="3"/>
      <c r="F353" s="3"/>
      <c r="G353" s="3"/>
      <c r="H353" s="3"/>
      <c r="I353" s="3"/>
      <c r="J353" s="3"/>
      <c r="K353" s="3"/>
      <c r="L353" s="3"/>
      <c r="M353" s="3"/>
      <c r="N353" s="3"/>
      <c r="O353" s="3"/>
      <c r="P353" s="3"/>
      <c r="Q353" s="3"/>
      <c r="R353" s="3"/>
    </row>
    <row r="354" spans="1:18" ht="12" customHeight="1" x14ac:dyDescent="0.25">
      <c r="A354" s="3"/>
      <c r="B354" s="383"/>
      <c r="C354" s="3"/>
      <c r="D354" s="3"/>
      <c r="E354" s="3"/>
      <c r="F354" s="3"/>
      <c r="G354" s="3"/>
      <c r="H354" s="3"/>
      <c r="I354" s="3"/>
      <c r="J354" s="3"/>
      <c r="K354" s="3"/>
      <c r="L354" s="3"/>
      <c r="M354" s="3"/>
      <c r="N354" s="3"/>
      <c r="O354" s="3"/>
      <c r="P354" s="3"/>
      <c r="Q354" s="3"/>
      <c r="R354" s="3"/>
    </row>
    <row r="355" spans="1:18" ht="12" customHeight="1" x14ac:dyDescent="0.25">
      <c r="A355" s="3"/>
      <c r="B355" s="383"/>
      <c r="C355" s="3"/>
      <c r="D355" s="3"/>
      <c r="E355" s="3"/>
      <c r="F355" s="3"/>
      <c r="G355" s="3"/>
      <c r="H355" s="3"/>
      <c r="I355" s="3"/>
      <c r="J355" s="3"/>
      <c r="K355" s="3"/>
      <c r="L355" s="3"/>
      <c r="M355" s="3"/>
      <c r="N355" s="3"/>
      <c r="O355" s="3"/>
      <c r="P355" s="3"/>
      <c r="Q355" s="3"/>
      <c r="R355" s="3"/>
    </row>
    <row r="356" spans="1:18" ht="12" customHeight="1" x14ac:dyDescent="0.25">
      <c r="A356" s="3"/>
      <c r="B356" s="383"/>
      <c r="C356" s="3"/>
      <c r="D356" s="3"/>
      <c r="E356" s="3"/>
      <c r="F356" s="3"/>
      <c r="G356" s="3"/>
      <c r="H356" s="3"/>
      <c r="I356" s="3"/>
      <c r="J356" s="3"/>
      <c r="K356" s="3"/>
      <c r="L356" s="3"/>
      <c r="M356" s="3"/>
      <c r="N356" s="3"/>
      <c r="O356" s="3"/>
      <c r="P356" s="3"/>
      <c r="Q356" s="3"/>
      <c r="R356" s="3"/>
    </row>
    <row r="357" spans="1:18" ht="12" customHeight="1" x14ac:dyDescent="0.25">
      <c r="A357" s="3"/>
      <c r="B357" s="383"/>
      <c r="C357" s="3"/>
      <c r="D357" s="3"/>
      <c r="E357" s="3"/>
      <c r="F357" s="3"/>
      <c r="G357" s="3"/>
      <c r="H357" s="3"/>
      <c r="I357" s="3"/>
      <c r="J357" s="3"/>
      <c r="K357" s="3"/>
      <c r="L357" s="3"/>
      <c r="M357" s="3"/>
      <c r="N357" s="3"/>
      <c r="O357" s="3"/>
      <c r="P357" s="3"/>
      <c r="Q357" s="3"/>
      <c r="R357" s="3"/>
    </row>
    <row r="358" spans="1:18" ht="12" customHeight="1" x14ac:dyDescent="0.25">
      <c r="A358" s="3"/>
      <c r="B358" s="383"/>
      <c r="C358" s="3"/>
      <c r="D358" s="3"/>
      <c r="E358" s="3"/>
      <c r="F358" s="3"/>
      <c r="G358" s="3"/>
      <c r="H358" s="3"/>
      <c r="I358" s="3"/>
      <c r="J358" s="3"/>
      <c r="K358" s="3"/>
      <c r="L358" s="3"/>
      <c r="M358" s="3"/>
      <c r="N358" s="3"/>
      <c r="O358" s="3"/>
      <c r="P358" s="3"/>
      <c r="Q358" s="3"/>
      <c r="R358" s="3"/>
    </row>
    <row r="359" spans="1:18" ht="12" customHeight="1" x14ac:dyDescent="0.25">
      <c r="A359" s="3"/>
      <c r="B359" s="383"/>
      <c r="C359" s="3"/>
      <c r="D359" s="3"/>
      <c r="E359" s="3"/>
      <c r="F359" s="3"/>
      <c r="G359" s="3"/>
      <c r="H359" s="3"/>
      <c r="I359" s="3"/>
      <c r="J359" s="3"/>
      <c r="K359" s="3"/>
      <c r="L359" s="3"/>
      <c r="M359" s="3"/>
      <c r="N359" s="3"/>
      <c r="O359" s="3"/>
      <c r="P359" s="3"/>
      <c r="Q359" s="3"/>
      <c r="R359" s="3"/>
    </row>
    <row r="360" spans="1:18" ht="12" customHeight="1" x14ac:dyDescent="0.25">
      <c r="A360" s="3"/>
      <c r="B360" s="383"/>
      <c r="C360" s="3"/>
      <c r="D360" s="3"/>
      <c r="E360" s="3"/>
      <c r="F360" s="3"/>
      <c r="G360" s="3"/>
      <c r="H360" s="3"/>
      <c r="I360" s="3"/>
      <c r="J360" s="3"/>
      <c r="K360" s="3"/>
      <c r="L360" s="3"/>
      <c r="M360" s="3"/>
      <c r="N360" s="3"/>
      <c r="O360" s="3"/>
      <c r="P360" s="3"/>
      <c r="Q360" s="3"/>
      <c r="R360" s="3"/>
    </row>
    <row r="361" spans="1:18" ht="12" customHeight="1" x14ac:dyDescent="0.25">
      <c r="A361" s="3"/>
      <c r="B361" s="383"/>
      <c r="C361" s="3"/>
      <c r="D361" s="3"/>
      <c r="E361" s="3"/>
      <c r="F361" s="3"/>
      <c r="G361" s="3"/>
      <c r="H361" s="3"/>
      <c r="I361" s="3"/>
      <c r="J361" s="3"/>
      <c r="K361" s="3"/>
      <c r="L361" s="3"/>
      <c r="M361" s="3"/>
      <c r="N361" s="3"/>
      <c r="O361" s="3"/>
      <c r="P361" s="3"/>
      <c r="Q361" s="3"/>
      <c r="R361" s="3"/>
    </row>
    <row r="362" spans="1:18" ht="12" customHeight="1" x14ac:dyDescent="0.25">
      <c r="A362" s="3"/>
      <c r="B362" s="383"/>
      <c r="C362" s="3"/>
      <c r="D362" s="3"/>
      <c r="E362" s="3"/>
      <c r="F362" s="3"/>
      <c r="G362" s="3"/>
      <c r="H362" s="3"/>
      <c r="I362" s="3"/>
      <c r="J362" s="3"/>
      <c r="K362" s="3"/>
      <c r="L362" s="3"/>
      <c r="M362" s="3"/>
      <c r="N362" s="3"/>
      <c r="O362" s="3"/>
      <c r="P362" s="3"/>
      <c r="Q362" s="3"/>
      <c r="R362" s="3"/>
    </row>
    <row r="363" spans="1:18" ht="12" customHeight="1" x14ac:dyDescent="0.25">
      <c r="A363" s="3"/>
      <c r="B363" s="383"/>
      <c r="C363" s="3"/>
      <c r="D363" s="3"/>
      <c r="E363" s="3"/>
      <c r="F363" s="3"/>
      <c r="G363" s="3"/>
      <c r="H363" s="3"/>
      <c r="I363" s="3"/>
      <c r="J363" s="3"/>
      <c r="K363" s="3"/>
      <c r="L363" s="3"/>
      <c r="M363" s="3"/>
      <c r="N363" s="3"/>
      <c r="O363" s="3"/>
      <c r="P363" s="3"/>
      <c r="Q363" s="3"/>
      <c r="R363" s="3"/>
    </row>
    <row r="364" spans="1:18" ht="12" customHeight="1" x14ac:dyDescent="0.25">
      <c r="A364" s="3"/>
      <c r="B364" s="383"/>
      <c r="C364" s="3"/>
      <c r="D364" s="3"/>
      <c r="E364" s="3"/>
      <c r="F364" s="3"/>
      <c r="G364" s="3"/>
      <c r="H364" s="3"/>
      <c r="I364" s="3"/>
      <c r="J364" s="3"/>
      <c r="K364" s="3"/>
      <c r="L364" s="3"/>
      <c r="M364" s="3"/>
      <c r="N364" s="3"/>
      <c r="O364" s="3"/>
      <c r="P364" s="3"/>
      <c r="Q364" s="3"/>
      <c r="R364" s="3"/>
    </row>
    <row r="365" spans="1:18" ht="12" customHeight="1" x14ac:dyDescent="0.25">
      <c r="A365" s="3"/>
      <c r="B365" s="383"/>
      <c r="C365" s="3"/>
      <c r="D365" s="3"/>
      <c r="E365" s="3"/>
      <c r="F365" s="3"/>
      <c r="G365" s="3"/>
      <c r="H365" s="3"/>
      <c r="I365" s="3"/>
      <c r="J365" s="3"/>
      <c r="K365" s="3"/>
      <c r="L365" s="3"/>
      <c r="M365" s="3"/>
      <c r="N365" s="3"/>
      <c r="O365" s="3"/>
      <c r="P365" s="3"/>
      <c r="Q365" s="3"/>
      <c r="R365" s="3"/>
    </row>
    <row r="366" spans="1:18" ht="12" customHeight="1" x14ac:dyDescent="0.25">
      <c r="A366" s="3"/>
      <c r="B366" s="383"/>
      <c r="C366" s="3"/>
      <c r="D366" s="3"/>
      <c r="E366" s="3"/>
      <c r="F366" s="3"/>
      <c r="G366" s="3"/>
      <c r="H366" s="3"/>
      <c r="I366" s="3"/>
      <c r="J366" s="3"/>
      <c r="K366" s="3"/>
      <c r="L366" s="3"/>
      <c r="M366" s="3"/>
      <c r="N366" s="3"/>
      <c r="O366" s="3"/>
      <c r="P366" s="3"/>
      <c r="Q366" s="3"/>
      <c r="R366" s="3"/>
    </row>
    <row r="367" spans="1:18" ht="12" customHeight="1" x14ac:dyDescent="0.25">
      <c r="A367" s="3"/>
      <c r="B367" s="383"/>
      <c r="C367" s="3"/>
      <c r="D367" s="3"/>
      <c r="E367" s="3"/>
      <c r="F367" s="3"/>
      <c r="G367" s="3"/>
      <c r="H367" s="3"/>
      <c r="I367" s="3"/>
      <c r="J367" s="3"/>
      <c r="K367" s="3"/>
      <c r="L367" s="3"/>
      <c r="M367" s="3"/>
      <c r="N367" s="3"/>
      <c r="O367" s="3"/>
      <c r="P367" s="3"/>
      <c r="Q367" s="3"/>
      <c r="R367" s="3"/>
    </row>
    <row r="368" spans="1:18" ht="12" customHeight="1" x14ac:dyDescent="0.25">
      <c r="A368" s="3"/>
      <c r="B368" s="383"/>
      <c r="C368" s="3"/>
      <c r="D368" s="3"/>
      <c r="E368" s="3"/>
      <c r="F368" s="3"/>
      <c r="G368" s="3"/>
      <c r="H368" s="3"/>
      <c r="I368" s="3"/>
      <c r="J368" s="3"/>
      <c r="K368" s="3"/>
      <c r="L368" s="3"/>
      <c r="M368" s="3"/>
      <c r="N368" s="3"/>
      <c r="O368" s="3"/>
      <c r="P368" s="3"/>
      <c r="Q368" s="3"/>
      <c r="R368" s="3"/>
    </row>
    <row r="369" spans="1:18" ht="12" customHeight="1" x14ac:dyDescent="0.25">
      <c r="A369" s="3"/>
      <c r="B369" s="383"/>
      <c r="C369" s="3"/>
      <c r="D369" s="3"/>
      <c r="E369" s="3"/>
      <c r="F369" s="3"/>
      <c r="G369" s="3"/>
      <c r="H369" s="3"/>
      <c r="I369" s="3"/>
      <c r="J369" s="3"/>
      <c r="K369" s="3"/>
      <c r="L369" s="3"/>
      <c r="M369" s="3"/>
      <c r="N369" s="3"/>
      <c r="O369" s="3"/>
      <c r="P369" s="3"/>
      <c r="Q369" s="3"/>
      <c r="R369" s="3"/>
    </row>
    <row r="370" spans="1:18" ht="12" customHeight="1" x14ac:dyDescent="0.25">
      <c r="A370" s="3"/>
      <c r="B370" s="383"/>
      <c r="C370" s="3"/>
      <c r="D370" s="3"/>
      <c r="E370" s="3"/>
      <c r="F370" s="3"/>
      <c r="G370" s="3"/>
      <c r="H370" s="3"/>
      <c r="I370" s="3"/>
      <c r="J370" s="3"/>
      <c r="K370" s="3"/>
      <c r="L370" s="3"/>
      <c r="M370" s="3"/>
      <c r="N370" s="3"/>
      <c r="O370" s="3"/>
      <c r="P370" s="3"/>
      <c r="Q370" s="3"/>
      <c r="R370" s="3"/>
    </row>
    <row r="371" spans="1:18" ht="12" customHeight="1" x14ac:dyDescent="0.25">
      <c r="A371" s="3"/>
      <c r="B371" s="383"/>
      <c r="C371" s="3"/>
      <c r="D371" s="3"/>
      <c r="E371" s="3"/>
      <c r="F371" s="3"/>
      <c r="G371" s="3"/>
      <c r="H371" s="3"/>
      <c r="I371" s="3"/>
      <c r="J371" s="3"/>
      <c r="K371" s="3"/>
      <c r="L371" s="3"/>
      <c r="M371" s="3"/>
      <c r="N371" s="3"/>
      <c r="O371" s="3"/>
      <c r="P371" s="3"/>
      <c r="Q371" s="3"/>
      <c r="R371" s="3"/>
    </row>
    <row r="372" spans="1:18" ht="12" customHeight="1" x14ac:dyDescent="0.25">
      <c r="A372" s="3"/>
      <c r="B372" s="383"/>
      <c r="C372" s="3"/>
      <c r="D372" s="3"/>
      <c r="E372" s="3"/>
      <c r="F372" s="3"/>
      <c r="G372" s="3"/>
      <c r="H372" s="3"/>
      <c r="I372" s="3"/>
      <c r="J372" s="3"/>
      <c r="K372" s="3"/>
      <c r="L372" s="3"/>
      <c r="M372" s="3"/>
      <c r="N372" s="3"/>
      <c r="O372" s="3"/>
      <c r="P372" s="3"/>
      <c r="Q372" s="3"/>
      <c r="R372" s="3"/>
    </row>
    <row r="373" spans="1:18" ht="12" customHeight="1" x14ac:dyDescent="0.25">
      <c r="A373" s="3"/>
      <c r="B373" s="383"/>
      <c r="C373" s="3"/>
      <c r="D373" s="3"/>
      <c r="E373" s="3"/>
      <c r="F373" s="3"/>
      <c r="G373" s="3"/>
      <c r="H373" s="3"/>
      <c r="I373" s="3"/>
      <c r="J373" s="3"/>
      <c r="K373" s="3"/>
      <c r="L373" s="3"/>
      <c r="M373" s="3"/>
      <c r="N373" s="3"/>
      <c r="O373" s="3"/>
      <c r="P373" s="3"/>
      <c r="Q373" s="3"/>
      <c r="R373" s="3"/>
    </row>
    <row r="374" spans="1:18" ht="12" customHeight="1" x14ac:dyDescent="0.25">
      <c r="A374" s="3"/>
      <c r="B374" s="383"/>
      <c r="C374" s="3"/>
      <c r="D374" s="3"/>
      <c r="E374" s="3"/>
      <c r="F374" s="3"/>
      <c r="G374" s="3"/>
      <c r="H374" s="3"/>
      <c r="I374" s="3"/>
      <c r="J374" s="3"/>
      <c r="K374" s="3"/>
      <c r="L374" s="3"/>
      <c r="M374" s="3"/>
      <c r="N374" s="3"/>
      <c r="O374" s="3"/>
      <c r="P374" s="3"/>
      <c r="Q374" s="3"/>
      <c r="R374" s="3"/>
    </row>
    <row r="375" spans="1:18" ht="12" customHeight="1" x14ac:dyDescent="0.25">
      <c r="A375" s="3"/>
      <c r="B375" s="383"/>
      <c r="C375" s="3"/>
      <c r="D375" s="3"/>
      <c r="E375" s="3"/>
      <c r="F375" s="3"/>
      <c r="G375" s="3"/>
      <c r="H375" s="3"/>
      <c r="I375" s="3"/>
      <c r="J375" s="3"/>
      <c r="K375" s="3"/>
      <c r="L375" s="3"/>
      <c r="M375" s="3"/>
      <c r="N375" s="3"/>
      <c r="O375" s="3"/>
      <c r="P375" s="3"/>
      <c r="Q375" s="3"/>
      <c r="R375" s="3"/>
    </row>
    <row r="376" spans="1:18" ht="12" customHeight="1" x14ac:dyDescent="0.25">
      <c r="A376" s="3"/>
      <c r="B376" s="383"/>
      <c r="C376" s="3"/>
      <c r="D376" s="3"/>
      <c r="E376" s="3"/>
      <c r="F376" s="3"/>
      <c r="G376" s="3"/>
      <c r="H376" s="3"/>
      <c r="I376" s="3"/>
      <c r="J376" s="3"/>
      <c r="K376" s="3"/>
      <c r="L376" s="3"/>
      <c r="M376" s="3"/>
      <c r="N376" s="3"/>
      <c r="O376" s="3"/>
      <c r="P376" s="3"/>
      <c r="Q376" s="3"/>
      <c r="R376" s="3"/>
    </row>
    <row r="377" spans="1:18" ht="12" customHeight="1" x14ac:dyDescent="0.25">
      <c r="A377" s="3"/>
      <c r="B377" s="383"/>
      <c r="C377" s="3"/>
      <c r="D377" s="3"/>
      <c r="E377" s="3"/>
      <c r="F377" s="3"/>
      <c r="G377" s="3"/>
      <c r="H377" s="3"/>
      <c r="I377" s="3"/>
      <c r="J377" s="3"/>
      <c r="K377" s="3"/>
      <c r="L377" s="3"/>
      <c r="M377" s="3"/>
      <c r="N377" s="3"/>
      <c r="O377" s="3"/>
      <c r="P377" s="3"/>
      <c r="Q377" s="3"/>
      <c r="R377" s="3"/>
    </row>
    <row r="378" spans="1:18" ht="12" customHeight="1" x14ac:dyDescent="0.25">
      <c r="A378" s="3"/>
      <c r="B378" s="383"/>
      <c r="C378" s="3"/>
      <c r="D378" s="3"/>
      <c r="E378" s="3"/>
      <c r="F378" s="3"/>
      <c r="G378" s="3"/>
      <c r="H378" s="3"/>
      <c r="I378" s="3"/>
      <c r="J378" s="3"/>
      <c r="K378" s="3"/>
      <c r="L378" s="3"/>
      <c r="M378" s="3"/>
      <c r="N378" s="3"/>
      <c r="O378" s="3"/>
      <c r="P378" s="3"/>
      <c r="Q378" s="3"/>
      <c r="R378" s="3"/>
    </row>
    <row r="379" spans="1:18" ht="12" customHeight="1" x14ac:dyDescent="0.25">
      <c r="A379" s="3"/>
      <c r="B379" s="383"/>
      <c r="C379" s="3"/>
      <c r="D379" s="3"/>
      <c r="E379" s="3"/>
      <c r="F379" s="3"/>
      <c r="G379" s="3"/>
      <c r="H379" s="3"/>
      <c r="I379" s="3"/>
      <c r="J379" s="3"/>
      <c r="K379" s="3"/>
      <c r="L379" s="3"/>
      <c r="M379" s="3"/>
      <c r="N379" s="3"/>
      <c r="O379" s="3"/>
      <c r="P379" s="3"/>
      <c r="Q379" s="3"/>
      <c r="R379" s="3"/>
    </row>
    <row r="380" spans="1:18" ht="12" customHeight="1" x14ac:dyDescent="0.25">
      <c r="A380" s="3"/>
      <c r="B380" s="383"/>
      <c r="C380" s="3"/>
      <c r="D380" s="3"/>
      <c r="E380" s="3"/>
      <c r="F380" s="3"/>
      <c r="G380" s="3"/>
      <c r="H380" s="3"/>
      <c r="I380" s="3"/>
      <c r="J380" s="3"/>
      <c r="K380" s="3"/>
      <c r="L380" s="3"/>
      <c r="M380" s="3"/>
      <c r="N380" s="3"/>
      <c r="O380" s="3"/>
      <c r="P380" s="3"/>
      <c r="Q380" s="3"/>
      <c r="R380" s="3"/>
    </row>
    <row r="381" spans="1:18" ht="12" customHeight="1" x14ac:dyDescent="0.25">
      <c r="A381" s="3"/>
      <c r="B381" s="383"/>
      <c r="C381" s="3"/>
      <c r="D381" s="3"/>
      <c r="E381" s="3"/>
      <c r="F381" s="3"/>
      <c r="G381" s="3"/>
      <c r="H381" s="3"/>
      <c r="I381" s="3"/>
      <c r="J381" s="3"/>
      <c r="K381" s="3"/>
      <c r="L381" s="3"/>
      <c r="M381" s="3"/>
      <c r="N381" s="3"/>
      <c r="O381" s="3"/>
      <c r="P381" s="3"/>
      <c r="Q381" s="3"/>
      <c r="R381" s="3"/>
    </row>
    <row r="382" spans="1:18" ht="12" customHeight="1" x14ac:dyDescent="0.25">
      <c r="A382" s="3"/>
      <c r="B382" s="383"/>
      <c r="C382" s="3"/>
      <c r="D382" s="3"/>
      <c r="E382" s="3"/>
      <c r="F382" s="3"/>
      <c r="G382" s="3"/>
      <c r="H382" s="3"/>
      <c r="I382" s="3"/>
      <c r="J382" s="3"/>
      <c r="K382" s="3"/>
      <c r="L382" s="3"/>
      <c r="M382" s="3"/>
      <c r="N382" s="3"/>
      <c r="O382" s="3"/>
      <c r="P382" s="3"/>
      <c r="Q382" s="3"/>
      <c r="R382" s="3"/>
    </row>
    <row r="383" spans="1:18" ht="12" customHeight="1" x14ac:dyDescent="0.25">
      <c r="A383" s="3"/>
      <c r="B383" s="383"/>
      <c r="C383" s="3"/>
      <c r="D383" s="3"/>
      <c r="E383" s="3"/>
      <c r="F383" s="3"/>
      <c r="G383" s="3"/>
      <c r="H383" s="3"/>
      <c r="I383" s="3"/>
      <c r="J383" s="3"/>
      <c r="K383" s="3"/>
      <c r="L383" s="3"/>
      <c r="M383" s="3"/>
      <c r="N383" s="3"/>
      <c r="O383" s="3"/>
      <c r="P383" s="3"/>
      <c r="Q383" s="3"/>
      <c r="R383" s="3"/>
    </row>
    <row r="384" spans="1:18" ht="12" customHeight="1" x14ac:dyDescent="0.25">
      <c r="A384" s="3"/>
      <c r="B384" s="383"/>
      <c r="C384" s="3"/>
      <c r="D384" s="3"/>
      <c r="E384" s="3"/>
      <c r="F384" s="3"/>
      <c r="G384" s="3"/>
      <c r="H384" s="3"/>
      <c r="I384" s="3"/>
      <c r="J384" s="3"/>
      <c r="K384" s="3"/>
      <c r="L384" s="3"/>
      <c r="M384" s="3"/>
      <c r="N384" s="3"/>
      <c r="O384" s="3"/>
      <c r="P384" s="3"/>
      <c r="Q384" s="3"/>
      <c r="R384" s="3"/>
    </row>
    <row r="385" spans="1:18" ht="12" customHeight="1" x14ac:dyDescent="0.25">
      <c r="A385" s="3"/>
      <c r="B385" s="383"/>
      <c r="C385" s="3"/>
      <c r="D385" s="3"/>
      <c r="E385" s="3"/>
      <c r="F385" s="3"/>
      <c r="G385" s="3"/>
      <c r="H385" s="3"/>
      <c r="I385" s="3"/>
      <c r="J385" s="3"/>
      <c r="K385" s="3"/>
      <c r="L385" s="3"/>
      <c r="M385" s="3"/>
      <c r="N385" s="3"/>
      <c r="O385" s="3"/>
      <c r="P385" s="3"/>
      <c r="Q385" s="3"/>
      <c r="R385" s="3"/>
    </row>
    <row r="386" spans="1:18" ht="12" customHeight="1" x14ac:dyDescent="0.25">
      <c r="A386" s="3"/>
      <c r="B386" s="383"/>
      <c r="C386" s="3"/>
      <c r="D386" s="3"/>
      <c r="E386" s="3"/>
      <c r="F386" s="3"/>
      <c r="G386" s="3"/>
      <c r="H386" s="3"/>
      <c r="I386" s="3"/>
      <c r="J386" s="3"/>
      <c r="K386" s="3"/>
      <c r="L386" s="3"/>
      <c r="M386" s="3"/>
      <c r="N386" s="3"/>
      <c r="O386" s="3"/>
      <c r="P386" s="3"/>
      <c r="Q386" s="3"/>
      <c r="R386" s="3"/>
    </row>
    <row r="387" spans="1:18" ht="12" customHeight="1" x14ac:dyDescent="0.25">
      <c r="A387" s="3"/>
      <c r="B387" s="383"/>
      <c r="C387" s="3"/>
      <c r="D387" s="3"/>
      <c r="E387" s="3"/>
      <c r="F387" s="3"/>
      <c r="G387" s="3"/>
      <c r="H387" s="3"/>
      <c r="I387" s="3"/>
      <c r="J387" s="3"/>
      <c r="K387" s="3"/>
      <c r="L387" s="3"/>
      <c r="M387" s="3"/>
      <c r="N387" s="3"/>
      <c r="O387" s="3"/>
      <c r="P387" s="3"/>
      <c r="Q387" s="3"/>
      <c r="R387" s="3"/>
    </row>
    <row r="388" spans="1:18" ht="12" customHeight="1" x14ac:dyDescent="0.25">
      <c r="A388" s="3"/>
      <c r="B388" s="383"/>
      <c r="C388" s="3"/>
      <c r="D388" s="3"/>
      <c r="E388" s="3"/>
      <c r="F388" s="3"/>
      <c r="G388" s="3"/>
      <c r="H388" s="3"/>
      <c r="I388" s="3"/>
      <c r="J388" s="3"/>
      <c r="K388" s="3"/>
      <c r="L388" s="3"/>
      <c r="M388" s="3"/>
      <c r="N388" s="3"/>
      <c r="O388" s="3"/>
      <c r="P388" s="3"/>
      <c r="Q388" s="3"/>
      <c r="R388" s="3"/>
    </row>
    <row r="389" spans="1:18" ht="12" customHeight="1" x14ac:dyDescent="0.25">
      <c r="A389" s="3"/>
      <c r="B389" s="383"/>
      <c r="C389" s="3"/>
      <c r="D389" s="3"/>
      <c r="E389" s="3"/>
      <c r="F389" s="3"/>
      <c r="G389" s="3"/>
      <c r="H389" s="3"/>
      <c r="I389" s="3"/>
      <c r="J389" s="3"/>
      <c r="K389" s="3"/>
      <c r="L389" s="3"/>
      <c r="M389" s="3"/>
      <c r="N389" s="3"/>
      <c r="O389" s="3"/>
      <c r="P389" s="3"/>
      <c r="Q389" s="3"/>
      <c r="R389" s="3"/>
    </row>
    <row r="390" spans="1:18" ht="12" customHeight="1" x14ac:dyDescent="0.25">
      <c r="A390" s="3"/>
      <c r="B390" s="383"/>
      <c r="C390" s="3"/>
      <c r="D390" s="3"/>
      <c r="E390" s="3"/>
      <c r="F390" s="3"/>
      <c r="G390" s="3"/>
      <c r="H390" s="3"/>
      <c r="I390" s="3"/>
      <c r="J390" s="3"/>
      <c r="K390" s="3"/>
      <c r="L390" s="3"/>
      <c r="M390" s="3"/>
      <c r="N390" s="3"/>
      <c r="O390" s="3"/>
      <c r="P390" s="3"/>
      <c r="Q390" s="3"/>
      <c r="R390" s="3"/>
    </row>
    <row r="391" spans="1:18" ht="12" customHeight="1" x14ac:dyDescent="0.25">
      <c r="A391" s="3"/>
      <c r="B391" s="383"/>
      <c r="C391" s="3"/>
      <c r="D391" s="3"/>
      <c r="E391" s="3"/>
      <c r="F391" s="3"/>
      <c r="G391" s="3"/>
      <c r="H391" s="3"/>
      <c r="I391" s="3"/>
      <c r="J391" s="3"/>
      <c r="K391" s="3"/>
      <c r="L391" s="3"/>
      <c r="M391" s="3"/>
      <c r="N391" s="3"/>
      <c r="O391" s="3"/>
      <c r="P391" s="3"/>
      <c r="Q391" s="3"/>
      <c r="R391" s="3"/>
    </row>
    <row r="392" spans="1:18" ht="12" customHeight="1" x14ac:dyDescent="0.25">
      <c r="A392" s="3"/>
      <c r="B392" s="383"/>
      <c r="C392" s="3"/>
      <c r="D392" s="3"/>
      <c r="E392" s="3"/>
      <c r="F392" s="3"/>
      <c r="G392" s="3"/>
      <c r="H392" s="3"/>
      <c r="I392" s="3"/>
      <c r="J392" s="3"/>
      <c r="K392" s="3"/>
      <c r="L392" s="3"/>
      <c r="M392" s="3"/>
      <c r="N392" s="3"/>
      <c r="O392" s="3"/>
      <c r="P392" s="3"/>
      <c r="Q392" s="3"/>
      <c r="R392" s="3"/>
    </row>
    <row r="393" spans="1:18" ht="12" customHeight="1" x14ac:dyDescent="0.25">
      <c r="A393" s="3"/>
      <c r="B393" s="383"/>
      <c r="C393" s="3"/>
      <c r="D393" s="3"/>
      <c r="E393" s="3"/>
      <c r="F393" s="3"/>
      <c r="G393" s="3"/>
      <c r="H393" s="3"/>
      <c r="I393" s="3"/>
      <c r="J393" s="3"/>
      <c r="K393" s="3"/>
      <c r="L393" s="3"/>
      <c r="M393" s="3"/>
      <c r="N393" s="3"/>
      <c r="O393" s="3"/>
      <c r="P393" s="3"/>
      <c r="Q393" s="3"/>
      <c r="R393" s="3"/>
    </row>
    <row r="394" spans="1:18" ht="12" customHeight="1" x14ac:dyDescent="0.25">
      <c r="A394" s="3"/>
      <c r="B394" s="383"/>
      <c r="C394" s="3"/>
      <c r="D394" s="3"/>
      <c r="E394" s="3"/>
      <c r="F394" s="3"/>
      <c r="G394" s="3"/>
      <c r="H394" s="3"/>
      <c r="I394" s="3"/>
      <c r="J394" s="3"/>
      <c r="K394" s="3"/>
      <c r="L394" s="3"/>
      <c r="M394" s="3"/>
      <c r="N394" s="3"/>
      <c r="O394" s="3"/>
      <c r="P394" s="3"/>
      <c r="Q394" s="3"/>
      <c r="R394" s="3"/>
    </row>
    <row r="395" spans="1:18" ht="12" customHeight="1" x14ac:dyDescent="0.25">
      <c r="A395" s="3"/>
      <c r="B395" s="383"/>
      <c r="C395" s="3"/>
      <c r="D395" s="3"/>
      <c r="E395" s="3"/>
      <c r="F395" s="3"/>
      <c r="G395" s="3"/>
      <c r="H395" s="3"/>
      <c r="I395" s="3"/>
      <c r="J395" s="3"/>
      <c r="K395" s="3"/>
      <c r="L395" s="3"/>
      <c r="M395" s="3"/>
      <c r="N395" s="3"/>
      <c r="O395" s="3"/>
      <c r="P395" s="3"/>
      <c r="Q395" s="3"/>
      <c r="R395" s="3"/>
    </row>
    <row r="396" spans="1:18" ht="12" customHeight="1" x14ac:dyDescent="0.25">
      <c r="A396" s="3"/>
      <c r="B396" s="383"/>
      <c r="C396" s="3"/>
      <c r="D396" s="3"/>
      <c r="E396" s="3"/>
      <c r="F396" s="3"/>
      <c r="G396" s="3"/>
      <c r="H396" s="3"/>
      <c r="I396" s="3"/>
      <c r="J396" s="3"/>
      <c r="K396" s="3"/>
      <c r="L396" s="3"/>
      <c r="M396" s="3"/>
      <c r="N396" s="3"/>
      <c r="O396" s="3"/>
      <c r="P396" s="3"/>
      <c r="Q396" s="3"/>
      <c r="R396" s="3"/>
    </row>
    <row r="397" spans="1:18" ht="12" customHeight="1" x14ac:dyDescent="0.25">
      <c r="A397" s="3"/>
      <c r="B397" s="383"/>
      <c r="C397" s="3"/>
      <c r="D397" s="3"/>
      <c r="E397" s="3"/>
      <c r="F397" s="3"/>
      <c r="G397" s="3"/>
      <c r="H397" s="3"/>
      <c r="I397" s="3"/>
      <c r="J397" s="3"/>
      <c r="K397" s="3"/>
      <c r="L397" s="3"/>
      <c r="M397" s="3"/>
      <c r="N397" s="3"/>
      <c r="O397" s="3"/>
      <c r="P397" s="3"/>
      <c r="Q397" s="3"/>
      <c r="R397" s="3"/>
    </row>
    <row r="398" spans="1:18" ht="12" customHeight="1" x14ac:dyDescent="0.25">
      <c r="A398" s="3"/>
      <c r="B398" s="383"/>
      <c r="C398" s="3"/>
      <c r="D398" s="3"/>
      <c r="E398" s="3"/>
      <c r="F398" s="3"/>
      <c r="G398" s="3"/>
      <c r="H398" s="3"/>
      <c r="I398" s="3"/>
      <c r="J398" s="3"/>
      <c r="K398" s="3"/>
      <c r="L398" s="3"/>
      <c r="M398" s="3"/>
      <c r="N398" s="3"/>
      <c r="O398" s="3"/>
      <c r="P398" s="3"/>
      <c r="Q398" s="3"/>
      <c r="R398" s="3"/>
    </row>
    <row r="399" spans="1:18" ht="12" customHeight="1" x14ac:dyDescent="0.25">
      <c r="A399" s="3"/>
      <c r="B399" s="383"/>
      <c r="C399" s="3"/>
      <c r="D399" s="3"/>
      <c r="E399" s="3"/>
      <c r="F399" s="3"/>
      <c r="G399" s="3"/>
      <c r="H399" s="3"/>
      <c r="I399" s="3"/>
      <c r="J399" s="3"/>
      <c r="K399" s="3"/>
      <c r="L399" s="3"/>
      <c r="M399" s="3"/>
      <c r="N399" s="3"/>
      <c r="O399" s="3"/>
      <c r="P399" s="3"/>
      <c r="Q399" s="3"/>
      <c r="R399" s="3"/>
    </row>
    <row r="400" spans="1:18" ht="12" customHeight="1" x14ac:dyDescent="0.25">
      <c r="A400" s="3"/>
      <c r="B400" s="383"/>
      <c r="C400" s="3"/>
      <c r="D400" s="3"/>
      <c r="E400" s="3"/>
      <c r="F400" s="3"/>
      <c r="G400" s="3"/>
      <c r="H400" s="3"/>
      <c r="I400" s="3"/>
      <c r="J400" s="3"/>
      <c r="K400" s="3"/>
      <c r="L400" s="3"/>
      <c r="M400" s="3"/>
      <c r="N400" s="3"/>
      <c r="O400" s="3"/>
      <c r="P400" s="3"/>
      <c r="Q400" s="3"/>
      <c r="R400" s="3"/>
    </row>
    <row r="401" spans="1:18" ht="12" customHeight="1" x14ac:dyDescent="0.25">
      <c r="A401" s="3"/>
      <c r="B401" s="383"/>
      <c r="C401" s="3"/>
      <c r="D401" s="3"/>
      <c r="E401" s="3"/>
      <c r="F401" s="3"/>
      <c r="G401" s="3"/>
      <c r="H401" s="3"/>
      <c r="I401" s="3"/>
      <c r="J401" s="3"/>
      <c r="K401" s="3"/>
      <c r="L401" s="3"/>
      <c r="M401" s="3"/>
      <c r="N401" s="3"/>
      <c r="O401" s="3"/>
      <c r="P401" s="3"/>
      <c r="Q401" s="3"/>
      <c r="R401" s="3"/>
    </row>
    <row r="402" spans="1:18" ht="12" customHeight="1" x14ac:dyDescent="0.25">
      <c r="A402" s="3"/>
      <c r="B402" s="383"/>
      <c r="C402" s="3"/>
      <c r="D402" s="3"/>
      <c r="E402" s="3"/>
      <c r="F402" s="3"/>
      <c r="G402" s="3"/>
      <c r="H402" s="3"/>
      <c r="I402" s="3"/>
      <c r="J402" s="3"/>
      <c r="K402" s="3"/>
      <c r="L402" s="3"/>
      <c r="M402" s="3"/>
      <c r="N402" s="3"/>
      <c r="O402" s="3"/>
      <c r="P402" s="3"/>
      <c r="Q402" s="3"/>
      <c r="R402" s="3"/>
    </row>
    <row r="403" spans="1:18" ht="12" customHeight="1" x14ac:dyDescent="0.25">
      <c r="A403" s="3"/>
      <c r="B403" s="383"/>
      <c r="C403" s="3"/>
      <c r="D403" s="3"/>
      <c r="E403" s="3"/>
      <c r="F403" s="3"/>
      <c r="G403" s="3"/>
      <c r="H403" s="3"/>
      <c r="I403" s="3"/>
      <c r="J403" s="3"/>
      <c r="K403" s="3"/>
      <c r="L403" s="3"/>
      <c r="M403" s="3"/>
      <c r="N403" s="3"/>
      <c r="O403" s="3"/>
      <c r="P403" s="3"/>
      <c r="Q403" s="3"/>
      <c r="R403" s="3"/>
    </row>
    <row r="404" spans="1:18" ht="12" customHeight="1" x14ac:dyDescent="0.25">
      <c r="A404" s="3"/>
      <c r="B404" s="383"/>
      <c r="C404" s="3"/>
      <c r="D404" s="3"/>
      <c r="E404" s="3"/>
      <c r="F404" s="3"/>
      <c r="G404" s="3"/>
      <c r="H404" s="3"/>
      <c r="I404" s="3"/>
      <c r="J404" s="3"/>
      <c r="K404" s="3"/>
      <c r="L404" s="3"/>
      <c r="M404" s="3"/>
      <c r="N404" s="3"/>
      <c r="O404" s="3"/>
      <c r="P404" s="3"/>
      <c r="Q404" s="3"/>
      <c r="R404" s="3"/>
    </row>
    <row r="405" spans="1:18" ht="12" customHeight="1" x14ac:dyDescent="0.25">
      <c r="A405" s="3"/>
      <c r="B405" s="383"/>
      <c r="C405" s="3"/>
      <c r="D405" s="3"/>
      <c r="E405" s="3"/>
      <c r="F405" s="3"/>
      <c r="G405" s="3"/>
      <c r="H405" s="3"/>
      <c r="I405" s="3"/>
      <c r="J405" s="3"/>
      <c r="K405" s="3"/>
      <c r="L405" s="3"/>
      <c r="M405" s="3"/>
      <c r="N405" s="3"/>
      <c r="O405" s="3"/>
      <c r="P405" s="3"/>
      <c r="Q405" s="3"/>
      <c r="R405" s="3"/>
    </row>
    <row r="406" spans="1:18" ht="12" customHeight="1" x14ac:dyDescent="0.25">
      <c r="A406" s="3"/>
      <c r="B406" s="383"/>
      <c r="C406" s="3"/>
      <c r="D406" s="3"/>
      <c r="E406" s="3"/>
      <c r="F406" s="3"/>
      <c r="G406" s="3"/>
      <c r="H406" s="3"/>
      <c r="I406" s="3"/>
      <c r="J406" s="3"/>
      <c r="K406" s="3"/>
      <c r="L406" s="3"/>
      <c r="M406" s="3"/>
      <c r="N406" s="3"/>
      <c r="O406" s="3"/>
      <c r="P406" s="3"/>
      <c r="Q406" s="3"/>
      <c r="R406" s="3"/>
    </row>
    <row r="407" spans="1:18" ht="12" customHeight="1" x14ac:dyDescent="0.25">
      <c r="A407" s="3"/>
      <c r="B407" s="383"/>
      <c r="C407" s="3"/>
      <c r="D407" s="3"/>
      <c r="E407" s="3"/>
      <c r="F407" s="3"/>
      <c r="G407" s="3"/>
      <c r="H407" s="3"/>
      <c r="I407" s="3"/>
      <c r="J407" s="3"/>
      <c r="K407" s="3"/>
      <c r="L407" s="3"/>
      <c r="M407" s="3"/>
      <c r="N407" s="3"/>
      <c r="O407" s="3"/>
      <c r="P407" s="3"/>
      <c r="Q407" s="3"/>
      <c r="R407" s="3"/>
    </row>
    <row r="408" spans="1:18" ht="12" customHeight="1" x14ac:dyDescent="0.25">
      <c r="A408" s="3"/>
      <c r="B408" s="383"/>
      <c r="C408" s="3"/>
      <c r="D408" s="3"/>
      <c r="E408" s="3"/>
      <c r="F408" s="3"/>
      <c r="G408" s="3"/>
      <c r="H408" s="3"/>
      <c r="I408" s="3"/>
      <c r="J408" s="3"/>
      <c r="K408" s="3"/>
      <c r="L408" s="3"/>
      <c r="M408" s="3"/>
      <c r="N408" s="3"/>
      <c r="O408" s="3"/>
      <c r="P408" s="3"/>
      <c r="Q408" s="3"/>
      <c r="R408" s="3"/>
    </row>
    <row r="409" spans="1:18" ht="12" customHeight="1" x14ac:dyDescent="0.25">
      <c r="A409" s="3"/>
      <c r="B409" s="383"/>
      <c r="C409" s="3"/>
      <c r="D409" s="3"/>
      <c r="E409" s="3"/>
      <c r="F409" s="3"/>
      <c r="G409" s="3"/>
      <c r="H409" s="3"/>
      <c r="I409" s="3"/>
      <c r="J409" s="3"/>
      <c r="K409" s="3"/>
      <c r="L409" s="3"/>
      <c r="M409" s="3"/>
      <c r="N409" s="3"/>
      <c r="O409" s="3"/>
      <c r="P409" s="3"/>
      <c r="Q409" s="3"/>
      <c r="R409" s="3"/>
    </row>
    <row r="410" spans="1:18" ht="12" customHeight="1" x14ac:dyDescent="0.25">
      <c r="A410" s="3"/>
      <c r="B410" s="383"/>
      <c r="C410" s="3"/>
      <c r="D410" s="3"/>
      <c r="E410" s="3"/>
      <c r="F410" s="3"/>
      <c r="G410" s="3"/>
      <c r="H410" s="3"/>
      <c r="I410" s="3"/>
      <c r="J410" s="3"/>
      <c r="K410" s="3"/>
      <c r="L410" s="3"/>
      <c r="M410" s="3"/>
      <c r="N410" s="3"/>
      <c r="O410" s="3"/>
      <c r="P410" s="3"/>
      <c r="Q410" s="3"/>
      <c r="R410" s="3"/>
    </row>
    <row r="411" spans="1:18" ht="12" customHeight="1" x14ac:dyDescent="0.25">
      <c r="A411" s="3"/>
      <c r="B411" s="383"/>
      <c r="C411" s="3"/>
      <c r="D411" s="3"/>
      <c r="E411" s="3"/>
      <c r="F411" s="3"/>
      <c r="G411" s="3"/>
      <c r="H411" s="3"/>
      <c r="I411" s="3"/>
      <c r="J411" s="3"/>
      <c r="K411" s="3"/>
      <c r="L411" s="3"/>
      <c r="M411" s="3"/>
      <c r="N411" s="3"/>
      <c r="O411" s="3"/>
      <c r="P411" s="3"/>
      <c r="Q411" s="3"/>
      <c r="R411" s="3"/>
    </row>
    <row r="412" spans="1:18" ht="12" customHeight="1" x14ac:dyDescent="0.25">
      <c r="A412" s="3"/>
      <c r="B412" s="383"/>
      <c r="C412" s="3"/>
      <c r="D412" s="3"/>
      <c r="E412" s="3"/>
      <c r="F412" s="3"/>
      <c r="G412" s="3"/>
      <c r="H412" s="3"/>
      <c r="I412" s="3"/>
      <c r="J412" s="3"/>
      <c r="K412" s="3"/>
      <c r="L412" s="3"/>
      <c r="M412" s="3"/>
      <c r="N412" s="3"/>
      <c r="O412" s="3"/>
      <c r="P412" s="3"/>
      <c r="Q412" s="3"/>
      <c r="R412" s="3"/>
    </row>
    <row r="413" spans="1:18" ht="12" customHeight="1" x14ac:dyDescent="0.25">
      <c r="A413" s="3"/>
      <c r="B413" s="383"/>
      <c r="C413" s="3"/>
      <c r="D413" s="3"/>
      <c r="E413" s="3"/>
      <c r="F413" s="3"/>
      <c r="G413" s="3"/>
      <c r="H413" s="3"/>
      <c r="I413" s="3"/>
      <c r="J413" s="3"/>
      <c r="K413" s="3"/>
      <c r="L413" s="3"/>
      <c r="M413" s="3"/>
      <c r="N413" s="3"/>
      <c r="O413" s="3"/>
      <c r="P413" s="3"/>
      <c r="Q413" s="3"/>
      <c r="R413" s="3"/>
    </row>
    <row r="414" spans="1:18" ht="12" customHeight="1" x14ac:dyDescent="0.25">
      <c r="A414" s="3"/>
      <c r="B414" s="383"/>
      <c r="C414" s="3"/>
      <c r="D414" s="3"/>
      <c r="E414" s="3"/>
      <c r="F414" s="3"/>
      <c r="G414" s="3"/>
      <c r="H414" s="3"/>
      <c r="I414" s="3"/>
      <c r="J414" s="3"/>
      <c r="K414" s="3"/>
      <c r="L414" s="3"/>
      <c r="M414" s="3"/>
      <c r="N414" s="3"/>
      <c r="O414" s="3"/>
      <c r="P414" s="3"/>
      <c r="Q414" s="3"/>
      <c r="R414" s="3"/>
    </row>
    <row r="415" spans="1:18" ht="12" customHeight="1" x14ac:dyDescent="0.25">
      <c r="A415" s="3"/>
      <c r="B415" s="383"/>
      <c r="C415" s="3"/>
      <c r="D415" s="3"/>
      <c r="E415" s="3"/>
      <c r="F415" s="3"/>
      <c r="G415" s="3"/>
      <c r="H415" s="3"/>
      <c r="I415" s="3"/>
      <c r="J415" s="3"/>
      <c r="K415" s="3"/>
      <c r="L415" s="3"/>
      <c r="M415" s="3"/>
      <c r="N415" s="3"/>
      <c r="O415" s="3"/>
      <c r="P415" s="3"/>
      <c r="Q415" s="3"/>
      <c r="R415" s="3"/>
    </row>
    <row r="416" spans="1:18" ht="12" customHeight="1" x14ac:dyDescent="0.25">
      <c r="A416" s="3"/>
      <c r="B416" s="383"/>
      <c r="C416" s="3"/>
      <c r="D416" s="3"/>
      <c r="E416" s="3"/>
      <c r="F416" s="3"/>
      <c r="G416" s="3"/>
      <c r="H416" s="3"/>
      <c r="I416" s="3"/>
      <c r="J416" s="3"/>
      <c r="K416" s="3"/>
      <c r="L416" s="3"/>
      <c r="M416" s="3"/>
      <c r="N416" s="3"/>
      <c r="O416" s="3"/>
      <c r="P416" s="3"/>
      <c r="Q416" s="3"/>
      <c r="R416" s="3"/>
    </row>
    <row r="417" spans="1:18" ht="12" customHeight="1" x14ac:dyDescent="0.25">
      <c r="A417" s="3"/>
      <c r="B417" s="383"/>
      <c r="C417" s="3"/>
      <c r="D417" s="3"/>
      <c r="E417" s="3"/>
      <c r="F417" s="3"/>
      <c r="G417" s="3"/>
      <c r="H417" s="3"/>
      <c r="I417" s="3"/>
      <c r="J417" s="3"/>
      <c r="K417" s="3"/>
      <c r="L417" s="3"/>
      <c r="M417" s="3"/>
      <c r="N417" s="3"/>
      <c r="O417" s="3"/>
      <c r="P417" s="3"/>
      <c r="Q417" s="3"/>
      <c r="R417" s="3"/>
    </row>
    <row r="418" spans="1:18" ht="12" customHeight="1" x14ac:dyDescent="0.25">
      <c r="A418" s="3"/>
      <c r="B418" s="383"/>
      <c r="C418" s="3"/>
      <c r="D418" s="3"/>
      <c r="E418" s="3"/>
      <c r="F418" s="3"/>
      <c r="G418" s="3"/>
      <c r="H418" s="3"/>
      <c r="I418" s="3"/>
      <c r="J418" s="3"/>
      <c r="K418" s="3"/>
      <c r="L418" s="3"/>
      <c r="M418" s="3"/>
      <c r="N418" s="3"/>
      <c r="O418" s="3"/>
      <c r="P418" s="3"/>
      <c r="Q418" s="3"/>
      <c r="R418" s="3"/>
    </row>
    <row r="419" spans="1:18" ht="12" customHeight="1" x14ac:dyDescent="0.25">
      <c r="A419" s="3"/>
      <c r="B419" s="383"/>
      <c r="C419" s="3"/>
      <c r="D419" s="3"/>
      <c r="E419" s="3"/>
      <c r="F419" s="3"/>
      <c r="G419" s="3"/>
      <c r="H419" s="3"/>
      <c r="I419" s="3"/>
      <c r="J419" s="3"/>
      <c r="K419" s="3"/>
      <c r="L419" s="3"/>
      <c r="M419" s="3"/>
      <c r="N419" s="3"/>
      <c r="O419" s="3"/>
      <c r="P419" s="3"/>
      <c r="Q419" s="3"/>
      <c r="R419" s="3"/>
    </row>
    <row r="420" spans="1:18" ht="12" customHeight="1" x14ac:dyDescent="0.25">
      <c r="A420" s="3"/>
      <c r="B420" s="383"/>
      <c r="C420" s="3"/>
      <c r="D420" s="3"/>
      <c r="E420" s="3"/>
      <c r="F420" s="3"/>
      <c r="G420" s="3"/>
      <c r="H420" s="3"/>
      <c r="I420" s="3"/>
      <c r="J420" s="3"/>
      <c r="K420" s="3"/>
      <c r="L420" s="3"/>
      <c r="M420" s="3"/>
      <c r="N420" s="3"/>
      <c r="O420" s="3"/>
      <c r="P420" s="3"/>
      <c r="Q420" s="3"/>
      <c r="R420" s="3"/>
    </row>
    <row r="421" spans="1:18" ht="12" customHeight="1" x14ac:dyDescent="0.25">
      <c r="A421" s="3"/>
      <c r="B421" s="383"/>
      <c r="C421" s="3"/>
      <c r="D421" s="3"/>
      <c r="E421" s="3"/>
      <c r="F421" s="3"/>
      <c r="G421" s="3"/>
      <c r="H421" s="3"/>
      <c r="I421" s="3"/>
      <c r="J421" s="3"/>
      <c r="K421" s="3"/>
      <c r="L421" s="3"/>
      <c r="M421" s="3"/>
      <c r="N421" s="3"/>
      <c r="O421" s="3"/>
      <c r="P421" s="3"/>
      <c r="Q421" s="3"/>
      <c r="R421" s="3"/>
    </row>
    <row r="422" spans="1:18" ht="12" customHeight="1" x14ac:dyDescent="0.25">
      <c r="A422" s="3"/>
      <c r="B422" s="383"/>
      <c r="C422" s="3"/>
      <c r="D422" s="3"/>
      <c r="E422" s="3"/>
      <c r="F422" s="3"/>
      <c r="G422" s="3"/>
      <c r="H422" s="3"/>
      <c r="I422" s="3"/>
      <c r="J422" s="3"/>
      <c r="K422" s="3"/>
      <c r="L422" s="3"/>
      <c r="M422" s="3"/>
      <c r="N422" s="3"/>
      <c r="O422" s="3"/>
      <c r="P422" s="3"/>
      <c r="Q422" s="3"/>
      <c r="R422" s="3"/>
    </row>
    <row r="423" spans="1:18" ht="12" customHeight="1" x14ac:dyDescent="0.25">
      <c r="A423" s="3"/>
      <c r="B423" s="383"/>
      <c r="C423" s="3"/>
      <c r="D423" s="3"/>
      <c r="E423" s="3"/>
      <c r="F423" s="3"/>
      <c r="G423" s="3"/>
      <c r="H423" s="3"/>
      <c r="I423" s="3"/>
      <c r="J423" s="3"/>
      <c r="K423" s="3"/>
      <c r="L423" s="3"/>
      <c r="M423" s="3"/>
      <c r="N423" s="3"/>
      <c r="O423" s="3"/>
      <c r="P423" s="3"/>
      <c r="Q423" s="3"/>
      <c r="R423" s="3"/>
    </row>
    <row r="424" spans="1:18" ht="12" customHeight="1" x14ac:dyDescent="0.25">
      <c r="A424" s="3"/>
      <c r="B424" s="383"/>
      <c r="C424" s="3"/>
      <c r="D424" s="3"/>
      <c r="E424" s="3"/>
      <c r="F424" s="3"/>
      <c r="G424" s="3"/>
      <c r="H424" s="3"/>
      <c r="I424" s="3"/>
      <c r="J424" s="3"/>
      <c r="K424" s="3"/>
      <c r="L424" s="3"/>
      <c r="M424" s="3"/>
      <c r="N424" s="3"/>
      <c r="O424" s="3"/>
      <c r="P424" s="3"/>
      <c r="Q424" s="3"/>
      <c r="R424" s="3"/>
    </row>
    <row r="425" spans="1:18" ht="12" customHeight="1" x14ac:dyDescent="0.25">
      <c r="A425" s="3"/>
      <c r="B425" s="383"/>
      <c r="C425" s="3"/>
      <c r="D425" s="3"/>
      <c r="E425" s="3"/>
      <c r="F425" s="3"/>
      <c r="G425" s="3"/>
      <c r="H425" s="3"/>
      <c r="I425" s="3"/>
      <c r="J425" s="3"/>
      <c r="K425" s="3"/>
      <c r="L425" s="3"/>
      <c r="M425" s="3"/>
      <c r="N425" s="3"/>
      <c r="O425" s="3"/>
      <c r="P425" s="3"/>
      <c r="Q425" s="3"/>
      <c r="R425" s="3"/>
    </row>
    <row r="426" spans="1:18" ht="12" customHeight="1" x14ac:dyDescent="0.25">
      <c r="A426" s="3"/>
      <c r="B426" s="383"/>
      <c r="C426" s="3"/>
      <c r="D426" s="3"/>
      <c r="E426" s="3"/>
      <c r="F426" s="3"/>
      <c r="G426" s="3"/>
      <c r="H426" s="3"/>
      <c r="I426" s="3"/>
      <c r="J426" s="3"/>
      <c r="K426" s="3"/>
      <c r="L426" s="3"/>
      <c r="M426" s="3"/>
      <c r="N426" s="3"/>
      <c r="O426" s="3"/>
      <c r="P426" s="3"/>
      <c r="Q426" s="3"/>
      <c r="R426" s="3"/>
    </row>
    <row r="427" spans="1:18" ht="12" customHeight="1" x14ac:dyDescent="0.25">
      <c r="A427" s="3"/>
      <c r="B427" s="383"/>
      <c r="C427" s="3"/>
      <c r="D427" s="3"/>
      <c r="E427" s="3"/>
      <c r="F427" s="3"/>
      <c r="G427" s="3"/>
      <c r="H427" s="3"/>
      <c r="I427" s="3"/>
      <c r="J427" s="3"/>
      <c r="K427" s="3"/>
      <c r="L427" s="3"/>
      <c r="M427" s="3"/>
      <c r="N427" s="3"/>
      <c r="O427" s="3"/>
      <c r="P427" s="3"/>
      <c r="Q427" s="3"/>
      <c r="R427" s="3"/>
    </row>
    <row r="428" spans="1:18" ht="12" customHeight="1" x14ac:dyDescent="0.25">
      <c r="A428" s="3"/>
      <c r="B428" s="383"/>
      <c r="C428" s="3"/>
      <c r="D428" s="3"/>
      <c r="E428" s="3"/>
      <c r="F428" s="3"/>
      <c r="G428" s="3"/>
      <c r="H428" s="3"/>
      <c r="I428" s="3"/>
      <c r="J428" s="3"/>
      <c r="K428" s="3"/>
      <c r="L428" s="3"/>
      <c r="M428" s="3"/>
      <c r="N428" s="3"/>
      <c r="O428" s="3"/>
      <c r="P428" s="3"/>
      <c r="Q428" s="3"/>
      <c r="R428" s="3"/>
    </row>
    <row r="429" spans="1:18" ht="12" customHeight="1" x14ac:dyDescent="0.25">
      <c r="A429" s="3"/>
      <c r="B429" s="383"/>
      <c r="C429" s="3"/>
      <c r="D429" s="3"/>
      <c r="E429" s="3"/>
      <c r="F429" s="3"/>
      <c r="G429" s="3"/>
      <c r="H429" s="3"/>
      <c r="I429" s="3"/>
      <c r="J429" s="3"/>
      <c r="K429" s="3"/>
      <c r="L429" s="3"/>
      <c r="M429" s="3"/>
      <c r="N429" s="3"/>
      <c r="O429" s="3"/>
      <c r="P429" s="3"/>
      <c r="Q429" s="3"/>
      <c r="R429" s="3"/>
    </row>
    <row r="430" spans="1:18" ht="12" customHeight="1" x14ac:dyDescent="0.25">
      <c r="A430" s="3"/>
      <c r="B430" s="383"/>
      <c r="C430" s="3"/>
      <c r="D430" s="3"/>
      <c r="E430" s="3"/>
      <c r="F430" s="3"/>
      <c r="G430" s="3"/>
      <c r="H430" s="3"/>
      <c r="I430" s="3"/>
      <c r="J430" s="3"/>
      <c r="K430" s="3"/>
      <c r="L430" s="3"/>
      <c r="M430" s="3"/>
      <c r="N430" s="3"/>
      <c r="O430" s="3"/>
      <c r="P430" s="3"/>
      <c r="Q430" s="3"/>
      <c r="R430" s="3"/>
    </row>
    <row r="431" spans="1:18" ht="12" customHeight="1" x14ac:dyDescent="0.25">
      <c r="A431" s="3"/>
      <c r="B431" s="383"/>
      <c r="C431" s="3"/>
      <c r="D431" s="3"/>
      <c r="E431" s="3"/>
      <c r="F431" s="3"/>
      <c r="G431" s="3"/>
      <c r="H431" s="3"/>
      <c r="I431" s="3"/>
      <c r="J431" s="3"/>
      <c r="K431" s="3"/>
      <c r="L431" s="3"/>
      <c r="M431" s="3"/>
      <c r="N431" s="3"/>
      <c r="O431" s="3"/>
      <c r="P431" s="3"/>
      <c r="Q431" s="3"/>
      <c r="R431" s="3"/>
    </row>
    <row r="432" spans="1:18" ht="12" customHeight="1" x14ac:dyDescent="0.25">
      <c r="A432" s="3"/>
      <c r="B432" s="383"/>
      <c r="C432" s="3"/>
      <c r="D432" s="3"/>
      <c r="E432" s="3"/>
      <c r="F432" s="3"/>
      <c r="G432" s="3"/>
      <c r="H432" s="3"/>
      <c r="I432" s="3"/>
      <c r="J432" s="3"/>
      <c r="K432" s="3"/>
      <c r="L432" s="3"/>
      <c r="M432" s="3"/>
      <c r="N432" s="3"/>
      <c r="O432" s="3"/>
      <c r="P432" s="3"/>
      <c r="Q432" s="3"/>
      <c r="R432" s="3"/>
    </row>
    <row r="433" spans="1:18" ht="12" customHeight="1" x14ac:dyDescent="0.25">
      <c r="A433" s="3"/>
      <c r="B433" s="383"/>
      <c r="C433" s="3"/>
      <c r="D433" s="3"/>
      <c r="E433" s="3"/>
      <c r="F433" s="3"/>
      <c r="G433" s="3"/>
      <c r="H433" s="3"/>
      <c r="I433" s="3"/>
      <c r="J433" s="3"/>
      <c r="K433" s="3"/>
      <c r="L433" s="3"/>
      <c r="M433" s="3"/>
      <c r="N433" s="3"/>
      <c r="O433" s="3"/>
      <c r="P433" s="3"/>
      <c r="Q433" s="3"/>
      <c r="R433" s="3"/>
    </row>
    <row r="434" spans="1:18" ht="12" customHeight="1" x14ac:dyDescent="0.25">
      <c r="A434" s="3"/>
      <c r="B434" s="383"/>
      <c r="C434" s="3"/>
      <c r="D434" s="3"/>
      <c r="E434" s="3"/>
      <c r="F434" s="3"/>
      <c r="G434" s="3"/>
      <c r="H434" s="3"/>
      <c r="I434" s="3"/>
      <c r="J434" s="3"/>
      <c r="K434" s="3"/>
      <c r="L434" s="3"/>
      <c r="M434" s="3"/>
      <c r="N434" s="3"/>
      <c r="O434" s="3"/>
      <c r="P434" s="3"/>
      <c r="Q434" s="3"/>
      <c r="R434" s="3"/>
    </row>
    <row r="435" spans="1:18" ht="12" customHeight="1" x14ac:dyDescent="0.25">
      <c r="A435" s="3"/>
      <c r="B435" s="383"/>
      <c r="C435" s="3"/>
      <c r="D435" s="3"/>
      <c r="E435" s="3"/>
      <c r="F435" s="3"/>
      <c r="G435" s="3"/>
      <c r="H435" s="3"/>
      <c r="I435" s="3"/>
      <c r="J435" s="3"/>
      <c r="K435" s="3"/>
      <c r="L435" s="3"/>
      <c r="M435" s="3"/>
      <c r="N435" s="3"/>
      <c r="O435" s="3"/>
      <c r="P435" s="3"/>
      <c r="Q435" s="3"/>
      <c r="R435" s="3"/>
    </row>
    <row r="436" spans="1:18" ht="12" customHeight="1" x14ac:dyDescent="0.25">
      <c r="A436" s="3"/>
      <c r="B436" s="383"/>
      <c r="C436" s="3"/>
      <c r="D436" s="3"/>
      <c r="E436" s="3"/>
      <c r="F436" s="3"/>
      <c r="G436" s="3"/>
      <c r="H436" s="3"/>
      <c r="I436" s="3"/>
      <c r="J436" s="3"/>
      <c r="K436" s="3"/>
      <c r="L436" s="3"/>
      <c r="M436" s="3"/>
      <c r="N436" s="3"/>
      <c r="O436" s="3"/>
      <c r="P436" s="3"/>
      <c r="Q436" s="3"/>
      <c r="R436" s="3"/>
    </row>
    <row r="437" spans="1:18" ht="12" customHeight="1" x14ac:dyDescent="0.25">
      <c r="A437" s="3"/>
      <c r="B437" s="383"/>
      <c r="C437" s="3"/>
      <c r="D437" s="3"/>
      <c r="E437" s="3"/>
      <c r="F437" s="3"/>
      <c r="G437" s="3"/>
      <c r="H437" s="3"/>
      <c r="I437" s="3"/>
      <c r="J437" s="3"/>
      <c r="K437" s="3"/>
      <c r="L437" s="3"/>
      <c r="M437" s="3"/>
      <c r="N437" s="3"/>
      <c r="O437" s="3"/>
      <c r="P437" s="3"/>
      <c r="Q437" s="3"/>
      <c r="R437" s="3"/>
    </row>
    <row r="438" spans="1:18" ht="12" customHeight="1" x14ac:dyDescent="0.25">
      <c r="A438" s="3"/>
      <c r="B438" s="383"/>
      <c r="C438" s="3"/>
      <c r="D438" s="3"/>
      <c r="E438" s="3"/>
      <c r="F438" s="3"/>
      <c r="G438" s="3"/>
      <c r="H438" s="3"/>
      <c r="I438" s="3"/>
      <c r="J438" s="3"/>
      <c r="K438" s="3"/>
      <c r="L438" s="3"/>
      <c r="M438" s="3"/>
      <c r="N438" s="3"/>
      <c r="O438" s="3"/>
      <c r="P438" s="3"/>
      <c r="Q438" s="3"/>
      <c r="R438" s="3"/>
    </row>
    <row r="439" spans="1:18" ht="12" customHeight="1" x14ac:dyDescent="0.25">
      <c r="A439" s="3"/>
      <c r="B439" s="383"/>
      <c r="C439" s="3"/>
      <c r="D439" s="3"/>
      <c r="E439" s="3"/>
      <c r="F439" s="3"/>
      <c r="G439" s="3"/>
      <c r="H439" s="3"/>
      <c r="I439" s="3"/>
      <c r="J439" s="3"/>
      <c r="K439" s="3"/>
      <c r="L439" s="3"/>
      <c r="M439" s="3"/>
      <c r="N439" s="3"/>
      <c r="O439" s="3"/>
      <c r="P439" s="3"/>
      <c r="Q439" s="3"/>
      <c r="R439" s="3"/>
    </row>
    <row r="440" spans="1:18" ht="12" customHeight="1" x14ac:dyDescent="0.25">
      <c r="A440" s="3"/>
      <c r="B440" s="383"/>
      <c r="C440" s="3"/>
      <c r="D440" s="3"/>
      <c r="E440" s="3"/>
      <c r="F440" s="3"/>
      <c r="G440" s="3"/>
      <c r="H440" s="3"/>
      <c r="I440" s="3"/>
      <c r="J440" s="3"/>
      <c r="K440" s="3"/>
      <c r="L440" s="3"/>
      <c r="M440" s="3"/>
      <c r="N440" s="3"/>
      <c r="O440" s="3"/>
      <c r="P440" s="3"/>
      <c r="Q440" s="3"/>
      <c r="R440" s="3"/>
    </row>
    <row r="441" spans="1:18" ht="12" customHeight="1" x14ac:dyDescent="0.25">
      <c r="A441" s="3"/>
      <c r="B441" s="383"/>
      <c r="C441" s="3"/>
      <c r="D441" s="3"/>
      <c r="E441" s="3"/>
      <c r="F441" s="3"/>
      <c r="G441" s="3"/>
      <c r="H441" s="3"/>
      <c r="I441" s="3"/>
      <c r="J441" s="3"/>
      <c r="K441" s="3"/>
      <c r="L441" s="3"/>
      <c r="M441" s="3"/>
      <c r="N441" s="3"/>
      <c r="O441" s="3"/>
      <c r="P441" s="3"/>
      <c r="Q441" s="3"/>
      <c r="R441" s="3"/>
    </row>
    <row r="442" spans="1:18" ht="12" customHeight="1" x14ac:dyDescent="0.25">
      <c r="A442" s="3"/>
      <c r="B442" s="383"/>
      <c r="C442" s="3"/>
      <c r="D442" s="3"/>
      <c r="E442" s="3"/>
      <c r="F442" s="3"/>
      <c r="G442" s="3"/>
      <c r="H442" s="3"/>
      <c r="I442" s="3"/>
      <c r="J442" s="3"/>
      <c r="K442" s="3"/>
      <c r="L442" s="3"/>
      <c r="M442" s="3"/>
      <c r="N442" s="3"/>
      <c r="O442" s="3"/>
      <c r="P442" s="3"/>
      <c r="Q442" s="3"/>
      <c r="R442" s="3"/>
    </row>
    <row r="443" spans="1:18" ht="12" customHeight="1" x14ac:dyDescent="0.25">
      <c r="A443" s="3"/>
      <c r="B443" s="383"/>
      <c r="C443" s="3"/>
      <c r="D443" s="3"/>
      <c r="E443" s="3"/>
      <c r="F443" s="3"/>
      <c r="G443" s="3"/>
      <c r="H443" s="3"/>
      <c r="I443" s="3"/>
      <c r="J443" s="3"/>
      <c r="K443" s="3"/>
      <c r="L443" s="3"/>
      <c r="M443" s="3"/>
      <c r="N443" s="3"/>
      <c r="O443" s="3"/>
      <c r="P443" s="3"/>
      <c r="Q443" s="3"/>
      <c r="R443" s="3"/>
    </row>
    <row r="444" spans="1:18" ht="12" customHeight="1" x14ac:dyDescent="0.25">
      <c r="A444" s="3"/>
      <c r="B444" s="383"/>
      <c r="C444" s="3"/>
      <c r="D444" s="3"/>
      <c r="E444" s="3"/>
      <c r="F444" s="3"/>
      <c r="G444" s="3"/>
      <c r="H444" s="3"/>
      <c r="I444" s="3"/>
      <c r="J444" s="3"/>
      <c r="K444" s="3"/>
      <c r="L444" s="3"/>
      <c r="M444" s="3"/>
      <c r="N444" s="3"/>
      <c r="O444" s="3"/>
      <c r="P444" s="3"/>
      <c r="Q444" s="3"/>
      <c r="R444" s="3"/>
    </row>
    <row r="445" spans="1:18" ht="12" customHeight="1" x14ac:dyDescent="0.25">
      <c r="A445" s="3"/>
      <c r="B445" s="383"/>
      <c r="C445" s="3"/>
      <c r="D445" s="3"/>
      <c r="E445" s="3"/>
      <c r="F445" s="3"/>
      <c r="G445" s="3"/>
      <c r="H445" s="3"/>
      <c r="I445" s="3"/>
      <c r="J445" s="3"/>
      <c r="K445" s="3"/>
      <c r="L445" s="3"/>
      <c r="M445" s="3"/>
      <c r="N445" s="3"/>
      <c r="O445" s="3"/>
      <c r="P445" s="3"/>
      <c r="Q445" s="3"/>
      <c r="R445" s="3"/>
    </row>
    <row r="446" spans="1:18" ht="12" customHeight="1" x14ac:dyDescent="0.25">
      <c r="A446" s="3"/>
      <c r="B446" s="383"/>
      <c r="C446" s="3"/>
      <c r="D446" s="3"/>
      <c r="E446" s="3"/>
      <c r="F446" s="3"/>
      <c r="G446" s="3"/>
      <c r="H446" s="3"/>
      <c r="I446" s="3"/>
      <c r="J446" s="3"/>
      <c r="K446" s="3"/>
      <c r="L446" s="3"/>
      <c r="M446" s="3"/>
      <c r="N446" s="3"/>
      <c r="O446" s="3"/>
      <c r="P446" s="3"/>
      <c r="Q446" s="3"/>
      <c r="R446" s="3"/>
    </row>
    <row r="447" spans="1:18" ht="12" customHeight="1" x14ac:dyDescent="0.25">
      <c r="A447" s="3"/>
      <c r="B447" s="383"/>
      <c r="C447" s="3"/>
      <c r="D447" s="3"/>
      <c r="E447" s="3"/>
      <c r="F447" s="3"/>
      <c r="G447" s="3"/>
      <c r="H447" s="3"/>
      <c r="I447" s="3"/>
      <c r="J447" s="3"/>
      <c r="K447" s="3"/>
      <c r="L447" s="3"/>
      <c r="M447" s="3"/>
      <c r="N447" s="3"/>
      <c r="O447" s="3"/>
      <c r="P447" s="3"/>
      <c r="Q447" s="3"/>
      <c r="R447" s="3"/>
    </row>
    <row r="448" spans="1:18" ht="12" customHeight="1" x14ac:dyDescent="0.25">
      <c r="A448" s="3"/>
      <c r="B448" s="383"/>
      <c r="C448" s="3"/>
      <c r="D448" s="3"/>
      <c r="E448" s="3"/>
      <c r="F448" s="3"/>
      <c r="G448" s="3"/>
      <c r="H448" s="3"/>
      <c r="I448" s="3"/>
      <c r="J448" s="3"/>
      <c r="K448" s="3"/>
      <c r="L448" s="3"/>
      <c r="M448" s="3"/>
      <c r="N448" s="3"/>
      <c r="O448" s="3"/>
      <c r="P448" s="3"/>
      <c r="Q448" s="3"/>
      <c r="R448" s="3"/>
    </row>
    <row r="449" spans="1:18" ht="12" customHeight="1" x14ac:dyDescent="0.25">
      <c r="A449" s="3"/>
      <c r="B449" s="383"/>
      <c r="C449" s="3"/>
      <c r="D449" s="3"/>
      <c r="E449" s="3"/>
      <c r="F449" s="3"/>
      <c r="G449" s="3"/>
      <c r="H449" s="3"/>
      <c r="I449" s="3"/>
      <c r="J449" s="3"/>
      <c r="K449" s="3"/>
      <c r="L449" s="3"/>
      <c r="M449" s="3"/>
      <c r="N449" s="3"/>
      <c r="O449" s="3"/>
      <c r="P449" s="3"/>
      <c r="Q449" s="3"/>
      <c r="R449" s="3"/>
    </row>
    <row r="450" spans="1:18" ht="12" customHeight="1" x14ac:dyDescent="0.25">
      <c r="A450" s="3"/>
      <c r="B450" s="383"/>
      <c r="C450" s="3"/>
      <c r="D450" s="3"/>
      <c r="E450" s="3"/>
      <c r="F450" s="3"/>
      <c r="G450" s="3"/>
      <c r="H450" s="3"/>
      <c r="I450" s="3"/>
      <c r="J450" s="3"/>
      <c r="K450" s="3"/>
      <c r="L450" s="3"/>
      <c r="M450" s="3"/>
      <c r="N450" s="3"/>
      <c r="O450" s="3"/>
      <c r="P450" s="3"/>
      <c r="Q450" s="3"/>
      <c r="R450" s="3"/>
    </row>
    <row r="451" spans="1:18" ht="12" customHeight="1" x14ac:dyDescent="0.25">
      <c r="A451" s="3"/>
      <c r="B451" s="383"/>
      <c r="C451" s="3"/>
      <c r="D451" s="3"/>
      <c r="E451" s="3"/>
      <c r="F451" s="3"/>
      <c r="G451" s="3"/>
      <c r="H451" s="3"/>
      <c r="I451" s="3"/>
      <c r="J451" s="3"/>
      <c r="K451" s="3"/>
      <c r="L451" s="3"/>
      <c r="M451" s="3"/>
      <c r="N451" s="3"/>
      <c r="O451" s="3"/>
      <c r="P451" s="3"/>
      <c r="Q451" s="3"/>
      <c r="R451" s="3"/>
    </row>
    <row r="452" spans="1:18" ht="12" customHeight="1" x14ac:dyDescent="0.25">
      <c r="A452" s="3"/>
      <c r="B452" s="383"/>
      <c r="C452" s="3"/>
      <c r="D452" s="3"/>
      <c r="E452" s="3"/>
      <c r="F452" s="3"/>
      <c r="G452" s="3"/>
      <c r="H452" s="3"/>
      <c r="I452" s="3"/>
      <c r="J452" s="3"/>
      <c r="K452" s="3"/>
      <c r="L452" s="3"/>
      <c r="M452" s="3"/>
      <c r="N452" s="3"/>
      <c r="O452" s="3"/>
      <c r="P452" s="3"/>
      <c r="Q452" s="3"/>
      <c r="R452" s="3"/>
    </row>
    <row r="453" spans="1:18" ht="12" customHeight="1" x14ac:dyDescent="0.25">
      <c r="A453" s="3"/>
      <c r="B453" s="383"/>
      <c r="C453" s="3"/>
      <c r="D453" s="3"/>
      <c r="E453" s="3"/>
      <c r="F453" s="3"/>
      <c r="G453" s="3"/>
      <c r="H453" s="3"/>
      <c r="I453" s="3"/>
      <c r="J453" s="3"/>
      <c r="K453" s="3"/>
      <c r="L453" s="3"/>
      <c r="M453" s="3"/>
      <c r="N453" s="3"/>
      <c r="O453" s="3"/>
      <c r="P453" s="3"/>
      <c r="Q453" s="3"/>
      <c r="R453" s="3"/>
    </row>
    <row r="454" spans="1:18" ht="12" customHeight="1" x14ac:dyDescent="0.25">
      <c r="A454" s="3"/>
      <c r="B454" s="383"/>
      <c r="C454" s="3"/>
      <c r="D454" s="3"/>
      <c r="E454" s="3"/>
      <c r="F454" s="3"/>
      <c r="G454" s="3"/>
      <c r="H454" s="3"/>
      <c r="I454" s="3"/>
      <c r="J454" s="3"/>
      <c r="K454" s="3"/>
      <c r="L454" s="3"/>
      <c r="M454" s="3"/>
      <c r="N454" s="3"/>
      <c r="O454" s="3"/>
      <c r="P454" s="3"/>
      <c r="Q454" s="3"/>
      <c r="R454" s="3"/>
    </row>
    <row r="455" spans="1:18" ht="12" customHeight="1" x14ac:dyDescent="0.25">
      <c r="A455" s="3"/>
      <c r="B455" s="383"/>
      <c r="C455" s="3"/>
      <c r="D455" s="3"/>
      <c r="E455" s="3"/>
      <c r="F455" s="3"/>
      <c r="G455" s="3"/>
      <c r="H455" s="3"/>
      <c r="I455" s="3"/>
      <c r="J455" s="3"/>
      <c r="K455" s="3"/>
      <c r="L455" s="3"/>
      <c r="M455" s="3"/>
      <c r="N455" s="3"/>
      <c r="O455" s="3"/>
      <c r="P455" s="3"/>
      <c r="Q455" s="3"/>
      <c r="R455" s="3"/>
    </row>
    <row r="456" spans="1:18" ht="12" customHeight="1" x14ac:dyDescent="0.25">
      <c r="A456" s="3"/>
      <c r="B456" s="383"/>
      <c r="C456" s="3"/>
      <c r="D456" s="3"/>
      <c r="E456" s="3"/>
      <c r="F456" s="3"/>
      <c r="G456" s="3"/>
      <c r="H456" s="3"/>
      <c r="I456" s="3"/>
      <c r="J456" s="3"/>
      <c r="K456" s="3"/>
      <c r="L456" s="3"/>
      <c r="M456" s="3"/>
      <c r="N456" s="3"/>
      <c r="O456" s="3"/>
      <c r="P456" s="3"/>
      <c r="Q456" s="3"/>
      <c r="R456" s="3"/>
    </row>
    <row r="457" spans="1:18" ht="12" customHeight="1" x14ac:dyDescent="0.25">
      <c r="A457" s="3"/>
      <c r="B457" s="383"/>
      <c r="C457" s="3"/>
      <c r="D457" s="3"/>
      <c r="E457" s="3"/>
      <c r="F457" s="3"/>
      <c r="G457" s="3"/>
      <c r="H457" s="3"/>
      <c r="I457" s="3"/>
      <c r="J457" s="3"/>
      <c r="K457" s="3"/>
      <c r="L457" s="3"/>
      <c r="M457" s="3"/>
      <c r="N457" s="3"/>
      <c r="O457" s="3"/>
      <c r="P457" s="3"/>
      <c r="Q457" s="3"/>
      <c r="R457" s="3"/>
    </row>
    <row r="458" spans="1:18" ht="12" customHeight="1" x14ac:dyDescent="0.25">
      <c r="A458" s="3"/>
      <c r="B458" s="383"/>
      <c r="C458" s="3"/>
      <c r="D458" s="3"/>
      <c r="E458" s="3"/>
      <c r="F458" s="3"/>
      <c r="G458" s="3"/>
      <c r="H458" s="3"/>
      <c r="I458" s="3"/>
      <c r="J458" s="3"/>
      <c r="K458" s="3"/>
      <c r="L458" s="3"/>
      <c r="M458" s="3"/>
      <c r="N458" s="3"/>
      <c r="O458" s="3"/>
      <c r="P458" s="3"/>
      <c r="Q458" s="3"/>
      <c r="R458" s="3"/>
    </row>
    <row r="459" spans="1:18" ht="12" customHeight="1" x14ac:dyDescent="0.25">
      <c r="A459" s="3"/>
      <c r="B459" s="383"/>
      <c r="C459" s="3"/>
      <c r="D459" s="3"/>
      <c r="E459" s="3"/>
      <c r="F459" s="3"/>
      <c r="G459" s="3"/>
      <c r="H459" s="3"/>
      <c r="I459" s="3"/>
      <c r="J459" s="3"/>
      <c r="K459" s="3"/>
      <c r="L459" s="3"/>
      <c r="M459" s="3"/>
      <c r="N459" s="3"/>
      <c r="O459" s="3"/>
      <c r="P459" s="3"/>
      <c r="Q459" s="3"/>
      <c r="R459" s="3"/>
    </row>
    <row r="460" spans="1:18" ht="12" customHeight="1" x14ac:dyDescent="0.25">
      <c r="A460" s="3"/>
      <c r="B460" s="383"/>
      <c r="C460" s="3"/>
      <c r="D460" s="3"/>
      <c r="E460" s="3"/>
      <c r="F460" s="3"/>
      <c r="G460" s="3"/>
      <c r="H460" s="3"/>
      <c r="I460" s="3"/>
      <c r="J460" s="3"/>
      <c r="K460" s="3"/>
      <c r="L460" s="3"/>
      <c r="M460" s="3"/>
      <c r="N460" s="3"/>
      <c r="O460" s="3"/>
      <c r="P460" s="3"/>
      <c r="Q460" s="3"/>
      <c r="R460" s="3"/>
    </row>
    <row r="461" spans="1:18" ht="12" customHeight="1" x14ac:dyDescent="0.25">
      <c r="A461" s="3"/>
      <c r="B461" s="383"/>
      <c r="C461" s="3"/>
      <c r="D461" s="3"/>
      <c r="E461" s="3"/>
      <c r="F461" s="3"/>
      <c r="G461" s="3"/>
      <c r="H461" s="3"/>
      <c r="I461" s="3"/>
      <c r="J461" s="3"/>
      <c r="K461" s="3"/>
      <c r="L461" s="3"/>
      <c r="M461" s="3"/>
      <c r="N461" s="3"/>
      <c r="O461" s="3"/>
      <c r="P461" s="3"/>
      <c r="Q461" s="3"/>
      <c r="R461" s="3"/>
    </row>
    <row r="462" spans="1:18" ht="12" customHeight="1" x14ac:dyDescent="0.25">
      <c r="A462" s="3"/>
      <c r="B462" s="383"/>
      <c r="C462" s="3"/>
      <c r="D462" s="3"/>
      <c r="E462" s="3"/>
      <c r="F462" s="3"/>
      <c r="G462" s="3"/>
      <c r="H462" s="3"/>
      <c r="I462" s="3"/>
      <c r="J462" s="3"/>
      <c r="K462" s="3"/>
      <c r="L462" s="3"/>
      <c r="M462" s="3"/>
      <c r="N462" s="3"/>
      <c r="O462" s="3"/>
      <c r="P462" s="3"/>
      <c r="Q462" s="3"/>
      <c r="R462" s="3"/>
    </row>
    <row r="463" spans="1:18" ht="12" customHeight="1" x14ac:dyDescent="0.25">
      <c r="A463" s="3"/>
      <c r="B463" s="383"/>
      <c r="C463" s="3"/>
      <c r="D463" s="3"/>
      <c r="E463" s="3"/>
      <c r="F463" s="3"/>
      <c r="G463" s="3"/>
      <c r="H463" s="3"/>
      <c r="I463" s="3"/>
      <c r="J463" s="3"/>
      <c r="K463" s="3"/>
      <c r="L463" s="3"/>
      <c r="M463" s="3"/>
      <c r="N463" s="3"/>
      <c r="O463" s="3"/>
      <c r="P463" s="3"/>
      <c r="Q463" s="3"/>
      <c r="R463" s="3"/>
    </row>
    <row r="464" spans="1:18" ht="12" customHeight="1" x14ac:dyDescent="0.25">
      <c r="A464" s="3"/>
      <c r="B464" s="383"/>
      <c r="C464" s="3"/>
      <c r="D464" s="3"/>
      <c r="E464" s="3"/>
      <c r="F464" s="3"/>
      <c r="G464" s="3"/>
      <c r="H464" s="3"/>
      <c r="I464" s="3"/>
      <c r="J464" s="3"/>
      <c r="K464" s="3"/>
      <c r="L464" s="3"/>
      <c r="M464" s="3"/>
      <c r="N464" s="3"/>
      <c r="O464" s="3"/>
      <c r="P464" s="3"/>
      <c r="Q464" s="3"/>
      <c r="R464" s="3"/>
    </row>
    <row r="465" spans="1:18" ht="12" customHeight="1" x14ac:dyDescent="0.25">
      <c r="A465" s="3"/>
      <c r="B465" s="383"/>
      <c r="C465" s="3"/>
      <c r="D465" s="3"/>
      <c r="E465" s="3"/>
      <c r="F465" s="3"/>
      <c r="G465" s="3"/>
      <c r="H465" s="3"/>
      <c r="I465" s="3"/>
      <c r="J465" s="3"/>
      <c r="K465" s="3"/>
      <c r="L465" s="3"/>
      <c r="M465" s="3"/>
      <c r="N465" s="3"/>
      <c r="O465" s="3"/>
      <c r="P465" s="3"/>
      <c r="Q465" s="3"/>
      <c r="R465" s="3"/>
    </row>
    <row r="466" spans="1:18" ht="12" customHeight="1" x14ac:dyDescent="0.25">
      <c r="A466" s="3"/>
      <c r="B466" s="383"/>
      <c r="C466" s="3"/>
      <c r="D466" s="3"/>
      <c r="E466" s="3"/>
      <c r="F466" s="3"/>
      <c r="G466" s="3"/>
      <c r="H466" s="3"/>
      <c r="I466" s="3"/>
      <c r="J466" s="3"/>
      <c r="K466" s="3"/>
      <c r="L466" s="3"/>
      <c r="M466" s="3"/>
      <c r="N466" s="3"/>
      <c r="O466" s="3"/>
      <c r="P466" s="3"/>
      <c r="Q466" s="3"/>
      <c r="R466" s="3"/>
    </row>
    <row r="467" spans="1:18" ht="12" customHeight="1" x14ac:dyDescent="0.25">
      <c r="A467" s="3"/>
      <c r="B467" s="383"/>
      <c r="C467" s="3"/>
      <c r="D467" s="3"/>
      <c r="E467" s="3"/>
      <c r="F467" s="3"/>
      <c r="G467" s="3"/>
      <c r="H467" s="3"/>
      <c r="I467" s="3"/>
      <c r="J467" s="3"/>
      <c r="K467" s="3"/>
      <c r="L467" s="3"/>
      <c r="M467" s="3"/>
      <c r="N467" s="3"/>
      <c r="O467" s="3"/>
      <c r="P467" s="3"/>
      <c r="Q467" s="3"/>
      <c r="R467" s="3"/>
    </row>
    <row r="468" spans="1:18" ht="12" customHeight="1" x14ac:dyDescent="0.25">
      <c r="A468" s="3"/>
      <c r="B468" s="383"/>
      <c r="C468" s="3"/>
      <c r="D468" s="3"/>
      <c r="E468" s="3"/>
      <c r="F468" s="3"/>
      <c r="G468" s="3"/>
      <c r="H468" s="3"/>
      <c r="I468" s="3"/>
      <c r="J468" s="3"/>
      <c r="K468" s="3"/>
      <c r="L468" s="3"/>
      <c r="M468" s="3"/>
      <c r="N468" s="3"/>
      <c r="O468" s="3"/>
      <c r="P468" s="3"/>
      <c r="Q468" s="3"/>
      <c r="R468" s="3"/>
    </row>
    <row r="469" spans="1:18" ht="12" customHeight="1" x14ac:dyDescent="0.25">
      <c r="A469" s="3"/>
      <c r="B469" s="383"/>
      <c r="C469" s="3"/>
      <c r="D469" s="3"/>
      <c r="E469" s="3"/>
      <c r="F469" s="3"/>
      <c r="G469" s="3"/>
      <c r="H469" s="3"/>
      <c r="I469" s="3"/>
      <c r="J469" s="3"/>
      <c r="K469" s="3"/>
      <c r="L469" s="3"/>
      <c r="M469" s="3"/>
      <c r="N469" s="3"/>
      <c r="O469" s="3"/>
      <c r="P469" s="3"/>
      <c r="Q469" s="3"/>
      <c r="R469" s="3"/>
    </row>
    <row r="470" spans="1:18" ht="12" customHeight="1" x14ac:dyDescent="0.25">
      <c r="A470" s="3"/>
      <c r="B470" s="383"/>
      <c r="C470" s="3"/>
      <c r="D470" s="3"/>
      <c r="E470" s="3"/>
      <c r="F470" s="3"/>
      <c r="G470" s="3"/>
      <c r="H470" s="3"/>
      <c r="I470" s="3"/>
      <c r="J470" s="3"/>
      <c r="K470" s="3"/>
      <c r="L470" s="3"/>
      <c r="M470" s="3"/>
      <c r="N470" s="3"/>
      <c r="O470" s="3"/>
      <c r="P470" s="3"/>
      <c r="Q470" s="3"/>
      <c r="R470" s="3"/>
    </row>
    <row r="471" spans="1:18" ht="12" customHeight="1" x14ac:dyDescent="0.25">
      <c r="A471" s="3"/>
      <c r="B471" s="383"/>
      <c r="C471" s="3"/>
      <c r="D471" s="3"/>
      <c r="E471" s="3"/>
      <c r="F471" s="3"/>
      <c r="G471" s="3"/>
      <c r="H471" s="3"/>
      <c r="I471" s="3"/>
      <c r="J471" s="3"/>
      <c r="K471" s="3"/>
      <c r="L471" s="3"/>
      <c r="M471" s="3"/>
      <c r="N471" s="3"/>
      <c r="O471" s="3"/>
      <c r="P471" s="3"/>
      <c r="Q471" s="3"/>
      <c r="R471" s="3"/>
    </row>
    <row r="472" spans="1:18" ht="12" customHeight="1" x14ac:dyDescent="0.25">
      <c r="A472" s="3"/>
      <c r="B472" s="383"/>
      <c r="C472" s="3"/>
      <c r="D472" s="3"/>
      <c r="E472" s="3"/>
      <c r="F472" s="3"/>
      <c r="G472" s="3"/>
      <c r="H472" s="3"/>
      <c r="I472" s="3"/>
      <c r="J472" s="3"/>
      <c r="K472" s="3"/>
      <c r="L472" s="3"/>
      <c r="M472" s="3"/>
      <c r="N472" s="3"/>
      <c r="O472" s="3"/>
      <c r="P472" s="3"/>
      <c r="Q472" s="3"/>
      <c r="R472" s="3"/>
    </row>
    <row r="473" spans="1:18" ht="12" customHeight="1" x14ac:dyDescent="0.25">
      <c r="A473" s="3"/>
      <c r="B473" s="383"/>
      <c r="C473" s="3"/>
      <c r="D473" s="3"/>
      <c r="E473" s="3"/>
      <c r="F473" s="3"/>
      <c r="G473" s="3"/>
      <c r="H473" s="3"/>
      <c r="I473" s="3"/>
      <c r="J473" s="3"/>
      <c r="K473" s="3"/>
      <c r="L473" s="3"/>
      <c r="M473" s="3"/>
      <c r="N473" s="3"/>
      <c r="O473" s="3"/>
      <c r="P473" s="3"/>
      <c r="Q473" s="3"/>
      <c r="R473" s="3"/>
    </row>
    <row r="474" spans="1:18" ht="12" customHeight="1" x14ac:dyDescent="0.25">
      <c r="A474" s="3"/>
      <c r="B474" s="383"/>
      <c r="C474" s="3"/>
      <c r="D474" s="3"/>
      <c r="E474" s="3"/>
      <c r="F474" s="3"/>
      <c r="G474" s="3"/>
      <c r="H474" s="3"/>
      <c r="I474" s="3"/>
      <c r="J474" s="3"/>
      <c r="K474" s="3"/>
      <c r="L474" s="3"/>
      <c r="M474" s="3"/>
      <c r="N474" s="3"/>
      <c r="O474" s="3"/>
      <c r="P474" s="3"/>
      <c r="Q474" s="3"/>
      <c r="R474" s="3"/>
    </row>
    <row r="475" spans="1:18" ht="12" customHeight="1" x14ac:dyDescent="0.25">
      <c r="A475" s="3"/>
      <c r="B475" s="383"/>
      <c r="C475" s="3"/>
      <c r="D475" s="3"/>
      <c r="E475" s="3"/>
      <c r="F475" s="3"/>
      <c r="G475" s="3"/>
      <c r="H475" s="3"/>
      <c r="I475" s="3"/>
      <c r="J475" s="3"/>
      <c r="K475" s="3"/>
      <c r="L475" s="3"/>
      <c r="M475" s="3"/>
      <c r="N475" s="3"/>
      <c r="O475" s="3"/>
      <c r="P475" s="3"/>
      <c r="Q475" s="3"/>
      <c r="R475" s="3"/>
    </row>
    <row r="476" spans="1:18" ht="12" customHeight="1" x14ac:dyDescent="0.25">
      <c r="A476" s="3"/>
      <c r="B476" s="383"/>
      <c r="C476" s="3"/>
      <c r="D476" s="3"/>
      <c r="E476" s="3"/>
      <c r="F476" s="3"/>
      <c r="G476" s="3"/>
      <c r="H476" s="3"/>
      <c r="I476" s="3"/>
      <c r="J476" s="3"/>
      <c r="K476" s="3"/>
      <c r="L476" s="3"/>
      <c r="M476" s="3"/>
      <c r="N476" s="3"/>
      <c r="O476" s="3"/>
      <c r="P476" s="3"/>
      <c r="Q476" s="3"/>
      <c r="R476" s="3"/>
    </row>
    <row r="477" spans="1:18" ht="12" customHeight="1" x14ac:dyDescent="0.25">
      <c r="A477" s="3"/>
      <c r="B477" s="383"/>
      <c r="C477" s="3"/>
      <c r="D477" s="3"/>
      <c r="E477" s="3"/>
      <c r="F477" s="3"/>
      <c r="G477" s="3"/>
      <c r="H477" s="3"/>
      <c r="I477" s="3"/>
      <c r="J477" s="3"/>
      <c r="K477" s="3"/>
      <c r="L477" s="3"/>
      <c r="M477" s="3"/>
      <c r="N477" s="3"/>
      <c r="O477" s="3"/>
      <c r="P477" s="3"/>
      <c r="Q477" s="3"/>
      <c r="R477" s="3"/>
    </row>
    <row r="478" spans="1:18" ht="12" customHeight="1" x14ac:dyDescent="0.25">
      <c r="A478" s="3"/>
      <c r="B478" s="383"/>
      <c r="C478" s="3"/>
      <c r="D478" s="3"/>
      <c r="E478" s="3"/>
      <c r="F478" s="3"/>
      <c r="G478" s="3"/>
      <c r="H478" s="3"/>
      <c r="I478" s="3"/>
      <c r="J478" s="3"/>
      <c r="K478" s="3"/>
      <c r="L478" s="3"/>
      <c r="M478" s="3"/>
      <c r="N478" s="3"/>
      <c r="O478" s="3"/>
      <c r="P478" s="3"/>
      <c r="Q478" s="3"/>
      <c r="R478" s="3"/>
    </row>
    <row r="479" spans="1:18" ht="12" customHeight="1" x14ac:dyDescent="0.25">
      <c r="A479" s="3"/>
      <c r="B479" s="383"/>
      <c r="C479" s="3"/>
      <c r="D479" s="3"/>
      <c r="E479" s="3"/>
      <c r="F479" s="3"/>
      <c r="G479" s="3"/>
      <c r="H479" s="3"/>
      <c r="I479" s="3"/>
      <c r="J479" s="3"/>
      <c r="K479" s="3"/>
      <c r="L479" s="3"/>
      <c r="M479" s="3"/>
      <c r="N479" s="3"/>
      <c r="O479" s="3"/>
      <c r="P479" s="3"/>
      <c r="Q479" s="3"/>
      <c r="R479" s="3"/>
    </row>
    <row r="480" spans="1:18" ht="12" customHeight="1" x14ac:dyDescent="0.25">
      <c r="A480" s="3"/>
      <c r="B480" s="383"/>
      <c r="C480" s="3"/>
      <c r="D480" s="3"/>
      <c r="E480" s="3"/>
      <c r="F480" s="3"/>
      <c r="G480" s="3"/>
      <c r="H480" s="3"/>
      <c r="I480" s="3"/>
      <c r="J480" s="3"/>
      <c r="K480" s="3"/>
      <c r="L480" s="3"/>
      <c r="M480" s="3"/>
      <c r="N480" s="3"/>
      <c r="O480" s="3"/>
      <c r="P480" s="3"/>
      <c r="Q480" s="3"/>
      <c r="R480" s="3"/>
    </row>
    <row r="481" spans="1:18" ht="12" customHeight="1" x14ac:dyDescent="0.25">
      <c r="A481" s="3"/>
      <c r="B481" s="383"/>
      <c r="C481" s="3"/>
      <c r="D481" s="3"/>
      <c r="E481" s="3"/>
      <c r="F481" s="3"/>
      <c r="G481" s="3"/>
      <c r="H481" s="3"/>
      <c r="I481" s="3"/>
      <c r="J481" s="3"/>
      <c r="K481" s="3"/>
      <c r="L481" s="3"/>
      <c r="M481" s="3"/>
      <c r="N481" s="3"/>
      <c r="O481" s="3"/>
      <c r="P481" s="3"/>
      <c r="Q481" s="3"/>
      <c r="R481" s="3"/>
    </row>
    <row r="482" spans="1:18" ht="12" customHeight="1" x14ac:dyDescent="0.25">
      <c r="A482" s="3"/>
      <c r="B482" s="383"/>
      <c r="C482" s="3"/>
      <c r="D482" s="3"/>
      <c r="E482" s="3"/>
      <c r="F482" s="3"/>
      <c r="G482" s="3"/>
      <c r="H482" s="3"/>
      <c r="I482" s="3"/>
      <c r="J482" s="3"/>
      <c r="K482" s="3"/>
      <c r="L482" s="3"/>
      <c r="M482" s="3"/>
      <c r="N482" s="3"/>
      <c r="O482" s="3"/>
      <c r="P482" s="3"/>
      <c r="Q482" s="3"/>
      <c r="R482" s="3"/>
    </row>
    <row r="483" spans="1:18" ht="12" customHeight="1" x14ac:dyDescent="0.25">
      <c r="A483" s="3"/>
      <c r="B483" s="383"/>
      <c r="C483" s="3"/>
      <c r="D483" s="3"/>
      <c r="E483" s="3"/>
      <c r="F483" s="3"/>
      <c r="G483" s="3"/>
      <c r="H483" s="3"/>
      <c r="I483" s="3"/>
      <c r="J483" s="3"/>
      <c r="K483" s="3"/>
      <c r="L483" s="3"/>
      <c r="M483" s="3"/>
      <c r="N483" s="3"/>
      <c r="O483" s="3"/>
      <c r="P483" s="3"/>
      <c r="Q483" s="3"/>
      <c r="R483" s="3"/>
    </row>
    <row r="484" spans="1:18" ht="12" customHeight="1" x14ac:dyDescent="0.25">
      <c r="A484" s="3"/>
      <c r="B484" s="383"/>
      <c r="C484" s="3"/>
      <c r="D484" s="3"/>
      <c r="E484" s="3"/>
      <c r="F484" s="3"/>
      <c r="G484" s="3"/>
      <c r="H484" s="3"/>
      <c r="I484" s="3"/>
      <c r="J484" s="3"/>
      <c r="K484" s="3"/>
      <c r="L484" s="3"/>
      <c r="M484" s="3"/>
      <c r="N484" s="3"/>
      <c r="O484" s="3"/>
      <c r="P484" s="3"/>
      <c r="Q484" s="3"/>
      <c r="R484" s="3"/>
    </row>
    <row r="485" spans="1:18" ht="12" customHeight="1" x14ac:dyDescent="0.25">
      <c r="A485" s="3"/>
      <c r="B485" s="383"/>
      <c r="C485" s="3"/>
      <c r="D485" s="3"/>
      <c r="E485" s="3"/>
      <c r="F485" s="3"/>
      <c r="G485" s="3"/>
      <c r="H485" s="3"/>
      <c r="I485" s="3"/>
      <c r="J485" s="3"/>
      <c r="K485" s="3"/>
      <c r="L485" s="3"/>
      <c r="M485" s="3"/>
      <c r="N485" s="3"/>
      <c r="O485" s="3"/>
      <c r="P485" s="3"/>
      <c r="Q485" s="3"/>
      <c r="R485" s="3"/>
    </row>
    <row r="486" spans="1:18" ht="12" customHeight="1" x14ac:dyDescent="0.25">
      <c r="A486" s="3"/>
      <c r="B486" s="383"/>
      <c r="C486" s="3"/>
      <c r="D486" s="3"/>
      <c r="E486" s="3"/>
      <c r="F486" s="3"/>
      <c r="G486" s="3"/>
      <c r="H486" s="3"/>
      <c r="I486" s="3"/>
      <c r="J486" s="3"/>
      <c r="K486" s="3"/>
      <c r="L486" s="3"/>
      <c r="M486" s="3"/>
      <c r="N486" s="3"/>
      <c r="O486" s="3"/>
      <c r="P486" s="3"/>
      <c r="Q486" s="3"/>
      <c r="R486" s="3"/>
    </row>
    <row r="487" spans="1:18" ht="12" customHeight="1" x14ac:dyDescent="0.25">
      <c r="A487" s="3"/>
      <c r="B487" s="383"/>
      <c r="C487" s="3"/>
      <c r="D487" s="3"/>
      <c r="E487" s="3"/>
      <c r="F487" s="3"/>
      <c r="G487" s="3"/>
      <c r="H487" s="3"/>
      <c r="I487" s="3"/>
      <c r="J487" s="3"/>
      <c r="K487" s="3"/>
      <c r="L487" s="3"/>
      <c r="M487" s="3"/>
      <c r="N487" s="3"/>
      <c r="O487" s="3"/>
      <c r="P487" s="3"/>
      <c r="Q487" s="3"/>
      <c r="R487" s="3"/>
    </row>
    <row r="488" spans="1:18" ht="12" customHeight="1" x14ac:dyDescent="0.25">
      <c r="A488" s="3"/>
      <c r="B488" s="383"/>
      <c r="C488" s="3"/>
      <c r="D488" s="3"/>
      <c r="E488" s="3"/>
      <c r="F488" s="3"/>
      <c r="G488" s="3"/>
      <c r="H488" s="3"/>
      <c r="I488" s="3"/>
      <c r="J488" s="3"/>
      <c r="K488" s="3"/>
      <c r="L488" s="3"/>
      <c r="M488" s="3"/>
      <c r="N488" s="3"/>
      <c r="O488" s="3"/>
      <c r="P488" s="3"/>
      <c r="Q488" s="3"/>
      <c r="R488" s="3"/>
    </row>
    <row r="489" spans="1:18" ht="12" customHeight="1" x14ac:dyDescent="0.25">
      <c r="A489" s="3"/>
      <c r="B489" s="383"/>
      <c r="C489" s="3"/>
      <c r="D489" s="3"/>
      <c r="E489" s="3"/>
      <c r="F489" s="3"/>
      <c r="G489" s="3"/>
      <c r="H489" s="3"/>
      <c r="I489" s="3"/>
      <c r="J489" s="3"/>
      <c r="K489" s="3"/>
      <c r="L489" s="3"/>
      <c r="M489" s="3"/>
      <c r="N489" s="3"/>
      <c r="O489" s="3"/>
      <c r="P489" s="3"/>
      <c r="Q489" s="3"/>
      <c r="R489" s="3"/>
    </row>
    <row r="490" spans="1:18" ht="12" customHeight="1" x14ac:dyDescent="0.25">
      <c r="A490" s="3"/>
      <c r="B490" s="383"/>
      <c r="C490" s="3"/>
      <c r="D490" s="3"/>
      <c r="E490" s="3"/>
      <c r="F490" s="3"/>
      <c r="G490" s="3"/>
      <c r="H490" s="3"/>
      <c r="I490" s="3"/>
      <c r="J490" s="3"/>
      <c r="K490" s="3"/>
      <c r="L490" s="3"/>
      <c r="M490" s="3"/>
      <c r="N490" s="3"/>
      <c r="O490" s="3"/>
      <c r="P490" s="3"/>
      <c r="Q490" s="3"/>
      <c r="R490" s="3"/>
    </row>
    <row r="491" spans="1:18" ht="12" customHeight="1" x14ac:dyDescent="0.25">
      <c r="A491" s="3"/>
      <c r="B491" s="383"/>
      <c r="C491" s="3"/>
      <c r="D491" s="3"/>
      <c r="E491" s="3"/>
      <c r="F491" s="3"/>
      <c r="G491" s="3"/>
      <c r="H491" s="3"/>
      <c r="I491" s="3"/>
      <c r="J491" s="3"/>
      <c r="K491" s="3"/>
      <c r="L491" s="3"/>
      <c r="M491" s="3"/>
      <c r="N491" s="3"/>
      <c r="O491" s="3"/>
      <c r="P491" s="3"/>
      <c r="Q491" s="3"/>
      <c r="R491" s="3"/>
    </row>
    <row r="492" spans="1:18" ht="12" customHeight="1" x14ac:dyDescent="0.25">
      <c r="A492" s="3"/>
      <c r="B492" s="383"/>
      <c r="C492" s="3"/>
      <c r="D492" s="3"/>
      <c r="E492" s="3"/>
      <c r="F492" s="3"/>
      <c r="G492" s="3"/>
      <c r="H492" s="3"/>
      <c r="I492" s="3"/>
      <c r="J492" s="3"/>
      <c r="K492" s="3"/>
      <c r="L492" s="3"/>
      <c r="M492" s="3"/>
      <c r="N492" s="3"/>
      <c r="O492" s="3"/>
      <c r="P492" s="3"/>
      <c r="Q492" s="3"/>
      <c r="R492" s="3"/>
    </row>
    <row r="493" spans="1:18" ht="12" customHeight="1" x14ac:dyDescent="0.25">
      <c r="A493" s="3"/>
      <c r="B493" s="383"/>
      <c r="C493" s="3"/>
      <c r="D493" s="3"/>
      <c r="E493" s="3"/>
      <c r="F493" s="3"/>
      <c r="G493" s="3"/>
      <c r="H493" s="3"/>
      <c r="I493" s="3"/>
      <c r="J493" s="3"/>
      <c r="K493" s="3"/>
      <c r="L493" s="3"/>
      <c r="M493" s="3"/>
      <c r="N493" s="3"/>
      <c r="O493" s="3"/>
      <c r="P493" s="3"/>
      <c r="Q493" s="3"/>
      <c r="R493" s="3"/>
    </row>
    <row r="494" spans="1:18" ht="12" customHeight="1" x14ac:dyDescent="0.25">
      <c r="A494" s="3"/>
      <c r="B494" s="383"/>
      <c r="C494" s="3"/>
      <c r="D494" s="3"/>
      <c r="E494" s="3"/>
      <c r="F494" s="3"/>
      <c r="G494" s="3"/>
      <c r="H494" s="3"/>
      <c r="I494" s="3"/>
      <c r="J494" s="3"/>
      <c r="K494" s="3"/>
      <c r="L494" s="3"/>
      <c r="M494" s="3"/>
      <c r="N494" s="3"/>
      <c r="O494" s="3"/>
      <c r="P494" s="3"/>
      <c r="Q494" s="3"/>
      <c r="R494" s="3"/>
    </row>
    <row r="495" spans="1:18" ht="12" customHeight="1" x14ac:dyDescent="0.25">
      <c r="A495" s="3"/>
      <c r="B495" s="383"/>
      <c r="C495" s="3"/>
      <c r="D495" s="3"/>
      <c r="E495" s="3"/>
      <c r="F495" s="3"/>
      <c r="G495" s="3"/>
      <c r="H495" s="3"/>
      <c r="I495" s="3"/>
      <c r="J495" s="3"/>
      <c r="K495" s="3"/>
      <c r="L495" s="3"/>
      <c r="M495" s="3"/>
      <c r="N495" s="3"/>
      <c r="O495" s="3"/>
      <c r="P495" s="3"/>
      <c r="Q495" s="3"/>
      <c r="R495" s="3"/>
    </row>
    <row r="496" spans="1:18" ht="12" customHeight="1" x14ac:dyDescent="0.25">
      <c r="A496" s="3"/>
      <c r="B496" s="383"/>
      <c r="C496" s="3"/>
      <c r="D496" s="3"/>
      <c r="E496" s="3"/>
      <c r="F496" s="3"/>
      <c r="G496" s="3"/>
      <c r="H496" s="3"/>
      <c r="I496" s="3"/>
      <c r="J496" s="3"/>
      <c r="K496" s="3"/>
      <c r="L496" s="3"/>
      <c r="M496" s="3"/>
      <c r="N496" s="3"/>
      <c r="O496" s="3"/>
      <c r="P496" s="3"/>
      <c r="Q496" s="3"/>
      <c r="R496" s="3"/>
    </row>
    <row r="497" spans="1:18" ht="12" customHeight="1" x14ac:dyDescent="0.25">
      <c r="A497" s="3"/>
      <c r="B497" s="383"/>
      <c r="C497" s="3"/>
      <c r="D497" s="3"/>
      <c r="E497" s="3"/>
      <c r="F497" s="3"/>
      <c r="G497" s="3"/>
      <c r="H497" s="3"/>
      <c r="I497" s="3"/>
      <c r="J497" s="3"/>
      <c r="K497" s="3"/>
      <c r="L497" s="3"/>
      <c r="M497" s="3"/>
      <c r="N497" s="3"/>
      <c r="O497" s="3"/>
      <c r="P497" s="3"/>
      <c r="Q497" s="3"/>
      <c r="R497" s="3"/>
    </row>
    <row r="498" spans="1:18" ht="12" customHeight="1" x14ac:dyDescent="0.25">
      <c r="A498" s="3"/>
      <c r="B498" s="383"/>
      <c r="C498" s="3"/>
      <c r="D498" s="3"/>
      <c r="E498" s="3"/>
      <c r="F498" s="3"/>
      <c r="G498" s="3"/>
      <c r="H498" s="3"/>
      <c r="I498" s="3"/>
      <c r="J498" s="3"/>
      <c r="K498" s="3"/>
      <c r="L498" s="3"/>
      <c r="M498" s="3"/>
      <c r="N498" s="3"/>
      <c r="O498" s="3"/>
      <c r="P498" s="3"/>
      <c r="Q498" s="3"/>
      <c r="R498" s="3"/>
    </row>
    <row r="499" spans="1:18" ht="12" customHeight="1" x14ac:dyDescent="0.25">
      <c r="A499" s="3"/>
      <c r="B499" s="383"/>
      <c r="C499" s="3"/>
      <c r="D499" s="3"/>
      <c r="E499" s="3"/>
      <c r="F499" s="3"/>
      <c r="G499" s="3"/>
      <c r="H499" s="3"/>
      <c r="I499" s="3"/>
      <c r="J499" s="3"/>
      <c r="K499" s="3"/>
      <c r="L499" s="3"/>
      <c r="M499" s="3"/>
      <c r="N499" s="3"/>
      <c r="O499" s="3"/>
      <c r="P499" s="3"/>
      <c r="Q499" s="3"/>
      <c r="R499" s="3"/>
    </row>
    <row r="500" spans="1:18" ht="12" customHeight="1" x14ac:dyDescent="0.25">
      <c r="A500" s="3"/>
      <c r="B500" s="383"/>
      <c r="C500" s="3"/>
      <c r="D500" s="3"/>
      <c r="E500" s="3"/>
      <c r="F500" s="3"/>
      <c r="G500" s="3"/>
      <c r="H500" s="3"/>
      <c r="I500" s="3"/>
      <c r="J500" s="3"/>
      <c r="K500" s="3"/>
      <c r="L500" s="3"/>
      <c r="M500" s="3"/>
      <c r="N500" s="3"/>
      <c r="O500" s="3"/>
      <c r="P500" s="3"/>
      <c r="Q500" s="3"/>
      <c r="R500" s="3"/>
    </row>
    <row r="501" spans="1:18" ht="12" customHeight="1" x14ac:dyDescent="0.25">
      <c r="A501" s="3"/>
      <c r="B501" s="383"/>
      <c r="C501" s="3"/>
      <c r="D501" s="3"/>
      <c r="E501" s="3"/>
      <c r="F501" s="3"/>
      <c r="G501" s="3"/>
      <c r="H501" s="3"/>
      <c r="I501" s="3"/>
      <c r="J501" s="3"/>
      <c r="K501" s="3"/>
      <c r="L501" s="3"/>
      <c r="M501" s="3"/>
      <c r="N501" s="3"/>
      <c r="O501" s="3"/>
      <c r="P501" s="3"/>
      <c r="Q501" s="3"/>
      <c r="R501" s="3"/>
    </row>
    <row r="502" spans="1:18" ht="12" customHeight="1" x14ac:dyDescent="0.25">
      <c r="A502" s="3"/>
      <c r="B502" s="383"/>
      <c r="C502" s="3"/>
      <c r="D502" s="3"/>
      <c r="E502" s="3"/>
      <c r="F502" s="3"/>
      <c r="G502" s="3"/>
      <c r="H502" s="3"/>
      <c r="I502" s="3"/>
      <c r="J502" s="3"/>
      <c r="K502" s="3"/>
      <c r="L502" s="3"/>
      <c r="M502" s="3"/>
      <c r="N502" s="3"/>
      <c r="O502" s="3"/>
      <c r="P502" s="3"/>
      <c r="Q502" s="3"/>
      <c r="R502" s="3"/>
    </row>
    <row r="503" spans="1:18" ht="12" customHeight="1" x14ac:dyDescent="0.25">
      <c r="A503" s="3"/>
      <c r="B503" s="383"/>
      <c r="C503" s="3"/>
      <c r="D503" s="3"/>
      <c r="E503" s="3"/>
      <c r="F503" s="3"/>
      <c r="G503" s="3"/>
      <c r="H503" s="3"/>
      <c r="I503" s="3"/>
      <c r="J503" s="3"/>
      <c r="K503" s="3"/>
      <c r="L503" s="3"/>
      <c r="M503" s="3"/>
      <c r="N503" s="3"/>
      <c r="O503" s="3"/>
      <c r="P503" s="3"/>
      <c r="Q503" s="3"/>
      <c r="R503" s="3"/>
    </row>
    <row r="504" spans="1:18" ht="12" customHeight="1" x14ac:dyDescent="0.25">
      <c r="A504" s="3"/>
      <c r="B504" s="383"/>
      <c r="C504" s="3"/>
      <c r="D504" s="3"/>
      <c r="E504" s="3"/>
      <c r="F504" s="3"/>
      <c r="G504" s="3"/>
      <c r="H504" s="3"/>
      <c r="I504" s="3"/>
      <c r="J504" s="3"/>
      <c r="K504" s="3"/>
      <c r="L504" s="3"/>
      <c r="M504" s="3"/>
      <c r="N504" s="3"/>
      <c r="O504" s="3"/>
      <c r="P504" s="3"/>
      <c r="Q504" s="3"/>
      <c r="R504" s="3"/>
    </row>
    <row r="505" spans="1:18" ht="12" customHeight="1" x14ac:dyDescent="0.25">
      <c r="A505" s="3"/>
      <c r="B505" s="383"/>
      <c r="C505" s="3"/>
      <c r="D505" s="3"/>
      <c r="E505" s="3"/>
      <c r="F505" s="3"/>
      <c r="G505" s="3"/>
      <c r="H505" s="3"/>
      <c r="I505" s="3"/>
      <c r="J505" s="3"/>
      <c r="K505" s="3"/>
      <c r="L505" s="3"/>
      <c r="M505" s="3"/>
      <c r="N505" s="3"/>
      <c r="O505" s="3"/>
      <c r="P505" s="3"/>
      <c r="Q505" s="3"/>
      <c r="R505" s="3"/>
    </row>
    <row r="506" spans="1:18" ht="12" customHeight="1" x14ac:dyDescent="0.25">
      <c r="A506" s="3"/>
      <c r="B506" s="383"/>
      <c r="C506" s="3"/>
      <c r="D506" s="3"/>
      <c r="E506" s="3"/>
      <c r="F506" s="3"/>
      <c r="G506" s="3"/>
      <c r="H506" s="3"/>
      <c r="I506" s="3"/>
      <c r="J506" s="3"/>
      <c r="K506" s="3"/>
      <c r="L506" s="3"/>
      <c r="M506" s="3"/>
      <c r="N506" s="3"/>
      <c r="O506" s="3"/>
      <c r="P506" s="3"/>
      <c r="Q506" s="3"/>
      <c r="R506" s="3"/>
    </row>
    <row r="507" spans="1:18" ht="12" customHeight="1" x14ac:dyDescent="0.25">
      <c r="A507" s="3"/>
      <c r="B507" s="383"/>
      <c r="C507" s="3"/>
      <c r="D507" s="3"/>
      <c r="E507" s="3"/>
      <c r="F507" s="3"/>
      <c r="G507" s="3"/>
      <c r="H507" s="3"/>
      <c r="I507" s="3"/>
      <c r="J507" s="3"/>
      <c r="K507" s="3"/>
      <c r="L507" s="3"/>
      <c r="M507" s="3"/>
      <c r="N507" s="3"/>
      <c r="O507" s="3"/>
      <c r="P507" s="3"/>
      <c r="Q507" s="3"/>
      <c r="R507" s="3"/>
    </row>
    <row r="508" spans="1:18" ht="12" customHeight="1" x14ac:dyDescent="0.25">
      <c r="A508" s="3"/>
      <c r="B508" s="383"/>
      <c r="C508" s="3"/>
      <c r="D508" s="3"/>
      <c r="E508" s="3"/>
      <c r="F508" s="3"/>
      <c r="G508" s="3"/>
      <c r="H508" s="3"/>
      <c r="I508" s="3"/>
      <c r="J508" s="3"/>
      <c r="K508" s="3"/>
      <c r="L508" s="3"/>
      <c r="M508" s="3"/>
      <c r="N508" s="3"/>
      <c r="O508" s="3"/>
      <c r="P508" s="3"/>
      <c r="Q508" s="3"/>
      <c r="R508" s="3"/>
    </row>
    <row r="509" spans="1:18" ht="12" customHeight="1" x14ac:dyDescent="0.25">
      <c r="A509" s="3"/>
      <c r="B509" s="383"/>
      <c r="C509" s="3"/>
      <c r="D509" s="3"/>
      <c r="E509" s="3"/>
      <c r="F509" s="3"/>
      <c r="G509" s="3"/>
      <c r="H509" s="3"/>
      <c r="I509" s="3"/>
      <c r="J509" s="3"/>
      <c r="K509" s="3"/>
      <c r="L509" s="3"/>
      <c r="M509" s="3"/>
      <c r="N509" s="3"/>
      <c r="O509" s="3"/>
      <c r="P509" s="3"/>
      <c r="Q509" s="3"/>
      <c r="R509" s="3"/>
    </row>
    <row r="510" spans="1:18" ht="12" customHeight="1" x14ac:dyDescent="0.25">
      <c r="A510" s="3"/>
      <c r="B510" s="383"/>
      <c r="C510" s="3"/>
      <c r="D510" s="3"/>
      <c r="E510" s="3"/>
      <c r="F510" s="3"/>
      <c r="G510" s="3"/>
      <c r="H510" s="3"/>
      <c r="I510" s="3"/>
      <c r="J510" s="3"/>
      <c r="K510" s="3"/>
      <c r="L510" s="3"/>
      <c r="M510" s="3"/>
      <c r="N510" s="3"/>
      <c r="O510" s="3"/>
      <c r="P510" s="3"/>
      <c r="Q510" s="3"/>
      <c r="R510" s="3"/>
    </row>
    <row r="511" spans="1:18" ht="12" customHeight="1" x14ac:dyDescent="0.25">
      <c r="A511" s="3"/>
      <c r="B511" s="383"/>
      <c r="C511" s="3"/>
      <c r="D511" s="3"/>
      <c r="E511" s="3"/>
      <c r="F511" s="3"/>
      <c r="G511" s="3"/>
      <c r="H511" s="3"/>
      <c r="I511" s="3"/>
      <c r="J511" s="3"/>
      <c r="K511" s="3"/>
      <c r="L511" s="3"/>
      <c r="M511" s="3"/>
      <c r="N511" s="3"/>
      <c r="O511" s="3"/>
      <c r="P511" s="3"/>
      <c r="Q511" s="3"/>
      <c r="R511" s="3"/>
    </row>
    <row r="512" spans="1:18" ht="12" customHeight="1" x14ac:dyDescent="0.25">
      <c r="A512" s="3"/>
      <c r="B512" s="383"/>
      <c r="C512" s="3"/>
      <c r="D512" s="3"/>
      <c r="E512" s="3"/>
      <c r="F512" s="3"/>
      <c r="G512" s="3"/>
      <c r="H512" s="3"/>
      <c r="I512" s="3"/>
      <c r="J512" s="3"/>
      <c r="K512" s="3"/>
      <c r="L512" s="3"/>
      <c r="M512" s="3"/>
      <c r="N512" s="3"/>
      <c r="O512" s="3"/>
      <c r="P512" s="3"/>
      <c r="Q512" s="3"/>
      <c r="R512" s="3"/>
    </row>
    <row r="513" spans="1:18" ht="12" customHeight="1" x14ac:dyDescent="0.25">
      <c r="A513" s="3"/>
      <c r="B513" s="383"/>
      <c r="C513" s="3"/>
      <c r="D513" s="3"/>
      <c r="E513" s="3"/>
      <c r="F513" s="3"/>
      <c r="G513" s="3"/>
      <c r="H513" s="3"/>
      <c r="I513" s="3"/>
      <c r="J513" s="3"/>
      <c r="K513" s="3"/>
      <c r="L513" s="3"/>
      <c r="M513" s="3"/>
      <c r="N513" s="3"/>
      <c r="O513" s="3"/>
      <c r="P513" s="3"/>
      <c r="Q513" s="3"/>
      <c r="R513" s="3"/>
    </row>
    <row r="514" spans="1:18" ht="12" customHeight="1" x14ac:dyDescent="0.25">
      <c r="A514" s="3"/>
      <c r="B514" s="383"/>
      <c r="C514" s="3"/>
      <c r="D514" s="3"/>
      <c r="E514" s="3"/>
      <c r="F514" s="3"/>
      <c r="G514" s="3"/>
      <c r="H514" s="3"/>
      <c r="I514" s="3"/>
      <c r="J514" s="3"/>
      <c r="K514" s="3"/>
      <c r="L514" s="3"/>
      <c r="M514" s="3"/>
      <c r="N514" s="3"/>
      <c r="O514" s="3"/>
      <c r="P514" s="3"/>
      <c r="Q514" s="3"/>
      <c r="R514" s="3"/>
    </row>
    <row r="515" spans="1:18" ht="12" customHeight="1" x14ac:dyDescent="0.25">
      <c r="A515" s="3"/>
      <c r="B515" s="383"/>
      <c r="C515" s="3"/>
      <c r="D515" s="3"/>
      <c r="E515" s="3"/>
      <c r="F515" s="3"/>
      <c r="G515" s="3"/>
      <c r="H515" s="3"/>
      <c r="I515" s="3"/>
      <c r="J515" s="3"/>
      <c r="K515" s="3"/>
      <c r="L515" s="3"/>
      <c r="M515" s="3"/>
      <c r="N515" s="3"/>
      <c r="O515" s="3"/>
      <c r="P515" s="3"/>
      <c r="Q515" s="3"/>
      <c r="R515" s="3"/>
    </row>
    <row r="516" spans="1:18" ht="12" customHeight="1" x14ac:dyDescent="0.25">
      <c r="A516" s="3"/>
      <c r="B516" s="383"/>
      <c r="C516" s="3"/>
      <c r="D516" s="3"/>
      <c r="E516" s="3"/>
      <c r="F516" s="3"/>
      <c r="G516" s="3"/>
      <c r="H516" s="3"/>
      <c r="I516" s="3"/>
      <c r="J516" s="3"/>
      <c r="K516" s="3"/>
      <c r="L516" s="3"/>
      <c r="M516" s="3"/>
      <c r="N516" s="3"/>
      <c r="O516" s="3"/>
      <c r="P516" s="3"/>
      <c r="Q516" s="3"/>
      <c r="R516" s="3"/>
    </row>
    <row r="517" spans="1:18" ht="12" customHeight="1" x14ac:dyDescent="0.25">
      <c r="A517" s="3"/>
      <c r="B517" s="383"/>
      <c r="C517" s="3"/>
      <c r="D517" s="3"/>
      <c r="E517" s="3"/>
      <c r="F517" s="3"/>
      <c r="G517" s="3"/>
      <c r="H517" s="3"/>
      <c r="I517" s="3"/>
      <c r="J517" s="3"/>
      <c r="K517" s="3"/>
      <c r="L517" s="3"/>
      <c r="M517" s="3"/>
      <c r="N517" s="3"/>
      <c r="O517" s="3"/>
      <c r="P517" s="3"/>
      <c r="Q517" s="3"/>
      <c r="R517" s="3"/>
    </row>
    <row r="518" spans="1:18" ht="12" customHeight="1" x14ac:dyDescent="0.25">
      <c r="A518" s="3"/>
      <c r="B518" s="383"/>
      <c r="C518" s="3"/>
      <c r="D518" s="3"/>
      <c r="E518" s="3"/>
      <c r="F518" s="3"/>
      <c r="G518" s="3"/>
      <c r="H518" s="3"/>
      <c r="I518" s="3"/>
      <c r="J518" s="3"/>
      <c r="K518" s="3"/>
      <c r="L518" s="3"/>
      <c r="M518" s="3"/>
      <c r="N518" s="3"/>
      <c r="O518" s="3"/>
      <c r="P518" s="3"/>
      <c r="Q518" s="3"/>
      <c r="R518" s="3"/>
    </row>
    <row r="519" spans="1:18" ht="12" customHeight="1" x14ac:dyDescent="0.25">
      <c r="A519" s="3"/>
      <c r="B519" s="383"/>
      <c r="C519" s="3"/>
      <c r="D519" s="3"/>
      <c r="E519" s="3"/>
      <c r="F519" s="3"/>
      <c r="G519" s="3"/>
      <c r="H519" s="3"/>
      <c r="I519" s="3"/>
      <c r="J519" s="3"/>
      <c r="K519" s="3"/>
      <c r="L519" s="3"/>
      <c r="M519" s="3"/>
      <c r="N519" s="3"/>
      <c r="O519" s="3"/>
      <c r="P519" s="3"/>
      <c r="Q519" s="3"/>
      <c r="R519" s="3"/>
    </row>
    <row r="520" spans="1:18" ht="12" customHeight="1" x14ac:dyDescent="0.25">
      <c r="A520" s="3"/>
      <c r="B520" s="383"/>
      <c r="C520" s="3"/>
      <c r="D520" s="3"/>
      <c r="E520" s="3"/>
      <c r="F520" s="3"/>
      <c r="G520" s="3"/>
      <c r="H520" s="3"/>
      <c r="I520" s="3"/>
      <c r="J520" s="3"/>
      <c r="K520" s="3"/>
      <c r="L520" s="3"/>
      <c r="M520" s="3"/>
      <c r="N520" s="3"/>
      <c r="O520" s="3"/>
      <c r="P520" s="3"/>
      <c r="Q520" s="3"/>
      <c r="R520" s="3"/>
    </row>
    <row r="521" spans="1:18" ht="12" customHeight="1" x14ac:dyDescent="0.25">
      <c r="A521" s="3"/>
      <c r="B521" s="383"/>
      <c r="C521" s="3"/>
      <c r="D521" s="3"/>
      <c r="E521" s="3"/>
      <c r="F521" s="3"/>
      <c r="G521" s="3"/>
      <c r="H521" s="3"/>
      <c r="I521" s="3"/>
      <c r="J521" s="3"/>
      <c r="K521" s="3"/>
      <c r="L521" s="3"/>
      <c r="M521" s="3"/>
      <c r="N521" s="3"/>
      <c r="O521" s="3"/>
      <c r="P521" s="3"/>
      <c r="Q521" s="3"/>
      <c r="R521" s="3"/>
    </row>
    <row r="522" spans="1:18" ht="12" customHeight="1" x14ac:dyDescent="0.25">
      <c r="A522" s="3"/>
      <c r="B522" s="383"/>
      <c r="C522" s="3"/>
      <c r="D522" s="3"/>
      <c r="E522" s="3"/>
      <c r="F522" s="3"/>
      <c r="G522" s="3"/>
      <c r="H522" s="3"/>
      <c r="I522" s="3"/>
      <c r="J522" s="3"/>
      <c r="K522" s="3"/>
      <c r="L522" s="3"/>
      <c r="M522" s="3"/>
      <c r="N522" s="3"/>
      <c r="O522" s="3"/>
      <c r="P522" s="3"/>
      <c r="Q522" s="3"/>
      <c r="R522" s="3"/>
    </row>
    <row r="523" spans="1:18" ht="12" customHeight="1" x14ac:dyDescent="0.25">
      <c r="A523" s="3"/>
      <c r="B523" s="383"/>
      <c r="C523" s="3"/>
      <c r="D523" s="3"/>
      <c r="E523" s="3"/>
      <c r="F523" s="3"/>
      <c r="G523" s="3"/>
      <c r="H523" s="3"/>
      <c r="I523" s="3"/>
      <c r="J523" s="3"/>
      <c r="K523" s="3"/>
      <c r="L523" s="3"/>
      <c r="M523" s="3"/>
      <c r="N523" s="3"/>
      <c r="O523" s="3"/>
      <c r="P523" s="3"/>
      <c r="Q523" s="3"/>
      <c r="R523" s="3"/>
    </row>
    <row r="524" spans="1:18" ht="12" customHeight="1" x14ac:dyDescent="0.25">
      <c r="A524" s="3"/>
      <c r="B524" s="383"/>
      <c r="C524" s="3"/>
      <c r="D524" s="3"/>
      <c r="E524" s="3"/>
      <c r="F524" s="3"/>
      <c r="G524" s="3"/>
      <c r="H524" s="3"/>
      <c r="I524" s="3"/>
      <c r="J524" s="3"/>
      <c r="K524" s="3"/>
      <c r="L524" s="3"/>
      <c r="M524" s="3"/>
      <c r="N524" s="3"/>
      <c r="O524" s="3"/>
      <c r="P524" s="3"/>
      <c r="Q524" s="3"/>
      <c r="R524" s="3"/>
    </row>
    <row r="525" spans="1:18" ht="12" customHeight="1" x14ac:dyDescent="0.25">
      <c r="A525" s="3"/>
      <c r="B525" s="383"/>
      <c r="C525" s="3"/>
      <c r="D525" s="3"/>
      <c r="E525" s="3"/>
      <c r="F525" s="3"/>
      <c r="G525" s="3"/>
      <c r="H525" s="3"/>
      <c r="I525" s="3"/>
      <c r="J525" s="3"/>
      <c r="K525" s="3"/>
      <c r="L525" s="3"/>
      <c r="M525" s="3"/>
      <c r="N525" s="3"/>
      <c r="O525" s="3"/>
      <c r="P525" s="3"/>
      <c r="Q525" s="3"/>
      <c r="R525" s="3"/>
    </row>
    <row r="526" spans="1:18" ht="12" customHeight="1" x14ac:dyDescent="0.25">
      <c r="A526" s="3"/>
      <c r="B526" s="383"/>
      <c r="C526" s="3"/>
      <c r="D526" s="3"/>
      <c r="E526" s="3"/>
      <c r="F526" s="3"/>
      <c r="G526" s="3"/>
      <c r="H526" s="3"/>
      <c r="I526" s="3"/>
      <c r="J526" s="3"/>
      <c r="K526" s="3"/>
      <c r="L526" s="3"/>
      <c r="M526" s="3"/>
      <c r="N526" s="3"/>
      <c r="O526" s="3"/>
      <c r="P526" s="3"/>
      <c r="Q526" s="3"/>
      <c r="R526" s="3"/>
    </row>
    <row r="527" spans="1:18" ht="12" customHeight="1" x14ac:dyDescent="0.25">
      <c r="A527" s="3"/>
      <c r="B527" s="383"/>
      <c r="C527" s="3"/>
      <c r="D527" s="3"/>
      <c r="E527" s="3"/>
      <c r="F527" s="3"/>
      <c r="G527" s="3"/>
      <c r="H527" s="3"/>
      <c r="I527" s="3"/>
      <c r="J527" s="3"/>
      <c r="K527" s="3"/>
      <c r="L527" s="3"/>
      <c r="M527" s="3"/>
      <c r="N527" s="3"/>
      <c r="O527" s="3"/>
      <c r="P527" s="3"/>
      <c r="Q527" s="3"/>
      <c r="R527" s="3"/>
    </row>
    <row r="528" spans="1:18" ht="12" customHeight="1" x14ac:dyDescent="0.25">
      <c r="A528" s="3"/>
      <c r="B528" s="383"/>
      <c r="C528" s="3"/>
      <c r="D528" s="3"/>
      <c r="E528" s="3"/>
      <c r="F528" s="3"/>
      <c r="G528" s="3"/>
      <c r="H528" s="3"/>
      <c r="I528" s="3"/>
      <c r="J528" s="3"/>
      <c r="K528" s="3"/>
      <c r="L528" s="3"/>
      <c r="M528" s="3"/>
      <c r="N528" s="3"/>
      <c r="O528" s="3"/>
      <c r="P528" s="3"/>
      <c r="Q528" s="3"/>
      <c r="R528" s="3"/>
    </row>
    <row r="529" spans="1:18" ht="12" customHeight="1" x14ac:dyDescent="0.25">
      <c r="A529" s="3"/>
      <c r="B529" s="383"/>
      <c r="C529" s="3"/>
      <c r="D529" s="3"/>
      <c r="E529" s="3"/>
      <c r="F529" s="3"/>
      <c r="G529" s="3"/>
      <c r="H529" s="3"/>
      <c r="I529" s="3"/>
      <c r="J529" s="3"/>
      <c r="K529" s="3"/>
      <c r="L529" s="3"/>
      <c r="M529" s="3"/>
      <c r="N529" s="3"/>
      <c r="O529" s="3"/>
      <c r="P529" s="3"/>
      <c r="Q529" s="3"/>
      <c r="R529" s="3"/>
    </row>
    <row r="530" spans="1:18" ht="12" customHeight="1" x14ac:dyDescent="0.25">
      <c r="A530" s="3"/>
      <c r="B530" s="383"/>
      <c r="C530" s="3"/>
      <c r="D530" s="3"/>
      <c r="E530" s="3"/>
      <c r="F530" s="3"/>
      <c r="G530" s="3"/>
      <c r="H530" s="3"/>
      <c r="I530" s="3"/>
      <c r="J530" s="3"/>
      <c r="K530" s="3"/>
      <c r="L530" s="3"/>
      <c r="M530" s="3"/>
      <c r="N530" s="3"/>
      <c r="O530" s="3"/>
      <c r="P530" s="3"/>
      <c r="Q530" s="3"/>
      <c r="R530" s="3"/>
    </row>
    <row r="531" spans="1:18" ht="12" customHeight="1" x14ac:dyDescent="0.25">
      <c r="A531" s="3"/>
      <c r="B531" s="383"/>
      <c r="C531" s="3"/>
      <c r="D531" s="3"/>
      <c r="E531" s="3"/>
      <c r="F531" s="3"/>
      <c r="G531" s="3"/>
      <c r="H531" s="3"/>
      <c r="I531" s="3"/>
      <c r="J531" s="3"/>
      <c r="K531" s="3"/>
      <c r="L531" s="3"/>
      <c r="M531" s="3"/>
      <c r="N531" s="3"/>
      <c r="O531" s="3"/>
      <c r="P531" s="3"/>
      <c r="Q531" s="3"/>
      <c r="R531" s="3"/>
    </row>
    <row r="532" spans="1:18" ht="12" customHeight="1" x14ac:dyDescent="0.25">
      <c r="A532" s="3"/>
      <c r="B532" s="383"/>
      <c r="C532" s="3"/>
      <c r="D532" s="3"/>
      <c r="E532" s="3"/>
      <c r="F532" s="3"/>
      <c r="G532" s="3"/>
      <c r="H532" s="3"/>
      <c r="I532" s="3"/>
      <c r="J532" s="3"/>
      <c r="K532" s="3"/>
      <c r="L532" s="3"/>
      <c r="M532" s="3"/>
      <c r="N532" s="3"/>
      <c r="O532" s="3"/>
      <c r="P532" s="3"/>
      <c r="Q532" s="3"/>
      <c r="R532" s="3"/>
    </row>
    <row r="533" spans="1:18" ht="12" customHeight="1" x14ac:dyDescent="0.25">
      <c r="A533" s="3"/>
      <c r="B533" s="383"/>
      <c r="C533" s="3"/>
      <c r="D533" s="3"/>
      <c r="E533" s="3"/>
      <c r="F533" s="3"/>
      <c r="G533" s="3"/>
      <c r="H533" s="3"/>
      <c r="I533" s="3"/>
      <c r="J533" s="3"/>
      <c r="K533" s="3"/>
      <c r="L533" s="3"/>
      <c r="M533" s="3"/>
      <c r="N533" s="3"/>
      <c r="O533" s="3"/>
      <c r="P533" s="3"/>
      <c r="Q533" s="3"/>
      <c r="R533" s="3"/>
    </row>
    <row r="534" spans="1:18" ht="12" customHeight="1" x14ac:dyDescent="0.25">
      <c r="A534" s="3"/>
      <c r="B534" s="383"/>
      <c r="C534" s="3"/>
      <c r="D534" s="3"/>
      <c r="E534" s="3"/>
      <c r="F534" s="3"/>
      <c r="G534" s="3"/>
      <c r="H534" s="3"/>
      <c r="I534" s="3"/>
      <c r="J534" s="3"/>
      <c r="K534" s="3"/>
      <c r="L534" s="3"/>
      <c r="M534" s="3"/>
      <c r="N534" s="3"/>
      <c r="O534" s="3"/>
      <c r="P534" s="3"/>
      <c r="Q534" s="3"/>
      <c r="R534" s="3"/>
    </row>
    <row r="535" spans="1:18" ht="12" customHeight="1" x14ac:dyDescent="0.25">
      <c r="A535" s="3"/>
      <c r="B535" s="383"/>
      <c r="C535" s="3"/>
      <c r="D535" s="3"/>
      <c r="E535" s="3"/>
      <c r="F535" s="3"/>
      <c r="G535" s="3"/>
      <c r="H535" s="3"/>
      <c r="I535" s="3"/>
      <c r="J535" s="3"/>
      <c r="K535" s="3"/>
      <c r="L535" s="3"/>
      <c r="M535" s="3"/>
      <c r="N535" s="3"/>
      <c r="O535" s="3"/>
      <c r="P535" s="3"/>
      <c r="Q535" s="3"/>
      <c r="R535" s="3"/>
    </row>
    <row r="536" spans="1:18" ht="12" customHeight="1" x14ac:dyDescent="0.25">
      <c r="A536" s="3"/>
      <c r="B536" s="383"/>
      <c r="C536" s="3"/>
      <c r="D536" s="3"/>
      <c r="E536" s="3"/>
      <c r="F536" s="3"/>
      <c r="G536" s="3"/>
      <c r="H536" s="3"/>
      <c r="I536" s="3"/>
      <c r="J536" s="3"/>
      <c r="K536" s="3"/>
      <c r="L536" s="3"/>
      <c r="M536" s="3"/>
      <c r="N536" s="3"/>
      <c r="O536" s="3"/>
      <c r="P536" s="3"/>
      <c r="Q536" s="3"/>
      <c r="R536" s="3"/>
    </row>
    <row r="537" spans="1:18" ht="12" customHeight="1" x14ac:dyDescent="0.25">
      <c r="A537" s="3"/>
      <c r="B537" s="383"/>
      <c r="C537" s="3"/>
      <c r="D537" s="3"/>
      <c r="E537" s="3"/>
      <c r="F537" s="3"/>
      <c r="G537" s="3"/>
      <c r="H537" s="3"/>
      <c r="I537" s="3"/>
      <c r="J537" s="3"/>
      <c r="K537" s="3"/>
      <c r="L537" s="3"/>
      <c r="M537" s="3"/>
      <c r="N537" s="3"/>
      <c r="O537" s="3"/>
      <c r="P537" s="3"/>
      <c r="Q537" s="3"/>
      <c r="R537" s="3"/>
    </row>
    <row r="538" spans="1:18" ht="12" customHeight="1" x14ac:dyDescent="0.25">
      <c r="A538" s="3"/>
      <c r="B538" s="383"/>
      <c r="C538" s="3"/>
      <c r="D538" s="3"/>
      <c r="E538" s="3"/>
      <c r="F538" s="3"/>
      <c r="G538" s="3"/>
      <c r="H538" s="3"/>
      <c r="I538" s="3"/>
      <c r="J538" s="3"/>
      <c r="K538" s="3"/>
      <c r="L538" s="3"/>
      <c r="M538" s="3"/>
      <c r="N538" s="3"/>
      <c r="O538" s="3"/>
      <c r="P538" s="3"/>
      <c r="Q538" s="3"/>
      <c r="R538" s="3"/>
    </row>
    <row r="539" spans="1:18" ht="12" customHeight="1" x14ac:dyDescent="0.25">
      <c r="A539" s="3"/>
      <c r="B539" s="383"/>
      <c r="C539" s="3"/>
      <c r="D539" s="3"/>
      <c r="E539" s="3"/>
      <c r="F539" s="3"/>
      <c r="G539" s="3"/>
      <c r="H539" s="3"/>
      <c r="I539" s="3"/>
      <c r="J539" s="3"/>
      <c r="K539" s="3"/>
      <c r="L539" s="3"/>
      <c r="M539" s="3"/>
      <c r="N539" s="3"/>
      <c r="O539" s="3"/>
      <c r="P539" s="3"/>
      <c r="Q539" s="3"/>
      <c r="R539" s="3"/>
    </row>
    <row r="540" spans="1:18" ht="12" customHeight="1" x14ac:dyDescent="0.25">
      <c r="A540" s="3"/>
      <c r="B540" s="383"/>
      <c r="C540" s="3"/>
      <c r="D540" s="3"/>
      <c r="E540" s="3"/>
      <c r="F540" s="3"/>
      <c r="G540" s="3"/>
      <c r="H540" s="3"/>
      <c r="I540" s="3"/>
      <c r="J540" s="3"/>
      <c r="K540" s="3"/>
      <c r="L540" s="3"/>
      <c r="M540" s="3"/>
      <c r="N540" s="3"/>
      <c r="O540" s="3"/>
      <c r="P540" s="3"/>
      <c r="Q540" s="3"/>
      <c r="R540" s="3"/>
    </row>
    <row r="541" spans="1:18" ht="12" customHeight="1" x14ac:dyDescent="0.25">
      <c r="A541" s="3"/>
      <c r="B541" s="383"/>
      <c r="C541" s="3"/>
      <c r="D541" s="3"/>
      <c r="E541" s="3"/>
      <c r="F541" s="3"/>
      <c r="G541" s="3"/>
      <c r="H541" s="3"/>
      <c r="I541" s="3"/>
      <c r="J541" s="3"/>
      <c r="K541" s="3"/>
      <c r="L541" s="3"/>
      <c r="M541" s="3"/>
      <c r="N541" s="3"/>
      <c r="O541" s="3"/>
      <c r="P541" s="3"/>
      <c r="Q541" s="3"/>
      <c r="R541" s="3"/>
    </row>
    <row r="542" spans="1:18" ht="12" customHeight="1" x14ac:dyDescent="0.25">
      <c r="A542" s="3"/>
      <c r="B542" s="383"/>
      <c r="C542" s="3"/>
      <c r="D542" s="3"/>
      <c r="E542" s="3"/>
      <c r="F542" s="3"/>
      <c r="G542" s="3"/>
      <c r="H542" s="3"/>
      <c r="I542" s="3"/>
      <c r="J542" s="3"/>
      <c r="K542" s="3"/>
      <c r="L542" s="3"/>
      <c r="M542" s="3"/>
      <c r="N542" s="3"/>
      <c r="O542" s="3"/>
      <c r="P542" s="3"/>
      <c r="Q542" s="3"/>
      <c r="R542" s="3"/>
    </row>
    <row r="543" spans="1:18" ht="12" customHeight="1" x14ac:dyDescent="0.25">
      <c r="A543" s="3"/>
      <c r="B543" s="383"/>
      <c r="C543" s="3"/>
      <c r="D543" s="3"/>
      <c r="E543" s="3"/>
      <c r="F543" s="3"/>
      <c r="G543" s="3"/>
      <c r="H543" s="3"/>
      <c r="I543" s="3"/>
      <c r="J543" s="3"/>
      <c r="K543" s="3"/>
      <c r="L543" s="3"/>
      <c r="M543" s="3"/>
      <c r="N543" s="3"/>
      <c r="O543" s="3"/>
      <c r="P543" s="3"/>
      <c r="Q543" s="3"/>
      <c r="R543" s="3"/>
    </row>
    <row r="544" spans="1:18" ht="12" customHeight="1" x14ac:dyDescent="0.25">
      <c r="A544" s="3"/>
      <c r="B544" s="383"/>
      <c r="C544" s="3"/>
      <c r="D544" s="3"/>
      <c r="E544" s="3"/>
      <c r="F544" s="3"/>
      <c r="G544" s="3"/>
      <c r="H544" s="3"/>
      <c r="I544" s="3"/>
      <c r="J544" s="3"/>
      <c r="K544" s="3"/>
      <c r="L544" s="3"/>
      <c r="M544" s="3"/>
      <c r="N544" s="3"/>
      <c r="O544" s="3"/>
      <c r="P544" s="3"/>
      <c r="Q544" s="3"/>
      <c r="R544" s="3"/>
    </row>
    <row r="545" spans="1:18" ht="12" customHeight="1" x14ac:dyDescent="0.25">
      <c r="A545" s="3"/>
      <c r="B545" s="383"/>
      <c r="C545" s="3"/>
      <c r="D545" s="3"/>
      <c r="E545" s="3"/>
      <c r="F545" s="3"/>
      <c r="G545" s="3"/>
      <c r="H545" s="3"/>
      <c r="I545" s="3"/>
      <c r="J545" s="3"/>
      <c r="K545" s="3"/>
      <c r="L545" s="3"/>
      <c r="M545" s="3"/>
      <c r="N545" s="3"/>
      <c r="O545" s="3"/>
      <c r="P545" s="3"/>
      <c r="Q545" s="3"/>
      <c r="R545" s="3"/>
    </row>
    <row r="546" spans="1:18" ht="12" customHeight="1" x14ac:dyDescent="0.25">
      <c r="A546" s="3"/>
      <c r="B546" s="383"/>
      <c r="C546" s="3"/>
      <c r="D546" s="3"/>
      <c r="E546" s="3"/>
      <c r="F546" s="3"/>
      <c r="G546" s="3"/>
      <c r="H546" s="3"/>
      <c r="I546" s="3"/>
      <c r="J546" s="3"/>
      <c r="K546" s="3"/>
      <c r="L546" s="3"/>
      <c r="M546" s="3"/>
      <c r="N546" s="3"/>
      <c r="O546" s="3"/>
      <c r="P546" s="3"/>
      <c r="Q546" s="3"/>
      <c r="R546" s="3"/>
    </row>
    <row r="547" spans="1:18" ht="12" customHeight="1" x14ac:dyDescent="0.25">
      <c r="A547" s="3"/>
      <c r="B547" s="383"/>
      <c r="C547" s="3"/>
      <c r="D547" s="3"/>
      <c r="E547" s="3"/>
      <c r="F547" s="3"/>
      <c r="G547" s="3"/>
      <c r="H547" s="3"/>
      <c r="I547" s="3"/>
      <c r="J547" s="3"/>
      <c r="K547" s="3"/>
      <c r="L547" s="3"/>
      <c r="M547" s="3"/>
      <c r="N547" s="3"/>
      <c r="O547" s="3"/>
      <c r="P547" s="3"/>
      <c r="Q547" s="3"/>
      <c r="R547" s="3"/>
    </row>
    <row r="548" spans="1:18" ht="12" customHeight="1" x14ac:dyDescent="0.25">
      <c r="A548" s="3"/>
      <c r="B548" s="383"/>
      <c r="C548" s="3"/>
      <c r="D548" s="3"/>
      <c r="E548" s="3"/>
      <c r="F548" s="3"/>
      <c r="G548" s="3"/>
      <c r="H548" s="3"/>
      <c r="I548" s="3"/>
      <c r="J548" s="3"/>
      <c r="K548" s="3"/>
      <c r="L548" s="3"/>
      <c r="M548" s="3"/>
      <c r="N548" s="3"/>
      <c r="O548" s="3"/>
      <c r="P548" s="3"/>
      <c r="Q548" s="3"/>
      <c r="R548" s="3"/>
    </row>
    <row r="549" spans="1:18" ht="12" customHeight="1" x14ac:dyDescent="0.25">
      <c r="A549" s="3"/>
      <c r="B549" s="383"/>
      <c r="C549" s="3"/>
      <c r="D549" s="3"/>
      <c r="E549" s="3"/>
      <c r="F549" s="3"/>
      <c r="G549" s="3"/>
      <c r="H549" s="3"/>
      <c r="I549" s="3"/>
      <c r="J549" s="3"/>
      <c r="K549" s="3"/>
      <c r="L549" s="3"/>
      <c r="M549" s="3"/>
      <c r="N549" s="3"/>
      <c r="O549" s="3"/>
      <c r="P549" s="3"/>
      <c r="Q549" s="3"/>
      <c r="R549" s="3"/>
    </row>
    <row r="550" spans="1:18" ht="12" customHeight="1" x14ac:dyDescent="0.25">
      <c r="A550" s="3"/>
      <c r="B550" s="383"/>
      <c r="C550" s="3"/>
      <c r="D550" s="3"/>
      <c r="E550" s="3"/>
      <c r="F550" s="3"/>
      <c r="G550" s="3"/>
      <c r="H550" s="3"/>
      <c r="I550" s="3"/>
      <c r="J550" s="3"/>
      <c r="K550" s="3"/>
      <c r="L550" s="3"/>
      <c r="M550" s="3"/>
      <c r="N550" s="3"/>
      <c r="O550" s="3"/>
      <c r="P550" s="3"/>
      <c r="Q550" s="3"/>
      <c r="R550" s="3"/>
    </row>
    <row r="551" spans="1:18" ht="12" customHeight="1" x14ac:dyDescent="0.25">
      <c r="A551" s="3"/>
      <c r="B551" s="383"/>
      <c r="C551" s="3"/>
      <c r="D551" s="3"/>
      <c r="E551" s="3"/>
      <c r="F551" s="3"/>
      <c r="G551" s="3"/>
      <c r="H551" s="3"/>
      <c r="I551" s="3"/>
      <c r="J551" s="3"/>
      <c r="K551" s="3"/>
      <c r="L551" s="3"/>
      <c r="M551" s="3"/>
      <c r="N551" s="3"/>
      <c r="O551" s="3"/>
      <c r="P551" s="3"/>
      <c r="Q551" s="3"/>
      <c r="R551" s="3"/>
    </row>
    <row r="552" spans="1:18" ht="12" customHeight="1" x14ac:dyDescent="0.25">
      <c r="A552" s="3"/>
      <c r="B552" s="383"/>
      <c r="C552" s="3"/>
      <c r="D552" s="3"/>
      <c r="E552" s="3"/>
      <c r="F552" s="3"/>
      <c r="G552" s="3"/>
      <c r="H552" s="3"/>
      <c r="I552" s="3"/>
      <c r="J552" s="3"/>
      <c r="K552" s="3"/>
      <c r="L552" s="3"/>
      <c r="M552" s="3"/>
      <c r="N552" s="3"/>
      <c r="O552" s="3"/>
      <c r="P552" s="3"/>
      <c r="Q552" s="3"/>
      <c r="R552" s="3"/>
    </row>
    <row r="553" spans="1:18" ht="12" customHeight="1" x14ac:dyDescent="0.25">
      <c r="A553" s="3"/>
      <c r="B553" s="383"/>
      <c r="C553" s="3"/>
      <c r="D553" s="3"/>
      <c r="E553" s="3"/>
      <c r="F553" s="3"/>
      <c r="G553" s="3"/>
      <c r="H553" s="3"/>
      <c r="I553" s="3"/>
      <c r="J553" s="3"/>
      <c r="K553" s="3"/>
      <c r="L553" s="3"/>
      <c r="M553" s="3"/>
      <c r="N553" s="3"/>
      <c r="O553" s="3"/>
      <c r="P553" s="3"/>
      <c r="Q553" s="3"/>
      <c r="R553" s="3"/>
    </row>
    <row r="554" spans="1:18" ht="12" customHeight="1" x14ac:dyDescent="0.25">
      <c r="A554" s="3"/>
      <c r="B554" s="383"/>
      <c r="C554" s="3"/>
      <c r="D554" s="3"/>
      <c r="E554" s="3"/>
      <c r="F554" s="3"/>
      <c r="G554" s="3"/>
      <c r="H554" s="3"/>
      <c r="I554" s="3"/>
      <c r="J554" s="3"/>
      <c r="K554" s="3"/>
      <c r="L554" s="3"/>
      <c r="M554" s="3"/>
      <c r="N554" s="3"/>
      <c r="O554" s="3"/>
      <c r="P554" s="3"/>
      <c r="Q554" s="3"/>
      <c r="R554" s="3"/>
    </row>
    <row r="555" spans="1:18" ht="12" customHeight="1" x14ac:dyDescent="0.25">
      <c r="A555" s="3"/>
      <c r="B555" s="383"/>
      <c r="C555" s="3"/>
      <c r="D555" s="3"/>
      <c r="E555" s="3"/>
      <c r="F555" s="3"/>
      <c r="G555" s="3"/>
      <c r="H555" s="3"/>
      <c r="I555" s="3"/>
      <c r="J555" s="3"/>
      <c r="K555" s="3"/>
      <c r="L555" s="3"/>
      <c r="M555" s="3"/>
      <c r="N555" s="3"/>
      <c r="O555" s="3"/>
      <c r="P555" s="3"/>
      <c r="Q555" s="3"/>
      <c r="R555" s="3"/>
    </row>
    <row r="556" spans="1:18" ht="12" customHeight="1" x14ac:dyDescent="0.25">
      <c r="A556" s="3"/>
      <c r="B556" s="383"/>
      <c r="C556" s="3"/>
      <c r="D556" s="3"/>
      <c r="E556" s="3"/>
      <c r="F556" s="3"/>
      <c r="G556" s="3"/>
      <c r="H556" s="3"/>
      <c r="I556" s="3"/>
      <c r="J556" s="3"/>
      <c r="K556" s="3"/>
      <c r="L556" s="3"/>
      <c r="M556" s="3"/>
      <c r="N556" s="3"/>
      <c r="O556" s="3"/>
      <c r="P556" s="3"/>
      <c r="Q556" s="3"/>
      <c r="R556" s="3"/>
    </row>
    <row r="557" spans="1:18" ht="12" customHeight="1" x14ac:dyDescent="0.25">
      <c r="A557" s="3"/>
      <c r="B557" s="383"/>
      <c r="C557" s="3"/>
      <c r="D557" s="3"/>
      <c r="E557" s="3"/>
      <c r="F557" s="3"/>
      <c r="G557" s="3"/>
      <c r="H557" s="3"/>
      <c r="I557" s="3"/>
      <c r="J557" s="3"/>
      <c r="K557" s="3"/>
      <c r="L557" s="3"/>
      <c r="M557" s="3"/>
      <c r="N557" s="3"/>
      <c r="O557" s="3"/>
      <c r="P557" s="3"/>
      <c r="Q557" s="3"/>
      <c r="R557" s="3"/>
    </row>
    <row r="558" spans="1:18" ht="12" customHeight="1" x14ac:dyDescent="0.25">
      <c r="A558" s="3"/>
      <c r="B558" s="383"/>
      <c r="C558" s="3"/>
      <c r="D558" s="3"/>
      <c r="E558" s="3"/>
      <c r="F558" s="3"/>
      <c r="G558" s="3"/>
      <c r="H558" s="3"/>
      <c r="I558" s="3"/>
      <c r="J558" s="3"/>
      <c r="K558" s="3"/>
      <c r="L558" s="3"/>
      <c r="M558" s="3"/>
      <c r="N558" s="3"/>
      <c r="O558" s="3"/>
      <c r="P558" s="3"/>
      <c r="Q558" s="3"/>
      <c r="R558" s="3"/>
    </row>
    <row r="559" spans="1:18" ht="12" customHeight="1" x14ac:dyDescent="0.25">
      <c r="A559" s="3"/>
      <c r="B559" s="383"/>
      <c r="C559" s="3"/>
      <c r="D559" s="3"/>
      <c r="E559" s="3"/>
      <c r="F559" s="3"/>
      <c r="G559" s="3"/>
      <c r="H559" s="3"/>
      <c r="I559" s="3"/>
      <c r="J559" s="3"/>
      <c r="K559" s="3"/>
      <c r="L559" s="3"/>
      <c r="M559" s="3"/>
      <c r="N559" s="3"/>
      <c r="O559" s="3"/>
      <c r="P559" s="3"/>
      <c r="Q559" s="3"/>
      <c r="R559" s="3"/>
    </row>
    <row r="560" spans="1:18" ht="12" customHeight="1" x14ac:dyDescent="0.25">
      <c r="A560" s="3"/>
      <c r="B560" s="383"/>
      <c r="C560" s="3"/>
      <c r="D560" s="3"/>
      <c r="E560" s="3"/>
      <c r="F560" s="3"/>
      <c r="G560" s="3"/>
      <c r="H560" s="3"/>
      <c r="I560" s="3"/>
      <c r="J560" s="3"/>
      <c r="K560" s="3"/>
      <c r="L560" s="3"/>
      <c r="M560" s="3"/>
      <c r="N560" s="3"/>
      <c r="O560" s="3"/>
      <c r="P560" s="3"/>
      <c r="Q560" s="3"/>
      <c r="R560" s="3"/>
    </row>
    <row r="561" spans="1:18" ht="12" customHeight="1" x14ac:dyDescent="0.25">
      <c r="A561" s="3"/>
      <c r="B561" s="383"/>
      <c r="C561" s="3"/>
      <c r="D561" s="3"/>
      <c r="E561" s="3"/>
      <c r="F561" s="3"/>
      <c r="G561" s="3"/>
      <c r="H561" s="3"/>
      <c r="I561" s="3"/>
      <c r="J561" s="3"/>
      <c r="K561" s="3"/>
      <c r="L561" s="3"/>
      <c r="M561" s="3"/>
      <c r="N561" s="3"/>
      <c r="O561" s="3"/>
      <c r="P561" s="3"/>
      <c r="Q561" s="3"/>
      <c r="R561" s="3"/>
    </row>
    <row r="562" spans="1:18" ht="12" customHeight="1" x14ac:dyDescent="0.25">
      <c r="A562" s="3"/>
      <c r="B562" s="383"/>
      <c r="C562" s="3"/>
      <c r="D562" s="3"/>
      <c r="E562" s="3"/>
      <c r="F562" s="3"/>
      <c r="G562" s="3"/>
      <c r="H562" s="3"/>
      <c r="I562" s="3"/>
      <c r="J562" s="3"/>
      <c r="K562" s="3"/>
      <c r="L562" s="3"/>
      <c r="M562" s="3"/>
      <c r="N562" s="3"/>
      <c r="O562" s="3"/>
      <c r="P562" s="3"/>
      <c r="Q562" s="3"/>
      <c r="R562" s="3"/>
    </row>
    <row r="563" spans="1:18" ht="12" customHeight="1" x14ac:dyDescent="0.25">
      <c r="A563" s="3"/>
      <c r="B563" s="383"/>
      <c r="C563" s="3"/>
      <c r="D563" s="3"/>
      <c r="E563" s="3"/>
      <c r="F563" s="3"/>
      <c r="G563" s="3"/>
      <c r="H563" s="3"/>
      <c r="I563" s="3"/>
      <c r="J563" s="3"/>
      <c r="K563" s="3"/>
      <c r="L563" s="3"/>
      <c r="M563" s="3"/>
      <c r="N563" s="3"/>
      <c r="O563" s="3"/>
      <c r="P563" s="3"/>
      <c r="Q563" s="3"/>
      <c r="R563" s="3"/>
    </row>
    <row r="564" spans="1:18" ht="12" customHeight="1" x14ac:dyDescent="0.25">
      <c r="A564" s="3"/>
      <c r="B564" s="383"/>
      <c r="C564" s="3"/>
      <c r="D564" s="3"/>
      <c r="E564" s="3"/>
      <c r="F564" s="3"/>
      <c r="G564" s="3"/>
      <c r="H564" s="3"/>
      <c r="I564" s="3"/>
      <c r="J564" s="3"/>
      <c r="K564" s="3"/>
      <c r="L564" s="3"/>
      <c r="M564" s="3"/>
      <c r="N564" s="3"/>
      <c r="O564" s="3"/>
      <c r="P564" s="3"/>
      <c r="Q564" s="3"/>
      <c r="R564" s="3"/>
    </row>
    <row r="565" spans="1:18" ht="12" customHeight="1" x14ac:dyDescent="0.25">
      <c r="A565" s="3"/>
      <c r="B565" s="383"/>
      <c r="C565" s="3"/>
      <c r="D565" s="3"/>
      <c r="E565" s="3"/>
      <c r="F565" s="3"/>
      <c r="G565" s="3"/>
      <c r="H565" s="3"/>
      <c r="I565" s="3"/>
      <c r="J565" s="3"/>
      <c r="K565" s="3"/>
      <c r="L565" s="3"/>
      <c r="M565" s="3"/>
      <c r="N565" s="3"/>
      <c r="O565" s="3"/>
      <c r="P565" s="3"/>
      <c r="Q565" s="3"/>
      <c r="R565" s="3"/>
    </row>
    <row r="566" spans="1:18" ht="12" customHeight="1" x14ac:dyDescent="0.25">
      <c r="A566" s="3"/>
      <c r="B566" s="383"/>
      <c r="C566" s="3"/>
      <c r="D566" s="3"/>
      <c r="E566" s="3"/>
      <c r="F566" s="3"/>
      <c r="G566" s="3"/>
      <c r="H566" s="3"/>
      <c r="I566" s="3"/>
      <c r="J566" s="3"/>
      <c r="K566" s="3"/>
      <c r="L566" s="3"/>
      <c r="M566" s="3"/>
      <c r="N566" s="3"/>
      <c r="O566" s="3"/>
      <c r="P566" s="3"/>
      <c r="Q566" s="3"/>
      <c r="R566" s="3"/>
    </row>
    <row r="567" spans="1:18" ht="12" customHeight="1" x14ac:dyDescent="0.25">
      <c r="A567" s="3"/>
      <c r="B567" s="383"/>
      <c r="C567" s="3"/>
      <c r="D567" s="3"/>
      <c r="E567" s="3"/>
      <c r="F567" s="3"/>
      <c r="G567" s="3"/>
      <c r="H567" s="3"/>
      <c r="I567" s="3"/>
      <c r="J567" s="3"/>
      <c r="K567" s="3"/>
      <c r="L567" s="3"/>
      <c r="M567" s="3"/>
      <c r="N567" s="3"/>
      <c r="O567" s="3"/>
      <c r="P567" s="3"/>
      <c r="Q567" s="3"/>
      <c r="R567" s="3"/>
    </row>
    <row r="568" spans="1:18" ht="12" customHeight="1" x14ac:dyDescent="0.25">
      <c r="A568" s="3"/>
      <c r="B568" s="383"/>
      <c r="C568" s="3"/>
      <c r="D568" s="3"/>
      <c r="E568" s="3"/>
      <c r="F568" s="3"/>
      <c r="G568" s="3"/>
      <c r="H568" s="3"/>
      <c r="I568" s="3"/>
      <c r="J568" s="3"/>
      <c r="K568" s="3"/>
      <c r="L568" s="3"/>
      <c r="M568" s="3"/>
      <c r="N568" s="3"/>
      <c r="O568" s="3"/>
      <c r="P568" s="3"/>
      <c r="Q568" s="3"/>
      <c r="R568" s="3"/>
    </row>
    <row r="569" spans="1:18" ht="12" customHeight="1" x14ac:dyDescent="0.25">
      <c r="A569" s="3"/>
      <c r="B569" s="383"/>
      <c r="C569" s="3"/>
      <c r="D569" s="3"/>
      <c r="E569" s="3"/>
      <c r="F569" s="3"/>
      <c r="G569" s="3"/>
      <c r="H569" s="3"/>
      <c r="I569" s="3"/>
      <c r="J569" s="3"/>
      <c r="K569" s="3"/>
      <c r="L569" s="3"/>
      <c r="M569" s="3"/>
      <c r="N569" s="3"/>
      <c r="O569" s="3"/>
      <c r="P569" s="3"/>
      <c r="Q569" s="3"/>
      <c r="R569" s="3"/>
    </row>
    <row r="570" spans="1:18" ht="12" customHeight="1" x14ac:dyDescent="0.25">
      <c r="A570" s="3"/>
      <c r="B570" s="383"/>
      <c r="C570" s="3"/>
      <c r="D570" s="3"/>
      <c r="E570" s="3"/>
      <c r="F570" s="3"/>
      <c r="G570" s="3"/>
      <c r="H570" s="3"/>
      <c r="I570" s="3"/>
      <c r="J570" s="3"/>
      <c r="K570" s="3"/>
      <c r="L570" s="3"/>
      <c r="M570" s="3"/>
      <c r="N570" s="3"/>
      <c r="O570" s="3"/>
      <c r="P570" s="3"/>
      <c r="Q570" s="3"/>
      <c r="R570" s="3"/>
    </row>
    <row r="571" spans="1:18" ht="12" customHeight="1" x14ac:dyDescent="0.25">
      <c r="A571" s="3"/>
      <c r="B571" s="383"/>
      <c r="C571" s="3"/>
      <c r="D571" s="3"/>
      <c r="E571" s="3"/>
      <c r="F571" s="3"/>
      <c r="G571" s="3"/>
      <c r="H571" s="3"/>
      <c r="I571" s="3"/>
      <c r="J571" s="3"/>
      <c r="K571" s="3"/>
      <c r="L571" s="3"/>
      <c r="M571" s="3"/>
      <c r="N571" s="3"/>
      <c r="O571" s="3"/>
      <c r="P571" s="3"/>
      <c r="Q571" s="3"/>
      <c r="R571" s="3"/>
    </row>
    <row r="572" spans="1:18" ht="12" customHeight="1" x14ac:dyDescent="0.25">
      <c r="A572" s="3"/>
      <c r="B572" s="383"/>
      <c r="C572" s="3"/>
      <c r="D572" s="3"/>
      <c r="E572" s="3"/>
      <c r="F572" s="3"/>
      <c r="G572" s="3"/>
      <c r="H572" s="3"/>
      <c r="I572" s="3"/>
      <c r="J572" s="3"/>
      <c r="K572" s="3"/>
      <c r="L572" s="3"/>
      <c r="M572" s="3"/>
      <c r="N572" s="3"/>
      <c r="O572" s="3"/>
      <c r="P572" s="3"/>
      <c r="Q572" s="3"/>
      <c r="R572" s="3"/>
    </row>
    <row r="573" spans="1:18" ht="12" customHeight="1" x14ac:dyDescent="0.25">
      <c r="A573" s="3"/>
      <c r="B573" s="383"/>
      <c r="C573" s="3"/>
      <c r="D573" s="3"/>
      <c r="E573" s="3"/>
      <c r="F573" s="3"/>
      <c r="G573" s="3"/>
      <c r="H573" s="3"/>
      <c r="I573" s="3"/>
      <c r="J573" s="3"/>
      <c r="K573" s="3"/>
      <c r="L573" s="3"/>
      <c r="M573" s="3"/>
      <c r="N573" s="3"/>
      <c r="O573" s="3"/>
      <c r="P573" s="3"/>
      <c r="Q573" s="3"/>
      <c r="R573" s="3"/>
    </row>
    <row r="574" spans="1:18" ht="12" customHeight="1" x14ac:dyDescent="0.25">
      <c r="A574" s="3"/>
      <c r="B574" s="383"/>
      <c r="C574" s="3"/>
      <c r="D574" s="3"/>
      <c r="E574" s="3"/>
      <c r="F574" s="3"/>
      <c r="G574" s="3"/>
      <c r="H574" s="3"/>
      <c r="I574" s="3"/>
      <c r="J574" s="3"/>
      <c r="K574" s="3"/>
      <c r="L574" s="3"/>
      <c r="M574" s="3"/>
      <c r="N574" s="3"/>
      <c r="O574" s="3"/>
      <c r="P574" s="3"/>
      <c r="Q574" s="3"/>
      <c r="R574" s="3"/>
    </row>
    <row r="575" spans="1:18" ht="12" customHeight="1" x14ac:dyDescent="0.25">
      <c r="A575" s="3"/>
      <c r="B575" s="383"/>
      <c r="C575" s="3"/>
      <c r="D575" s="3"/>
      <c r="E575" s="3"/>
      <c r="F575" s="3"/>
      <c r="G575" s="3"/>
      <c r="H575" s="3"/>
      <c r="I575" s="3"/>
      <c r="J575" s="3"/>
      <c r="K575" s="3"/>
      <c r="L575" s="3"/>
      <c r="M575" s="3"/>
      <c r="N575" s="3"/>
      <c r="O575" s="3"/>
      <c r="P575" s="3"/>
      <c r="Q575" s="3"/>
      <c r="R575" s="3"/>
    </row>
    <row r="576" spans="1:18" ht="12" customHeight="1" x14ac:dyDescent="0.25">
      <c r="A576" s="3"/>
      <c r="B576" s="383"/>
      <c r="C576" s="3"/>
      <c r="D576" s="3"/>
      <c r="E576" s="3"/>
      <c r="F576" s="3"/>
      <c r="G576" s="3"/>
      <c r="H576" s="3"/>
      <c r="I576" s="3"/>
      <c r="J576" s="3"/>
      <c r="K576" s="3"/>
      <c r="L576" s="3"/>
      <c r="M576" s="3"/>
      <c r="N576" s="3"/>
      <c r="O576" s="3"/>
      <c r="P576" s="3"/>
      <c r="Q576" s="3"/>
      <c r="R576" s="3"/>
    </row>
    <row r="577" spans="1:18" ht="12" customHeight="1" x14ac:dyDescent="0.25">
      <c r="A577" s="3"/>
      <c r="B577" s="383"/>
      <c r="C577" s="3"/>
      <c r="D577" s="3"/>
      <c r="E577" s="3"/>
      <c r="F577" s="3"/>
      <c r="G577" s="3"/>
      <c r="H577" s="3"/>
      <c r="I577" s="3"/>
      <c r="J577" s="3"/>
      <c r="K577" s="3"/>
      <c r="L577" s="3"/>
      <c r="M577" s="3"/>
      <c r="N577" s="3"/>
      <c r="O577" s="3"/>
      <c r="P577" s="3"/>
      <c r="Q577" s="3"/>
      <c r="R577" s="3"/>
    </row>
    <row r="578" spans="1:18" ht="12" customHeight="1" x14ac:dyDescent="0.25">
      <c r="A578" s="3"/>
      <c r="B578" s="383"/>
      <c r="C578" s="3"/>
      <c r="D578" s="3"/>
      <c r="E578" s="3"/>
      <c r="F578" s="3"/>
      <c r="G578" s="3"/>
      <c r="H578" s="3"/>
      <c r="I578" s="3"/>
      <c r="J578" s="3"/>
      <c r="K578" s="3"/>
      <c r="L578" s="3"/>
      <c r="M578" s="3"/>
      <c r="N578" s="3"/>
      <c r="O578" s="3"/>
      <c r="P578" s="3"/>
      <c r="Q578" s="3"/>
      <c r="R578" s="3"/>
    </row>
    <row r="579" spans="1:18" ht="12" customHeight="1" x14ac:dyDescent="0.25">
      <c r="A579" s="3"/>
      <c r="B579" s="383"/>
      <c r="C579" s="3"/>
      <c r="D579" s="3"/>
      <c r="E579" s="3"/>
      <c r="F579" s="3"/>
      <c r="G579" s="3"/>
      <c r="H579" s="3"/>
      <c r="I579" s="3"/>
      <c r="J579" s="3"/>
      <c r="K579" s="3"/>
      <c r="L579" s="3"/>
      <c r="M579" s="3"/>
      <c r="N579" s="3"/>
      <c r="O579" s="3"/>
      <c r="P579" s="3"/>
      <c r="Q579" s="3"/>
      <c r="R579" s="3"/>
    </row>
    <row r="580" spans="1:18" ht="12" customHeight="1" x14ac:dyDescent="0.25">
      <c r="A580" s="3"/>
      <c r="B580" s="383"/>
      <c r="C580" s="3"/>
      <c r="D580" s="3"/>
      <c r="E580" s="3"/>
      <c r="F580" s="3"/>
      <c r="G580" s="3"/>
      <c r="H580" s="3"/>
      <c r="I580" s="3"/>
      <c r="J580" s="3"/>
      <c r="K580" s="3"/>
      <c r="L580" s="3"/>
      <c r="M580" s="3"/>
      <c r="N580" s="3"/>
      <c r="O580" s="3"/>
      <c r="P580" s="3"/>
      <c r="Q580" s="3"/>
      <c r="R580" s="3"/>
    </row>
    <row r="581" spans="1:18" ht="12" customHeight="1" x14ac:dyDescent="0.25">
      <c r="A581" s="3"/>
      <c r="B581" s="383"/>
      <c r="C581" s="3"/>
      <c r="D581" s="3"/>
      <c r="E581" s="3"/>
      <c r="F581" s="3"/>
      <c r="G581" s="3"/>
      <c r="H581" s="3"/>
      <c r="I581" s="3"/>
      <c r="J581" s="3"/>
      <c r="K581" s="3"/>
      <c r="L581" s="3"/>
      <c r="M581" s="3"/>
      <c r="N581" s="3"/>
      <c r="O581" s="3"/>
      <c r="P581" s="3"/>
      <c r="Q581" s="3"/>
      <c r="R581" s="3"/>
    </row>
    <row r="582" spans="1:18" ht="12" customHeight="1" x14ac:dyDescent="0.25">
      <c r="A582" s="3"/>
      <c r="B582" s="383"/>
      <c r="C582" s="3"/>
      <c r="D582" s="3"/>
      <c r="E582" s="3"/>
      <c r="F582" s="3"/>
      <c r="G582" s="3"/>
      <c r="H582" s="3"/>
      <c r="I582" s="3"/>
      <c r="J582" s="3"/>
      <c r="K582" s="3"/>
      <c r="L582" s="3"/>
      <c r="M582" s="3"/>
      <c r="N582" s="3"/>
      <c r="O582" s="3"/>
      <c r="P582" s="3"/>
      <c r="Q582" s="3"/>
      <c r="R582" s="3"/>
    </row>
    <row r="583" spans="1:18" ht="12" customHeight="1" x14ac:dyDescent="0.25">
      <c r="A583" s="3"/>
      <c r="B583" s="383"/>
      <c r="C583" s="3"/>
      <c r="D583" s="3"/>
      <c r="E583" s="3"/>
      <c r="F583" s="3"/>
      <c r="G583" s="3"/>
      <c r="H583" s="3"/>
      <c r="I583" s="3"/>
      <c r="J583" s="3"/>
      <c r="K583" s="3"/>
      <c r="L583" s="3"/>
      <c r="M583" s="3"/>
      <c r="N583" s="3"/>
      <c r="O583" s="3"/>
      <c r="P583" s="3"/>
      <c r="Q583" s="3"/>
      <c r="R583" s="3"/>
    </row>
    <row r="584" spans="1:18" ht="12" customHeight="1" x14ac:dyDescent="0.25">
      <c r="A584" s="3"/>
      <c r="B584" s="383"/>
      <c r="C584" s="3"/>
      <c r="D584" s="3"/>
      <c r="E584" s="3"/>
      <c r="F584" s="3"/>
      <c r="G584" s="3"/>
      <c r="H584" s="3"/>
      <c r="I584" s="3"/>
      <c r="J584" s="3"/>
      <c r="K584" s="3"/>
      <c r="L584" s="3"/>
      <c r="M584" s="3"/>
      <c r="N584" s="3"/>
      <c r="O584" s="3"/>
      <c r="P584" s="3"/>
      <c r="Q584" s="3"/>
      <c r="R584" s="3"/>
    </row>
    <row r="585" spans="1:18" ht="12" customHeight="1" x14ac:dyDescent="0.25">
      <c r="A585" s="3"/>
      <c r="B585" s="383"/>
      <c r="C585" s="3"/>
      <c r="D585" s="3"/>
      <c r="E585" s="3"/>
      <c r="F585" s="3"/>
      <c r="G585" s="3"/>
      <c r="H585" s="3"/>
      <c r="I585" s="3"/>
      <c r="J585" s="3"/>
      <c r="K585" s="3"/>
      <c r="L585" s="3"/>
      <c r="M585" s="3"/>
      <c r="N585" s="3"/>
      <c r="O585" s="3"/>
      <c r="P585" s="3"/>
      <c r="Q585" s="3"/>
      <c r="R585" s="3"/>
    </row>
    <row r="586" spans="1:18" ht="12" customHeight="1" x14ac:dyDescent="0.25">
      <c r="A586" s="3"/>
      <c r="B586" s="383"/>
      <c r="C586" s="3"/>
      <c r="D586" s="3"/>
      <c r="E586" s="3"/>
      <c r="F586" s="3"/>
      <c r="G586" s="3"/>
      <c r="H586" s="3"/>
      <c r="I586" s="3"/>
      <c r="J586" s="3"/>
      <c r="K586" s="3"/>
      <c r="L586" s="3"/>
      <c r="M586" s="3"/>
      <c r="N586" s="3"/>
      <c r="O586" s="3"/>
      <c r="P586" s="3"/>
      <c r="Q586" s="3"/>
      <c r="R586" s="3"/>
    </row>
    <row r="587" spans="1:18" ht="12" customHeight="1" x14ac:dyDescent="0.25">
      <c r="A587" s="3"/>
      <c r="B587" s="383"/>
      <c r="C587" s="3"/>
      <c r="D587" s="3"/>
      <c r="E587" s="3"/>
      <c r="F587" s="3"/>
      <c r="G587" s="3"/>
      <c r="H587" s="3"/>
      <c r="I587" s="3"/>
      <c r="J587" s="3"/>
      <c r="K587" s="3"/>
      <c r="L587" s="3"/>
      <c r="M587" s="3"/>
      <c r="N587" s="3"/>
      <c r="O587" s="3"/>
      <c r="P587" s="3"/>
      <c r="Q587" s="3"/>
      <c r="R587" s="3"/>
    </row>
    <row r="588" spans="1:18" ht="12" customHeight="1" x14ac:dyDescent="0.25">
      <c r="A588" s="3"/>
      <c r="B588" s="383"/>
      <c r="C588" s="3"/>
      <c r="D588" s="3"/>
      <c r="E588" s="3"/>
      <c r="F588" s="3"/>
      <c r="G588" s="3"/>
      <c r="H588" s="3"/>
      <c r="I588" s="3"/>
      <c r="J588" s="3"/>
      <c r="K588" s="3"/>
      <c r="L588" s="3"/>
      <c r="M588" s="3"/>
      <c r="N588" s="3"/>
      <c r="O588" s="3"/>
      <c r="P588" s="3"/>
      <c r="Q588" s="3"/>
      <c r="R588" s="3"/>
    </row>
    <row r="589" spans="1:18" ht="12" customHeight="1" x14ac:dyDescent="0.25">
      <c r="A589" s="3"/>
      <c r="B589" s="383"/>
      <c r="C589" s="3"/>
      <c r="D589" s="3"/>
      <c r="E589" s="3"/>
      <c r="F589" s="3"/>
      <c r="G589" s="3"/>
      <c r="H589" s="3"/>
      <c r="I589" s="3"/>
      <c r="J589" s="3"/>
      <c r="K589" s="3"/>
      <c r="L589" s="3"/>
      <c r="M589" s="3"/>
      <c r="N589" s="3"/>
      <c r="O589" s="3"/>
      <c r="P589" s="3"/>
      <c r="Q589" s="3"/>
      <c r="R589" s="3"/>
    </row>
    <row r="590" spans="1:18" ht="12" customHeight="1" x14ac:dyDescent="0.25">
      <c r="A590" s="3"/>
      <c r="B590" s="383"/>
      <c r="C590" s="3"/>
      <c r="D590" s="3"/>
      <c r="E590" s="3"/>
      <c r="F590" s="3"/>
      <c r="G590" s="3"/>
      <c r="H590" s="3"/>
      <c r="I590" s="3"/>
      <c r="J590" s="3"/>
      <c r="K590" s="3"/>
      <c r="L590" s="3"/>
      <c r="M590" s="3"/>
      <c r="N590" s="3"/>
      <c r="O590" s="3"/>
      <c r="P590" s="3"/>
      <c r="Q590" s="3"/>
      <c r="R590" s="3"/>
    </row>
    <row r="591" spans="1:18" ht="12" customHeight="1" x14ac:dyDescent="0.25">
      <c r="A591" s="3"/>
      <c r="B591" s="383"/>
      <c r="C591" s="3"/>
      <c r="D591" s="3"/>
      <c r="E591" s="3"/>
      <c r="F591" s="3"/>
      <c r="G591" s="3"/>
      <c r="H591" s="3"/>
      <c r="I591" s="3"/>
      <c r="J591" s="3"/>
      <c r="K591" s="3"/>
      <c r="L591" s="3"/>
      <c r="M591" s="3"/>
      <c r="N591" s="3"/>
      <c r="O591" s="3"/>
      <c r="P591" s="3"/>
      <c r="Q591" s="3"/>
      <c r="R591" s="3"/>
    </row>
    <row r="592" spans="1:18" ht="12" customHeight="1" x14ac:dyDescent="0.25">
      <c r="A592" s="3"/>
      <c r="B592" s="383"/>
      <c r="C592" s="3"/>
      <c r="D592" s="3"/>
      <c r="E592" s="3"/>
      <c r="F592" s="3"/>
      <c r="G592" s="3"/>
      <c r="H592" s="3"/>
      <c r="I592" s="3"/>
      <c r="J592" s="3"/>
      <c r="K592" s="3"/>
      <c r="L592" s="3"/>
      <c r="M592" s="3"/>
      <c r="N592" s="3"/>
      <c r="O592" s="3"/>
      <c r="P592" s="3"/>
      <c r="Q592" s="3"/>
      <c r="R592" s="3"/>
    </row>
    <row r="593" spans="1:18" ht="12" customHeight="1" x14ac:dyDescent="0.25">
      <c r="A593" s="3"/>
      <c r="B593" s="383"/>
      <c r="C593" s="3"/>
      <c r="D593" s="3"/>
      <c r="E593" s="3"/>
      <c r="F593" s="3"/>
      <c r="G593" s="3"/>
      <c r="H593" s="3"/>
      <c r="I593" s="3"/>
      <c r="J593" s="3"/>
      <c r="K593" s="3"/>
      <c r="L593" s="3"/>
      <c r="M593" s="3"/>
      <c r="N593" s="3"/>
      <c r="O593" s="3"/>
      <c r="P593" s="3"/>
      <c r="Q593" s="3"/>
      <c r="R593" s="3"/>
    </row>
    <row r="594" spans="1:18" ht="12" customHeight="1" x14ac:dyDescent="0.25">
      <c r="A594" s="3"/>
      <c r="B594" s="383"/>
      <c r="C594" s="3"/>
      <c r="D594" s="3"/>
      <c r="E594" s="3"/>
      <c r="F594" s="3"/>
      <c r="G594" s="3"/>
      <c r="H594" s="3"/>
      <c r="I594" s="3"/>
      <c r="J594" s="3"/>
      <c r="K594" s="3"/>
      <c r="L594" s="3"/>
      <c r="M594" s="3"/>
      <c r="N594" s="3"/>
      <c r="O594" s="3"/>
      <c r="P594" s="3"/>
      <c r="Q594" s="3"/>
      <c r="R594" s="3"/>
    </row>
    <row r="595" spans="1:18" ht="12" customHeight="1" x14ac:dyDescent="0.25">
      <c r="A595" s="3"/>
      <c r="B595" s="383"/>
      <c r="C595" s="3"/>
      <c r="D595" s="3"/>
      <c r="E595" s="3"/>
      <c r="F595" s="3"/>
      <c r="G595" s="3"/>
      <c r="H595" s="3"/>
      <c r="I595" s="3"/>
      <c r="J595" s="3"/>
      <c r="K595" s="3"/>
      <c r="L595" s="3"/>
      <c r="M595" s="3"/>
      <c r="N595" s="3"/>
      <c r="O595" s="3"/>
      <c r="P595" s="3"/>
      <c r="Q595" s="3"/>
      <c r="R595" s="3"/>
    </row>
    <row r="596" spans="1:18" ht="12" customHeight="1" x14ac:dyDescent="0.25">
      <c r="A596" s="3"/>
      <c r="B596" s="383"/>
      <c r="C596" s="3"/>
      <c r="D596" s="3"/>
      <c r="E596" s="3"/>
      <c r="F596" s="3"/>
      <c r="G596" s="3"/>
      <c r="H596" s="3"/>
      <c r="I596" s="3"/>
      <c r="J596" s="3"/>
      <c r="K596" s="3"/>
      <c r="L596" s="3"/>
      <c r="M596" s="3"/>
      <c r="N596" s="3"/>
      <c r="O596" s="3"/>
      <c r="P596" s="3"/>
      <c r="Q596" s="3"/>
      <c r="R596" s="3"/>
    </row>
    <row r="597" spans="1:18" ht="12" customHeight="1" x14ac:dyDescent="0.25">
      <c r="A597" s="3"/>
      <c r="B597" s="383"/>
      <c r="C597" s="3"/>
      <c r="D597" s="3"/>
      <c r="E597" s="3"/>
      <c r="F597" s="3"/>
      <c r="G597" s="3"/>
      <c r="H597" s="3"/>
      <c r="I597" s="3"/>
      <c r="J597" s="3"/>
      <c r="K597" s="3"/>
      <c r="L597" s="3"/>
      <c r="M597" s="3"/>
      <c r="N597" s="3"/>
      <c r="O597" s="3"/>
      <c r="P597" s="3"/>
      <c r="Q597" s="3"/>
      <c r="R597" s="3"/>
    </row>
    <row r="598" spans="1:18" ht="12" customHeight="1" x14ac:dyDescent="0.25">
      <c r="A598" s="3"/>
      <c r="B598" s="383"/>
      <c r="C598" s="3"/>
      <c r="D598" s="3"/>
      <c r="E598" s="3"/>
      <c r="F598" s="3"/>
      <c r="G598" s="3"/>
      <c r="H598" s="3"/>
      <c r="I598" s="3"/>
      <c r="J598" s="3"/>
      <c r="K598" s="3"/>
      <c r="L598" s="3"/>
      <c r="M598" s="3"/>
      <c r="N598" s="3"/>
      <c r="O598" s="3"/>
      <c r="P598" s="3"/>
      <c r="Q598" s="3"/>
      <c r="R598" s="3"/>
    </row>
    <row r="599" spans="1:18" ht="12" customHeight="1" x14ac:dyDescent="0.25">
      <c r="A599" s="3"/>
      <c r="B599" s="383"/>
      <c r="C599" s="3"/>
      <c r="D599" s="3"/>
      <c r="E599" s="3"/>
      <c r="F599" s="3"/>
      <c r="G599" s="3"/>
      <c r="H599" s="3"/>
      <c r="I599" s="3"/>
      <c r="J599" s="3"/>
      <c r="K599" s="3"/>
      <c r="L599" s="3"/>
      <c r="M599" s="3"/>
      <c r="N599" s="3"/>
      <c r="O599" s="3"/>
      <c r="P599" s="3"/>
      <c r="Q599" s="3"/>
      <c r="R599" s="3"/>
    </row>
    <row r="600" spans="1:18" ht="12" customHeight="1" x14ac:dyDescent="0.25">
      <c r="A600" s="3"/>
      <c r="B600" s="383"/>
      <c r="C600" s="3"/>
      <c r="D600" s="3"/>
      <c r="E600" s="3"/>
      <c r="F600" s="3"/>
      <c r="G600" s="3"/>
      <c r="H600" s="3"/>
      <c r="I600" s="3"/>
      <c r="J600" s="3"/>
      <c r="K600" s="3"/>
      <c r="L600" s="3"/>
      <c r="M600" s="3"/>
      <c r="N600" s="3"/>
      <c r="O600" s="3"/>
      <c r="P600" s="3"/>
      <c r="Q600" s="3"/>
      <c r="R600" s="3"/>
    </row>
    <row r="601" spans="1:18" ht="12" customHeight="1" x14ac:dyDescent="0.25">
      <c r="A601" s="3"/>
      <c r="B601" s="383"/>
      <c r="C601" s="3"/>
      <c r="D601" s="3"/>
      <c r="E601" s="3"/>
      <c r="F601" s="3"/>
      <c r="G601" s="3"/>
      <c r="H601" s="3"/>
      <c r="I601" s="3"/>
      <c r="J601" s="3"/>
      <c r="K601" s="3"/>
      <c r="L601" s="3"/>
      <c r="M601" s="3"/>
      <c r="N601" s="3"/>
      <c r="O601" s="3"/>
      <c r="P601" s="3"/>
      <c r="Q601" s="3"/>
      <c r="R601" s="3"/>
    </row>
    <row r="602" spans="1:18" ht="12" customHeight="1" x14ac:dyDescent="0.25">
      <c r="A602" s="3"/>
      <c r="B602" s="383"/>
      <c r="C602" s="3"/>
      <c r="D602" s="3"/>
      <c r="E602" s="3"/>
      <c r="F602" s="3"/>
      <c r="G602" s="3"/>
      <c r="H602" s="3"/>
      <c r="I602" s="3"/>
      <c r="J602" s="3"/>
      <c r="K602" s="3"/>
      <c r="L602" s="3"/>
      <c r="M602" s="3"/>
      <c r="N602" s="3"/>
      <c r="O602" s="3"/>
      <c r="P602" s="3"/>
      <c r="Q602" s="3"/>
      <c r="R602" s="3"/>
    </row>
    <row r="603" spans="1:18" ht="12" customHeight="1" x14ac:dyDescent="0.25">
      <c r="A603" s="3"/>
      <c r="B603" s="383"/>
      <c r="C603" s="3"/>
      <c r="D603" s="3"/>
      <c r="E603" s="3"/>
      <c r="F603" s="3"/>
      <c r="G603" s="3"/>
      <c r="H603" s="3"/>
      <c r="I603" s="3"/>
      <c r="J603" s="3"/>
      <c r="K603" s="3"/>
      <c r="L603" s="3"/>
      <c r="M603" s="3"/>
      <c r="N603" s="3"/>
      <c r="O603" s="3"/>
      <c r="P603" s="3"/>
      <c r="Q603" s="3"/>
      <c r="R603" s="3"/>
    </row>
    <row r="604" spans="1:18" ht="12" customHeight="1" x14ac:dyDescent="0.25">
      <c r="A604" s="3"/>
      <c r="B604" s="383"/>
      <c r="C604" s="3"/>
      <c r="D604" s="3"/>
      <c r="E604" s="3"/>
      <c r="F604" s="3"/>
      <c r="G604" s="3"/>
      <c r="H604" s="3"/>
      <c r="I604" s="3"/>
      <c r="J604" s="3"/>
      <c r="K604" s="3"/>
      <c r="L604" s="3"/>
      <c r="M604" s="3"/>
      <c r="N604" s="3"/>
      <c r="O604" s="3"/>
      <c r="P604" s="3"/>
      <c r="Q604" s="3"/>
      <c r="R604" s="3"/>
    </row>
    <row r="605" spans="1:18" ht="12" customHeight="1" x14ac:dyDescent="0.25">
      <c r="A605" s="3"/>
      <c r="B605" s="383"/>
      <c r="C605" s="3"/>
      <c r="D605" s="3"/>
      <c r="E605" s="3"/>
      <c r="F605" s="3"/>
      <c r="G605" s="3"/>
      <c r="H605" s="3"/>
      <c r="I605" s="3"/>
      <c r="J605" s="3"/>
      <c r="K605" s="3"/>
      <c r="L605" s="3"/>
      <c r="M605" s="3"/>
      <c r="N605" s="3"/>
      <c r="O605" s="3"/>
      <c r="P605" s="3"/>
      <c r="Q605" s="3"/>
      <c r="R605" s="3"/>
    </row>
    <row r="606" spans="1:18" ht="12" customHeight="1" x14ac:dyDescent="0.25">
      <c r="A606" s="3"/>
      <c r="B606" s="383"/>
      <c r="C606" s="3"/>
      <c r="D606" s="3"/>
      <c r="E606" s="3"/>
      <c r="F606" s="3"/>
      <c r="G606" s="3"/>
      <c r="H606" s="3"/>
      <c r="I606" s="3"/>
      <c r="J606" s="3"/>
      <c r="K606" s="3"/>
      <c r="L606" s="3"/>
      <c r="M606" s="3"/>
      <c r="N606" s="3"/>
      <c r="O606" s="3"/>
      <c r="P606" s="3"/>
      <c r="Q606" s="3"/>
      <c r="R606" s="3"/>
    </row>
    <row r="607" spans="1:18" ht="12" customHeight="1" x14ac:dyDescent="0.25">
      <c r="A607" s="3"/>
      <c r="B607" s="383"/>
      <c r="C607" s="3"/>
      <c r="D607" s="3"/>
      <c r="E607" s="3"/>
      <c r="F607" s="3"/>
      <c r="G607" s="3"/>
      <c r="H607" s="3"/>
      <c r="I607" s="3"/>
      <c r="J607" s="3"/>
      <c r="K607" s="3"/>
      <c r="L607" s="3"/>
      <c r="M607" s="3"/>
      <c r="N607" s="3"/>
      <c r="O607" s="3"/>
      <c r="P607" s="3"/>
      <c r="Q607" s="3"/>
      <c r="R607" s="3"/>
    </row>
    <row r="608" spans="1:18" ht="12" customHeight="1" x14ac:dyDescent="0.25">
      <c r="A608" s="3"/>
      <c r="B608" s="383"/>
      <c r="C608" s="3"/>
      <c r="D608" s="3"/>
      <c r="E608" s="3"/>
      <c r="F608" s="3"/>
      <c r="G608" s="3"/>
      <c r="H608" s="3"/>
      <c r="I608" s="3"/>
      <c r="J608" s="3"/>
      <c r="K608" s="3"/>
      <c r="L608" s="3"/>
      <c r="M608" s="3"/>
      <c r="N608" s="3"/>
      <c r="O608" s="3"/>
      <c r="P608" s="3"/>
      <c r="Q608" s="3"/>
      <c r="R608" s="3"/>
    </row>
    <row r="609" spans="1:18" ht="12" customHeight="1" x14ac:dyDescent="0.25">
      <c r="A609" s="3"/>
      <c r="B609" s="383"/>
      <c r="C609" s="3"/>
      <c r="D609" s="3"/>
      <c r="E609" s="3"/>
      <c r="F609" s="3"/>
      <c r="G609" s="3"/>
      <c r="H609" s="3"/>
      <c r="I609" s="3"/>
      <c r="J609" s="3"/>
      <c r="K609" s="3"/>
      <c r="L609" s="3"/>
      <c r="M609" s="3"/>
      <c r="N609" s="3"/>
      <c r="O609" s="3"/>
      <c r="P609" s="3"/>
      <c r="Q609" s="3"/>
      <c r="R609" s="3"/>
    </row>
    <row r="610" spans="1:18" ht="12" customHeight="1" x14ac:dyDescent="0.25">
      <c r="A610" s="3"/>
      <c r="B610" s="383"/>
      <c r="C610" s="3"/>
      <c r="D610" s="3"/>
      <c r="E610" s="3"/>
      <c r="F610" s="3"/>
      <c r="G610" s="3"/>
      <c r="H610" s="3"/>
      <c r="I610" s="3"/>
      <c r="J610" s="3"/>
      <c r="K610" s="3"/>
      <c r="L610" s="3"/>
      <c r="M610" s="3"/>
      <c r="N610" s="3"/>
      <c r="O610" s="3"/>
      <c r="P610" s="3"/>
      <c r="Q610" s="3"/>
      <c r="R610" s="3"/>
    </row>
    <row r="611" spans="1:18" ht="12" customHeight="1" x14ac:dyDescent="0.25">
      <c r="A611" s="3"/>
      <c r="B611" s="383"/>
      <c r="C611" s="3"/>
      <c r="D611" s="3"/>
      <c r="E611" s="3"/>
      <c r="F611" s="3"/>
      <c r="G611" s="3"/>
      <c r="H611" s="3"/>
      <c r="I611" s="3"/>
      <c r="J611" s="3"/>
      <c r="K611" s="3"/>
      <c r="L611" s="3"/>
      <c r="M611" s="3"/>
      <c r="N611" s="3"/>
      <c r="O611" s="3"/>
      <c r="P611" s="3"/>
      <c r="Q611" s="3"/>
      <c r="R611" s="3"/>
    </row>
    <row r="612" spans="1:18" ht="12" customHeight="1" x14ac:dyDescent="0.25">
      <c r="A612" s="3"/>
      <c r="B612" s="383"/>
      <c r="C612" s="3"/>
      <c r="D612" s="3"/>
      <c r="E612" s="3"/>
      <c r="F612" s="3"/>
      <c r="G612" s="3"/>
      <c r="H612" s="3"/>
      <c r="I612" s="3"/>
      <c r="J612" s="3"/>
      <c r="K612" s="3"/>
      <c r="L612" s="3"/>
      <c r="M612" s="3"/>
      <c r="N612" s="3"/>
      <c r="O612" s="3"/>
      <c r="P612" s="3"/>
      <c r="Q612" s="3"/>
      <c r="R612" s="3"/>
    </row>
    <row r="613" spans="1:18" ht="12" customHeight="1" x14ac:dyDescent="0.25">
      <c r="A613" s="3"/>
      <c r="B613" s="383"/>
      <c r="C613" s="3"/>
      <c r="D613" s="3"/>
      <c r="E613" s="3"/>
      <c r="F613" s="3"/>
      <c r="G613" s="3"/>
      <c r="H613" s="3"/>
      <c r="I613" s="3"/>
      <c r="J613" s="3"/>
      <c r="K613" s="3"/>
      <c r="L613" s="3"/>
      <c r="M613" s="3"/>
      <c r="N613" s="3"/>
      <c r="O613" s="3"/>
      <c r="P613" s="3"/>
      <c r="Q613" s="3"/>
      <c r="R613" s="3"/>
    </row>
    <row r="614" spans="1:18" ht="12" customHeight="1" x14ac:dyDescent="0.25">
      <c r="A614" s="3"/>
      <c r="B614" s="383"/>
      <c r="C614" s="3"/>
      <c r="D614" s="3"/>
      <c r="E614" s="3"/>
      <c r="F614" s="3"/>
      <c r="G614" s="3"/>
      <c r="H614" s="3"/>
      <c r="I614" s="3"/>
      <c r="J614" s="3"/>
      <c r="K614" s="3"/>
      <c r="L614" s="3"/>
      <c r="M614" s="3"/>
      <c r="N614" s="3"/>
      <c r="O614" s="3"/>
      <c r="P614" s="3"/>
      <c r="Q614" s="3"/>
      <c r="R614" s="3"/>
    </row>
    <row r="615" spans="1:18" ht="12" customHeight="1" x14ac:dyDescent="0.25">
      <c r="A615" s="3"/>
      <c r="B615" s="383"/>
      <c r="C615" s="3"/>
      <c r="D615" s="3"/>
      <c r="E615" s="3"/>
      <c r="F615" s="3"/>
      <c r="G615" s="3"/>
      <c r="H615" s="3"/>
      <c r="I615" s="3"/>
      <c r="J615" s="3"/>
      <c r="K615" s="3"/>
      <c r="L615" s="3"/>
      <c r="M615" s="3"/>
      <c r="N615" s="3"/>
      <c r="O615" s="3"/>
      <c r="P615" s="3"/>
      <c r="Q615" s="3"/>
      <c r="R615" s="3"/>
    </row>
    <row r="616" spans="1:18" ht="12" customHeight="1" x14ac:dyDescent="0.25">
      <c r="A616" s="3"/>
      <c r="B616" s="383"/>
      <c r="C616" s="3"/>
      <c r="D616" s="3"/>
      <c r="E616" s="3"/>
      <c r="F616" s="3"/>
      <c r="G616" s="3"/>
      <c r="H616" s="3"/>
      <c r="I616" s="3"/>
      <c r="J616" s="3"/>
      <c r="K616" s="3"/>
      <c r="L616" s="3"/>
      <c r="M616" s="3"/>
      <c r="N616" s="3"/>
      <c r="O616" s="3"/>
      <c r="P616" s="3"/>
      <c r="Q616" s="3"/>
      <c r="R616" s="3"/>
    </row>
    <row r="617" spans="1:18" ht="12" customHeight="1" x14ac:dyDescent="0.25">
      <c r="A617" s="3"/>
      <c r="B617" s="383"/>
      <c r="C617" s="3"/>
      <c r="D617" s="3"/>
      <c r="E617" s="3"/>
      <c r="F617" s="3"/>
      <c r="G617" s="3"/>
      <c r="H617" s="3"/>
      <c r="I617" s="3"/>
      <c r="J617" s="3"/>
      <c r="K617" s="3"/>
      <c r="L617" s="3"/>
      <c r="M617" s="3"/>
      <c r="N617" s="3"/>
      <c r="O617" s="3"/>
      <c r="P617" s="3"/>
      <c r="Q617" s="3"/>
      <c r="R617" s="3"/>
    </row>
    <row r="618" spans="1:18" ht="12" customHeight="1" x14ac:dyDescent="0.25">
      <c r="A618" s="3"/>
      <c r="B618" s="383"/>
      <c r="C618" s="3"/>
      <c r="D618" s="3"/>
      <c r="E618" s="3"/>
      <c r="F618" s="3"/>
      <c r="G618" s="3"/>
      <c r="H618" s="3"/>
      <c r="I618" s="3"/>
      <c r="J618" s="3"/>
      <c r="K618" s="3"/>
      <c r="L618" s="3"/>
      <c r="M618" s="3"/>
      <c r="N618" s="3"/>
      <c r="O618" s="3"/>
      <c r="P618" s="3"/>
      <c r="Q618" s="3"/>
      <c r="R618" s="3"/>
    </row>
    <row r="619" spans="1:18" ht="12" customHeight="1" x14ac:dyDescent="0.25">
      <c r="A619" s="3"/>
      <c r="B619" s="383"/>
      <c r="C619" s="3"/>
      <c r="D619" s="3"/>
      <c r="E619" s="3"/>
      <c r="F619" s="3"/>
      <c r="G619" s="3"/>
      <c r="H619" s="3"/>
      <c r="I619" s="3"/>
      <c r="J619" s="3"/>
      <c r="K619" s="3"/>
      <c r="L619" s="3"/>
      <c r="M619" s="3"/>
      <c r="N619" s="3"/>
      <c r="O619" s="3"/>
      <c r="P619" s="3"/>
      <c r="Q619" s="3"/>
      <c r="R619" s="3"/>
    </row>
    <row r="620" spans="1:18" ht="12" customHeight="1" x14ac:dyDescent="0.25">
      <c r="A620" s="3"/>
      <c r="B620" s="383"/>
      <c r="C620" s="3"/>
      <c r="D620" s="3"/>
      <c r="E620" s="3"/>
      <c r="F620" s="3"/>
      <c r="G620" s="3"/>
      <c r="H620" s="3"/>
      <c r="I620" s="3"/>
      <c r="J620" s="3"/>
      <c r="K620" s="3"/>
      <c r="L620" s="3"/>
      <c r="M620" s="3"/>
      <c r="N620" s="3"/>
      <c r="O620" s="3"/>
      <c r="P620" s="3"/>
      <c r="Q620" s="3"/>
      <c r="R620" s="3"/>
    </row>
    <row r="621" spans="1:18" ht="12" customHeight="1" x14ac:dyDescent="0.25">
      <c r="A621" s="3"/>
      <c r="B621" s="383"/>
      <c r="C621" s="3"/>
      <c r="D621" s="3"/>
      <c r="E621" s="3"/>
      <c r="F621" s="3"/>
      <c r="G621" s="3"/>
      <c r="H621" s="3"/>
      <c r="I621" s="3"/>
      <c r="J621" s="3"/>
      <c r="K621" s="3"/>
      <c r="L621" s="3"/>
      <c r="M621" s="3"/>
      <c r="N621" s="3"/>
      <c r="O621" s="3"/>
      <c r="P621" s="3"/>
      <c r="Q621" s="3"/>
      <c r="R621" s="3"/>
    </row>
    <row r="622" spans="1:18" ht="12" customHeight="1" x14ac:dyDescent="0.25">
      <c r="A622" s="3"/>
      <c r="B622" s="383"/>
      <c r="C622" s="3"/>
      <c r="D622" s="3"/>
      <c r="E622" s="3"/>
      <c r="F622" s="3"/>
      <c r="G622" s="3"/>
      <c r="H622" s="3"/>
      <c r="I622" s="3"/>
      <c r="J622" s="3"/>
      <c r="K622" s="3"/>
      <c r="L622" s="3"/>
      <c r="M622" s="3"/>
      <c r="N622" s="3"/>
      <c r="O622" s="3"/>
      <c r="P622" s="3"/>
      <c r="Q622" s="3"/>
      <c r="R622" s="3"/>
    </row>
    <row r="623" spans="1:18" ht="12" customHeight="1" x14ac:dyDescent="0.25">
      <c r="A623" s="3"/>
      <c r="B623" s="383"/>
      <c r="C623" s="3"/>
      <c r="D623" s="3"/>
      <c r="E623" s="3"/>
      <c r="F623" s="3"/>
      <c r="G623" s="3"/>
      <c r="H623" s="3"/>
      <c r="I623" s="3"/>
      <c r="J623" s="3"/>
      <c r="K623" s="3"/>
      <c r="L623" s="3"/>
      <c r="M623" s="3"/>
      <c r="N623" s="3"/>
      <c r="O623" s="3"/>
      <c r="P623" s="3"/>
      <c r="Q623" s="3"/>
      <c r="R623" s="3"/>
    </row>
    <row r="624" spans="1:18" ht="12" customHeight="1" x14ac:dyDescent="0.25">
      <c r="A624" s="3"/>
      <c r="B624" s="383"/>
      <c r="C624" s="3"/>
      <c r="D624" s="3"/>
      <c r="E624" s="3"/>
      <c r="F624" s="3"/>
      <c r="G624" s="3"/>
      <c r="H624" s="3"/>
      <c r="I624" s="3"/>
      <c r="J624" s="3"/>
      <c r="K624" s="3"/>
      <c r="L624" s="3"/>
      <c r="M624" s="3"/>
      <c r="N624" s="3"/>
      <c r="O624" s="3"/>
      <c r="P624" s="3"/>
      <c r="Q624" s="3"/>
      <c r="R624" s="3"/>
    </row>
    <row r="625" spans="1:18" ht="12" customHeight="1" x14ac:dyDescent="0.25">
      <c r="A625" s="3"/>
      <c r="B625" s="383"/>
      <c r="C625" s="3"/>
      <c r="D625" s="3"/>
      <c r="E625" s="3"/>
      <c r="F625" s="3"/>
      <c r="G625" s="3"/>
      <c r="H625" s="3"/>
      <c r="I625" s="3"/>
      <c r="J625" s="3"/>
      <c r="K625" s="3"/>
      <c r="L625" s="3"/>
      <c r="M625" s="3"/>
      <c r="N625" s="3"/>
      <c r="O625" s="3"/>
      <c r="P625" s="3"/>
      <c r="Q625" s="3"/>
      <c r="R625" s="3"/>
    </row>
    <row r="626" spans="1:18" ht="12" customHeight="1" x14ac:dyDescent="0.25">
      <c r="A626" s="3"/>
      <c r="B626" s="383"/>
      <c r="C626" s="3"/>
      <c r="D626" s="3"/>
      <c r="E626" s="3"/>
      <c r="F626" s="3"/>
      <c r="G626" s="3"/>
      <c r="H626" s="3"/>
      <c r="I626" s="3"/>
      <c r="J626" s="3"/>
      <c r="K626" s="3"/>
      <c r="L626" s="3"/>
      <c r="M626" s="3"/>
      <c r="N626" s="3"/>
      <c r="O626" s="3"/>
      <c r="P626" s="3"/>
      <c r="Q626" s="3"/>
      <c r="R626" s="3"/>
    </row>
    <row r="627" spans="1:18" ht="12" customHeight="1" x14ac:dyDescent="0.25">
      <c r="A627" s="3"/>
      <c r="B627" s="383"/>
      <c r="C627" s="3"/>
      <c r="D627" s="3"/>
      <c r="E627" s="3"/>
      <c r="F627" s="3"/>
      <c r="G627" s="3"/>
      <c r="H627" s="3"/>
      <c r="I627" s="3"/>
      <c r="J627" s="3"/>
      <c r="K627" s="3"/>
      <c r="L627" s="3"/>
      <c r="M627" s="3"/>
      <c r="N627" s="3"/>
      <c r="O627" s="3"/>
      <c r="P627" s="3"/>
      <c r="Q627" s="3"/>
      <c r="R627" s="3"/>
    </row>
    <row r="628" spans="1:18" ht="12" customHeight="1" x14ac:dyDescent="0.25">
      <c r="A628" s="3"/>
      <c r="B628" s="383"/>
      <c r="C628" s="3"/>
      <c r="D628" s="3"/>
      <c r="E628" s="3"/>
      <c r="F628" s="3"/>
      <c r="G628" s="3"/>
      <c r="H628" s="3"/>
      <c r="I628" s="3"/>
      <c r="J628" s="3"/>
      <c r="K628" s="3"/>
      <c r="L628" s="3"/>
      <c r="M628" s="3"/>
      <c r="N628" s="3"/>
      <c r="O628" s="3"/>
      <c r="P628" s="3"/>
      <c r="Q628" s="3"/>
      <c r="R628" s="3"/>
    </row>
    <row r="629" spans="1:18" ht="12" customHeight="1" x14ac:dyDescent="0.25">
      <c r="A629" s="3"/>
      <c r="B629" s="383"/>
      <c r="C629" s="3"/>
      <c r="D629" s="3"/>
      <c r="E629" s="3"/>
      <c r="F629" s="3"/>
      <c r="G629" s="3"/>
      <c r="H629" s="3"/>
      <c r="I629" s="3"/>
      <c r="J629" s="3"/>
      <c r="K629" s="3"/>
      <c r="L629" s="3"/>
      <c r="M629" s="3"/>
      <c r="N629" s="3"/>
      <c r="O629" s="3"/>
      <c r="P629" s="3"/>
      <c r="Q629" s="3"/>
      <c r="R629" s="3"/>
    </row>
    <row r="630" spans="1:18" ht="12" customHeight="1" x14ac:dyDescent="0.25">
      <c r="A630" s="3"/>
      <c r="B630" s="383"/>
      <c r="C630" s="3"/>
      <c r="D630" s="3"/>
      <c r="E630" s="3"/>
      <c r="F630" s="3"/>
      <c r="G630" s="3"/>
      <c r="H630" s="3"/>
      <c r="I630" s="3"/>
      <c r="J630" s="3"/>
      <c r="K630" s="3"/>
      <c r="L630" s="3"/>
      <c r="M630" s="3"/>
      <c r="N630" s="3"/>
      <c r="O630" s="3"/>
      <c r="P630" s="3"/>
      <c r="Q630" s="3"/>
      <c r="R630" s="3"/>
    </row>
    <row r="631" spans="1:18" ht="12" customHeight="1" x14ac:dyDescent="0.25">
      <c r="A631" s="3"/>
      <c r="B631" s="383"/>
      <c r="C631" s="3"/>
      <c r="D631" s="3"/>
      <c r="E631" s="3"/>
      <c r="F631" s="3"/>
      <c r="G631" s="3"/>
      <c r="H631" s="3"/>
      <c r="I631" s="3"/>
      <c r="J631" s="3"/>
      <c r="K631" s="3"/>
      <c r="L631" s="3"/>
      <c r="M631" s="3"/>
      <c r="N631" s="3"/>
      <c r="O631" s="3"/>
      <c r="P631" s="3"/>
      <c r="Q631" s="3"/>
      <c r="R631" s="3"/>
    </row>
    <row r="632" spans="1:18" ht="12" customHeight="1" x14ac:dyDescent="0.25">
      <c r="A632" s="3"/>
      <c r="B632" s="383"/>
      <c r="C632" s="3"/>
      <c r="D632" s="3"/>
      <c r="E632" s="3"/>
      <c r="F632" s="3"/>
      <c r="G632" s="3"/>
      <c r="H632" s="3"/>
      <c r="I632" s="3"/>
      <c r="J632" s="3"/>
      <c r="K632" s="3"/>
      <c r="L632" s="3"/>
      <c r="M632" s="3"/>
      <c r="N632" s="3"/>
      <c r="O632" s="3"/>
      <c r="P632" s="3"/>
      <c r="Q632" s="3"/>
      <c r="R632" s="3"/>
    </row>
    <row r="633" spans="1:18" ht="12" customHeight="1" x14ac:dyDescent="0.25">
      <c r="A633" s="3"/>
      <c r="B633" s="383"/>
      <c r="C633" s="3"/>
      <c r="D633" s="3"/>
      <c r="E633" s="3"/>
      <c r="F633" s="3"/>
      <c r="G633" s="3"/>
      <c r="H633" s="3"/>
      <c r="I633" s="3"/>
      <c r="J633" s="3"/>
      <c r="K633" s="3"/>
      <c r="L633" s="3"/>
      <c r="M633" s="3"/>
      <c r="N633" s="3"/>
      <c r="O633" s="3"/>
      <c r="P633" s="3"/>
      <c r="Q633" s="3"/>
      <c r="R633" s="3"/>
    </row>
    <row r="634" spans="1:18" ht="12" customHeight="1" x14ac:dyDescent="0.25">
      <c r="A634" s="3"/>
      <c r="B634" s="383"/>
      <c r="C634" s="3"/>
      <c r="D634" s="3"/>
      <c r="E634" s="3"/>
      <c r="F634" s="3"/>
      <c r="G634" s="3"/>
      <c r="H634" s="3"/>
      <c r="I634" s="3"/>
      <c r="J634" s="3"/>
      <c r="K634" s="3"/>
      <c r="L634" s="3"/>
      <c r="M634" s="3"/>
      <c r="N634" s="3"/>
      <c r="O634" s="3"/>
      <c r="P634" s="3"/>
      <c r="Q634" s="3"/>
      <c r="R634" s="3"/>
    </row>
    <row r="635" spans="1:18" ht="12" customHeight="1" x14ac:dyDescent="0.25">
      <c r="A635" s="3"/>
      <c r="B635" s="383"/>
      <c r="C635" s="3"/>
      <c r="D635" s="3"/>
      <c r="E635" s="3"/>
      <c r="F635" s="3"/>
      <c r="G635" s="3"/>
      <c r="H635" s="3"/>
      <c r="I635" s="3"/>
      <c r="J635" s="3"/>
      <c r="K635" s="3"/>
      <c r="L635" s="3"/>
      <c r="M635" s="3"/>
      <c r="N635" s="3"/>
      <c r="O635" s="3"/>
      <c r="P635" s="3"/>
      <c r="Q635" s="3"/>
      <c r="R635" s="3"/>
    </row>
    <row r="636" spans="1:18" ht="12" customHeight="1" x14ac:dyDescent="0.25">
      <c r="A636" s="3"/>
      <c r="B636" s="383"/>
      <c r="C636" s="3"/>
      <c r="D636" s="3"/>
      <c r="E636" s="3"/>
      <c r="F636" s="3"/>
      <c r="G636" s="3"/>
      <c r="H636" s="3"/>
      <c r="I636" s="3"/>
      <c r="J636" s="3"/>
      <c r="K636" s="3"/>
      <c r="L636" s="3"/>
      <c r="M636" s="3"/>
      <c r="N636" s="3"/>
      <c r="O636" s="3"/>
      <c r="P636" s="3"/>
      <c r="Q636" s="3"/>
      <c r="R636" s="3"/>
    </row>
    <row r="637" spans="1:18" ht="12" customHeight="1" x14ac:dyDescent="0.25">
      <c r="A637" s="3"/>
      <c r="B637" s="383"/>
      <c r="C637" s="3"/>
      <c r="D637" s="3"/>
      <c r="E637" s="3"/>
      <c r="F637" s="3"/>
      <c r="G637" s="3"/>
      <c r="H637" s="3"/>
      <c r="I637" s="3"/>
      <c r="J637" s="3"/>
      <c r="K637" s="3"/>
      <c r="L637" s="3"/>
      <c r="M637" s="3"/>
      <c r="N637" s="3"/>
      <c r="O637" s="3"/>
      <c r="P637" s="3"/>
      <c r="Q637" s="3"/>
      <c r="R637" s="3"/>
    </row>
    <row r="638" spans="1:18" ht="12" customHeight="1" x14ac:dyDescent="0.25">
      <c r="A638" s="3"/>
      <c r="B638" s="383"/>
      <c r="C638" s="3"/>
      <c r="D638" s="3"/>
      <c r="E638" s="3"/>
      <c r="F638" s="3"/>
      <c r="G638" s="3"/>
      <c r="H638" s="3"/>
      <c r="I638" s="3"/>
      <c r="J638" s="3"/>
      <c r="K638" s="3"/>
      <c r="L638" s="3"/>
      <c r="M638" s="3"/>
      <c r="N638" s="3"/>
      <c r="O638" s="3"/>
      <c r="P638" s="3"/>
      <c r="Q638" s="3"/>
      <c r="R638" s="3"/>
    </row>
    <row r="639" spans="1:18" ht="12" customHeight="1" x14ac:dyDescent="0.25">
      <c r="A639" s="3"/>
      <c r="B639" s="383"/>
      <c r="C639" s="3"/>
      <c r="D639" s="3"/>
      <c r="E639" s="3"/>
      <c r="F639" s="3"/>
      <c r="G639" s="3"/>
      <c r="H639" s="3"/>
      <c r="I639" s="3"/>
      <c r="J639" s="3"/>
      <c r="K639" s="3"/>
      <c r="L639" s="3"/>
      <c r="M639" s="3"/>
      <c r="N639" s="3"/>
      <c r="O639" s="3"/>
      <c r="P639" s="3"/>
      <c r="Q639" s="3"/>
      <c r="R639" s="3"/>
    </row>
    <row r="640" spans="1:18" ht="12" customHeight="1" x14ac:dyDescent="0.25">
      <c r="A640" s="3"/>
      <c r="B640" s="383"/>
      <c r="C640" s="3"/>
      <c r="D640" s="3"/>
      <c r="E640" s="3"/>
      <c r="F640" s="3"/>
      <c r="G640" s="3"/>
      <c r="H640" s="3"/>
      <c r="I640" s="3"/>
      <c r="J640" s="3"/>
      <c r="K640" s="3"/>
      <c r="L640" s="3"/>
      <c r="M640" s="3"/>
      <c r="N640" s="3"/>
      <c r="O640" s="3"/>
      <c r="P640" s="3"/>
      <c r="Q640" s="3"/>
      <c r="R640" s="3"/>
    </row>
    <row r="641" spans="1:18" ht="12" customHeight="1" x14ac:dyDescent="0.25">
      <c r="A641" s="3"/>
      <c r="B641" s="383"/>
      <c r="C641" s="3"/>
      <c r="D641" s="3"/>
      <c r="E641" s="3"/>
      <c r="F641" s="3"/>
      <c r="G641" s="3"/>
      <c r="H641" s="3"/>
      <c r="I641" s="3"/>
      <c r="J641" s="3"/>
      <c r="K641" s="3"/>
      <c r="L641" s="3"/>
      <c r="M641" s="3"/>
      <c r="N641" s="3"/>
      <c r="O641" s="3"/>
      <c r="P641" s="3"/>
      <c r="Q641" s="3"/>
      <c r="R641" s="3"/>
    </row>
    <row r="642" spans="1:18" ht="12" customHeight="1" x14ac:dyDescent="0.25">
      <c r="A642" s="3"/>
      <c r="B642" s="383"/>
      <c r="C642" s="3"/>
      <c r="D642" s="3"/>
      <c r="E642" s="3"/>
      <c r="F642" s="3"/>
      <c r="G642" s="3"/>
      <c r="H642" s="3"/>
      <c r="I642" s="3"/>
      <c r="J642" s="3"/>
      <c r="K642" s="3"/>
      <c r="L642" s="3"/>
      <c r="M642" s="3"/>
      <c r="N642" s="3"/>
      <c r="O642" s="3"/>
      <c r="P642" s="3"/>
      <c r="Q642" s="3"/>
      <c r="R642" s="3"/>
    </row>
    <row r="643" spans="1:18" ht="12" customHeight="1" x14ac:dyDescent="0.25">
      <c r="A643" s="3"/>
      <c r="B643" s="383"/>
      <c r="C643" s="3"/>
      <c r="D643" s="3"/>
      <c r="E643" s="3"/>
      <c r="F643" s="3"/>
      <c r="G643" s="3"/>
      <c r="H643" s="3"/>
      <c r="I643" s="3"/>
      <c r="J643" s="3"/>
      <c r="K643" s="3"/>
      <c r="L643" s="3"/>
      <c r="M643" s="3"/>
      <c r="N643" s="3"/>
      <c r="O643" s="3"/>
      <c r="P643" s="3"/>
      <c r="Q643" s="3"/>
      <c r="R643" s="3"/>
    </row>
    <row r="644" spans="1:18" ht="12" customHeight="1" x14ac:dyDescent="0.25">
      <c r="A644" s="3"/>
      <c r="B644" s="383"/>
      <c r="C644" s="3"/>
      <c r="D644" s="3"/>
      <c r="E644" s="3"/>
      <c r="F644" s="3"/>
      <c r="G644" s="3"/>
      <c r="H644" s="3"/>
      <c r="I644" s="3"/>
      <c r="J644" s="3"/>
      <c r="K644" s="3"/>
      <c r="L644" s="3"/>
      <c r="M644" s="3"/>
      <c r="N644" s="3"/>
      <c r="O644" s="3"/>
      <c r="P644" s="3"/>
      <c r="Q644" s="3"/>
      <c r="R644" s="3"/>
    </row>
    <row r="645" spans="1:18" ht="12" customHeight="1" x14ac:dyDescent="0.25">
      <c r="A645" s="3"/>
      <c r="B645" s="383"/>
      <c r="C645" s="3"/>
      <c r="D645" s="3"/>
      <c r="E645" s="3"/>
      <c r="F645" s="3"/>
      <c r="G645" s="3"/>
      <c r="H645" s="3"/>
      <c r="I645" s="3"/>
      <c r="J645" s="3"/>
      <c r="K645" s="3"/>
      <c r="L645" s="3"/>
      <c r="M645" s="3"/>
      <c r="N645" s="3"/>
      <c r="O645" s="3"/>
      <c r="P645" s="3"/>
      <c r="Q645" s="3"/>
      <c r="R645" s="3"/>
    </row>
    <row r="646" spans="1:18" ht="12" customHeight="1" x14ac:dyDescent="0.25">
      <c r="A646" s="3"/>
      <c r="B646" s="383"/>
      <c r="C646" s="3"/>
      <c r="D646" s="3"/>
      <c r="E646" s="3"/>
      <c r="F646" s="3"/>
      <c r="G646" s="3"/>
      <c r="H646" s="3"/>
      <c r="I646" s="3"/>
      <c r="J646" s="3"/>
      <c r="K646" s="3"/>
      <c r="L646" s="3"/>
      <c r="M646" s="3"/>
      <c r="N646" s="3"/>
      <c r="O646" s="3"/>
      <c r="P646" s="3"/>
      <c r="Q646" s="3"/>
      <c r="R646" s="3"/>
    </row>
    <row r="647" spans="1:18" ht="12" customHeight="1" x14ac:dyDescent="0.25">
      <c r="A647" s="3"/>
      <c r="B647" s="383"/>
      <c r="C647" s="3"/>
      <c r="D647" s="3"/>
      <c r="E647" s="3"/>
      <c r="F647" s="3"/>
      <c r="G647" s="3"/>
      <c r="H647" s="3"/>
      <c r="I647" s="3"/>
      <c r="J647" s="3"/>
      <c r="K647" s="3"/>
      <c r="L647" s="3"/>
      <c r="M647" s="3"/>
      <c r="N647" s="3"/>
      <c r="O647" s="3"/>
      <c r="P647" s="3"/>
      <c r="Q647" s="3"/>
      <c r="R647" s="3"/>
    </row>
    <row r="648" spans="1:18" ht="12" customHeight="1" x14ac:dyDescent="0.25">
      <c r="A648" s="3"/>
      <c r="B648" s="383"/>
      <c r="C648" s="3"/>
      <c r="D648" s="3"/>
      <c r="E648" s="3"/>
      <c r="F648" s="3"/>
      <c r="G648" s="3"/>
      <c r="H648" s="3"/>
      <c r="I648" s="3"/>
      <c r="J648" s="3"/>
      <c r="K648" s="3"/>
      <c r="L648" s="3"/>
      <c r="M648" s="3"/>
      <c r="N648" s="3"/>
      <c r="O648" s="3"/>
      <c r="P648" s="3"/>
      <c r="Q648" s="3"/>
      <c r="R648" s="3"/>
    </row>
    <row r="649" spans="1:18" ht="12" customHeight="1" x14ac:dyDescent="0.25">
      <c r="A649" s="3"/>
      <c r="B649" s="383"/>
      <c r="C649" s="3"/>
      <c r="D649" s="3"/>
      <c r="E649" s="3"/>
      <c r="F649" s="3"/>
      <c r="G649" s="3"/>
      <c r="H649" s="3"/>
      <c r="I649" s="3"/>
      <c r="J649" s="3"/>
      <c r="K649" s="3"/>
      <c r="L649" s="3"/>
      <c r="M649" s="3"/>
      <c r="N649" s="3"/>
      <c r="O649" s="3"/>
      <c r="P649" s="3"/>
      <c r="Q649" s="3"/>
      <c r="R649" s="3"/>
    </row>
    <row r="650" spans="1:18" ht="12" customHeight="1" x14ac:dyDescent="0.25">
      <c r="A650" s="3"/>
      <c r="B650" s="383"/>
      <c r="C650" s="3"/>
      <c r="D650" s="3"/>
      <c r="E650" s="3"/>
      <c r="F650" s="3"/>
      <c r="G650" s="3"/>
      <c r="H650" s="3"/>
      <c r="I650" s="3"/>
      <c r="J650" s="3"/>
      <c r="K650" s="3"/>
      <c r="L650" s="3"/>
      <c r="M650" s="3"/>
      <c r="N650" s="3"/>
      <c r="O650" s="3"/>
      <c r="P650" s="3"/>
      <c r="Q650" s="3"/>
      <c r="R650" s="3"/>
    </row>
    <row r="651" spans="1:18" ht="12" customHeight="1" x14ac:dyDescent="0.25">
      <c r="A651" s="3"/>
      <c r="B651" s="383"/>
      <c r="C651" s="3"/>
      <c r="D651" s="3"/>
      <c r="E651" s="3"/>
      <c r="F651" s="3"/>
      <c r="G651" s="3"/>
      <c r="H651" s="3"/>
      <c r="I651" s="3"/>
      <c r="J651" s="3"/>
      <c r="K651" s="3"/>
      <c r="L651" s="3"/>
      <c r="M651" s="3"/>
      <c r="N651" s="3"/>
      <c r="O651" s="3"/>
      <c r="P651" s="3"/>
      <c r="Q651" s="3"/>
      <c r="R651" s="3"/>
    </row>
    <row r="652" spans="1:18" ht="12" customHeight="1" x14ac:dyDescent="0.25">
      <c r="A652" s="3"/>
      <c r="B652" s="383"/>
      <c r="C652" s="3"/>
      <c r="D652" s="3"/>
      <c r="E652" s="3"/>
      <c r="F652" s="3"/>
      <c r="G652" s="3"/>
      <c r="H652" s="3"/>
      <c r="I652" s="3"/>
      <c r="J652" s="3"/>
      <c r="K652" s="3"/>
      <c r="L652" s="3"/>
      <c r="M652" s="3"/>
      <c r="N652" s="3"/>
      <c r="O652" s="3"/>
      <c r="P652" s="3"/>
      <c r="Q652" s="3"/>
      <c r="R652" s="3"/>
    </row>
    <row r="653" spans="1:18" ht="12" customHeight="1" x14ac:dyDescent="0.25">
      <c r="A653" s="3"/>
      <c r="B653" s="383"/>
      <c r="C653" s="3"/>
      <c r="D653" s="3"/>
      <c r="E653" s="3"/>
      <c r="F653" s="3"/>
      <c r="G653" s="3"/>
      <c r="H653" s="3"/>
      <c r="I653" s="3"/>
      <c r="J653" s="3"/>
      <c r="K653" s="3"/>
      <c r="L653" s="3"/>
      <c r="M653" s="3"/>
      <c r="N653" s="3"/>
      <c r="O653" s="3"/>
      <c r="P653" s="3"/>
      <c r="Q653" s="3"/>
      <c r="R653" s="3"/>
    </row>
    <row r="654" spans="1:18" ht="12" customHeight="1" x14ac:dyDescent="0.25">
      <c r="A654" s="3"/>
      <c r="B654" s="383"/>
      <c r="C654" s="3"/>
      <c r="D654" s="3"/>
      <c r="E654" s="3"/>
      <c r="F654" s="3"/>
      <c r="G654" s="3"/>
      <c r="H654" s="3"/>
      <c r="I654" s="3"/>
      <c r="J654" s="3"/>
      <c r="K654" s="3"/>
      <c r="L654" s="3"/>
      <c r="M654" s="3"/>
      <c r="N654" s="3"/>
      <c r="O654" s="3"/>
      <c r="P654" s="3"/>
      <c r="Q654" s="3"/>
      <c r="R654" s="3"/>
    </row>
    <row r="655" spans="1:18" ht="12" customHeight="1" x14ac:dyDescent="0.25">
      <c r="A655" s="3"/>
      <c r="B655" s="383"/>
      <c r="C655" s="3"/>
      <c r="D655" s="3"/>
      <c r="E655" s="3"/>
      <c r="F655" s="3"/>
      <c r="G655" s="3"/>
      <c r="H655" s="3"/>
      <c r="I655" s="3"/>
      <c r="J655" s="3"/>
      <c r="K655" s="3"/>
      <c r="L655" s="3"/>
      <c r="M655" s="3"/>
      <c r="N655" s="3"/>
      <c r="O655" s="3"/>
      <c r="P655" s="3"/>
      <c r="Q655" s="3"/>
      <c r="R655" s="3"/>
    </row>
    <row r="656" spans="1:18" ht="12" customHeight="1" x14ac:dyDescent="0.25">
      <c r="A656" s="3"/>
      <c r="B656" s="383"/>
      <c r="C656" s="3"/>
      <c r="D656" s="3"/>
      <c r="E656" s="3"/>
      <c r="F656" s="3"/>
      <c r="G656" s="3"/>
      <c r="H656" s="3"/>
      <c r="I656" s="3"/>
      <c r="J656" s="3"/>
      <c r="K656" s="3"/>
      <c r="L656" s="3"/>
      <c r="M656" s="3"/>
      <c r="N656" s="3"/>
      <c r="O656" s="3"/>
      <c r="P656" s="3"/>
      <c r="Q656" s="3"/>
      <c r="R656" s="3"/>
    </row>
    <row r="657" spans="1:18" ht="12" customHeight="1" x14ac:dyDescent="0.25">
      <c r="A657" s="3"/>
      <c r="B657" s="383"/>
      <c r="C657" s="3"/>
      <c r="D657" s="3"/>
      <c r="E657" s="3"/>
      <c r="F657" s="3"/>
      <c r="G657" s="3"/>
      <c r="H657" s="3"/>
      <c r="I657" s="3"/>
      <c r="J657" s="3"/>
      <c r="K657" s="3"/>
      <c r="L657" s="3"/>
      <c r="M657" s="3"/>
      <c r="N657" s="3"/>
      <c r="O657" s="3"/>
      <c r="P657" s="3"/>
      <c r="Q657" s="3"/>
      <c r="R657" s="3"/>
    </row>
    <row r="658" spans="1:18" ht="12" customHeight="1" x14ac:dyDescent="0.25">
      <c r="A658" s="3"/>
      <c r="B658" s="383"/>
      <c r="C658" s="3"/>
      <c r="D658" s="3"/>
      <c r="E658" s="3"/>
      <c r="F658" s="3"/>
      <c r="G658" s="3"/>
      <c r="H658" s="3"/>
      <c r="I658" s="3"/>
      <c r="J658" s="3"/>
      <c r="K658" s="3"/>
      <c r="L658" s="3"/>
      <c r="M658" s="3"/>
      <c r="N658" s="3"/>
      <c r="O658" s="3"/>
      <c r="P658" s="3"/>
      <c r="Q658" s="3"/>
      <c r="R658" s="3"/>
    </row>
    <row r="659" spans="1:18" ht="12" customHeight="1" x14ac:dyDescent="0.25">
      <c r="A659" s="3"/>
      <c r="B659" s="383"/>
      <c r="C659" s="3"/>
      <c r="D659" s="3"/>
      <c r="E659" s="3"/>
      <c r="F659" s="3"/>
      <c r="G659" s="3"/>
      <c r="H659" s="3"/>
      <c r="I659" s="3"/>
      <c r="J659" s="3"/>
      <c r="K659" s="3"/>
      <c r="L659" s="3"/>
      <c r="M659" s="3"/>
      <c r="N659" s="3"/>
      <c r="O659" s="3"/>
      <c r="P659" s="3"/>
      <c r="Q659" s="3"/>
      <c r="R659" s="3"/>
    </row>
    <row r="660" spans="1:18" ht="12" customHeight="1" x14ac:dyDescent="0.25">
      <c r="A660" s="3"/>
      <c r="B660" s="383"/>
      <c r="C660" s="3"/>
      <c r="D660" s="3"/>
      <c r="E660" s="3"/>
      <c r="F660" s="3"/>
      <c r="G660" s="3"/>
      <c r="H660" s="3"/>
      <c r="I660" s="3"/>
      <c r="J660" s="3"/>
      <c r="K660" s="3"/>
      <c r="L660" s="3"/>
      <c r="M660" s="3"/>
      <c r="N660" s="3"/>
      <c r="O660" s="3"/>
      <c r="P660" s="3"/>
      <c r="Q660" s="3"/>
      <c r="R660" s="3"/>
    </row>
    <row r="661" spans="1:18" ht="12" customHeight="1" x14ac:dyDescent="0.25">
      <c r="A661" s="3"/>
      <c r="B661" s="383"/>
      <c r="C661" s="3"/>
      <c r="D661" s="3"/>
      <c r="E661" s="3"/>
      <c r="F661" s="3"/>
      <c r="G661" s="3"/>
      <c r="H661" s="3"/>
      <c r="I661" s="3"/>
      <c r="J661" s="3"/>
      <c r="K661" s="3"/>
      <c r="L661" s="3"/>
      <c r="M661" s="3"/>
      <c r="N661" s="3"/>
      <c r="O661" s="3"/>
      <c r="P661" s="3"/>
      <c r="Q661" s="3"/>
      <c r="R661" s="3"/>
    </row>
    <row r="662" spans="1:18" ht="12" customHeight="1" x14ac:dyDescent="0.25">
      <c r="A662" s="3"/>
      <c r="B662" s="383"/>
      <c r="C662" s="3"/>
      <c r="D662" s="3"/>
      <c r="E662" s="3"/>
      <c r="F662" s="3"/>
      <c r="G662" s="3"/>
      <c r="H662" s="3"/>
      <c r="I662" s="3"/>
      <c r="J662" s="3"/>
      <c r="K662" s="3"/>
      <c r="L662" s="3"/>
      <c r="M662" s="3"/>
      <c r="N662" s="3"/>
      <c r="O662" s="3"/>
      <c r="P662" s="3"/>
      <c r="Q662" s="3"/>
      <c r="R662" s="3"/>
    </row>
    <row r="663" spans="1:18" ht="12" customHeight="1" x14ac:dyDescent="0.25">
      <c r="A663" s="3"/>
      <c r="B663" s="383"/>
      <c r="C663" s="3"/>
      <c r="D663" s="3"/>
      <c r="E663" s="3"/>
      <c r="F663" s="3"/>
      <c r="G663" s="3"/>
      <c r="H663" s="3"/>
      <c r="I663" s="3"/>
      <c r="J663" s="3"/>
      <c r="K663" s="3"/>
      <c r="L663" s="3"/>
      <c r="M663" s="3"/>
      <c r="N663" s="3"/>
      <c r="O663" s="3"/>
      <c r="P663" s="3"/>
      <c r="Q663" s="3"/>
      <c r="R663" s="3"/>
    </row>
    <row r="664" spans="1:18" ht="12" customHeight="1" x14ac:dyDescent="0.25">
      <c r="A664" s="3"/>
      <c r="B664" s="383"/>
      <c r="C664" s="3"/>
      <c r="D664" s="3"/>
      <c r="E664" s="3"/>
      <c r="F664" s="3"/>
      <c r="G664" s="3"/>
      <c r="H664" s="3"/>
      <c r="I664" s="3"/>
      <c r="J664" s="3"/>
      <c r="K664" s="3"/>
      <c r="L664" s="3"/>
      <c r="M664" s="3"/>
      <c r="N664" s="3"/>
      <c r="O664" s="3"/>
      <c r="P664" s="3"/>
      <c r="Q664" s="3"/>
      <c r="R664" s="3"/>
    </row>
    <row r="665" spans="1:18" ht="12" customHeight="1" x14ac:dyDescent="0.25">
      <c r="A665" s="3"/>
      <c r="B665" s="383"/>
      <c r="C665" s="3"/>
      <c r="D665" s="3"/>
      <c r="E665" s="3"/>
      <c r="F665" s="3"/>
      <c r="G665" s="3"/>
      <c r="H665" s="3"/>
      <c r="I665" s="3"/>
      <c r="J665" s="3"/>
      <c r="K665" s="3"/>
      <c r="L665" s="3"/>
      <c r="M665" s="3"/>
      <c r="N665" s="3"/>
      <c r="O665" s="3"/>
      <c r="P665" s="3"/>
      <c r="Q665" s="3"/>
      <c r="R665" s="3"/>
    </row>
    <row r="666" spans="1:18" ht="12" customHeight="1" x14ac:dyDescent="0.25">
      <c r="A666" s="3"/>
      <c r="B666" s="383"/>
      <c r="C666" s="3"/>
      <c r="D666" s="3"/>
      <c r="E666" s="3"/>
      <c r="F666" s="3"/>
      <c r="G666" s="3"/>
      <c r="H666" s="3"/>
      <c r="I666" s="3"/>
      <c r="J666" s="3"/>
      <c r="K666" s="3"/>
      <c r="L666" s="3"/>
      <c r="M666" s="3"/>
      <c r="N666" s="3"/>
      <c r="O666" s="3"/>
      <c r="P666" s="3"/>
      <c r="Q666" s="3"/>
      <c r="R666" s="3"/>
    </row>
    <row r="667" spans="1:18" ht="12" customHeight="1" x14ac:dyDescent="0.25">
      <c r="A667" s="3"/>
      <c r="B667" s="383"/>
      <c r="C667" s="3"/>
      <c r="D667" s="3"/>
      <c r="E667" s="3"/>
      <c r="F667" s="3"/>
      <c r="G667" s="3"/>
      <c r="H667" s="3"/>
      <c r="I667" s="3"/>
      <c r="J667" s="3"/>
      <c r="K667" s="3"/>
      <c r="L667" s="3"/>
      <c r="M667" s="3"/>
      <c r="N667" s="3"/>
      <c r="O667" s="3"/>
      <c r="P667" s="3"/>
      <c r="Q667" s="3"/>
      <c r="R667" s="3"/>
    </row>
    <row r="668" spans="1:18" ht="12" customHeight="1" x14ac:dyDescent="0.25">
      <c r="A668" s="3"/>
      <c r="B668" s="383"/>
      <c r="C668" s="3"/>
      <c r="D668" s="3"/>
      <c r="E668" s="3"/>
      <c r="F668" s="3"/>
      <c r="G668" s="3"/>
      <c r="H668" s="3"/>
      <c r="I668" s="3"/>
      <c r="J668" s="3"/>
      <c r="K668" s="3"/>
      <c r="L668" s="3"/>
      <c r="M668" s="3"/>
      <c r="N668" s="3"/>
      <c r="O668" s="3"/>
      <c r="P668" s="3"/>
      <c r="Q668" s="3"/>
      <c r="R668" s="3"/>
    </row>
    <row r="669" spans="1:18" ht="12" customHeight="1" x14ac:dyDescent="0.25">
      <c r="A669" s="3"/>
      <c r="B669" s="383"/>
      <c r="C669" s="3"/>
      <c r="D669" s="3"/>
      <c r="E669" s="3"/>
      <c r="F669" s="3"/>
      <c r="G669" s="3"/>
      <c r="H669" s="3"/>
      <c r="I669" s="3"/>
      <c r="J669" s="3"/>
      <c r="K669" s="3"/>
      <c r="L669" s="3"/>
      <c r="M669" s="3"/>
      <c r="N669" s="3"/>
      <c r="O669" s="3"/>
      <c r="P669" s="3"/>
      <c r="Q669" s="3"/>
      <c r="R669" s="3"/>
    </row>
    <row r="670" spans="1:18" ht="12" customHeight="1" x14ac:dyDescent="0.25">
      <c r="A670" s="3"/>
      <c r="B670" s="383"/>
      <c r="C670" s="3"/>
      <c r="D670" s="3"/>
      <c r="E670" s="3"/>
      <c r="F670" s="3"/>
      <c r="G670" s="3"/>
      <c r="H670" s="3"/>
      <c r="I670" s="3"/>
      <c r="J670" s="3"/>
      <c r="K670" s="3"/>
      <c r="L670" s="3"/>
      <c r="M670" s="3"/>
      <c r="N670" s="3"/>
      <c r="O670" s="3"/>
      <c r="P670" s="3"/>
      <c r="Q670" s="3"/>
      <c r="R670" s="3"/>
    </row>
    <row r="671" spans="1:18" ht="12" customHeight="1" x14ac:dyDescent="0.25">
      <c r="A671" s="3"/>
      <c r="B671" s="383"/>
      <c r="C671" s="3"/>
      <c r="D671" s="3"/>
      <c r="E671" s="3"/>
      <c r="F671" s="3"/>
      <c r="G671" s="3"/>
      <c r="H671" s="3"/>
      <c r="I671" s="3"/>
      <c r="J671" s="3"/>
      <c r="K671" s="3"/>
      <c r="L671" s="3"/>
      <c r="M671" s="3"/>
      <c r="N671" s="3"/>
      <c r="O671" s="3"/>
      <c r="P671" s="3"/>
      <c r="Q671" s="3"/>
      <c r="R671" s="3"/>
    </row>
    <row r="672" spans="1:18" ht="12" customHeight="1" x14ac:dyDescent="0.25">
      <c r="A672" s="3"/>
      <c r="B672" s="383"/>
      <c r="C672" s="3"/>
      <c r="D672" s="3"/>
      <c r="E672" s="3"/>
      <c r="F672" s="3"/>
      <c r="G672" s="3"/>
      <c r="H672" s="3"/>
      <c r="I672" s="3"/>
      <c r="J672" s="3"/>
      <c r="K672" s="3"/>
      <c r="L672" s="3"/>
      <c r="M672" s="3"/>
      <c r="N672" s="3"/>
      <c r="O672" s="3"/>
      <c r="P672" s="3"/>
      <c r="Q672" s="3"/>
      <c r="R672" s="3"/>
    </row>
    <row r="673" spans="1:18" ht="12" customHeight="1" x14ac:dyDescent="0.25">
      <c r="A673" s="3"/>
      <c r="B673" s="383"/>
      <c r="C673" s="3"/>
      <c r="D673" s="3"/>
      <c r="E673" s="3"/>
      <c r="F673" s="3"/>
      <c r="G673" s="3"/>
      <c r="H673" s="3"/>
      <c r="I673" s="3"/>
      <c r="J673" s="3"/>
      <c r="K673" s="3"/>
      <c r="L673" s="3"/>
      <c r="M673" s="3"/>
      <c r="N673" s="3"/>
      <c r="O673" s="3"/>
      <c r="P673" s="3"/>
      <c r="Q673" s="3"/>
      <c r="R673" s="3"/>
    </row>
    <row r="674" spans="1:18" ht="12" customHeight="1" x14ac:dyDescent="0.25">
      <c r="A674" s="3"/>
      <c r="B674" s="383"/>
      <c r="C674" s="3"/>
      <c r="D674" s="3"/>
      <c r="E674" s="3"/>
      <c r="F674" s="3"/>
      <c r="G674" s="3"/>
      <c r="H674" s="3"/>
      <c r="I674" s="3"/>
      <c r="J674" s="3"/>
      <c r="K674" s="3"/>
      <c r="L674" s="3"/>
      <c r="M674" s="3"/>
      <c r="N674" s="3"/>
      <c r="O674" s="3"/>
      <c r="P674" s="3"/>
      <c r="Q674" s="3"/>
      <c r="R674" s="3"/>
    </row>
    <row r="675" spans="1:18" ht="12" customHeight="1" x14ac:dyDescent="0.25">
      <c r="A675" s="3"/>
      <c r="B675" s="383"/>
      <c r="C675" s="3"/>
      <c r="D675" s="3"/>
      <c r="E675" s="3"/>
      <c r="F675" s="3"/>
      <c r="G675" s="3"/>
      <c r="H675" s="3"/>
      <c r="I675" s="3"/>
      <c r="J675" s="3"/>
      <c r="K675" s="3"/>
      <c r="L675" s="3"/>
      <c r="M675" s="3"/>
      <c r="N675" s="3"/>
      <c r="O675" s="3"/>
      <c r="P675" s="3"/>
      <c r="Q675" s="3"/>
      <c r="R675" s="3"/>
    </row>
    <row r="676" spans="1:18" ht="12" customHeight="1" x14ac:dyDescent="0.25">
      <c r="A676" s="3"/>
      <c r="B676" s="383"/>
      <c r="C676" s="3"/>
      <c r="D676" s="3"/>
      <c r="E676" s="3"/>
      <c r="F676" s="3"/>
      <c r="G676" s="3"/>
      <c r="H676" s="3"/>
      <c r="I676" s="3"/>
      <c r="J676" s="3"/>
      <c r="K676" s="3"/>
      <c r="L676" s="3"/>
      <c r="M676" s="3"/>
      <c r="N676" s="3"/>
      <c r="O676" s="3"/>
      <c r="P676" s="3"/>
      <c r="Q676" s="3"/>
      <c r="R676" s="3"/>
    </row>
    <row r="677" spans="1:18" ht="12" customHeight="1" x14ac:dyDescent="0.25">
      <c r="A677" s="3"/>
      <c r="B677" s="383"/>
      <c r="C677" s="3"/>
      <c r="D677" s="3"/>
      <c r="E677" s="3"/>
      <c r="F677" s="3"/>
      <c r="G677" s="3"/>
      <c r="H677" s="3"/>
      <c r="I677" s="3"/>
      <c r="J677" s="3"/>
      <c r="K677" s="3"/>
      <c r="L677" s="3"/>
      <c r="M677" s="3"/>
      <c r="N677" s="3"/>
      <c r="O677" s="3"/>
      <c r="P677" s="3"/>
      <c r="Q677" s="3"/>
      <c r="R677" s="3"/>
    </row>
    <row r="678" spans="1:18" ht="12" customHeight="1" x14ac:dyDescent="0.25">
      <c r="A678" s="3"/>
      <c r="B678" s="383"/>
      <c r="C678" s="3"/>
      <c r="D678" s="3"/>
      <c r="E678" s="3"/>
      <c r="F678" s="3"/>
      <c r="G678" s="3"/>
      <c r="H678" s="3"/>
      <c r="I678" s="3"/>
      <c r="J678" s="3"/>
      <c r="K678" s="3"/>
      <c r="L678" s="3"/>
      <c r="M678" s="3"/>
      <c r="N678" s="3"/>
      <c r="O678" s="3"/>
      <c r="P678" s="3"/>
      <c r="Q678" s="3"/>
      <c r="R678" s="3"/>
    </row>
    <row r="679" spans="1:18" ht="12" customHeight="1" x14ac:dyDescent="0.25">
      <c r="A679" s="3"/>
      <c r="B679" s="383"/>
      <c r="C679" s="3"/>
      <c r="D679" s="3"/>
      <c r="E679" s="3"/>
      <c r="F679" s="3"/>
      <c r="G679" s="3"/>
      <c r="H679" s="3"/>
      <c r="I679" s="3"/>
      <c r="J679" s="3"/>
      <c r="K679" s="3"/>
      <c r="L679" s="3"/>
      <c r="M679" s="3"/>
      <c r="N679" s="3"/>
      <c r="O679" s="3"/>
      <c r="P679" s="3"/>
      <c r="Q679" s="3"/>
      <c r="R679" s="3"/>
    </row>
    <row r="680" spans="1:18" ht="12" customHeight="1" x14ac:dyDescent="0.25">
      <c r="A680" s="3"/>
      <c r="B680" s="383"/>
      <c r="C680" s="3"/>
      <c r="D680" s="3"/>
      <c r="E680" s="3"/>
      <c r="F680" s="3"/>
      <c r="G680" s="3"/>
      <c r="H680" s="3"/>
      <c r="I680" s="3"/>
      <c r="J680" s="3"/>
      <c r="K680" s="3"/>
      <c r="L680" s="3"/>
      <c r="M680" s="3"/>
      <c r="N680" s="3"/>
      <c r="O680" s="3"/>
      <c r="P680" s="3"/>
      <c r="Q680" s="3"/>
      <c r="R680" s="3"/>
    </row>
    <row r="681" spans="1:18" ht="12" customHeight="1" x14ac:dyDescent="0.25">
      <c r="A681" s="3"/>
      <c r="B681" s="383"/>
      <c r="C681" s="3"/>
      <c r="D681" s="3"/>
      <c r="E681" s="3"/>
      <c r="F681" s="3"/>
      <c r="G681" s="3"/>
      <c r="H681" s="3"/>
      <c r="I681" s="3"/>
      <c r="J681" s="3"/>
      <c r="K681" s="3"/>
      <c r="L681" s="3"/>
      <c r="M681" s="3"/>
      <c r="N681" s="3"/>
      <c r="O681" s="3"/>
      <c r="P681" s="3"/>
      <c r="Q681" s="3"/>
      <c r="R681" s="3"/>
    </row>
    <row r="682" spans="1:18" ht="12" customHeight="1" x14ac:dyDescent="0.25">
      <c r="A682" s="3"/>
      <c r="B682" s="383"/>
      <c r="C682" s="3"/>
      <c r="D682" s="3"/>
      <c r="E682" s="3"/>
      <c r="F682" s="3"/>
      <c r="G682" s="3"/>
      <c r="H682" s="3"/>
      <c r="I682" s="3"/>
      <c r="J682" s="3"/>
      <c r="K682" s="3"/>
      <c r="L682" s="3"/>
      <c r="M682" s="3"/>
      <c r="N682" s="3"/>
      <c r="O682" s="3"/>
      <c r="P682" s="3"/>
      <c r="Q682" s="3"/>
      <c r="R682" s="3"/>
    </row>
    <row r="683" spans="1:18" ht="12" customHeight="1" x14ac:dyDescent="0.25">
      <c r="A683" s="3"/>
      <c r="B683" s="383"/>
      <c r="C683" s="3"/>
      <c r="D683" s="3"/>
      <c r="E683" s="3"/>
      <c r="F683" s="3"/>
      <c r="G683" s="3"/>
      <c r="H683" s="3"/>
      <c r="I683" s="3"/>
      <c r="J683" s="3"/>
      <c r="K683" s="3"/>
      <c r="L683" s="3"/>
      <c r="M683" s="3"/>
      <c r="N683" s="3"/>
      <c r="O683" s="3"/>
      <c r="P683" s="3"/>
      <c r="Q683" s="3"/>
      <c r="R683" s="3"/>
    </row>
    <row r="684" spans="1:18" ht="12" customHeight="1" x14ac:dyDescent="0.25">
      <c r="A684" s="3"/>
      <c r="B684" s="383"/>
      <c r="C684" s="3"/>
      <c r="D684" s="3"/>
      <c r="E684" s="3"/>
      <c r="F684" s="3"/>
      <c r="G684" s="3"/>
      <c r="H684" s="3"/>
      <c r="I684" s="3"/>
      <c r="J684" s="3"/>
      <c r="K684" s="3"/>
      <c r="L684" s="3"/>
      <c r="M684" s="3"/>
      <c r="N684" s="3"/>
      <c r="O684" s="3"/>
      <c r="P684" s="3"/>
      <c r="Q684" s="3"/>
      <c r="R684" s="3"/>
    </row>
    <row r="685" spans="1:18" ht="12" customHeight="1" x14ac:dyDescent="0.25">
      <c r="A685" s="3"/>
      <c r="B685" s="383"/>
      <c r="C685" s="3"/>
      <c r="D685" s="3"/>
      <c r="E685" s="3"/>
      <c r="F685" s="3"/>
      <c r="G685" s="3"/>
      <c r="H685" s="3"/>
      <c r="I685" s="3"/>
      <c r="J685" s="3"/>
      <c r="K685" s="3"/>
      <c r="L685" s="3"/>
      <c r="M685" s="3"/>
      <c r="N685" s="3"/>
      <c r="O685" s="3"/>
      <c r="P685" s="3"/>
      <c r="Q685" s="3"/>
      <c r="R685" s="3"/>
    </row>
    <row r="686" spans="1:18" ht="12" customHeight="1" x14ac:dyDescent="0.25">
      <c r="A686" s="3"/>
      <c r="B686" s="383"/>
      <c r="C686" s="3"/>
      <c r="D686" s="3"/>
      <c r="E686" s="3"/>
      <c r="F686" s="3"/>
      <c r="G686" s="3"/>
      <c r="H686" s="3"/>
      <c r="I686" s="3"/>
      <c r="J686" s="3"/>
      <c r="K686" s="3"/>
      <c r="L686" s="3"/>
      <c r="M686" s="3"/>
      <c r="N686" s="3"/>
      <c r="O686" s="3"/>
      <c r="P686" s="3"/>
      <c r="Q686" s="3"/>
      <c r="R686" s="3"/>
    </row>
    <row r="687" spans="1:18" ht="12" customHeight="1" x14ac:dyDescent="0.25">
      <c r="A687" s="3"/>
      <c r="B687" s="383"/>
      <c r="C687" s="3"/>
      <c r="D687" s="3"/>
      <c r="E687" s="3"/>
      <c r="F687" s="3"/>
      <c r="G687" s="3"/>
      <c r="H687" s="3"/>
      <c r="I687" s="3"/>
      <c r="J687" s="3"/>
      <c r="K687" s="3"/>
      <c r="L687" s="3"/>
      <c r="M687" s="3"/>
      <c r="N687" s="3"/>
      <c r="O687" s="3"/>
      <c r="P687" s="3"/>
      <c r="Q687" s="3"/>
      <c r="R687" s="3"/>
    </row>
    <row r="688" spans="1:18" ht="12" customHeight="1" x14ac:dyDescent="0.25">
      <c r="A688" s="3"/>
      <c r="B688" s="383"/>
      <c r="C688" s="3"/>
      <c r="D688" s="3"/>
      <c r="E688" s="3"/>
      <c r="F688" s="3"/>
      <c r="G688" s="3"/>
      <c r="H688" s="3"/>
      <c r="I688" s="3"/>
      <c r="J688" s="3"/>
      <c r="K688" s="3"/>
      <c r="L688" s="3"/>
      <c r="M688" s="3"/>
      <c r="N688" s="3"/>
      <c r="O688" s="3"/>
      <c r="P688" s="3"/>
      <c r="Q688" s="3"/>
      <c r="R688" s="3"/>
    </row>
    <row r="689" spans="1:18" ht="12" customHeight="1" x14ac:dyDescent="0.25">
      <c r="A689" s="3"/>
      <c r="B689" s="383"/>
      <c r="C689" s="3"/>
      <c r="D689" s="3"/>
      <c r="E689" s="3"/>
      <c r="F689" s="3"/>
      <c r="G689" s="3"/>
      <c r="H689" s="3"/>
      <c r="I689" s="3"/>
      <c r="J689" s="3"/>
      <c r="K689" s="3"/>
      <c r="L689" s="3"/>
      <c r="M689" s="3"/>
      <c r="N689" s="3"/>
      <c r="O689" s="3"/>
      <c r="P689" s="3"/>
      <c r="Q689" s="3"/>
      <c r="R689" s="3"/>
    </row>
    <row r="690" spans="1:18" ht="12" customHeight="1" x14ac:dyDescent="0.25">
      <c r="A690" s="3"/>
      <c r="B690" s="383"/>
      <c r="C690" s="3"/>
      <c r="D690" s="3"/>
      <c r="E690" s="3"/>
      <c r="F690" s="3"/>
      <c r="G690" s="3"/>
      <c r="H690" s="3"/>
      <c r="I690" s="3"/>
      <c r="J690" s="3"/>
      <c r="K690" s="3"/>
      <c r="L690" s="3"/>
      <c r="M690" s="3"/>
      <c r="N690" s="3"/>
      <c r="O690" s="3"/>
      <c r="P690" s="3"/>
      <c r="Q690" s="3"/>
      <c r="R690" s="3"/>
    </row>
    <row r="691" spans="1:18" ht="12" customHeight="1" x14ac:dyDescent="0.25">
      <c r="A691" s="3"/>
      <c r="B691" s="383"/>
      <c r="C691" s="3"/>
      <c r="D691" s="3"/>
      <c r="E691" s="3"/>
      <c r="F691" s="3"/>
      <c r="G691" s="3"/>
      <c r="H691" s="3"/>
      <c r="I691" s="3"/>
      <c r="J691" s="3"/>
      <c r="K691" s="3"/>
      <c r="L691" s="3"/>
      <c r="M691" s="3"/>
      <c r="N691" s="3"/>
      <c r="O691" s="3"/>
      <c r="P691" s="3"/>
      <c r="Q691" s="3"/>
      <c r="R691" s="3"/>
    </row>
    <row r="692" spans="1:18" ht="12" customHeight="1" x14ac:dyDescent="0.25">
      <c r="A692" s="3"/>
      <c r="B692" s="383"/>
      <c r="C692" s="3"/>
      <c r="D692" s="3"/>
      <c r="E692" s="3"/>
      <c r="F692" s="3"/>
      <c r="G692" s="3"/>
      <c r="H692" s="3"/>
      <c r="I692" s="3"/>
      <c r="J692" s="3"/>
      <c r="K692" s="3"/>
      <c r="L692" s="3"/>
      <c r="M692" s="3"/>
      <c r="N692" s="3"/>
      <c r="O692" s="3"/>
      <c r="P692" s="3"/>
      <c r="Q692" s="3"/>
      <c r="R692" s="3"/>
    </row>
    <row r="693" spans="1:18" ht="12" customHeight="1" x14ac:dyDescent="0.25">
      <c r="A693" s="3"/>
      <c r="B693" s="383"/>
      <c r="C693" s="3"/>
      <c r="D693" s="3"/>
      <c r="E693" s="3"/>
      <c r="F693" s="3"/>
      <c r="G693" s="3"/>
      <c r="H693" s="3"/>
      <c r="I693" s="3"/>
      <c r="J693" s="3"/>
      <c r="K693" s="3"/>
      <c r="L693" s="3"/>
      <c r="M693" s="3"/>
      <c r="N693" s="3"/>
      <c r="O693" s="3"/>
      <c r="P693" s="3"/>
      <c r="Q693" s="3"/>
      <c r="R693" s="3"/>
    </row>
    <row r="694" spans="1:18" ht="12" customHeight="1" x14ac:dyDescent="0.25">
      <c r="A694" s="3"/>
      <c r="B694" s="383"/>
      <c r="C694" s="3"/>
      <c r="D694" s="3"/>
      <c r="E694" s="3"/>
      <c r="F694" s="3"/>
      <c r="G694" s="3"/>
      <c r="H694" s="3"/>
      <c r="I694" s="3"/>
      <c r="J694" s="3"/>
      <c r="K694" s="3"/>
      <c r="L694" s="3"/>
      <c r="M694" s="3"/>
      <c r="N694" s="3"/>
      <c r="O694" s="3"/>
      <c r="P694" s="3"/>
      <c r="Q694" s="3"/>
      <c r="R694" s="3"/>
    </row>
    <row r="695" spans="1:18" ht="12" customHeight="1" x14ac:dyDescent="0.25">
      <c r="A695" s="3"/>
      <c r="B695" s="383"/>
      <c r="C695" s="3"/>
      <c r="D695" s="3"/>
      <c r="E695" s="3"/>
      <c r="F695" s="3"/>
      <c r="G695" s="3"/>
      <c r="H695" s="3"/>
      <c r="I695" s="3"/>
      <c r="J695" s="3"/>
      <c r="K695" s="3"/>
      <c r="L695" s="3"/>
      <c r="M695" s="3"/>
      <c r="N695" s="3"/>
      <c r="O695" s="3"/>
      <c r="P695" s="3"/>
      <c r="Q695" s="3"/>
      <c r="R695" s="3"/>
    </row>
    <row r="696" spans="1:18" ht="12" customHeight="1" x14ac:dyDescent="0.25">
      <c r="A696" s="3"/>
      <c r="B696" s="383"/>
      <c r="C696" s="3"/>
      <c r="D696" s="3"/>
      <c r="E696" s="3"/>
      <c r="F696" s="3"/>
      <c r="G696" s="3"/>
      <c r="H696" s="3"/>
      <c r="I696" s="3"/>
      <c r="J696" s="3"/>
      <c r="K696" s="3"/>
      <c r="L696" s="3"/>
      <c r="M696" s="3"/>
      <c r="N696" s="3"/>
      <c r="O696" s="3"/>
      <c r="P696" s="3"/>
      <c r="Q696" s="3"/>
      <c r="R696" s="3"/>
    </row>
    <row r="697" spans="1:18" ht="12" customHeight="1" x14ac:dyDescent="0.25">
      <c r="A697" s="3"/>
      <c r="B697" s="383"/>
      <c r="C697" s="3"/>
      <c r="D697" s="3"/>
      <c r="E697" s="3"/>
      <c r="F697" s="3"/>
      <c r="G697" s="3"/>
      <c r="H697" s="3"/>
      <c r="I697" s="3"/>
      <c r="J697" s="3"/>
      <c r="K697" s="3"/>
      <c r="L697" s="3"/>
      <c r="M697" s="3"/>
      <c r="N697" s="3"/>
      <c r="O697" s="3"/>
      <c r="P697" s="3"/>
      <c r="Q697" s="3"/>
      <c r="R697" s="3"/>
    </row>
    <row r="698" spans="1:18" ht="12" customHeight="1" x14ac:dyDescent="0.25">
      <c r="A698" s="3"/>
      <c r="B698" s="383"/>
      <c r="C698" s="3"/>
      <c r="D698" s="3"/>
      <c r="E698" s="3"/>
      <c r="F698" s="3"/>
      <c r="G698" s="3"/>
      <c r="H698" s="3"/>
      <c r="I698" s="3"/>
      <c r="J698" s="3"/>
      <c r="K698" s="3"/>
      <c r="L698" s="3"/>
      <c r="M698" s="3"/>
      <c r="N698" s="3"/>
      <c r="O698" s="3"/>
      <c r="P698" s="3"/>
      <c r="Q698" s="3"/>
      <c r="R698" s="3"/>
    </row>
    <row r="699" spans="1:18" ht="12" customHeight="1" x14ac:dyDescent="0.25">
      <c r="A699" s="3"/>
      <c r="B699" s="383"/>
      <c r="C699" s="3"/>
      <c r="D699" s="3"/>
      <c r="E699" s="3"/>
      <c r="F699" s="3"/>
      <c r="G699" s="3"/>
      <c r="H699" s="3"/>
      <c r="I699" s="3"/>
      <c r="J699" s="3"/>
      <c r="K699" s="3"/>
      <c r="L699" s="3"/>
      <c r="M699" s="3"/>
      <c r="N699" s="3"/>
      <c r="O699" s="3"/>
      <c r="P699" s="3"/>
      <c r="Q699" s="3"/>
      <c r="R699" s="3"/>
    </row>
    <row r="700" spans="1:18" ht="12" customHeight="1" x14ac:dyDescent="0.25">
      <c r="A700" s="3"/>
      <c r="B700" s="383"/>
      <c r="C700" s="3"/>
      <c r="D700" s="3"/>
      <c r="E700" s="3"/>
      <c r="F700" s="3"/>
      <c r="G700" s="3"/>
      <c r="H700" s="3"/>
      <c r="I700" s="3"/>
      <c r="J700" s="3"/>
      <c r="K700" s="3"/>
      <c r="L700" s="3"/>
      <c r="M700" s="3"/>
      <c r="N700" s="3"/>
      <c r="O700" s="3"/>
      <c r="P700" s="3"/>
      <c r="Q700" s="3"/>
      <c r="R700" s="3"/>
    </row>
    <row r="701" spans="1:18" ht="12" customHeight="1" x14ac:dyDescent="0.25">
      <c r="A701" s="3"/>
      <c r="B701" s="383"/>
      <c r="C701" s="3"/>
      <c r="D701" s="3"/>
      <c r="E701" s="3"/>
      <c r="F701" s="3"/>
      <c r="G701" s="3"/>
      <c r="H701" s="3"/>
      <c r="I701" s="3"/>
      <c r="J701" s="3"/>
      <c r="K701" s="3"/>
      <c r="L701" s="3"/>
      <c r="M701" s="3"/>
      <c r="N701" s="3"/>
      <c r="O701" s="3"/>
      <c r="P701" s="3"/>
      <c r="Q701" s="3"/>
      <c r="R701" s="3"/>
    </row>
    <row r="702" spans="1:18" ht="12" customHeight="1" x14ac:dyDescent="0.25">
      <c r="A702" s="3"/>
      <c r="B702" s="383"/>
      <c r="C702" s="3"/>
      <c r="D702" s="3"/>
      <c r="E702" s="3"/>
      <c r="F702" s="3"/>
      <c r="G702" s="3"/>
      <c r="H702" s="3"/>
      <c r="I702" s="3"/>
      <c r="J702" s="3"/>
      <c r="K702" s="3"/>
      <c r="L702" s="3"/>
      <c r="M702" s="3"/>
      <c r="N702" s="3"/>
      <c r="O702" s="3"/>
      <c r="P702" s="3"/>
      <c r="Q702" s="3"/>
      <c r="R702" s="3"/>
    </row>
    <row r="703" spans="1:18" ht="12" customHeight="1" x14ac:dyDescent="0.25">
      <c r="A703" s="3"/>
      <c r="B703" s="383"/>
      <c r="C703" s="3"/>
      <c r="D703" s="3"/>
      <c r="E703" s="3"/>
      <c r="F703" s="3"/>
      <c r="G703" s="3"/>
      <c r="H703" s="3"/>
      <c r="I703" s="3"/>
      <c r="J703" s="3"/>
      <c r="K703" s="3"/>
      <c r="L703" s="3"/>
      <c r="M703" s="3"/>
      <c r="N703" s="3"/>
      <c r="O703" s="3"/>
      <c r="P703" s="3"/>
      <c r="Q703" s="3"/>
      <c r="R703" s="3"/>
    </row>
    <row r="704" spans="1:18" ht="12" customHeight="1" x14ac:dyDescent="0.25">
      <c r="A704" s="3"/>
      <c r="B704" s="383"/>
      <c r="C704" s="3"/>
      <c r="D704" s="3"/>
      <c r="E704" s="3"/>
      <c r="F704" s="3"/>
      <c r="G704" s="3"/>
      <c r="H704" s="3"/>
      <c r="I704" s="3"/>
      <c r="J704" s="3"/>
      <c r="K704" s="3"/>
      <c r="L704" s="3"/>
      <c r="M704" s="3"/>
      <c r="N704" s="3"/>
      <c r="O704" s="3"/>
      <c r="P704" s="3"/>
      <c r="Q704" s="3"/>
      <c r="R704" s="3"/>
    </row>
    <row r="705" spans="1:18" ht="12" customHeight="1" x14ac:dyDescent="0.25">
      <c r="A705" s="3"/>
      <c r="B705" s="383"/>
      <c r="C705" s="3"/>
      <c r="D705" s="3"/>
      <c r="E705" s="3"/>
      <c r="F705" s="3"/>
      <c r="G705" s="3"/>
      <c r="H705" s="3"/>
      <c r="I705" s="3"/>
      <c r="J705" s="3"/>
      <c r="K705" s="3"/>
      <c r="L705" s="3"/>
      <c r="M705" s="3"/>
      <c r="N705" s="3"/>
      <c r="O705" s="3"/>
      <c r="P705" s="3"/>
      <c r="Q705" s="3"/>
      <c r="R705" s="3"/>
    </row>
    <row r="706" spans="1:18" ht="12" customHeight="1" x14ac:dyDescent="0.25">
      <c r="A706" s="3"/>
      <c r="B706" s="383"/>
      <c r="C706" s="3"/>
      <c r="D706" s="3"/>
      <c r="E706" s="3"/>
      <c r="F706" s="3"/>
      <c r="G706" s="3"/>
      <c r="H706" s="3"/>
      <c r="I706" s="3"/>
      <c r="J706" s="3"/>
      <c r="K706" s="3"/>
      <c r="L706" s="3"/>
      <c r="M706" s="3"/>
      <c r="N706" s="3"/>
      <c r="O706" s="3"/>
      <c r="P706" s="3"/>
      <c r="Q706" s="3"/>
      <c r="R706" s="3"/>
    </row>
    <row r="707" spans="1:18" ht="12" customHeight="1" x14ac:dyDescent="0.25">
      <c r="A707" s="3"/>
      <c r="B707" s="383"/>
      <c r="C707" s="3"/>
      <c r="D707" s="3"/>
      <c r="E707" s="3"/>
      <c r="F707" s="3"/>
      <c r="G707" s="3"/>
      <c r="H707" s="3"/>
      <c r="I707" s="3"/>
      <c r="J707" s="3"/>
      <c r="K707" s="3"/>
      <c r="L707" s="3"/>
      <c r="M707" s="3"/>
      <c r="N707" s="3"/>
      <c r="O707" s="3"/>
      <c r="P707" s="3"/>
      <c r="Q707" s="3"/>
      <c r="R707" s="3"/>
    </row>
    <row r="708" spans="1:18" ht="12" customHeight="1" x14ac:dyDescent="0.25">
      <c r="A708" s="3"/>
      <c r="B708" s="383"/>
      <c r="C708" s="3"/>
      <c r="D708" s="3"/>
      <c r="E708" s="3"/>
      <c r="F708" s="3"/>
      <c r="G708" s="3"/>
      <c r="H708" s="3"/>
      <c r="I708" s="3"/>
      <c r="J708" s="3"/>
      <c r="K708" s="3"/>
      <c r="L708" s="3"/>
      <c r="M708" s="3"/>
      <c r="N708" s="3"/>
      <c r="O708" s="3"/>
      <c r="P708" s="3"/>
      <c r="Q708" s="3"/>
      <c r="R708" s="3"/>
    </row>
    <row r="709" spans="1:18" ht="12" customHeight="1" x14ac:dyDescent="0.25">
      <c r="A709" s="3"/>
      <c r="B709" s="383"/>
      <c r="C709" s="3"/>
      <c r="D709" s="3"/>
      <c r="E709" s="3"/>
      <c r="F709" s="3"/>
      <c r="G709" s="3"/>
      <c r="H709" s="3"/>
      <c r="I709" s="3"/>
      <c r="J709" s="3"/>
      <c r="K709" s="3"/>
      <c r="L709" s="3"/>
      <c r="M709" s="3"/>
      <c r="N709" s="3"/>
      <c r="O709" s="3"/>
      <c r="P709" s="3"/>
      <c r="Q709" s="3"/>
      <c r="R709" s="3"/>
    </row>
    <row r="710" spans="1:18" ht="12" customHeight="1" x14ac:dyDescent="0.25">
      <c r="A710" s="3"/>
      <c r="B710" s="383"/>
      <c r="C710" s="3"/>
      <c r="D710" s="3"/>
      <c r="E710" s="3"/>
      <c r="F710" s="3"/>
      <c r="G710" s="3"/>
      <c r="H710" s="3"/>
      <c r="I710" s="3"/>
      <c r="J710" s="3"/>
      <c r="K710" s="3"/>
      <c r="L710" s="3"/>
      <c r="M710" s="3"/>
      <c r="N710" s="3"/>
      <c r="O710" s="3"/>
      <c r="P710" s="3"/>
      <c r="Q710" s="3"/>
      <c r="R710" s="3"/>
    </row>
    <row r="711" spans="1:18" ht="12" customHeight="1" x14ac:dyDescent="0.25">
      <c r="A711" s="3"/>
      <c r="B711" s="383"/>
      <c r="C711" s="3"/>
      <c r="D711" s="3"/>
      <c r="E711" s="3"/>
      <c r="F711" s="3"/>
      <c r="G711" s="3"/>
      <c r="H711" s="3"/>
      <c r="I711" s="3"/>
      <c r="J711" s="3"/>
      <c r="K711" s="3"/>
      <c r="L711" s="3"/>
      <c r="M711" s="3"/>
      <c r="N711" s="3"/>
      <c r="O711" s="3"/>
      <c r="P711" s="3"/>
      <c r="Q711" s="3"/>
      <c r="R711" s="3"/>
    </row>
    <row r="712" spans="1:18" ht="12" customHeight="1" x14ac:dyDescent="0.25">
      <c r="A712" s="3"/>
      <c r="B712" s="383"/>
      <c r="C712" s="3"/>
      <c r="D712" s="3"/>
      <c r="E712" s="3"/>
      <c r="F712" s="3"/>
      <c r="G712" s="3"/>
      <c r="H712" s="3"/>
      <c r="I712" s="3"/>
      <c r="J712" s="3"/>
      <c r="K712" s="3"/>
      <c r="L712" s="3"/>
      <c r="M712" s="3"/>
      <c r="N712" s="3"/>
      <c r="O712" s="3"/>
      <c r="P712" s="3"/>
      <c r="Q712" s="3"/>
      <c r="R712" s="3"/>
    </row>
    <row r="713" spans="1:18" ht="12" customHeight="1" x14ac:dyDescent="0.25">
      <c r="A713" s="3"/>
      <c r="B713" s="383"/>
      <c r="C713" s="3"/>
      <c r="D713" s="3"/>
      <c r="E713" s="3"/>
      <c r="F713" s="3"/>
      <c r="G713" s="3"/>
      <c r="H713" s="3"/>
      <c r="I713" s="3"/>
      <c r="J713" s="3"/>
      <c r="K713" s="3"/>
      <c r="L713" s="3"/>
      <c r="M713" s="3"/>
      <c r="N713" s="3"/>
      <c r="O713" s="3"/>
      <c r="P713" s="3"/>
      <c r="Q713" s="3"/>
      <c r="R713" s="3"/>
    </row>
    <row r="714" spans="1:18" ht="12" customHeight="1" x14ac:dyDescent="0.25">
      <c r="A714" s="3"/>
      <c r="B714" s="383"/>
      <c r="C714" s="3"/>
      <c r="D714" s="3"/>
      <c r="E714" s="3"/>
      <c r="F714" s="3"/>
      <c r="G714" s="3"/>
      <c r="H714" s="3"/>
      <c r="I714" s="3"/>
      <c r="J714" s="3"/>
      <c r="K714" s="3"/>
      <c r="L714" s="3"/>
      <c r="M714" s="3"/>
      <c r="N714" s="3"/>
      <c r="O714" s="3"/>
      <c r="P714" s="3"/>
      <c r="Q714" s="3"/>
      <c r="R714" s="3"/>
    </row>
    <row r="715" spans="1:18" ht="12" customHeight="1" x14ac:dyDescent="0.25">
      <c r="A715" s="3"/>
      <c r="B715" s="383"/>
      <c r="C715" s="3"/>
      <c r="D715" s="3"/>
      <c r="E715" s="3"/>
      <c r="F715" s="3"/>
      <c r="G715" s="3"/>
      <c r="H715" s="3"/>
      <c r="I715" s="3"/>
      <c r="J715" s="3"/>
      <c r="K715" s="3"/>
      <c r="L715" s="3"/>
      <c r="M715" s="3"/>
      <c r="N715" s="3"/>
      <c r="O715" s="3"/>
      <c r="P715" s="3"/>
      <c r="Q715" s="3"/>
      <c r="R715" s="3"/>
    </row>
    <row r="716" spans="1:18" ht="12" customHeight="1" x14ac:dyDescent="0.25">
      <c r="A716" s="3"/>
      <c r="B716" s="383"/>
      <c r="C716" s="3"/>
      <c r="D716" s="3"/>
      <c r="E716" s="3"/>
      <c r="F716" s="3"/>
      <c r="G716" s="3"/>
      <c r="H716" s="3"/>
      <c r="I716" s="3"/>
      <c r="J716" s="3"/>
      <c r="K716" s="3"/>
      <c r="L716" s="3"/>
      <c r="M716" s="3"/>
      <c r="N716" s="3"/>
      <c r="O716" s="3"/>
      <c r="P716" s="3"/>
      <c r="Q716" s="3"/>
      <c r="R716" s="3"/>
    </row>
    <row r="717" spans="1:18" ht="12" customHeight="1" x14ac:dyDescent="0.25">
      <c r="A717" s="3"/>
      <c r="B717" s="383"/>
      <c r="C717" s="3"/>
      <c r="D717" s="3"/>
      <c r="E717" s="3"/>
      <c r="F717" s="3"/>
      <c r="G717" s="3"/>
      <c r="H717" s="3"/>
      <c r="I717" s="3"/>
      <c r="J717" s="3"/>
      <c r="K717" s="3"/>
      <c r="L717" s="3"/>
      <c r="M717" s="3"/>
      <c r="N717" s="3"/>
      <c r="O717" s="3"/>
      <c r="P717" s="3"/>
      <c r="Q717" s="3"/>
      <c r="R717" s="3"/>
    </row>
    <row r="718" spans="1:18" ht="12" customHeight="1" x14ac:dyDescent="0.25">
      <c r="A718" s="3"/>
      <c r="B718" s="383"/>
      <c r="C718" s="3"/>
      <c r="D718" s="3"/>
      <c r="E718" s="3"/>
      <c r="F718" s="3"/>
      <c r="G718" s="3"/>
      <c r="H718" s="3"/>
      <c r="I718" s="3"/>
      <c r="J718" s="3"/>
      <c r="K718" s="3"/>
      <c r="L718" s="3"/>
      <c r="M718" s="3"/>
      <c r="N718" s="3"/>
      <c r="O718" s="3"/>
      <c r="P718" s="3"/>
      <c r="Q718" s="3"/>
      <c r="R718" s="3"/>
    </row>
    <row r="719" spans="1:18" ht="12" customHeight="1" x14ac:dyDescent="0.25">
      <c r="A719" s="3"/>
      <c r="B719" s="383"/>
      <c r="C719" s="3"/>
      <c r="D719" s="3"/>
      <c r="E719" s="3"/>
      <c r="F719" s="3"/>
      <c r="G719" s="3"/>
      <c r="H719" s="3"/>
      <c r="I719" s="3"/>
      <c r="J719" s="3"/>
      <c r="K719" s="3"/>
      <c r="L719" s="3"/>
      <c r="M719" s="3"/>
      <c r="N719" s="3"/>
      <c r="O719" s="3"/>
      <c r="P719" s="3"/>
      <c r="Q719" s="3"/>
      <c r="R719" s="3"/>
    </row>
    <row r="720" spans="1:18" ht="12" customHeight="1" x14ac:dyDescent="0.25">
      <c r="A720" s="3"/>
      <c r="B720" s="383"/>
      <c r="C720" s="3"/>
      <c r="D720" s="3"/>
      <c r="E720" s="3"/>
      <c r="F720" s="3"/>
      <c r="G720" s="3"/>
      <c r="H720" s="3"/>
      <c r="I720" s="3"/>
      <c r="J720" s="3"/>
      <c r="K720" s="3"/>
      <c r="L720" s="3"/>
      <c r="M720" s="3"/>
      <c r="N720" s="3"/>
      <c r="O720" s="3"/>
      <c r="P720" s="3"/>
      <c r="Q720" s="3"/>
      <c r="R720" s="3"/>
    </row>
    <row r="721" spans="1:18" ht="12" customHeight="1" x14ac:dyDescent="0.25">
      <c r="A721" s="3"/>
      <c r="B721" s="383"/>
      <c r="C721" s="3"/>
      <c r="D721" s="3"/>
      <c r="E721" s="3"/>
      <c r="F721" s="3"/>
      <c r="G721" s="3"/>
      <c r="H721" s="3"/>
      <c r="I721" s="3"/>
      <c r="J721" s="3"/>
      <c r="K721" s="3"/>
      <c r="L721" s="3"/>
      <c r="M721" s="3"/>
      <c r="N721" s="3"/>
      <c r="O721" s="3"/>
      <c r="P721" s="3"/>
      <c r="Q721" s="3"/>
      <c r="R721" s="3"/>
    </row>
    <row r="722" spans="1:18" ht="12" customHeight="1" x14ac:dyDescent="0.25">
      <c r="A722" s="3"/>
      <c r="B722" s="383"/>
      <c r="C722" s="3"/>
      <c r="D722" s="3"/>
      <c r="E722" s="3"/>
      <c r="F722" s="3"/>
      <c r="G722" s="3"/>
      <c r="H722" s="3"/>
      <c r="I722" s="3"/>
      <c r="J722" s="3"/>
      <c r="K722" s="3"/>
      <c r="L722" s="3"/>
      <c r="M722" s="3"/>
      <c r="N722" s="3"/>
      <c r="O722" s="3"/>
      <c r="P722" s="3"/>
      <c r="Q722" s="3"/>
      <c r="R722" s="3"/>
    </row>
    <row r="723" spans="1:18" ht="12" customHeight="1" x14ac:dyDescent="0.25">
      <c r="A723" s="3"/>
      <c r="B723" s="383"/>
      <c r="C723" s="3"/>
      <c r="D723" s="3"/>
      <c r="E723" s="3"/>
      <c r="F723" s="3"/>
      <c r="G723" s="3"/>
      <c r="H723" s="3"/>
      <c r="I723" s="3"/>
      <c r="J723" s="3"/>
      <c r="K723" s="3"/>
      <c r="L723" s="3"/>
      <c r="M723" s="3"/>
      <c r="N723" s="3"/>
      <c r="O723" s="3"/>
      <c r="P723" s="3"/>
      <c r="Q723" s="3"/>
      <c r="R723" s="3"/>
    </row>
    <row r="724" spans="1:18" ht="12" customHeight="1" x14ac:dyDescent="0.25">
      <c r="A724" s="3"/>
      <c r="B724" s="383"/>
      <c r="C724" s="3"/>
      <c r="D724" s="3"/>
      <c r="E724" s="3"/>
      <c r="F724" s="3"/>
      <c r="G724" s="3"/>
      <c r="H724" s="3"/>
      <c r="I724" s="3"/>
      <c r="J724" s="3"/>
      <c r="K724" s="3"/>
      <c r="L724" s="3"/>
      <c r="M724" s="3"/>
      <c r="N724" s="3"/>
      <c r="O724" s="3"/>
      <c r="P724" s="3"/>
      <c r="Q724" s="3"/>
      <c r="R724" s="3"/>
    </row>
    <row r="725" spans="1:18" ht="12" customHeight="1" x14ac:dyDescent="0.25">
      <c r="A725" s="3"/>
      <c r="B725" s="383"/>
      <c r="C725" s="3"/>
      <c r="D725" s="3"/>
      <c r="E725" s="3"/>
      <c r="F725" s="3"/>
      <c r="G725" s="3"/>
      <c r="H725" s="3"/>
      <c r="I725" s="3"/>
      <c r="J725" s="3"/>
      <c r="K725" s="3"/>
      <c r="L725" s="3"/>
      <c r="M725" s="3"/>
      <c r="N725" s="3"/>
      <c r="O725" s="3"/>
      <c r="P725" s="3"/>
      <c r="Q725" s="3"/>
      <c r="R725" s="3"/>
    </row>
    <row r="726" spans="1:18" ht="12" customHeight="1" x14ac:dyDescent="0.25">
      <c r="A726" s="3"/>
      <c r="B726" s="383"/>
      <c r="C726" s="3"/>
      <c r="D726" s="3"/>
      <c r="E726" s="3"/>
      <c r="F726" s="3"/>
      <c r="G726" s="3"/>
      <c r="H726" s="3"/>
      <c r="I726" s="3"/>
      <c r="J726" s="3"/>
      <c r="K726" s="3"/>
      <c r="L726" s="3"/>
      <c r="M726" s="3"/>
      <c r="N726" s="3"/>
      <c r="O726" s="3"/>
      <c r="P726" s="3"/>
      <c r="Q726" s="3"/>
      <c r="R726" s="3"/>
    </row>
    <row r="727" spans="1:18" ht="12" customHeight="1" x14ac:dyDescent="0.25">
      <c r="A727" s="3"/>
      <c r="B727" s="383"/>
      <c r="C727" s="3"/>
      <c r="D727" s="3"/>
      <c r="E727" s="3"/>
      <c r="F727" s="3"/>
      <c r="G727" s="3"/>
      <c r="H727" s="3"/>
      <c r="I727" s="3"/>
      <c r="J727" s="3"/>
      <c r="K727" s="3"/>
      <c r="L727" s="3"/>
      <c r="M727" s="3"/>
      <c r="N727" s="3"/>
      <c r="O727" s="3"/>
      <c r="P727" s="3"/>
      <c r="Q727" s="3"/>
      <c r="R727" s="3"/>
    </row>
    <row r="728" spans="1:18" ht="12" customHeight="1" x14ac:dyDescent="0.25">
      <c r="A728" s="3"/>
      <c r="B728" s="383"/>
      <c r="C728" s="3"/>
      <c r="D728" s="3"/>
      <c r="E728" s="3"/>
      <c r="F728" s="3"/>
      <c r="G728" s="3"/>
      <c r="H728" s="3"/>
      <c r="I728" s="3"/>
      <c r="J728" s="3"/>
      <c r="K728" s="3"/>
      <c r="L728" s="3"/>
      <c r="M728" s="3"/>
      <c r="N728" s="3"/>
      <c r="O728" s="3"/>
      <c r="P728" s="3"/>
      <c r="Q728" s="3"/>
      <c r="R728" s="3"/>
    </row>
    <row r="729" spans="1:18" ht="12" customHeight="1" x14ac:dyDescent="0.25">
      <c r="A729" s="3"/>
      <c r="B729" s="383"/>
      <c r="C729" s="3"/>
      <c r="D729" s="3"/>
      <c r="E729" s="3"/>
      <c r="F729" s="3"/>
      <c r="G729" s="3"/>
      <c r="H729" s="3"/>
      <c r="I729" s="3"/>
      <c r="J729" s="3"/>
      <c r="K729" s="3"/>
      <c r="L729" s="3"/>
      <c r="M729" s="3"/>
      <c r="N729" s="3"/>
      <c r="O729" s="3"/>
      <c r="P729" s="3"/>
      <c r="Q729" s="3"/>
      <c r="R729" s="3"/>
    </row>
    <row r="730" spans="1:18" ht="12" customHeight="1" x14ac:dyDescent="0.25">
      <c r="A730" s="3"/>
      <c r="B730" s="383"/>
      <c r="C730" s="3"/>
      <c r="D730" s="3"/>
      <c r="E730" s="3"/>
      <c r="F730" s="3"/>
      <c r="G730" s="3"/>
      <c r="H730" s="3"/>
      <c r="I730" s="3"/>
      <c r="J730" s="3"/>
      <c r="K730" s="3"/>
      <c r="L730" s="3"/>
      <c r="M730" s="3"/>
      <c r="N730" s="3"/>
      <c r="O730" s="3"/>
      <c r="P730" s="3"/>
      <c r="Q730" s="3"/>
      <c r="R730" s="3"/>
    </row>
    <row r="731" spans="1:18" ht="12" customHeight="1" x14ac:dyDescent="0.25">
      <c r="A731" s="3"/>
      <c r="B731" s="383"/>
      <c r="C731" s="3"/>
      <c r="D731" s="3"/>
      <c r="E731" s="3"/>
      <c r="F731" s="3"/>
      <c r="G731" s="3"/>
      <c r="H731" s="3"/>
      <c r="I731" s="3"/>
      <c r="J731" s="3"/>
      <c r="K731" s="3"/>
      <c r="L731" s="3"/>
      <c r="M731" s="3"/>
      <c r="N731" s="3"/>
      <c r="O731" s="3"/>
      <c r="P731" s="3"/>
      <c r="Q731" s="3"/>
      <c r="R731" s="3"/>
    </row>
    <row r="732" spans="1:18" ht="12" customHeight="1" x14ac:dyDescent="0.25">
      <c r="A732" s="3"/>
      <c r="B732" s="383"/>
      <c r="C732" s="3"/>
      <c r="D732" s="3"/>
      <c r="E732" s="3"/>
      <c r="F732" s="3"/>
      <c r="G732" s="3"/>
      <c r="H732" s="3"/>
      <c r="I732" s="3"/>
      <c r="J732" s="3"/>
      <c r="K732" s="3"/>
      <c r="L732" s="3"/>
      <c r="M732" s="3"/>
      <c r="N732" s="3"/>
      <c r="O732" s="3"/>
      <c r="P732" s="3"/>
      <c r="Q732" s="3"/>
      <c r="R732" s="3"/>
    </row>
    <row r="733" spans="1:18" ht="12" customHeight="1" x14ac:dyDescent="0.25">
      <c r="A733" s="3"/>
      <c r="B733" s="383"/>
      <c r="C733" s="3"/>
      <c r="D733" s="3"/>
      <c r="E733" s="3"/>
      <c r="F733" s="3"/>
      <c r="G733" s="3"/>
      <c r="H733" s="3"/>
      <c r="I733" s="3"/>
      <c r="J733" s="3"/>
      <c r="K733" s="3"/>
      <c r="L733" s="3"/>
      <c r="M733" s="3"/>
      <c r="N733" s="3"/>
      <c r="O733" s="3"/>
      <c r="P733" s="3"/>
      <c r="Q733" s="3"/>
      <c r="R733" s="3"/>
    </row>
    <row r="734" spans="1:18" ht="12" customHeight="1" x14ac:dyDescent="0.25">
      <c r="A734" s="3"/>
      <c r="B734" s="383"/>
      <c r="C734" s="3"/>
      <c r="D734" s="3"/>
      <c r="E734" s="3"/>
      <c r="F734" s="3"/>
      <c r="G734" s="3"/>
      <c r="H734" s="3"/>
      <c r="I734" s="3"/>
      <c r="J734" s="3"/>
      <c r="K734" s="3"/>
      <c r="L734" s="3"/>
      <c r="M734" s="3"/>
      <c r="N734" s="3"/>
      <c r="O734" s="3"/>
      <c r="P734" s="3"/>
      <c r="Q734" s="3"/>
      <c r="R734" s="3"/>
    </row>
    <row r="735" spans="1:18" ht="12" customHeight="1" x14ac:dyDescent="0.25">
      <c r="A735" s="3"/>
      <c r="B735" s="383"/>
      <c r="C735" s="3"/>
      <c r="D735" s="3"/>
      <c r="E735" s="3"/>
      <c r="F735" s="3"/>
      <c r="G735" s="3"/>
      <c r="H735" s="3"/>
      <c r="I735" s="3"/>
      <c r="J735" s="3"/>
      <c r="K735" s="3"/>
      <c r="L735" s="3"/>
      <c r="M735" s="3"/>
      <c r="N735" s="3"/>
      <c r="O735" s="3"/>
      <c r="P735" s="3"/>
      <c r="Q735" s="3"/>
      <c r="R735" s="3"/>
    </row>
    <row r="736" spans="1:18" ht="12" customHeight="1" x14ac:dyDescent="0.25">
      <c r="A736" s="3"/>
      <c r="B736" s="383"/>
      <c r="C736" s="3"/>
      <c r="D736" s="3"/>
      <c r="E736" s="3"/>
      <c r="F736" s="3"/>
      <c r="G736" s="3"/>
      <c r="H736" s="3"/>
      <c r="I736" s="3"/>
      <c r="J736" s="3"/>
      <c r="K736" s="3"/>
      <c r="L736" s="3"/>
      <c r="M736" s="3"/>
      <c r="N736" s="3"/>
      <c r="O736" s="3"/>
      <c r="P736" s="3"/>
      <c r="Q736" s="3"/>
      <c r="R736" s="3"/>
    </row>
    <row r="737" spans="1:18" ht="12" customHeight="1" x14ac:dyDescent="0.25">
      <c r="A737" s="3"/>
      <c r="B737" s="383"/>
      <c r="C737" s="3"/>
      <c r="D737" s="3"/>
      <c r="E737" s="3"/>
      <c r="F737" s="3"/>
      <c r="G737" s="3"/>
      <c r="H737" s="3"/>
      <c r="I737" s="3"/>
      <c r="J737" s="3"/>
      <c r="K737" s="3"/>
      <c r="L737" s="3"/>
      <c r="M737" s="3"/>
      <c r="N737" s="3"/>
      <c r="O737" s="3"/>
      <c r="P737" s="3"/>
      <c r="Q737" s="3"/>
      <c r="R737" s="3"/>
    </row>
    <row r="738" spans="1:18" ht="12" customHeight="1" x14ac:dyDescent="0.25">
      <c r="A738" s="3"/>
      <c r="B738" s="383"/>
      <c r="C738" s="3"/>
      <c r="D738" s="3"/>
      <c r="E738" s="3"/>
      <c r="F738" s="3"/>
      <c r="G738" s="3"/>
      <c r="H738" s="3"/>
      <c r="I738" s="3"/>
      <c r="J738" s="3"/>
      <c r="K738" s="3"/>
      <c r="L738" s="3"/>
      <c r="M738" s="3"/>
      <c r="N738" s="3"/>
      <c r="O738" s="3"/>
      <c r="P738" s="3"/>
      <c r="Q738" s="3"/>
      <c r="R738" s="3"/>
    </row>
    <row r="739" spans="1:18" ht="12" customHeight="1" x14ac:dyDescent="0.25">
      <c r="A739" s="3"/>
      <c r="B739" s="383"/>
      <c r="C739" s="3"/>
      <c r="D739" s="3"/>
      <c r="E739" s="3"/>
      <c r="F739" s="3"/>
      <c r="G739" s="3"/>
      <c r="H739" s="3"/>
      <c r="I739" s="3"/>
      <c r="J739" s="3"/>
      <c r="K739" s="3"/>
      <c r="L739" s="3"/>
      <c r="M739" s="3"/>
      <c r="N739" s="3"/>
      <c r="O739" s="3"/>
      <c r="P739" s="3"/>
      <c r="Q739" s="3"/>
      <c r="R739" s="3"/>
    </row>
    <row r="740" spans="1:18" ht="12" customHeight="1" x14ac:dyDescent="0.25">
      <c r="A740" s="3"/>
      <c r="B740" s="383"/>
      <c r="C740" s="3"/>
      <c r="D740" s="3"/>
      <c r="E740" s="3"/>
      <c r="F740" s="3"/>
      <c r="G740" s="3"/>
      <c r="H740" s="3"/>
      <c r="I740" s="3"/>
      <c r="J740" s="3"/>
      <c r="K740" s="3"/>
      <c r="L740" s="3"/>
      <c r="M740" s="3"/>
      <c r="N740" s="3"/>
      <c r="O740" s="3"/>
      <c r="P740" s="3"/>
      <c r="Q740" s="3"/>
      <c r="R740" s="3"/>
    </row>
    <row r="741" spans="1:18" ht="12" customHeight="1" x14ac:dyDescent="0.25">
      <c r="A741" s="3"/>
      <c r="B741" s="383"/>
      <c r="C741" s="3"/>
      <c r="D741" s="3"/>
      <c r="E741" s="3"/>
      <c r="F741" s="3"/>
      <c r="G741" s="3"/>
      <c r="H741" s="3"/>
      <c r="I741" s="3"/>
      <c r="J741" s="3"/>
      <c r="K741" s="3"/>
      <c r="L741" s="3"/>
      <c r="M741" s="3"/>
      <c r="N741" s="3"/>
      <c r="O741" s="3"/>
      <c r="P741" s="3"/>
      <c r="Q741" s="3"/>
      <c r="R741" s="3"/>
    </row>
    <row r="742" spans="1:18" ht="12" customHeight="1" x14ac:dyDescent="0.25">
      <c r="A742" s="3"/>
      <c r="B742" s="383"/>
      <c r="C742" s="3"/>
      <c r="D742" s="3"/>
      <c r="E742" s="3"/>
      <c r="F742" s="3"/>
      <c r="G742" s="3"/>
      <c r="H742" s="3"/>
      <c r="I742" s="3"/>
      <c r="J742" s="3"/>
      <c r="K742" s="3"/>
      <c r="L742" s="3"/>
      <c r="M742" s="3"/>
      <c r="N742" s="3"/>
      <c r="O742" s="3"/>
      <c r="P742" s="3"/>
      <c r="Q742" s="3"/>
      <c r="R742" s="3"/>
    </row>
    <row r="743" spans="1:18" ht="12" customHeight="1" x14ac:dyDescent="0.25">
      <c r="A743" s="3"/>
      <c r="B743" s="383"/>
      <c r="C743" s="3"/>
      <c r="D743" s="3"/>
      <c r="E743" s="3"/>
      <c r="F743" s="3"/>
      <c r="G743" s="3"/>
      <c r="H743" s="3"/>
      <c r="I743" s="3"/>
      <c r="J743" s="3"/>
      <c r="K743" s="3"/>
      <c r="L743" s="3"/>
      <c r="M743" s="3"/>
      <c r="N743" s="3"/>
      <c r="O743" s="3"/>
      <c r="P743" s="3"/>
      <c r="Q743" s="3"/>
      <c r="R743" s="3"/>
    </row>
    <row r="744" spans="1:18" ht="12" customHeight="1" x14ac:dyDescent="0.25">
      <c r="A744" s="3"/>
      <c r="B744" s="383"/>
      <c r="C744" s="3"/>
      <c r="D744" s="3"/>
      <c r="E744" s="3"/>
      <c r="F744" s="3"/>
      <c r="G744" s="3"/>
      <c r="H744" s="3"/>
      <c r="I744" s="3"/>
      <c r="J744" s="3"/>
      <c r="K744" s="3"/>
      <c r="L744" s="3"/>
      <c r="M744" s="3"/>
      <c r="N744" s="3"/>
      <c r="O744" s="3"/>
      <c r="P744" s="3"/>
      <c r="Q744" s="3"/>
      <c r="R744" s="3"/>
    </row>
    <row r="745" spans="1:18" ht="12" customHeight="1" x14ac:dyDescent="0.25">
      <c r="A745" s="3"/>
      <c r="B745" s="383"/>
      <c r="C745" s="3"/>
      <c r="D745" s="3"/>
      <c r="E745" s="3"/>
      <c r="F745" s="3"/>
      <c r="G745" s="3"/>
      <c r="H745" s="3"/>
      <c r="I745" s="3"/>
      <c r="J745" s="3"/>
      <c r="K745" s="3"/>
      <c r="L745" s="3"/>
      <c r="M745" s="3"/>
      <c r="N745" s="3"/>
      <c r="O745" s="3"/>
      <c r="P745" s="3"/>
      <c r="Q745" s="3"/>
      <c r="R745" s="3"/>
    </row>
    <row r="746" spans="1:18" ht="12" customHeight="1" x14ac:dyDescent="0.25">
      <c r="A746" s="3"/>
      <c r="B746" s="383"/>
      <c r="C746" s="3"/>
      <c r="D746" s="3"/>
      <c r="E746" s="3"/>
      <c r="F746" s="3"/>
      <c r="G746" s="3"/>
      <c r="H746" s="3"/>
      <c r="I746" s="3"/>
      <c r="J746" s="3"/>
      <c r="K746" s="3"/>
      <c r="L746" s="3"/>
      <c r="M746" s="3"/>
      <c r="N746" s="3"/>
      <c r="O746" s="3"/>
      <c r="P746" s="3"/>
      <c r="Q746" s="3"/>
      <c r="R746" s="3"/>
    </row>
    <row r="747" spans="1:18" ht="12" customHeight="1" x14ac:dyDescent="0.25">
      <c r="A747" s="3"/>
      <c r="B747" s="383"/>
      <c r="C747" s="3"/>
      <c r="D747" s="3"/>
      <c r="E747" s="3"/>
      <c r="F747" s="3"/>
      <c r="G747" s="3"/>
      <c r="H747" s="3"/>
      <c r="I747" s="3"/>
      <c r="J747" s="3"/>
      <c r="K747" s="3"/>
      <c r="L747" s="3"/>
      <c r="M747" s="3"/>
      <c r="N747" s="3"/>
      <c r="O747" s="3"/>
      <c r="P747" s="3"/>
      <c r="Q747" s="3"/>
      <c r="R747" s="3"/>
    </row>
    <row r="748" spans="1:18" ht="12" customHeight="1" x14ac:dyDescent="0.25">
      <c r="A748" s="3"/>
      <c r="B748" s="383"/>
      <c r="C748" s="3"/>
      <c r="D748" s="3"/>
      <c r="E748" s="3"/>
      <c r="F748" s="3"/>
      <c r="G748" s="3"/>
      <c r="H748" s="3"/>
      <c r="I748" s="3"/>
      <c r="J748" s="3"/>
      <c r="K748" s="3"/>
      <c r="L748" s="3"/>
      <c r="M748" s="3"/>
      <c r="N748" s="3"/>
      <c r="O748" s="3"/>
      <c r="P748" s="3"/>
      <c r="Q748" s="3"/>
      <c r="R748" s="3"/>
    </row>
    <row r="749" spans="1:18" ht="12" customHeight="1" x14ac:dyDescent="0.25">
      <c r="A749" s="3"/>
      <c r="B749" s="383"/>
      <c r="C749" s="3"/>
      <c r="D749" s="3"/>
      <c r="E749" s="3"/>
      <c r="F749" s="3"/>
      <c r="G749" s="3"/>
      <c r="H749" s="3"/>
      <c r="I749" s="3"/>
      <c r="J749" s="3"/>
      <c r="K749" s="3"/>
      <c r="L749" s="3"/>
      <c r="M749" s="3"/>
      <c r="N749" s="3"/>
      <c r="O749" s="3"/>
      <c r="P749" s="3"/>
      <c r="Q749" s="3"/>
      <c r="R749" s="3"/>
    </row>
    <row r="750" spans="1:18" ht="12" customHeight="1" x14ac:dyDescent="0.25">
      <c r="A750" s="3"/>
      <c r="B750" s="383"/>
      <c r="C750" s="3"/>
      <c r="D750" s="3"/>
      <c r="E750" s="3"/>
      <c r="F750" s="3"/>
      <c r="G750" s="3"/>
      <c r="H750" s="3"/>
      <c r="I750" s="3"/>
      <c r="J750" s="3"/>
      <c r="K750" s="3"/>
      <c r="L750" s="3"/>
      <c r="M750" s="3"/>
      <c r="N750" s="3"/>
      <c r="O750" s="3"/>
      <c r="P750" s="3"/>
      <c r="Q750" s="3"/>
      <c r="R750" s="3"/>
    </row>
    <row r="751" spans="1:18" ht="12" customHeight="1" x14ac:dyDescent="0.25">
      <c r="A751" s="3"/>
      <c r="B751" s="383"/>
      <c r="C751" s="3"/>
      <c r="D751" s="3"/>
      <c r="E751" s="3"/>
      <c r="F751" s="3"/>
      <c r="G751" s="3"/>
      <c r="H751" s="3"/>
      <c r="I751" s="3"/>
      <c r="J751" s="3"/>
      <c r="K751" s="3"/>
      <c r="L751" s="3"/>
      <c r="M751" s="3"/>
      <c r="N751" s="3"/>
      <c r="O751" s="3"/>
      <c r="P751" s="3"/>
      <c r="Q751" s="3"/>
      <c r="R751" s="3"/>
    </row>
    <row r="752" spans="1:18" ht="12" customHeight="1" x14ac:dyDescent="0.25">
      <c r="A752" s="3"/>
      <c r="B752" s="383"/>
      <c r="C752" s="3"/>
      <c r="D752" s="3"/>
      <c r="E752" s="3"/>
      <c r="F752" s="3"/>
      <c r="G752" s="3"/>
      <c r="H752" s="3"/>
      <c r="I752" s="3"/>
      <c r="J752" s="3"/>
      <c r="K752" s="3"/>
      <c r="L752" s="3"/>
      <c r="M752" s="3"/>
      <c r="N752" s="3"/>
      <c r="O752" s="3"/>
      <c r="P752" s="3"/>
      <c r="Q752" s="3"/>
      <c r="R752" s="3"/>
    </row>
    <row r="753" spans="1:18" ht="12" customHeight="1" x14ac:dyDescent="0.25">
      <c r="A753" s="3"/>
      <c r="B753" s="383"/>
      <c r="C753" s="3"/>
      <c r="D753" s="3"/>
      <c r="E753" s="3"/>
      <c r="F753" s="3"/>
      <c r="G753" s="3"/>
      <c r="H753" s="3"/>
      <c r="I753" s="3"/>
      <c r="J753" s="3"/>
      <c r="K753" s="3"/>
      <c r="L753" s="3"/>
      <c r="M753" s="3"/>
      <c r="N753" s="3"/>
      <c r="O753" s="3"/>
      <c r="P753" s="3"/>
      <c r="Q753" s="3"/>
      <c r="R753" s="3"/>
    </row>
    <row r="754" spans="1:18" ht="12" customHeight="1" x14ac:dyDescent="0.25">
      <c r="A754" s="3"/>
      <c r="B754" s="383"/>
      <c r="C754" s="3"/>
      <c r="D754" s="3"/>
      <c r="E754" s="3"/>
      <c r="F754" s="3"/>
      <c r="G754" s="3"/>
      <c r="H754" s="3"/>
      <c r="I754" s="3"/>
      <c r="J754" s="3"/>
      <c r="K754" s="3"/>
      <c r="L754" s="3"/>
      <c r="M754" s="3"/>
      <c r="N754" s="3"/>
      <c r="O754" s="3"/>
      <c r="P754" s="3"/>
      <c r="Q754" s="3"/>
      <c r="R754" s="3"/>
    </row>
    <row r="755" spans="1:18" ht="12" customHeight="1" x14ac:dyDescent="0.25">
      <c r="A755" s="3"/>
      <c r="B755" s="383"/>
      <c r="C755" s="3"/>
      <c r="D755" s="3"/>
      <c r="E755" s="3"/>
      <c r="F755" s="3"/>
      <c r="G755" s="3"/>
      <c r="H755" s="3"/>
      <c r="I755" s="3"/>
      <c r="J755" s="3"/>
      <c r="K755" s="3"/>
      <c r="L755" s="3"/>
      <c r="M755" s="3"/>
      <c r="N755" s="3"/>
      <c r="O755" s="3"/>
      <c r="P755" s="3"/>
      <c r="Q755" s="3"/>
      <c r="R755" s="3"/>
    </row>
    <row r="756" spans="1:18" ht="12" customHeight="1" x14ac:dyDescent="0.25">
      <c r="A756" s="3"/>
      <c r="B756" s="383"/>
      <c r="C756" s="3"/>
      <c r="D756" s="3"/>
      <c r="E756" s="3"/>
      <c r="F756" s="3"/>
      <c r="G756" s="3"/>
      <c r="H756" s="3"/>
      <c r="I756" s="3"/>
      <c r="J756" s="3"/>
      <c r="K756" s="3"/>
      <c r="L756" s="3"/>
      <c r="M756" s="3"/>
      <c r="N756" s="3"/>
      <c r="O756" s="3"/>
      <c r="P756" s="3"/>
      <c r="Q756" s="3"/>
      <c r="R756" s="3"/>
    </row>
    <row r="757" spans="1:18" ht="12" customHeight="1" x14ac:dyDescent="0.25">
      <c r="A757" s="3"/>
      <c r="B757" s="383"/>
      <c r="C757" s="3"/>
      <c r="D757" s="3"/>
      <c r="E757" s="3"/>
      <c r="F757" s="3"/>
      <c r="G757" s="3"/>
      <c r="H757" s="3"/>
      <c r="I757" s="3"/>
      <c r="J757" s="3"/>
      <c r="K757" s="3"/>
      <c r="L757" s="3"/>
      <c r="M757" s="3"/>
      <c r="N757" s="3"/>
      <c r="O757" s="3"/>
      <c r="P757" s="3"/>
      <c r="Q757" s="3"/>
      <c r="R757" s="3"/>
    </row>
    <row r="758" spans="1:18" ht="12" customHeight="1" x14ac:dyDescent="0.25">
      <c r="A758" s="3"/>
      <c r="B758" s="383"/>
      <c r="C758" s="3"/>
      <c r="D758" s="3"/>
      <c r="E758" s="3"/>
      <c r="F758" s="3"/>
      <c r="G758" s="3"/>
      <c r="H758" s="3"/>
      <c r="I758" s="3"/>
      <c r="J758" s="3"/>
      <c r="K758" s="3"/>
      <c r="L758" s="3"/>
      <c r="M758" s="3"/>
      <c r="N758" s="3"/>
      <c r="O758" s="3"/>
      <c r="P758" s="3"/>
      <c r="Q758" s="3"/>
      <c r="R758" s="3"/>
    </row>
    <row r="759" spans="1:18" ht="12" customHeight="1" x14ac:dyDescent="0.25">
      <c r="A759" s="3"/>
      <c r="B759" s="383"/>
      <c r="C759" s="3"/>
      <c r="D759" s="3"/>
      <c r="E759" s="3"/>
      <c r="F759" s="3"/>
      <c r="G759" s="3"/>
      <c r="H759" s="3"/>
      <c r="I759" s="3"/>
      <c r="J759" s="3"/>
      <c r="K759" s="3"/>
      <c r="L759" s="3"/>
      <c r="M759" s="3"/>
      <c r="N759" s="3"/>
      <c r="O759" s="3"/>
      <c r="P759" s="3"/>
      <c r="Q759" s="3"/>
      <c r="R759" s="3"/>
    </row>
    <row r="760" spans="1:18" ht="12" customHeight="1" x14ac:dyDescent="0.25">
      <c r="A760" s="3"/>
      <c r="B760" s="383"/>
      <c r="C760" s="3"/>
      <c r="D760" s="3"/>
      <c r="E760" s="3"/>
      <c r="F760" s="3"/>
      <c r="G760" s="3"/>
      <c r="H760" s="3"/>
      <c r="I760" s="3"/>
      <c r="J760" s="3"/>
      <c r="K760" s="3"/>
      <c r="L760" s="3"/>
      <c r="M760" s="3"/>
      <c r="N760" s="3"/>
      <c r="O760" s="3"/>
      <c r="P760" s="3"/>
      <c r="Q760" s="3"/>
      <c r="R760" s="3"/>
    </row>
    <row r="761" spans="1:18" ht="12" customHeight="1" x14ac:dyDescent="0.25">
      <c r="A761" s="3"/>
      <c r="B761" s="383"/>
      <c r="C761" s="3"/>
      <c r="D761" s="3"/>
      <c r="E761" s="3"/>
      <c r="F761" s="3"/>
      <c r="G761" s="3"/>
      <c r="H761" s="3"/>
      <c r="I761" s="3"/>
      <c r="J761" s="3"/>
      <c r="K761" s="3"/>
      <c r="L761" s="3"/>
      <c r="M761" s="3"/>
      <c r="N761" s="3"/>
      <c r="O761" s="3"/>
      <c r="P761" s="3"/>
      <c r="Q761" s="3"/>
      <c r="R761" s="3"/>
    </row>
    <row r="762" spans="1:18" ht="12" customHeight="1" x14ac:dyDescent="0.25">
      <c r="A762" s="3"/>
      <c r="B762" s="383"/>
      <c r="C762" s="3"/>
      <c r="D762" s="3"/>
      <c r="E762" s="3"/>
      <c r="F762" s="3"/>
      <c r="G762" s="3"/>
      <c r="H762" s="3"/>
      <c r="I762" s="3"/>
      <c r="J762" s="3"/>
      <c r="K762" s="3"/>
      <c r="L762" s="3"/>
      <c r="M762" s="3"/>
      <c r="N762" s="3"/>
      <c r="O762" s="3"/>
      <c r="P762" s="3"/>
      <c r="Q762" s="3"/>
      <c r="R762" s="3"/>
    </row>
    <row r="763" spans="1:18" ht="12" customHeight="1" x14ac:dyDescent="0.25">
      <c r="A763" s="3"/>
      <c r="B763" s="383"/>
      <c r="C763" s="3"/>
      <c r="D763" s="3"/>
      <c r="E763" s="3"/>
      <c r="F763" s="3"/>
      <c r="G763" s="3"/>
      <c r="H763" s="3"/>
      <c r="I763" s="3"/>
      <c r="J763" s="3"/>
      <c r="K763" s="3"/>
      <c r="L763" s="3"/>
      <c r="M763" s="3"/>
      <c r="N763" s="3"/>
      <c r="O763" s="3"/>
      <c r="P763" s="3"/>
      <c r="Q763" s="3"/>
      <c r="R763" s="3"/>
    </row>
    <row r="764" spans="1:18" ht="12" customHeight="1" x14ac:dyDescent="0.25">
      <c r="A764" s="3"/>
      <c r="B764" s="383"/>
      <c r="C764" s="3"/>
      <c r="D764" s="3"/>
      <c r="E764" s="3"/>
      <c r="F764" s="3"/>
      <c r="G764" s="3"/>
      <c r="H764" s="3"/>
      <c r="I764" s="3"/>
      <c r="J764" s="3"/>
      <c r="K764" s="3"/>
      <c r="L764" s="3"/>
      <c r="M764" s="3"/>
      <c r="N764" s="3"/>
      <c r="O764" s="3"/>
      <c r="P764" s="3"/>
      <c r="Q764" s="3"/>
      <c r="R764" s="3"/>
    </row>
    <row r="765" spans="1:18" ht="12" customHeight="1" x14ac:dyDescent="0.25">
      <c r="A765" s="3"/>
      <c r="B765" s="383"/>
      <c r="C765" s="3"/>
      <c r="D765" s="3"/>
      <c r="E765" s="3"/>
      <c r="F765" s="3"/>
      <c r="G765" s="3"/>
      <c r="H765" s="3"/>
      <c r="I765" s="3"/>
      <c r="J765" s="3"/>
      <c r="K765" s="3"/>
      <c r="L765" s="3"/>
      <c r="M765" s="3"/>
      <c r="N765" s="3"/>
      <c r="O765" s="3"/>
      <c r="P765" s="3"/>
      <c r="Q765" s="3"/>
      <c r="R765" s="3"/>
    </row>
    <row r="766" spans="1:18" ht="12" customHeight="1" x14ac:dyDescent="0.25">
      <c r="A766" s="3"/>
      <c r="B766" s="383"/>
      <c r="C766" s="3"/>
      <c r="D766" s="3"/>
      <c r="E766" s="3"/>
      <c r="F766" s="3"/>
      <c r="G766" s="3"/>
      <c r="H766" s="3"/>
      <c r="I766" s="3"/>
      <c r="J766" s="3"/>
      <c r="K766" s="3"/>
      <c r="L766" s="3"/>
      <c r="M766" s="3"/>
      <c r="N766" s="3"/>
      <c r="O766" s="3"/>
      <c r="P766" s="3"/>
      <c r="Q766" s="3"/>
      <c r="R766" s="3"/>
    </row>
    <row r="767" spans="1:18" ht="12" customHeight="1" x14ac:dyDescent="0.25">
      <c r="A767" s="3"/>
      <c r="B767" s="383"/>
      <c r="C767" s="3"/>
      <c r="D767" s="3"/>
      <c r="E767" s="3"/>
      <c r="F767" s="3"/>
      <c r="G767" s="3"/>
      <c r="H767" s="3"/>
      <c r="I767" s="3"/>
      <c r="J767" s="3"/>
      <c r="K767" s="3"/>
      <c r="L767" s="3"/>
      <c r="M767" s="3"/>
      <c r="N767" s="3"/>
      <c r="O767" s="3"/>
      <c r="P767" s="3"/>
      <c r="Q767" s="3"/>
      <c r="R767" s="3"/>
    </row>
    <row r="768" spans="1:18" ht="12" customHeight="1" x14ac:dyDescent="0.25">
      <c r="A768" s="3"/>
      <c r="B768" s="383"/>
      <c r="C768" s="3"/>
      <c r="D768" s="3"/>
      <c r="E768" s="3"/>
      <c r="F768" s="3"/>
      <c r="G768" s="3"/>
      <c r="H768" s="3"/>
      <c r="I768" s="3"/>
      <c r="J768" s="3"/>
      <c r="K768" s="3"/>
      <c r="L768" s="3"/>
      <c r="M768" s="3"/>
      <c r="N768" s="3"/>
      <c r="O768" s="3"/>
      <c r="P768" s="3"/>
      <c r="Q768" s="3"/>
      <c r="R768" s="3"/>
    </row>
    <row r="769" spans="1:18" ht="12" customHeight="1" x14ac:dyDescent="0.25">
      <c r="A769" s="3"/>
      <c r="B769" s="383"/>
      <c r="C769" s="3"/>
      <c r="D769" s="3"/>
      <c r="E769" s="3"/>
      <c r="F769" s="3"/>
      <c r="G769" s="3"/>
      <c r="H769" s="3"/>
      <c r="I769" s="3"/>
      <c r="J769" s="3"/>
      <c r="K769" s="3"/>
      <c r="L769" s="3"/>
      <c r="M769" s="3"/>
      <c r="N769" s="3"/>
      <c r="O769" s="3"/>
      <c r="P769" s="3"/>
      <c r="Q769" s="3"/>
      <c r="R769" s="3"/>
    </row>
    <row r="770" spans="1:18" ht="12" customHeight="1" x14ac:dyDescent="0.25">
      <c r="A770" s="3"/>
      <c r="B770" s="383"/>
      <c r="C770" s="3"/>
      <c r="D770" s="3"/>
      <c r="E770" s="3"/>
      <c r="F770" s="3"/>
      <c r="G770" s="3"/>
      <c r="H770" s="3"/>
      <c r="I770" s="3"/>
      <c r="J770" s="3"/>
      <c r="K770" s="3"/>
      <c r="L770" s="3"/>
      <c r="M770" s="3"/>
      <c r="N770" s="3"/>
      <c r="O770" s="3"/>
      <c r="P770" s="3"/>
      <c r="Q770" s="3"/>
      <c r="R770" s="3"/>
    </row>
    <row r="771" spans="1:18" ht="12" customHeight="1" x14ac:dyDescent="0.25">
      <c r="A771" s="3"/>
      <c r="B771" s="383"/>
      <c r="C771" s="3"/>
      <c r="D771" s="3"/>
      <c r="E771" s="3"/>
      <c r="F771" s="3"/>
      <c r="G771" s="3"/>
      <c r="H771" s="3"/>
      <c r="I771" s="3"/>
      <c r="J771" s="3"/>
      <c r="K771" s="3"/>
      <c r="L771" s="3"/>
      <c r="M771" s="3"/>
      <c r="N771" s="3"/>
      <c r="O771" s="3"/>
      <c r="P771" s="3"/>
      <c r="Q771" s="3"/>
      <c r="R771" s="3"/>
    </row>
    <row r="772" spans="1:18" ht="12" customHeight="1" x14ac:dyDescent="0.25">
      <c r="A772" s="3"/>
      <c r="B772" s="383"/>
      <c r="C772" s="3"/>
      <c r="D772" s="3"/>
      <c r="E772" s="3"/>
      <c r="F772" s="3"/>
      <c r="G772" s="3"/>
      <c r="H772" s="3"/>
      <c r="I772" s="3"/>
      <c r="J772" s="3"/>
      <c r="K772" s="3"/>
      <c r="L772" s="3"/>
      <c r="M772" s="3"/>
      <c r="N772" s="3"/>
      <c r="O772" s="3"/>
      <c r="P772" s="3"/>
      <c r="Q772" s="3"/>
      <c r="R772" s="3"/>
    </row>
    <row r="773" spans="1:18" ht="12" customHeight="1" x14ac:dyDescent="0.25">
      <c r="A773" s="3"/>
      <c r="B773" s="383"/>
      <c r="C773" s="3"/>
      <c r="D773" s="3"/>
      <c r="E773" s="3"/>
      <c r="F773" s="3"/>
      <c r="G773" s="3"/>
      <c r="H773" s="3"/>
      <c r="I773" s="3"/>
      <c r="J773" s="3"/>
      <c r="K773" s="3"/>
      <c r="L773" s="3"/>
      <c r="M773" s="3"/>
      <c r="N773" s="3"/>
      <c r="O773" s="3"/>
      <c r="P773" s="3"/>
      <c r="Q773" s="3"/>
      <c r="R773" s="3"/>
    </row>
    <row r="774" spans="1:18" ht="12" customHeight="1" x14ac:dyDescent="0.25">
      <c r="A774" s="3"/>
      <c r="B774" s="383"/>
      <c r="C774" s="3"/>
      <c r="D774" s="3"/>
      <c r="E774" s="3"/>
      <c r="F774" s="3"/>
      <c r="G774" s="3"/>
      <c r="H774" s="3"/>
      <c r="I774" s="3"/>
      <c r="J774" s="3"/>
      <c r="K774" s="3"/>
      <c r="L774" s="3"/>
      <c r="M774" s="3"/>
      <c r="N774" s="3"/>
      <c r="O774" s="3"/>
      <c r="P774" s="3"/>
      <c r="Q774" s="3"/>
      <c r="R774" s="3"/>
    </row>
    <row r="775" spans="1:18" ht="12" customHeight="1" x14ac:dyDescent="0.25">
      <c r="A775" s="3"/>
      <c r="B775" s="383"/>
      <c r="C775" s="3"/>
      <c r="D775" s="3"/>
      <c r="E775" s="3"/>
      <c r="F775" s="3"/>
      <c r="G775" s="3"/>
      <c r="H775" s="3"/>
      <c r="I775" s="3"/>
      <c r="J775" s="3"/>
      <c r="K775" s="3"/>
      <c r="L775" s="3"/>
      <c r="M775" s="3"/>
      <c r="N775" s="3"/>
      <c r="O775" s="3"/>
      <c r="P775" s="3"/>
      <c r="Q775" s="3"/>
      <c r="R775" s="3"/>
    </row>
    <row r="776" spans="1:18" ht="12" customHeight="1" x14ac:dyDescent="0.25">
      <c r="A776" s="3"/>
      <c r="B776" s="383"/>
      <c r="C776" s="3"/>
      <c r="D776" s="3"/>
      <c r="E776" s="3"/>
      <c r="F776" s="3"/>
      <c r="G776" s="3"/>
      <c r="H776" s="3"/>
      <c r="I776" s="3"/>
      <c r="J776" s="3"/>
      <c r="K776" s="3"/>
      <c r="L776" s="3"/>
      <c r="M776" s="3"/>
      <c r="N776" s="3"/>
      <c r="O776" s="3"/>
      <c r="P776" s="3"/>
      <c r="Q776" s="3"/>
      <c r="R776" s="3"/>
    </row>
    <row r="777" spans="1:18" ht="12" customHeight="1" x14ac:dyDescent="0.25">
      <c r="A777" s="3"/>
      <c r="B777" s="383"/>
      <c r="C777" s="3"/>
      <c r="D777" s="3"/>
      <c r="E777" s="3"/>
      <c r="F777" s="3"/>
      <c r="G777" s="3"/>
      <c r="H777" s="3"/>
      <c r="I777" s="3"/>
      <c r="J777" s="3"/>
      <c r="K777" s="3"/>
      <c r="L777" s="3"/>
      <c r="M777" s="3"/>
      <c r="N777" s="3"/>
      <c r="O777" s="3"/>
      <c r="P777" s="3"/>
      <c r="Q777" s="3"/>
      <c r="R777" s="3"/>
    </row>
    <row r="778" spans="1:18" ht="12" customHeight="1" x14ac:dyDescent="0.25">
      <c r="A778" s="3"/>
      <c r="B778" s="383"/>
      <c r="C778" s="3"/>
      <c r="D778" s="3"/>
      <c r="E778" s="3"/>
      <c r="F778" s="3"/>
      <c r="G778" s="3"/>
      <c r="H778" s="3"/>
      <c r="I778" s="3"/>
      <c r="J778" s="3"/>
      <c r="K778" s="3"/>
      <c r="L778" s="3"/>
      <c r="M778" s="3"/>
      <c r="N778" s="3"/>
      <c r="O778" s="3"/>
      <c r="P778" s="3"/>
      <c r="Q778" s="3"/>
      <c r="R778" s="3"/>
    </row>
    <row r="779" spans="1:18" ht="12" customHeight="1" x14ac:dyDescent="0.25">
      <c r="A779" s="3"/>
      <c r="B779" s="383"/>
      <c r="C779" s="3"/>
      <c r="D779" s="3"/>
      <c r="E779" s="3"/>
      <c r="F779" s="3"/>
      <c r="G779" s="3"/>
      <c r="H779" s="3"/>
      <c r="I779" s="3"/>
      <c r="J779" s="3"/>
      <c r="K779" s="3"/>
      <c r="L779" s="3"/>
      <c r="M779" s="3"/>
      <c r="N779" s="3"/>
      <c r="O779" s="3"/>
      <c r="P779" s="3"/>
      <c r="Q779" s="3"/>
      <c r="R779" s="3"/>
    </row>
    <row r="780" spans="1:18" ht="12" customHeight="1" x14ac:dyDescent="0.25">
      <c r="A780" s="3"/>
      <c r="B780" s="383"/>
      <c r="C780" s="3"/>
      <c r="D780" s="3"/>
      <c r="E780" s="3"/>
      <c r="F780" s="3"/>
      <c r="G780" s="3"/>
      <c r="H780" s="3"/>
      <c r="I780" s="3"/>
      <c r="J780" s="3"/>
      <c r="K780" s="3"/>
      <c r="L780" s="3"/>
      <c r="M780" s="3"/>
      <c r="N780" s="3"/>
      <c r="O780" s="3"/>
      <c r="P780" s="3"/>
      <c r="Q780" s="3"/>
      <c r="R780" s="3"/>
    </row>
    <row r="781" spans="1:18" ht="12" customHeight="1" x14ac:dyDescent="0.25">
      <c r="A781" s="3"/>
      <c r="B781" s="383"/>
      <c r="C781" s="3"/>
      <c r="D781" s="3"/>
      <c r="E781" s="3"/>
      <c r="F781" s="3"/>
      <c r="G781" s="3"/>
      <c r="H781" s="3"/>
      <c r="I781" s="3"/>
      <c r="J781" s="3"/>
      <c r="K781" s="3"/>
      <c r="L781" s="3"/>
      <c r="M781" s="3"/>
      <c r="N781" s="3"/>
      <c r="O781" s="3"/>
      <c r="P781" s="3"/>
      <c r="Q781" s="3"/>
      <c r="R781" s="3"/>
    </row>
    <row r="782" spans="1:18" ht="12" customHeight="1" x14ac:dyDescent="0.25">
      <c r="A782" s="3"/>
      <c r="B782" s="383"/>
      <c r="C782" s="3"/>
      <c r="D782" s="3"/>
      <c r="E782" s="3"/>
      <c r="F782" s="3"/>
      <c r="G782" s="3"/>
      <c r="H782" s="3"/>
      <c r="I782" s="3"/>
      <c r="J782" s="3"/>
      <c r="K782" s="3"/>
      <c r="L782" s="3"/>
      <c r="M782" s="3"/>
      <c r="N782" s="3"/>
      <c r="O782" s="3"/>
      <c r="P782" s="3"/>
      <c r="Q782" s="3"/>
      <c r="R782" s="3"/>
    </row>
    <row r="783" spans="1:18" ht="12" customHeight="1" x14ac:dyDescent="0.25">
      <c r="A783" s="3"/>
      <c r="B783" s="383"/>
      <c r="C783" s="3"/>
      <c r="D783" s="3"/>
      <c r="E783" s="3"/>
      <c r="F783" s="3"/>
      <c r="G783" s="3"/>
      <c r="H783" s="3"/>
      <c r="I783" s="3"/>
      <c r="J783" s="3"/>
      <c r="K783" s="3"/>
      <c r="L783" s="3"/>
      <c r="M783" s="3"/>
      <c r="N783" s="3"/>
      <c r="O783" s="3"/>
      <c r="P783" s="3"/>
      <c r="Q783" s="3"/>
      <c r="R783" s="3"/>
    </row>
    <row r="784" spans="1:18" ht="12" customHeight="1" x14ac:dyDescent="0.25">
      <c r="A784" s="3"/>
      <c r="B784" s="383"/>
      <c r="C784" s="3"/>
      <c r="D784" s="3"/>
      <c r="E784" s="3"/>
      <c r="F784" s="3"/>
      <c r="G784" s="3"/>
      <c r="H784" s="3"/>
      <c r="I784" s="3"/>
      <c r="J784" s="3"/>
      <c r="K784" s="3"/>
      <c r="L784" s="3"/>
      <c r="M784" s="3"/>
      <c r="N784" s="3"/>
      <c r="O784" s="3"/>
      <c r="P784" s="3"/>
      <c r="Q784" s="3"/>
      <c r="R784" s="3"/>
    </row>
    <row r="785" spans="1:18" ht="12" customHeight="1" x14ac:dyDescent="0.25">
      <c r="A785" s="3"/>
      <c r="B785" s="383"/>
      <c r="C785" s="3"/>
      <c r="D785" s="3"/>
      <c r="E785" s="3"/>
      <c r="F785" s="3"/>
      <c r="G785" s="3"/>
      <c r="H785" s="3"/>
      <c r="I785" s="3"/>
      <c r="J785" s="3"/>
      <c r="K785" s="3"/>
      <c r="L785" s="3"/>
      <c r="M785" s="3"/>
      <c r="N785" s="3"/>
      <c r="O785" s="3"/>
      <c r="P785" s="3"/>
      <c r="Q785" s="3"/>
      <c r="R785" s="3"/>
    </row>
    <row r="786" spans="1:18" ht="12" customHeight="1" x14ac:dyDescent="0.25">
      <c r="A786" s="3"/>
      <c r="B786" s="383"/>
      <c r="C786" s="3"/>
      <c r="D786" s="3"/>
      <c r="E786" s="3"/>
      <c r="F786" s="3"/>
      <c r="G786" s="3"/>
      <c r="H786" s="3"/>
      <c r="I786" s="3"/>
      <c r="J786" s="3"/>
      <c r="K786" s="3"/>
      <c r="L786" s="3"/>
      <c r="M786" s="3"/>
      <c r="N786" s="3"/>
      <c r="O786" s="3"/>
      <c r="P786" s="3"/>
      <c r="Q786" s="3"/>
      <c r="R786" s="3"/>
    </row>
    <row r="787" spans="1:18" ht="12" customHeight="1" x14ac:dyDescent="0.25">
      <c r="A787" s="3"/>
      <c r="B787" s="383"/>
      <c r="C787" s="3"/>
      <c r="D787" s="3"/>
      <c r="E787" s="3"/>
      <c r="F787" s="3"/>
      <c r="G787" s="3"/>
      <c r="H787" s="3"/>
      <c r="I787" s="3"/>
      <c r="J787" s="3"/>
      <c r="K787" s="3"/>
      <c r="L787" s="3"/>
      <c r="M787" s="3"/>
      <c r="N787" s="3"/>
      <c r="O787" s="3"/>
      <c r="P787" s="3"/>
      <c r="Q787" s="3"/>
      <c r="R787" s="3"/>
    </row>
    <row r="788" spans="1:18" ht="12" customHeight="1" x14ac:dyDescent="0.25">
      <c r="A788" s="3"/>
      <c r="B788" s="383"/>
      <c r="C788" s="3"/>
      <c r="D788" s="3"/>
      <c r="E788" s="3"/>
      <c r="F788" s="3"/>
      <c r="G788" s="3"/>
      <c r="H788" s="3"/>
      <c r="I788" s="3"/>
      <c r="J788" s="3"/>
      <c r="K788" s="3"/>
      <c r="L788" s="3"/>
      <c r="M788" s="3"/>
      <c r="N788" s="3"/>
      <c r="O788" s="3"/>
      <c r="P788" s="3"/>
      <c r="Q788" s="3"/>
      <c r="R788" s="3"/>
    </row>
    <row r="789" spans="1:18" ht="12" customHeight="1" x14ac:dyDescent="0.25">
      <c r="A789" s="3"/>
      <c r="B789" s="383"/>
      <c r="C789" s="3"/>
      <c r="D789" s="3"/>
      <c r="E789" s="3"/>
      <c r="F789" s="3"/>
      <c r="G789" s="3"/>
      <c r="H789" s="3"/>
      <c r="I789" s="3"/>
      <c r="J789" s="3"/>
      <c r="K789" s="3"/>
      <c r="L789" s="3"/>
      <c r="M789" s="3"/>
      <c r="N789" s="3"/>
      <c r="O789" s="3"/>
      <c r="P789" s="3"/>
      <c r="Q789" s="3"/>
      <c r="R789" s="3"/>
    </row>
    <row r="790" spans="1:18" ht="12" customHeight="1" x14ac:dyDescent="0.25">
      <c r="A790" s="3"/>
      <c r="B790" s="383"/>
      <c r="C790" s="3"/>
      <c r="D790" s="3"/>
      <c r="E790" s="3"/>
      <c r="F790" s="3"/>
      <c r="G790" s="3"/>
      <c r="H790" s="3"/>
      <c r="I790" s="3"/>
      <c r="J790" s="3"/>
      <c r="K790" s="3"/>
      <c r="L790" s="3"/>
      <c r="M790" s="3"/>
      <c r="N790" s="3"/>
      <c r="O790" s="3"/>
      <c r="P790" s="3"/>
      <c r="Q790" s="3"/>
      <c r="R790" s="3"/>
    </row>
    <row r="791" spans="1:18" ht="12" customHeight="1" x14ac:dyDescent="0.25">
      <c r="A791" s="3"/>
      <c r="B791" s="383"/>
      <c r="C791" s="3"/>
      <c r="D791" s="3"/>
      <c r="E791" s="3"/>
      <c r="F791" s="3"/>
      <c r="G791" s="3"/>
      <c r="H791" s="3"/>
      <c r="I791" s="3"/>
      <c r="J791" s="3"/>
      <c r="K791" s="3"/>
      <c r="L791" s="3"/>
      <c r="M791" s="3"/>
      <c r="N791" s="3"/>
      <c r="O791" s="3"/>
      <c r="P791" s="3"/>
      <c r="Q791" s="3"/>
      <c r="R791" s="3"/>
    </row>
    <row r="792" spans="1:18" ht="12" customHeight="1" x14ac:dyDescent="0.25">
      <c r="A792" s="3"/>
      <c r="B792" s="383"/>
      <c r="C792" s="3"/>
      <c r="D792" s="3"/>
      <c r="E792" s="3"/>
      <c r="F792" s="3"/>
      <c r="G792" s="3"/>
      <c r="H792" s="3"/>
      <c r="I792" s="3"/>
      <c r="J792" s="3"/>
      <c r="K792" s="3"/>
      <c r="L792" s="3"/>
      <c r="M792" s="3"/>
      <c r="N792" s="3"/>
      <c r="O792" s="3"/>
      <c r="P792" s="3"/>
      <c r="Q792" s="3"/>
      <c r="R792" s="3"/>
    </row>
    <row r="793" spans="1:18" ht="12" customHeight="1" x14ac:dyDescent="0.25">
      <c r="A793" s="3"/>
      <c r="B793" s="383"/>
      <c r="C793" s="3"/>
      <c r="D793" s="3"/>
      <c r="E793" s="3"/>
      <c r="F793" s="3"/>
      <c r="G793" s="3"/>
      <c r="H793" s="3"/>
      <c r="I793" s="3"/>
      <c r="J793" s="3"/>
      <c r="K793" s="3"/>
      <c r="L793" s="3"/>
      <c r="M793" s="3"/>
      <c r="N793" s="3"/>
      <c r="O793" s="3"/>
      <c r="P793" s="3"/>
      <c r="Q793" s="3"/>
      <c r="R793" s="3"/>
    </row>
    <row r="794" spans="1:18" ht="12" customHeight="1" x14ac:dyDescent="0.25">
      <c r="A794" s="3"/>
      <c r="B794" s="383"/>
      <c r="C794" s="3"/>
      <c r="D794" s="3"/>
      <c r="E794" s="3"/>
      <c r="F794" s="3"/>
      <c r="G794" s="3"/>
      <c r="H794" s="3"/>
      <c r="I794" s="3"/>
      <c r="J794" s="3"/>
      <c r="K794" s="3"/>
      <c r="L794" s="3"/>
      <c r="M794" s="3"/>
      <c r="N794" s="3"/>
      <c r="O794" s="3"/>
      <c r="P794" s="3"/>
      <c r="Q794" s="3"/>
      <c r="R794" s="3"/>
    </row>
    <row r="795" spans="1:18" ht="12" customHeight="1" x14ac:dyDescent="0.25">
      <c r="A795" s="3"/>
      <c r="B795" s="383"/>
      <c r="C795" s="3"/>
      <c r="D795" s="3"/>
      <c r="E795" s="3"/>
      <c r="F795" s="3"/>
      <c r="G795" s="3"/>
      <c r="H795" s="3"/>
      <c r="I795" s="3"/>
      <c r="J795" s="3"/>
      <c r="K795" s="3"/>
      <c r="L795" s="3"/>
      <c r="M795" s="3"/>
      <c r="N795" s="3"/>
      <c r="O795" s="3"/>
      <c r="P795" s="3"/>
      <c r="Q795" s="3"/>
      <c r="R795" s="3"/>
    </row>
    <row r="796" spans="1:18" ht="12" customHeight="1" x14ac:dyDescent="0.25">
      <c r="A796" s="3"/>
      <c r="B796" s="383"/>
      <c r="C796" s="3"/>
      <c r="D796" s="3"/>
      <c r="E796" s="3"/>
      <c r="F796" s="3"/>
      <c r="G796" s="3"/>
      <c r="H796" s="3"/>
      <c r="I796" s="3"/>
      <c r="J796" s="3"/>
      <c r="K796" s="3"/>
      <c r="L796" s="3"/>
      <c r="M796" s="3"/>
      <c r="N796" s="3"/>
      <c r="O796" s="3"/>
      <c r="P796" s="3"/>
      <c r="Q796" s="3"/>
      <c r="R796" s="3"/>
    </row>
    <row r="797" spans="1:18" ht="12" customHeight="1" x14ac:dyDescent="0.25">
      <c r="A797" s="3"/>
      <c r="B797" s="383"/>
      <c r="C797" s="3"/>
      <c r="D797" s="3"/>
      <c r="E797" s="3"/>
      <c r="F797" s="3"/>
      <c r="G797" s="3"/>
      <c r="H797" s="3"/>
      <c r="I797" s="3"/>
      <c r="J797" s="3"/>
      <c r="K797" s="3"/>
      <c r="L797" s="3"/>
      <c r="M797" s="3"/>
      <c r="N797" s="3"/>
      <c r="O797" s="3"/>
      <c r="P797" s="3"/>
      <c r="Q797" s="3"/>
      <c r="R797" s="3"/>
    </row>
    <row r="798" spans="1:18" ht="12" customHeight="1" x14ac:dyDescent="0.25">
      <c r="A798" s="3"/>
      <c r="B798" s="383"/>
      <c r="C798" s="3"/>
      <c r="D798" s="3"/>
      <c r="E798" s="3"/>
      <c r="F798" s="3"/>
      <c r="G798" s="3"/>
      <c r="H798" s="3"/>
      <c r="I798" s="3"/>
      <c r="J798" s="3"/>
      <c r="K798" s="3"/>
      <c r="L798" s="3"/>
      <c r="M798" s="3"/>
      <c r="N798" s="3"/>
      <c r="O798" s="3"/>
      <c r="P798" s="3"/>
      <c r="Q798" s="3"/>
      <c r="R798" s="3"/>
    </row>
    <row r="799" spans="1:18" ht="12" customHeight="1" x14ac:dyDescent="0.25">
      <c r="A799" s="3"/>
      <c r="B799" s="383"/>
      <c r="C799" s="3"/>
      <c r="D799" s="3"/>
      <c r="E799" s="3"/>
      <c r="F799" s="3"/>
      <c r="G799" s="3"/>
      <c r="H799" s="3"/>
      <c r="I799" s="3"/>
      <c r="J799" s="3"/>
      <c r="K799" s="3"/>
      <c r="L799" s="3"/>
      <c r="M799" s="3"/>
      <c r="N799" s="3"/>
      <c r="O799" s="3"/>
      <c r="P799" s="3"/>
      <c r="Q799" s="3"/>
      <c r="R799" s="3"/>
    </row>
    <row r="800" spans="1:18" ht="12" customHeight="1" x14ac:dyDescent="0.25">
      <c r="A800" s="3"/>
      <c r="B800" s="383"/>
      <c r="C800" s="3"/>
      <c r="D800" s="3"/>
      <c r="E800" s="3"/>
      <c r="F800" s="3"/>
      <c r="G800" s="3"/>
      <c r="H800" s="3"/>
      <c r="I800" s="3"/>
      <c r="J800" s="3"/>
      <c r="K800" s="3"/>
      <c r="L800" s="3"/>
      <c r="M800" s="3"/>
      <c r="N800" s="3"/>
      <c r="O800" s="3"/>
      <c r="P800" s="3"/>
      <c r="Q800" s="3"/>
      <c r="R800" s="3"/>
    </row>
    <row r="801" spans="1:18" ht="12" customHeight="1" x14ac:dyDescent="0.25">
      <c r="A801" s="3"/>
      <c r="B801" s="383"/>
      <c r="C801" s="3"/>
      <c r="D801" s="3"/>
      <c r="E801" s="3"/>
      <c r="F801" s="3"/>
      <c r="G801" s="3"/>
      <c r="H801" s="3"/>
      <c r="I801" s="3"/>
      <c r="J801" s="3"/>
      <c r="K801" s="3"/>
      <c r="L801" s="3"/>
      <c r="M801" s="3"/>
      <c r="N801" s="3"/>
      <c r="O801" s="3"/>
      <c r="P801" s="3"/>
      <c r="Q801" s="3"/>
      <c r="R801" s="3"/>
    </row>
    <row r="802" spans="1:18" ht="12" customHeight="1" x14ac:dyDescent="0.25">
      <c r="A802" s="3"/>
      <c r="B802" s="383"/>
      <c r="C802" s="3"/>
      <c r="D802" s="3"/>
      <c r="E802" s="3"/>
      <c r="F802" s="3"/>
      <c r="G802" s="3"/>
      <c r="H802" s="3"/>
      <c r="I802" s="3"/>
      <c r="J802" s="3"/>
      <c r="K802" s="3"/>
      <c r="L802" s="3"/>
      <c r="M802" s="3"/>
      <c r="N802" s="3"/>
      <c r="O802" s="3"/>
      <c r="P802" s="3"/>
      <c r="Q802" s="3"/>
      <c r="R802" s="3"/>
    </row>
    <row r="803" spans="1:18" ht="12" customHeight="1" x14ac:dyDescent="0.25">
      <c r="A803" s="3"/>
      <c r="B803" s="383"/>
      <c r="C803" s="3"/>
      <c r="D803" s="3"/>
      <c r="E803" s="3"/>
      <c r="F803" s="3"/>
      <c r="G803" s="3"/>
      <c r="H803" s="3"/>
      <c r="I803" s="3"/>
      <c r="J803" s="3"/>
      <c r="K803" s="3"/>
      <c r="L803" s="3"/>
      <c r="M803" s="3"/>
      <c r="N803" s="3"/>
      <c r="O803" s="3"/>
      <c r="P803" s="3"/>
      <c r="Q803" s="3"/>
      <c r="R803" s="3"/>
    </row>
    <row r="804" spans="1:18" ht="12" customHeight="1" x14ac:dyDescent="0.25">
      <c r="A804" s="3"/>
      <c r="B804" s="383"/>
      <c r="C804" s="3"/>
      <c r="D804" s="3"/>
      <c r="E804" s="3"/>
      <c r="F804" s="3"/>
      <c r="G804" s="3"/>
      <c r="H804" s="3"/>
      <c r="I804" s="3"/>
      <c r="J804" s="3"/>
      <c r="K804" s="3"/>
      <c r="L804" s="3"/>
      <c r="M804" s="3"/>
      <c r="N804" s="3"/>
      <c r="O804" s="3"/>
      <c r="P804" s="3"/>
      <c r="Q804" s="3"/>
      <c r="R804" s="3"/>
    </row>
    <row r="805" spans="1:18" ht="12" customHeight="1" x14ac:dyDescent="0.25">
      <c r="A805" s="3"/>
      <c r="B805" s="383"/>
      <c r="C805" s="3"/>
      <c r="D805" s="3"/>
      <c r="E805" s="3"/>
      <c r="F805" s="3"/>
      <c r="G805" s="3"/>
      <c r="H805" s="3"/>
      <c r="I805" s="3"/>
      <c r="J805" s="3"/>
      <c r="K805" s="3"/>
      <c r="L805" s="3"/>
      <c r="M805" s="3"/>
      <c r="N805" s="3"/>
      <c r="O805" s="3"/>
      <c r="P805" s="3"/>
      <c r="Q805" s="3"/>
      <c r="R805" s="3"/>
    </row>
    <row r="806" spans="1:18" ht="12" customHeight="1" x14ac:dyDescent="0.25">
      <c r="A806" s="3"/>
      <c r="B806" s="383"/>
      <c r="C806" s="3"/>
      <c r="D806" s="3"/>
      <c r="E806" s="3"/>
      <c r="F806" s="3"/>
      <c r="G806" s="3"/>
      <c r="H806" s="3"/>
      <c r="I806" s="3"/>
      <c r="J806" s="3"/>
      <c r="K806" s="3"/>
      <c r="L806" s="3"/>
      <c r="M806" s="3"/>
      <c r="N806" s="3"/>
      <c r="O806" s="3"/>
      <c r="P806" s="3"/>
      <c r="Q806" s="3"/>
      <c r="R806" s="3"/>
    </row>
    <row r="807" spans="1:18" ht="12" customHeight="1" x14ac:dyDescent="0.25">
      <c r="A807" s="3"/>
      <c r="B807" s="383"/>
      <c r="C807" s="3"/>
      <c r="D807" s="3"/>
      <c r="E807" s="3"/>
      <c r="F807" s="3"/>
      <c r="G807" s="3"/>
      <c r="H807" s="3"/>
      <c r="I807" s="3"/>
      <c r="J807" s="3"/>
      <c r="K807" s="3"/>
      <c r="L807" s="3"/>
      <c r="M807" s="3"/>
      <c r="N807" s="3"/>
      <c r="O807" s="3"/>
      <c r="P807" s="3"/>
      <c r="Q807" s="3"/>
      <c r="R807" s="3"/>
    </row>
    <row r="808" spans="1:18" ht="12" customHeight="1" x14ac:dyDescent="0.25">
      <c r="A808" s="3"/>
      <c r="B808" s="383"/>
      <c r="C808" s="3"/>
      <c r="D808" s="3"/>
      <c r="E808" s="3"/>
      <c r="F808" s="3"/>
      <c r="G808" s="3"/>
      <c r="H808" s="3"/>
      <c r="I808" s="3"/>
      <c r="J808" s="3"/>
      <c r="K808" s="3"/>
      <c r="L808" s="3"/>
      <c r="M808" s="3"/>
      <c r="N808" s="3"/>
      <c r="O808" s="3"/>
      <c r="P808" s="3"/>
      <c r="Q808" s="3"/>
      <c r="R808" s="3"/>
    </row>
    <row r="809" spans="1:18" ht="12" customHeight="1" x14ac:dyDescent="0.25">
      <c r="A809" s="3"/>
      <c r="B809" s="383"/>
      <c r="C809" s="3"/>
      <c r="D809" s="3"/>
      <c r="E809" s="3"/>
      <c r="F809" s="3"/>
      <c r="G809" s="3"/>
      <c r="H809" s="3"/>
      <c r="I809" s="3"/>
      <c r="J809" s="3"/>
      <c r="K809" s="3"/>
      <c r="L809" s="3"/>
      <c r="M809" s="3"/>
      <c r="N809" s="3"/>
      <c r="O809" s="3"/>
      <c r="P809" s="3"/>
      <c r="Q809" s="3"/>
      <c r="R809" s="3"/>
    </row>
    <row r="810" spans="1:18" ht="12" customHeight="1" x14ac:dyDescent="0.25">
      <c r="A810" s="3"/>
      <c r="B810" s="383"/>
      <c r="C810" s="3"/>
      <c r="D810" s="3"/>
      <c r="E810" s="3"/>
      <c r="F810" s="3"/>
      <c r="G810" s="3"/>
      <c r="H810" s="3"/>
      <c r="I810" s="3"/>
      <c r="J810" s="3"/>
      <c r="K810" s="3"/>
      <c r="L810" s="3"/>
      <c r="M810" s="3"/>
      <c r="N810" s="3"/>
      <c r="O810" s="3"/>
      <c r="P810" s="3"/>
      <c r="Q810" s="3"/>
      <c r="R810" s="3"/>
    </row>
    <row r="811" spans="1:18" ht="12" customHeight="1" x14ac:dyDescent="0.25">
      <c r="A811" s="3"/>
      <c r="B811" s="383"/>
      <c r="C811" s="3"/>
      <c r="D811" s="3"/>
      <c r="E811" s="3"/>
      <c r="F811" s="3"/>
      <c r="G811" s="3"/>
      <c r="H811" s="3"/>
      <c r="I811" s="3"/>
      <c r="J811" s="3"/>
      <c r="K811" s="3"/>
      <c r="L811" s="3"/>
      <c r="M811" s="3"/>
      <c r="N811" s="3"/>
      <c r="O811" s="3"/>
      <c r="P811" s="3"/>
      <c r="Q811" s="3"/>
      <c r="R811" s="3"/>
    </row>
    <row r="812" spans="1:18" ht="12" customHeight="1" x14ac:dyDescent="0.25">
      <c r="A812" s="3"/>
      <c r="B812" s="383"/>
      <c r="C812" s="3"/>
      <c r="D812" s="3"/>
      <c r="E812" s="3"/>
      <c r="F812" s="3"/>
      <c r="G812" s="3"/>
      <c r="H812" s="3"/>
      <c r="I812" s="3"/>
      <c r="J812" s="3"/>
      <c r="K812" s="3"/>
      <c r="L812" s="3"/>
      <c r="M812" s="3"/>
      <c r="N812" s="3"/>
      <c r="O812" s="3"/>
      <c r="P812" s="3"/>
      <c r="Q812" s="3"/>
      <c r="R812" s="3"/>
    </row>
    <row r="813" spans="1:18" ht="12" customHeight="1" x14ac:dyDescent="0.25">
      <c r="A813" s="3"/>
      <c r="B813" s="383"/>
      <c r="C813" s="3"/>
      <c r="D813" s="3"/>
      <c r="E813" s="3"/>
      <c r="F813" s="3"/>
      <c r="G813" s="3"/>
      <c r="H813" s="3"/>
      <c r="I813" s="3"/>
      <c r="J813" s="3"/>
      <c r="K813" s="3"/>
      <c r="L813" s="3"/>
      <c r="M813" s="3"/>
      <c r="N813" s="3"/>
      <c r="O813" s="3"/>
      <c r="P813" s="3"/>
      <c r="Q813" s="3"/>
      <c r="R813" s="3"/>
    </row>
    <row r="814" spans="1:18" ht="12" customHeight="1" x14ac:dyDescent="0.25">
      <c r="A814" s="3"/>
      <c r="B814" s="383"/>
      <c r="C814" s="3"/>
      <c r="D814" s="3"/>
      <c r="E814" s="3"/>
      <c r="F814" s="3"/>
      <c r="G814" s="3"/>
      <c r="H814" s="3"/>
      <c r="I814" s="3"/>
      <c r="J814" s="3"/>
      <c r="K814" s="3"/>
      <c r="L814" s="3"/>
      <c r="M814" s="3"/>
      <c r="N814" s="3"/>
      <c r="O814" s="3"/>
      <c r="P814" s="3"/>
      <c r="Q814" s="3"/>
      <c r="R814" s="3"/>
    </row>
    <row r="815" spans="1:18" ht="12" customHeight="1" x14ac:dyDescent="0.25">
      <c r="A815" s="3"/>
      <c r="B815" s="383"/>
      <c r="C815" s="3"/>
      <c r="D815" s="3"/>
      <c r="E815" s="3"/>
      <c r="F815" s="3"/>
      <c r="G815" s="3"/>
      <c r="H815" s="3"/>
      <c r="I815" s="3"/>
      <c r="J815" s="3"/>
      <c r="K815" s="3"/>
      <c r="L815" s="3"/>
      <c r="M815" s="3"/>
      <c r="N815" s="3"/>
      <c r="O815" s="3"/>
      <c r="P815" s="3"/>
      <c r="Q815" s="3"/>
      <c r="R815" s="3"/>
    </row>
    <row r="816" spans="1:18" ht="12" customHeight="1" x14ac:dyDescent="0.25">
      <c r="A816" s="3"/>
      <c r="B816" s="383"/>
      <c r="C816" s="3"/>
      <c r="D816" s="3"/>
      <c r="E816" s="3"/>
      <c r="F816" s="3"/>
      <c r="G816" s="3"/>
      <c r="H816" s="3"/>
      <c r="I816" s="3"/>
      <c r="J816" s="3"/>
      <c r="K816" s="3"/>
      <c r="L816" s="3"/>
      <c r="M816" s="3"/>
      <c r="N816" s="3"/>
      <c r="O816" s="3"/>
      <c r="P816" s="3"/>
      <c r="Q816" s="3"/>
      <c r="R816" s="3"/>
    </row>
    <row r="817" spans="1:18" ht="12" customHeight="1" x14ac:dyDescent="0.25">
      <c r="A817" s="3"/>
      <c r="B817" s="383"/>
      <c r="C817" s="3"/>
      <c r="D817" s="3"/>
      <c r="E817" s="3"/>
      <c r="F817" s="3"/>
      <c r="G817" s="3"/>
      <c r="H817" s="3"/>
      <c r="I817" s="3"/>
      <c r="J817" s="3"/>
      <c r="K817" s="3"/>
      <c r="L817" s="3"/>
      <c r="M817" s="3"/>
      <c r="N817" s="3"/>
      <c r="O817" s="3"/>
      <c r="P817" s="3"/>
      <c r="Q817" s="3"/>
      <c r="R817" s="3"/>
    </row>
    <row r="818" spans="1:18" ht="12" customHeight="1" x14ac:dyDescent="0.25">
      <c r="A818" s="3"/>
      <c r="B818" s="383"/>
      <c r="C818" s="3"/>
      <c r="D818" s="3"/>
      <c r="E818" s="3"/>
      <c r="F818" s="3"/>
      <c r="G818" s="3"/>
      <c r="H818" s="3"/>
      <c r="I818" s="3"/>
      <c r="J818" s="3"/>
      <c r="K818" s="3"/>
      <c r="L818" s="3"/>
      <c r="M818" s="3"/>
      <c r="N818" s="3"/>
      <c r="O818" s="3"/>
      <c r="P818" s="3"/>
      <c r="Q818" s="3"/>
      <c r="R818" s="3"/>
    </row>
    <row r="819" spans="1:18" ht="12" customHeight="1" x14ac:dyDescent="0.25">
      <c r="A819" s="3"/>
      <c r="B819" s="383"/>
      <c r="C819" s="3"/>
      <c r="D819" s="3"/>
      <c r="E819" s="3"/>
      <c r="F819" s="3"/>
      <c r="G819" s="3"/>
      <c r="H819" s="3"/>
      <c r="I819" s="3"/>
      <c r="J819" s="3"/>
      <c r="K819" s="3"/>
      <c r="L819" s="3"/>
      <c r="M819" s="3"/>
      <c r="N819" s="3"/>
      <c r="O819" s="3"/>
      <c r="P819" s="3"/>
      <c r="Q819" s="3"/>
      <c r="R819" s="3"/>
    </row>
    <row r="820" spans="1:18" ht="12" customHeight="1" x14ac:dyDescent="0.25">
      <c r="A820" s="3"/>
      <c r="B820" s="383"/>
      <c r="C820" s="3"/>
      <c r="D820" s="3"/>
      <c r="E820" s="3"/>
      <c r="F820" s="3"/>
      <c r="G820" s="3"/>
      <c r="H820" s="3"/>
      <c r="I820" s="3"/>
      <c r="J820" s="3"/>
      <c r="K820" s="3"/>
      <c r="L820" s="3"/>
      <c r="M820" s="3"/>
      <c r="N820" s="3"/>
      <c r="O820" s="3"/>
      <c r="P820" s="3"/>
      <c r="Q820" s="3"/>
      <c r="R820" s="3"/>
    </row>
    <row r="821" spans="1:18" ht="12" customHeight="1" x14ac:dyDescent="0.25">
      <c r="A821" s="3"/>
      <c r="B821" s="383"/>
      <c r="C821" s="3"/>
      <c r="D821" s="3"/>
      <c r="E821" s="3"/>
      <c r="F821" s="3"/>
      <c r="G821" s="3"/>
      <c r="H821" s="3"/>
      <c r="I821" s="3"/>
      <c r="J821" s="3"/>
      <c r="K821" s="3"/>
      <c r="L821" s="3"/>
      <c r="M821" s="3"/>
      <c r="N821" s="3"/>
      <c r="O821" s="3"/>
      <c r="P821" s="3"/>
      <c r="Q821" s="3"/>
      <c r="R821" s="3"/>
    </row>
    <row r="822" spans="1:18" ht="12" customHeight="1" x14ac:dyDescent="0.25">
      <c r="A822" s="3"/>
      <c r="B822" s="383"/>
      <c r="C822" s="3"/>
      <c r="D822" s="3"/>
      <c r="E822" s="3"/>
      <c r="F822" s="3"/>
      <c r="G822" s="3"/>
      <c r="H822" s="3"/>
      <c r="I822" s="3"/>
      <c r="J822" s="3"/>
      <c r="K822" s="3"/>
      <c r="L822" s="3"/>
      <c r="M822" s="3"/>
      <c r="N822" s="3"/>
      <c r="O822" s="3"/>
      <c r="P822" s="3"/>
      <c r="Q822" s="3"/>
      <c r="R822" s="3"/>
    </row>
    <row r="823" spans="1:18" ht="12" customHeight="1" x14ac:dyDescent="0.25">
      <c r="A823" s="3"/>
      <c r="B823" s="383"/>
      <c r="C823" s="3"/>
      <c r="D823" s="3"/>
      <c r="E823" s="3"/>
      <c r="F823" s="3"/>
      <c r="G823" s="3"/>
      <c r="H823" s="3"/>
      <c r="I823" s="3"/>
      <c r="J823" s="3"/>
      <c r="K823" s="3"/>
      <c r="L823" s="3"/>
      <c r="M823" s="3"/>
      <c r="N823" s="3"/>
      <c r="O823" s="3"/>
      <c r="P823" s="3"/>
      <c r="Q823" s="3"/>
      <c r="R823" s="3"/>
    </row>
    <row r="824" spans="1:18" ht="12" customHeight="1" x14ac:dyDescent="0.25">
      <c r="A824" s="3"/>
      <c r="B824" s="383"/>
      <c r="C824" s="3"/>
      <c r="D824" s="3"/>
      <c r="E824" s="3"/>
      <c r="F824" s="3"/>
      <c r="G824" s="3"/>
      <c r="H824" s="3"/>
      <c r="I824" s="3"/>
      <c r="J824" s="3"/>
      <c r="K824" s="3"/>
      <c r="L824" s="3"/>
      <c r="M824" s="3"/>
      <c r="N824" s="3"/>
      <c r="O824" s="3"/>
      <c r="P824" s="3"/>
      <c r="Q824" s="3"/>
      <c r="R824" s="3"/>
    </row>
    <row r="825" spans="1:18" ht="12" customHeight="1" x14ac:dyDescent="0.25">
      <c r="A825" s="3"/>
      <c r="B825" s="383"/>
      <c r="C825" s="3"/>
      <c r="D825" s="3"/>
      <c r="E825" s="3"/>
      <c r="F825" s="3"/>
      <c r="G825" s="3"/>
      <c r="H825" s="3"/>
      <c r="I825" s="3"/>
      <c r="J825" s="3"/>
      <c r="K825" s="3"/>
      <c r="L825" s="3"/>
      <c r="M825" s="3"/>
      <c r="N825" s="3"/>
      <c r="O825" s="3"/>
      <c r="P825" s="3"/>
      <c r="Q825" s="3"/>
      <c r="R825" s="3"/>
    </row>
    <row r="826" spans="1:18" ht="12" customHeight="1" x14ac:dyDescent="0.25">
      <c r="A826" s="3"/>
      <c r="B826" s="383"/>
      <c r="C826" s="3"/>
      <c r="D826" s="3"/>
      <c r="E826" s="3"/>
      <c r="F826" s="3"/>
      <c r="G826" s="3"/>
      <c r="H826" s="3"/>
      <c r="I826" s="3"/>
      <c r="J826" s="3"/>
      <c r="K826" s="3"/>
      <c r="L826" s="3"/>
      <c r="M826" s="3"/>
      <c r="N826" s="3"/>
      <c r="O826" s="3"/>
      <c r="P826" s="3"/>
      <c r="Q826" s="3"/>
      <c r="R826" s="3"/>
    </row>
    <row r="827" spans="1:18" ht="12" customHeight="1" x14ac:dyDescent="0.25">
      <c r="A827" s="3"/>
      <c r="B827" s="383"/>
      <c r="C827" s="3"/>
      <c r="D827" s="3"/>
      <c r="E827" s="3"/>
      <c r="F827" s="3"/>
      <c r="G827" s="3"/>
      <c r="H827" s="3"/>
      <c r="I827" s="3"/>
      <c r="J827" s="3"/>
      <c r="K827" s="3"/>
      <c r="L827" s="3"/>
      <c r="M827" s="3"/>
      <c r="N827" s="3"/>
      <c r="O827" s="3"/>
      <c r="P827" s="3"/>
      <c r="Q827" s="3"/>
      <c r="R827" s="3"/>
    </row>
    <row r="828" spans="1:18" ht="12" customHeight="1" x14ac:dyDescent="0.25">
      <c r="A828" s="3"/>
      <c r="B828" s="383"/>
      <c r="C828" s="3"/>
      <c r="D828" s="3"/>
      <c r="E828" s="3"/>
      <c r="F828" s="3"/>
      <c r="G828" s="3"/>
      <c r="H828" s="3"/>
      <c r="I828" s="3"/>
      <c r="J828" s="3"/>
      <c r="K828" s="3"/>
      <c r="L828" s="3"/>
      <c r="M828" s="3"/>
      <c r="N828" s="3"/>
      <c r="O828" s="3"/>
      <c r="P828" s="3"/>
      <c r="Q828" s="3"/>
      <c r="R828" s="3"/>
    </row>
    <row r="829" spans="1:18" ht="12" customHeight="1" x14ac:dyDescent="0.25">
      <c r="A829" s="3"/>
      <c r="B829" s="383"/>
      <c r="C829" s="3"/>
      <c r="D829" s="3"/>
      <c r="E829" s="3"/>
      <c r="F829" s="3"/>
      <c r="G829" s="3"/>
      <c r="H829" s="3"/>
      <c r="I829" s="3"/>
      <c r="J829" s="3"/>
      <c r="K829" s="3"/>
      <c r="L829" s="3"/>
      <c r="M829" s="3"/>
      <c r="N829" s="3"/>
      <c r="O829" s="3"/>
      <c r="P829" s="3"/>
      <c r="Q829" s="3"/>
      <c r="R829" s="3"/>
    </row>
    <row r="830" spans="1:18" ht="12" customHeight="1" x14ac:dyDescent="0.25">
      <c r="A830" s="3"/>
      <c r="B830" s="383"/>
      <c r="C830" s="3"/>
      <c r="D830" s="3"/>
      <c r="E830" s="3"/>
      <c r="F830" s="3"/>
      <c r="G830" s="3"/>
      <c r="H830" s="3"/>
      <c r="I830" s="3"/>
      <c r="J830" s="3"/>
      <c r="K830" s="3"/>
      <c r="L830" s="3"/>
      <c r="M830" s="3"/>
      <c r="N830" s="3"/>
      <c r="O830" s="3"/>
      <c r="P830" s="3"/>
      <c r="Q830" s="3"/>
      <c r="R830" s="3"/>
    </row>
    <row r="831" spans="1:18" ht="12" customHeight="1" x14ac:dyDescent="0.25">
      <c r="A831" s="3"/>
      <c r="B831" s="383"/>
      <c r="C831" s="3"/>
      <c r="D831" s="3"/>
      <c r="E831" s="3"/>
      <c r="F831" s="3"/>
      <c r="G831" s="3"/>
      <c r="H831" s="3"/>
      <c r="I831" s="3"/>
      <c r="J831" s="3"/>
      <c r="K831" s="3"/>
      <c r="L831" s="3"/>
      <c r="M831" s="3"/>
      <c r="N831" s="3"/>
      <c r="O831" s="3"/>
      <c r="P831" s="3"/>
      <c r="Q831" s="3"/>
      <c r="R831" s="3"/>
    </row>
    <row r="832" spans="1:18" ht="12" customHeight="1" x14ac:dyDescent="0.25">
      <c r="A832" s="3"/>
      <c r="B832" s="383"/>
      <c r="C832" s="3"/>
      <c r="D832" s="3"/>
      <c r="E832" s="3"/>
      <c r="F832" s="3"/>
      <c r="G832" s="3"/>
      <c r="H832" s="3"/>
      <c r="I832" s="3"/>
      <c r="J832" s="3"/>
      <c r="K832" s="3"/>
      <c r="L832" s="3"/>
      <c r="M832" s="3"/>
      <c r="N832" s="3"/>
      <c r="O832" s="3"/>
      <c r="P832" s="3"/>
      <c r="Q832" s="3"/>
      <c r="R832" s="3"/>
    </row>
    <row r="833" spans="1:18" ht="12" customHeight="1" x14ac:dyDescent="0.25">
      <c r="A833" s="3"/>
      <c r="B833" s="383"/>
      <c r="C833" s="3"/>
      <c r="D833" s="3"/>
      <c r="E833" s="3"/>
      <c r="F833" s="3"/>
      <c r="G833" s="3"/>
      <c r="H833" s="3"/>
      <c r="I833" s="3"/>
      <c r="J833" s="3"/>
      <c r="K833" s="3"/>
      <c r="L833" s="3"/>
      <c r="M833" s="3"/>
      <c r="N833" s="3"/>
      <c r="O833" s="3"/>
      <c r="P833" s="3"/>
      <c r="Q833" s="3"/>
      <c r="R833" s="3"/>
    </row>
    <row r="834" spans="1:18" ht="12" customHeight="1" x14ac:dyDescent="0.25">
      <c r="A834" s="3"/>
      <c r="B834" s="383"/>
      <c r="C834" s="3"/>
      <c r="D834" s="3"/>
      <c r="E834" s="3"/>
      <c r="F834" s="3"/>
      <c r="G834" s="3"/>
      <c r="H834" s="3"/>
      <c r="I834" s="3"/>
      <c r="J834" s="3"/>
      <c r="K834" s="3"/>
      <c r="L834" s="3"/>
      <c r="M834" s="3"/>
      <c r="N834" s="3"/>
      <c r="O834" s="3"/>
      <c r="P834" s="3"/>
      <c r="Q834" s="3"/>
      <c r="R834" s="3"/>
    </row>
    <row r="835" spans="1:18" ht="12" customHeight="1" x14ac:dyDescent="0.25">
      <c r="A835" s="3"/>
      <c r="B835" s="383"/>
      <c r="C835" s="3"/>
      <c r="D835" s="3"/>
      <c r="E835" s="3"/>
      <c r="F835" s="3"/>
      <c r="G835" s="3"/>
      <c r="H835" s="3"/>
      <c r="I835" s="3"/>
      <c r="J835" s="3"/>
      <c r="K835" s="3"/>
      <c r="L835" s="3"/>
      <c r="M835" s="3"/>
      <c r="N835" s="3"/>
      <c r="O835" s="3"/>
      <c r="P835" s="3"/>
      <c r="Q835" s="3"/>
      <c r="R835" s="3"/>
    </row>
    <row r="836" spans="1:18" ht="12" customHeight="1" x14ac:dyDescent="0.25">
      <c r="A836" s="3"/>
      <c r="B836" s="383"/>
      <c r="C836" s="3"/>
      <c r="D836" s="3"/>
      <c r="E836" s="3"/>
      <c r="F836" s="3"/>
      <c r="G836" s="3"/>
      <c r="H836" s="3"/>
      <c r="I836" s="3"/>
      <c r="J836" s="3"/>
      <c r="K836" s="3"/>
      <c r="L836" s="3"/>
      <c r="M836" s="3"/>
      <c r="N836" s="3"/>
      <c r="O836" s="3"/>
      <c r="P836" s="3"/>
      <c r="Q836" s="3"/>
      <c r="R836" s="3"/>
    </row>
    <row r="837" spans="1:18" ht="12" customHeight="1" x14ac:dyDescent="0.25">
      <c r="A837" s="3"/>
      <c r="B837" s="383"/>
      <c r="C837" s="3"/>
      <c r="D837" s="3"/>
      <c r="E837" s="3"/>
      <c r="F837" s="3"/>
      <c r="G837" s="3"/>
      <c r="H837" s="3"/>
      <c r="I837" s="3"/>
      <c r="J837" s="3"/>
      <c r="K837" s="3"/>
      <c r="L837" s="3"/>
      <c r="M837" s="3"/>
      <c r="N837" s="3"/>
      <c r="O837" s="3"/>
      <c r="P837" s="3"/>
      <c r="Q837" s="3"/>
      <c r="R837" s="3"/>
    </row>
    <row r="838" spans="1:18" ht="12" customHeight="1" x14ac:dyDescent="0.25">
      <c r="A838" s="3"/>
      <c r="B838" s="383"/>
      <c r="C838" s="3"/>
      <c r="D838" s="3"/>
      <c r="E838" s="3"/>
      <c r="F838" s="3"/>
      <c r="G838" s="3"/>
      <c r="H838" s="3"/>
      <c r="I838" s="3"/>
      <c r="J838" s="3"/>
      <c r="K838" s="3"/>
      <c r="L838" s="3"/>
      <c r="M838" s="3"/>
      <c r="N838" s="3"/>
      <c r="O838" s="3"/>
      <c r="P838" s="3"/>
      <c r="Q838" s="3"/>
      <c r="R838" s="3"/>
    </row>
    <row r="839" spans="1:18" ht="12" customHeight="1" x14ac:dyDescent="0.25">
      <c r="A839" s="3"/>
      <c r="B839" s="383"/>
      <c r="C839" s="3"/>
      <c r="D839" s="3"/>
      <c r="E839" s="3"/>
      <c r="F839" s="3"/>
      <c r="G839" s="3"/>
      <c r="H839" s="3"/>
      <c r="I839" s="3"/>
      <c r="J839" s="3"/>
      <c r="K839" s="3"/>
      <c r="L839" s="3"/>
      <c r="M839" s="3"/>
      <c r="N839" s="3"/>
      <c r="O839" s="3"/>
      <c r="P839" s="3"/>
      <c r="Q839" s="3"/>
      <c r="R839" s="3"/>
    </row>
    <row r="840" spans="1:18" ht="12" customHeight="1" x14ac:dyDescent="0.25">
      <c r="A840" s="3"/>
      <c r="B840" s="383"/>
      <c r="C840" s="3"/>
      <c r="D840" s="3"/>
      <c r="E840" s="3"/>
      <c r="F840" s="3"/>
      <c r="G840" s="3"/>
      <c r="H840" s="3"/>
      <c r="I840" s="3"/>
      <c r="J840" s="3"/>
      <c r="K840" s="3"/>
      <c r="L840" s="3"/>
      <c r="M840" s="3"/>
      <c r="N840" s="3"/>
      <c r="O840" s="3"/>
      <c r="P840" s="3"/>
      <c r="Q840" s="3"/>
      <c r="R840" s="3"/>
    </row>
    <row r="841" spans="1:18" ht="12" customHeight="1" x14ac:dyDescent="0.25">
      <c r="A841" s="3"/>
      <c r="B841" s="383"/>
      <c r="C841" s="3"/>
      <c r="D841" s="3"/>
      <c r="E841" s="3"/>
      <c r="F841" s="3"/>
      <c r="G841" s="3"/>
      <c r="H841" s="3"/>
      <c r="I841" s="3"/>
      <c r="J841" s="3"/>
      <c r="K841" s="3"/>
      <c r="L841" s="3"/>
      <c r="M841" s="3"/>
      <c r="N841" s="3"/>
      <c r="O841" s="3"/>
      <c r="P841" s="3"/>
      <c r="Q841" s="3"/>
      <c r="R841" s="3"/>
    </row>
    <row r="842" spans="1:18" ht="12" customHeight="1" x14ac:dyDescent="0.25">
      <c r="A842" s="3"/>
      <c r="B842" s="383"/>
      <c r="C842" s="3"/>
      <c r="D842" s="3"/>
      <c r="E842" s="3"/>
      <c r="F842" s="3"/>
      <c r="G842" s="3"/>
      <c r="H842" s="3"/>
      <c r="I842" s="3"/>
      <c r="J842" s="3"/>
      <c r="K842" s="3"/>
      <c r="L842" s="3"/>
      <c r="M842" s="3"/>
      <c r="N842" s="3"/>
      <c r="O842" s="3"/>
      <c r="P842" s="3"/>
      <c r="Q842" s="3"/>
      <c r="R842" s="3"/>
    </row>
    <row r="843" spans="1:18" ht="12" customHeight="1" x14ac:dyDescent="0.25">
      <c r="A843" s="3"/>
      <c r="B843" s="383"/>
      <c r="C843" s="3"/>
      <c r="D843" s="3"/>
      <c r="E843" s="3"/>
      <c r="F843" s="3"/>
      <c r="G843" s="3"/>
      <c r="H843" s="3"/>
      <c r="I843" s="3"/>
      <c r="J843" s="3"/>
      <c r="K843" s="3"/>
      <c r="L843" s="3"/>
      <c r="M843" s="3"/>
      <c r="N843" s="3"/>
      <c r="O843" s="3"/>
      <c r="P843" s="3"/>
      <c r="Q843" s="3"/>
      <c r="R843" s="3"/>
    </row>
    <row r="844" spans="1:18" ht="12" customHeight="1" x14ac:dyDescent="0.25">
      <c r="A844" s="3"/>
      <c r="B844" s="383"/>
      <c r="C844" s="3"/>
      <c r="D844" s="3"/>
      <c r="E844" s="3"/>
      <c r="F844" s="3"/>
      <c r="G844" s="3"/>
      <c r="H844" s="3"/>
      <c r="I844" s="3"/>
      <c r="J844" s="3"/>
      <c r="K844" s="3"/>
      <c r="L844" s="3"/>
      <c r="M844" s="3"/>
      <c r="N844" s="3"/>
      <c r="O844" s="3"/>
      <c r="P844" s="3"/>
      <c r="Q844" s="3"/>
      <c r="R844" s="3"/>
    </row>
    <row r="845" spans="1:18" ht="12" customHeight="1" x14ac:dyDescent="0.25">
      <c r="A845" s="3"/>
      <c r="B845" s="383"/>
      <c r="C845" s="3"/>
      <c r="D845" s="3"/>
      <c r="E845" s="3"/>
      <c r="F845" s="3"/>
      <c r="G845" s="3"/>
      <c r="H845" s="3"/>
      <c r="I845" s="3"/>
      <c r="J845" s="3"/>
      <c r="K845" s="3"/>
      <c r="L845" s="3"/>
      <c r="M845" s="3"/>
      <c r="N845" s="3"/>
      <c r="O845" s="3"/>
      <c r="P845" s="3"/>
      <c r="Q845" s="3"/>
      <c r="R845" s="3"/>
    </row>
    <row r="846" spans="1:18" ht="12" customHeight="1" x14ac:dyDescent="0.25">
      <c r="A846" s="3"/>
      <c r="B846" s="383"/>
      <c r="C846" s="3"/>
      <c r="D846" s="3"/>
      <c r="E846" s="3"/>
      <c r="F846" s="3"/>
      <c r="G846" s="3"/>
      <c r="H846" s="3"/>
      <c r="I846" s="3"/>
      <c r="J846" s="3"/>
      <c r="K846" s="3"/>
      <c r="L846" s="3"/>
      <c r="M846" s="3"/>
      <c r="N846" s="3"/>
      <c r="O846" s="3"/>
      <c r="P846" s="3"/>
      <c r="Q846" s="3"/>
      <c r="R846" s="3"/>
    </row>
    <row r="847" spans="1:18" ht="12" customHeight="1" x14ac:dyDescent="0.25">
      <c r="A847" s="3"/>
      <c r="B847" s="383"/>
      <c r="C847" s="3"/>
      <c r="D847" s="3"/>
      <c r="E847" s="3"/>
      <c r="F847" s="3"/>
      <c r="G847" s="3"/>
      <c r="H847" s="3"/>
      <c r="I847" s="3"/>
      <c r="J847" s="3"/>
      <c r="K847" s="3"/>
      <c r="L847" s="3"/>
      <c r="M847" s="3"/>
      <c r="N847" s="3"/>
      <c r="O847" s="3"/>
      <c r="P847" s="3"/>
      <c r="Q847" s="3"/>
      <c r="R847" s="3"/>
    </row>
    <row r="848" spans="1:18" ht="12" customHeight="1" x14ac:dyDescent="0.25">
      <c r="A848" s="3"/>
      <c r="B848" s="383"/>
      <c r="C848" s="3"/>
      <c r="D848" s="3"/>
      <c r="E848" s="3"/>
      <c r="F848" s="3"/>
      <c r="G848" s="3"/>
      <c r="H848" s="3"/>
      <c r="I848" s="3"/>
      <c r="J848" s="3"/>
      <c r="K848" s="3"/>
      <c r="L848" s="3"/>
      <c r="M848" s="3"/>
      <c r="N848" s="3"/>
      <c r="O848" s="3"/>
      <c r="P848" s="3"/>
      <c r="Q848" s="3"/>
      <c r="R848" s="3"/>
    </row>
    <row r="849" spans="1:18" ht="12" customHeight="1" x14ac:dyDescent="0.25">
      <c r="A849" s="3"/>
      <c r="B849" s="383"/>
      <c r="C849" s="3"/>
      <c r="D849" s="3"/>
      <c r="E849" s="3"/>
      <c r="F849" s="3"/>
      <c r="G849" s="3"/>
      <c r="H849" s="3"/>
      <c r="I849" s="3"/>
      <c r="J849" s="3"/>
      <c r="K849" s="3"/>
      <c r="L849" s="3"/>
      <c r="M849" s="3"/>
      <c r="N849" s="3"/>
      <c r="O849" s="3"/>
      <c r="P849" s="3"/>
      <c r="Q849" s="3"/>
      <c r="R849" s="3"/>
    </row>
    <row r="850" spans="1:18" ht="12" customHeight="1" x14ac:dyDescent="0.25">
      <c r="A850" s="3"/>
      <c r="B850" s="383"/>
      <c r="C850" s="3"/>
      <c r="D850" s="3"/>
      <c r="E850" s="3"/>
      <c r="F850" s="3"/>
      <c r="G850" s="3"/>
      <c r="H850" s="3"/>
      <c r="I850" s="3"/>
      <c r="J850" s="3"/>
      <c r="K850" s="3"/>
      <c r="L850" s="3"/>
      <c r="M850" s="3"/>
      <c r="N850" s="3"/>
      <c r="O850" s="3"/>
      <c r="P850" s="3"/>
      <c r="Q850" s="3"/>
      <c r="R850" s="3"/>
    </row>
    <row r="851" spans="1:18" ht="12" customHeight="1" x14ac:dyDescent="0.25">
      <c r="A851" s="3"/>
      <c r="B851" s="383"/>
      <c r="C851" s="3"/>
      <c r="D851" s="3"/>
      <c r="E851" s="3"/>
      <c r="F851" s="3"/>
      <c r="G851" s="3"/>
      <c r="H851" s="3"/>
      <c r="I851" s="3"/>
      <c r="J851" s="3"/>
      <c r="K851" s="3"/>
      <c r="L851" s="3"/>
      <c r="M851" s="3"/>
      <c r="N851" s="3"/>
      <c r="O851" s="3"/>
      <c r="P851" s="3"/>
      <c r="Q851" s="3"/>
      <c r="R851" s="3"/>
    </row>
    <row r="852" spans="1:18" ht="12" customHeight="1" x14ac:dyDescent="0.25">
      <c r="A852" s="3"/>
      <c r="B852" s="383"/>
      <c r="C852" s="3"/>
      <c r="D852" s="3"/>
      <c r="E852" s="3"/>
      <c r="F852" s="3"/>
      <c r="G852" s="3"/>
      <c r="H852" s="3"/>
      <c r="I852" s="3"/>
      <c r="J852" s="3"/>
      <c r="K852" s="3"/>
      <c r="L852" s="3"/>
      <c r="M852" s="3"/>
      <c r="N852" s="3"/>
      <c r="O852" s="3"/>
      <c r="P852" s="3"/>
      <c r="Q852" s="3"/>
      <c r="R852" s="3"/>
    </row>
    <row r="853" spans="1:18" ht="12" customHeight="1" x14ac:dyDescent="0.25">
      <c r="A853" s="3"/>
      <c r="B853" s="383"/>
      <c r="C853" s="3"/>
      <c r="D853" s="3"/>
      <c r="E853" s="3"/>
      <c r="F853" s="3"/>
      <c r="G853" s="3"/>
      <c r="H853" s="3"/>
      <c r="I853" s="3"/>
      <c r="J853" s="3"/>
      <c r="K853" s="3"/>
      <c r="L853" s="3"/>
      <c r="M853" s="3"/>
      <c r="N853" s="3"/>
      <c r="O853" s="3"/>
      <c r="P853" s="3"/>
      <c r="Q853" s="3"/>
      <c r="R853" s="3"/>
    </row>
    <row r="854" spans="1:18" ht="12" customHeight="1" x14ac:dyDescent="0.25">
      <c r="A854" s="3"/>
      <c r="B854" s="383"/>
      <c r="C854" s="3"/>
      <c r="D854" s="3"/>
      <c r="E854" s="3"/>
      <c r="F854" s="3"/>
      <c r="G854" s="3"/>
      <c r="H854" s="3"/>
      <c r="I854" s="3"/>
      <c r="J854" s="3"/>
      <c r="K854" s="3"/>
      <c r="L854" s="3"/>
      <c r="M854" s="3"/>
      <c r="N854" s="3"/>
      <c r="O854" s="3"/>
      <c r="P854" s="3"/>
      <c r="Q854" s="3"/>
      <c r="R854" s="3"/>
    </row>
    <row r="855" spans="1:18" ht="12" customHeight="1" x14ac:dyDescent="0.25">
      <c r="A855" s="3"/>
      <c r="B855" s="383"/>
      <c r="C855" s="3"/>
      <c r="D855" s="3"/>
      <c r="E855" s="3"/>
      <c r="F855" s="3"/>
      <c r="G855" s="3"/>
      <c r="H855" s="3"/>
      <c r="I855" s="3"/>
      <c r="J855" s="3"/>
      <c r="K855" s="3"/>
      <c r="L855" s="3"/>
      <c r="M855" s="3"/>
      <c r="N855" s="3"/>
      <c r="O855" s="3"/>
      <c r="P855" s="3"/>
      <c r="Q855" s="3"/>
      <c r="R855" s="3"/>
    </row>
    <row r="856" spans="1:18" ht="12" customHeight="1" x14ac:dyDescent="0.25">
      <c r="A856" s="3"/>
      <c r="B856" s="383"/>
      <c r="C856" s="3"/>
      <c r="D856" s="3"/>
      <c r="E856" s="3"/>
      <c r="F856" s="3"/>
      <c r="G856" s="3"/>
      <c r="H856" s="3"/>
      <c r="I856" s="3"/>
      <c r="J856" s="3"/>
      <c r="K856" s="3"/>
      <c r="L856" s="3"/>
      <c r="M856" s="3"/>
      <c r="N856" s="3"/>
      <c r="O856" s="3"/>
      <c r="P856" s="3"/>
      <c r="Q856" s="3"/>
      <c r="R856" s="3"/>
    </row>
    <row r="857" spans="1:18" ht="12" customHeight="1" x14ac:dyDescent="0.25">
      <c r="A857" s="3"/>
      <c r="B857" s="383"/>
      <c r="C857" s="3"/>
      <c r="D857" s="3"/>
      <c r="E857" s="3"/>
      <c r="F857" s="3"/>
      <c r="G857" s="3"/>
      <c r="H857" s="3"/>
      <c r="I857" s="3"/>
      <c r="J857" s="3"/>
      <c r="K857" s="3"/>
      <c r="L857" s="3"/>
      <c r="M857" s="3"/>
      <c r="N857" s="3"/>
      <c r="O857" s="3"/>
      <c r="P857" s="3"/>
      <c r="Q857" s="3"/>
      <c r="R857" s="3"/>
    </row>
    <row r="858" spans="1:18" ht="12" customHeight="1" x14ac:dyDescent="0.25">
      <c r="A858" s="3"/>
      <c r="B858" s="383"/>
      <c r="C858" s="3"/>
      <c r="D858" s="3"/>
      <c r="E858" s="3"/>
      <c r="F858" s="3"/>
      <c r="G858" s="3"/>
      <c r="H858" s="3"/>
      <c r="I858" s="3"/>
      <c r="J858" s="3"/>
      <c r="K858" s="3"/>
      <c r="L858" s="3"/>
      <c r="M858" s="3"/>
      <c r="N858" s="3"/>
      <c r="O858" s="3"/>
      <c r="P858" s="3"/>
      <c r="Q858" s="3"/>
      <c r="R858" s="3"/>
    </row>
    <row r="859" spans="1:18" ht="12" customHeight="1" x14ac:dyDescent="0.25">
      <c r="A859" s="3"/>
      <c r="B859" s="383"/>
      <c r="C859" s="3"/>
      <c r="D859" s="3"/>
      <c r="E859" s="3"/>
      <c r="F859" s="3"/>
      <c r="G859" s="3"/>
      <c r="H859" s="3"/>
      <c r="I859" s="3"/>
      <c r="J859" s="3"/>
      <c r="K859" s="3"/>
      <c r="L859" s="3"/>
      <c r="M859" s="3"/>
      <c r="N859" s="3"/>
      <c r="O859" s="3"/>
      <c r="P859" s="3"/>
      <c r="Q859" s="3"/>
      <c r="R859" s="3"/>
    </row>
    <row r="860" spans="1:18" ht="12" customHeight="1" x14ac:dyDescent="0.25">
      <c r="A860" s="3"/>
      <c r="B860" s="383"/>
      <c r="C860" s="3"/>
      <c r="D860" s="3"/>
      <c r="E860" s="3"/>
      <c r="F860" s="3"/>
      <c r="G860" s="3"/>
      <c r="H860" s="3"/>
      <c r="I860" s="3"/>
      <c r="J860" s="3"/>
      <c r="K860" s="3"/>
      <c r="L860" s="3"/>
      <c r="M860" s="3"/>
      <c r="N860" s="3"/>
      <c r="O860" s="3"/>
      <c r="P860" s="3"/>
      <c r="Q860" s="3"/>
      <c r="R860" s="3"/>
    </row>
    <row r="861" spans="1:18" ht="12" customHeight="1" x14ac:dyDescent="0.25">
      <c r="A861" s="3"/>
      <c r="B861" s="383"/>
      <c r="C861" s="3"/>
      <c r="D861" s="3"/>
      <c r="E861" s="3"/>
      <c r="F861" s="3"/>
      <c r="G861" s="3"/>
      <c r="H861" s="3"/>
      <c r="I861" s="3"/>
      <c r="J861" s="3"/>
      <c r="K861" s="3"/>
      <c r="L861" s="3"/>
      <c r="M861" s="3"/>
      <c r="N861" s="3"/>
      <c r="O861" s="3"/>
      <c r="P861" s="3"/>
      <c r="Q861" s="3"/>
      <c r="R861" s="3"/>
    </row>
    <row r="862" spans="1:18" ht="12" customHeight="1" x14ac:dyDescent="0.25">
      <c r="A862" s="3"/>
      <c r="B862" s="383"/>
      <c r="C862" s="3"/>
      <c r="D862" s="3"/>
      <c r="E862" s="3"/>
      <c r="F862" s="3"/>
      <c r="G862" s="3"/>
      <c r="H862" s="3"/>
      <c r="I862" s="3"/>
      <c r="J862" s="3"/>
      <c r="K862" s="3"/>
      <c r="L862" s="3"/>
      <c r="M862" s="3"/>
      <c r="N862" s="3"/>
      <c r="O862" s="3"/>
      <c r="P862" s="3"/>
      <c r="Q862" s="3"/>
      <c r="R862" s="3"/>
    </row>
    <row r="863" spans="1:18" ht="12" customHeight="1" x14ac:dyDescent="0.25">
      <c r="A863" s="3"/>
      <c r="B863" s="383"/>
      <c r="C863" s="3"/>
      <c r="D863" s="3"/>
      <c r="E863" s="3"/>
      <c r="F863" s="3"/>
      <c r="G863" s="3"/>
      <c r="H863" s="3"/>
      <c r="I863" s="3"/>
      <c r="J863" s="3"/>
      <c r="K863" s="3"/>
      <c r="L863" s="3"/>
      <c r="M863" s="3"/>
      <c r="N863" s="3"/>
      <c r="O863" s="3"/>
      <c r="P863" s="3"/>
      <c r="Q863" s="3"/>
      <c r="R863" s="3"/>
    </row>
    <row r="864" spans="1:18" ht="12" customHeight="1" x14ac:dyDescent="0.25">
      <c r="A864" s="3"/>
      <c r="B864" s="383"/>
      <c r="C864" s="3"/>
      <c r="D864" s="3"/>
      <c r="E864" s="3"/>
      <c r="F864" s="3"/>
      <c r="G864" s="3"/>
      <c r="H864" s="3"/>
      <c r="I864" s="3"/>
      <c r="J864" s="3"/>
      <c r="K864" s="3"/>
      <c r="L864" s="3"/>
      <c r="M864" s="3"/>
      <c r="N864" s="3"/>
      <c r="O864" s="3"/>
      <c r="P864" s="3"/>
      <c r="Q864" s="3"/>
      <c r="R864" s="3"/>
    </row>
    <row r="865" spans="1:18" ht="12" customHeight="1" x14ac:dyDescent="0.25">
      <c r="A865" s="3"/>
      <c r="B865" s="383"/>
      <c r="C865" s="3"/>
      <c r="D865" s="3"/>
      <c r="E865" s="3"/>
      <c r="F865" s="3"/>
      <c r="G865" s="3"/>
      <c r="H865" s="3"/>
      <c r="I865" s="3"/>
      <c r="J865" s="3"/>
      <c r="K865" s="3"/>
      <c r="L865" s="3"/>
      <c r="M865" s="3"/>
      <c r="N865" s="3"/>
      <c r="O865" s="3"/>
      <c r="P865" s="3"/>
      <c r="Q865" s="3"/>
      <c r="R865" s="3"/>
    </row>
    <row r="866" spans="1:18" ht="12" customHeight="1" x14ac:dyDescent="0.25">
      <c r="A866" s="3"/>
      <c r="B866" s="383"/>
      <c r="C866" s="3"/>
      <c r="D866" s="3"/>
      <c r="E866" s="3"/>
      <c r="F866" s="3"/>
      <c r="G866" s="3"/>
      <c r="H866" s="3"/>
      <c r="I866" s="3"/>
      <c r="J866" s="3"/>
      <c r="K866" s="3"/>
      <c r="L866" s="3"/>
      <c r="M866" s="3"/>
      <c r="N866" s="3"/>
      <c r="O866" s="3"/>
      <c r="P866" s="3"/>
      <c r="Q866" s="3"/>
      <c r="R866" s="3"/>
    </row>
    <row r="867" spans="1:18" ht="12" customHeight="1" x14ac:dyDescent="0.25">
      <c r="A867" s="3"/>
      <c r="B867" s="383"/>
      <c r="C867" s="3"/>
      <c r="D867" s="3"/>
      <c r="E867" s="3"/>
      <c r="F867" s="3"/>
      <c r="G867" s="3"/>
      <c r="H867" s="3"/>
      <c r="I867" s="3"/>
      <c r="J867" s="3"/>
      <c r="K867" s="3"/>
      <c r="L867" s="3"/>
      <c r="M867" s="3"/>
      <c r="N867" s="3"/>
      <c r="O867" s="3"/>
      <c r="P867" s="3"/>
      <c r="Q867" s="3"/>
      <c r="R867" s="3"/>
    </row>
    <row r="868" spans="1:18" ht="12" customHeight="1" x14ac:dyDescent="0.25">
      <c r="A868" s="3"/>
      <c r="B868" s="383"/>
      <c r="C868" s="3"/>
      <c r="D868" s="3"/>
      <c r="E868" s="3"/>
      <c r="F868" s="3"/>
      <c r="G868" s="3"/>
      <c r="H868" s="3"/>
      <c r="I868" s="3"/>
      <c r="J868" s="3"/>
      <c r="K868" s="3"/>
      <c r="L868" s="3"/>
      <c r="M868" s="3"/>
      <c r="N868" s="3"/>
      <c r="O868" s="3"/>
      <c r="P868" s="3"/>
      <c r="Q868" s="3"/>
      <c r="R868" s="3"/>
    </row>
    <row r="869" spans="1:18" ht="12" customHeight="1" x14ac:dyDescent="0.25">
      <c r="A869" s="3"/>
      <c r="B869" s="383"/>
      <c r="C869" s="3"/>
      <c r="D869" s="3"/>
      <c r="E869" s="3"/>
      <c r="F869" s="3"/>
      <c r="G869" s="3"/>
      <c r="H869" s="3"/>
      <c r="I869" s="3"/>
      <c r="J869" s="3"/>
      <c r="K869" s="3"/>
      <c r="L869" s="3"/>
      <c r="M869" s="3"/>
      <c r="N869" s="3"/>
      <c r="O869" s="3"/>
      <c r="P869" s="3"/>
      <c r="Q869" s="3"/>
      <c r="R869" s="3"/>
    </row>
    <row r="870" spans="1:18" ht="12" customHeight="1" x14ac:dyDescent="0.25">
      <c r="A870" s="3"/>
      <c r="B870" s="383"/>
      <c r="C870" s="3"/>
      <c r="D870" s="3"/>
      <c r="E870" s="3"/>
      <c r="F870" s="3"/>
      <c r="G870" s="3"/>
      <c r="H870" s="3"/>
      <c r="I870" s="3"/>
      <c r="J870" s="3"/>
      <c r="K870" s="3"/>
      <c r="L870" s="3"/>
      <c r="M870" s="3"/>
      <c r="N870" s="3"/>
      <c r="O870" s="3"/>
      <c r="P870" s="3"/>
      <c r="Q870" s="3"/>
      <c r="R870" s="3"/>
    </row>
    <row r="871" spans="1:18" ht="12" customHeight="1" x14ac:dyDescent="0.25">
      <c r="A871" s="3"/>
      <c r="B871" s="383"/>
      <c r="C871" s="3"/>
      <c r="D871" s="3"/>
      <c r="E871" s="3"/>
      <c r="F871" s="3"/>
      <c r="G871" s="3"/>
      <c r="H871" s="3"/>
      <c r="I871" s="3"/>
      <c r="J871" s="3"/>
      <c r="K871" s="3"/>
      <c r="L871" s="3"/>
      <c r="M871" s="3"/>
      <c r="N871" s="3"/>
      <c r="O871" s="3"/>
      <c r="P871" s="3"/>
      <c r="Q871" s="3"/>
      <c r="R871" s="3"/>
    </row>
    <row r="872" spans="1:18" ht="12" customHeight="1" x14ac:dyDescent="0.25">
      <c r="A872" s="3"/>
      <c r="B872" s="383"/>
      <c r="C872" s="3"/>
      <c r="D872" s="3"/>
      <c r="E872" s="3"/>
      <c r="F872" s="3"/>
      <c r="G872" s="3"/>
      <c r="H872" s="3"/>
      <c r="I872" s="3"/>
      <c r="J872" s="3"/>
      <c r="K872" s="3"/>
      <c r="L872" s="3"/>
      <c r="M872" s="3"/>
      <c r="N872" s="3"/>
      <c r="O872" s="3"/>
      <c r="P872" s="3"/>
      <c r="Q872" s="3"/>
      <c r="R872" s="3"/>
    </row>
    <row r="873" spans="1:18" ht="12" customHeight="1" x14ac:dyDescent="0.25">
      <c r="A873" s="3"/>
      <c r="B873" s="383"/>
      <c r="C873" s="3"/>
      <c r="D873" s="3"/>
      <c r="E873" s="3"/>
      <c r="F873" s="3"/>
      <c r="G873" s="3"/>
      <c r="H873" s="3"/>
      <c r="I873" s="3"/>
      <c r="J873" s="3"/>
      <c r="K873" s="3"/>
      <c r="L873" s="3"/>
      <c r="M873" s="3"/>
      <c r="N873" s="3"/>
      <c r="O873" s="3"/>
      <c r="P873" s="3"/>
      <c r="Q873" s="3"/>
      <c r="R873" s="3"/>
    </row>
    <row r="874" spans="1:18" ht="12" customHeight="1" x14ac:dyDescent="0.25">
      <c r="A874" s="3"/>
      <c r="B874" s="383"/>
      <c r="C874" s="3"/>
      <c r="D874" s="3"/>
      <c r="E874" s="3"/>
      <c r="F874" s="3"/>
      <c r="G874" s="3"/>
      <c r="H874" s="3"/>
      <c r="I874" s="3"/>
      <c r="J874" s="3"/>
      <c r="K874" s="3"/>
      <c r="L874" s="3"/>
      <c r="M874" s="3"/>
      <c r="N874" s="3"/>
      <c r="O874" s="3"/>
      <c r="P874" s="3"/>
      <c r="Q874" s="3"/>
      <c r="R874" s="3"/>
    </row>
    <row r="875" spans="1:18" ht="12" customHeight="1" x14ac:dyDescent="0.25">
      <c r="A875" s="3"/>
      <c r="B875" s="383"/>
      <c r="C875" s="3"/>
      <c r="D875" s="3"/>
      <c r="E875" s="3"/>
      <c r="F875" s="3"/>
      <c r="G875" s="3"/>
      <c r="H875" s="3"/>
      <c r="I875" s="3"/>
      <c r="J875" s="3"/>
      <c r="K875" s="3"/>
      <c r="L875" s="3"/>
      <c r="M875" s="3"/>
      <c r="N875" s="3"/>
      <c r="O875" s="3"/>
      <c r="P875" s="3"/>
      <c r="Q875" s="3"/>
      <c r="R875" s="3"/>
    </row>
    <row r="876" spans="1:18" ht="12" customHeight="1" x14ac:dyDescent="0.25">
      <c r="A876" s="3"/>
      <c r="B876" s="383"/>
      <c r="C876" s="3"/>
      <c r="D876" s="3"/>
      <c r="E876" s="3"/>
      <c r="F876" s="3"/>
      <c r="G876" s="3"/>
      <c r="H876" s="3"/>
      <c r="I876" s="3"/>
      <c r="J876" s="3"/>
      <c r="K876" s="3"/>
      <c r="L876" s="3"/>
      <c r="M876" s="3"/>
      <c r="N876" s="3"/>
      <c r="O876" s="3"/>
      <c r="P876" s="3"/>
      <c r="Q876" s="3"/>
      <c r="R876" s="3"/>
    </row>
    <row r="877" spans="1:18" ht="12" customHeight="1" x14ac:dyDescent="0.25">
      <c r="A877" s="3"/>
      <c r="B877" s="383"/>
      <c r="C877" s="3"/>
      <c r="D877" s="3"/>
      <c r="E877" s="3"/>
      <c r="F877" s="3"/>
      <c r="G877" s="3"/>
      <c r="H877" s="3"/>
      <c r="I877" s="3"/>
      <c r="J877" s="3"/>
      <c r="K877" s="3"/>
      <c r="L877" s="3"/>
      <c r="M877" s="3"/>
      <c r="N877" s="3"/>
      <c r="O877" s="3"/>
      <c r="P877" s="3"/>
      <c r="Q877" s="3"/>
      <c r="R877" s="3"/>
    </row>
    <row r="878" spans="1:18" ht="12" customHeight="1" x14ac:dyDescent="0.25">
      <c r="A878" s="3"/>
      <c r="B878" s="383"/>
      <c r="C878" s="3"/>
      <c r="D878" s="3"/>
      <c r="E878" s="3"/>
      <c r="F878" s="3"/>
      <c r="G878" s="3"/>
      <c r="H878" s="3"/>
      <c r="I878" s="3"/>
      <c r="J878" s="3"/>
      <c r="K878" s="3"/>
      <c r="L878" s="3"/>
      <c r="M878" s="3"/>
      <c r="N878" s="3"/>
      <c r="O878" s="3"/>
      <c r="P878" s="3"/>
      <c r="Q878" s="3"/>
      <c r="R878" s="3"/>
    </row>
    <row r="879" spans="1:18" ht="12" customHeight="1" x14ac:dyDescent="0.25">
      <c r="A879" s="3"/>
      <c r="B879" s="383"/>
      <c r="C879" s="3"/>
      <c r="D879" s="3"/>
      <c r="E879" s="3"/>
      <c r="F879" s="3"/>
      <c r="G879" s="3"/>
      <c r="H879" s="3"/>
      <c r="I879" s="3"/>
      <c r="J879" s="3"/>
      <c r="K879" s="3"/>
      <c r="L879" s="3"/>
      <c r="M879" s="3"/>
      <c r="N879" s="3"/>
      <c r="O879" s="3"/>
      <c r="P879" s="3"/>
      <c r="Q879" s="3"/>
      <c r="R879" s="3"/>
    </row>
    <row r="880" spans="1:18" ht="12" customHeight="1" x14ac:dyDescent="0.25">
      <c r="A880" s="3"/>
      <c r="B880" s="383"/>
      <c r="C880" s="3"/>
      <c r="D880" s="3"/>
      <c r="E880" s="3"/>
      <c r="F880" s="3"/>
      <c r="G880" s="3"/>
      <c r="H880" s="3"/>
      <c r="I880" s="3"/>
      <c r="J880" s="3"/>
      <c r="K880" s="3"/>
      <c r="L880" s="3"/>
      <c r="M880" s="3"/>
      <c r="N880" s="3"/>
      <c r="O880" s="3"/>
      <c r="P880" s="3"/>
      <c r="Q880" s="3"/>
      <c r="R880" s="3"/>
    </row>
    <row r="881" spans="1:18" ht="12" customHeight="1" x14ac:dyDescent="0.25">
      <c r="A881" s="3"/>
      <c r="B881" s="383"/>
      <c r="C881" s="3"/>
      <c r="D881" s="3"/>
      <c r="E881" s="3"/>
      <c r="F881" s="3"/>
      <c r="G881" s="3"/>
      <c r="H881" s="3"/>
      <c r="I881" s="3"/>
      <c r="J881" s="3"/>
      <c r="K881" s="3"/>
      <c r="L881" s="3"/>
      <c r="M881" s="3"/>
      <c r="N881" s="3"/>
      <c r="O881" s="3"/>
      <c r="P881" s="3"/>
      <c r="Q881" s="3"/>
      <c r="R881" s="3"/>
    </row>
    <row r="882" spans="1:18" ht="12" customHeight="1" x14ac:dyDescent="0.25">
      <c r="A882" s="3"/>
      <c r="B882" s="383"/>
      <c r="C882" s="3"/>
      <c r="D882" s="3"/>
      <c r="E882" s="3"/>
      <c r="F882" s="3"/>
      <c r="G882" s="3"/>
      <c r="H882" s="3"/>
      <c r="I882" s="3"/>
      <c r="J882" s="3"/>
      <c r="K882" s="3"/>
      <c r="L882" s="3"/>
      <c r="M882" s="3"/>
      <c r="N882" s="3"/>
      <c r="O882" s="3"/>
      <c r="P882" s="3"/>
      <c r="Q882" s="3"/>
      <c r="R882" s="3"/>
    </row>
    <row r="883" spans="1:18" ht="12" customHeight="1" x14ac:dyDescent="0.25">
      <c r="A883" s="3"/>
      <c r="B883" s="383"/>
      <c r="C883" s="3"/>
      <c r="D883" s="3"/>
      <c r="E883" s="3"/>
      <c r="F883" s="3"/>
      <c r="G883" s="3"/>
      <c r="H883" s="3"/>
      <c r="I883" s="3"/>
      <c r="J883" s="3"/>
      <c r="K883" s="3"/>
      <c r="L883" s="3"/>
      <c r="M883" s="3"/>
      <c r="N883" s="3"/>
      <c r="O883" s="3"/>
      <c r="P883" s="3"/>
      <c r="Q883" s="3"/>
      <c r="R883" s="3"/>
    </row>
    <row r="884" spans="1:18" ht="12" customHeight="1" x14ac:dyDescent="0.25">
      <c r="A884" s="3"/>
      <c r="B884" s="383"/>
      <c r="C884" s="3"/>
      <c r="D884" s="3"/>
      <c r="E884" s="3"/>
      <c r="F884" s="3"/>
      <c r="G884" s="3"/>
      <c r="H884" s="3"/>
      <c r="I884" s="3"/>
      <c r="J884" s="3"/>
      <c r="K884" s="3"/>
      <c r="L884" s="3"/>
      <c r="M884" s="3"/>
      <c r="N884" s="3"/>
      <c r="O884" s="3"/>
      <c r="P884" s="3"/>
      <c r="Q884" s="3"/>
      <c r="R884" s="3"/>
    </row>
    <row r="885" spans="1:18" ht="12" customHeight="1" x14ac:dyDescent="0.25">
      <c r="A885" s="3"/>
      <c r="B885" s="383"/>
      <c r="C885" s="3"/>
      <c r="D885" s="3"/>
      <c r="E885" s="3"/>
      <c r="F885" s="3"/>
      <c r="G885" s="3"/>
      <c r="H885" s="3"/>
      <c r="I885" s="3"/>
      <c r="J885" s="3"/>
      <c r="K885" s="3"/>
      <c r="L885" s="3"/>
      <c r="M885" s="3"/>
      <c r="N885" s="3"/>
      <c r="O885" s="3"/>
      <c r="P885" s="3"/>
      <c r="Q885" s="3"/>
      <c r="R885" s="3"/>
    </row>
    <row r="886" spans="1:18" ht="12" customHeight="1" x14ac:dyDescent="0.25">
      <c r="A886" s="3"/>
      <c r="B886" s="383"/>
      <c r="C886" s="3"/>
      <c r="D886" s="3"/>
      <c r="E886" s="3"/>
      <c r="F886" s="3"/>
      <c r="G886" s="3"/>
      <c r="H886" s="3"/>
      <c r="I886" s="3"/>
      <c r="J886" s="3"/>
      <c r="K886" s="3"/>
      <c r="L886" s="3"/>
      <c r="M886" s="3"/>
      <c r="N886" s="3"/>
      <c r="O886" s="3"/>
      <c r="P886" s="3"/>
      <c r="Q886" s="3"/>
      <c r="R886" s="3"/>
    </row>
    <row r="887" spans="1:18" ht="12" customHeight="1" x14ac:dyDescent="0.25">
      <c r="A887" s="3"/>
      <c r="B887" s="383"/>
      <c r="C887" s="3"/>
      <c r="D887" s="3"/>
      <c r="E887" s="3"/>
      <c r="F887" s="3"/>
      <c r="G887" s="3"/>
      <c r="H887" s="3"/>
      <c r="I887" s="3"/>
      <c r="J887" s="3"/>
      <c r="K887" s="3"/>
      <c r="L887" s="3"/>
      <c r="M887" s="3"/>
      <c r="N887" s="3"/>
      <c r="O887" s="3"/>
      <c r="P887" s="3"/>
      <c r="Q887" s="3"/>
      <c r="R887" s="3"/>
    </row>
    <row r="888" spans="1:18" ht="12" customHeight="1" x14ac:dyDescent="0.25">
      <c r="A888" s="3"/>
      <c r="B888" s="383"/>
      <c r="C888" s="3"/>
      <c r="D888" s="3"/>
      <c r="E888" s="3"/>
      <c r="F888" s="3"/>
      <c r="G888" s="3"/>
      <c r="H888" s="3"/>
      <c r="I888" s="3"/>
      <c r="J888" s="3"/>
      <c r="K888" s="3"/>
      <c r="L888" s="3"/>
      <c r="M888" s="3"/>
      <c r="N888" s="3"/>
      <c r="O888" s="3"/>
      <c r="P888" s="3"/>
      <c r="Q888" s="3"/>
      <c r="R888" s="3"/>
    </row>
    <row r="889" spans="1:18" ht="12" customHeight="1" x14ac:dyDescent="0.25">
      <c r="A889" s="3"/>
      <c r="B889" s="383"/>
      <c r="C889" s="3"/>
      <c r="D889" s="3"/>
      <c r="E889" s="3"/>
      <c r="F889" s="3"/>
      <c r="G889" s="3"/>
      <c r="H889" s="3"/>
      <c r="I889" s="3"/>
      <c r="J889" s="3"/>
      <c r="K889" s="3"/>
      <c r="L889" s="3"/>
      <c r="M889" s="3"/>
      <c r="N889" s="3"/>
      <c r="O889" s="3"/>
      <c r="P889" s="3"/>
      <c r="Q889" s="3"/>
      <c r="R889" s="3"/>
    </row>
    <row r="890" spans="1:18" ht="12" customHeight="1" x14ac:dyDescent="0.25">
      <c r="A890" s="3"/>
      <c r="B890" s="383"/>
      <c r="C890" s="3"/>
      <c r="D890" s="3"/>
      <c r="E890" s="3"/>
      <c r="F890" s="3"/>
      <c r="G890" s="3"/>
      <c r="H890" s="3"/>
      <c r="I890" s="3"/>
      <c r="J890" s="3"/>
      <c r="K890" s="3"/>
      <c r="L890" s="3"/>
      <c r="M890" s="3"/>
      <c r="N890" s="3"/>
      <c r="O890" s="3"/>
      <c r="P890" s="3"/>
      <c r="Q890" s="3"/>
      <c r="R890" s="3"/>
    </row>
    <row r="891" spans="1:18" ht="12" customHeight="1" x14ac:dyDescent="0.25">
      <c r="A891" s="3"/>
      <c r="B891" s="383"/>
      <c r="C891" s="3"/>
      <c r="D891" s="3"/>
      <c r="E891" s="3"/>
      <c r="F891" s="3"/>
      <c r="G891" s="3"/>
      <c r="H891" s="3"/>
      <c r="I891" s="3"/>
      <c r="J891" s="3"/>
      <c r="K891" s="3"/>
      <c r="L891" s="3"/>
      <c r="M891" s="3"/>
      <c r="N891" s="3"/>
      <c r="O891" s="3"/>
      <c r="P891" s="3"/>
      <c r="Q891" s="3"/>
      <c r="R891" s="3"/>
    </row>
    <row r="892" spans="1:18" ht="12" customHeight="1" x14ac:dyDescent="0.25">
      <c r="A892" s="3"/>
      <c r="B892" s="383"/>
      <c r="C892" s="3"/>
      <c r="D892" s="3"/>
      <c r="E892" s="3"/>
      <c r="F892" s="3"/>
      <c r="G892" s="3"/>
      <c r="H892" s="3"/>
      <c r="I892" s="3"/>
      <c r="J892" s="3"/>
      <c r="K892" s="3"/>
      <c r="L892" s="3"/>
      <c r="M892" s="3"/>
      <c r="N892" s="3"/>
      <c r="O892" s="3"/>
      <c r="P892" s="3"/>
      <c r="Q892" s="3"/>
      <c r="R892" s="3"/>
    </row>
    <row r="893" spans="1:18" ht="12" customHeight="1" x14ac:dyDescent="0.25">
      <c r="A893" s="3"/>
      <c r="B893" s="383"/>
      <c r="C893" s="3"/>
      <c r="D893" s="3"/>
      <c r="E893" s="3"/>
      <c r="F893" s="3"/>
      <c r="G893" s="3"/>
      <c r="H893" s="3"/>
      <c r="I893" s="3"/>
      <c r="J893" s="3"/>
      <c r="K893" s="3"/>
      <c r="L893" s="3"/>
      <c r="M893" s="3"/>
      <c r="N893" s="3"/>
      <c r="O893" s="3"/>
      <c r="P893" s="3"/>
      <c r="Q893" s="3"/>
      <c r="R893" s="3"/>
    </row>
    <row r="894" spans="1:18" ht="12" customHeight="1" x14ac:dyDescent="0.25">
      <c r="A894" s="3"/>
      <c r="B894" s="383"/>
      <c r="C894" s="3"/>
      <c r="D894" s="3"/>
      <c r="E894" s="3"/>
      <c r="F894" s="3"/>
      <c r="G894" s="3"/>
      <c r="H894" s="3"/>
      <c r="I894" s="3"/>
      <c r="J894" s="3"/>
      <c r="K894" s="3"/>
      <c r="L894" s="3"/>
      <c r="M894" s="3"/>
      <c r="N894" s="3"/>
      <c r="O894" s="3"/>
      <c r="P894" s="3"/>
      <c r="Q894" s="3"/>
      <c r="R894" s="3"/>
    </row>
    <row r="895" spans="1:18" ht="12" customHeight="1" x14ac:dyDescent="0.25">
      <c r="A895" s="3"/>
      <c r="B895" s="383"/>
      <c r="C895" s="3"/>
      <c r="D895" s="3"/>
      <c r="E895" s="3"/>
      <c r="F895" s="3"/>
      <c r="G895" s="3"/>
      <c r="H895" s="3"/>
      <c r="I895" s="3"/>
      <c r="J895" s="3"/>
      <c r="K895" s="3"/>
      <c r="L895" s="3"/>
      <c r="M895" s="3"/>
      <c r="N895" s="3"/>
      <c r="O895" s="3"/>
      <c r="P895" s="3"/>
      <c r="Q895" s="3"/>
      <c r="R895" s="3"/>
    </row>
    <row r="896" spans="1:18" ht="12" customHeight="1" x14ac:dyDescent="0.25">
      <c r="A896" s="3"/>
      <c r="B896" s="383"/>
      <c r="C896" s="3"/>
      <c r="D896" s="3"/>
      <c r="E896" s="3"/>
      <c r="F896" s="3"/>
      <c r="G896" s="3"/>
      <c r="H896" s="3"/>
      <c r="I896" s="3"/>
      <c r="J896" s="3"/>
      <c r="K896" s="3"/>
      <c r="L896" s="3"/>
      <c r="M896" s="3"/>
      <c r="N896" s="3"/>
      <c r="O896" s="3"/>
      <c r="P896" s="3"/>
      <c r="Q896" s="3"/>
      <c r="R896" s="3"/>
    </row>
    <row r="897" spans="1:18" ht="12" customHeight="1" x14ac:dyDescent="0.25">
      <c r="A897" s="3"/>
      <c r="B897" s="383"/>
      <c r="C897" s="3"/>
      <c r="D897" s="3"/>
      <c r="E897" s="3"/>
      <c r="F897" s="3"/>
      <c r="G897" s="3"/>
      <c r="H897" s="3"/>
      <c r="I897" s="3"/>
      <c r="J897" s="3"/>
      <c r="K897" s="3"/>
      <c r="L897" s="3"/>
      <c r="M897" s="3"/>
      <c r="N897" s="3"/>
      <c r="O897" s="3"/>
      <c r="P897" s="3"/>
      <c r="Q897" s="3"/>
      <c r="R897" s="3"/>
    </row>
    <row r="898" spans="1:18" ht="12" customHeight="1" x14ac:dyDescent="0.25">
      <c r="A898" s="3"/>
      <c r="B898" s="383"/>
      <c r="C898" s="3"/>
      <c r="D898" s="3"/>
      <c r="E898" s="3"/>
      <c r="F898" s="3"/>
      <c r="G898" s="3"/>
      <c r="H898" s="3"/>
      <c r="I898" s="3"/>
      <c r="J898" s="3"/>
      <c r="K898" s="3"/>
      <c r="L898" s="3"/>
      <c r="M898" s="3"/>
      <c r="N898" s="3"/>
      <c r="O898" s="3"/>
      <c r="P898" s="3"/>
      <c r="Q898" s="3"/>
      <c r="R898" s="3"/>
    </row>
    <row r="899" spans="1:18" ht="12" customHeight="1" x14ac:dyDescent="0.25">
      <c r="A899" s="3"/>
      <c r="B899" s="383"/>
      <c r="C899" s="3"/>
      <c r="D899" s="3"/>
      <c r="E899" s="3"/>
      <c r="F899" s="3"/>
      <c r="G899" s="3"/>
      <c r="H899" s="3"/>
      <c r="I899" s="3"/>
      <c r="J899" s="3"/>
      <c r="K899" s="3"/>
      <c r="L899" s="3"/>
      <c r="M899" s="3"/>
      <c r="N899" s="3"/>
      <c r="O899" s="3"/>
      <c r="P899" s="3"/>
      <c r="Q899" s="3"/>
      <c r="R899" s="3"/>
    </row>
    <row r="900" spans="1:18" ht="12" customHeight="1" x14ac:dyDescent="0.25">
      <c r="A900" s="3"/>
      <c r="B900" s="383"/>
      <c r="C900" s="3"/>
      <c r="D900" s="3"/>
      <c r="E900" s="3"/>
      <c r="F900" s="3"/>
      <c r="G900" s="3"/>
      <c r="H900" s="3"/>
      <c r="I900" s="3"/>
      <c r="J900" s="3"/>
      <c r="K900" s="3"/>
      <c r="L900" s="3"/>
      <c r="M900" s="3"/>
      <c r="N900" s="3"/>
      <c r="O900" s="3"/>
      <c r="P900" s="3"/>
      <c r="Q900" s="3"/>
      <c r="R900" s="3"/>
    </row>
    <row r="901" spans="1:18" ht="12" customHeight="1" x14ac:dyDescent="0.25">
      <c r="A901" s="3"/>
      <c r="B901" s="383"/>
      <c r="C901" s="3"/>
      <c r="D901" s="3"/>
      <c r="E901" s="3"/>
      <c r="F901" s="3"/>
      <c r="G901" s="3"/>
      <c r="H901" s="3"/>
      <c r="I901" s="3"/>
      <c r="J901" s="3"/>
      <c r="K901" s="3"/>
      <c r="L901" s="3"/>
      <c r="M901" s="3"/>
      <c r="N901" s="3"/>
      <c r="O901" s="3"/>
      <c r="P901" s="3"/>
      <c r="Q901" s="3"/>
      <c r="R901" s="3"/>
    </row>
    <row r="902" spans="1:18" ht="12" customHeight="1" x14ac:dyDescent="0.25">
      <c r="A902" s="3"/>
      <c r="B902" s="383"/>
      <c r="C902" s="3"/>
      <c r="D902" s="3"/>
      <c r="E902" s="3"/>
      <c r="F902" s="3"/>
      <c r="G902" s="3"/>
      <c r="H902" s="3"/>
      <c r="I902" s="3"/>
      <c r="J902" s="3"/>
      <c r="K902" s="3"/>
      <c r="L902" s="3"/>
      <c r="M902" s="3"/>
      <c r="N902" s="3"/>
      <c r="O902" s="3"/>
      <c r="P902" s="3"/>
      <c r="Q902" s="3"/>
      <c r="R902" s="3"/>
    </row>
    <row r="903" spans="1:18" ht="12" customHeight="1" x14ac:dyDescent="0.25">
      <c r="A903" s="3"/>
      <c r="B903" s="383"/>
      <c r="C903" s="3"/>
      <c r="D903" s="3"/>
      <c r="E903" s="3"/>
      <c r="F903" s="3"/>
      <c r="G903" s="3"/>
      <c r="H903" s="3"/>
      <c r="I903" s="3"/>
      <c r="J903" s="3"/>
      <c r="K903" s="3"/>
      <c r="L903" s="3"/>
      <c r="M903" s="3"/>
      <c r="N903" s="3"/>
      <c r="O903" s="3"/>
      <c r="P903" s="3"/>
      <c r="Q903" s="3"/>
      <c r="R903" s="3"/>
    </row>
    <row r="904" spans="1:18" ht="12" customHeight="1" x14ac:dyDescent="0.25">
      <c r="A904" s="3"/>
      <c r="B904" s="383"/>
      <c r="C904" s="3"/>
      <c r="D904" s="3"/>
      <c r="E904" s="3"/>
      <c r="F904" s="3"/>
      <c r="G904" s="3"/>
      <c r="H904" s="3"/>
      <c r="I904" s="3"/>
      <c r="J904" s="3"/>
      <c r="K904" s="3"/>
      <c r="L904" s="3"/>
      <c r="M904" s="3"/>
      <c r="N904" s="3"/>
      <c r="O904" s="3"/>
      <c r="P904" s="3"/>
      <c r="Q904" s="3"/>
      <c r="R904" s="3"/>
    </row>
    <row r="905" spans="1:18" ht="12" customHeight="1" x14ac:dyDescent="0.25">
      <c r="A905" s="3"/>
      <c r="B905" s="383"/>
      <c r="C905" s="3"/>
      <c r="D905" s="3"/>
      <c r="E905" s="3"/>
      <c r="F905" s="3"/>
      <c r="G905" s="3"/>
      <c r="H905" s="3"/>
      <c r="I905" s="3"/>
      <c r="J905" s="3"/>
      <c r="K905" s="3"/>
      <c r="L905" s="3"/>
      <c r="M905" s="3"/>
      <c r="N905" s="3"/>
      <c r="O905" s="3"/>
      <c r="P905" s="3"/>
      <c r="Q905" s="3"/>
      <c r="R905" s="3"/>
    </row>
    <row r="906" spans="1:18" ht="12" customHeight="1" x14ac:dyDescent="0.25">
      <c r="A906" s="3"/>
      <c r="B906" s="383"/>
      <c r="C906" s="3"/>
      <c r="D906" s="3"/>
      <c r="E906" s="3"/>
      <c r="F906" s="3"/>
      <c r="G906" s="3"/>
      <c r="H906" s="3"/>
      <c r="I906" s="3"/>
      <c r="J906" s="3"/>
      <c r="K906" s="3"/>
      <c r="L906" s="3"/>
      <c r="M906" s="3"/>
      <c r="N906" s="3"/>
      <c r="O906" s="3"/>
      <c r="P906" s="3"/>
      <c r="Q906" s="3"/>
      <c r="R906" s="3"/>
    </row>
    <row r="907" spans="1:18" ht="12" customHeight="1" x14ac:dyDescent="0.25">
      <c r="A907" s="3"/>
      <c r="B907" s="383"/>
      <c r="C907" s="3"/>
      <c r="D907" s="3"/>
      <c r="E907" s="3"/>
      <c r="F907" s="3"/>
      <c r="G907" s="3"/>
      <c r="H907" s="3"/>
      <c r="I907" s="3"/>
      <c r="J907" s="3"/>
      <c r="K907" s="3"/>
      <c r="L907" s="3"/>
      <c r="M907" s="3"/>
      <c r="N907" s="3"/>
      <c r="O907" s="3"/>
      <c r="P907" s="3"/>
      <c r="Q907" s="3"/>
      <c r="R907" s="3"/>
    </row>
    <row r="908" spans="1:18" ht="12" customHeight="1" x14ac:dyDescent="0.25">
      <c r="A908" s="3"/>
      <c r="B908" s="383"/>
      <c r="C908" s="3"/>
      <c r="D908" s="3"/>
      <c r="E908" s="3"/>
      <c r="F908" s="3"/>
      <c r="G908" s="3"/>
      <c r="H908" s="3"/>
      <c r="I908" s="3"/>
      <c r="J908" s="3"/>
      <c r="K908" s="3"/>
      <c r="L908" s="3"/>
      <c r="M908" s="3"/>
      <c r="N908" s="3"/>
      <c r="O908" s="3"/>
      <c r="P908" s="3"/>
      <c r="Q908" s="3"/>
      <c r="R908" s="3"/>
    </row>
    <row r="909" spans="1:18" ht="12" customHeight="1" x14ac:dyDescent="0.25">
      <c r="A909" s="3"/>
      <c r="B909" s="383"/>
      <c r="C909" s="3"/>
      <c r="D909" s="3"/>
      <c r="E909" s="3"/>
      <c r="F909" s="3"/>
      <c r="G909" s="3"/>
      <c r="H909" s="3"/>
      <c r="I909" s="3"/>
      <c r="J909" s="3"/>
      <c r="K909" s="3"/>
      <c r="L909" s="3"/>
      <c r="M909" s="3"/>
      <c r="N909" s="3"/>
      <c r="O909" s="3"/>
      <c r="P909" s="3"/>
      <c r="Q909" s="3"/>
      <c r="R909" s="3"/>
    </row>
    <row r="910" spans="1:18" ht="12" customHeight="1" x14ac:dyDescent="0.25">
      <c r="A910" s="3"/>
      <c r="B910" s="383"/>
      <c r="C910" s="3"/>
      <c r="D910" s="3"/>
      <c r="E910" s="3"/>
      <c r="F910" s="3"/>
      <c r="G910" s="3"/>
      <c r="H910" s="3"/>
      <c r="I910" s="3"/>
      <c r="J910" s="3"/>
      <c r="K910" s="3"/>
      <c r="L910" s="3"/>
      <c r="M910" s="3"/>
      <c r="N910" s="3"/>
      <c r="O910" s="3"/>
      <c r="P910" s="3"/>
      <c r="Q910" s="3"/>
      <c r="R910" s="3"/>
    </row>
    <row r="911" spans="1:18" ht="12" customHeight="1" x14ac:dyDescent="0.25">
      <c r="A911" s="3"/>
      <c r="B911" s="383"/>
      <c r="C911" s="3"/>
      <c r="D911" s="3"/>
      <c r="E911" s="3"/>
      <c r="F911" s="3"/>
      <c r="G911" s="3"/>
      <c r="H911" s="3"/>
      <c r="I911" s="3"/>
      <c r="J911" s="3"/>
      <c r="K911" s="3"/>
      <c r="L911" s="3"/>
      <c r="M911" s="3"/>
      <c r="N911" s="3"/>
      <c r="O911" s="3"/>
      <c r="P911" s="3"/>
      <c r="Q911" s="3"/>
      <c r="R911" s="3"/>
    </row>
    <row r="912" spans="1:18" ht="12" customHeight="1" x14ac:dyDescent="0.25">
      <c r="A912" s="3"/>
      <c r="B912" s="383"/>
      <c r="C912" s="3"/>
      <c r="D912" s="3"/>
      <c r="E912" s="3"/>
      <c r="F912" s="3"/>
      <c r="G912" s="3"/>
      <c r="H912" s="3"/>
      <c r="I912" s="3"/>
      <c r="J912" s="3"/>
      <c r="K912" s="3"/>
      <c r="L912" s="3"/>
      <c r="M912" s="3"/>
      <c r="N912" s="3"/>
      <c r="O912" s="3"/>
      <c r="P912" s="3"/>
      <c r="Q912" s="3"/>
      <c r="R912" s="3"/>
    </row>
    <row r="913" spans="1:18" ht="12" customHeight="1" x14ac:dyDescent="0.25">
      <c r="A913" s="3"/>
      <c r="B913" s="383"/>
      <c r="C913" s="3"/>
      <c r="D913" s="3"/>
      <c r="E913" s="3"/>
      <c r="F913" s="3"/>
      <c r="G913" s="3"/>
      <c r="H913" s="3"/>
      <c r="I913" s="3"/>
      <c r="J913" s="3"/>
      <c r="K913" s="3"/>
      <c r="L913" s="3"/>
      <c r="M913" s="3"/>
      <c r="N913" s="3"/>
      <c r="O913" s="3"/>
      <c r="P913" s="3"/>
      <c r="Q913" s="3"/>
      <c r="R913" s="3"/>
    </row>
    <row r="914" spans="1:18" ht="12" customHeight="1" x14ac:dyDescent="0.25">
      <c r="A914" s="3"/>
      <c r="B914" s="383"/>
      <c r="C914" s="3"/>
      <c r="D914" s="3"/>
      <c r="E914" s="3"/>
      <c r="F914" s="3"/>
      <c r="G914" s="3"/>
      <c r="H914" s="3"/>
      <c r="I914" s="3"/>
      <c r="J914" s="3"/>
      <c r="K914" s="3"/>
      <c r="L914" s="3"/>
      <c r="M914" s="3"/>
      <c r="N914" s="3"/>
      <c r="O914" s="3"/>
      <c r="P914" s="3"/>
      <c r="Q914" s="3"/>
      <c r="R914" s="3"/>
    </row>
    <row r="915" spans="1:18" ht="12" customHeight="1" x14ac:dyDescent="0.25">
      <c r="A915" s="3"/>
      <c r="B915" s="383"/>
      <c r="C915" s="3"/>
      <c r="D915" s="3"/>
      <c r="E915" s="3"/>
      <c r="F915" s="3"/>
      <c r="G915" s="3"/>
      <c r="H915" s="3"/>
      <c r="I915" s="3"/>
      <c r="J915" s="3"/>
      <c r="K915" s="3"/>
      <c r="L915" s="3"/>
      <c r="M915" s="3"/>
      <c r="N915" s="3"/>
      <c r="O915" s="3"/>
      <c r="P915" s="3"/>
      <c r="Q915" s="3"/>
      <c r="R915" s="3"/>
    </row>
    <row r="916" spans="1:18" ht="12" customHeight="1" x14ac:dyDescent="0.25">
      <c r="A916" s="3"/>
      <c r="B916" s="383"/>
      <c r="C916" s="3"/>
      <c r="D916" s="3"/>
      <c r="E916" s="3"/>
      <c r="F916" s="3"/>
      <c r="G916" s="3"/>
      <c r="H916" s="3"/>
      <c r="I916" s="3"/>
      <c r="J916" s="3"/>
      <c r="K916" s="3"/>
      <c r="L916" s="3"/>
      <c r="M916" s="3"/>
      <c r="N916" s="3"/>
      <c r="O916" s="3"/>
      <c r="P916" s="3"/>
      <c r="Q916" s="3"/>
      <c r="R916" s="3"/>
    </row>
    <row r="917" spans="1:18" ht="12" customHeight="1" x14ac:dyDescent="0.25">
      <c r="A917" s="3"/>
      <c r="B917" s="383"/>
      <c r="C917" s="3"/>
      <c r="D917" s="3"/>
      <c r="E917" s="3"/>
      <c r="F917" s="3"/>
      <c r="G917" s="3"/>
      <c r="H917" s="3"/>
      <c r="I917" s="3"/>
      <c r="J917" s="3"/>
      <c r="K917" s="3"/>
      <c r="L917" s="3"/>
      <c r="M917" s="3"/>
      <c r="N917" s="3"/>
      <c r="O917" s="3"/>
      <c r="P917" s="3"/>
      <c r="Q917" s="3"/>
      <c r="R917" s="3"/>
    </row>
    <row r="918" spans="1:18" ht="12" customHeight="1" x14ac:dyDescent="0.25">
      <c r="A918" s="3"/>
      <c r="B918" s="383"/>
      <c r="C918" s="3"/>
      <c r="D918" s="3"/>
      <c r="E918" s="3"/>
      <c r="F918" s="3"/>
      <c r="G918" s="3"/>
      <c r="H918" s="3"/>
      <c r="I918" s="3"/>
      <c r="J918" s="3"/>
      <c r="K918" s="3"/>
      <c r="L918" s="3"/>
      <c r="M918" s="3"/>
      <c r="N918" s="3"/>
      <c r="O918" s="3"/>
      <c r="P918" s="3"/>
      <c r="Q918" s="3"/>
      <c r="R918" s="3"/>
    </row>
    <row r="919" spans="1:18" ht="12" customHeight="1" x14ac:dyDescent="0.25">
      <c r="A919" s="3"/>
      <c r="B919" s="383"/>
      <c r="C919" s="3"/>
      <c r="D919" s="3"/>
      <c r="E919" s="3"/>
      <c r="F919" s="3"/>
      <c r="G919" s="3"/>
      <c r="H919" s="3"/>
      <c r="I919" s="3"/>
      <c r="J919" s="3"/>
      <c r="K919" s="3"/>
      <c r="L919" s="3"/>
      <c r="M919" s="3"/>
      <c r="N919" s="3"/>
      <c r="O919" s="3"/>
      <c r="P919" s="3"/>
      <c r="Q919" s="3"/>
      <c r="R919" s="3"/>
    </row>
    <row r="920" spans="1:18" ht="12" customHeight="1" x14ac:dyDescent="0.25">
      <c r="A920" s="3"/>
      <c r="B920" s="383"/>
      <c r="C920" s="3"/>
      <c r="D920" s="3"/>
      <c r="E920" s="3"/>
      <c r="F920" s="3"/>
      <c r="G920" s="3"/>
      <c r="H920" s="3"/>
      <c r="I920" s="3"/>
      <c r="J920" s="3"/>
      <c r="K920" s="3"/>
      <c r="L920" s="3"/>
      <c r="M920" s="3"/>
      <c r="N920" s="3"/>
      <c r="O920" s="3"/>
      <c r="P920" s="3"/>
      <c r="Q920" s="3"/>
      <c r="R920" s="3"/>
    </row>
    <row r="921" spans="1:18" ht="12" customHeight="1" x14ac:dyDescent="0.25">
      <c r="A921" s="3"/>
      <c r="B921" s="383"/>
      <c r="C921" s="3"/>
      <c r="D921" s="3"/>
      <c r="E921" s="3"/>
      <c r="F921" s="3"/>
      <c r="G921" s="3"/>
      <c r="H921" s="3"/>
      <c r="I921" s="3"/>
      <c r="J921" s="3"/>
      <c r="K921" s="3"/>
      <c r="L921" s="3"/>
      <c r="M921" s="3"/>
      <c r="N921" s="3"/>
      <c r="O921" s="3"/>
      <c r="P921" s="3"/>
      <c r="Q921" s="3"/>
      <c r="R921" s="3"/>
    </row>
    <row r="922" spans="1:18" ht="12" customHeight="1" x14ac:dyDescent="0.25">
      <c r="A922" s="3"/>
      <c r="B922" s="383"/>
      <c r="C922" s="3"/>
      <c r="D922" s="3"/>
      <c r="E922" s="3"/>
      <c r="F922" s="3"/>
      <c r="G922" s="3"/>
      <c r="H922" s="3"/>
      <c r="I922" s="3"/>
      <c r="J922" s="3"/>
      <c r="K922" s="3"/>
      <c r="L922" s="3"/>
      <c r="M922" s="3"/>
      <c r="N922" s="3"/>
      <c r="O922" s="3"/>
      <c r="P922" s="3"/>
      <c r="Q922" s="3"/>
      <c r="R922" s="3"/>
    </row>
    <row r="923" spans="1:18" ht="12" customHeight="1" x14ac:dyDescent="0.25">
      <c r="A923" s="3"/>
      <c r="B923" s="383"/>
      <c r="C923" s="3"/>
      <c r="D923" s="3"/>
      <c r="E923" s="3"/>
      <c r="F923" s="3"/>
      <c r="G923" s="3"/>
      <c r="H923" s="3"/>
      <c r="I923" s="3"/>
      <c r="J923" s="3"/>
      <c r="K923" s="3"/>
      <c r="L923" s="3"/>
      <c r="M923" s="3"/>
      <c r="N923" s="3"/>
      <c r="O923" s="3"/>
      <c r="P923" s="3"/>
      <c r="Q923" s="3"/>
      <c r="R923" s="3"/>
    </row>
    <row r="924" spans="1:18" ht="12" customHeight="1" x14ac:dyDescent="0.25">
      <c r="A924" s="3"/>
      <c r="B924" s="383"/>
      <c r="C924" s="3"/>
      <c r="D924" s="3"/>
      <c r="E924" s="3"/>
      <c r="F924" s="3"/>
      <c r="G924" s="3"/>
      <c r="H924" s="3"/>
      <c r="I924" s="3"/>
      <c r="J924" s="3"/>
      <c r="K924" s="3"/>
      <c r="L924" s="3"/>
      <c r="M924" s="3"/>
      <c r="N924" s="3"/>
      <c r="O924" s="3"/>
      <c r="P924" s="3"/>
      <c r="Q924" s="3"/>
      <c r="R924" s="3"/>
    </row>
    <row r="925" spans="1:18" ht="12" customHeight="1" x14ac:dyDescent="0.25">
      <c r="A925" s="3"/>
      <c r="B925" s="383"/>
      <c r="C925" s="3"/>
      <c r="D925" s="3"/>
      <c r="E925" s="3"/>
      <c r="F925" s="3"/>
      <c r="G925" s="3"/>
      <c r="H925" s="3"/>
      <c r="I925" s="3"/>
      <c r="J925" s="3"/>
      <c r="K925" s="3"/>
      <c r="L925" s="3"/>
      <c r="M925" s="3"/>
      <c r="N925" s="3"/>
      <c r="O925" s="3"/>
      <c r="P925" s="3"/>
      <c r="Q925" s="3"/>
      <c r="R925" s="3"/>
    </row>
    <row r="926" spans="1:18" ht="12" customHeight="1" x14ac:dyDescent="0.25">
      <c r="A926" s="3"/>
      <c r="B926" s="383"/>
      <c r="C926" s="3"/>
      <c r="D926" s="3"/>
      <c r="E926" s="3"/>
      <c r="F926" s="3"/>
      <c r="G926" s="3"/>
      <c r="H926" s="3"/>
      <c r="I926" s="3"/>
      <c r="J926" s="3"/>
      <c r="K926" s="3"/>
      <c r="L926" s="3"/>
      <c r="M926" s="3"/>
      <c r="N926" s="3"/>
      <c r="O926" s="3"/>
      <c r="P926" s="3"/>
      <c r="Q926" s="3"/>
      <c r="R926" s="3"/>
    </row>
    <row r="927" spans="1:18" ht="12" customHeight="1" x14ac:dyDescent="0.25">
      <c r="A927" s="3"/>
      <c r="B927" s="383"/>
      <c r="C927" s="3"/>
      <c r="D927" s="3"/>
      <c r="E927" s="3"/>
      <c r="F927" s="3"/>
      <c r="G927" s="3"/>
      <c r="H927" s="3"/>
      <c r="I927" s="3"/>
      <c r="J927" s="3"/>
      <c r="K927" s="3"/>
      <c r="L927" s="3"/>
      <c r="M927" s="3"/>
      <c r="N927" s="3"/>
      <c r="O927" s="3"/>
      <c r="P927" s="3"/>
      <c r="Q927" s="3"/>
      <c r="R927" s="3"/>
    </row>
    <row r="928" spans="1:18" ht="12" customHeight="1" x14ac:dyDescent="0.25">
      <c r="A928" s="3"/>
      <c r="B928" s="383"/>
      <c r="C928" s="3"/>
      <c r="D928" s="3"/>
      <c r="E928" s="3"/>
      <c r="F928" s="3"/>
      <c r="G928" s="3"/>
      <c r="H928" s="3"/>
      <c r="I928" s="3"/>
      <c r="J928" s="3"/>
      <c r="K928" s="3"/>
      <c r="L928" s="3"/>
      <c r="M928" s="3"/>
      <c r="N928" s="3"/>
      <c r="O928" s="3"/>
      <c r="P928" s="3"/>
      <c r="Q928" s="3"/>
      <c r="R928" s="3"/>
    </row>
    <row r="929" spans="1:18" ht="12" customHeight="1" x14ac:dyDescent="0.25">
      <c r="A929" s="3"/>
      <c r="B929" s="383"/>
      <c r="C929" s="3"/>
      <c r="D929" s="3"/>
      <c r="E929" s="3"/>
      <c r="F929" s="3"/>
      <c r="G929" s="3"/>
      <c r="H929" s="3"/>
      <c r="I929" s="3"/>
      <c r="J929" s="3"/>
      <c r="K929" s="3"/>
      <c r="L929" s="3"/>
      <c r="M929" s="3"/>
      <c r="N929" s="3"/>
      <c r="O929" s="3"/>
      <c r="P929" s="3"/>
      <c r="Q929" s="3"/>
      <c r="R929" s="3"/>
    </row>
    <row r="930" spans="1:18" ht="12" customHeight="1" x14ac:dyDescent="0.25">
      <c r="A930" s="3"/>
      <c r="B930" s="383"/>
      <c r="C930" s="3"/>
      <c r="D930" s="3"/>
      <c r="E930" s="3"/>
      <c r="F930" s="3"/>
      <c r="G930" s="3"/>
      <c r="H930" s="3"/>
      <c r="I930" s="3"/>
      <c r="J930" s="3"/>
      <c r="K930" s="3"/>
      <c r="L930" s="3"/>
      <c r="M930" s="3"/>
      <c r="N930" s="3"/>
      <c r="O930" s="3"/>
      <c r="P930" s="3"/>
      <c r="Q930" s="3"/>
      <c r="R930" s="3"/>
    </row>
    <row r="931" spans="1:18" ht="12" customHeight="1" x14ac:dyDescent="0.25">
      <c r="A931" s="3"/>
      <c r="B931" s="383"/>
      <c r="C931" s="3"/>
      <c r="D931" s="3"/>
      <c r="E931" s="3"/>
      <c r="F931" s="3"/>
      <c r="G931" s="3"/>
      <c r="H931" s="3"/>
      <c r="I931" s="3"/>
      <c r="J931" s="3"/>
      <c r="K931" s="3"/>
      <c r="L931" s="3"/>
      <c r="M931" s="3"/>
      <c r="N931" s="3"/>
      <c r="O931" s="3"/>
      <c r="P931" s="3"/>
      <c r="Q931" s="3"/>
      <c r="R931" s="3"/>
    </row>
    <row r="932" spans="1:18" ht="12" customHeight="1" x14ac:dyDescent="0.25">
      <c r="A932" s="3"/>
      <c r="B932" s="383"/>
      <c r="C932" s="3"/>
      <c r="D932" s="3"/>
      <c r="E932" s="3"/>
      <c r="F932" s="3"/>
      <c r="G932" s="3"/>
      <c r="H932" s="3"/>
      <c r="I932" s="3"/>
      <c r="J932" s="3"/>
      <c r="K932" s="3"/>
      <c r="L932" s="3"/>
      <c r="M932" s="3"/>
      <c r="N932" s="3"/>
      <c r="O932" s="3"/>
      <c r="P932" s="3"/>
      <c r="Q932" s="3"/>
      <c r="R932" s="3"/>
    </row>
    <row r="933" spans="1:18" ht="12" customHeight="1" x14ac:dyDescent="0.25">
      <c r="A933" s="3"/>
      <c r="B933" s="383"/>
      <c r="C933" s="3"/>
      <c r="D933" s="3"/>
      <c r="E933" s="3"/>
      <c r="F933" s="3"/>
      <c r="G933" s="3"/>
      <c r="H933" s="3"/>
      <c r="I933" s="3"/>
      <c r="J933" s="3"/>
      <c r="K933" s="3"/>
      <c r="L933" s="3"/>
      <c r="M933" s="3"/>
      <c r="N933" s="3"/>
      <c r="O933" s="3"/>
      <c r="P933" s="3"/>
      <c r="Q933" s="3"/>
      <c r="R933" s="3"/>
    </row>
    <row r="934" spans="1:18" ht="12" customHeight="1" x14ac:dyDescent="0.25">
      <c r="A934" s="3"/>
      <c r="B934" s="383"/>
      <c r="C934" s="3"/>
      <c r="D934" s="3"/>
      <c r="E934" s="3"/>
      <c r="F934" s="3"/>
      <c r="G934" s="3"/>
      <c r="H934" s="3"/>
      <c r="I934" s="3"/>
      <c r="J934" s="3"/>
      <c r="K934" s="3"/>
      <c r="L934" s="3"/>
      <c r="M934" s="3"/>
      <c r="N934" s="3"/>
      <c r="O934" s="3"/>
      <c r="P934" s="3"/>
      <c r="Q934" s="3"/>
      <c r="R934" s="3"/>
    </row>
    <row r="935" spans="1:18" ht="12" customHeight="1" x14ac:dyDescent="0.25">
      <c r="A935" s="3"/>
      <c r="B935" s="383"/>
      <c r="C935" s="3"/>
      <c r="D935" s="3"/>
      <c r="E935" s="3"/>
      <c r="F935" s="3"/>
      <c r="G935" s="3"/>
      <c r="H935" s="3"/>
      <c r="I935" s="3"/>
      <c r="J935" s="3"/>
      <c r="K935" s="3"/>
      <c r="L935" s="3"/>
      <c r="M935" s="3"/>
      <c r="N935" s="3"/>
      <c r="O935" s="3"/>
      <c r="P935" s="3"/>
      <c r="Q935" s="3"/>
      <c r="R935" s="3"/>
    </row>
    <row r="936" spans="1:18" ht="12" customHeight="1" x14ac:dyDescent="0.25">
      <c r="A936" s="3"/>
      <c r="B936" s="383"/>
      <c r="C936" s="3"/>
      <c r="D936" s="3"/>
      <c r="E936" s="3"/>
      <c r="F936" s="3"/>
      <c r="G936" s="3"/>
      <c r="H936" s="3"/>
      <c r="I936" s="3"/>
      <c r="J936" s="3"/>
      <c r="K936" s="3"/>
      <c r="L936" s="3"/>
      <c r="M936" s="3"/>
      <c r="N936" s="3"/>
      <c r="O936" s="3"/>
      <c r="P936" s="3"/>
      <c r="Q936" s="3"/>
      <c r="R936" s="3"/>
    </row>
    <row r="937" spans="1:18" ht="12" customHeight="1" x14ac:dyDescent="0.25">
      <c r="A937" s="3"/>
      <c r="B937" s="383"/>
      <c r="C937" s="3"/>
      <c r="D937" s="3"/>
      <c r="E937" s="3"/>
      <c r="F937" s="3"/>
      <c r="G937" s="3"/>
      <c r="H937" s="3"/>
      <c r="I937" s="3"/>
      <c r="J937" s="3"/>
      <c r="K937" s="3"/>
      <c r="L937" s="3"/>
      <c r="M937" s="3"/>
      <c r="N937" s="3"/>
      <c r="O937" s="3"/>
      <c r="P937" s="3"/>
      <c r="Q937" s="3"/>
      <c r="R937" s="3"/>
    </row>
    <row r="938" spans="1:18" ht="12" customHeight="1" x14ac:dyDescent="0.25">
      <c r="A938" s="3"/>
      <c r="B938" s="383"/>
      <c r="C938" s="3"/>
      <c r="D938" s="3"/>
      <c r="E938" s="3"/>
      <c r="F938" s="3"/>
      <c r="G938" s="3"/>
      <c r="H938" s="3"/>
      <c r="I938" s="3"/>
      <c r="J938" s="3"/>
      <c r="K938" s="3"/>
      <c r="L938" s="3"/>
      <c r="M938" s="3"/>
      <c r="N938" s="3"/>
      <c r="O938" s="3"/>
      <c r="P938" s="3"/>
      <c r="Q938" s="3"/>
      <c r="R938" s="3"/>
    </row>
    <row r="939" spans="1:18" ht="12" customHeight="1" x14ac:dyDescent="0.25">
      <c r="A939" s="3"/>
      <c r="B939" s="383"/>
      <c r="C939" s="3"/>
      <c r="D939" s="3"/>
      <c r="E939" s="3"/>
      <c r="F939" s="3"/>
      <c r="G939" s="3"/>
      <c r="H939" s="3"/>
      <c r="I939" s="3"/>
      <c r="J939" s="3"/>
      <c r="K939" s="3"/>
      <c r="L939" s="3"/>
      <c r="M939" s="3"/>
      <c r="N939" s="3"/>
      <c r="O939" s="3"/>
      <c r="P939" s="3"/>
      <c r="Q939" s="3"/>
      <c r="R939" s="3"/>
    </row>
    <row r="940" spans="1:18" ht="12" customHeight="1" x14ac:dyDescent="0.25">
      <c r="A940" s="3"/>
      <c r="B940" s="383"/>
      <c r="C940" s="3"/>
      <c r="D940" s="3"/>
      <c r="E940" s="3"/>
      <c r="F940" s="3"/>
      <c r="G940" s="3"/>
      <c r="H940" s="3"/>
      <c r="I940" s="3"/>
      <c r="J940" s="3"/>
      <c r="K940" s="3"/>
      <c r="L940" s="3"/>
      <c r="M940" s="3"/>
      <c r="N940" s="3"/>
      <c r="O940" s="3"/>
      <c r="P940" s="3"/>
      <c r="Q940" s="3"/>
      <c r="R940" s="3"/>
    </row>
    <row r="941" spans="1:18" ht="12" customHeight="1" x14ac:dyDescent="0.25">
      <c r="A941" s="3"/>
      <c r="B941" s="383"/>
      <c r="C941" s="3"/>
      <c r="D941" s="3"/>
      <c r="E941" s="3"/>
      <c r="F941" s="3"/>
      <c r="G941" s="3"/>
      <c r="H941" s="3"/>
      <c r="I941" s="3"/>
      <c r="J941" s="3"/>
      <c r="K941" s="3"/>
      <c r="L941" s="3"/>
      <c r="M941" s="3"/>
      <c r="N941" s="3"/>
      <c r="O941" s="3"/>
      <c r="P941" s="3"/>
      <c r="Q941" s="3"/>
      <c r="R941" s="3"/>
    </row>
    <row r="942" spans="1:18" ht="12" customHeight="1" x14ac:dyDescent="0.25">
      <c r="A942" s="3"/>
      <c r="B942" s="383"/>
      <c r="C942" s="3"/>
      <c r="D942" s="3"/>
      <c r="E942" s="3"/>
      <c r="F942" s="3"/>
      <c r="G942" s="3"/>
      <c r="H942" s="3"/>
      <c r="I942" s="3"/>
      <c r="J942" s="3"/>
      <c r="K942" s="3"/>
      <c r="L942" s="3"/>
      <c r="M942" s="3"/>
      <c r="N942" s="3"/>
      <c r="O942" s="3"/>
      <c r="P942" s="3"/>
      <c r="Q942" s="3"/>
      <c r="R942" s="3"/>
    </row>
    <row r="943" spans="1:18" ht="12" customHeight="1" x14ac:dyDescent="0.25">
      <c r="A943" s="3"/>
      <c r="B943" s="383"/>
      <c r="C943" s="3"/>
      <c r="D943" s="3"/>
      <c r="E943" s="3"/>
      <c r="F943" s="3"/>
      <c r="G943" s="3"/>
      <c r="H943" s="3"/>
      <c r="I943" s="3"/>
      <c r="J943" s="3"/>
      <c r="K943" s="3"/>
      <c r="L943" s="3"/>
      <c r="M943" s="3"/>
      <c r="N943" s="3"/>
      <c r="O943" s="3"/>
      <c r="P943" s="3"/>
      <c r="Q943" s="3"/>
      <c r="R943" s="3"/>
    </row>
    <row r="944" spans="1:18" ht="12" customHeight="1" x14ac:dyDescent="0.25">
      <c r="A944" s="3"/>
      <c r="B944" s="383"/>
      <c r="C944" s="3"/>
      <c r="D944" s="3"/>
      <c r="E944" s="3"/>
      <c r="F944" s="3"/>
      <c r="G944" s="3"/>
      <c r="H944" s="3"/>
      <c r="I944" s="3"/>
      <c r="J944" s="3"/>
      <c r="K944" s="3"/>
      <c r="L944" s="3"/>
      <c r="M944" s="3"/>
      <c r="N944" s="3"/>
      <c r="O944" s="3"/>
      <c r="P944" s="3"/>
      <c r="Q944" s="3"/>
      <c r="R944" s="3"/>
    </row>
    <row r="945" spans="1:18" ht="12" customHeight="1" x14ac:dyDescent="0.25">
      <c r="A945" s="3"/>
      <c r="B945" s="383"/>
      <c r="C945" s="3"/>
      <c r="D945" s="3"/>
      <c r="E945" s="3"/>
      <c r="F945" s="3"/>
      <c r="G945" s="3"/>
      <c r="H945" s="3"/>
      <c r="I945" s="3"/>
      <c r="J945" s="3"/>
      <c r="K945" s="3"/>
      <c r="L945" s="3"/>
      <c r="M945" s="3"/>
      <c r="N945" s="3"/>
      <c r="O945" s="3"/>
      <c r="P945" s="3"/>
      <c r="Q945" s="3"/>
      <c r="R945" s="3"/>
    </row>
    <row r="946" spans="1:18" ht="12" customHeight="1" x14ac:dyDescent="0.25">
      <c r="A946" s="3"/>
      <c r="B946" s="383"/>
      <c r="C946" s="3"/>
      <c r="D946" s="3"/>
      <c r="E946" s="3"/>
      <c r="F946" s="3"/>
      <c r="G946" s="3"/>
      <c r="H946" s="3"/>
      <c r="I946" s="3"/>
      <c r="J946" s="3"/>
      <c r="K946" s="3"/>
      <c r="L946" s="3"/>
      <c r="M946" s="3"/>
      <c r="N946" s="3"/>
      <c r="O946" s="3"/>
      <c r="P946" s="3"/>
      <c r="Q946" s="3"/>
      <c r="R946" s="3"/>
    </row>
    <row r="947" spans="1:18" ht="12" customHeight="1" x14ac:dyDescent="0.25">
      <c r="A947" s="3"/>
      <c r="B947" s="383"/>
      <c r="C947" s="3"/>
      <c r="D947" s="3"/>
      <c r="E947" s="3"/>
      <c r="F947" s="3"/>
      <c r="G947" s="3"/>
      <c r="H947" s="3"/>
      <c r="I947" s="3"/>
      <c r="J947" s="3"/>
      <c r="K947" s="3"/>
      <c r="L947" s="3"/>
      <c r="M947" s="3"/>
      <c r="N947" s="3"/>
      <c r="O947" s="3"/>
      <c r="P947" s="3"/>
      <c r="Q947" s="3"/>
      <c r="R947" s="3"/>
    </row>
    <row r="948" spans="1:18" ht="12" customHeight="1" x14ac:dyDescent="0.25">
      <c r="A948" s="3"/>
      <c r="B948" s="383"/>
      <c r="C948" s="3"/>
      <c r="D948" s="3"/>
      <c r="E948" s="3"/>
      <c r="F948" s="3"/>
      <c r="G948" s="3"/>
      <c r="H948" s="3"/>
      <c r="I948" s="3"/>
      <c r="J948" s="3"/>
      <c r="K948" s="3"/>
      <c r="L948" s="3"/>
      <c r="M948" s="3"/>
      <c r="N948" s="3"/>
      <c r="O948" s="3"/>
      <c r="P948" s="3"/>
      <c r="Q948" s="3"/>
      <c r="R948" s="3"/>
    </row>
    <row r="949" spans="1:18" ht="12" customHeight="1" x14ac:dyDescent="0.25">
      <c r="A949" s="3"/>
      <c r="B949" s="383"/>
      <c r="C949" s="3"/>
      <c r="D949" s="3"/>
      <c r="E949" s="3"/>
      <c r="F949" s="3"/>
      <c r="G949" s="3"/>
      <c r="H949" s="3"/>
      <c r="I949" s="3"/>
      <c r="J949" s="3"/>
      <c r="K949" s="3"/>
      <c r="L949" s="3"/>
      <c r="M949" s="3"/>
      <c r="N949" s="3"/>
      <c r="O949" s="3"/>
      <c r="P949" s="3"/>
      <c r="Q949" s="3"/>
      <c r="R949" s="3"/>
    </row>
    <row r="950" spans="1:18" ht="12" customHeight="1" x14ac:dyDescent="0.25">
      <c r="A950" s="3"/>
      <c r="B950" s="383"/>
      <c r="C950" s="3"/>
      <c r="D950" s="3"/>
      <c r="E950" s="3"/>
      <c r="F950" s="3"/>
      <c r="G950" s="3"/>
      <c r="H950" s="3"/>
      <c r="I950" s="3"/>
      <c r="J950" s="3"/>
      <c r="K950" s="3"/>
      <c r="L950" s="3"/>
      <c r="M950" s="3"/>
      <c r="N950" s="3"/>
      <c r="O950" s="3"/>
      <c r="P950" s="3"/>
      <c r="Q950" s="3"/>
      <c r="R950" s="3"/>
    </row>
    <row r="951" spans="1:18" ht="12" customHeight="1" x14ac:dyDescent="0.25">
      <c r="A951" s="3"/>
      <c r="B951" s="383"/>
      <c r="C951" s="3"/>
      <c r="D951" s="3"/>
      <c r="E951" s="3"/>
      <c r="F951" s="3"/>
      <c r="G951" s="3"/>
      <c r="H951" s="3"/>
      <c r="I951" s="3"/>
      <c r="J951" s="3"/>
      <c r="K951" s="3"/>
      <c r="L951" s="3"/>
      <c r="M951" s="3"/>
      <c r="N951" s="3"/>
      <c r="O951" s="3"/>
      <c r="P951" s="3"/>
      <c r="Q951" s="3"/>
      <c r="R951" s="3"/>
    </row>
    <row r="952" spans="1:18" ht="12" customHeight="1" x14ac:dyDescent="0.25">
      <c r="A952" s="3"/>
      <c r="B952" s="383"/>
      <c r="C952" s="3"/>
      <c r="D952" s="3"/>
      <c r="E952" s="3"/>
      <c r="F952" s="3"/>
      <c r="G952" s="3"/>
      <c r="H952" s="3"/>
      <c r="I952" s="3"/>
      <c r="J952" s="3"/>
      <c r="K952" s="3"/>
      <c r="L952" s="3"/>
      <c r="M952" s="3"/>
      <c r="N952" s="3"/>
      <c r="O952" s="3"/>
      <c r="P952" s="3"/>
      <c r="Q952" s="3"/>
      <c r="R952" s="3"/>
    </row>
    <row r="953" spans="1:18" ht="12" customHeight="1" x14ac:dyDescent="0.25">
      <c r="A953" s="3"/>
      <c r="B953" s="383"/>
      <c r="C953" s="3"/>
      <c r="D953" s="3"/>
      <c r="E953" s="3"/>
      <c r="F953" s="3"/>
      <c r="G953" s="3"/>
      <c r="H953" s="3"/>
      <c r="I953" s="3"/>
      <c r="J953" s="3"/>
      <c r="K953" s="3"/>
      <c r="L953" s="3"/>
      <c r="M953" s="3"/>
      <c r="N953" s="3"/>
      <c r="O953" s="3"/>
      <c r="P953" s="3"/>
      <c r="Q953" s="3"/>
      <c r="R953" s="3"/>
    </row>
    <row r="954" spans="1:18" ht="12" customHeight="1" x14ac:dyDescent="0.25">
      <c r="A954" s="3"/>
      <c r="B954" s="383"/>
      <c r="C954" s="3"/>
      <c r="D954" s="3"/>
      <c r="E954" s="3"/>
      <c r="F954" s="3"/>
      <c r="G954" s="3"/>
      <c r="H954" s="3"/>
      <c r="I954" s="3"/>
      <c r="J954" s="3"/>
      <c r="K954" s="3"/>
      <c r="L954" s="3"/>
      <c r="M954" s="3"/>
      <c r="N954" s="3"/>
      <c r="O954" s="3"/>
      <c r="P954" s="3"/>
      <c r="Q954" s="3"/>
      <c r="R954" s="3"/>
    </row>
    <row r="955" spans="1:18" ht="12" customHeight="1" x14ac:dyDescent="0.25">
      <c r="A955" s="3"/>
      <c r="B955" s="383"/>
      <c r="C955" s="3"/>
      <c r="D955" s="3"/>
      <c r="E955" s="3"/>
      <c r="F955" s="3"/>
      <c r="G955" s="3"/>
      <c r="H955" s="3"/>
      <c r="I955" s="3"/>
      <c r="J955" s="3"/>
      <c r="K955" s="3"/>
      <c r="L955" s="3"/>
      <c r="M955" s="3"/>
      <c r="N955" s="3"/>
      <c r="O955" s="3"/>
      <c r="P955" s="3"/>
      <c r="Q955" s="3"/>
      <c r="R955" s="3"/>
    </row>
    <row r="956" spans="1:18" ht="12" customHeight="1" x14ac:dyDescent="0.25">
      <c r="A956" s="3"/>
      <c r="B956" s="383"/>
      <c r="C956" s="3"/>
      <c r="D956" s="3"/>
      <c r="E956" s="3"/>
      <c r="F956" s="3"/>
      <c r="G956" s="3"/>
      <c r="H956" s="3"/>
      <c r="I956" s="3"/>
      <c r="J956" s="3"/>
      <c r="K956" s="3"/>
      <c r="L956" s="3"/>
      <c r="M956" s="3"/>
      <c r="N956" s="3"/>
      <c r="O956" s="3"/>
      <c r="P956" s="3"/>
      <c r="Q956" s="3"/>
      <c r="R956" s="3"/>
    </row>
    <row r="957" spans="1:18" ht="12" customHeight="1" x14ac:dyDescent="0.25">
      <c r="A957" s="3"/>
      <c r="B957" s="383"/>
      <c r="C957" s="3"/>
      <c r="D957" s="3"/>
      <c r="E957" s="3"/>
      <c r="F957" s="3"/>
      <c r="G957" s="3"/>
      <c r="H957" s="3"/>
      <c r="I957" s="3"/>
      <c r="J957" s="3"/>
      <c r="K957" s="3"/>
      <c r="L957" s="3"/>
      <c r="M957" s="3"/>
      <c r="N957" s="3"/>
      <c r="O957" s="3"/>
      <c r="P957" s="3"/>
      <c r="Q957" s="3"/>
      <c r="R957" s="3"/>
    </row>
    <row r="958" spans="1:18" ht="12" customHeight="1" x14ac:dyDescent="0.25">
      <c r="A958" s="3"/>
      <c r="B958" s="383"/>
      <c r="C958" s="3"/>
      <c r="D958" s="3"/>
      <c r="E958" s="3"/>
      <c r="F958" s="3"/>
      <c r="G958" s="3"/>
      <c r="H958" s="3"/>
      <c r="I958" s="3"/>
      <c r="J958" s="3"/>
      <c r="K958" s="3"/>
      <c r="L958" s="3"/>
      <c r="M958" s="3"/>
      <c r="N958" s="3"/>
      <c r="O958" s="3"/>
      <c r="P958" s="3"/>
      <c r="Q958" s="3"/>
      <c r="R958" s="3"/>
    </row>
    <row r="959" spans="1:18" ht="12" customHeight="1" x14ac:dyDescent="0.25">
      <c r="A959" s="3"/>
      <c r="B959" s="383"/>
      <c r="C959" s="3"/>
      <c r="D959" s="3"/>
      <c r="E959" s="3"/>
      <c r="F959" s="3"/>
      <c r="G959" s="3"/>
      <c r="H959" s="3"/>
      <c r="I959" s="3"/>
      <c r="J959" s="3"/>
      <c r="K959" s="3"/>
      <c r="L959" s="3"/>
      <c r="M959" s="3"/>
      <c r="N959" s="3"/>
      <c r="O959" s="3"/>
      <c r="P959" s="3"/>
      <c r="Q959" s="3"/>
      <c r="R959" s="3"/>
    </row>
    <row r="960" spans="1:18" ht="12" customHeight="1" x14ac:dyDescent="0.25">
      <c r="A960" s="3"/>
      <c r="B960" s="383"/>
      <c r="C960" s="3"/>
      <c r="D960" s="3"/>
      <c r="E960" s="3"/>
      <c r="F960" s="3"/>
      <c r="G960" s="3"/>
      <c r="H960" s="3"/>
      <c r="I960" s="3"/>
      <c r="J960" s="3"/>
      <c r="K960" s="3"/>
      <c r="L960" s="3"/>
      <c r="M960" s="3"/>
      <c r="N960" s="3"/>
      <c r="O960" s="3"/>
      <c r="P960" s="3"/>
      <c r="Q960" s="3"/>
      <c r="R960" s="3"/>
    </row>
    <row r="961" spans="1:18" ht="12" customHeight="1" x14ac:dyDescent="0.25">
      <c r="A961" s="3"/>
      <c r="B961" s="383"/>
      <c r="C961" s="3"/>
      <c r="D961" s="3"/>
      <c r="E961" s="3"/>
      <c r="F961" s="3"/>
      <c r="G961" s="3"/>
      <c r="H961" s="3"/>
      <c r="I961" s="3"/>
      <c r="J961" s="3"/>
      <c r="K961" s="3"/>
      <c r="L961" s="3"/>
      <c r="M961" s="3"/>
      <c r="N961" s="3"/>
      <c r="O961" s="3"/>
      <c r="P961" s="3"/>
      <c r="Q961" s="3"/>
      <c r="R961" s="3"/>
    </row>
    <row r="962" spans="1:18" ht="12" customHeight="1" x14ac:dyDescent="0.25">
      <c r="A962" s="3"/>
      <c r="B962" s="383"/>
      <c r="C962" s="3"/>
      <c r="D962" s="3"/>
      <c r="E962" s="3"/>
      <c r="F962" s="3"/>
      <c r="G962" s="3"/>
      <c r="H962" s="3"/>
      <c r="I962" s="3"/>
      <c r="J962" s="3"/>
      <c r="K962" s="3"/>
      <c r="L962" s="3"/>
      <c r="M962" s="3"/>
      <c r="N962" s="3"/>
      <c r="O962" s="3"/>
      <c r="P962" s="3"/>
      <c r="Q962" s="3"/>
      <c r="R962" s="3"/>
    </row>
    <row r="963" spans="1:18" ht="12" customHeight="1" x14ac:dyDescent="0.25">
      <c r="A963" s="3"/>
      <c r="B963" s="383"/>
      <c r="C963" s="3"/>
      <c r="D963" s="3"/>
      <c r="E963" s="3"/>
      <c r="F963" s="3"/>
      <c r="G963" s="3"/>
      <c r="H963" s="3"/>
      <c r="I963" s="3"/>
      <c r="J963" s="3"/>
      <c r="K963" s="3"/>
      <c r="L963" s="3"/>
      <c r="M963" s="3"/>
      <c r="N963" s="3"/>
      <c r="O963" s="3"/>
      <c r="P963" s="3"/>
      <c r="Q963" s="3"/>
      <c r="R963" s="3"/>
    </row>
    <row r="964" spans="1:18" ht="12" customHeight="1" x14ac:dyDescent="0.25">
      <c r="A964" s="3"/>
      <c r="B964" s="383"/>
      <c r="C964" s="3"/>
      <c r="D964" s="3"/>
      <c r="E964" s="3"/>
      <c r="F964" s="3"/>
      <c r="G964" s="3"/>
      <c r="H964" s="3"/>
      <c r="I964" s="3"/>
      <c r="J964" s="3"/>
      <c r="K964" s="3"/>
      <c r="L964" s="3"/>
      <c r="M964" s="3"/>
      <c r="N964" s="3"/>
      <c r="O964" s="3"/>
      <c r="P964" s="3"/>
      <c r="Q964" s="3"/>
      <c r="R964" s="3"/>
    </row>
    <row r="965" spans="1:18" ht="12" customHeight="1" x14ac:dyDescent="0.25">
      <c r="A965" s="3"/>
      <c r="B965" s="383"/>
      <c r="C965" s="3"/>
      <c r="D965" s="3"/>
      <c r="E965" s="3"/>
      <c r="F965" s="3"/>
      <c r="G965" s="3"/>
      <c r="H965" s="3"/>
      <c r="I965" s="3"/>
      <c r="J965" s="3"/>
      <c r="K965" s="3"/>
      <c r="L965" s="3"/>
      <c r="M965" s="3"/>
      <c r="N965" s="3"/>
      <c r="O965" s="3"/>
      <c r="P965" s="3"/>
      <c r="Q965" s="3"/>
      <c r="R965" s="3"/>
    </row>
    <row r="966" spans="1:18" ht="12" customHeight="1" x14ac:dyDescent="0.25">
      <c r="A966" s="3"/>
      <c r="B966" s="383"/>
      <c r="C966" s="3"/>
      <c r="D966" s="3"/>
      <c r="E966" s="3"/>
      <c r="F966" s="3"/>
      <c r="G966" s="3"/>
      <c r="H966" s="3"/>
      <c r="I966" s="3"/>
      <c r="J966" s="3"/>
      <c r="K966" s="3"/>
      <c r="L966" s="3"/>
      <c r="M966" s="3"/>
      <c r="N966" s="3"/>
      <c r="O966" s="3"/>
      <c r="P966" s="3"/>
      <c r="Q966" s="3"/>
      <c r="R966" s="3"/>
    </row>
    <row r="967" spans="1:18" ht="12" customHeight="1" x14ac:dyDescent="0.25">
      <c r="A967" s="3"/>
      <c r="B967" s="383"/>
      <c r="C967" s="3"/>
      <c r="D967" s="3"/>
      <c r="E967" s="3"/>
      <c r="F967" s="3"/>
      <c r="G967" s="3"/>
      <c r="H967" s="3"/>
      <c r="I967" s="3"/>
      <c r="J967" s="3"/>
      <c r="K967" s="3"/>
      <c r="L967" s="3"/>
      <c r="M967" s="3"/>
      <c r="N967" s="3"/>
      <c r="O967" s="3"/>
      <c r="P967" s="3"/>
      <c r="Q967" s="3"/>
      <c r="R967" s="3"/>
    </row>
    <row r="968" spans="1:18" ht="12" customHeight="1" x14ac:dyDescent="0.25">
      <c r="A968" s="3"/>
      <c r="B968" s="383"/>
      <c r="C968" s="3"/>
      <c r="D968" s="3"/>
      <c r="E968" s="3"/>
      <c r="F968" s="3"/>
      <c r="G968" s="3"/>
      <c r="H968" s="3"/>
      <c r="I968" s="3"/>
      <c r="J968" s="3"/>
      <c r="K968" s="3"/>
      <c r="L968" s="3"/>
      <c r="M968" s="3"/>
      <c r="N968" s="3"/>
      <c r="O968" s="3"/>
      <c r="P968" s="3"/>
      <c r="Q968" s="3"/>
      <c r="R968" s="3"/>
    </row>
    <row r="969" spans="1:18" ht="12" customHeight="1" x14ac:dyDescent="0.25">
      <c r="A969" s="3"/>
      <c r="B969" s="383"/>
      <c r="C969" s="3"/>
      <c r="D969" s="3"/>
      <c r="E969" s="3"/>
      <c r="F969" s="3"/>
      <c r="G969" s="3"/>
      <c r="H969" s="3"/>
      <c r="I969" s="3"/>
      <c r="J969" s="3"/>
      <c r="K969" s="3"/>
      <c r="L969" s="3"/>
      <c r="M969" s="3"/>
      <c r="N969" s="3"/>
      <c r="O969" s="3"/>
      <c r="P969" s="3"/>
      <c r="Q969" s="3"/>
      <c r="R969" s="3"/>
    </row>
    <row r="970" spans="1:18" ht="12" customHeight="1" x14ac:dyDescent="0.25">
      <c r="A970" s="3"/>
      <c r="B970" s="383"/>
      <c r="C970" s="3"/>
      <c r="D970" s="3"/>
      <c r="E970" s="3"/>
      <c r="F970" s="3"/>
      <c r="G970" s="3"/>
      <c r="H970" s="3"/>
      <c r="I970" s="3"/>
      <c r="J970" s="3"/>
      <c r="K970" s="3"/>
      <c r="L970" s="3"/>
      <c r="M970" s="3"/>
      <c r="N970" s="3"/>
      <c r="O970" s="3"/>
      <c r="P970" s="3"/>
      <c r="Q970" s="3"/>
      <c r="R970" s="3"/>
    </row>
    <row r="971" spans="1:18" ht="12" customHeight="1" x14ac:dyDescent="0.25">
      <c r="A971" s="3"/>
      <c r="B971" s="383"/>
      <c r="C971" s="3"/>
      <c r="D971" s="3"/>
      <c r="E971" s="3"/>
      <c r="F971" s="3"/>
      <c r="G971" s="3"/>
      <c r="H971" s="3"/>
      <c r="I971" s="3"/>
      <c r="J971" s="3"/>
      <c r="K971" s="3"/>
      <c r="L971" s="3"/>
      <c r="M971" s="3"/>
      <c r="N971" s="3"/>
      <c r="O971" s="3"/>
      <c r="P971" s="3"/>
      <c r="Q971" s="3"/>
      <c r="R971" s="3"/>
    </row>
    <row r="972" spans="1:18" ht="12" customHeight="1" x14ac:dyDescent="0.25">
      <c r="A972" s="3"/>
      <c r="B972" s="383"/>
      <c r="C972" s="3"/>
      <c r="D972" s="3"/>
      <c r="E972" s="3"/>
      <c r="F972" s="3"/>
      <c r="G972" s="3"/>
      <c r="H972" s="3"/>
      <c r="I972" s="3"/>
      <c r="J972" s="3"/>
      <c r="K972" s="3"/>
      <c r="L972" s="3"/>
      <c r="M972" s="3"/>
      <c r="N972" s="3"/>
      <c r="O972" s="3"/>
      <c r="P972" s="3"/>
      <c r="Q972" s="3"/>
      <c r="R972" s="3"/>
    </row>
    <row r="973" spans="1:18" ht="12" customHeight="1" x14ac:dyDescent="0.25">
      <c r="A973" s="3"/>
      <c r="B973" s="383"/>
      <c r="C973" s="3"/>
      <c r="D973" s="3"/>
      <c r="E973" s="3"/>
      <c r="F973" s="3"/>
      <c r="G973" s="3"/>
      <c r="H973" s="3"/>
      <c r="I973" s="3"/>
      <c r="J973" s="3"/>
      <c r="K973" s="3"/>
      <c r="L973" s="3"/>
      <c r="M973" s="3"/>
      <c r="N973" s="3"/>
      <c r="O973" s="3"/>
      <c r="P973" s="3"/>
      <c r="Q973" s="3"/>
      <c r="R973" s="3"/>
    </row>
    <row r="974" spans="1:18" ht="12" customHeight="1" x14ac:dyDescent="0.25">
      <c r="A974" s="3"/>
      <c r="B974" s="383"/>
      <c r="C974" s="3"/>
      <c r="D974" s="3"/>
      <c r="E974" s="3"/>
      <c r="F974" s="3"/>
      <c r="G974" s="3"/>
      <c r="H974" s="3"/>
      <c r="I974" s="3"/>
      <c r="J974" s="3"/>
      <c r="K974" s="3"/>
      <c r="L974" s="3"/>
      <c r="M974" s="3"/>
      <c r="N974" s="3"/>
      <c r="O974" s="3"/>
      <c r="P974" s="3"/>
      <c r="Q974" s="3"/>
      <c r="R974" s="3"/>
    </row>
    <row r="975" spans="1:18" ht="12" customHeight="1" x14ac:dyDescent="0.25">
      <c r="A975" s="3"/>
      <c r="B975" s="383"/>
      <c r="C975" s="3"/>
      <c r="D975" s="3"/>
      <c r="E975" s="3"/>
      <c r="F975" s="3"/>
      <c r="G975" s="3"/>
      <c r="H975" s="3"/>
      <c r="I975" s="3"/>
      <c r="J975" s="3"/>
      <c r="K975" s="3"/>
      <c r="L975" s="3"/>
      <c r="M975" s="3"/>
      <c r="N975" s="3"/>
      <c r="O975" s="3"/>
      <c r="P975" s="3"/>
      <c r="Q975" s="3"/>
      <c r="R975" s="3"/>
    </row>
    <row r="976" spans="1:18" ht="12" customHeight="1" x14ac:dyDescent="0.25">
      <c r="A976" s="3"/>
      <c r="B976" s="383"/>
      <c r="C976" s="3"/>
      <c r="D976" s="3"/>
      <c r="E976" s="3"/>
      <c r="F976" s="3"/>
      <c r="G976" s="3"/>
      <c r="H976" s="3"/>
      <c r="I976" s="3"/>
      <c r="J976" s="3"/>
      <c r="K976" s="3"/>
      <c r="L976" s="3"/>
      <c r="M976" s="3"/>
      <c r="N976" s="3"/>
      <c r="O976" s="3"/>
      <c r="P976" s="3"/>
      <c r="Q976" s="3"/>
      <c r="R976" s="3"/>
    </row>
    <row r="977" spans="1:18" ht="12" customHeight="1" x14ac:dyDescent="0.25">
      <c r="A977" s="3"/>
      <c r="B977" s="383"/>
      <c r="C977" s="3"/>
      <c r="D977" s="3"/>
      <c r="E977" s="3"/>
      <c r="F977" s="3"/>
      <c r="G977" s="3"/>
      <c r="H977" s="3"/>
      <c r="I977" s="3"/>
      <c r="J977" s="3"/>
      <c r="K977" s="3"/>
      <c r="L977" s="3"/>
      <c r="M977" s="3"/>
      <c r="N977" s="3"/>
      <c r="O977" s="3"/>
      <c r="P977" s="3"/>
      <c r="Q977" s="3"/>
      <c r="R977" s="3"/>
    </row>
    <row r="978" spans="1:18" ht="12" customHeight="1" x14ac:dyDescent="0.25">
      <c r="A978" s="3"/>
      <c r="B978" s="383"/>
      <c r="C978" s="3"/>
      <c r="D978" s="3"/>
      <c r="E978" s="3"/>
      <c r="F978" s="3"/>
      <c r="G978" s="3"/>
      <c r="H978" s="3"/>
      <c r="I978" s="3"/>
      <c r="J978" s="3"/>
      <c r="K978" s="3"/>
      <c r="L978" s="3"/>
      <c r="M978" s="3"/>
      <c r="N978" s="3"/>
      <c r="O978" s="3"/>
      <c r="P978" s="3"/>
      <c r="Q978" s="3"/>
      <c r="R978" s="3"/>
    </row>
    <row r="979" spans="1:18" ht="12" customHeight="1" x14ac:dyDescent="0.25">
      <c r="A979" s="3"/>
      <c r="B979" s="383"/>
      <c r="C979" s="3"/>
      <c r="D979" s="3"/>
      <c r="E979" s="3"/>
      <c r="F979" s="3"/>
      <c r="G979" s="3"/>
      <c r="H979" s="3"/>
      <c r="I979" s="3"/>
      <c r="J979" s="3"/>
      <c r="K979" s="3"/>
      <c r="L979" s="3"/>
      <c r="M979" s="3"/>
      <c r="N979" s="3"/>
      <c r="O979" s="3"/>
      <c r="P979" s="3"/>
      <c r="Q979" s="3"/>
      <c r="R979" s="3"/>
    </row>
    <row r="980" spans="1:18" ht="12" customHeight="1" x14ac:dyDescent="0.25">
      <c r="A980" s="3"/>
      <c r="B980" s="383"/>
      <c r="C980" s="3"/>
      <c r="D980" s="3"/>
      <c r="E980" s="3"/>
      <c r="F980" s="3"/>
      <c r="G980" s="3"/>
      <c r="H980" s="3"/>
      <c r="I980" s="3"/>
      <c r="J980" s="3"/>
      <c r="K980" s="3"/>
      <c r="L980" s="3"/>
      <c r="M980" s="3"/>
      <c r="N980" s="3"/>
      <c r="O980" s="3"/>
      <c r="P980" s="3"/>
      <c r="Q980" s="3"/>
      <c r="R980" s="3"/>
    </row>
    <row r="981" spans="1:18" ht="12" customHeight="1" x14ac:dyDescent="0.25">
      <c r="A981" s="3"/>
      <c r="B981" s="383"/>
      <c r="C981" s="3"/>
      <c r="D981" s="3"/>
      <c r="E981" s="3"/>
      <c r="F981" s="3"/>
      <c r="G981" s="3"/>
      <c r="H981" s="3"/>
      <c r="I981" s="3"/>
      <c r="J981" s="3"/>
      <c r="K981" s="3"/>
      <c r="L981" s="3"/>
      <c r="M981" s="3"/>
      <c r="N981" s="3"/>
      <c r="O981" s="3"/>
      <c r="P981" s="3"/>
      <c r="Q981" s="3"/>
      <c r="R981" s="3"/>
    </row>
    <row r="982" spans="1:18" ht="12" customHeight="1" x14ac:dyDescent="0.25">
      <c r="A982" s="3"/>
      <c r="B982" s="383"/>
      <c r="C982" s="3"/>
      <c r="D982" s="3"/>
      <c r="E982" s="3"/>
      <c r="F982" s="3"/>
      <c r="G982" s="3"/>
      <c r="H982" s="3"/>
      <c r="I982" s="3"/>
      <c r="J982" s="3"/>
      <c r="K982" s="3"/>
      <c r="L982" s="3"/>
      <c r="M982" s="3"/>
      <c r="N982" s="3"/>
      <c r="O982" s="3"/>
      <c r="P982" s="3"/>
      <c r="Q982" s="3"/>
      <c r="R982" s="3"/>
    </row>
    <row r="983" spans="1:18" ht="12" customHeight="1" x14ac:dyDescent="0.25">
      <c r="A983" s="3"/>
      <c r="B983" s="383"/>
      <c r="C983" s="3"/>
      <c r="D983" s="3"/>
      <c r="E983" s="3"/>
      <c r="F983" s="3"/>
      <c r="G983" s="3"/>
      <c r="H983" s="3"/>
      <c r="I983" s="3"/>
      <c r="J983" s="3"/>
      <c r="K983" s="3"/>
      <c r="L983" s="3"/>
      <c r="M983" s="3"/>
      <c r="N983" s="3"/>
      <c r="O983" s="3"/>
      <c r="P983" s="3"/>
      <c r="Q983" s="3"/>
      <c r="R983" s="3"/>
    </row>
    <row r="984" spans="1:18" ht="12" customHeight="1" x14ac:dyDescent="0.25">
      <c r="A984" s="3"/>
      <c r="B984" s="383"/>
      <c r="C984" s="3"/>
      <c r="D984" s="3"/>
      <c r="E984" s="3"/>
      <c r="F984" s="3"/>
      <c r="G984" s="3"/>
      <c r="H984" s="3"/>
      <c r="I984" s="3"/>
      <c r="J984" s="3"/>
      <c r="K984" s="3"/>
      <c r="L984" s="3"/>
      <c r="M984" s="3"/>
      <c r="N984" s="3"/>
      <c r="O984" s="3"/>
      <c r="P984" s="3"/>
      <c r="Q984" s="3"/>
      <c r="R984" s="3"/>
    </row>
    <row r="985" spans="1:18" ht="12" customHeight="1" x14ac:dyDescent="0.25">
      <c r="A985" s="3"/>
      <c r="B985" s="383"/>
      <c r="C985" s="3"/>
      <c r="D985" s="3"/>
      <c r="E985" s="3"/>
      <c r="F985" s="3"/>
      <c r="G985" s="3"/>
      <c r="H985" s="3"/>
      <c r="I985" s="3"/>
      <c r="J985" s="3"/>
      <c r="K985" s="3"/>
      <c r="L985" s="3"/>
      <c r="M985" s="3"/>
      <c r="N985" s="3"/>
      <c r="O985" s="3"/>
      <c r="P985" s="3"/>
      <c r="Q985" s="3"/>
      <c r="R985" s="3"/>
    </row>
    <row r="986" spans="1:18" ht="12" customHeight="1" x14ac:dyDescent="0.25">
      <c r="A986" s="3"/>
      <c r="B986" s="383"/>
      <c r="C986" s="3"/>
      <c r="D986" s="3"/>
      <c r="E986" s="3"/>
      <c r="F986" s="3"/>
      <c r="G986" s="3"/>
      <c r="H986" s="3"/>
      <c r="I986" s="3"/>
      <c r="J986" s="3"/>
      <c r="K986" s="3"/>
      <c r="L986" s="3"/>
      <c r="M986" s="3"/>
      <c r="N986" s="3"/>
      <c r="O986" s="3"/>
      <c r="P986" s="3"/>
      <c r="Q986" s="3"/>
      <c r="R986" s="3"/>
    </row>
    <row r="987" spans="1:18" ht="12" customHeight="1" x14ac:dyDescent="0.25">
      <c r="A987" s="3"/>
      <c r="B987" s="383"/>
      <c r="C987" s="3"/>
      <c r="D987" s="3"/>
      <c r="E987" s="3"/>
      <c r="F987" s="3"/>
      <c r="G987" s="3"/>
      <c r="H987" s="3"/>
      <c r="I987" s="3"/>
      <c r="J987" s="3"/>
      <c r="K987" s="3"/>
      <c r="L987" s="3"/>
      <c r="M987" s="3"/>
      <c r="N987" s="3"/>
      <c r="O987" s="3"/>
      <c r="P987" s="3"/>
      <c r="Q987" s="3"/>
      <c r="R987" s="3"/>
    </row>
    <row r="988" spans="1:18" ht="12" customHeight="1" x14ac:dyDescent="0.25">
      <c r="A988" s="3"/>
      <c r="B988" s="383"/>
      <c r="C988" s="3"/>
      <c r="D988" s="3"/>
      <c r="E988" s="3"/>
      <c r="F988" s="3"/>
      <c r="G988" s="3"/>
      <c r="H988" s="3"/>
      <c r="I988" s="3"/>
      <c r="J988" s="3"/>
      <c r="K988" s="3"/>
      <c r="L988" s="3"/>
      <c r="M988" s="3"/>
      <c r="N988" s="3"/>
      <c r="O988" s="3"/>
      <c r="P988" s="3"/>
      <c r="Q988" s="3"/>
      <c r="R988" s="3"/>
    </row>
    <row r="989" spans="1:18" ht="12" customHeight="1" x14ac:dyDescent="0.25">
      <c r="A989" s="3"/>
      <c r="B989" s="383"/>
      <c r="C989" s="3"/>
      <c r="D989" s="3"/>
      <c r="E989" s="3"/>
      <c r="F989" s="3"/>
      <c r="G989" s="3"/>
      <c r="H989" s="3"/>
      <c r="I989" s="3"/>
      <c r="J989" s="3"/>
      <c r="K989" s="3"/>
      <c r="L989" s="3"/>
      <c r="M989" s="3"/>
      <c r="N989" s="3"/>
      <c r="O989" s="3"/>
      <c r="P989" s="3"/>
      <c r="Q989" s="3"/>
      <c r="R989" s="3"/>
    </row>
    <row r="990" spans="1:18" ht="12" customHeight="1" x14ac:dyDescent="0.25">
      <c r="A990" s="3"/>
      <c r="B990" s="383"/>
      <c r="C990" s="3"/>
      <c r="D990" s="3"/>
      <c r="E990" s="3"/>
      <c r="F990" s="3"/>
      <c r="G990" s="3"/>
      <c r="H990" s="3"/>
      <c r="I990" s="3"/>
      <c r="J990" s="3"/>
      <c r="K990" s="3"/>
      <c r="L990" s="3"/>
      <c r="M990" s="3"/>
      <c r="N990" s="3"/>
      <c r="O990" s="3"/>
      <c r="P990" s="3"/>
      <c r="Q990" s="3"/>
      <c r="R990" s="3"/>
    </row>
    <row r="991" spans="1:18" ht="12" customHeight="1" x14ac:dyDescent="0.25">
      <c r="A991" s="3"/>
      <c r="B991" s="383"/>
      <c r="C991" s="3"/>
      <c r="D991" s="3"/>
      <c r="E991" s="3"/>
      <c r="F991" s="3"/>
      <c r="G991" s="3"/>
      <c r="H991" s="3"/>
      <c r="I991" s="3"/>
      <c r="J991" s="3"/>
      <c r="K991" s="3"/>
      <c r="L991" s="3"/>
      <c r="M991" s="3"/>
      <c r="N991" s="3"/>
      <c r="O991" s="3"/>
      <c r="P991" s="3"/>
      <c r="Q991" s="3"/>
      <c r="R991" s="3"/>
    </row>
    <row r="992" spans="1:18" ht="12" customHeight="1" x14ac:dyDescent="0.25">
      <c r="A992" s="3"/>
      <c r="B992" s="383"/>
      <c r="C992" s="3"/>
      <c r="D992" s="3"/>
      <c r="E992" s="3"/>
      <c r="F992" s="3"/>
      <c r="G992" s="3"/>
      <c r="H992" s="3"/>
      <c r="I992" s="3"/>
      <c r="J992" s="3"/>
      <c r="K992" s="3"/>
      <c r="L992" s="3"/>
      <c r="M992" s="3"/>
      <c r="N992" s="3"/>
      <c r="O992" s="3"/>
      <c r="P992" s="3"/>
      <c r="Q992" s="3"/>
      <c r="R992" s="3"/>
    </row>
    <row r="993" spans="1:18" ht="12" customHeight="1" x14ac:dyDescent="0.25">
      <c r="A993" s="3"/>
      <c r="B993" s="383"/>
      <c r="C993" s="3"/>
      <c r="D993" s="3"/>
      <c r="E993" s="3"/>
      <c r="F993" s="3"/>
      <c r="G993" s="3"/>
      <c r="H993" s="3"/>
      <c r="I993" s="3"/>
      <c r="J993" s="3"/>
      <c r="K993" s="3"/>
      <c r="L993" s="3"/>
      <c r="M993" s="3"/>
      <c r="N993" s="3"/>
      <c r="O993" s="3"/>
      <c r="P993" s="3"/>
      <c r="Q993" s="3"/>
      <c r="R993" s="3"/>
    </row>
    <row r="994" spans="1:18" ht="12" customHeight="1" x14ac:dyDescent="0.25">
      <c r="A994" s="3"/>
      <c r="B994" s="383"/>
      <c r="C994" s="3"/>
      <c r="D994" s="3"/>
      <c r="E994" s="3"/>
      <c r="F994" s="3"/>
      <c r="G994" s="3"/>
      <c r="H994" s="3"/>
      <c r="I994" s="3"/>
      <c r="J994" s="3"/>
      <c r="K994" s="3"/>
      <c r="L994" s="3"/>
      <c r="M994" s="3"/>
      <c r="N994" s="3"/>
      <c r="O994" s="3"/>
      <c r="P994" s="3"/>
      <c r="Q994" s="3"/>
      <c r="R994" s="3"/>
    </row>
    <row r="995" spans="1:18" ht="12" customHeight="1" x14ac:dyDescent="0.25">
      <c r="A995" s="3"/>
      <c r="B995" s="383"/>
      <c r="C995" s="3"/>
      <c r="D995" s="3"/>
      <c r="E995" s="3"/>
      <c r="F995" s="3"/>
      <c r="G995" s="3"/>
      <c r="H995" s="3"/>
      <c r="I995" s="3"/>
      <c r="J995" s="3"/>
      <c r="K995" s="3"/>
      <c r="L995" s="3"/>
      <c r="M995" s="3"/>
      <c r="N995" s="3"/>
      <c r="O995" s="3"/>
      <c r="P995" s="3"/>
      <c r="Q995" s="3"/>
      <c r="R995" s="3"/>
    </row>
    <row r="996" spans="1:18" ht="12" customHeight="1" x14ac:dyDescent="0.25">
      <c r="A996" s="3"/>
      <c r="B996" s="383"/>
      <c r="C996" s="3"/>
      <c r="D996" s="3"/>
      <c r="E996" s="3"/>
      <c r="F996" s="3"/>
      <c r="G996" s="3"/>
      <c r="H996" s="3"/>
      <c r="I996" s="3"/>
      <c r="J996" s="3"/>
      <c r="K996" s="3"/>
      <c r="L996" s="3"/>
      <c r="M996" s="3"/>
      <c r="N996" s="3"/>
      <c r="O996" s="3"/>
      <c r="P996" s="3"/>
      <c r="Q996" s="3"/>
      <c r="R996" s="3"/>
    </row>
    <row r="997" spans="1:18" ht="12" customHeight="1" x14ac:dyDescent="0.25">
      <c r="A997" s="3"/>
      <c r="B997" s="383"/>
      <c r="C997" s="3"/>
      <c r="D997" s="3"/>
      <c r="E997" s="3"/>
      <c r="F997" s="3"/>
      <c r="G997" s="3"/>
      <c r="H997" s="3"/>
      <c r="I997" s="3"/>
      <c r="J997" s="3"/>
      <c r="K997" s="3"/>
      <c r="L997" s="3"/>
      <c r="M997" s="3"/>
      <c r="N997" s="3"/>
      <c r="O997" s="3"/>
      <c r="P997" s="3"/>
      <c r="Q997" s="3"/>
      <c r="R997" s="3"/>
    </row>
    <row r="998" spans="1:18" ht="12" customHeight="1" x14ac:dyDescent="0.25">
      <c r="A998" s="3"/>
      <c r="B998" s="383"/>
      <c r="C998" s="3"/>
      <c r="D998" s="3"/>
      <c r="E998" s="3"/>
      <c r="F998" s="3"/>
      <c r="G998" s="3"/>
      <c r="H998" s="3"/>
      <c r="I998" s="3"/>
      <c r="J998" s="3"/>
      <c r="K998" s="3"/>
      <c r="L998" s="3"/>
      <c r="M998" s="3"/>
      <c r="N998" s="3"/>
      <c r="O998" s="3"/>
      <c r="P998" s="3"/>
      <c r="Q998" s="3"/>
      <c r="R998" s="3"/>
    </row>
    <row r="999" spans="1:18" ht="12" customHeight="1" x14ac:dyDescent="0.25">
      <c r="A999" s="3"/>
      <c r="B999" s="383"/>
      <c r="C999" s="3"/>
      <c r="D999" s="3"/>
      <c r="E999" s="3"/>
      <c r="F999" s="3"/>
      <c r="G999" s="3"/>
      <c r="H999" s="3"/>
      <c r="I999" s="3"/>
      <c r="J999" s="3"/>
      <c r="K999" s="3"/>
      <c r="L999" s="3"/>
      <c r="M999" s="3"/>
      <c r="N999" s="3"/>
      <c r="O999" s="3"/>
      <c r="P999" s="3"/>
      <c r="Q999" s="3"/>
      <c r="R999" s="3"/>
    </row>
    <row r="1000" spans="1:18" ht="12" customHeight="1" x14ac:dyDescent="0.25">
      <c r="A1000" s="3"/>
      <c r="B1000" s="383"/>
      <c r="C1000" s="3"/>
      <c r="D1000" s="3"/>
      <c r="E1000" s="3"/>
      <c r="F1000" s="3"/>
      <c r="G1000" s="3"/>
      <c r="H1000" s="3"/>
      <c r="I1000" s="3"/>
      <c r="J1000" s="3"/>
      <c r="K1000" s="3"/>
      <c r="L1000" s="3"/>
      <c r="M1000" s="3"/>
      <c r="N1000" s="3"/>
      <c r="O1000" s="3"/>
      <c r="P1000" s="3"/>
      <c r="Q1000" s="3"/>
      <c r="R1000" s="3"/>
    </row>
    <row r="1001" spans="1:18" ht="12" customHeight="1" x14ac:dyDescent="0.25">
      <c r="A1001" s="3"/>
      <c r="B1001" s="383"/>
      <c r="C1001" s="3"/>
      <c r="D1001" s="3"/>
      <c r="E1001" s="3"/>
      <c r="F1001" s="3"/>
      <c r="G1001" s="3"/>
      <c r="H1001" s="3"/>
      <c r="I1001" s="3"/>
      <c r="J1001" s="3"/>
      <c r="K1001" s="3"/>
      <c r="L1001" s="3"/>
      <c r="M1001" s="3"/>
      <c r="N1001" s="3"/>
      <c r="O1001" s="3"/>
      <c r="P1001" s="3"/>
      <c r="Q1001" s="3"/>
      <c r="R1001" s="3"/>
    </row>
    <row r="1002" spans="1:18" ht="12" customHeight="1" x14ac:dyDescent="0.25">
      <c r="A1002" s="3"/>
      <c r="B1002" s="383"/>
      <c r="C1002" s="3"/>
      <c r="D1002" s="3"/>
      <c r="E1002" s="3"/>
      <c r="F1002" s="3"/>
      <c r="G1002" s="3"/>
      <c r="H1002" s="3"/>
      <c r="I1002" s="3"/>
      <c r="J1002" s="3"/>
      <c r="K1002" s="3"/>
      <c r="L1002" s="3"/>
      <c r="M1002" s="3"/>
      <c r="N1002" s="3"/>
      <c r="O1002" s="3"/>
      <c r="P1002" s="3"/>
      <c r="Q1002" s="3"/>
      <c r="R1002" s="3"/>
    </row>
    <row r="1003" spans="1:18" ht="12" customHeight="1" x14ac:dyDescent="0.25">
      <c r="A1003" s="3"/>
      <c r="B1003" s="383"/>
      <c r="C1003" s="3"/>
      <c r="D1003" s="3"/>
      <c r="E1003" s="3"/>
      <c r="F1003" s="3"/>
      <c r="G1003" s="3"/>
      <c r="H1003" s="3"/>
      <c r="I1003" s="3"/>
      <c r="J1003" s="3"/>
      <c r="K1003" s="3"/>
      <c r="L1003" s="3"/>
      <c r="M1003" s="3"/>
      <c r="N1003" s="3"/>
      <c r="O1003" s="3"/>
      <c r="P1003" s="3"/>
      <c r="Q1003" s="3"/>
      <c r="R1003" s="3"/>
    </row>
    <row r="1004" spans="1:18" ht="12" customHeight="1" x14ac:dyDescent="0.25">
      <c r="A1004" s="3"/>
      <c r="B1004" s="383"/>
      <c r="C1004" s="3"/>
      <c r="D1004" s="3"/>
      <c r="E1004" s="3"/>
      <c r="F1004" s="3"/>
      <c r="G1004" s="3"/>
      <c r="H1004" s="3"/>
      <c r="I1004" s="3"/>
      <c r="J1004" s="3"/>
      <c r="K1004" s="3"/>
      <c r="L1004" s="3"/>
      <c r="M1004" s="3"/>
      <c r="N1004" s="3"/>
      <c r="O1004" s="3"/>
      <c r="P1004" s="3"/>
      <c r="Q1004" s="3"/>
      <c r="R1004" s="3"/>
    </row>
    <row r="1005" spans="1:18" ht="12" customHeight="1" x14ac:dyDescent="0.25">
      <c r="A1005" s="3"/>
      <c r="B1005" s="383"/>
      <c r="C1005" s="3"/>
      <c r="D1005" s="3"/>
      <c r="E1005" s="3"/>
      <c r="F1005" s="3"/>
      <c r="G1005" s="3"/>
      <c r="H1005" s="3"/>
      <c r="I1005" s="3"/>
      <c r="J1005" s="3"/>
      <c r="K1005" s="3"/>
      <c r="L1005" s="3"/>
      <c r="M1005" s="3"/>
      <c r="N1005" s="3"/>
      <c r="O1005" s="3"/>
      <c r="P1005" s="3"/>
      <c r="Q1005" s="3"/>
      <c r="R1005" s="3"/>
    </row>
    <row r="1006" spans="1:18" ht="12" customHeight="1" x14ac:dyDescent="0.25">
      <c r="A1006" s="3"/>
      <c r="B1006" s="383"/>
      <c r="C1006" s="3"/>
      <c r="D1006" s="3"/>
      <c r="E1006" s="3"/>
      <c r="F1006" s="3"/>
      <c r="G1006" s="3"/>
      <c r="H1006" s="3"/>
      <c r="I1006" s="3"/>
      <c r="J1006" s="3"/>
      <c r="K1006" s="3"/>
      <c r="L1006" s="3"/>
      <c r="M1006" s="3"/>
      <c r="N1006" s="3"/>
      <c r="O1006" s="3"/>
      <c r="P1006" s="3"/>
      <c r="Q1006" s="3"/>
      <c r="R1006" s="3"/>
    </row>
    <row r="1007" spans="1:18" ht="12" customHeight="1" x14ac:dyDescent="0.25">
      <c r="A1007" s="3"/>
      <c r="B1007" s="383"/>
      <c r="C1007" s="3"/>
      <c r="D1007" s="3"/>
      <c r="E1007" s="3"/>
      <c r="F1007" s="3"/>
      <c r="G1007" s="3"/>
      <c r="H1007" s="3"/>
      <c r="I1007" s="3"/>
      <c r="J1007" s="3"/>
      <c r="K1007" s="3"/>
      <c r="L1007" s="3"/>
      <c r="M1007" s="3"/>
      <c r="N1007" s="3"/>
      <c r="O1007" s="3"/>
      <c r="P1007" s="3"/>
      <c r="Q1007" s="3"/>
      <c r="R1007" s="3"/>
    </row>
    <row r="1008" spans="1:18" ht="12" customHeight="1" x14ac:dyDescent="0.25">
      <c r="A1008" s="3"/>
      <c r="B1008" s="383"/>
      <c r="C1008" s="3"/>
      <c r="D1008" s="3"/>
      <c r="E1008" s="3"/>
      <c r="F1008" s="3"/>
      <c r="G1008" s="3"/>
      <c r="H1008" s="3"/>
      <c r="I1008" s="3"/>
      <c r="J1008" s="3"/>
      <c r="K1008" s="3"/>
      <c r="L1008" s="3"/>
      <c r="M1008" s="3"/>
      <c r="N1008" s="3"/>
      <c r="O1008" s="3"/>
      <c r="P1008" s="3"/>
      <c r="Q1008" s="3"/>
      <c r="R1008" s="3"/>
    </row>
    <row r="1009" spans="1:18" ht="12" customHeight="1" x14ac:dyDescent="0.25">
      <c r="A1009" s="3"/>
      <c r="B1009" s="383"/>
      <c r="C1009" s="3"/>
      <c r="D1009" s="3"/>
      <c r="E1009" s="3"/>
      <c r="F1009" s="3"/>
      <c r="G1009" s="3"/>
      <c r="H1009" s="3"/>
      <c r="I1009" s="3"/>
      <c r="J1009" s="3"/>
      <c r="K1009" s="3"/>
      <c r="L1009" s="3"/>
      <c r="M1009" s="3"/>
      <c r="N1009" s="3"/>
      <c r="O1009" s="3"/>
      <c r="P1009" s="3"/>
      <c r="Q1009" s="3"/>
      <c r="R1009" s="3"/>
    </row>
    <row r="1010" spans="1:18" ht="12" customHeight="1" x14ac:dyDescent="0.25">
      <c r="A1010" s="3"/>
      <c r="B1010" s="383"/>
      <c r="C1010" s="3"/>
      <c r="D1010" s="3"/>
      <c r="E1010" s="3"/>
      <c r="F1010" s="3"/>
      <c r="G1010" s="3"/>
      <c r="H1010" s="3"/>
      <c r="I1010" s="3"/>
      <c r="J1010" s="3"/>
      <c r="K1010" s="3"/>
      <c r="L1010" s="3"/>
      <c r="M1010" s="3"/>
      <c r="N1010" s="3"/>
      <c r="O1010" s="3"/>
      <c r="P1010" s="3"/>
      <c r="Q1010" s="3"/>
      <c r="R1010" s="3"/>
    </row>
    <row r="1011" spans="1:18" ht="12" customHeight="1" x14ac:dyDescent="0.25">
      <c r="A1011" s="3"/>
      <c r="B1011" s="383"/>
      <c r="C1011" s="3"/>
      <c r="D1011" s="3"/>
      <c r="E1011" s="3"/>
      <c r="F1011" s="3"/>
      <c r="G1011" s="3"/>
      <c r="H1011" s="3"/>
      <c r="I1011" s="3"/>
      <c r="J1011" s="3"/>
      <c r="K1011" s="3"/>
      <c r="L1011" s="3"/>
      <c r="M1011" s="3"/>
      <c r="N1011" s="3"/>
      <c r="O1011" s="3"/>
      <c r="P1011" s="3"/>
      <c r="Q1011" s="3"/>
      <c r="R1011" s="3"/>
    </row>
    <row r="1012" spans="1:18" ht="12" customHeight="1" x14ac:dyDescent="0.25">
      <c r="A1012" s="3"/>
      <c r="B1012" s="383"/>
      <c r="C1012" s="3"/>
      <c r="D1012" s="3"/>
      <c r="E1012" s="3"/>
      <c r="F1012" s="3"/>
      <c r="G1012" s="3"/>
      <c r="H1012" s="3"/>
      <c r="I1012" s="3"/>
      <c r="J1012" s="3"/>
      <c r="K1012" s="3"/>
      <c r="L1012" s="3"/>
      <c r="M1012" s="3"/>
      <c r="N1012" s="3"/>
      <c r="O1012" s="3"/>
      <c r="P1012" s="3"/>
      <c r="Q1012" s="3"/>
      <c r="R1012" s="3"/>
    </row>
  </sheetData>
  <sheetProtection formatRows="0" insertRows="0" deleteRows="0" selectLockedCells="1"/>
  <mergeCells count="30">
    <mergeCell ref="E141:J142"/>
    <mergeCell ref="E143:J144"/>
    <mergeCell ref="E145:J145"/>
    <mergeCell ref="E148:I148"/>
    <mergeCell ref="E149:J150"/>
    <mergeCell ref="E111:J112"/>
    <mergeCell ref="E113:J114"/>
    <mergeCell ref="E115:J116"/>
    <mergeCell ref="E117:J118"/>
    <mergeCell ref="E139:J140"/>
    <mergeCell ref="E119:J120"/>
    <mergeCell ref="E121:H121"/>
    <mergeCell ref="E123:J124"/>
    <mergeCell ref="E125:J125"/>
    <mergeCell ref="E126:J127"/>
    <mergeCell ref="E135:J136"/>
    <mergeCell ref="E137:J138"/>
    <mergeCell ref="K8:N8"/>
    <mergeCell ref="I8:J8"/>
    <mergeCell ref="G6:H6"/>
    <mergeCell ref="F74:H75"/>
    <mergeCell ref="H106:K106"/>
    <mergeCell ref="H31:K31"/>
    <mergeCell ref="H103:K103"/>
    <mergeCell ref="B1:D1"/>
    <mergeCell ref="G2:N2"/>
    <mergeCell ref="O2:P2"/>
    <mergeCell ref="B3:E3"/>
    <mergeCell ref="G3:L3"/>
    <mergeCell ref="M3:N3"/>
  </mergeCells>
  <conditionalFormatting sqref="B1">
    <cfRule type="cellIs" dxfId="189" priority="3" operator="equal">
      <formula>"Terminé"</formula>
    </cfRule>
    <cfRule type="cellIs" dxfId="188" priority="4" operator="equal">
      <formula>"En rédaction"</formula>
    </cfRule>
  </conditionalFormatting>
  <conditionalFormatting sqref="G2:H2 G3:L3 O3 G6 Q7 M15:M17 Q15:Q17 M19:M20 Q19:Q20 M22:M32 Q22:Q32 M34:M39 Q34:Q41 L40 K41:M41 L48:L59 Q48:Q59 M63 Q63:Q65 L65 L68:L71 Q68:Q71 L73:L74 Q73:Q74 L76 Q76:Q77 K77:M77 M88:M90 Q88:Q90 L92 M92:M93 Q92:Q93 M96:M97 Q96:Q97 M99:M109 Q99:Q109 L111 Q111 L113 Q113 L115 Q115 L117 Q117 L119 Q119 M121 Q121 L123 Q123 Q128 L135 Q135 L137 Q137 L139 Q139 L141 Q141 L143 Q143 M145 Q145 L147 Q147:Q149 M148 L151:M151 Q151 K159:K163 Q159:Q163 K165:K166 Q165:Q166 L169 Q169 M171 Q171 M173:M174 Q173:Q174">
    <cfRule type="expression" dxfId="187" priority="9">
      <formula>$B$1="Terminé"</formula>
    </cfRule>
  </conditionalFormatting>
  <conditionalFormatting sqref="H31">
    <cfRule type="expression" dxfId="186" priority="2">
      <formula>$B$1="Terminé"</formula>
    </cfRule>
  </conditionalFormatting>
  <conditionalFormatting sqref="H103">
    <cfRule type="expression" dxfId="185" priority="1">
      <formula>$B$1="Terminé"</formula>
    </cfRule>
  </conditionalFormatting>
  <conditionalFormatting sqref="H106">
    <cfRule type="expression" dxfId="184" priority="12">
      <formula>$B$1="Terminé"</formula>
    </cfRule>
  </conditionalFormatting>
  <conditionalFormatting sqref="K61:K62">
    <cfRule type="expression" dxfId="183" priority="5">
      <formula>$B$1="Terminé"</formula>
    </cfRule>
  </conditionalFormatting>
  <conditionalFormatting sqref="K64">
    <cfRule type="expression" dxfId="182" priority="13">
      <formula>$B$1="Terminé"</formula>
    </cfRule>
  </conditionalFormatting>
  <conditionalFormatting sqref="L149">
    <cfRule type="expression" dxfId="181" priority="14">
      <formula>$B$1="Terminé"</formula>
    </cfRule>
  </conditionalFormatting>
  <conditionalFormatting sqref="L128:M128">
    <cfRule type="expression" dxfId="180" priority="10">
      <formula>$B$1="Terminé"</formula>
    </cfRule>
  </conditionalFormatting>
  <conditionalFormatting sqref="M125 Q125:Q126 L126">
    <cfRule type="expression" dxfId="179" priority="15">
      <formula>$B$1="Terminé"</formula>
    </cfRule>
  </conditionalFormatting>
  <conditionalFormatting sqref="Q61:Q62">
    <cfRule type="expression" dxfId="178" priority="7">
      <formula>$B$1="Terminé"</formula>
    </cfRule>
  </conditionalFormatting>
  <dataValidations count="2">
    <dataValidation type="list" allowBlank="1" showErrorMessage="1" sqref="Q7" xr:uid="{00000000-0002-0000-1100-000000000000}">
      <formula1>"Redressé"</formula1>
    </dataValidation>
    <dataValidation type="list" allowBlank="1" sqref="B1" xr:uid="{00000000-0002-0000-1100-000001000000}">
      <formula1>"Terminé,En rédaction"</formula1>
    </dataValidation>
  </dataValidations>
  <printOptions horizontalCentered="1"/>
  <pageMargins left="0.51181102362204722" right="0.51181102362204722" top="0.39370078740157483" bottom="0.39370078740157483" header="0" footer="0"/>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theme="0" tint="-0.34998626667073579"/>
  </sheetPr>
  <dimension ref="A1:Z1000"/>
  <sheetViews>
    <sheetView showGridLines="0" tabSelected="1" zoomScaleNormal="100" workbookViewId="0">
      <selection activeCell="K21" sqref="K21"/>
    </sheetView>
  </sheetViews>
  <sheetFormatPr baseColWidth="10" defaultColWidth="12.54296875" defaultRowHeight="15" customHeight="1" x14ac:dyDescent="0.25"/>
  <cols>
    <col min="1" max="1" width="1.54296875" customWidth="1"/>
    <col min="2" max="2" width="2.1796875" customWidth="1"/>
    <col min="3" max="3" width="5.453125" customWidth="1"/>
    <col min="4" max="4" width="2" customWidth="1"/>
    <col min="5" max="5" width="20.1796875" customWidth="1"/>
    <col min="6" max="6" width="31" customWidth="1"/>
    <col min="7" max="7" width="58.453125" customWidth="1"/>
    <col min="8" max="8" width="31.453125" customWidth="1"/>
    <col min="9" max="9" width="2.81640625" customWidth="1"/>
    <col min="10" max="26" width="10.81640625" customWidth="1"/>
  </cols>
  <sheetData>
    <row r="1" spans="1:26" ht="12" customHeight="1" x14ac:dyDescent="0.3">
      <c r="A1" s="8"/>
      <c r="B1" s="8"/>
      <c r="C1" s="9"/>
      <c r="D1" s="9"/>
      <c r="E1" s="8"/>
      <c r="F1" s="8"/>
      <c r="G1" s="8"/>
      <c r="H1" s="8"/>
      <c r="I1" s="8"/>
      <c r="J1" s="8"/>
      <c r="K1" s="8"/>
      <c r="L1" s="8"/>
      <c r="M1" s="8"/>
      <c r="N1" s="8"/>
      <c r="O1" s="8"/>
      <c r="P1" s="8"/>
      <c r="Q1" s="8"/>
      <c r="R1" s="8"/>
      <c r="S1" s="8"/>
      <c r="T1" s="8"/>
      <c r="U1" s="8"/>
      <c r="V1" s="8"/>
      <c r="W1" s="8"/>
      <c r="X1" s="8"/>
      <c r="Y1" s="8"/>
      <c r="Z1" s="8"/>
    </row>
    <row r="2" spans="1:26" ht="21.75" customHeight="1" x14ac:dyDescent="0.4">
      <c r="A2" s="8"/>
      <c r="B2" s="10" t="s">
        <v>369</v>
      </c>
      <c r="C2" s="11"/>
      <c r="D2" s="11"/>
      <c r="E2" s="8"/>
      <c r="F2" s="8"/>
      <c r="G2" s="8"/>
      <c r="H2" s="8"/>
      <c r="I2" s="8"/>
      <c r="J2" s="8"/>
      <c r="K2" s="8"/>
      <c r="L2" s="8"/>
      <c r="M2" s="8"/>
      <c r="N2" s="8"/>
      <c r="O2" s="8"/>
      <c r="P2" s="8"/>
      <c r="Q2" s="8"/>
      <c r="R2" s="8"/>
      <c r="S2" s="8"/>
      <c r="T2" s="8"/>
      <c r="U2" s="8"/>
      <c r="V2" s="8"/>
      <c r="W2" s="8"/>
      <c r="X2" s="8"/>
      <c r="Y2" s="8"/>
      <c r="Z2" s="8"/>
    </row>
    <row r="3" spans="1:26" ht="18" customHeight="1" x14ac:dyDescent="0.3">
      <c r="A3" s="708"/>
      <c r="B3" s="708"/>
      <c r="C3" s="709"/>
      <c r="D3" s="709"/>
      <c r="E3" s="708"/>
      <c r="F3" s="708"/>
      <c r="G3" s="708"/>
      <c r="H3" s="708"/>
      <c r="I3" s="708"/>
      <c r="J3" s="708"/>
      <c r="K3" s="708"/>
      <c r="L3" s="708"/>
      <c r="M3" s="708"/>
      <c r="N3" s="708"/>
      <c r="O3" s="708"/>
      <c r="P3" s="708"/>
      <c r="Q3" s="708"/>
      <c r="R3" s="708"/>
      <c r="S3" s="708"/>
      <c r="T3" s="708"/>
      <c r="U3" s="708"/>
      <c r="V3" s="708"/>
      <c r="W3" s="708"/>
      <c r="X3" s="708"/>
      <c r="Y3" s="708"/>
      <c r="Z3" s="708"/>
    </row>
    <row r="4" spans="1:26" ht="21.75" customHeight="1" x14ac:dyDescent="0.3">
      <c r="A4" s="12"/>
      <c r="B4" s="13" t="s">
        <v>370</v>
      </c>
      <c r="C4" s="12"/>
      <c r="D4" s="12"/>
      <c r="E4" s="12"/>
      <c r="F4" s="12"/>
      <c r="G4" s="12"/>
      <c r="H4" s="12"/>
      <c r="I4" s="14"/>
      <c r="J4" s="708"/>
      <c r="K4" s="14"/>
      <c r="L4" s="14"/>
      <c r="M4" s="14"/>
      <c r="N4" s="14"/>
      <c r="O4" s="14"/>
      <c r="P4" s="14"/>
      <c r="Q4" s="14"/>
      <c r="R4" s="14"/>
      <c r="S4" s="14"/>
      <c r="T4" s="14"/>
      <c r="U4" s="14"/>
      <c r="V4" s="14"/>
      <c r="W4" s="14"/>
      <c r="X4" s="14"/>
      <c r="Y4" s="14"/>
      <c r="Z4" s="14"/>
    </row>
    <row r="5" spans="1:26" ht="18" customHeight="1" x14ac:dyDescent="0.4">
      <c r="A5" s="710"/>
      <c r="B5" s="710"/>
      <c r="C5" s="711"/>
      <c r="D5" s="711"/>
      <c r="E5" s="710"/>
      <c r="F5" s="710"/>
      <c r="G5" s="710"/>
      <c r="H5" s="710"/>
      <c r="I5" s="710"/>
      <c r="J5" s="708"/>
      <c r="K5" s="710"/>
      <c r="L5" s="710"/>
      <c r="M5" s="710"/>
      <c r="N5" s="710"/>
      <c r="O5" s="710"/>
      <c r="P5" s="710"/>
      <c r="Q5" s="710"/>
      <c r="R5" s="710"/>
      <c r="S5" s="710"/>
      <c r="T5" s="710"/>
      <c r="U5" s="710"/>
      <c r="V5" s="710"/>
      <c r="W5" s="710"/>
      <c r="X5" s="710"/>
      <c r="Y5" s="710"/>
      <c r="Z5" s="710"/>
    </row>
    <row r="6" spans="1:26" ht="23.25" customHeight="1" x14ac:dyDescent="0.3">
      <c r="A6" s="8"/>
      <c r="B6" s="712"/>
      <c r="C6" s="1057" t="s">
        <v>371</v>
      </c>
      <c r="D6" s="1614" t="s">
        <v>372</v>
      </c>
      <c r="E6" s="1615"/>
      <c r="F6" s="1615"/>
      <c r="G6" s="1615"/>
      <c r="H6" s="1615"/>
      <c r="I6" s="8"/>
      <c r="J6" s="708"/>
      <c r="K6" s="3"/>
      <c r="L6" s="3"/>
      <c r="M6" s="3"/>
      <c r="N6" s="3"/>
      <c r="O6" s="3"/>
      <c r="P6" s="3"/>
      <c r="Q6" s="3"/>
      <c r="R6" s="3"/>
      <c r="S6" s="3"/>
      <c r="T6" s="3"/>
      <c r="U6" s="3"/>
      <c r="V6" s="3"/>
      <c r="W6" s="3"/>
      <c r="X6" s="3"/>
      <c r="Y6" s="3"/>
      <c r="Z6" s="3"/>
    </row>
    <row r="7" spans="1:26" ht="16.5" customHeight="1" x14ac:dyDescent="0.3">
      <c r="A7" s="8"/>
      <c r="B7" s="712"/>
      <c r="C7" s="1058"/>
      <c r="D7" s="1616"/>
      <c r="E7" s="1616"/>
      <c r="F7" s="1616"/>
      <c r="G7" s="1616"/>
      <c r="H7" s="1616"/>
      <c r="I7" s="8"/>
      <c r="J7" s="3"/>
      <c r="K7" s="3"/>
      <c r="L7" s="3"/>
      <c r="M7" s="3"/>
      <c r="N7" s="3"/>
      <c r="O7" s="3"/>
      <c r="P7" s="3"/>
      <c r="Q7" s="3"/>
      <c r="R7" s="3"/>
      <c r="S7" s="3"/>
      <c r="T7" s="3"/>
      <c r="U7" s="3"/>
      <c r="V7" s="3"/>
      <c r="W7" s="3"/>
      <c r="X7" s="3"/>
      <c r="Y7" s="3"/>
      <c r="Z7" s="3"/>
    </row>
    <row r="8" spans="1:26" ht="15.75" customHeight="1" x14ac:dyDescent="0.3">
      <c r="A8" s="8"/>
      <c r="B8" s="8"/>
      <c r="C8" s="1059"/>
      <c r="D8" s="1059"/>
      <c r="E8" s="1059"/>
      <c r="F8" s="1059"/>
      <c r="G8" s="1059"/>
      <c r="H8" s="1059"/>
      <c r="I8" s="8"/>
      <c r="J8" s="3"/>
      <c r="K8" s="3"/>
      <c r="L8" s="3"/>
      <c r="M8" s="3"/>
      <c r="N8" s="3"/>
      <c r="O8" s="3"/>
      <c r="P8" s="3"/>
      <c r="Q8" s="3"/>
      <c r="R8" s="3"/>
      <c r="S8" s="3"/>
      <c r="T8" s="3"/>
      <c r="U8" s="3"/>
      <c r="V8" s="3"/>
      <c r="W8" s="3"/>
      <c r="X8" s="3"/>
      <c r="Y8" s="3"/>
      <c r="Z8" s="3"/>
    </row>
    <row r="9" spans="1:26" ht="23.25" customHeight="1" x14ac:dyDescent="0.35">
      <c r="A9" s="8"/>
      <c r="B9" s="15"/>
      <c r="C9" s="1057" t="s">
        <v>373</v>
      </c>
      <c r="D9" s="1614" t="s">
        <v>1864</v>
      </c>
      <c r="E9" s="1615"/>
      <c r="F9" s="1615"/>
      <c r="G9" s="1615"/>
      <c r="H9" s="1615"/>
      <c r="I9" s="8"/>
      <c r="J9" s="713"/>
      <c r="K9" s="713"/>
      <c r="L9" s="713"/>
      <c r="M9" s="713"/>
      <c r="N9" s="713"/>
      <c r="O9" s="713"/>
      <c r="P9" s="713"/>
      <c r="Q9" s="713"/>
      <c r="R9" s="713"/>
      <c r="S9" s="713"/>
      <c r="T9" s="713"/>
      <c r="U9" s="713"/>
      <c r="V9" s="713"/>
      <c r="W9" s="713"/>
      <c r="X9" s="713"/>
      <c r="Y9" s="713"/>
      <c r="Z9" s="713"/>
    </row>
    <row r="10" spans="1:26" ht="17.25" customHeight="1" x14ac:dyDescent="0.35">
      <c r="A10" s="8"/>
      <c r="B10" s="15"/>
      <c r="C10" s="1058"/>
      <c r="D10" s="1616"/>
      <c r="E10" s="1616"/>
      <c r="F10" s="1616"/>
      <c r="G10" s="1616"/>
      <c r="H10" s="1616"/>
      <c r="I10" s="8"/>
      <c r="J10" s="714"/>
      <c r="K10" s="714"/>
      <c r="L10" s="714"/>
      <c r="M10" s="714"/>
      <c r="N10" s="714"/>
      <c r="O10" s="714"/>
      <c r="P10" s="714"/>
      <c r="Q10" s="714"/>
      <c r="R10" s="714"/>
      <c r="S10" s="714"/>
      <c r="T10" s="714"/>
      <c r="U10" s="714"/>
      <c r="V10" s="714"/>
      <c r="W10" s="714"/>
      <c r="X10" s="714"/>
      <c r="Y10" s="714"/>
      <c r="Z10" s="714"/>
    </row>
    <row r="11" spans="1:26" ht="9" customHeight="1" x14ac:dyDescent="0.35">
      <c r="A11" s="8"/>
      <c r="B11" s="15"/>
      <c r="C11" s="1059"/>
      <c r="D11" s="1060"/>
      <c r="E11" s="1060"/>
      <c r="F11" s="1060"/>
      <c r="G11" s="1060"/>
      <c r="H11" s="1060"/>
      <c r="I11" s="8"/>
      <c r="J11" s="3"/>
      <c r="K11" s="3"/>
      <c r="L11" s="3"/>
      <c r="M11" s="3"/>
      <c r="N11" s="3"/>
      <c r="O11" s="3"/>
      <c r="P11" s="3"/>
      <c r="Q11" s="3"/>
      <c r="R11" s="3"/>
      <c r="S11" s="3"/>
      <c r="T11" s="3"/>
      <c r="U11" s="3"/>
      <c r="V11" s="3"/>
      <c r="W11" s="3"/>
      <c r="X11" s="3"/>
      <c r="Y11" s="3"/>
      <c r="Z11" s="3"/>
    </row>
    <row r="12" spans="1:26" ht="23.25" customHeight="1" x14ac:dyDescent="0.3">
      <c r="A12" s="8"/>
      <c r="B12" s="3"/>
      <c r="C12" s="1057" t="s">
        <v>374</v>
      </c>
      <c r="D12" s="1614" t="s">
        <v>375</v>
      </c>
      <c r="E12" s="1615"/>
      <c r="F12" s="1615"/>
      <c r="G12" s="1615"/>
      <c r="H12" s="1615"/>
      <c r="I12" s="8"/>
      <c r="J12" s="3"/>
      <c r="K12" s="3"/>
      <c r="L12" s="3"/>
      <c r="M12" s="3"/>
      <c r="N12" s="3"/>
      <c r="O12" s="3"/>
      <c r="P12" s="3"/>
      <c r="Q12" s="3"/>
      <c r="R12" s="3"/>
      <c r="S12" s="3"/>
      <c r="T12" s="3"/>
      <c r="U12" s="3"/>
      <c r="V12" s="3"/>
      <c r="W12" s="3"/>
      <c r="X12" s="3"/>
      <c r="Y12" s="3"/>
      <c r="Z12" s="3"/>
    </row>
    <row r="13" spans="1:26" ht="8.25" customHeight="1" x14ac:dyDescent="0.3">
      <c r="A13" s="8"/>
      <c r="B13" s="712"/>
      <c r="C13" s="1058"/>
      <c r="D13" s="1616"/>
      <c r="E13" s="1616"/>
      <c r="F13" s="1616"/>
      <c r="G13" s="1616"/>
      <c r="H13" s="1616"/>
      <c r="I13" s="8"/>
      <c r="J13" s="3"/>
      <c r="K13" s="3"/>
      <c r="L13" s="3"/>
      <c r="M13" s="3"/>
      <c r="N13" s="3"/>
      <c r="O13" s="3"/>
      <c r="P13" s="3"/>
      <c r="Q13" s="3"/>
      <c r="R13" s="3"/>
      <c r="S13" s="3"/>
      <c r="T13" s="3"/>
      <c r="U13" s="3"/>
      <c r="V13" s="3"/>
      <c r="W13" s="3"/>
      <c r="X13" s="3"/>
      <c r="Y13" s="3"/>
      <c r="Z13" s="3"/>
    </row>
    <row r="14" spans="1:26" ht="9" customHeight="1" x14ac:dyDescent="0.35">
      <c r="A14" s="8"/>
      <c r="B14" s="712"/>
      <c r="C14" s="1059"/>
      <c r="D14" s="1060"/>
      <c r="E14" s="1060"/>
      <c r="F14" s="1060"/>
      <c r="G14" s="1060"/>
      <c r="H14" s="1060"/>
      <c r="I14" s="8"/>
      <c r="J14" s="3"/>
      <c r="K14" s="3"/>
      <c r="L14" s="3"/>
      <c r="M14" s="3"/>
      <c r="N14" s="3"/>
      <c r="O14" s="3"/>
      <c r="P14" s="3"/>
      <c r="Q14" s="3"/>
      <c r="R14" s="3"/>
      <c r="S14" s="3"/>
      <c r="T14" s="3"/>
      <c r="U14" s="3"/>
      <c r="V14" s="3"/>
      <c r="W14" s="3"/>
      <c r="X14" s="3"/>
      <c r="Y14" s="3"/>
      <c r="Z14" s="3"/>
    </row>
    <row r="15" spans="1:26" ht="23.25" customHeight="1" x14ac:dyDescent="0.3">
      <c r="A15" s="8"/>
      <c r="B15" s="712"/>
      <c r="C15" s="1057" t="s">
        <v>376</v>
      </c>
      <c r="D15" s="1614" t="s">
        <v>377</v>
      </c>
      <c r="E15" s="1615"/>
      <c r="F15" s="1615"/>
      <c r="G15" s="1615"/>
      <c r="H15" s="1615"/>
      <c r="I15" s="8"/>
      <c r="J15" s="3"/>
      <c r="K15" s="3"/>
      <c r="L15" s="3"/>
      <c r="M15" s="3"/>
      <c r="N15" s="3"/>
      <c r="O15" s="3"/>
      <c r="P15" s="3"/>
      <c r="Q15" s="3"/>
      <c r="R15" s="3"/>
      <c r="S15" s="3"/>
      <c r="T15" s="3"/>
      <c r="U15" s="3"/>
      <c r="V15" s="3"/>
      <c r="W15" s="3"/>
      <c r="X15" s="3"/>
      <c r="Y15" s="3"/>
      <c r="Z15" s="3"/>
    </row>
    <row r="16" spans="1:26" ht="18" customHeight="1" x14ac:dyDescent="0.3">
      <c r="A16" s="8"/>
      <c r="B16" s="712"/>
      <c r="C16" s="1061"/>
      <c r="D16" s="1062"/>
      <c r="E16" s="1063" t="s">
        <v>378</v>
      </c>
      <c r="F16" s="1617" t="s">
        <v>379</v>
      </c>
      <c r="G16" s="1618"/>
      <c r="H16" s="1618"/>
      <c r="I16" s="8"/>
      <c r="J16" s="3"/>
      <c r="K16" s="3"/>
      <c r="L16" s="3"/>
      <c r="M16" s="3"/>
      <c r="N16" s="3"/>
      <c r="O16" s="3"/>
      <c r="P16" s="3"/>
      <c r="Q16" s="3"/>
      <c r="R16" s="3"/>
      <c r="S16" s="3"/>
      <c r="T16" s="3"/>
      <c r="U16" s="3"/>
      <c r="V16" s="3"/>
      <c r="W16" s="3"/>
      <c r="X16" s="3"/>
      <c r="Y16" s="3"/>
      <c r="Z16" s="3"/>
    </row>
    <row r="17" spans="1:26" ht="18" customHeight="1" x14ac:dyDescent="0.3">
      <c r="A17" s="8"/>
      <c r="B17" s="712"/>
      <c r="C17" s="1064"/>
      <c r="D17" s="1065"/>
      <c r="E17" s="1066" t="s">
        <v>380</v>
      </c>
      <c r="F17" s="1617" t="s">
        <v>381</v>
      </c>
      <c r="G17" s="1618"/>
      <c r="H17" s="1618"/>
      <c r="I17" s="8"/>
      <c r="J17" s="3"/>
      <c r="K17" s="3"/>
      <c r="L17" s="3"/>
      <c r="M17" s="3"/>
      <c r="N17" s="3"/>
      <c r="O17" s="3"/>
      <c r="P17" s="3"/>
      <c r="Q17" s="3"/>
      <c r="R17" s="3"/>
      <c r="S17" s="3"/>
      <c r="T17" s="3"/>
      <c r="U17" s="3"/>
      <c r="V17" s="3"/>
      <c r="W17" s="3"/>
      <c r="X17" s="3"/>
      <c r="Y17" s="3"/>
      <c r="Z17" s="3"/>
    </row>
    <row r="18" spans="1:26" ht="8.25" customHeight="1" x14ac:dyDescent="0.3">
      <c r="A18" s="8"/>
      <c r="B18" s="712"/>
      <c r="C18" s="1058"/>
      <c r="D18" s="1067"/>
      <c r="E18" s="1067"/>
      <c r="F18" s="1067"/>
      <c r="G18" s="1067"/>
      <c r="H18" s="1067"/>
      <c r="I18" s="8"/>
      <c r="J18" s="3"/>
      <c r="K18" s="3"/>
      <c r="L18" s="3"/>
      <c r="M18" s="3"/>
      <c r="N18" s="3"/>
      <c r="O18" s="3"/>
      <c r="P18" s="3"/>
      <c r="Q18" s="3"/>
      <c r="R18" s="3"/>
      <c r="S18" s="3"/>
      <c r="T18" s="3"/>
      <c r="U18" s="3"/>
      <c r="V18" s="3"/>
      <c r="W18" s="3"/>
      <c r="X18" s="3"/>
      <c r="Y18" s="3"/>
      <c r="Z18" s="3"/>
    </row>
    <row r="19" spans="1:26" ht="9" customHeight="1" x14ac:dyDescent="0.35">
      <c r="A19" s="8"/>
      <c r="B19" s="712"/>
      <c r="C19" s="1068"/>
      <c r="D19" s="1069"/>
      <c r="E19" s="1069"/>
      <c r="F19" s="1069"/>
      <c r="G19" s="1069"/>
      <c r="H19" s="1069"/>
      <c r="I19" s="8"/>
      <c r="J19" s="3"/>
      <c r="K19" s="3"/>
      <c r="L19" s="3"/>
      <c r="M19" s="3"/>
      <c r="N19" s="3"/>
      <c r="O19" s="3"/>
      <c r="P19" s="3"/>
      <c r="Q19" s="3"/>
      <c r="R19" s="3"/>
      <c r="S19" s="3"/>
      <c r="T19" s="3"/>
      <c r="U19" s="3"/>
      <c r="V19" s="3"/>
      <c r="W19" s="3"/>
      <c r="X19" s="3"/>
      <c r="Y19" s="3"/>
      <c r="Z19" s="3"/>
    </row>
    <row r="20" spans="1:26" ht="23.25" customHeight="1" x14ac:dyDescent="0.3">
      <c r="A20" s="8"/>
      <c r="B20" s="712"/>
      <c r="C20" s="1057" t="s">
        <v>382</v>
      </c>
      <c r="D20" s="1614" t="s">
        <v>383</v>
      </c>
      <c r="E20" s="1615"/>
      <c r="F20" s="1615"/>
      <c r="G20" s="1615"/>
      <c r="H20" s="1615"/>
      <c r="I20" s="8"/>
      <c r="J20" s="3"/>
      <c r="K20" s="3"/>
      <c r="L20" s="3"/>
      <c r="M20" s="3"/>
      <c r="N20" s="3"/>
      <c r="O20" s="3"/>
      <c r="P20" s="3"/>
      <c r="Q20" s="3"/>
      <c r="R20" s="3"/>
      <c r="S20" s="3"/>
      <c r="T20" s="3"/>
      <c r="U20" s="3"/>
      <c r="V20" s="3"/>
      <c r="W20" s="3"/>
      <c r="X20" s="3"/>
      <c r="Y20" s="3"/>
      <c r="Z20" s="3"/>
    </row>
    <row r="21" spans="1:26" ht="16.5" customHeight="1" x14ac:dyDescent="0.3">
      <c r="A21" s="8"/>
      <c r="B21" s="712"/>
      <c r="C21" s="1058"/>
      <c r="D21" s="1616"/>
      <c r="E21" s="1616"/>
      <c r="F21" s="1616"/>
      <c r="G21" s="1616"/>
      <c r="H21" s="1616"/>
      <c r="I21" s="8"/>
      <c r="J21" s="3"/>
      <c r="K21" s="3"/>
      <c r="L21" s="3"/>
      <c r="M21" s="3"/>
      <c r="N21" s="3"/>
      <c r="O21" s="3"/>
      <c r="P21" s="3"/>
      <c r="Q21" s="3"/>
      <c r="R21" s="3"/>
      <c r="S21" s="3"/>
      <c r="T21" s="3"/>
      <c r="U21" s="3"/>
      <c r="V21" s="3"/>
      <c r="W21" s="3"/>
      <c r="X21" s="3"/>
      <c r="Y21" s="3"/>
      <c r="Z21" s="3"/>
    </row>
    <row r="22" spans="1:26" ht="9" customHeight="1" x14ac:dyDescent="0.35">
      <c r="A22" s="8"/>
      <c r="B22" s="712"/>
      <c r="C22" s="1068"/>
      <c r="D22" s="1069"/>
      <c r="E22" s="1069"/>
      <c r="F22" s="1069"/>
      <c r="G22" s="1069"/>
      <c r="H22" s="1069"/>
      <c r="I22" s="8"/>
      <c r="J22" s="3"/>
      <c r="K22" s="3"/>
      <c r="L22" s="3"/>
      <c r="M22" s="3"/>
      <c r="N22" s="3"/>
      <c r="O22" s="3"/>
      <c r="P22" s="3"/>
      <c r="Q22" s="3"/>
      <c r="R22" s="3"/>
      <c r="S22" s="3"/>
      <c r="T22" s="3"/>
      <c r="U22" s="3"/>
      <c r="V22" s="3"/>
      <c r="W22" s="3"/>
      <c r="X22" s="3"/>
      <c r="Y22" s="3"/>
      <c r="Z22" s="3"/>
    </row>
    <row r="23" spans="1:26" ht="23.25" customHeight="1" x14ac:dyDescent="0.3">
      <c r="A23" s="8"/>
      <c r="B23" s="712"/>
      <c r="C23" s="1057" t="s">
        <v>384</v>
      </c>
      <c r="D23" s="1070"/>
      <c r="E23" s="1614" t="s">
        <v>385</v>
      </c>
      <c r="F23" s="1615"/>
      <c r="G23" s="1615"/>
      <c r="H23" s="1622"/>
      <c r="I23" s="8"/>
      <c r="J23" s="3"/>
      <c r="K23" s="3"/>
      <c r="L23" s="3"/>
      <c r="M23" s="3"/>
      <c r="N23" s="3"/>
      <c r="O23" s="3"/>
      <c r="P23" s="3"/>
      <c r="Q23" s="3"/>
      <c r="R23" s="3"/>
      <c r="S23" s="3"/>
      <c r="T23" s="3"/>
      <c r="U23" s="3"/>
      <c r="V23" s="3"/>
      <c r="W23" s="3"/>
      <c r="X23" s="3"/>
      <c r="Y23" s="3"/>
      <c r="Z23" s="3"/>
    </row>
    <row r="24" spans="1:26" ht="226" customHeight="1" x14ac:dyDescent="0.3">
      <c r="A24" s="8"/>
      <c r="B24" s="712"/>
      <c r="C24" s="1625"/>
      <c r="D24" s="1616"/>
      <c r="E24" s="1616"/>
      <c r="F24" s="1616"/>
      <c r="G24" s="1616"/>
      <c r="H24" s="1624"/>
      <c r="I24" s="8"/>
      <c r="J24" s="3"/>
      <c r="K24" s="3"/>
      <c r="L24" s="3"/>
      <c r="M24" s="3"/>
      <c r="N24" s="3"/>
      <c r="O24" s="3"/>
      <c r="P24" s="3"/>
      <c r="Q24" s="3"/>
      <c r="R24" s="3"/>
      <c r="S24" s="3"/>
      <c r="T24" s="3"/>
      <c r="U24" s="3"/>
      <c r="V24" s="3"/>
      <c r="W24" s="3"/>
      <c r="X24" s="3"/>
      <c r="Y24" s="3"/>
      <c r="Z24" s="3"/>
    </row>
    <row r="25" spans="1:26" ht="15.75" customHeight="1" x14ac:dyDescent="0.3">
      <c r="A25" s="8"/>
      <c r="B25" s="8"/>
      <c r="C25" s="1059"/>
      <c r="D25" s="1059"/>
      <c r="E25" s="1059"/>
      <c r="F25" s="1059"/>
      <c r="G25" s="1059"/>
      <c r="H25" s="1059"/>
      <c r="I25" s="8"/>
      <c r="J25" s="3"/>
      <c r="K25" s="3"/>
      <c r="L25" s="3"/>
      <c r="M25" s="3"/>
      <c r="N25" s="3"/>
      <c r="O25" s="3"/>
      <c r="P25" s="3"/>
      <c r="Q25" s="3"/>
      <c r="R25" s="3"/>
      <c r="S25" s="3"/>
      <c r="T25" s="3"/>
      <c r="U25" s="3"/>
      <c r="V25" s="3"/>
      <c r="W25" s="3"/>
      <c r="X25" s="3"/>
      <c r="Y25" s="3"/>
      <c r="Z25" s="3"/>
    </row>
    <row r="26" spans="1:26" ht="21.75" customHeight="1" x14ac:dyDescent="0.3">
      <c r="A26" s="12"/>
      <c r="B26" s="13" t="s">
        <v>386</v>
      </c>
      <c r="C26" s="1071"/>
      <c r="D26" s="1071"/>
      <c r="E26" s="1071"/>
      <c r="F26" s="1071"/>
      <c r="G26" s="1071"/>
      <c r="H26" s="1071"/>
      <c r="I26" s="14"/>
      <c r="J26" s="708"/>
      <c r="K26" s="14"/>
      <c r="L26" s="14"/>
      <c r="M26" s="14"/>
      <c r="N26" s="14"/>
      <c r="O26" s="14"/>
      <c r="P26" s="14"/>
      <c r="Q26" s="14"/>
      <c r="R26" s="14"/>
      <c r="S26" s="14"/>
      <c r="T26" s="14"/>
      <c r="U26" s="14"/>
      <c r="V26" s="14"/>
      <c r="W26" s="14"/>
      <c r="X26" s="14"/>
      <c r="Y26" s="14"/>
      <c r="Z26" s="14"/>
    </row>
    <row r="27" spans="1:26" ht="18" customHeight="1" x14ac:dyDescent="0.35">
      <c r="A27" s="8"/>
      <c r="B27" s="8"/>
      <c r="C27" s="1072"/>
      <c r="D27" s="1072"/>
      <c r="E27" s="1073"/>
      <c r="F27" s="1073"/>
      <c r="G27" s="1073"/>
      <c r="H27" s="1073"/>
      <c r="I27" s="8"/>
      <c r="J27" s="8"/>
      <c r="K27" s="8"/>
      <c r="L27" s="8"/>
      <c r="M27" s="8"/>
      <c r="N27" s="8"/>
      <c r="O27" s="8"/>
      <c r="P27" s="8"/>
      <c r="Q27" s="8"/>
      <c r="R27" s="8"/>
      <c r="S27" s="8"/>
      <c r="T27" s="8"/>
      <c r="U27" s="8"/>
      <c r="V27" s="8"/>
      <c r="W27" s="8"/>
      <c r="X27" s="8"/>
      <c r="Y27" s="8"/>
      <c r="Z27" s="8"/>
    </row>
    <row r="28" spans="1:26" ht="23.25" customHeight="1" x14ac:dyDescent="0.3">
      <c r="A28" s="16"/>
      <c r="B28" s="16"/>
      <c r="C28" s="1626" t="s">
        <v>387</v>
      </c>
      <c r="D28" s="1620"/>
      <c r="E28" s="1626" t="s">
        <v>388</v>
      </c>
      <c r="F28" s="1620"/>
      <c r="G28" s="1626" t="s">
        <v>389</v>
      </c>
      <c r="H28" s="1620"/>
      <c r="I28" s="8"/>
      <c r="J28" s="16"/>
      <c r="K28" s="16"/>
      <c r="L28" s="16"/>
      <c r="M28" s="16"/>
      <c r="N28" s="16"/>
      <c r="O28" s="16"/>
      <c r="P28" s="16"/>
      <c r="Q28" s="16"/>
      <c r="R28" s="16"/>
      <c r="S28" s="16"/>
      <c r="T28" s="16"/>
      <c r="U28" s="16"/>
      <c r="V28" s="16"/>
      <c r="W28" s="16"/>
      <c r="X28" s="16"/>
      <c r="Y28" s="16"/>
      <c r="Z28" s="16"/>
    </row>
    <row r="29" spans="1:26" ht="6" customHeight="1" x14ac:dyDescent="0.3">
      <c r="A29" s="16"/>
      <c r="B29" s="16"/>
      <c r="C29" s="1072"/>
      <c r="D29" s="1072"/>
      <c r="E29" s="1072"/>
      <c r="F29" s="1072"/>
      <c r="G29" s="1072"/>
      <c r="H29" s="1072"/>
      <c r="I29" s="8"/>
      <c r="J29" s="16"/>
      <c r="K29" s="16"/>
      <c r="L29" s="16"/>
      <c r="M29" s="16"/>
      <c r="N29" s="16"/>
      <c r="O29" s="16"/>
      <c r="P29" s="16"/>
      <c r="Q29" s="16"/>
      <c r="R29" s="16"/>
      <c r="S29" s="16"/>
      <c r="T29" s="16"/>
      <c r="U29" s="16"/>
      <c r="V29" s="16"/>
      <c r="W29" s="16"/>
      <c r="X29" s="16"/>
      <c r="Y29" s="16"/>
      <c r="Z29" s="16"/>
    </row>
    <row r="30" spans="1:26" ht="18.75" customHeight="1" x14ac:dyDescent="0.3">
      <c r="A30" s="16"/>
      <c r="B30" s="16"/>
      <c r="C30" s="1074">
        <v>1</v>
      </c>
      <c r="D30" s="1072"/>
      <c r="E30" s="1075"/>
      <c r="F30" s="1075"/>
      <c r="G30" s="1076" t="s">
        <v>390</v>
      </c>
      <c r="H30" s="1075"/>
      <c r="I30" s="8"/>
      <c r="J30" s="16"/>
      <c r="K30" s="16"/>
      <c r="L30" s="16"/>
      <c r="M30" s="16"/>
      <c r="N30" s="16"/>
      <c r="O30" s="16"/>
      <c r="P30" s="16"/>
      <c r="Q30" s="16"/>
      <c r="R30" s="16"/>
      <c r="S30" s="16"/>
      <c r="T30" s="16"/>
      <c r="U30" s="16"/>
      <c r="V30" s="16"/>
      <c r="W30" s="16"/>
      <c r="X30" s="16"/>
      <c r="Y30" s="16"/>
      <c r="Z30" s="16"/>
    </row>
    <row r="31" spans="1:26" ht="6" customHeight="1" x14ac:dyDescent="0.3">
      <c r="A31" s="16"/>
      <c r="B31" s="16"/>
      <c r="C31" s="1072"/>
      <c r="D31" s="1072"/>
      <c r="E31" s="1075"/>
      <c r="F31" s="1075"/>
      <c r="G31" s="1075"/>
      <c r="H31" s="1075"/>
      <c r="I31" s="8"/>
      <c r="J31" s="16"/>
      <c r="K31" s="16"/>
      <c r="L31" s="16"/>
      <c r="M31" s="16"/>
      <c r="N31" s="16"/>
      <c r="O31" s="16"/>
      <c r="P31" s="16"/>
      <c r="Q31" s="16"/>
      <c r="R31" s="16"/>
      <c r="S31" s="16"/>
      <c r="T31" s="16"/>
      <c r="U31" s="16"/>
      <c r="V31" s="16"/>
      <c r="W31" s="16"/>
      <c r="X31" s="16"/>
      <c r="Y31" s="16"/>
      <c r="Z31" s="16"/>
    </row>
    <row r="32" spans="1:26" ht="18.75" customHeight="1" x14ac:dyDescent="0.3">
      <c r="A32" s="16"/>
      <c r="B32" s="16"/>
      <c r="C32" s="1074">
        <f>C30+1</f>
        <v>2</v>
      </c>
      <c r="D32" s="1072"/>
      <c r="E32" s="1075"/>
      <c r="F32" s="1075"/>
      <c r="G32" s="1076" t="s">
        <v>391</v>
      </c>
      <c r="H32" s="1072"/>
      <c r="I32" s="8"/>
      <c r="J32" s="16"/>
      <c r="K32" s="16"/>
      <c r="L32" s="16"/>
      <c r="M32" s="16"/>
      <c r="N32" s="16"/>
      <c r="O32" s="16"/>
      <c r="P32" s="16"/>
      <c r="Q32" s="16"/>
      <c r="R32" s="16"/>
      <c r="S32" s="16"/>
      <c r="T32" s="16"/>
      <c r="U32" s="16"/>
      <c r="V32" s="16"/>
      <c r="W32" s="16"/>
      <c r="X32" s="16"/>
      <c r="Y32" s="16"/>
      <c r="Z32" s="16"/>
    </row>
    <row r="33" spans="1:26" ht="6" customHeight="1" x14ac:dyDescent="0.3">
      <c r="A33" s="16"/>
      <c r="B33" s="16"/>
      <c r="C33" s="1072"/>
      <c r="D33" s="1072"/>
      <c r="E33" s="1075"/>
      <c r="F33" s="1075"/>
      <c r="G33" s="1075"/>
      <c r="H33" s="1072"/>
      <c r="I33" s="8"/>
      <c r="J33" s="16"/>
      <c r="K33" s="16"/>
      <c r="L33" s="16"/>
      <c r="M33" s="16"/>
      <c r="N33" s="16"/>
      <c r="O33" s="16"/>
      <c r="P33" s="16"/>
      <c r="Q33" s="16"/>
      <c r="R33" s="16"/>
      <c r="S33" s="16"/>
      <c r="T33" s="16"/>
      <c r="U33" s="16"/>
      <c r="V33" s="16"/>
      <c r="W33" s="16"/>
      <c r="X33" s="16"/>
      <c r="Y33" s="16"/>
      <c r="Z33" s="16"/>
    </row>
    <row r="34" spans="1:26" ht="18.75" customHeight="1" x14ac:dyDescent="0.25">
      <c r="A34" s="16"/>
      <c r="B34" s="16"/>
      <c r="C34" s="1074">
        <f>C32+1</f>
        <v>3</v>
      </c>
      <c r="D34" s="1072"/>
      <c r="E34" s="1619" t="s">
        <v>392</v>
      </c>
      <c r="F34" s="1620"/>
      <c r="G34" s="1075"/>
      <c r="H34" s="1072"/>
      <c r="I34" s="17"/>
      <c r="J34" s="16"/>
      <c r="K34" s="16"/>
      <c r="L34" s="16"/>
      <c r="M34" s="16"/>
      <c r="N34" s="16"/>
      <c r="O34" s="16"/>
      <c r="P34" s="16"/>
      <c r="Q34" s="16"/>
      <c r="R34" s="16"/>
      <c r="S34" s="16"/>
      <c r="T34" s="16"/>
      <c r="U34" s="16"/>
      <c r="V34" s="16"/>
      <c r="W34" s="16"/>
      <c r="X34" s="16"/>
      <c r="Y34" s="16"/>
      <c r="Z34" s="16"/>
    </row>
    <row r="35" spans="1:26" ht="4.5" customHeight="1" x14ac:dyDescent="0.25">
      <c r="A35" s="16"/>
      <c r="B35" s="16"/>
      <c r="C35" s="1072"/>
      <c r="D35" s="1072"/>
      <c r="E35" s="1075"/>
      <c r="F35" s="1075"/>
      <c r="G35" s="1075"/>
      <c r="H35" s="1072"/>
      <c r="I35" s="17"/>
      <c r="J35" s="16"/>
      <c r="K35" s="16"/>
      <c r="L35" s="16"/>
      <c r="M35" s="16"/>
      <c r="N35" s="16"/>
      <c r="O35" s="16"/>
      <c r="P35" s="16"/>
      <c r="Q35" s="16"/>
      <c r="R35" s="16"/>
      <c r="S35" s="16"/>
      <c r="T35" s="16"/>
      <c r="U35" s="16"/>
      <c r="V35" s="16"/>
      <c r="W35" s="16"/>
      <c r="X35" s="16"/>
      <c r="Y35" s="16"/>
      <c r="Z35" s="16"/>
    </row>
    <row r="36" spans="1:26" ht="18.75" customHeight="1" x14ac:dyDescent="0.25">
      <c r="A36" s="16"/>
      <c r="B36" s="16"/>
      <c r="C36" s="1074">
        <f>C34+1</f>
        <v>4</v>
      </c>
      <c r="D36" s="1072"/>
      <c r="E36" s="1075"/>
      <c r="F36" s="1075"/>
      <c r="G36" s="1077" t="s">
        <v>393</v>
      </c>
      <c r="H36" s="1072"/>
      <c r="I36" s="17"/>
      <c r="J36" s="16"/>
      <c r="K36" s="16"/>
      <c r="L36" s="16"/>
      <c r="M36" s="16"/>
      <c r="N36" s="16"/>
      <c r="O36" s="16"/>
      <c r="P36" s="16"/>
      <c r="Q36" s="16"/>
      <c r="R36" s="16"/>
      <c r="S36" s="16"/>
      <c r="T36" s="16"/>
      <c r="U36" s="16"/>
      <c r="V36" s="16"/>
      <c r="W36" s="16"/>
      <c r="X36" s="16"/>
      <c r="Y36" s="16"/>
      <c r="Z36" s="16"/>
    </row>
    <row r="37" spans="1:26" ht="4.5" customHeight="1" x14ac:dyDescent="0.25">
      <c r="A37" s="16"/>
      <c r="B37" s="16"/>
      <c r="C37" s="1072"/>
      <c r="D37" s="1072"/>
      <c r="E37" s="1075"/>
      <c r="F37" s="1075"/>
      <c r="G37" s="1075"/>
      <c r="H37" s="1078"/>
      <c r="I37" s="17"/>
      <c r="J37" s="16"/>
      <c r="K37" s="16"/>
      <c r="L37" s="16"/>
      <c r="M37" s="16"/>
      <c r="N37" s="16"/>
      <c r="O37" s="16"/>
      <c r="P37" s="16"/>
      <c r="Q37" s="16"/>
      <c r="R37" s="16"/>
      <c r="S37" s="16"/>
      <c r="T37" s="16"/>
      <c r="U37" s="16"/>
      <c r="V37" s="16"/>
      <c r="W37" s="16"/>
      <c r="X37" s="16"/>
      <c r="Y37" s="16"/>
      <c r="Z37" s="16"/>
    </row>
    <row r="38" spans="1:26" ht="18.75" customHeight="1" x14ac:dyDescent="0.25">
      <c r="A38" s="16"/>
      <c r="B38" s="16"/>
      <c r="C38" s="1074">
        <f>C36+1</f>
        <v>5</v>
      </c>
      <c r="D38" s="1072"/>
      <c r="E38" s="1075"/>
      <c r="F38" s="1075"/>
      <c r="G38" s="1079" t="s">
        <v>394</v>
      </c>
      <c r="H38" s="1080" t="s">
        <v>395</v>
      </c>
      <c r="I38" s="17"/>
      <c r="J38" s="16"/>
      <c r="K38" s="16"/>
      <c r="L38" s="16"/>
      <c r="M38" s="16"/>
      <c r="N38" s="16"/>
      <c r="O38" s="16"/>
      <c r="P38" s="16"/>
      <c r="Q38" s="16"/>
      <c r="R38" s="16"/>
      <c r="S38" s="16"/>
      <c r="T38" s="16"/>
      <c r="U38" s="16"/>
      <c r="V38" s="16"/>
      <c r="W38" s="16"/>
      <c r="X38" s="16"/>
      <c r="Y38" s="16"/>
      <c r="Z38" s="16"/>
    </row>
    <row r="39" spans="1:26" ht="4.5" customHeight="1" x14ac:dyDescent="0.25">
      <c r="A39" s="16"/>
      <c r="B39" s="16"/>
      <c r="C39" s="1072"/>
      <c r="D39" s="1072"/>
      <c r="E39" s="1075"/>
      <c r="F39" s="1075"/>
      <c r="G39" s="1075"/>
      <c r="H39" s="1080"/>
      <c r="I39" s="17"/>
      <c r="J39" s="16"/>
      <c r="K39" s="16"/>
      <c r="L39" s="16"/>
      <c r="M39" s="16"/>
      <c r="N39" s="16"/>
      <c r="O39" s="16"/>
      <c r="P39" s="16"/>
      <c r="Q39" s="16"/>
      <c r="R39" s="16"/>
      <c r="S39" s="16"/>
      <c r="T39" s="16"/>
      <c r="U39" s="16"/>
      <c r="V39" s="16"/>
      <c r="W39" s="16"/>
      <c r="X39" s="16"/>
      <c r="Y39" s="16"/>
      <c r="Z39" s="16"/>
    </row>
    <row r="40" spans="1:26" ht="18.75" customHeight="1" x14ac:dyDescent="0.25">
      <c r="A40" s="16"/>
      <c r="B40" s="16"/>
      <c r="C40" s="1074">
        <f>C38+1</f>
        <v>6</v>
      </c>
      <c r="D40" s="1072"/>
      <c r="E40" s="1619" t="s">
        <v>396</v>
      </c>
      <c r="F40" s="1620"/>
      <c r="G40" s="1075"/>
      <c r="H40" s="1080"/>
      <c r="I40" s="17"/>
      <c r="J40" s="16"/>
      <c r="K40" s="16"/>
      <c r="L40" s="16"/>
      <c r="M40" s="16"/>
      <c r="N40" s="16"/>
      <c r="O40" s="16"/>
      <c r="P40" s="16"/>
      <c r="Q40" s="16"/>
      <c r="R40" s="16"/>
      <c r="S40" s="16"/>
      <c r="T40" s="16"/>
      <c r="U40" s="16"/>
      <c r="V40" s="16"/>
      <c r="W40" s="16"/>
      <c r="X40" s="16"/>
      <c r="Y40" s="16"/>
      <c r="Z40" s="16"/>
    </row>
    <row r="41" spans="1:26" ht="4.5" customHeight="1" x14ac:dyDescent="0.25">
      <c r="A41" s="16"/>
      <c r="B41" s="16"/>
      <c r="C41" s="1072"/>
      <c r="D41" s="1072"/>
      <c r="E41" s="1075"/>
      <c r="F41" s="1075"/>
      <c r="G41" s="1075"/>
      <c r="H41" s="1080"/>
      <c r="I41" s="17"/>
      <c r="J41" s="16"/>
      <c r="K41" s="16"/>
      <c r="L41" s="16"/>
      <c r="M41" s="16"/>
      <c r="N41" s="16"/>
      <c r="O41" s="16"/>
      <c r="P41" s="16"/>
      <c r="Q41" s="16"/>
      <c r="R41" s="16"/>
      <c r="S41" s="16"/>
      <c r="T41" s="16"/>
      <c r="U41" s="16"/>
      <c r="V41" s="16"/>
      <c r="W41" s="16"/>
      <c r="X41" s="16"/>
      <c r="Y41" s="16"/>
      <c r="Z41" s="16"/>
    </row>
    <row r="42" spans="1:26" ht="18.75" customHeight="1" x14ac:dyDescent="0.25">
      <c r="A42" s="16"/>
      <c r="B42" s="16"/>
      <c r="C42" s="1074">
        <f>C40+1</f>
        <v>7</v>
      </c>
      <c r="D42" s="1072"/>
      <c r="E42" s="1081"/>
      <c r="F42" s="1081"/>
      <c r="G42" s="1079" t="s">
        <v>397</v>
      </c>
      <c r="H42" s="1080" t="s">
        <v>398</v>
      </c>
      <c r="I42" s="17"/>
      <c r="J42" s="16"/>
      <c r="K42" s="16"/>
      <c r="L42" s="16"/>
      <c r="M42" s="16"/>
      <c r="N42" s="16"/>
      <c r="O42" s="16"/>
      <c r="P42" s="16"/>
      <c r="Q42" s="16"/>
      <c r="R42" s="16"/>
      <c r="S42" s="16"/>
      <c r="T42" s="16"/>
      <c r="U42" s="16"/>
      <c r="V42" s="16"/>
      <c r="W42" s="16"/>
      <c r="X42" s="16"/>
      <c r="Y42" s="16"/>
      <c r="Z42" s="16"/>
    </row>
    <row r="43" spans="1:26" ht="4.5" customHeight="1" x14ac:dyDescent="0.25">
      <c r="A43" s="16"/>
      <c r="B43" s="16"/>
      <c r="C43" s="1072"/>
      <c r="D43" s="1072"/>
      <c r="E43" s="1075"/>
      <c r="F43" s="1075"/>
      <c r="G43" s="1075"/>
      <c r="H43" s="1080"/>
      <c r="I43" s="17"/>
      <c r="J43" s="16"/>
      <c r="K43" s="16"/>
      <c r="L43" s="16"/>
      <c r="M43" s="16"/>
      <c r="N43" s="16"/>
      <c r="O43" s="16"/>
      <c r="P43" s="16"/>
      <c r="Q43" s="16"/>
      <c r="R43" s="16"/>
      <c r="S43" s="16"/>
      <c r="T43" s="16"/>
      <c r="U43" s="16"/>
      <c r="V43" s="16"/>
      <c r="W43" s="16"/>
      <c r="X43" s="16"/>
      <c r="Y43" s="16"/>
      <c r="Z43" s="16"/>
    </row>
    <row r="44" spans="1:26" ht="18.75" customHeight="1" x14ac:dyDescent="0.25">
      <c r="A44" s="16"/>
      <c r="B44" s="16"/>
      <c r="C44" s="1074">
        <f>C42+1</f>
        <v>8</v>
      </c>
      <c r="D44" s="1072"/>
      <c r="E44" s="1619" t="s">
        <v>399</v>
      </c>
      <c r="F44" s="1620"/>
      <c r="G44" s="1075"/>
      <c r="H44" s="1080"/>
      <c r="I44" s="17"/>
      <c r="J44" s="16"/>
      <c r="K44" s="16"/>
      <c r="L44" s="16"/>
      <c r="M44" s="16"/>
      <c r="N44" s="16"/>
      <c r="O44" s="16"/>
      <c r="P44" s="16"/>
      <c r="Q44" s="16"/>
      <c r="R44" s="16"/>
      <c r="S44" s="16"/>
      <c r="T44" s="16"/>
      <c r="U44" s="16"/>
      <c r="V44" s="16"/>
      <c r="W44" s="16"/>
      <c r="X44" s="16"/>
      <c r="Y44" s="16"/>
      <c r="Z44" s="16"/>
    </row>
    <row r="45" spans="1:26" ht="4.5" customHeight="1" x14ac:dyDescent="0.25">
      <c r="A45" s="16"/>
      <c r="B45" s="16"/>
      <c r="C45" s="1072"/>
      <c r="D45" s="1072"/>
      <c r="E45" s="1075"/>
      <c r="F45" s="1075"/>
      <c r="G45" s="1075"/>
      <c r="H45" s="1080"/>
      <c r="I45" s="17"/>
      <c r="J45" s="16"/>
      <c r="K45" s="16"/>
      <c r="L45" s="16"/>
      <c r="M45" s="16"/>
      <c r="N45" s="16"/>
      <c r="O45" s="16"/>
      <c r="P45" s="16"/>
      <c r="Q45" s="16"/>
      <c r="R45" s="16"/>
      <c r="S45" s="16"/>
      <c r="T45" s="16"/>
      <c r="U45" s="16"/>
      <c r="V45" s="16"/>
      <c r="W45" s="16"/>
      <c r="X45" s="16"/>
      <c r="Y45" s="16"/>
      <c r="Z45" s="16"/>
    </row>
    <row r="46" spans="1:26" ht="18.75" customHeight="1" x14ac:dyDescent="0.25">
      <c r="A46" s="16"/>
      <c r="B46" s="16"/>
      <c r="C46" s="1074">
        <f>C44+1</f>
        <v>9</v>
      </c>
      <c r="D46" s="1072"/>
      <c r="E46" s="1075"/>
      <c r="F46" s="1075"/>
      <c r="G46" s="1079" t="s">
        <v>400</v>
      </c>
      <c r="H46" s="1080" t="s">
        <v>401</v>
      </c>
      <c r="I46" s="17"/>
      <c r="J46" s="16"/>
      <c r="K46" s="16"/>
      <c r="L46" s="16"/>
      <c r="M46" s="16"/>
      <c r="N46" s="16"/>
      <c r="O46" s="16"/>
      <c r="P46" s="16"/>
      <c r="Q46" s="16"/>
      <c r="R46" s="16"/>
      <c r="S46" s="16"/>
      <c r="T46" s="16"/>
      <c r="U46" s="16"/>
      <c r="V46" s="16"/>
      <c r="W46" s="16"/>
      <c r="X46" s="16"/>
      <c r="Y46" s="16"/>
      <c r="Z46" s="16"/>
    </row>
    <row r="47" spans="1:26" ht="4.5" customHeight="1" x14ac:dyDescent="0.25">
      <c r="A47" s="16"/>
      <c r="B47" s="16"/>
      <c r="C47" s="1072"/>
      <c r="D47" s="1072"/>
      <c r="E47" s="1075"/>
      <c r="F47" s="1075"/>
      <c r="G47" s="1075"/>
      <c r="H47" s="1080"/>
      <c r="I47" s="17"/>
      <c r="J47" s="16"/>
      <c r="K47" s="16"/>
      <c r="L47" s="16"/>
      <c r="M47" s="16"/>
      <c r="N47" s="16"/>
      <c r="O47" s="16"/>
      <c r="P47" s="16"/>
      <c r="Q47" s="16"/>
      <c r="R47" s="16"/>
      <c r="S47" s="16"/>
      <c r="T47" s="16"/>
      <c r="U47" s="16"/>
      <c r="V47" s="16"/>
      <c r="W47" s="16"/>
      <c r="X47" s="16"/>
      <c r="Y47" s="16"/>
      <c r="Z47" s="16"/>
    </row>
    <row r="48" spans="1:26" ht="18.75" customHeight="1" x14ac:dyDescent="0.25">
      <c r="A48" s="16"/>
      <c r="B48" s="16"/>
      <c r="C48" s="1074">
        <f>C46+1</f>
        <v>10</v>
      </c>
      <c r="D48" s="1072"/>
      <c r="E48" s="1619" t="s">
        <v>402</v>
      </c>
      <c r="F48" s="1620"/>
      <c r="G48" s="1075"/>
      <c r="H48" s="1080"/>
      <c r="I48" s="17"/>
      <c r="J48" s="16"/>
      <c r="K48" s="16"/>
      <c r="L48" s="16"/>
      <c r="M48" s="16"/>
      <c r="N48" s="16"/>
      <c r="O48" s="16"/>
      <c r="P48" s="16"/>
      <c r="Q48" s="16"/>
      <c r="R48" s="16"/>
      <c r="S48" s="16"/>
      <c r="T48" s="16"/>
      <c r="U48" s="16"/>
      <c r="V48" s="16"/>
      <c r="W48" s="16"/>
      <c r="X48" s="16"/>
      <c r="Y48" s="16"/>
      <c r="Z48" s="16"/>
    </row>
    <row r="49" spans="1:26" ht="4.5" customHeight="1" x14ac:dyDescent="0.25">
      <c r="A49" s="16"/>
      <c r="B49" s="16"/>
      <c r="C49" s="1072"/>
      <c r="D49" s="1072"/>
      <c r="E49" s="1075"/>
      <c r="F49" s="1075"/>
      <c r="G49" s="1075"/>
      <c r="H49" s="1080"/>
      <c r="I49" s="17"/>
      <c r="J49" s="16"/>
      <c r="K49" s="16"/>
      <c r="L49" s="16"/>
      <c r="M49" s="16"/>
      <c r="N49" s="16"/>
      <c r="O49" s="16"/>
      <c r="P49" s="16"/>
      <c r="Q49" s="16"/>
      <c r="R49" s="16"/>
      <c r="S49" s="16"/>
      <c r="T49" s="16"/>
      <c r="U49" s="16"/>
      <c r="V49" s="16"/>
      <c r="W49" s="16"/>
      <c r="X49" s="16"/>
      <c r="Y49" s="16"/>
      <c r="Z49" s="16"/>
    </row>
    <row r="50" spans="1:26" ht="18.75" customHeight="1" x14ac:dyDescent="0.25">
      <c r="A50" s="16"/>
      <c r="B50" s="16"/>
      <c r="C50" s="1074">
        <f>C48+1</f>
        <v>11</v>
      </c>
      <c r="D50" s="1072"/>
      <c r="E50" s="1075"/>
      <c r="F50" s="1075"/>
      <c r="G50" s="1079" t="s">
        <v>403</v>
      </c>
      <c r="H50" s="1080"/>
      <c r="I50" s="17"/>
      <c r="J50" s="16"/>
      <c r="K50" s="16"/>
      <c r="L50" s="16"/>
      <c r="M50" s="16"/>
      <c r="N50" s="16"/>
      <c r="O50" s="16"/>
      <c r="P50" s="16"/>
      <c r="Q50" s="16"/>
      <c r="R50" s="16"/>
      <c r="S50" s="16"/>
      <c r="T50" s="16"/>
      <c r="U50" s="16"/>
      <c r="V50" s="16"/>
      <c r="W50" s="16"/>
      <c r="X50" s="16"/>
      <c r="Y50" s="16"/>
      <c r="Z50" s="16"/>
    </row>
    <row r="51" spans="1:26" ht="4.5" customHeight="1" x14ac:dyDescent="0.25">
      <c r="A51" s="16"/>
      <c r="B51" s="16"/>
      <c r="C51" s="1072"/>
      <c r="D51" s="1072"/>
      <c r="E51" s="1075"/>
      <c r="F51" s="1075"/>
      <c r="G51" s="1075"/>
      <c r="H51" s="1078"/>
      <c r="I51" s="17"/>
      <c r="J51" s="16"/>
      <c r="K51" s="16"/>
      <c r="L51" s="16"/>
      <c r="M51" s="16"/>
      <c r="N51" s="16"/>
      <c r="O51" s="16"/>
      <c r="P51" s="16"/>
      <c r="Q51" s="16"/>
      <c r="R51" s="16"/>
      <c r="S51" s="16"/>
      <c r="T51" s="16"/>
      <c r="U51" s="16"/>
      <c r="V51" s="16"/>
      <c r="W51" s="16"/>
      <c r="X51" s="16"/>
      <c r="Y51" s="16"/>
      <c r="Z51" s="16"/>
    </row>
    <row r="52" spans="1:26" ht="18.75" customHeight="1" x14ac:dyDescent="0.25">
      <c r="A52" s="16"/>
      <c r="B52" s="16"/>
      <c r="C52" s="1074">
        <f>C50+1</f>
        <v>12</v>
      </c>
      <c r="D52" s="1072"/>
      <c r="E52" s="1075"/>
      <c r="F52" s="1075"/>
      <c r="G52" s="1079" t="s">
        <v>404</v>
      </c>
      <c r="H52" s="1078"/>
      <c r="I52" s="17"/>
      <c r="J52" s="16"/>
      <c r="K52" s="16"/>
      <c r="L52" s="16"/>
      <c r="M52" s="16"/>
      <c r="N52" s="16"/>
      <c r="O52" s="16"/>
      <c r="P52" s="16"/>
      <c r="Q52" s="16"/>
      <c r="R52" s="16"/>
      <c r="S52" s="16"/>
      <c r="T52" s="16"/>
      <c r="U52" s="16"/>
      <c r="V52" s="16"/>
      <c r="W52" s="16"/>
      <c r="X52" s="16"/>
      <c r="Y52" s="16"/>
      <c r="Z52" s="16"/>
    </row>
    <row r="53" spans="1:26" ht="4.5" customHeight="1" x14ac:dyDescent="0.25">
      <c r="A53" s="16"/>
      <c r="B53" s="16"/>
      <c r="C53" s="1072"/>
      <c r="D53" s="1072"/>
      <c r="E53" s="1075"/>
      <c r="F53" s="1075"/>
      <c r="G53" s="1075"/>
      <c r="H53" s="1075"/>
      <c r="I53" s="17"/>
      <c r="J53" s="16"/>
      <c r="K53" s="16"/>
      <c r="L53" s="16"/>
      <c r="M53" s="16"/>
      <c r="N53" s="16"/>
      <c r="O53" s="16"/>
      <c r="P53" s="16"/>
      <c r="Q53" s="16"/>
      <c r="R53" s="16"/>
      <c r="S53" s="16"/>
      <c r="T53" s="16"/>
      <c r="U53" s="16"/>
      <c r="V53" s="16"/>
      <c r="W53" s="16"/>
      <c r="X53" s="16"/>
      <c r="Y53" s="16"/>
      <c r="Z53" s="16"/>
    </row>
    <row r="54" spans="1:26" ht="18.75" customHeight="1" x14ac:dyDescent="0.25">
      <c r="A54" s="16"/>
      <c r="B54" s="16"/>
      <c r="C54" s="1074">
        <f>C52+1</f>
        <v>13</v>
      </c>
      <c r="D54" s="1072"/>
      <c r="E54" s="1619" t="s">
        <v>405</v>
      </c>
      <c r="F54" s="1620"/>
      <c r="G54" s="1075"/>
      <c r="H54" s="1075"/>
      <c r="I54" s="17"/>
      <c r="J54" s="16"/>
      <c r="K54" s="16"/>
      <c r="L54" s="16"/>
      <c r="M54" s="16"/>
      <c r="N54" s="16"/>
      <c r="O54" s="16"/>
      <c r="P54" s="16"/>
      <c r="Q54" s="16"/>
      <c r="R54" s="16"/>
      <c r="S54" s="16"/>
      <c r="T54" s="16"/>
      <c r="U54" s="16"/>
      <c r="V54" s="16"/>
      <c r="W54" s="16"/>
      <c r="X54" s="16"/>
      <c r="Y54" s="16"/>
      <c r="Z54" s="16"/>
    </row>
    <row r="55" spans="1:26" ht="4.5" customHeight="1" x14ac:dyDescent="0.25">
      <c r="A55" s="16"/>
      <c r="B55" s="16"/>
      <c r="C55" s="1072"/>
      <c r="D55" s="1072"/>
      <c r="E55" s="1075"/>
      <c r="F55" s="1075"/>
      <c r="G55" s="1075"/>
      <c r="H55" s="1075"/>
      <c r="I55" s="17"/>
      <c r="J55" s="16"/>
      <c r="K55" s="16"/>
      <c r="L55" s="16"/>
      <c r="M55" s="16"/>
      <c r="N55" s="16"/>
      <c r="O55" s="16"/>
      <c r="P55" s="16"/>
      <c r="Q55" s="16"/>
      <c r="R55" s="16"/>
      <c r="S55" s="16"/>
      <c r="T55" s="16"/>
      <c r="U55" s="16"/>
      <c r="V55" s="16"/>
      <c r="W55" s="16"/>
      <c r="X55" s="16"/>
      <c r="Y55" s="16"/>
      <c r="Z55" s="16"/>
    </row>
    <row r="56" spans="1:26" ht="18.75" customHeight="1" x14ac:dyDescent="0.25">
      <c r="A56" s="16"/>
      <c r="B56" s="16"/>
      <c r="C56" s="1074">
        <f>C54+1</f>
        <v>14</v>
      </c>
      <c r="D56" s="1072"/>
      <c r="E56" s="1619" t="s">
        <v>406</v>
      </c>
      <c r="F56" s="1620"/>
      <c r="G56" s="1075"/>
      <c r="H56" s="1075"/>
      <c r="I56" s="17"/>
      <c r="J56" s="16"/>
      <c r="K56" s="16"/>
      <c r="L56" s="16"/>
      <c r="M56" s="16"/>
      <c r="N56" s="16"/>
      <c r="O56" s="16"/>
      <c r="P56" s="16"/>
      <c r="Q56" s="16"/>
      <c r="R56" s="16"/>
      <c r="S56" s="16"/>
      <c r="T56" s="16"/>
      <c r="U56" s="16"/>
      <c r="V56" s="16"/>
      <c r="W56" s="16"/>
      <c r="X56" s="16"/>
      <c r="Y56" s="16"/>
      <c r="Z56" s="16"/>
    </row>
    <row r="57" spans="1:26" ht="4.5" customHeight="1" x14ac:dyDescent="0.25">
      <c r="A57" s="16"/>
      <c r="B57" s="16"/>
      <c r="C57" s="1072"/>
      <c r="D57" s="1072"/>
      <c r="E57" s="1075"/>
      <c r="F57" s="1075"/>
      <c r="G57" s="1075"/>
      <c r="H57" s="1075"/>
      <c r="I57" s="17"/>
      <c r="J57" s="16"/>
      <c r="K57" s="16"/>
      <c r="L57" s="16"/>
      <c r="M57" s="16"/>
      <c r="N57" s="16"/>
      <c r="O57" s="16"/>
      <c r="P57" s="16"/>
      <c r="Q57" s="16"/>
      <c r="R57" s="16"/>
      <c r="S57" s="16"/>
      <c r="T57" s="16"/>
      <c r="U57" s="16"/>
      <c r="V57" s="16"/>
      <c r="W57" s="16"/>
      <c r="X57" s="16"/>
      <c r="Y57" s="16"/>
      <c r="Z57" s="16"/>
    </row>
    <row r="58" spans="1:26" ht="18.75" customHeight="1" x14ac:dyDescent="0.25">
      <c r="A58" s="16"/>
      <c r="B58" s="16"/>
      <c r="C58" s="1074">
        <f>C56+1</f>
        <v>15</v>
      </c>
      <c r="D58" s="1072"/>
      <c r="E58" s="1075"/>
      <c r="F58" s="1075"/>
      <c r="G58" s="1082" t="s">
        <v>407</v>
      </c>
      <c r="H58" s="1075"/>
      <c r="I58" s="17"/>
      <c r="J58" s="16"/>
      <c r="K58" s="16"/>
      <c r="L58" s="16"/>
      <c r="M58" s="16"/>
      <c r="N58" s="16"/>
      <c r="O58" s="16"/>
      <c r="P58" s="16"/>
      <c r="Q58" s="16"/>
      <c r="R58" s="16"/>
      <c r="S58" s="16"/>
      <c r="T58" s="16"/>
      <c r="U58" s="16"/>
      <c r="V58" s="16"/>
      <c r="W58" s="16"/>
      <c r="X58" s="16"/>
      <c r="Y58" s="16"/>
      <c r="Z58" s="16"/>
    </row>
    <row r="59" spans="1:26" ht="4.5" customHeight="1" x14ac:dyDescent="0.25">
      <c r="A59" s="16"/>
      <c r="B59" s="16"/>
      <c r="C59" s="1072"/>
      <c r="D59" s="1072"/>
      <c r="E59" s="1075"/>
      <c r="F59" s="1075"/>
      <c r="G59" s="1075"/>
      <c r="H59" s="1075"/>
      <c r="I59" s="17"/>
      <c r="J59" s="16"/>
      <c r="K59" s="16"/>
      <c r="L59" s="16"/>
      <c r="M59" s="16"/>
      <c r="N59" s="16"/>
      <c r="O59" s="16"/>
      <c r="P59" s="16"/>
      <c r="Q59" s="16"/>
      <c r="R59" s="16"/>
      <c r="S59" s="16"/>
      <c r="T59" s="16"/>
      <c r="U59" s="16"/>
      <c r="V59" s="16"/>
      <c r="W59" s="16"/>
      <c r="X59" s="16"/>
      <c r="Y59" s="16"/>
      <c r="Z59" s="16"/>
    </row>
    <row r="60" spans="1:26" ht="18.75" customHeight="1" x14ac:dyDescent="0.25">
      <c r="A60" s="16"/>
      <c r="B60" s="16"/>
      <c r="C60" s="1074">
        <f>C58+1</f>
        <v>16</v>
      </c>
      <c r="D60" s="1072"/>
      <c r="E60" s="1075"/>
      <c r="F60" s="1075"/>
      <c r="G60" s="1083" t="s">
        <v>408</v>
      </c>
      <c r="H60" s="1075"/>
      <c r="I60" s="17"/>
      <c r="J60" s="16"/>
      <c r="K60" s="16"/>
      <c r="L60" s="16"/>
      <c r="M60" s="16"/>
      <c r="N60" s="16"/>
      <c r="O60" s="16"/>
      <c r="P60" s="16"/>
      <c r="Q60" s="16"/>
      <c r="R60" s="16"/>
      <c r="S60" s="16"/>
      <c r="T60" s="16"/>
      <c r="U60" s="16"/>
      <c r="V60" s="16"/>
      <c r="W60" s="16"/>
      <c r="X60" s="16"/>
      <c r="Y60" s="16"/>
      <c r="Z60" s="16"/>
    </row>
    <row r="61" spans="1:26" ht="4.5" customHeight="1" x14ac:dyDescent="0.25">
      <c r="A61" s="16"/>
      <c r="B61" s="16"/>
      <c r="C61" s="1072"/>
      <c r="D61" s="1072"/>
      <c r="E61" s="1075"/>
      <c r="F61" s="1075"/>
      <c r="G61" s="1075"/>
      <c r="H61" s="1075"/>
      <c r="I61" s="17"/>
      <c r="J61" s="16"/>
      <c r="K61" s="16"/>
      <c r="L61" s="16"/>
      <c r="M61" s="16"/>
      <c r="N61" s="16"/>
      <c r="O61" s="16"/>
      <c r="P61" s="16"/>
      <c r="Q61" s="16"/>
      <c r="R61" s="16"/>
      <c r="S61" s="16"/>
      <c r="T61" s="16"/>
      <c r="U61" s="16"/>
      <c r="V61" s="16"/>
      <c r="W61" s="16"/>
      <c r="X61" s="16"/>
      <c r="Y61" s="16"/>
      <c r="Z61" s="16"/>
    </row>
    <row r="62" spans="1:26" ht="18.75" customHeight="1" x14ac:dyDescent="0.25">
      <c r="A62" s="16"/>
      <c r="B62" s="16"/>
      <c r="C62" s="1074">
        <f>C60+1</f>
        <v>17</v>
      </c>
      <c r="D62" s="1072"/>
      <c r="E62" s="1075"/>
      <c r="F62" s="1075"/>
      <c r="G62" s="1084" t="s">
        <v>409</v>
      </c>
      <c r="H62" s="1075"/>
      <c r="I62" s="17"/>
      <c r="J62" s="16"/>
      <c r="K62" s="16"/>
      <c r="L62" s="16"/>
      <c r="M62" s="16"/>
      <c r="N62" s="16"/>
      <c r="O62" s="16"/>
      <c r="P62" s="16"/>
      <c r="Q62" s="16"/>
      <c r="R62" s="16"/>
      <c r="S62" s="16"/>
      <c r="T62" s="16"/>
      <c r="U62" s="16"/>
      <c r="V62" s="16"/>
      <c r="W62" s="16"/>
      <c r="X62" s="16"/>
      <c r="Y62" s="16"/>
      <c r="Z62" s="16"/>
    </row>
    <row r="63" spans="1:26" ht="4.5" customHeight="1" x14ac:dyDescent="0.25">
      <c r="A63" s="16"/>
      <c r="B63" s="16"/>
      <c r="C63" s="1072"/>
      <c r="D63" s="1072"/>
      <c r="E63" s="1075"/>
      <c r="F63" s="1075"/>
      <c r="G63" s="1075"/>
      <c r="H63" s="1075"/>
      <c r="I63" s="17"/>
      <c r="J63" s="16"/>
      <c r="K63" s="16"/>
      <c r="L63" s="16"/>
      <c r="M63" s="16"/>
      <c r="N63" s="16"/>
      <c r="O63" s="16"/>
      <c r="P63" s="16"/>
      <c r="Q63" s="16"/>
      <c r="R63" s="16"/>
      <c r="S63" s="16"/>
      <c r="T63" s="16"/>
      <c r="U63" s="16"/>
      <c r="V63" s="16"/>
      <c r="W63" s="16"/>
      <c r="X63" s="16"/>
      <c r="Y63" s="16"/>
      <c r="Z63" s="16"/>
    </row>
    <row r="64" spans="1:26" ht="18.75" customHeight="1" x14ac:dyDescent="0.25">
      <c r="A64" s="16"/>
      <c r="B64" s="16"/>
      <c r="C64" s="1074">
        <v>18</v>
      </c>
      <c r="D64" s="1072"/>
      <c r="E64" s="1075"/>
      <c r="F64" s="1075"/>
      <c r="G64" s="1086" t="s">
        <v>410</v>
      </c>
      <c r="H64" s="1075"/>
      <c r="I64" s="17"/>
      <c r="J64" s="16"/>
      <c r="K64" s="16"/>
      <c r="L64" s="16"/>
      <c r="M64" s="16"/>
      <c r="N64" s="16"/>
      <c r="O64" s="16"/>
      <c r="P64" s="16"/>
      <c r="Q64" s="16"/>
      <c r="R64" s="16"/>
      <c r="S64" s="16"/>
      <c r="T64" s="16"/>
      <c r="U64" s="16"/>
      <c r="V64" s="16"/>
      <c r="W64" s="16"/>
      <c r="X64" s="16"/>
      <c r="Y64" s="16"/>
      <c r="Z64" s="16"/>
    </row>
    <row r="65" spans="1:26" ht="4.5" customHeight="1" x14ac:dyDescent="0.25">
      <c r="A65" s="16"/>
      <c r="B65" s="16"/>
      <c r="C65" s="1072"/>
      <c r="D65" s="1072"/>
      <c r="E65" s="1075"/>
      <c r="F65" s="1075"/>
      <c r="G65" s="1075"/>
      <c r="H65" s="1075"/>
      <c r="I65" s="17"/>
      <c r="J65" s="16"/>
      <c r="K65" s="16"/>
      <c r="L65" s="16"/>
      <c r="M65" s="16"/>
      <c r="N65" s="16"/>
      <c r="O65" s="16"/>
      <c r="P65" s="16"/>
      <c r="Q65" s="16"/>
      <c r="R65" s="16"/>
      <c r="S65" s="16"/>
      <c r="T65" s="16"/>
      <c r="U65" s="16"/>
      <c r="V65" s="16"/>
      <c r="W65" s="16"/>
      <c r="X65" s="16"/>
      <c r="Y65" s="16"/>
      <c r="Z65" s="16"/>
    </row>
    <row r="66" spans="1:26" ht="18.75" customHeight="1" x14ac:dyDescent="0.25">
      <c r="A66" s="16"/>
      <c r="B66" s="16"/>
      <c r="C66" s="1074">
        <v>19</v>
      </c>
      <c r="D66" s="1072"/>
      <c r="E66" s="1085"/>
      <c r="F66" s="1085"/>
      <c r="G66" s="1083" t="s">
        <v>1865</v>
      </c>
      <c r="H66" s="1085"/>
      <c r="I66" s="18"/>
      <c r="J66" s="16"/>
      <c r="K66" s="16"/>
      <c r="L66" s="16"/>
      <c r="M66" s="16"/>
      <c r="N66" s="16"/>
      <c r="O66" s="16"/>
      <c r="P66" s="16"/>
      <c r="Q66" s="16"/>
      <c r="R66" s="16"/>
      <c r="S66" s="16"/>
      <c r="T66" s="16"/>
      <c r="U66" s="16"/>
      <c r="V66" s="16"/>
      <c r="W66" s="16"/>
      <c r="X66" s="16"/>
      <c r="Y66" s="16"/>
      <c r="Z66" s="16"/>
    </row>
    <row r="67" spans="1:26" ht="4.5" customHeight="1" x14ac:dyDescent="0.25">
      <c r="A67" s="16"/>
      <c r="B67" s="16"/>
      <c r="C67" s="1087"/>
      <c r="D67" s="1087"/>
      <c r="E67" s="1088"/>
      <c r="F67" s="1088"/>
      <c r="G67" s="1088"/>
      <c r="H67" s="1088"/>
      <c r="I67" s="17"/>
      <c r="J67" s="16"/>
      <c r="K67" s="16"/>
      <c r="L67" s="16"/>
      <c r="M67" s="16"/>
      <c r="N67" s="16"/>
      <c r="O67" s="16"/>
      <c r="P67" s="16"/>
      <c r="Q67" s="16"/>
      <c r="R67" s="16"/>
      <c r="S67" s="16"/>
      <c r="T67" s="16"/>
      <c r="U67" s="16"/>
      <c r="V67" s="16"/>
      <c r="W67" s="16"/>
      <c r="X67" s="16"/>
      <c r="Y67" s="16"/>
      <c r="Z67" s="16"/>
    </row>
    <row r="68" spans="1:26" ht="15.75" customHeight="1" x14ac:dyDescent="0.25">
      <c r="A68" s="16"/>
      <c r="B68" s="18"/>
      <c r="C68" s="1089"/>
      <c r="D68" s="1089"/>
      <c r="E68" s="1089"/>
      <c r="F68" s="1089"/>
      <c r="G68" s="1089"/>
      <c r="H68" s="1089"/>
      <c r="I68" s="18"/>
      <c r="J68" s="16"/>
      <c r="K68" s="16"/>
      <c r="L68" s="16"/>
      <c r="M68" s="16"/>
      <c r="N68" s="16"/>
      <c r="O68" s="16"/>
      <c r="P68" s="16"/>
      <c r="Q68" s="16"/>
      <c r="R68" s="16"/>
      <c r="S68" s="16"/>
      <c r="T68" s="16"/>
      <c r="U68" s="16"/>
      <c r="V68" s="16"/>
      <c r="W68" s="16"/>
      <c r="X68" s="16"/>
      <c r="Y68" s="16"/>
      <c r="Z68" s="16"/>
    </row>
    <row r="69" spans="1:26" ht="21.75" customHeight="1" x14ac:dyDescent="0.3">
      <c r="A69" s="12"/>
      <c r="B69" s="13" t="s">
        <v>411</v>
      </c>
      <c r="C69" s="1071"/>
      <c r="D69" s="1071"/>
      <c r="E69" s="1071"/>
      <c r="F69" s="1071"/>
      <c r="G69" s="1071"/>
      <c r="H69" s="1071"/>
      <c r="I69" s="14"/>
      <c r="J69" s="708"/>
      <c r="K69" s="14"/>
      <c r="L69" s="14"/>
      <c r="M69" s="14"/>
      <c r="N69" s="14"/>
      <c r="O69" s="14"/>
      <c r="P69" s="14"/>
      <c r="Q69" s="14"/>
      <c r="R69" s="14"/>
      <c r="S69" s="14"/>
      <c r="T69" s="14"/>
      <c r="U69" s="14"/>
      <c r="V69" s="14"/>
      <c r="W69" s="14"/>
      <c r="X69" s="14"/>
      <c r="Y69" s="14"/>
      <c r="Z69" s="14"/>
    </row>
    <row r="70" spans="1:26" ht="18" customHeight="1" x14ac:dyDescent="0.25">
      <c r="A70" s="16"/>
      <c r="B70" s="16"/>
      <c r="C70" s="1090"/>
      <c r="D70" s="1090"/>
      <c r="E70" s="1090"/>
      <c r="F70" s="1090"/>
      <c r="G70" s="1085"/>
      <c r="H70" s="1085"/>
      <c r="I70" s="18"/>
      <c r="J70" s="16"/>
      <c r="K70" s="16"/>
      <c r="L70" s="16"/>
      <c r="M70" s="16"/>
      <c r="N70" s="16"/>
      <c r="O70" s="16"/>
      <c r="P70" s="16"/>
      <c r="Q70" s="16"/>
      <c r="R70" s="16"/>
      <c r="S70" s="16"/>
      <c r="T70" s="16"/>
      <c r="U70" s="16"/>
      <c r="V70" s="16"/>
      <c r="W70" s="16"/>
      <c r="X70" s="16"/>
      <c r="Y70" s="16"/>
      <c r="Z70" s="16"/>
    </row>
    <row r="71" spans="1:26" ht="7.5" customHeight="1" x14ac:dyDescent="0.25">
      <c r="A71" s="16"/>
      <c r="B71" s="16"/>
      <c r="C71" s="1091"/>
      <c r="D71" s="1091"/>
      <c r="E71" s="1091"/>
      <c r="F71" s="1091"/>
      <c r="G71" s="1091"/>
      <c r="H71" s="1092"/>
      <c r="I71" s="18"/>
      <c r="J71" s="3"/>
      <c r="K71" s="3"/>
      <c r="L71" s="3"/>
      <c r="M71" s="3"/>
      <c r="N71" s="3"/>
      <c r="O71" s="3"/>
      <c r="P71" s="3"/>
      <c r="Q71" s="3"/>
      <c r="R71" s="3"/>
      <c r="S71" s="3"/>
      <c r="T71" s="3"/>
      <c r="U71" s="3"/>
      <c r="V71" s="3"/>
      <c r="W71" s="3"/>
      <c r="X71" s="3"/>
      <c r="Y71" s="3"/>
      <c r="Z71" s="3"/>
    </row>
    <row r="72" spans="1:26" ht="21" customHeight="1" x14ac:dyDescent="0.25">
      <c r="A72" s="16"/>
      <c r="B72" s="16"/>
      <c r="C72" s="1093" t="s">
        <v>412</v>
      </c>
      <c r="D72" s="1621" t="s">
        <v>413</v>
      </c>
      <c r="E72" s="1615"/>
      <c r="F72" s="1615"/>
      <c r="G72" s="1615"/>
      <c r="H72" s="1622"/>
      <c r="I72" s="18"/>
      <c r="J72" s="3"/>
      <c r="K72" s="3"/>
      <c r="L72" s="3"/>
      <c r="M72" s="3"/>
      <c r="N72" s="3"/>
      <c r="O72" s="3"/>
      <c r="P72" s="3"/>
      <c r="Q72" s="3"/>
      <c r="R72" s="3"/>
      <c r="S72" s="3"/>
      <c r="T72" s="3"/>
      <c r="U72" s="3"/>
      <c r="V72" s="3"/>
      <c r="W72" s="3"/>
      <c r="X72" s="3"/>
      <c r="Y72" s="3"/>
      <c r="Z72" s="3"/>
    </row>
    <row r="73" spans="1:26" ht="51" customHeight="1" x14ac:dyDescent="0.25">
      <c r="A73" s="16"/>
      <c r="B73" s="16"/>
      <c r="C73" s="1094"/>
      <c r="D73" s="1623"/>
      <c r="E73" s="1616"/>
      <c r="F73" s="1616"/>
      <c r="G73" s="1616"/>
      <c r="H73" s="1624"/>
      <c r="I73" s="18"/>
      <c r="J73" s="3"/>
      <c r="K73" s="3"/>
      <c r="L73" s="3"/>
      <c r="M73" s="3"/>
      <c r="N73" s="3"/>
      <c r="O73" s="3"/>
      <c r="P73" s="3"/>
      <c r="Q73" s="3"/>
      <c r="R73" s="3"/>
      <c r="S73" s="3"/>
      <c r="T73" s="3"/>
      <c r="U73" s="3"/>
      <c r="V73" s="3"/>
      <c r="W73" s="3"/>
      <c r="X73" s="3"/>
      <c r="Y73" s="3"/>
      <c r="Z73" s="3"/>
    </row>
    <row r="74" spans="1:26" ht="7.5" customHeight="1" x14ac:dyDescent="0.3">
      <c r="A74" s="16"/>
      <c r="B74" s="16"/>
      <c r="C74" s="1095"/>
      <c r="D74" s="1096"/>
      <c r="E74" s="1096"/>
      <c r="F74" s="1096"/>
      <c r="G74" s="1096"/>
      <c r="H74" s="1097"/>
      <c r="I74" s="18"/>
      <c r="J74" s="3"/>
      <c r="K74" s="3"/>
      <c r="L74" s="3"/>
      <c r="M74" s="3"/>
      <c r="N74" s="3"/>
      <c r="O74" s="3"/>
      <c r="P74" s="3"/>
      <c r="Q74" s="3"/>
      <c r="R74" s="3"/>
      <c r="S74" s="3"/>
      <c r="T74" s="3"/>
      <c r="U74" s="3"/>
      <c r="V74" s="3"/>
      <c r="W74" s="3"/>
      <c r="X74" s="3"/>
      <c r="Y74" s="3"/>
      <c r="Z74" s="3"/>
    </row>
    <row r="75" spans="1:26" ht="21.75" customHeight="1" x14ac:dyDescent="0.25">
      <c r="A75" s="16"/>
      <c r="B75" s="16"/>
      <c r="C75" s="1093" t="s">
        <v>414</v>
      </c>
      <c r="D75" s="1621" t="s">
        <v>1866</v>
      </c>
      <c r="E75" s="1615"/>
      <c r="F75" s="1615"/>
      <c r="G75" s="1615"/>
      <c r="H75" s="1622"/>
      <c r="I75" s="18"/>
      <c r="J75" s="3"/>
      <c r="K75" s="3"/>
      <c r="L75" s="3"/>
      <c r="M75" s="3"/>
      <c r="N75" s="3"/>
      <c r="O75" s="3"/>
      <c r="P75" s="3"/>
      <c r="Q75" s="3"/>
      <c r="R75" s="3"/>
      <c r="S75" s="3"/>
      <c r="T75" s="3"/>
      <c r="U75" s="3"/>
      <c r="V75" s="3"/>
      <c r="W75" s="3"/>
      <c r="X75" s="3"/>
      <c r="Y75" s="3"/>
      <c r="Z75" s="3"/>
    </row>
    <row r="76" spans="1:26" ht="40.5" customHeight="1" x14ac:dyDescent="0.25">
      <c r="A76" s="16"/>
      <c r="B76" s="16"/>
      <c r="C76" s="1094"/>
      <c r="D76" s="1623"/>
      <c r="E76" s="1616"/>
      <c r="F76" s="1616"/>
      <c r="G76" s="1616"/>
      <c r="H76" s="1624"/>
      <c r="I76" s="18"/>
      <c r="J76" s="3"/>
      <c r="K76" s="3"/>
      <c r="L76" s="3"/>
      <c r="M76" s="3"/>
      <c r="N76" s="3"/>
      <c r="O76" s="3"/>
      <c r="P76" s="3"/>
      <c r="Q76" s="3"/>
      <c r="R76" s="3"/>
      <c r="S76" s="3"/>
      <c r="T76" s="3"/>
      <c r="U76" s="3"/>
      <c r="V76" s="3"/>
      <c r="W76" s="3"/>
      <c r="X76" s="3"/>
      <c r="Y76" s="3"/>
      <c r="Z76" s="3"/>
    </row>
    <row r="77" spans="1:26" ht="7.5" customHeight="1" x14ac:dyDescent="0.3">
      <c r="A77" s="16"/>
      <c r="B77" s="16"/>
      <c r="C77" s="1095"/>
      <c r="D77" s="1096"/>
      <c r="E77" s="1096"/>
      <c r="F77" s="1096"/>
      <c r="G77" s="1096"/>
      <c r="H77" s="1097"/>
      <c r="I77" s="18"/>
      <c r="J77" s="3"/>
      <c r="K77" s="3"/>
      <c r="L77" s="3"/>
      <c r="M77" s="3"/>
      <c r="N77" s="3"/>
      <c r="O77" s="3"/>
      <c r="P77" s="3"/>
      <c r="Q77" s="3"/>
      <c r="R77" s="3"/>
      <c r="S77" s="3"/>
      <c r="T77" s="3"/>
      <c r="U77" s="3"/>
      <c r="V77" s="3"/>
      <c r="W77" s="3"/>
      <c r="X77" s="3"/>
      <c r="Y77" s="3"/>
      <c r="Z77" s="3"/>
    </row>
    <row r="78" spans="1:26" ht="24" customHeight="1" x14ac:dyDescent="0.25">
      <c r="A78" s="16"/>
      <c r="B78" s="16"/>
      <c r="C78" s="1093" t="s">
        <v>415</v>
      </c>
      <c r="D78" s="1621" t="s">
        <v>1867</v>
      </c>
      <c r="E78" s="1615"/>
      <c r="F78" s="1615"/>
      <c r="G78" s="1615"/>
      <c r="H78" s="1622"/>
      <c r="I78" s="18"/>
      <c r="J78" s="3"/>
      <c r="K78" s="3"/>
      <c r="L78" s="3"/>
      <c r="M78" s="3"/>
      <c r="N78" s="3"/>
      <c r="O78" s="3"/>
      <c r="P78" s="3"/>
      <c r="Q78" s="3"/>
      <c r="R78" s="3"/>
      <c r="S78" s="3"/>
      <c r="T78" s="3"/>
      <c r="U78" s="3"/>
      <c r="V78" s="3"/>
      <c r="W78" s="3"/>
      <c r="X78" s="3"/>
      <c r="Y78" s="3"/>
      <c r="Z78" s="3"/>
    </row>
    <row r="79" spans="1:26" ht="20.25" customHeight="1" x14ac:dyDescent="0.25">
      <c r="A79" s="16"/>
      <c r="B79" s="16"/>
      <c r="C79" s="1094"/>
      <c r="D79" s="1623"/>
      <c r="E79" s="1616"/>
      <c r="F79" s="1616"/>
      <c r="G79" s="1616"/>
      <c r="H79" s="1624"/>
      <c r="I79" s="18"/>
      <c r="J79" s="3"/>
      <c r="K79" s="3"/>
      <c r="L79" s="3"/>
      <c r="M79" s="3"/>
      <c r="N79" s="3"/>
      <c r="O79" s="3"/>
      <c r="P79" s="3"/>
      <c r="Q79" s="3"/>
      <c r="R79" s="3"/>
      <c r="S79" s="3"/>
      <c r="T79" s="3"/>
      <c r="U79" s="3"/>
      <c r="V79" s="3"/>
      <c r="W79" s="3"/>
      <c r="X79" s="3"/>
      <c r="Y79" s="3"/>
      <c r="Z79" s="3"/>
    </row>
    <row r="80" spans="1:26" ht="15" customHeight="1" x14ac:dyDescent="0.25">
      <c r="A80" s="16"/>
      <c r="B80" s="16"/>
      <c r="C80" s="1098"/>
      <c r="D80" s="1098"/>
      <c r="E80" s="1098"/>
      <c r="F80" s="1098"/>
      <c r="G80" s="1098"/>
      <c r="H80" s="1098"/>
      <c r="I80" s="18"/>
      <c r="J80" s="3"/>
      <c r="K80" s="3"/>
      <c r="L80" s="3"/>
      <c r="M80" s="3"/>
      <c r="N80" s="3"/>
      <c r="O80" s="3"/>
      <c r="P80" s="3"/>
      <c r="Q80" s="3"/>
      <c r="R80" s="3"/>
      <c r="S80" s="3"/>
      <c r="T80" s="3"/>
      <c r="U80" s="3"/>
      <c r="V80" s="3"/>
      <c r="W80" s="3"/>
      <c r="X80" s="3"/>
      <c r="Y80" s="3"/>
      <c r="Z80" s="3"/>
    </row>
    <row r="81" spans="1:26" ht="18" customHeight="1" x14ac:dyDescent="0.25">
      <c r="A81" s="16"/>
      <c r="B81" s="16"/>
      <c r="C81" s="1090"/>
      <c r="D81" s="1090"/>
      <c r="E81" s="1090"/>
      <c r="F81" s="1090"/>
      <c r="G81" s="1085"/>
      <c r="H81" s="1085"/>
      <c r="I81" s="18"/>
      <c r="J81" s="16"/>
      <c r="K81" s="16"/>
      <c r="L81" s="16"/>
      <c r="M81" s="16"/>
      <c r="N81" s="16"/>
      <c r="O81" s="16"/>
      <c r="P81" s="16"/>
      <c r="Q81" s="16"/>
      <c r="R81" s="16"/>
      <c r="S81" s="16"/>
      <c r="T81" s="16"/>
      <c r="U81" s="16"/>
      <c r="V81" s="16"/>
      <c r="W81" s="16"/>
      <c r="X81" s="16"/>
      <c r="Y81" s="16"/>
      <c r="Z81" s="16"/>
    </row>
    <row r="82" spans="1:26" ht="18" customHeight="1" x14ac:dyDescent="0.25">
      <c r="A82" s="16"/>
      <c r="B82" s="16"/>
      <c r="C82" s="1090"/>
      <c r="D82" s="1090"/>
      <c r="E82" s="1090"/>
      <c r="F82" s="1090"/>
      <c r="G82" s="1085"/>
      <c r="H82" s="1085"/>
      <c r="I82" s="18"/>
      <c r="J82" s="16"/>
      <c r="K82" s="16"/>
      <c r="L82" s="16"/>
      <c r="M82" s="16"/>
      <c r="N82" s="16"/>
      <c r="O82" s="16"/>
      <c r="P82" s="16"/>
      <c r="Q82" s="16"/>
      <c r="R82" s="16"/>
      <c r="S82" s="16"/>
      <c r="T82" s="16"/>
      <c r="U82" s="16"/>
      <c r="V82" s="16"/>
      <c r="W82" s="16"/>
      <c r="X82" s="16"/>
      <c r="Y82" s="16"/>
      <c r="Z82" s="16"/>
    </row>
    <row r="83" spans="1:26" ht="18" customHeight="1" x14ac:dyDescent="0.25">
      <c r="A83" s="16"/>
      <c r="B83" s="16"/>
      <c r="C83" s="1090"/>
      <c r="D83" s="1090"/>
      <c r="E83" s="1090"/>
      <c r="F83" s="1090"/>
      <c r="G83" s="1085"/>
      <c r="H83" s="1085"/>
      <c r="I83" s="18"/>
      <c r="J83" s="16"/>
      <c r="K83" s="16"/>
      <c r="L83" s="16"/>
      <c r="M83" s="16"/>
      <c r="N83" s="16"/>
      <c r="O83" s="16"/>
      <c r="P83" s="16"/>
      <c r="Q83" s="16"/>
      <c r="R83" s="16"/>
      <c r="S83" s="16"/>
      <c r="T83" s="16"/>
      <c r="U83" s="16"/>
      <c r="V83" s="16"/>
      <c r="W83" s="16"/>
      <c r="X83" s="16"/>
      <c r="Y83" s="16"/>
      <c r="Z83" s="16"/>
    </row>
    <row r="84" spans="1:26" ht="18" customHeight="1" x14ac:dyDescent="0.45">
      <c r="A84" s="8"/>
      <c r="B84" s="16"/>
      <c r="C84" s="1090"/>
      <c r="D84" s="1090"/>
      <c r="E84" s="1090"/>
      <c r="F84" s="1073"/>
      <c r="G84" s="1099"/>
      <c r="H84" s="1099"/>
      <c r="I84" s="19"/>
      <c r="J84" s="8"/>
      <c r="K84" s="8"/>
      <c r="L84" s="8"/>
      <c r="M84" s="8"/>
      <c r="N84" s="8"/>
      <c r="O84" s="8"/>
      <c r="P84" s="8"/>
      <c r="Q84" s="8"/>
      <c r="R84" s="8"/>
      <c r="S84" s="8"/>
      <c r="T84" s="8"/>
      <c r="U84" s="8"/>
      <c r="V84" s="8"/>
      <c r="W84" s="8"/>
      <c r="X84" s="8"/>
      <c r="Y84" s="8"/>
      <c r="Z84" s="8"/>
    </row>
    <row r="85" spans="1:26" ht="18" customHeight="1" x14ac:dyDescent="0.45">
      <c r="A85" s="8"/>
      <c r="B85" s="16"/>
      <c r="C85" s="1090"/>
      <c r="D85" s="1090"/>
      <c r="E85" s="1090"/>
      <c r="F85" s="1073"/>
      <c r="G85" s="1099"/>
      <c r="H85" s="1099"/>
      <c r="I85" s="19"/>
      <c r="J85" s="8"/>
      <c r="K85" s="8"/>
      <c r="L85" s="8"/>
      <c r="M85" s="8"/>
      <c r="N85" s="8"/>
      <c r="O85" s="8"/>
      <c r="P85" s="8"/>
      <c r="Q85" s="8"/>
      <c r="R85" s="8"/>
      <c r="S85" s="8"/>
      <c r="T85" s="8"/>
      <c r="U85" s="8"/>
      <c r="V85" s="8"/>
      <c r="W85" s="8"/>
      <c r="X85" s="8"/>
      <c r="Y85" s="8"/>
      <c r="Z85" s="8"/>
    </row>
    <row r="86" spans="1:26" ht="18" customHeight="1" x14ac:dyDescent="0.45">
      <c r="A86" s="8"/>
      <c r="B86" s="16"/>
      <c r="C86" s="1090"/>
      <c r="D86" s="1090"/>
      <c r="E86" s="1090"/>
      <c r="F86" s="1073"/>
      <c r="G86" s="1099"/>
      <c r="H86" s="1099"/>
      <c r="I86" s="19"/>
      <c r="J86" s="8"/>
      <c r="K86" s="8"/>
      <c r="L86" s="8"/>
      <c r="M86" s="8"/>
      <c r="N86" s="8"/>
      <c r="O86" s="8"/>
      <c r="P86" s="8"/>
      <c r="Q86" s="8"/>
      <c r="R86" s="8"/>
      <c r="S86" s="8"/>
      <c r="T86" s="8"/>
      <c r="U86" s="8"/>
      <c r="V86" s="8"/>
      <c r="W86" s="8"/>
      <c r="X86" s="8"/>
      <c r="Y86" s="8"/>
      <c r="Z86" s="8"/>
    </row>
    <row r="87" spans="1:26" ht="18" customHeight="1" x14ac:dyDescent="0.45">
      <c r="A87" s="8"/>
      <c r="B87" s="16"/>
      <c r="C87" s="1090"/>
      <c r="D87" s="1090"/>
      <c r="E87" s="1090"/>
      <c r="F87" s="1073"/>
      <c r="G87" s="1099"/>
      <c r="H87" s="1099"/>
      <c r="I87" s="19"/>
      <c r="J87" s="8"/>
      <c r="K87" s="8"/>
      <c r="L87" s="8"/>
      <c r="M87" s="8"/>
      <c r="N87" s="8"/>
      <c r="O87" s="8"/>
      <c r="P87" s="8"/>
      <c r="Q87" s="8"/>
      <c r="R87" s="8"/>
      <c r="S87" s="8"/>
      <c r="T87" s="8"/>
      <c r="U87" s="8"/>
      <c r="V87" s="8"/>
      <c r="W87" s="8"/>
      <c r="X87" s="8"/>
      <c r="Y87" s="8"/>
      <c r="Z87" s="8"/>
    </row>
    <row r="88" spans="1:26" ht="18" customHeight="1" x14ac:dyDescent="0.45">
      <c r="A88" s="8"/>
      <c r="B88" s="16"/>
      <c r="C88" s="1090"/>
      <c r="D88" s="1090"/>
      <c r="E88" s="1090"/>
      <c r="F88" s="1073"/>
      <c r="G88" s="1099"/>
      <c r="H88" s="1099"/>
      <c r="I88" s="19"/>
      <c r="J88" s="8"/>
      <c r="K88" s="8"/>
      <c r="L88" s="8"/>
      <c r="M88" s="8"/>
      <c r="N88" s="8"/>
      <c r="O88" s="8"/>
      <c r="P88" s="8"/>
      <c r="Q88" s="8"/>
      <c r="R88" s="8"/>
      <c r="S88" s="8"/>
      <c r="T88" s="8"/>
      <c r="U88" s="8"/>
      <c r="V88" s="8"/>
      <c r="W88" s="8"/>
      <c r="X88" s="8"/>
      <c r="Y88" s="8"/>
      <c r="Z88" s="8"/>
    </row>
    <row r="89" spans="1:26" ht="18" customHeight="1" x14ac:dyDescent="0.45">
      <c r="A89" s="8"/>
      <c r="B89" s="16"/>
      <c r="C89" s="1090"/>
      <c r="D89" s="1090"/>
      <c r="E89" s="1090"/>
      <c r="F89" s="1073"/>
      <c r="G89" s="1099"/>
      <c r="H89" s="1099"/>
      <c r="I89" s="19"/>
      <c r="J89" s="8"/>
      <c r="K89" s="8"/>
      <c r="L89" s="8"/>
      <c r="M89" s="8"/>
      <c r="N89" s="8"/>
      <c r="O89" s="8"/>
      <c r="P89" s="8"/>
      <c r="Q89" s="8"/>
      <c r="R89" s="8"/>
      <c r="S89" s="8"/>
      <c r="T89" s="8"/>
      <c r="U89" s="8"/>
      <c r="V89" s="8"/>
      <c r="W89" s="8"/>
      <c r="X89" s="8"/>
      <c r="Y89" s="8"/>
      <c r="Z89" s="8"/>
    </row>
    <row r="90" spans="1:26" ht="18" customHeight="1" x14ac:dyDescent="0.45">
      <c r="A90" s="8"/>
      <c r="B90" s="16"/>
      <c r="C90" s="1090"/>
      <c r="D90" s="1090"/>
      <c r="E90" s="1090"/>
      <c r="F90" s="1073"/>
      <c r="G90" s="1099"/>
      <c r="H90" s="1099"/>
      <c r="I90" s="19"/>
      <c r="J90" s="8"/>
      <c r="K90" s="8"/>
      <c r="L90" s="8"/>
      <c r="M90" s="8"/>
      <c r="N90" s="8"/>
      <c r="O90" s="8"/>
      <c r="P90" s="8"/>
      <c r="Q90" s="8"/>
      <c r="R90" s="8"/>
      <c r="S90" s="8"/>
      <c r="T90" s="8"/>
      <c r="U90" s="8"/>
      <c r="V90" s="8"/>
      <c r="W90" s="8"/>
      <c r="X90" s="8"/>
      <c r="Y90" s="8"/>
      <c r="Z90" s="8"/>
    </row>
    <row r="91" spans="1:26" ht="18" customHeight="1" x14ac:dyDescent="0.45">
      <c r="A91" s="8"/>
      <c r="B91" s="16"/>
      <c r="C91" s="1090"/>
      <c r="D91" s="1090"/>
      <c r="E91" s="1090"/>
      <c r="F91" s="1073"/>
      <c r="G91" s="1099"/>
      <c r="H91" s="1099"/>
      <c r="I91" s="19"/>
      <c r="J91" s="8"/>
      <c r="K91" s="8"/>
      <c r="L91" s="8"/>
      <c r="M91" s="8"/>
      <c r="N91" s="8"/>
      <c r="O91" s="8"/>
      <c r="P91" s="8"/>
      <c r="Q91" s="8"/>
      <c r="R91" s="8"/>
      <c r="S91" s="8"/>
      <c r="T91" s="8"/>
      <c r="U91" s="8"/>
      <c r="V91" s="8"/>
      <c r="W91" s="8"/>
      <c r="X91" s="8"/>
      <c r="Y91" s="8"/>
      <c r="Z91" s="8"/>
    </row>
    <row r="92" spans="1:26" ht="18" customHeight="1" x14ac:dyDescent="0.45">
      <c r="A92" s="8"/>
      <c r="B92" s="16"/>
      <c r="C92" s="1090"/>
      <c r="D92" s="1090"/>
      <c r="E92" s="1090"/>
      <c r="F92" s="1073"/>
      <c r="G92" s="1099"/>
      <c r="H92" s="1099"/>
      <c r="I92" s="19"/>
      <c r="J92" s="8"/>
      <c r="K92" s="8"/>
      <c r="L92" s="8"/>
      <c r="M92" s="8"/>
      <c r="N92" s="8"/>
      <c r="O92" s="8"/>
      <c r="P92" s="8"/>
      <c r="Q92" s="8"/>
      <c r="R92" s="8"/>
      <c r="S92" s="8"/>
      <c r="T92" s="8"/>
      <c r="U92" s="8"/>
      <c r="V92" s="8"/>
      <c r="W92" s="8"/>
      <c r="X92" s="8"/>
      <c r="Y92" s="8"/>
      <c r="Z92" s="8"/>
    </row>
    <row r="93" spans="1:26" ht="18" customHeight="1" x14ac:dyDescent="0.45">
      <c r="A93" s="8"/>
      <c r="B93" s="16"/>
      <c r="C93" s="16"/>
      <c r="D93" s="16"/>
      <c r="E93" s="16"/>
      <c r="F93" s="8"/>
      <c r="G93" s="19"/>
      <c r="H93" s="19"/>
      <c r="I93" s="19"/>
      <c r="J93" s="8"/>
      <c r="K93" s="8"/>
      <c r="L93" s="8"/>
      <c r="M93" s="8"/>
      <c r="N93" s="8"/>
      <c r="O93" s="8"/>
      <c r="P93" s="8"/>
      <c r="Q93" s="8"/>
      <c r="R93" s="8"/>
      <c r="S93" s="8"/>
      <c r="T93" s="8"/>
      <c r="U93" s="8"/>
      <c r="V93" s="8"/>
      <c r="W93" s="8"/>
      <c r="X93" s="8"/>
      <c r="Y93" s="8"/>
      <c r="Z93" s="8"/>
    </row>
    <row r="94" spans="1:26" ht="18" customHeight="1" x14ac:dyDescent="0.45">
      <c r="A94" s="8"/>
      <c r="B94" s="16"/>
      <c r="C94" s="16"/>
      <c r="D94" s="16"/>
      <c r="E94" s="16"/>
      <c r="F94" s="8"/>
      <c r="G94" s="19"/>
      <c r="H94" s="19"/>
      <c r="I94" s="19"/>
      <c r="J94" s="8"/>
      <c r="K94" s="8"/>
      <c r="L94" s="8"/>
      <c r="M94" s="8"/>
      <c r="N94" s="8"/>
      <c r="O94" s="8"/>
      <c r="P94" s="8"/>
      <c r="Q94" s="8"/>
      <c r="R94" s="8"/>
      <c r="S94" s="8"/>
      <c r="T94" s="8"/>
      <c r="U94" s="8"/>
      <c r="V94" s="8"/>
      <c r="W94" s="8"/>
      <c r="X94" s="8"/>
      <c r="Y94" s="8"/>
      <c r="Z94" s="8"/>
    </row>
    <row r="95" spans="1:26" ht="18" customHeight="1" x14ac:dyDescent="0.45">
      <c r="A95" s="8"/>
      <c r="B95" s="16"/>
      <c r="C95" s="16"/>
      <c r="D95" s="16"/>
      <c r="E95" s="16"/>
      <c r="F95" s="8"/>
      <c r="G95" s="19"/>
      <c r="H95" s="19"/>
      <c r="I95" s="19"/>
      <c r="J95" s="8"/>
      <c r="K95" s="8"/>
      <c r="L95" s="8"/>
      <c r="M95" s="8"/>
      <c r="N95" s="8"/>
      <c r="O95" s="8"/>
      <c r="P95" s="8"/>
      <c r="Q95" s="8"/>
      <c r="R95" s="8"/>
      <c r="S95" s="8"/>
      <c r="T95" s="8"/>
      <c r="U95" s="8"/>
      <c r="V95" s="8"/>
      <c r="W95" s="8"/>
      <c r="X95" s="8"/>
      <c r="Y95" s="8"/>
      <c r="Z95" s="8"/>
    </row>
    <row r="96" spans="1:26" ht="18" customHeight="1" x14ac:dyDescent="0.45">
      <c r="A96" s="8"/>
      <c r="B96" s="16"/>
      <c r="C96" s="16"/>
      <c r="D96" s="16"/>
      <c r="E96" s="16"/>
      <c r="F96" s="8"/>
      <c r="G96" s="19"/>
      <c r="H96" s="19"/>
      <c r="I96" s="19"/>
      <c r="J96" s="8"/>
      <c r="K96" s="8"/>
      <c r="L96" s="8"/>
      <c r="M96" s="8"/>
      <c r="N96" s="8"/>
      <c r="O96" s="8"/>
      <c r="P96" s="8"/>
      <c r="Q96" s="8"/>
      <c r="R96" s="8"/>
      <c r="S96" s="8"/>
      <c r="T96" s="8"/>
      <c r="U96" s="8"/>
      <c r="V96" s="8"/>
      <c r="W96" s="8"/>
      <c r="X96" s="8"/>
      <c r="Y96" s="8"/>
      <c r="Z96" s="8"/>
    </row>
    <row r="97" spans="1:26" ht="18" customHeight="1" x14ac:dyDescent="0.45">
      <c r="A97" s="8"/>
      <c r="B97" s="16"/>
      <c r="C97" s="16"/>
      <c r="D97" s="16"/>
      <c r="E97" s="16"/>
      <c r="F97" s="8"/>
      <c r="G97" s="19"/>
      <c r="H97" s="19"/>
      <c r="I97" s="19"/>
      <c r="J97" s="8"/>
      <c r="K97" s="8"/>
      <c r="L97" s="8"/>
      <c r="M97" s="8"/>
      <c r="N97" s="8"/>
      <c r="O97" s="8"/>
      <c r="P97" s="8"/>
      <c r="Q97" s="8"/>
      <c r="R97" s="8"/>
      <c r="S97" s="8"/>
      <c r="T97" s="8"/>
      <c r="U97" s="8"/>
      <c r="V97" s="8"/>
      <c r="W97" s="8"/>
      <c r="X97" s="8"/>
      <c r="Y97" s="8"/>
      <c r="Z97" s="8"/>
    </row>
    <row r="98" spans="1:26" ht="18" customHeight="1" x14ac:dyDescent="0.45">
      <c r="A98" s="8"/>
      <c r="B98" s="16"/>
      <c r="C98" s="16"/>
      <c r="D98" s="16"/>
      <c r="E98" s="16"/>
      <c r="F98" s="8"/>
      <c r="G98" s="19"/>
      <c r="H98" s="19"/>
      <c r="I98" s="19"/>
      <c r="J98" s="8"/>
      <c r="K98" s="8"/>
      <c r="L98" s="8"/>
      <c r="M98" s="8"/>
      <c r="N98" s="8"/>
      <c r="O98" s="8"/>
      <c r="P98" s="8"/>
      <c r="Q98" s="8"/>
      <c r="R98" s="8"/>
      <c r="S98" s="8"/>
      <c r="T98" s="8"/>
      <c r="U98" s="8"/>
      <c r="V98" s="8"/>
      <c r="W98" s="8"/>
      <c r="X98" s="8"/>
      <c r="Y98" s="8"/>
      <c r="Z98" s="8"/>
    </row>
    <row r="99" spans="1:26" ht="18" customHeight="1" x14ac:dyDescent="0.3">
      <c r="A99" s="8"/>
      <c r="B99" s="16"/>
      <c r="C99" s="16"/>
      <c r="D99" s="16"/>
      <c r="E99" s="16"/>
      <c r="F99" s="8"/>
      <c r="G99" s="8"/>
      <c r="H99" s="8"/>
      <c r="I99" s="8"/>
      <c r="J99" s="8"/>
      <c r="K99" s="8"/>
      <c r="L99" s="8"/>
      <c r="M99" s="8"/>
      <c r="N99" s="8"/>
      <c r="O99" s="8"/>
      <c r="P99" s="8"/>
      <c r="Q99" s="8"/>
      <c r="R99" s="8"/>
      <c r="S99" s="8"/>
      <c r="T99" s="8"/>
      <c r="U99" s="8"/>
      <c r="V99" s="8"/>
      <c r="W99" s="8"/>
      <c r="X99" s="8"/>
      <c r="Y99" s="8"/>
      <c r="Z99" s="8"/>
    </row>
    <row r="100" spans="1:26" ht="18" customHeight="1" x14ac:dyDescent="0.3">
      <c r="A100" s="8"/>
      <c r="B100" s="16"/>
      <c r="C100" s="16"/>
      <c r="D100" s="16"/>
      <c r="E100" s="16"/>
      <c r="F100" s="8"/>
      <c r="G100" s="8"/>
      <c r="H100" s="8"/>
      <c r="I100" s="8"/>
      <c r="J100" s="8"/>
      <c r="K100" s="8"/>
      <c r="L100" s="8"/>
      <c r="M100" s="8"/>
      <c r="N100" s="8"/>
      <c r="O100" s="8"/>
      <c r="P100" s="8"/>
      <c r="Q100" s="8"/>
      <c r="R100" s="8"/>
      <c r="S100" s="8"/>
      <c r="T100" s="8"/>
      <c r="U100" s="8"/>
      <c r="V100" s="8"/>
      <c r="W100" s="8"/>
      <c r="X100" s="8"/>
      <c r="Y100" s="8"/>
      <c r="Z100" s="8"/>
    </row>
    <row r="101" spans="1:26" ht="18" customHeight="1" x14ac:dyDescent="0.3">
      <c r="A101" s="8"/>
      <c r="B101" s="16"/>
      <c r="C101" s="16"/>
      <c r="D101" s="16"/>
      <c r="E101" s="16"/>
      <c r="F101" s="8"/>
      <c r="G101" s="8"/>
      <c r="H101" s="8"/>
      <c r="I101" s="8"/>
      <c r="J101" s="8"/>
      <c r="K101" s="8"/>
      <c r="L101" s="8"/>
      <c r="M101" s="8"/>
      <c r="N101" s="8"/>
      <c r="O101" s="8"/>
      <c r="P101" s="8"/>
      <c r="Q101" s="8"/>
      <c r="R101" s="8"/>
      <c r="S101" s="8"/>
      <c r="T101" s="8"/>
      <c r="U101" s="8"/>
      <c r="V101" s="8"/>
      <c r="W101" s="8"/>
      <c r="X101" s="8"/>
      <c r="Y101" s="8"/>
      <c r="Z101" s="8"/>
    </row>
    <row r="102" spans="1:26" ht="18" customHeight="1" x14ac:dyDescent="0.3">
      <c r="A102" s="8"/>
      <c r="B102" s="16"/>
      <c r="C102" s="16"/>
      <c r="D102" s="16"/>
      <c r="E102" s="16"/>
      <c r="F102" s="8"/>
      <c r="G102" s="8"/>
      <c r="H102" s="8"/>
      <c r="I102" s="8"/>
      <c r="J102" s="8"/>
      <c r="K102" s="8"/>
      <c r="L102" s="8"/>
      <c r="M102" s="8"/>
      <c r="N102" s="8"/>
      <c r="O102" s="8"/>
      <c r="P102" s="8"/>
      <c r="Q102" s="8"/>
      <c r="R102" s="8"/>
      <c r="S102" s="8"/>
      <c r="T102" s="8"/>
      <c r="U102" s="8"/>
      <c r="V102" s="8"/>
      <c r="W102" s="8"/>
      <c r="X102" s="8"/>
      <c r="Y102" s="8"/>
      <c r="Z102" s="8"/>
    </row>
    <row r="103" spans="1:26" ht="18" customHeight="1" x14ac:dyDescent="0.3">
      <c r="A103" s="8"/>
      <c r="B103" s="16"/>
      <c r="C103" s="16"/>
      <c r="D103" s="16"/>
      <c r="E103" s="16"/>
      <c r="F103" s="8"/>
      <c r="G103" s="8"/>
      <c r="H103" s="8"/>
      <c r="I103" s="8"/>
      <c r="J103" s="8"/>
      <c r="K103" s="8"/>
      <c r="L103" s="8"/>
      <c r="M103" s="8"/>
      <c r="N103" s="8"/>
      <c r="O103" s="8"/>
      <c r="P103" s="8"/>
      <c r="Q103" s="8"/>
      <c r="R103" s="8"/>
      <c r="S103" s="8"/>
      <c r="T103" s="8"/>
      <c r="U103" s="8"/>
      <c r="V103" s="8"/>
      <c r="W103" s="8"/>
      <c r="X103" s="8"/>
      <c r="Y103" s="8"/>
      <c r="Z103" s="8"/>
    </row>
    <row r="104" spans="1:26" ht="18" customHeight="1" x14ac:dyDescent="0.3">
      <c r="A104" s="8"/>
      <c r="B104" s="16"/>
      <c r="C104" s="16"/>
      <c r="D104" s="16"/>
      <c r="E104" s="16"/>
      <c r="F104" s="8"/>
      <c r="G104" s="8"/>
      <c r="H104" s="8"/>
      <c r="I104" s="8"/>
      <c r="J104" s="8"/>
      <c r="K104" s="8"/>
      <c r="L104" s="8"/>
      <c r="M104" s="8"/>
      <c r="N104" s="8"/>
      <c r="O104" s="8"/>
      <c r="P104" s="8"/>
      <c r="Q104" s="8"/>
      <c r="R104" s="8"/>
      <c r="S104" s="8"/>
      <c r="T104" s="8"/>
      <c r="U104" s="8"/>
      <c r="V104" s="8"/>
      <c r="W104" s="8"/>
      <c r="X104" s="8"/>
      <c r="Y104" s="8"/>
      <c r="Z104" s="8"/>
    </row>
    <row r="105" spans="1:26" ht="18" customHeight="1" x14ac:dyDescent="0.3">
      <c r="A105" s="8"/>
      <c r="B105" s="16"/>
      <c r="C105" s="16"/>
      <c r="D105" s="16"/>
      <c r="E105" s="16"/>
      <c r="F105" s="8"/>
      <c r="G105" s="8"/>
      <c r="H105" s="8"/>
      <c r="I105" s="8"/>
      <c r="J105" s="8"/>
      <c r="K105" s="8"/>
      <c r="L105" s="8"/>
      <c r="M105" s="8"/>
      <c r="N105" s="8"/>
      <c r="O105" s="8"/>
      <c r="P105" s="8"/>
      <c r="Q105" s="8"/>
      <c r="R105" s="8"/>
      <c r="S105" s="8"/>
      <c r="T105" s="8"/>
      <c r="U105" s="8"/>
      <c r="V105" s="8"/>
      <c r="W105" s="8"/>
      <c r="X105" s="8"/>
      <c r="Y105" s="8"/>
      <c r="Z105" s="8"/>
    </row>
    <row r="106" spans="1:26" ht="18" customHeight="1" x14ac:dyDescent="0.3">
      <c r="A106" s="8"/>
      <c r="B106" s="16"/>
      <c r="C106" s="16"/>
      <c r="D106" s="16"/>
      <c r="E106" s="16"/>
      <c r="F106" s="8"/>
      <c r="G106" s="8"/>
      <c r="H106" s="8"/>
      <c r="I106" s="8"/>
      <c r="J106" s="8"/>
      <c r="K106" s="8"/>
      <c r="L106" s="8"/>
      <c r="M106" s="8"/>
      <c r="N106" s="8"/>
      <c r="O106" s="8"/>
      <c r="P106" s="8"/>
      <c r="Q106" s="8"/>
      <c r="R106" s="8"/>
      <c r="S106" s="8"/>
      <c r="T106" s="8"/>
      <c r="U106" s="8"/>
      <c r="V106" s="8"/>
      <c r="W106" s="8"/>
      <c r="X106" s="8"/>
      <c r="Y106" s="8"/>
      <c r="Z106" s="8"/>
    </row>
    <row r="107" spans="1:26" ht="18" customHeight="1" x14ac:dyDescent="0.3">
      <c r="A107" s="8"/>
      <c r="B107" s="16"/>
      <c r="C107" s="16"/>
      <c r="D107" s="16"/>
      <c r="E107" s="16"/>
      <c r="F107" s="8"/>
      <c r="G107" s="8"/>
      <c r="H107" s="8"/>
      <c r="I107" s="8"/>
      <c r="J107" s="8"/>
      <c r="K107" s="8"/>
      <c r="L107" s="8"/>
      <c r="M107" s="8"/>
      <c r="N107" s="8"/>
      <c r="O107" s="8"/>
      <c r="P107" s="8"/>
      <c r="Q107" s="8"/>
      <c r="R107" s="8"/>
      <c r="S107" s="8"/>
      <c r="T107" s="8"/>
      <c r="U107" s="8"/>
      <c r="V107" s="8"/>
      <c r="W107" s="8"/>
      <c r="X107" s="8"/>
      <c r="Y107" s="8"/>
      <c r="Z107" s="8"/>
    </row>
    <row r="108" spans="1:26" ht="18" customHeight="1" x14ac:dyDescent="0.3">
      <c r="A108" s="8"/>
      <c r="B108" s="16"/>
      <c r="C108" s="16"/>
      <c r="D108" s="16"/>
      <c r="E108" s="16"/>
      <c r="F108" s="8"/>
      <c r="G108" s="8"/>
      <c r="H108" s="8"/>
      <c r="I108" s="8"/>
      <c r="J108" s="8"/>
      <c r="K108" s="8"/>
      <c r="L108" s="8"/>
      <c r="M108" s="8"/>
      <c r="N108" s="8"/>
      <c r="O108" s="8"/>
      <c r="P108" s="8"/>
      <c r="Q108" s="8"/>
      <c r="R108" s="8"/>
      <c r="S108" s="8"/>
      <c r="T108" s="8"/>
      <c r="U108" s="8"/>
      <c r="V108" s="8"/>
      <c r="W108" s="8"/>
      <c r="X108" s="8"/>
      <c r="Y108" s="8"/>
      <c r="Z108" s="8"/>
    </row>
    <row r="109" spans="1:26" ht="18" customHeight="1" x14ac:dyDescent="0.3">
      <c r="A109" s="8"/>
      <c r="B109" s="16"/>
      <c r="C109" s="16"/>
      <c r="D109" s="16"/>
      <c r="E109" s="16"/>
      <c r="F109" s="8"/>
      <c r="G109" s="8"/>
      <c r="H109" s="8"/>
      <c r="I109" s="8"/>
      <c r="J109" s="8"/>
      <c r="K109" s="8"/>
      <c r="L109" s="8"/>
      <c r="M109" s="8"/>
      <c r="N109" s="8"/>
      <c r="O109" s="8"/>
      <c r="P109" s="8"/>
      <c r="Q109" s="8"/>
      <c r="R109" s="8"/>
      <c r="S109" s="8"/>
      <c r="T109" s="8"/>
      <c r="U109" s="8"/>
      <c r="V109" s="8"/>
      <c r="W109" s="8"/>
      <c r="X109" s="8"/>
      <c r="Y109" s="8"/>
      <c r="Z109" s="8"/>
    </row>
    <row r="110" spans="1:26" ht="18" customHeight="1" x14ac:dyDescent="0.3">
      <c r="A110" s="8"/>
      <c r="B110" s="16"/>
      <c r="C110" s="16"/>
      <c r="D110" s="16"/>
      <c r="E110" s="16"/>
      <c r="F110" s="8"/>
      <c r="G110" s="8"/>
      <c r="H110" s="8"/>
      <c r="I110" s="8"/>
      <c r="J110" s="8"/>
      <c r="K110" s="8"/>
      <c r="L110" s="8"/>
      <c r="M110" s="8"/>
      <c r="N110" s="8"/>
      <c r="O110" s="8"/>
      <c r="P110" s="8"/>
      <c r="Q110" s="8"/>
      <c r="R110" s="8"/>
      <c r="S110" s="8"/>
      <c r="T110" s="8"/>
      <c r="U110" s="8"/>
      <c r="V110" s="8"/>
      <c r="W110" s="8"/>
      <c r="X110" s="8"/>
      <c r="Y110" s="8"/>
      <c r="Z110" s="8"/>
    </row>
    <row r="111" spans="1:26" ht="18" customHeight="1" x14ac:dyDescent="0.3">
      <c r="A111" s="8"/>
      <c r="B111" s="16"/>
      <c r="C111" s="16"/>
      <c r="D111" s="16"/>
      <c r="E111" s="16"/>
      <c r="F111" s="8"/>
      <c r="G111" s="8"/>
      <c r="H111" s="8"/>
      <c r="I111" s="8"/>
      <c r="J111" s="8"/>
      <c r="K111" s="8"/>
      <c r="L111" s="8"/>
      <c r="M111" s="8"/>
      <c r="N111" s="8"/>
      <c r="O111" s="8"/>
      <c r="P111" s="8"/>
      <c r="Q111" s="8"/>
      <c r="R111" s="8"/>
      <c r="S111" s="8"/>
      <c r="T111" s="8"/>
      <c r="U111" s="8"/>
      <c r="V111" s="8"/>
      <c r="W111" s="8"/>
      <c r="X111" s="8"/>
      <c r="Y111" s="8"/>
      <c r="Z111" s="8"/>
    </row>
    <row r="112" spans="1:26" ht="18" customHeight="1" x14ac:dyDescent="0.3">
      <c r="A112" s="8"/>
      <c r="B112" s="16"/>
      <c r="C112" s="16"/>
      <c r="D112" s="16"/>
      <c r="E112" s="16"/>
      <c r="F112" s="8"/>
      <c r="G112" s="8"/>
      <c r="H112" s="8"/>
      <c r="I112" s="8"/>
      <c r="J112" s="8"/>
      <c r="K112" s="8"/>
      <c r="L112" s="8"/>
      <c r="M112" s="8"/>
      <c r="N112" s="8"/>
      <c r="O112" s="8"/>
      <c r="P112" s="8"/>
      <c r="Q112" s="8"/>
      <c r="R112" s="8"/>
      <c r="S112" s="8"/>
      <c r="T112" s="8"/>
      <c r="U112" s="8"/>
      <c r="V112" s="8"/>
      <c r="W112" s="8"/>
      <c r="X112" s="8"/>
      <c r="Y112" s="8"/>
      <c r="Z112" s="8"/>
    </row>
    <row r="113" spans="1:26" ht="18" customHeight="1" x14ac:dyDescent="0.3">
      <c r="A113" s="8"/>
      <c r="B113" s="16"/>
      <c r="C113" s="16"/>
      <c r="D113" s="16"/>
      <c r="E113" s="16"/>
      <c r="F113" s="8"/>
      <c r="G113" s="8"/>
      <c r="H113" s="8"/>
      <c r="I113" s="8"/>
      <c r="J113" s="8"/>
      <c r="K113" s="8"/>
      <c r="L113" s="8"/>
      <c r="M113" s="8"/>
      <c r="N113" s="8"/>
      <c r="O113" s="8"/>
      <c r="P113" s="8"/>
      <c r="Q113" s="8"/>
      <c r="R113" s="8"/>
      <c r="S113" s="8"/>
      <c r="T113" s="8"/>
      <c r="U113" s="8"/>
      <c r="V113" s="8"/>
      <c r="W113" s="8"/>
      <c r="X113" s="8"/>
      <c r="Y113" s="8"/>
      <c r="Z113" s="8"/>
    </row>
    <row r="114" spans="1:26" ht="18" customHeight="1" x14ac:dyDescent="0.3">
      <c r="A114" s="8"/>
      <c r="B114" s="16"/>
      <c r="C114" s="16"/>
      <c r="D114" s="16"/>
      <c r="E114" s="16"/>
      <c r="F114" s="8"/>
      <c r="G114" s="8"/>
      <c r="H114" s="8"/>
      <c r="I114" s="8"/>
      <c r="J114" s="8"/>
      <c r="K114" s="8"/>
      <c r="L114" s="8"/>
      <c r="M114" s="8"/>
      <c r="N114" s="8"/>
      <c r="O114" s="8"/>
      <c r="P114" s="8"/>
      <c r="Q114" s="8"/>
      <c r="R114" s="8"/>
      <c r="S114" s="8"/>
      <c r="T114" s="8"/>
      <c r="U114" s="8"/>
      <c r="V114" s="8"/>
      <c r="W114" s="8"/>
      <c r="X114" s="8"/>
      <c r="Y114" s="8"/>
      <c r="Z114" s="8"/>
    </row>
    <row r="115" spans="1:26" ht="18" customHeight="1" x14ac:dyDescent="0.3">
      <c r="A115" s="8"/>
      <c r="B115" s="16"/>
      <c r="C115" s="16"/>
      <c r="D115" s="16"/>
      <c r="E115" s="16"/>
      <c r="F115" s="8"/>
      <c r="G115" s="8"/>
      <c r="H115" s="8"/>
      <c r="I115" s="8"/>
      <c r="J115" s="8"/>
      <c r="K115" s="8"/>
      <c r="L115" s="8"/>
      <c r="M115" s="8"/>
      <c r="N115" s="8"/>
      <c r="O115" s="8"/>
      <c r="P115" s="8"/>
      <c r="Q115" s="8"/>
      <c r="R115" s="8"/>
      <c r="S115" s="8"/>
      <c r="T115" s="8"/>
      <c r="U115" s="8"/>
      <c r="V115" s="8"/>
      <c r="W115" s="8"/>
      <c r="X115" s="8"/>
      <c r="Y115" s="8"/>
      <c r="Z115" s="8"/>
    </row>
    <row r="116" spans="1:26" ht="18" customHeight="1" x14ac:dyDescent="0.3">
      <c r="A116" s="8"/>
      <c r="B116" s="16"/>
      <c r="C116" s="16"/>
      <c r="D116" s="16"/>
      <c r="E116" s="16"/>
      <c r="F116" s="8"/>
      <c r="G116" s="8"/>
      <c r="H116" s="8"/>
      <c r="I116" s="8"/>
      <c r="J116" s="8"/>
      <c r="K116" s="8"/>
      <c r="L116" s="8"/>
      <c r="M116" s="8"/>
      <c r="N116" s="8"/>
      <c r="O116" s="8"/>
      <c r="P116" s="8"/>
      <c r="Q116" s="8"/>
      <c r="R116" s="8"/>
      <c r="S116" s="8"/>
      <c r="T116" s="8"/>
      <c r="U116" s="8"/>
      <c r="V116" s="8"/>
      <c r="W116" s="8"/>
      <c r="X116" s="8"/>
      <c r="Y116" s="8"/>
      <c r="Z116" s="8"/>
    </row>
    <row r="117" spans="1:26" ht="18" customHeight="1" x14ac:dyDescent="0.3">
      <c r="A117" s="8"/>
      <c r="B117" s="16"/>
      <c r="C117" s="16"/>
      <c r="D117" s="16"/>
      <c r="E117" s="16"/>
      <c r="F117" s="8"/>
      <c r="G117" s="8"/>
      <c r="H117" s="8"/>
      <c r="I117" s="8"/>
      <c r="J117" s="8"/>
      <c r="K117" s="8"/>
      <c r="L117" s="8"/>
      <c r="M117" s="8"/>
      <c r="N117" s="8"/>
      <c r="O117" s="8"/>
      <c r="P117" s="8"/>
      <c r="Q117" s="8"/>
      <c r="R117" s="8"/>
      <c r="S117" s="8"/>
      <c r="T117" s="8"/>
      <c r="U117" s="8"/>
      <c r="V117" s="8"/>
      <c r="W117" s="8"/>
      <c r="X117" s="8"/>
      <c r="Y117" s="8"/>
      <c r="Z117" s="8"/>
    </row>
    <row r="118" spans="1:26" ht="18" customHeight="1" x14ac:dyDescent="0.3">
      <c r="A118" s="8"/>
      <c r="B118" s="16"/>
      <c r="C118" s="16"/>
      <c r="D118" s="16"/>
      <c r="E118" s="16"/>
      <c r="F118" s="8"/>
      <c r="G118" s="8"/>
      <c r="H118" s="8"/>
      <c r="I118" s="8"/>
      <c r="J118" s="8"/>
      <c r="K118" s="8"/>
      <c r="L118" s="8"/>
      <c r="M118" s="8"/>
      <c r="N118" s="8"/>
      <c r="O118" s="8"/>
      <c r="P118" s="8"/>
      <c r="Q118" s="8"/>
      <c r="R118" s="8"/>
      <c r="S118" s="8"/>
      <c r="T118" s="8"/>
      <c r="U118" s="8"/>
      <c r="V118" s="8"/>
      <c r="W118" s="8"/>
      <c r="X118" s="8"/>
      <c r="Y118" s="8"/>
      <c r="Z118" s="8"/>
    </row>
    <row r="119" spans="1:26" ht="18" customHeight="1" x14ac:dyDescent="0.3">
      <c r="A119" s="8"/>
      <c r="B119" s="16"/>
      <c r="C119" s="16"/>
      <c r="D119" s="16"/>
      <c r="E119" s="16"/>
      <c r="F119" s="8"/>
      <c r="G119" s="8"/>
      <c r="H119" s="8"/>
      <c r="I119" s="8"/>
      <c r="J119" s="8"/>
      <c r="K119" s="8"/>
      <c r="L119" s="8"/>
      <c r="M119" s="8"/>
      <c r="N119" s="8"/>
      <c r="O119" s="8"/>
      <c r="P119" s="8"/>
      <c r="Q119" s="8"/>
      <c r="R119" s="8"/>
      <c r="S119" s="8"/>
      <c r="T119" s="8"/>
      <c r="U119" s="8"/>
      <c r="V119" s="8"/>
      <c r="W119" s="8"/>
      <c r="X119" s="8"/>
      <c r="Y119" s="8"/>
      <c r="Z119" s="8"/>
    </row>
    <row r="120" spans="1:26" ht="18" customHeight="1" x14ac:dyDescent="0.3">
      <c r="A120" s="8"/>
      <c r="B120" s="16"/>
      <c r="C120" s="16"/>
      <c r="D120" s="16"/>
      <c r="E120" s="16"/>
      <c r="F120" s="8"/>
      <c r="G120" s="8"/>
      <c r="H120" s="8"/>
      <c r="I120" s="8"/>
      <c r="J120" s="8"/>
      <c r="K120" s="8"/>
      <c r="L120" s="8"/>
      <c r="M120" s="8"/>
      <c r="N120" s="8"/>
      <c r="O120" s="8"/>
      <c r="P120" s="8"/>
      <c r="Q120" s="8"/>
      <c r="R120" s="8"/>
      <c r="S120" s="8"/>
      <c r="T120" s="8"/>
      <c r="U120" s="8"/>
      <c r="V120" s="8"/>
      <c r="W120" s="8"/>
      <c r="X120" s="8"/>
      <c r="Y120" s="8"/>
      <c r="Z120" s="8"/>
    </row>
    <row r="121" spans="1:26" ht="18" customHeight="1" x14ac:dyDescent="0.3">
      <c r="A121" s="8"/>
      <c r="B121" s="16"/>
      <c r="C121" s="16"/>
      <c r="D121" s="16"/>
      <c r="E121" s="16"/>
      <c r="F121" s="8"/>
      <c r="G121" s="8"/>
      <c r="H121" s="8"/>
      <c r="I121" s="8"/>
      <c r="J121" s="8"/>
      <c r="K121" s="8"/>
      <c r="L121" s="8"/>
      <c r="M121" s="8"/>
      <c r="N121" s="8"/>
      <c r="O121" s="8"/>
      <c r="P121" s="8"/>
      <c r="Q121" s="8"/>
      <c r="R121" s="8"/>
      <c r="S121" s="8"/>
      <c r="T121" s="8"/>
      <c r="U121" s="8"/>
      <c r="V121" s="8"/>
      <c r="W121" s="8"/>
      <c r="X121" s="8"/>
      <c r="Y121" s="8"/>
      <c r="Z121" s="8"/>
    </row>
    <row r="122" spans="1:26" ht="18" customHeight="1" x14ac:dyDescent="0.3">
      <c r="A122" s="8"/>
      <c r="B122" s="16"/>
      <c r="C122" s="16"/>
      <c r="D122" s="16"/>
      <c r="E122" s="16"/>
      <c r="F122" s="8"/>
      <c r="G122" s="8"/>
      <c r="H122" s="8"/>
      <c r="I122" s="8"/>
      <c r="J122" s="8"/>
      <c r="K122" s="8"/>
      <c r="L122" s="8"/>
      <c r="M122" s="8"/>
      <c r="N122" s="8"/>
      <c r="O122" s="8"/>
      <c r="P122" s="8"/>
      <c r="Q122" s="8"/>
      <c r="R122" s="8"/>
      <c r="S122" s="8"/>
      <c r="T122" s="8"/>
      <c r="U122" s="8"/>
      <c r="V122" s="8"/>
      <c r="W122" s="8"/>
      <c r="X122" s="8"/>
      <c r="Y122" s="8"/>
      <c r="Z122" s="8"/>
    </row>
    <row r="123" spans="1:26" ht="18" customHeight="1" x14ac:dyDescent="0.3">
      <c r="A123" s="8"/>
      <c r="B123" s="16"/>
      <c r="C123" s="16"/>
      <c r="D123" s="16"/>
      <c r="E123" s="16"/>
      <c r="F123" s="8"/>
      <c r="G123" s="8"/>
      <c r="H123" s="8"/>
      <c r="I123" s="8"/>
      <c r="J123" s="8"/>
      <c r="K123" s="8"/>
      <c r="L123" s="8"/>
      <c r="M123" s="8"/>
      <c r="N123" s="8"/>
      <c r="O123" s="8"/>
      <c r="P123" s="8"/>
      <c r="Q123" s="8"/>
      <c r="R123" s="8"/>
      <c r="S123" s="8"/>
      <c r="T123" s="8"/>
      <c r="U123" s="8"/>
      <c r="V123" s="8"/>
      <c r="W123" s="8"/>
      <c r="X123" s="8"/>
      <c r="Y123" s="8"/>
      <c r="Z123" s="8"/>
    </row>
    <row r="124" spans="1:26" ht="18" customHeight="1" x14ac:dyDescent="0.3">
      <c r="A124" s="8"/>
      <c r="B124" s="16"/>
      <c r="C124" s="16"/>
      <c r="D124" s="16"/>
      <c r="E124" s="16"/>
      <c r="F124" s="8"/>
      <c r="G124" s="8"/>
      <c r="H124" s="8"/>
      <c r="I124" s="8"/>
      <c r="J124" s="8"/>
      <c r="K124" s="8"/>
      <c r="L124" s="8"/>
      <c r="M124" s="8"/>
      <c r="N124" s="8"/>
      <c r="O124" s="8"/>
      <c r="P124" s="8"/>
      <c r="Q124" s="8"/>
      <c r="R124" s="8"/>
      <c r="S124" s="8"/>
      <c r="T124" s="8"/>
      <c r="U124" s="8"/>
      <c r="V124" s="8"/>
      <c r="W124" s="8"/>
      <c r="X124" s="8"/>
      <c r="Y124" s="8"/>
      <c r="Z124" s="8"/>
    </row>
    <row r="125" spans="1:26" ht="18" customHeight="1" x14ac:dyDescent="0.3">
      <c r="A125" s="8"/>
      <c r="B125" s="16"/>
      <c r="C125" s="16"/>
      <c r="D125" s="16"/>
      <c r="E125" s="16"/>
      <c r="F125" s="8"/>
      <c r="G125" s="8"/>
      <c r="H125" s="8"/>
      <c r="I125" s="8"/>
      <c r="J125" s="8"/>
      <c r="K125" s="8"/>
      <c r="L125" s="8"/>
      <c r="M125" s="8"/>
      <c r="N125" s="8"/>
      <c r="O125" s="8"/>
      <c r="P125" s="8"/>
      <c r="Q125" s="8"/>
      <c r="R125" s="8"/>
      <c r="S125" s="8"/>
      <c r="T125" s="8"/>
      <c r="U125" s="8"/>
      <c r="V125" s="8"/>
      <c r="W125" s="8"/>
      <c r="X125" s="8"/>
      <c r="Y125" s="8"/>
      <c r="Z125" s="8"/>
    </row>
    <row r="126" spans="1:26" ht="18" customHeight="1" x14ac:dyDescent="0.3">
      <c r="A126" s="8"/>
      <c r="B126" s="16"/>
      <c r="C126" s="16"/>
      <c r="D126" s="16"/>
      <c r="E126" s="16"/>
      <c r="F126" s="8"/>
      <c r="G126" s="8"/>
      <c r="H126" s="8"/>
      <c r="I126" s="8"/>
      <c r="J126" s="8"/>
      <c r="K126" s="8"/>
      <c r="L126" s="8"/>
      <c r="M126" s="8"/>
      <c r="N126" s="8"/>
      <c r="O126" s="8"/>
      <c r="P126" s="8"/>
      <c r="Q126" s="8"/>
      <c r="R126" s="8"/>
      <c r="S126" s="8"/>
      <c r="T126" s="8"/>
      <c r="U126" s="8"/>
      <c r="V126" s="8"/>
      <c r="W126" s="8"/>
      <c r="X126" s="8"/>
      <c r="Y126" s="8"/>
      <c r="Z126" s="8"/>
    </row>
    <row r="127" spans="1:26" ht="18" customHeight="1" x14ac:dyDescent="0.3">
      <c r="A127" s="8"/>
      <c r="B127" s="16"/>
      <c r="C127" s="16"/>
      <c r="D127" s="16"/>
      <c r="E127" s="16"/>
      <c r="F127" s="8"/>
      <c r="G127" s="8"/>
      <c r="H127" s="8"/>
      <c r="I127" s="8"/>
      <c r="J127" s="8"/>
      <c r="K127" s="8"/>
      <c r="L127" s="8"/>
      <c r="M127" s="8"/>
      <c r="N127" s="8"/>
      <c r="O127" s="8"/>
      <c r="P127" s="8"/>
      <c r="Q127" s="8"/>
      <c r="R127" s="8"/>
      <c r="S127" s="8"/>
      <c r="T127" s="8"/>
      <c r="U127" s="8"/>
      <c r="V127" s="8"/>
      <c r="W127" s="8"/>
      <c r="X127" s="8"/>
      <c r="Y127" s="8"/>
      <c r="Z127" s="8"/>
    </row>
    <row r="128" spans="1:26" ht="18" customHeight="1" x14ac:dyDescent="0.3">
      <c r="A128" s="8"/>
      <c r="B128" s="16"/>
      <c r="C128" s="16"/>
      <c r="D128" s="16"/>
      <c r="E128" s="16"/>
      <c r="F128" s="8"/>
      <c r="G128" s="8"/>
      <c r="H128" s="8"/>
      <c r="I128" s="8"/>
      <c r="J128" s="8"/>
      <c r="K128" s="8"/>
      <c r="L128" s="8"/>
      <c r="M128" s="8"/>
      <c r="N128" s="8"/>
      <c r="O128" s="8"/>
      <c r="P128" s="8"/>
      <c r="Q128" s="8"/>
      <c r="R128" s="8"/>
      <c r="S128" s="8"/>
      <c r="T128" s="8"/>
      <c r="U128" s="8"/>
      <c r="V128" s="8"/>
      <c r="W128" s="8"/>
      <c r="X128" s="8"/>
      <c r="Y128" s="8"/>
      <c r="Z128" s="8"/>
    </row>
    <row r="129" spans="1:26" ht="18" customHeight="1" x14ac:dyDescent="0.3">
      <c r="A129" s="8"/>
      <c r="B129" s="16"/>
      <c r="C129" s="16"/>
      <c r="D129" s="16"/>
      <c r="E129" s="16"/>
      <c r="F129" s="8"/>
      <c r="G129" s="8"/>
      <c r="H129" s="8"/>
      <c r="I129" s="8"/>
      <c r="J129" s="8"/>
      <c r="K129" s="8"/>
      <c r="L129" s="8"/>
      <c r="M129" s="8"/>
      <c r="N129" s="8"/>
      <c r="O129" s="8"/>
      <c r="P129" s="8"/>
      <c r="Q129" s="8"/>
      <c r="R129" s="8"/>
      <c r="S129" s="8"/>
      <c r="T129" s="8"/>
      <c r="U129" s="8"/>
      <c r="V129" s="8"/>
      <c r="W129" s="8"/>
      <c r="X129" s="8"/>
      <c r="Y129" s="8"/>
      <c r="Z129" s="8"/>
    </row>
    <row r="130" spans="1:26" ht="18" customHeight="1" x14ac:dyDescent="0.3">
      <c r="A130" s="8"/>
      <c r="B130" s="16"/>
      <c r="C130" s="16"/>
      <c r="D130" s="16"/>
      <c r="E130" s="16"/>
      <c r="F130" s="8"/>
      <c r="G130" s="8"/>
      <c r="H130" s="8"/>
      <c r="I130" s="8"/>
      <c r="J130" s="8"/>
      <c r="K130" s="8"/>
      <c r="L130" s="8"/>
      <c r="M130" s="8"/>
      <c r="N130" s="8"/>
      <c r="O130" s="8"/>
      <c r="P130" s="8"/>
      <c r="Q130" s="8"/>
      <c r="R130" s="8"/>
      <c r="S130" s="8"/>
      <c r="T130" s="8"/>
      <c r="U130" s="8"/>
      <c r="V130" s="8"/>
      <c r="W130" s="8"/>
      <c r="X130" s="8"/>
      <c r="Y130" s="8"/>
      <c r="Z130" s="8"/>
    </row>
    <row r="131" spans="1:26" ht="18" customHeight="1" x14ac:dyDescent="0.3">
      <c r="A131" s="8"/>
      <c r="B131" s="16"/>
      <c r="C131" s="16"/>
      <c r="D131" s="16"/>
      <c r="E131" s="16"/>
      <c r="F131" s="8"/>
      <c r="G131" s="8"/>
      <c r="H131" s="8"/>
      <c r="I131" s="8"/>
      <c r="J131" s="8"/>
      <c r="K131" s="8"/>
      <c r="L131" s="8"/>
      <c r="M131" s="8"/>
      <c r="N131" s="8"/>
      <c r="O131" s="8"/>
      <c r="P131" s="8"/>
      <c r="Q131" s="8"/>
      <c r="R131" s="8"/>
      <c r="S131" s="8"/>
      <c r="T131" s="8"/>
      <c r="U131" s="8"/>
      <c r="V131" s="8"/>
      <c r="W131" s="8"/>
      <c r="X131" s="8"/>
      <c r="Y131" s="8"/>
      <c r="Z131" s="8"/>
    </row>
    <row r="132" spans="1:26" ht="15.75" customHeight="1" x14ac:dyDescent="0.3">
      <c r="A132" s="8"/>
      <c r="B132" s="8"/>
      <c r="C132" s="9"/>
      <c r="D132" s="9"/>
      <c r="E132" s="8"/>
      <c r="F132" s="8"/>
      <c r="G132" s="8"/>
      <c r="H132" s="8"/>
      <c r="I132" s="8"/>
      <c r="J132" s="8"/>
      <c r="K132" s="8"/>
      <c r="L132" s="8"/>
      <c r="M132" s="8"/>
      <c r="N132" s="8"/>
      <c r="O132" s="8"/>
      <c r="P132" s="8"/>
      <c r="Q132" s="8"/>
      <c r="R132" s="8"/>
      <c r="S132" s="8"/>
      <c r="T132" s="8"/>
      <c r="U132" s="8"/>
      <c r="V132" s="8"/>
      <c r="W132" s="8"/>
      <c r="X132" s="8"/>
      <c r="Y132" s="8"/>
      <c r="Z132" s="8"/>
    </row>
    <row r="133" spans="1:26" ht="15.75" customHeight="1" x14ac:dyDescent="0.3">
      <c r="A133" s="8"/>
      <c r="B133" s="8"/>
      <c r="C133" s="9"/>
      <c r="D133" s="9"/>
      <c r="E133" s="8"/>
      <c r="F133" s="8"/>
      <c r="G133" s="8"/>
      <c r="H133" s="8"/>
      <c r="I133" s="8"/>
      <c r="J133" s="8"/>
      <c r="K133" s="8"/>
      <c r="L133" s="8"/>
      <c r="M133" s="8"/>
      <c r="N133" s="8"/>
      <c r="O133" s="8"/>
      <c r="P133" s="8"/>
      <c r="Q133" s="8"/>
      <c r="R133" s="8"/>
      <c r="S133" s="8"/>
      <c r="T133" s="8"/>
      <c r="U133" s="8"/>
      <c r="V133" s="8"/>
      <c r="W133" s="8"/>
      <c r="X133" s="8"/>
      <c r="Y133" s="8"/>
      <c r="Z133" s="8"/>
    </row>
    <row r="134" spans="1:26" ht="15.75" customHeight="1" x14ac:dyDescent="0.3">
      <c r="A134" s="8"/>
      <c r="B134" s="8"/>
      <c r="C134" s="9"/>
      <c r="D134" s="9"/>
      <c r="E134" s="8"/>
      <c r="F134" s="8"/>
      <c r="G134" s="8"/>
      <c r="H134" s="8"/>
      <c r="I134" s="8"/>
      <c r="J134" s="8"/>
      <c r="K134" s="8"/>
      <c r="L134" s="8"/>
      <c r="M134" s="8"/>
      <c r="N134" s="8"/>
      <c r="O134" s="8"/>
      <c r="P134" s="8"/>
      <c r="Q134" s="8"/>
      <c r="R134" s="8"/>
      <c r="S134" s="8"/>
      <c r="T134" s="8"/>
      <c r="U134" s="8"/>
      <c r="V134" s="8"/>
      <c r="W134" s="8"/>
      <c r="X134" s="8"/>
      <c r="Y134" s="8"/>
      <c r="Z134" s="8"/>
    </row>
    <row r="135" spans="1:26" ht="15.75" customHeight="1" x14ac:dyDescent="0.3">
      <c r="A135" s="8"/>
      <c r="B135" s="8"/>
      <c r="C135" s="9"/>
      <c r="D135" s="9"/>
      <c r="E135" s="8"/>
      <c r="F135" s="8"/>
      <c r="G135" s="8"/>
      <c r="H135" s="8"/>
      <c r="I135" s="8"/>
      <c r="J135" s="8"/>
      <c r="K135" s="8"/>
      <c r="L135" s="8"/>
      <c r="M135" s="8"/>
      <c r="N135" s="8"/>
      <c r="O135" s="8"/>
      <c r="P135" s="8"/>
      <c r="Q135" s="8"/>
      <c r="R135" s="8"/>
      <c r="S135" s="8"/>
      <c r="T135" s="8"/>
      <c r="U135" s="8"/>
      <c r="V135" s="8"/>
      <c r="W135" s="8"/>
      <c r="X135" s="8"/>
      <c r="Y135" s="8"/>
      <c r="Z135" s="8"/>
    </row>
    <row r="136" spans="1:26" ht="15.75" customHeight="1" x14ac:dyDescent="0.3">
      <c r="A136" s="8"/>
      <c r="B136" s="8"/>
      <c r="C136" s="9"/>
      <c r="D136" s="9"/>
      <c r="E136" s="8"/>
      <c r="F136" s="8"/>
      <c r="G136" s="8"/>
      <c r="H136" s="8"/>
      <c r="I136" s="8"/>
      <c r="J136" s="8"/>
      <c r="K136" s="8"/>
      <c r="L136" s="8"/>
      <c r="M136" s="8"/>
      <c r="N136" s="8"/>
      <c r="O136" s="8"/>
      <c r="P136" s="8"/>
      <c r="Q136" s="8"/>
      <c r="R136" s="8"/>
      <c r="S136" s="8"/>
      <c r="T136" s="8"/>
      <c r="U136" s="8"/>
      <c r="V136" s="8"/>
      <c r="W136" s="8"/>
      <c r="X136" s="8"/>
      <c r="Y136" s="8"/>
      <c r="Z136" s="8"/>
    </row>
    <row r="137" spans="1:26" ht="15.75" customHeight="1" x14ac:dyDescent="0.3">
      <c r="A137" s="8"/>
      <c r="B137" s="8"/>
      <c r="C137" s="9"/>
      <c r="D137" s="9"/>
      <c r="E137" s="8"/>
      <c r="F137" s="8"/>
      <c r="G137" s="8"/>
      <c r="H137" s="8"/>
      <c r="I137" s="8"/>
      <c r="J137" s="8"/>
      <c r="K137" s="8"/>
      <c r="L137" s="8"/>
      <c r="M137" s="8"/>
      <c r="N137" s="8"/>
      <c r="O137" s="8"/>
      <c r="P137" s="8"/>
      <c r="Q137" s="8"/>
      <c r="R137" s="8"/>
      <c r="S137" s="8"/>
      <c r="T137" s="8"/>
      <c r="U137" s="8"/>
      <c r="V137" s="8"/>
      <c r="W137" s="8"/>
      <c r="X137" s="8"/>
      <c r="Y137" s="8"/>
      <c r="Z137" s="8"/>
    </row>
    <row r="138" spans="1:26" ht="15.75" customHeight="1" x14ac:dyDescent="0.3">
      <c r="A138" s="8"/>
      <c r="B138" s="8"/>
      <c r="C138" s="9"/>
      <c r="D138" s="9"/>
      <c r="E138" s="8"/>
      <c r="F138" s="8"/>
      <c r="G138" s="8"/>
      <c r="H138" s="8"/>
      <c r="I138" s="8"/>
      <c r="J138" s="8"/>
      <c r="K138" s="8"/>
      <c r="L138" s="8"/>
      <c r="M138" s="8"/>
      <c r="N138" s="8"/>
      <c r="O138" s="8"/>
      <c r="P138" s="8"/>
      <c r="Q138" s="8"/>
      <c r="R138" s="8"/>
      <c r="S138" s="8"/>
      <c r="T138" s="8"/>
      <c r="U138" s="8"/>
      <c r="V138" s="8"/>
      <c r="W138" s="8"/>
      <c r="X138" s="8"/>
      <c r="Y138" s="8"/>
      <c r="Z138" s="8"/>
    </row>
    <row r="139" spans="1:26" ht="15.75" customHeight="1" x14ac:dyDescent="0.3">
      <c r="A139" s="8"/>
      <c r="B139" s="8"/>
      <c r="C139" s="9"/>
      <c r="D139" s="9"/>
      <c r="E139" s="8"/>
      <c r="F139" s="8"/>
      <c r="G139" s="8"/>
      <c r="H139" s="8"/>
      <c r="I139" s="8"/>
      <c r="J139" s="8"/>
      <c r="K139" s="8"/>
      <c r="L139" s="8"/>
      <c r="M139" s="8"/>
      <c r="N139" s="8"/>
      <c r="O139" s="8"/>
      <c r="P139" s="8"/>
      <c r="Q139" s="8"/>
      <c r="R139" s="8"/>
      <c r="S139" s="8"/>
      <c r="T139" s="8"/>
      <c r="U139" s="8"/>
      <c r="V139" s="8"/>
      <c r="W139" s="8"/>
      <c r="X139" s="8"/>
      <c r="Y139" s="8"/>
      <c r="Z139" s="8"/>
    </row>
    <row r="140" spans="1:26" ht="15.75" customHeight="1" x14ac:dyDescent="0.3">
      <c r="A140" s="8"/>
      <c r="B140" s="8"/>
      <c r="C140" s="9"/>
      <c r="D140" s="9"/>
      <c r="E140" s="8"/>
      <c r="F140" s="8"/>
      <c r="G140" s="8"/>
      <c r="H140" s="8"/>
      <c r="I140" s="8"/>
      <c r="J140" s="8"/>
      <c r="K140" s="8"/>
      <c r="L140" s="8"/>
      <c r="M140" s="8"/>
      <c r="N140" s="8"/>
      <c r="O140" s="8"/>
      <c r="P140" s="8"/>
      <c r="Q140" s="8"/>
      <c r="R140" s="8"/>
      <c r="S140" s="8"/>
      <c r="T140" s="8"/>
      <c r="U140" s="8"/>
      <c r="V140" s="8"/>
      <c r="W140" s="8"/>
      <c r="X140" s="8"/>
      <c r="Y140" s="8"/>
      <c r="Z140" s="8"/>
    </row>
    <row r="141" spans="1:26" ht="15.75" customHeight="1" x14ac:dyDescent="0.3">
      <c r="A141" s="8"/>
      <c r="B141" s="8"/>
      <c r="C141" s="9"/>
      <c r="D141" s="9"/>
      <c r="E141" s="8"/>
      <c r="F141" s="8"/>
      <c r="G141" s="8"/>
      <c r="H141" s="8"/>
      <c r="I141" s="8"/>
      <c r="J141" s="8"/>
      <c r="K141" s="8"/>
      <c r="L141" s="8"/>
      <c r="M141" s="8"/>
      <c r="N141" s="8"/>
      <c r="O141" s="8"/>
      <c r="P141" s="8"/>
      <c r="Q141" s="8"/>
      <c r="R141" s="8"/>
      <c r="S141" s="8"/>
      <c r="T141" s="8"/>
      <c r="U141" s="8"/>
      <c r="V141" s="8"/>
      <c r="W141" s="8"/>
      <c r="X141" s="8"/>
      <c r="Y141" s="8"/>
      <c r="Z141" s="8"/>
    </row>
    <row r="142" spans="1:26" ht="15.75" customHeight="1" x14ac:dyDescent="0.3">
      <c r="A142" s="8"/>
      <c r="B142" s="8"/>
      <c r="C142" s="9"/>
      <c r="D142" s="9"/>
      <c r="E142" s="8"/>
      <c r="F142" s="8"/>
      <c r="G142" s="8"/>
      <c r="H142" s="8"/>
      <c r="I142" s="8"/>
      <c r="J142" s="8"/>
      <c r="K142" s="8"/>
      <c r="L142" s="8"/>
      <c r="M142" s="8"/>
      <c r="N142" s="8"/>
      <c r="O142" s="8"/>
      <c r="P142" s="8"/>
      <c r="Q142" s="8"/>
      <c r="R142" s="8"/>
      <c r="S142" s="8"/>
      <c r="T142" s="8"/>
      <c r="U142" s="8"/>
      <c r="V142" s="8"/>
      <c r="W142" s="8"/>
      <c r="X142" s="8"/>
      <c r="Y142" s="8"/>
      <c r="Z142" s="8"/>
    </row>
    <row r="143" spans="1:26" ht="15.75" customHeight="1" x14ac:dyDescent="0.3">
      <c r="A143" s="8"/>
      <c r="B143" s="8"/>
      <c r="C143" s="9"/>
      <c r="D143" s="9"/>
      <c r="E143" s="8"/>
      <c r="F143" s="8"/>
      <c r="G143" s="8"/>
      <c r="H143" s="8"/>
      <c r="I143" s="8"/>
      <c r="J143" s="8"/>
      <c r="K143" s="8"/>
      <c r="L143" s="8"/>
      <c r="M143" s="8"/>
      <c r="N143" s="8"/>
      <c r="O143" s="8"/>
      <c r="P143" s="8"/>
      <c r="Q143" s="8"/>
      <c r="R143" s="8"/>
      <c r="S143" s="8"/>
      <c r="T143" s="8"/>
      <c r="U143" s="8"/>
      <c r="V143" s="8"/>
      <c r="W143" s="8"/>
      <c r="X143" s="8"/>
      <c r="Y143" s="8"/>
      <c r="Z143" s="8"/>
    </row>
    <row r="144" spans="1:26" ht="15.75" customHeight="1" x14ac:dyDescent="0.3">
      <c r="A144" s="8"/>
      <c r="B144" s="8"/>
      <c r="C144" s="9"/>
      <c r="D144" s="9"/>
      <c r="E144" s="8"/>
      <c r="F144" s="8"/>
      <c r="G144" s="8"/>
      <c r="H144" s="8"/>
      <c r="I144" s="8"/>
      <c r="J144" s="8"/>
      <c r="K144" s="8"/>
      <c r="L144" s="8"/>
      <c r="M144" s="8"/>
      <c r="N144" s="8"/>
      <c r="O144" s="8"/>
      <c r="P144" s="8"/>
      <c r="Q144" s="8"/>
      <c r="R144" s="8"/>
      <c r="S144" s="8"/>
      <c r="T144" s="8"/>
      <c r="U144" s="8"/>
      <c r="V144" s="8"/>
      <c r="W144" s="8"/>
      <c r="X144" s="8"/>
      <c r="Y144" s="8"/>
      <c r="Z144" s="8"/>
    </row>
    <row r="145" spans="1:26" ht="15.75" customHeight="1" x14ac:dyDescent="0.3">
      <c r="A145" s="8"/>
      <c r="B145" s="8"/>
      <c r="C145" s="9"/>
      <c r="D145" s="9"/>
      <c r="E145" s="8"/>
      <c r="F145" s="8"/>
      <c r="G145" s="8"/>
      <c r="H145" s="8"/>
      <c r="I145" s="8"/>
      <c r="J145" s="8"/>
      <c r="K145" s="8"/>
      <c r="L145" s="8"/>
      <c r="M145" s="8"/>
      <c r="N145" s="8"/>
      <c r="O145" s="8"/>
      <c r="P145" s="8"/>
      <c r="Q145" s="8"/>
      <c r="R145" s="8"/>
      <c r="S145" s="8"/>
      <c r="T145" s="8"/>
      <c r="U145" s="8"/>
      <c r="V145" s="8"/>
      <c r="W145" s="8"/>
      <c r="X145" s="8"/>
      <c r="Y145" s="8"/>
      <c r="Z145" s="8"/>
    </row>
    <row r="146" spans="1:26" ht="15.75" customHeight="1" x14ac:dyDescent="0.3">
      <c r="A146" s="8"/>
      <c r="B146" s="8"/>
      <c r="C146" s="9"/>
      <c r="D146" s="9"/>
      <c r="E146" s="8"/>
      <c r="F146" s="8"/>
      <c r="G146" s="8"/>
      <c r="H146" s="8"/>
      <c r="I146" s="8"/>
      <c r="J146" s="8"/>
      <c r="K146" s="8"/>
      <c r="L146" s="8"/>
      <c r="M146" s="8"/>
      <c r="N146" s="8"/>
      <c r="O146" s="8"/>
      <c r="P146" s="8"/>
      <c r="Q146" s="8"/>
      <c r="R146" s="8"/>
      <c r="S146" s="8"/>
      <c r="T146" s="8"/>
      <c r="U146" s="8"/>
      <c r="V146" s="8"/>
      <c r="W146" s="8"/>
      <c r="X146" s="8"/>
      <c r="Y146" s="8"/>
      <c r="Z146" s="8"/>
    </row>
    <row r="147" spans="1:26" ht="15.75" customHeight="1" x14ac:dyDescent="0.3">
      <c r="A147" s="8"/>
      <c r="B147" s="8"/>
      <c r="C147" s="9"/>
      <c r="D147" s="9"/>
      <c r="E147" s="8"/>
      <c r="F147" s="8"/>
      <c r="G147" s="8"/>
      <c r="H147" s="8"/>
      <c r="I147" s="8"/>
      <c r="J147" s="8"/>
      <c r="K147" s="8"/>
      <c r="L147" s="8"/>
      <c r="M147" s="8"/>
      <c r="N147" s="8"/>
      <c r="O147" s="8"/>
      <c r="P147" s="8"/>
      <c r="Q147" s="8"/>
      <c r="R147" s="8"/>
      <c r="S147" s="8"/>
      <c r="T147" s="8"/>
      <c r="U147" s="8"/>
      <c r="V147" s="8"/>
      <c r="W147" s="8"/>
      <c r="X147" s="8"/>
      <c r="Y147" s="8"/>
      <c r="Z147" s="8"/>
    </row>
    <row r="148" spans="1:26" ht="15.75" customHeight="1" x14ac:dyDescent="0.3">
      <c r="A148" s="8"/>
      <c r="B148" s="8"/>
      <c r="C148" s="9"/>
      <c r="D148" s="9"/>
      <c r="E148" s="8"/>
      <c r="F148" s="8"/>
      <c r="G148" s="8"/>
      <c r="H148" s="8"/>
      <c r="I148" s="8"/>
      <c r="J148" s="8"/>
      <c r="K148" s="8"/>
      <c r="L148" s="8"/>
      <c r="M148" s="8"/>
      <c r="N148" s="8"/>
      <c r="O148" s="8"/>
      <c r="P148" s="8"/>
      <c r="Q148" s="8"/>
      <c r="R148" s="8"/>
      <c r="S148" s="8"/>
      <c r="T148" s="8"/>
      <c r="U148" s="8"/>
      <c r="V148" s="8"/>
      <c r="W148" s="8"/>
      <c r="X148" s="8"/>
      <c r="Y148" s="8"/>
      <c r="Z148" s="8"/>
    </row>
    <row r="149" spans="1:26" ht="15.75" customHeight="1" x14ac:dyDescent="0.3">
      <c r="A149" s="8"/>
      <c r="B149" s="8"/>
      <c r="C149" s="9"/>
      <c r="D149" s="9"/>
      <c r="E149" s="8"/>
      <c r="F149" s="8"/>
      <c r="G149" s="8"/>
      <c r="H149" s="8"/>
      <c r="I149" s="8"/>
      <c r="J149" s="8"/>
      <c r="K149" s="8"/>
      <c r="L149" s="8"/>
      <c r="M149" s="8"/>
      <c r="N149" s="8"/>
      <c r="O149" s="8"/>
      <c r="P149" s="8"/>
      <c r="Q149" s="8"/>
      <c r="R149" s="8"/>
      <c r="S149" s="8"/>
      <c r="T149" s="8"/>
      <c r="U149" s="8"/>
      <c r="V149" s="8"/>
      <c r="W149" s="8"/>
      <c r="X149" s="8"/>
      <c r="Y149" s="8"/>
      <c r="Z149" s="8"/>
    </row>
    <row r="150" spans="1:26" ht="15.75" customHeight="1" x14ac:dyDescent="0.3">
      <c r="A150" s="8"/>
      <c r="B150" s="8"/>
      <c r="C150" s="9"/>
      <c r="D150" s="9"/>
      <c r="E150" s="8"/>
      <c r="F150" s="8"/>
      <c r="G150" s="8"/>
      <c r="H150" s="8"/>
      <c r="I150" s="8"/>
      <c r="J150" s="8"/>
      <c r="K150" s="8"/>
      <c r="L150" s="8"/>
      <c r="M150" s="8"/>
      <c r="N150" s="8"/>
      <c r="O150" s="8"/>
      <c r="P150" s="8"/>
      <c r="Q150" s="8"/>
      <c r="R150" s="8"/>
      <c r="S150" s="8"/>
      <c r="T150" s="8"/>
      <c r="U150" s="8"/>
      <c r="V150" s="8"/>
      <c r="W150" s="8"/>
      <c r="X150" s="8"/>
      <c r="Y150" s="8"/>
      <c r="Z150" s="8"/>
    </row>
    <row r="151" spans="1:26" ht="15.75" customHeight="1" x14ac:dyDescent="0.3">
      <c r="A151" s="8"/>
      <c r="B151" s="8"/>
      <c r="C151" s="9"/>
      <c r="D151" s="9"/>
      <c r="E151" s="8"/>
      <c r="F151" s="8"/>
      <c r="G151" s="8"/>
      <c r="H151" s="8"/>
      <c r="I151" s="8"/>
      <c r="J151" s="8"/>
      <c r="K151" s="8"/>
      <c r="L151" s="8"/>
      <c r="M151" s="8"/>
      <c r="N151" s="8"/>
      <c r="O151" s="8"/>
      <c r="P151" s="8"/>
      <c r="Q151" s="8"/>
      <c r="R151" s="8"/>
      <c r="S151" s="8"/>
      <c r="T151" s="8"/>
      <c r="U151" s="8"/>
      <c r="V151" s="8"/>
      <c r="W151" s="8"/>
      <c r="X151" s="8"/>
      <c r="Y151" s="8"/>
      <c r="Z151" s="8"/>
    </row>
    <row r="152" spans="1:26" ht="15.75" customHeight="1" x14ac:dyDescent="0.3">
      <c r="A152" s="8"/>
      <c r="B152" s="8"/>
      <c r="C152" s="9"/>
      <c r="D152" s="9"/>
      <c r="E152" s="8"/>
      <c r="F152" s="8"/>
      <c r="G152" s="8"/>
      <c r="H152" s="8"/>
      <c r="I152" s="8"/>
      <c r="J152" s="8"/>
      <c r="K152" s="8"/>
      <c r="L152" s="8"/>
      <c r="M152" s="8"/>
      <c r="N152" s="8"/>
      <c r="O152" s="8"/>
      <c r="P152" s="8"/>
      <c r="Q152" s="8"/>
      <c r="R152" s="8"/>
      <c r="S152" s="8"/>
      <c r="T152" s="8"/>
      <c r="U152" s="8"/>
      <c r="V152" s="8"/>
      <c r="W152" s="8"/>
      <c r="X152" s="8"/>
      <c r="Y152" s="8"/>
      <c r="Z152" s="8"/>
    </row>
    <row r="153" spans="1:26" ht="15.75" customHeight="1" x14ac:dyDescent="0.3">
      <c r="A153" s="8"/>
      <c r="B153" s="8"/>
      <c r="C153" s="9"/>
      <c r="D153" s="9"/>
      <c r="E153" s="8"/>
      <c r="F153" s="8"/>
      <c r="G153" s="8"/>
      <c r="H153" s="8"/>
      <c r="I153" s="8"/>
      <c r="J153" s="8"/>
      <c r="K153" s="8"/>
      <c r="L153" s="8"/>
      <c r="M153" s="8"/>
      <c r="N153" s="8"/>
      <c r="O153" s="8"/>
      <c r="P153" s="8"/>
      <c r="Q153" s="8"/>
      <c r="R153" s="8"/>
      <c r="S153" s="8"/>
      <c r="T153" s="8"/>
      <c r="U153" s="8"/>
      <c r="V153" s="8"/>
      <c r="W153" s="8"/>
      <c r="X153" s="8"/>
      <c r="Y153" s="8"/>
      <c r="Z153" s="8"/>
    </row>
    <row r="154" spans="1:26" ht="15.75" customHeight="1" x14ac:dyDescent="0.3">
      <c r="A154" s="8"/>
      <c r="B154" s="8"/>
      <c r="C154" s="9"/>
      <c r="D154" s="9"/>
      <c r="E154" s="8"/>
      <c r="F154" s="8"/>
      <c r="G154" s="8"/>
      <c r="H154" s="8"/>
      <c r="I154" s="8"/>
      <c r="J154" s="8"/>
      <c r="K154" s="8"/>
      <c r="L154" s="8"/>
      <c r="M154" s="8"/>
      <c r="N154" s="8"/>
      <c r="O154" s="8"/>
      <c r="P154" s="8"/>
      <c r="Q154" s="8"/>
      <c r="R154" s="8"/>
      <c r="S154" s="8"/>
      <c r="T154" s="8"/>
      <c r="U154" s="8"/>
      <c r="V154" s="8"/>
      <c r="W154" s="8"/>
      <c r="X154" s="8"/>
      <c r="Y154" s="8"/>
      <c r="Z154" s="8"/>
    </row>
    <row r="155" spans="1:26" ht="15.75" customHeight="1" x14ac:dyDescent="0.3">
      <c r="A155" s="8"/>
      <c r="B155" s="8"/>
      <c r="C155" s="9"/>
      <c r="D155" s="9"/>
      <c r="E155" s="8"/>
      <c r="F155" s="8"/>
      <c r="G155" s="8"/>
      <c r="H155" s="8"/>
      <c r="I155" s="8"/>
      <c r="J155" s="8"/>
      <c r="K155" s="8"/>
      <c r="L155" s="8"/>
      <c r="M155" s="8"/>
      <c r="N155" s="8"/>
      <c r="O155" s="8"/>
      <c r="P155" s="8"/>
      <c r="Q155" s="8"/>
      <c r="R155" s="8"/>
      <c r="S155" s="8"/>
      <c r="T155" s="8"/>
      <c r="U155" s="8"/>
      <c r="V155" s="8"/>
      <c r="W155" s="8"/>
      <c r="X155" s="8"/>
      <c r="Y155" s="8"/>
      <c r="Z155" s="8"/>
    </row>
    <row r="156" spans="1:26" ht="15.75" customHeight="1" x14ac:dyDescent="0.3">
      <c r="A156" s="8"/>
      <c r="B156" s="8"/>
      <c r="C156" s="9"/>
      <c r="D156" s="9"/>
      <c r="E156" s="8"/>
      <c r="F156" s="8"/>
      <c r="G156" s="8"/>
      <c r="H156" s="8"/>
      <c r="I156" s="8"/>
      <c r="J156" s="8"/>
      <c r="K156" s="8"/>
      <c r="L156" s="8"/>
      <c r="M156" s="8"/>
      <c r="N156" s="8"/>
      <c r="O156" s="8"/>
      <c r="P156" s="8"/>
      <c r="Q156" s="8"/>
      <c r="R156" s="8"/>
      <c r="S156" s="8"/>
      <c r="T156" s="8"/>
      <c r="U156" s="8"/>
      <c r="V156" s="8"/>
      <c r="W156" s="8"/>
      <c r="X156" s="8"/>
      <c r="Y156" s="8"/>
      <c r="Z156" s="8"/>
    </row>
    <row r="157" spans="1:26" ht="15.75" customHeight="1" x14ac:dyDescent="0.3">
      <c r="A157" s="8"/>
      <c r="B157" s="8"/>
      <c r="C157" s="9"/>
      <c r="D157" s="9"/>
      <c r="E157" s="8"/>
      <c r="F157" s="8"/>
      <c r="G157" s="8"/>
      <c r="H157" s="8"/>
      <c r="I157" s="8"/>
      <c r="J157" s="8"/>
      <c r="K157" s="8"/>
      <c r="L157" s="8"/>
      <c r="M157" s="8"/>
      <c r="N157" s="8"/>
      <c r="O157" s="8"/>
      <c r="P157" s="8"/>
      <c r="Q157" s="8"/>
      <c r="R157" s="8"/>
      <c r="S157" s="8"/>
      <c r="T157" s="8"/>
      <c r="U157" s="8"/>
      <c r="V157" s="8"/>
      <c r="W157" s="8"/>
      <c r="X157" s="8"/>
      <c r="Y157" s="8"/>
      <c r="Z157" s="8"/>
    </row>
    <row r="158" spans="1:26" ht="15.75" customHeight="1" x14ac:dyDescent="0.3">
      <c r="A158" s="8"/>
      <c r="B158" s="8"/>
      <c r="C158" s="9"/>
      <c r="D158" s="9"/>
      <c r="E158" s="8"/>
      <c r="F158" s="8"/>
      <c r="G158" s="8"/>
      <c r="H158" s="8"/>
      <c r="I158" s="8"/>
      <c r="J158" s="8"/>
      <c r="K158" s="8"/>
      <c r="L158" s="8"/>
      <c r="M158" s="8"/>
      <c r="N158" s="8"/>
      <c r="O158" s="8"/>
      <c r="P158" s="8"/>
      <c r="Q158" s="8"/>
      <c r="R158" s="8"/>
      <c r="S158" s="8"/>
      <c r="T158" s="8"/>
      <c r="U158" s="8"/>
      <c r="V158" s="8"/>
      <c r="W158" s="8"/>
      <c r="X158" s="8"/>
      <c r="Y158" s="8"/>
      <c r="Z158" s="8"/>
    </row>
    <row r="159" spans="1:26" ht="15.75" customHeight="1" x14ac:dyDescent="0.3">
      <c r="A159" s="8"/>
      <c r="B159" s="8"/>
      <c r="C159" s="9"/>
      <c r="D159" s="9"/>
      <c r="E159" s="8"/>
      <c r="F159" s="8"/>
      <c r="G159" s="8"/>
      <c r="H159" s="8"/>
      <c r="I159" s="8"/>
      <c r="J159" s="8"/>
      <c r="K159" s="8"/>
      <c r="L159" s="8"/>
      <c r="M159" s="8"/>
      <c r="N159" s="8"/>
      <c r="O159" s="8"/>
      <c r="P159" s="8"/>
      <c r="Q159" s="8"/>
      <c r="R159" s="8"/>
      <c r="S159" s="8"/>
      <c r="T159" s="8"/>
      <c r="U159" s="8"/>
      <c r="V159" s="8"/>
      <c r="W159" s="8"/>
      <c r="X159" s="8"/>
      <c r="Y159" s="8"/>
      <c r="Z159" s="8"/>
    </row>
    <row r="160" spans="1:26" ht="15.75" customHeight="1" x14ac:dyDescent="0.3">
      <c r="A160" s="8"/>
      <c r="B160" s="8"/>
      <c r="C160" s="9"/>
      <c r="D160" s="9"/>
      <c r="E160" s="8"/>
      <c r="F160" s="8"/>
      <c r="G160" s="8"/>
      <c r="H160" s="8"/>
      <c r="I160" s="8"/>
      <c r="J160" s="8"/>
      <c r="K160" s="8"/>
      <c r="L160" s="8"/>
      <c r="M160" s="8"/>
      <c r="N160" s="8"/>
      <c r="O160" s="8"/>
      <c r="P160" s="8"/>
      <c r="Q160" s="8"/>
      <c r="R160" s="8"/>
      <c r="S160" s="8"/>
      <c r="T160" s="8"/>
      <c r="U160" s="8"/>
      <c r="V160" s="8"/>
      <c r="W160" s="8"/>
      <c r="X160" s="8"/>
      <c r="Y160" s="8"/>
      <c r="Z160" s="8"/>
    </row>
    <row r="161" spans="1:26" ht="15.75" customHeight="1" x14ac:dyDescent="0.3">
      <c r="A161" s="8"/>
      <c r="B161" s="8"/>
      <c r="C161" s="9"/>
      <c r="D161" s="9"/>
      <c r="E161" s="8"/>
      <c r="F161" s="8"/>
      <c r="G161" s="8"/>
      <c r="H161" s="8"/>
      <c r="I161" s="8"/>
      <c r="J161" s="8"/>
      <c r="K161" s="8"/>
      <c r="L161" s="8"/>
      <c r="M161" s="8"/>
      <c r="N161" s="8"/>
      <c r="O161" s="8"/>
      <c r="P161" s="8"/>
      <c r="Q161" s="8"/>
      <c r="R161" s="8"/>
      <c r="S161" s="8"/>
      <c r="T161" s="8"/>
      <c r="U161" s="8"/>
      <c r="V161" s="8"/>
      <c r="W161" s="8"/>
      <c r="X161" s="8"/>
      <c r="Y161" s="8"/>
      <c r="Z161" s="8"/>
    </row>
    <row r="162" spans="1:26" ht="15.75" customHeight="1" x14ac:dyDescent="0.3">
      <c r="A162" s="8"/>
      <c r="B162" s="8"/>
      <c r="C162" s="9"/>
      <c r="D162" s="9"/>
      <c r="E162" s="8"/>
      <c r="F162" s="8"/>
      <c r="G162" s="8"/>
      <c r="H162" s="8"/>
      <c r="I162" s="8"/>
      <c r="J162" s="8"/>
      <c r="K162" s="8"/>
      <c r="L162" s="8"/>
      <c r="M162" s="8"/>
      <c r="N162" s="8"/>
      <c r="O162" s="8"/>
      <c r="P162" s="8"/>
      <c r="Q162" s="8"/>
      <c r="R162" s="8"/>
      <c r="S162" s="8"/>
      <c r="T162" s="8"/>
      <c r="U162" s="8"/>
      <c r="V162" s="8"/>
      <c r="W162" s="8"/>
      <c r="X162" s="8"/>
      <c r="Y162" s="8"/>
      <c r="Z162" s="8"/>
    </row>
    <row r="163" spans="1:26" ht="15.75" customHeight="1" x14ac:dyDescent="0.3">
      <c r="A163" s="8"/>
      <c r="B163" s="8"/>
      <c r="C163" s="9"/>
      <c r="D163" s="9"/>
      <c r="E163" s="8"/>
      <c r="F163" s="8"/>
      <c r="G163" s="8"/>
      <c r="H163" s="8"/>
      <c r="I163" s="8"/>
      <c r="J163" s="8"/>
      <c r="K163" s="8"/>
      <c r="L163" s="8"/>
      <c r="M163" s="8"/>
      <c r="N163" s="8"/>
      <c r="O163" s="8"/>
      <c r="P163" s="8"/>
      <c r="Q163" s="8"/>
      <c r="R163" s="8"/>
      <c r="S163" s="8"/>
      <c r="T163" s="8"/>
      <c r="U163" s="8"/>
      <c r="V163" s="8"/>
      <c r="W163" s="8"/>
      <c r="X163" s="8"/>
      <c r="Y163" s="8"/>
      <c r="Z163" s="8"/>
    </row>
    <row r="164" spans="1:26" ht="15.75" customHeight="1" x14ac:dyDescent="0.3">
      <c r="A164" s="8"/>
      <c r="B164" s="8"/>
      <c r="C164" s="9"/>
      <c r="D164" s="9"/>
      <c r="E164" s="8"/>
      <c r="F164" s="8"/>
      <c r="G164" s="8"/>
      <c r="H164" s="8"/>
      <c r="I164" s="8"/>
      <c r="J164" s="8"/>
      <c r="K164" s="8"/>
      <c r="L164" s="8"/>
      <c r="M164" s="8"/>
      <c r="N164" s="8"/>
      <c r="O164" s="8"/>
      <c r="P164" s="8"/>
      <c r="Q164" s="8"/>
      <c r="R164" s="8"/>
      <c r="S164" s="8"/>
      <c r="T164" s="8"/>
      <c r="U164" s="8"/>
      <c r="V164" s="8"/>
      <c r="W164" s="8"/>
      <c r="X164" s="8"/>
      <c r="Y164" s="8"/>
      <c r="Z164" s="8"/>
    </row>
    <row r="165" spans="1:26" ht="15.75" customHeight="1" x14ac:dyDescent="0.3">
      <c r="A165" s="8"/>
      <c r="B165" s="8"/>
      <c r="C165" s="9"/>
      <c r="D165" s="9"/>
      <c r="E165" s="8"/>
      <c r="F165" s="8"/>
      <c r="G165" s="8"/>
      <c r="H165" s="8"/>
      <c r="I165" s="8"/>
      <c r="J165" s="8"/>
      <c r="K165" s="8"/>
      <c r="L165" s="8"/>
      <c r="M165" s="8"/>
      <c r="N165" s="8"/>
      <c r="O165" s="8"/>
      <c r="P165" s="8"/>
      <c r="Q165" s="8"/>
      <c r="R165" s="8"/>
      <c r="S165" s="8"/>
      <c r="T165" s="8"/>
      <c r="U165" s="8"/>
      <c r="V165" s="8"/>
      <c r="W165" s="8"/>
      <c r="X165" s="8"/>
      <c r="Y165" s="8"/>
      <c r="Z165" s="8"/>
    </row>
    <row r="166" spans="1:26" ht="15.75" customHeight="1" x14ac:dyDescent="0.3">
      <c r="A166" s="8"/>
      <c r="B166" s="8"/>
      <c r="C166" s="9"/>
      <c r="D166" s="9"/>
      <c r="E166" s="8"/>
      <c r="F166" s="8"/>
      <c r="G166" s="8"/>
      <c r="H166" s="8"/>
      <c r="I166" s="8"/>
      <c r="J166" s="8"/>
      <c r="K166" s="8"/>
      <c r="L166" s="8"/>
      <c r="M166" s="8"/>
      <c r="N166" s="8"/>
      <c r="O166" s="8"/>
      <c r="P166" s="8"/>
      <c r="Q166" s="8"/>
      <c r="R166" s="8"/>
      <c r="S166" s="8"/>
      <c r="T166" s="8"/>
      <c r="U166" s="8"/>
      <c r="V166" s="8"/>
      <c r="W166" s="8"/>
      <c r="X166" s="8"/>
      <c r="Y166" s="8"/>
      <c r="Z166" s="8"/>
    </row>
    <row r="167" spans="1:26" ht="15.75" customHeight="1" x14ac:dyDescent="0.3">
      <c r="A167" s="8"/>
      <c r="B167" s="8"/>
      <c r="C167" s="9"/>
      <c r="D167" s="9"/>
      <c r="E167" s="8"/>
      <c r="F167" s="8"/>
      <c r="G167" s="8"/>
      <c r="H167" s="8"/>
      <c r="I167" s="8"/>
      <c r="J167" s="8"/>
      <c r="K167" s="8"/>
      <c r="L167" s="8"/>
      <c r="M167" s="8"/>
      <c r="N167" s="8"/>
      <c r="O167" s="8"/>
      <c r="P167" s="8"/>
      <c r="Q167" s="8"/>
      <c r="R167" s="8"/>
      <c r="S167" s="8"/>
      <c r="T167" s="8"/>
      <c r="U167" s="8"/>
      <c r="V167" s="8"/>
      <c r="W167" s="8"/>
      <c r="X167" s="8"/>
      <c r="Y167" s="8"/>
      <c r="Z167" s="8"/>
    </row>
    <row r="168" spans="1:26" ht="15.75" customHeight="1" x14ac:dyDescent="0.3">
      <c r="A168" s="8"/>
      <c r="B168" s="8"/>
      <c r="C168" s="9"/>
      <c r="D168" s="9"/>
      <c r="E168" s="8"/>
      <c r="F168" s="8"/>
      <c r="G168" s="8"/>
      <c r="H168" s="8"/>
      <c r="I168" s="8"/>
      <c r="J168" s="8"/>
      <c r="K168" s="8"/>
      <c r="L168" s="8"/>
      <c r="M168" s="8"/>
      <c r="N168" s="8"/>
      <c r="O168" s="8"/>
      <c r="P168" s="8"/>
      <c r="Q168" s="8"/>
      <c r="R168" s="8"/>
      <c r="S168" s="8"/>
      <c r="T168" s="8"/>
      <c r="U168" s="8"/>
      <c r="V168" s="8"/>
      <c r="W168" s="8"/>
      <c r="X168" s="8"/>
      <c r="Y168" s="8"/>
      <c r="Z168" s="8"/>
    </row>
    <row r="169" spans="1:26" ht="15.75" customHeight="1" x14ac:dyDescent="0.3">
      <c r="A169" s="8"/>
      <c r="B169" s="8"/>
      <c r="C169" s="9"/>
      <c r="D169" s="9"/>
      <c r="E169" s="8"/>
      <c r="F169" s="8"/>
      <c r="G169" s="8"/>
      <c r="H169" s="8"/>
      <c r="I169" s="8"/>
      <c r="J169" s="8"/>
      <c r="K169" s="8"/>
      <c r="L169" s="8"/>
      <c r="M169" s="8"/>
      <c r="N169" s="8"/>
      <c r="O169" s="8"/>
      <c r="P169" s="8"/>
      <c r="Q169" s="8"/>
      <c r="R169" s="8"/>
      <c r="S169" s="8"/>
      <c r="T169" s="8"/>
      <c r="U169" s="8"/>
      <c r="V169" s="8"/>
      <c r="W169" s="8"/>
      <c r="X169" s="8"/>
      <c r="Y169" s="8"/>
      <c r="Z169" s="8"/>
    </row>
    <row r="170" spans="1:26" ht="15.75" customHeight="1" x14ac:dyDescent="0.3">
      <c r="A170" s="8"/>
      <c r="B170" s="8"/>
      <c r="C170" s="9"/>
      <c r="D170" s="9"/>
      <c r="E170" s="8"/>
      <c r="F170" s="8"/>
      <c r="G170" s="8"/>
      <c r="H170" s="8"/>
      <c r="I170" s="8"/>
      <c r="J170" s="8"/>
      <c r="K170" s="8"/>
      <c r="L170" s="8"/>
      <c r="M170" s="8"/>
      <c r="N170" s="8"/>
      <c r="O170" s="8"/>
      <c r="P170" s="8"/>
      <c r="Q170" s="8"/>
      <c r="R170" s="8"/>
      <c r="S170" s="8"/>
      <c r="T170" s="8"/>
      <c r="U170" s="8"/>
      <c r="V170" s="8"/>
      <c r="W170" s="8"/>
      <c r="X170" s="8"/>
      <c r="Y170" s="8"/>
      <c r="Z170" s="8"/>
    </row>
    <row r="171" spans="1:26" ht="15.75" customHeight="1" x14ac:dyDescent="0.3">
      <c r="A171" s="8"/>
      <c r="B171" s="8"/>
      <c r="C171" s="9"/>
      <c r="D171" s="9"/>
      <c r="E171" s="8"/>
      <c r="F171" s="8"/>
      <c r="G171" s="8"/>
      <c r="H171" s="8"/>
      <c r="I171" s="8"/>
      <c r="J171" s="8"/>
      <c r="K171" s="8"/>
      <c r="L171" s="8"/>
      <c r="M171" s="8"/>
      <c r="N171" s="8"/>
      <c r="O171" s="8"/>
      <c r="P171" s="8"/>
      <c r="Q171" s="8"/>
      <c r="R171" s="8"/>
      <c r="S171" s="8"/>
      <c r="T171" s="8"/>
      <c r="U171" s="8"/>
      <c r="V171" s="8"/>
      <c r="W171" s="8"/>
      <c r="X171" s="8"/>
      <c r="Y171" s="8"/>
      <c r="Z171" s="8"/>
    </row>
    <row r="172" spans="1:26" ht="15.75" customHeight="1" x14ac:dyDescent="0.3">
      <c r="A172" s="8"/>
      <c r="B172" s="8"/>
      <c r="C172" s="9"/>
      <c r="D172" s="9"/>
      <c r="E172" s="8"/>
      <c r="F172" s="8"/>
      <c r="G172" s="8"/>
      <c r="H172" s="8"/>
      <c r="I172" s="8"/>
      <c r="J172" s="8"/>
      <c r="K172" s="8"/>
      <c r="L172" s="8"/>
      <c r="M172" s="8"/>
      <c r="N172" s="8"/>
      <c r="O172" s="8"/>
      <c r="P172" s="8"/>
      <c r="Q172" s="8"/>
      <c r="R172" s="8"/>
      <c r="S172" s="8"/>
      <c r="T172" s="8"/>
      <c r="U172" s="8"/>
      <c r="V172" s="8"/>
      <c r="W172" s="8"/>
      <c r="X172" s="8"/>
      <c r="Y172" s="8"/>
      <c r="Z172" s="8"/>
    </row>
    <row r="173" spans="1:26" ht="15.75" customHeight="1" x14ac:dyDescent="0.3">
      <c r="A173" s="8"/>
      <c r="B173" s="8"/>
      <c r="C173" s="9"/>
      <c r="D173" s="9"/>
      <c r="E173" s="8"/>
      <c r="F173" s="8"/>
      <c r="G173" s="8"/>
      <c r="H173" s="8"/>
      <c r="I173" s="8"/>
      <c r="J173" s="8"/>
      <c r="K173" s="8"/>
      <c r="L173" s="8"/>
      <c r="M173" s="8"/>
      <c r="N173" s="8"/>
      <c r="O173" s="8"/>
      <c r="P173" s="8"/>
      <c r="Q173" s="8"/>
      <c r="R173" s="8"/>
      <c r="S173" s="8"/>
      <c r="T173" s="8"/>
      <c r="U173" s="8"/>
      <c r="V173" s="8"/>
      <c r="W173" s="8"/>
      <c r="X173" s="8"/>
      <c r="Y173" s="8"/>
      <c r="Z173" s="8"/>
    </row>
    <row r="174" spans="1:26" ht="15.75" customHeight="1" x14ac:dyDescent="0.3">
      <c r="A174" s="8"/>
      <c r="B174" s="8"/>
      <c r="C174" s="9"/>
      <c r="D174" s="9"/>
      <c r="E174" s="8"/>
      <c r="F174" s="8"/>
      <c r="G174" s="8"/>
      <c r="H174" s="8"/>
      <c r="I174" s="8"/>
      <c r="J174" s="8"/>
      <c r="K174" s="8"/>
      <c r="L174" s="8"/>
      <c r="M174" s="8"/>
      <c r="N174" s="8"/>
      <c r="O174" s="8"/>
      <c r="P174" s="8"/>
      <c r="Q174" s="8"/>
      <c r="R174" s="8"/>
      <c r="S174" s="8"/>
      <c r="T174" s="8"/>
      <c r="U174" s="8"/>
      <c r="V174" s="8"/>
      <c r="W174" s="8"/>
      <c r="X174" s="8"/>
      <c r="Y174" s="8"/>
      <c r="Z174" s="8"/>
    </row>
    <row r="175" spans="1:26" ht="15.75" customHeight="1" x14ac:dyDescent="0.3">
      <c r="A175" s="8"/>
      <c r="B175" s="8"/>
      <c r="C175" s="9"/>
      <c r="D175" s="9"/>
      <c r="E175" s="8"/>
      <c r="F175" s="8"/>
      <c r="G175" s="8"/>
      <c r="H175" s="8"/>
      <c r="I175" s="8"/>
      <c r="J175" s="8"/>
      <c r="K175" s="8"/>
      <c r="L175" s="8"/>
      <c r="M175" s="8"/>
      <c r="N175" s="8"/>
      <c r="O175" s="8"/>
      <c r="P175" s="8"/>
      <c r="Q175" s="8"/>
      <c r="R175" s="8"/>
      <c r="S175" s="8"/>
      <c r="T175" s="8"/>
      <c r="U175" s="8"/>
      <c r="V175" s="8"/>
      <c r="W175" s="8"/>
      <c r="X175" s="8"/>
      <c r="Y175" s="8"/>
      <c r="Z175" s="8"/>
    </row>
    <row r="176" spans="1:26" ht="15.75" customHeight="1" x14ac:dyDescent="0.3">
      <c r="A176" s="8"/>
      <c r="B176" s="8"/>
      <c r="C176" s="9"/>
      <c r="D176" s="9"/>
      <c r="E176" s="8"/>
      <c r="F176" s="8"/>
      <c r="G176" s="8"/>
      <c r="H176" s="8"/>
      <c r="I176" s="8"/>
      <c r="J176" s="8"/>
      <c r="K176" s="8"/>
      <c r="L176" s="8"/>
      <c r="M176" s="8"/>
      <c r="N176" s="8"/>
      <c r="O176" s="8"/>
      <c r="P176" s="8"/>
      <c r="Q176" s="8"/>
      <c r="R176" s="8"/>
      <c r="S176" s="8"/>
      <c r="T176" s="8"/>
      <c r="U176" s="8"/>
      <c r="V176" s="8"/>
      <c r="W176" s="8"/>
      <c r="X176" s="8"/>
      <c r="Y176" s="8"/>
      <c r="Z176" s="8"/>
    </row>
    <row r="177" spans="1:26" ht="15.75" customHeight="1" x14ac:dyDescent="0.3">
      <c r="A177" s="8"/>
      <c r="B177" s="8"/>
      <c r="C177" s="9"/>
      <c r="D177" s="9"/>
      <c r="E177" s="8"/>
      <c r="F177" s="8"/>
      <c r="G177" s="8"/>
      <c r="H177" s="8"/>
      <c r="I177" s="8"/>
      <c r="J177" s="8"/>
      <c r="K177" s="8"/>
      <c r="L177" s="8"/>
      <c r="M177" s="8"/>
      <c r="N177" s="8"/>
      <c r="O177" s="8"/>
      <c r="P177" s="8"/>
      <c r="Q177" s="8"/>
      <c r="R177" s="8"/>
      <c r="S177" s="8"/>
      <c r="T177" s="8"/>
      <c r="U177" s="8"/>
      <c r="V177" s="8"/>
      <c r="W177" s="8"/>
      <c r="X177" s="8"/>
      <c r="Y177" s="8"/>
      <c r="Z177" s="8"/>
    </row>
    <row r="178" spans="1:26" ht="15.75" customHeight="1" x14ac:dyDescent="0.3">
      <c r="A178" s="8"/>
      <c r="B178" s="8"/>
      <c r="C178" s="9"/>
      <c r="D178" s="9"/>
      <c r="E178" s="8"/>
      <c r="F178" s="8"/>
      <c r="G178" s="8"/>
      <c r="H178" s="8"/>
      <c r="I178" s="8"/>
      <c r="J178" s="8"/>
      <c r="K178" s="8"/>
      <c r="L178" s="8"/>
      <c r="M178" s="8"/>
      <c r="N178" s="8"/>
      <c r="O178" s="8"/>
      <c r="P178" s="8"/>
      <c r="Q178" s="8"/>
      <c r="R178" s="8"/>
      <c r="S178" s="8"/>
      <c r="T178" s="8"/>
      <c r="U178" s="8"/>
      <c r="V178" s="8"/>
      <c r="W178" s="8"/>
      <c r="X178" s="8"/>
      <c r="Y178" s="8"/>
      <c r="Z178" s="8"/>
    </row>
    <row r="179" spans="1:26" ht="15.75" customHeight="1" x14ac:dyDescent="0.3">
      <c r="A179" s="8"/>
      <c r="B179" s="8"/>
      <c r="C179" s="9"/>
      <c r="D179" s="9"/>
      <c r="E179" s="8"/>
      <c r="F179" s="8"/>
      <c r="G179" s="8"/>
      <c r="H179" s="8"/>
      <c r="I179" s="8"/>
      <c r="J179" s="8"/>
      <c r="K179" s="8"/>
      <c r="L179" s="8"/>
      <c r="M179" s="8"/>
      <c r="N179" s="8"/>
      <c r="O179" s="8"/>
      <c r="P179" s="8"/>
      <c r="Q179" s="8"/>
      <c r="R179" s="8"/>
      <c r="S179" s="8"/>
      <c r="T179" s="8"/>
      <c r="U179" s="8"/>
      <c r="V179" s="8"/>
      <c r="W179" s="8"/>
      <c r="X179" s="8"/>
      <c r="Y179" s="8"/>
      <c r="Z179" s="8"/>
    </row>
    <row r="180" spans="1:26" ht="15.75" customHeight="1" x14ac:dyDescent="0.3">
      <c r="A180" s="8"/>
      <c r="B180" s="8"/>
      <c r="C180" s="9"/>
      <c r="D180" s="9"/>
      <c r="E180" s="8"/>
      <c r="F180" s="8"/>
      <c r="G180" s="8"/>
      <c r="H180" s="8"/>
      <c r="I180" s="8"/>
      <c r="J180" s="8"/>
      <c r="K180" s="8"/>
      <c r="L180" s="8"/>
      <c r="M180" s="8"/>
      <c r="N180" s="8"/>
      <c r="O180" s="8"/>
      <c r="P180" s="8"/>
      <c r="Q180" s="8"/>
      <c r="R180" s="8"/>
      <c r="S180" s="8"/>
      <c r="T180" s="8"/>
      <c r="U180" s="8"/>
      <c r="V180" s="8"/>
      <c r="W180" s="8"/>
      <c r="X180" s="8"/>
      <c r="Y180" s="8"/>
      <c r="Z180" s="8"/>
    </row>
    <row r="181" spans="1:26" ht="15.75" customHeight="1" x14ac:dyDescent="0.3">
      <c r="A181" s="8"/>
      <c r="B181" s="8"/>
      <c r="C181" s="9"/>
      <c r="D181" s="9"/>
      <c r="E181" s="8"/>
      <c r="F181" s="8"/>
      <c r="G181" s="8"/>
      <c r="H181" s="8"/>
      <c r="I181" s="8"/>
      <c r="J181" s="8"/>
      <c r="K181" s="8"/>
      <c r="L181" s="8"/>
      <c r="M181" s="8"/>
      <c r="N181" s="8"/>
      <c r="O181" s="8"/>
      <c r="P181" s="8"/>
      <c r="Q181" s="8"/>
      <c r="R181" s="8"/>
      <c r="S181" s="8"/>
      <c r="T181" s="8"/>
      <c r="U181" s="8"/>
      <c r="V181" s="8"/>
      <c r="W181" s="8"/>
      <c r="X181" s="8"/>
      <c r="Y181" s="8"/>
      <c r="Z181" s="8"/>
    </row>
    <row r="182" spans="1:26" ht="15.75" customHeight="1" x14ac:dyDescent="0.3">
      <c r="A182" s="8"/>
      <c r="B182" s="8"/>
      <c r="C182" s="9"/>
      <c r="D182" s="9"/>
      <c r="E182" s="8"/>
      <c r="F182" s="8"/>
      <c r="G182" s="8"/>
      <c r="H182" s="8"/>
      <c r="I182" s="8"/>
      <c r="J182" s="8"/>
      <c r="K182" s="8"/>
      <c r="L182" s="8"/>
      <c r="M182" s="8"/>
      <c r="N182" s="8"/>
      <c r="O182" s="8"/>
      <c r="P182" s="8"/>
      <c r="Q182" s="8"/>
      <c r="R182" s="8"/>
      <c r="S182" s="8"/>
      <c r="T182" s="8"/>
      <c r="U182" s="8"/>
      <c r="V182" s="8"/>
      <c r="W182" s="8"/>
      <c r="X182" s="8"/>
      <c r="Y182" s="8"/>
      <c r="Z182" s="8"/>
    </row>
    <row r="183" spans="1:26" ht="15.75" customHeight="1" x14ac:dyDescent="0.3">
      <c r="A183" s="8"/>
      <c r="B183" s="8"/>
      <c r="C183" s="9"/>
      <c r="D183" s="9"/>
      <c r="E183" s="8"/>
      <c r="F183" s="8"/>
      <c r="G183" s="8"/>
      <c r="H183" s="8"/>
      <c r="I183" s="8"/>
      <c r="J183" s="8"/>
      <c r="K183" s="8"/>
      <c r="L183" s="8"/>
      <c r="M183" s="8"/>
      <c r="N183" s="8"/>
      <c r="O183" s="8"/>
      <c r="P183" s="8"/>
      <c r="Q183" s="8"/>
      <c r="R183" s="8"/>
      <c r="S183" s="8"/>
      <c r="T183" s="8"/>
      <c r="U183" s="8"/>
      <c r="V183" s="8"/>
      <c r="W183" s="8"/>
      <c r="X183" s="8"/>
      <c r="Y183" s="8"/>
      <c r="Z183" s="8"/>
    </row>
    <row r="184" spans="1:26" ht="15.75" customHeight="1" x14ac:dyDescent="0.3">
      <c r="A184" s="8"/>
      <c r="B184" s="8"/>
      <c r="C184" s="9"/>
      <c r="D184" s="9"/>
      <c r="E184" s="8"/>
      <c r="F184" s="8"/>
      <c r="G184" s="8"/>
      <c r="H184" s="8"/>
      <c r="I184" s="8"/>
      <c r="J184" s="8"/>
      <c r="K184" s="8"/>
      <c r="L184" s="8"/>
      <c r="M184" s="8"/>
      <c r="N184" s="8"/>
      <c r="O184" s="8"/>
      <c r="P184" s="8"/>
      <c r="Q184" s="8"/>
      <c r="R184" s="8"/>
      <c r="S184" s="8"/>
      <c r="T184" s="8"/>
      <c r="U184" s="8"/>
      <c r="V184" s="8"/>
      <c r="W184" s="8"/>
      <c r="X184" s="8"/>
      <c r="Y184" s="8"/>
      <c r="Z184" s="8"/>
    </row>
    <row r="185" spans="1:26" ht="15.75" customHeight="1" x14ac:dyDescent="0.3">
      <c r="A185" s="8"/>
      <c r="B185" s="8"/>
      <c r="C185" s="9"/>
      <c r="D185" s="9"/>
      <c r="E185" s="8"/>
      <c r="F185" s="8"/>
      <c r="G185" s="8"/>
      <c r="H185" s="8"/>
      <c r="I185" s="8"/>
      <c r="J185" s="8"/>
      <c r="K185" s="8"/>
      <c r="L185" s="8"/>
      <c r="M185" s="8"/>
      <c r="N185" s="8"/>
      <c r="O185" s="8"/>
      <c r="P185" s="8"/>
      <c r="Q185" s="8"/>
      <c r="R185" s="8"/>
      <c r="S185" s="8"/>
      <c r="T185" s="8"/>
      <c r="U185" s="8"/>
      <c r="V185" s="8"/>
      <c r="W185" s="8"/>
      <c r="X185" s="8"/>
      <c r="Y185" s="8"/>
      <c r="Z185" s="8"/>
    </row>
    <row r="186" spans="1:26" ht="15.75" customHeight="1" x14ac:dyDescent="0.3">
      <c r="A186" s="8"/>
      <c r="B186" s="8"/>
      <c r="C186" s="9"/>
      <c r="D186" s="9"/>
      <c r="E186" s="8"/>
      <c r="F186" s="8"/>
      <c r="G186" s="8"/>
      <c r="H186" s="8"/>
      <c r="I186" s="8"/>
      <c r="J186" s="8"/>
      <c r="K186" s="8"/>
      <c r="L186" s="8"/>
      <c r="M186" s="8"/>
      <c r="N186" s="8"/>
      <c r="O186" s="8"/>
      <c r="P186" s="8"/>
      <c r="Q186" s="8"/>
      <c r="R186" s="8"/>
      <c r="S186" s="8"/>
      <c r="T186" s="8"/>
      <c r="U186" s="8"/>
      <c r="V186" s="8"/>
      <c r="W186" s="8"/>
      <c r="X186" s="8"/>
      <c r="Y186" s="8"/>
      <c r="Z186" s="8"/>
    </row>
    <row r="187" spans="1:26" ht="15.75" customHeight="1" x14ac:dyDescent="0.3">
      <c r="A187" s="8"/>
      <c r="B187" s="8"/>
      <c r="C187" s="9"/>
      <c r="D187" s="9"/>
      <c r="E187" s="8"/>
      <c r="F187" s="8"/>
      <c r="G187" s="8"/>
      <c r="H187" s="8"/>
      <c r="I187" s="8"/>
      <c r="J187" s="8"/>
      <c r="K187" s="8"/>
      <c r="L187" s="8"/>
      <c r="M187" s="8"/>
      <c r="N187" s="8"/>
      <c r="O187" s="8"/>
      <c r="P187" s="8"/>
      <c r="Q187" s="8"/>
      <c r="R187" s="8"/>
      <c r="S187" s="8"/>
      <c r="T187" s="8"/>
      <c r="U187" s="8"/>
      <c r="V187" s="8"/>
      <c r="W187" s="8"/>
      <c r="X187" s="8"/>
      <c r="Y187" s="8"/>
      <c r="Z187" s="8"/>
    </row>
    <row r="188" spans="1:26" ht="15.75" customHeight="1" x14ac:dyDescent="0.3">
      <c r="A188" s="8"/>
      <c r="B188" s="8"/>
      <c r="C188" s="9"/>
      <c r="D188" s="9"/>
      <c r="E188" s="8"/>
      <c r="F188" s="8"/>
      <c r="G188" s="8"/>
      <c r="H188" s="8"/>
      <c r="I188" s="8"/>
      <c r="J188" s="8"/>
      <c r="K188" s="8"/>
      <c r="L188" s="8"/>
      <c r="M188" s="8"/>
      <c r="N188" s="8"/>
      <c r="O188" s="8"/>
      <c r="P188" s="8"/>
      <c r="Q188" s="8"/>
      <c r="R188" s="8"/>
      <c r="S188" s="8"/>
      <c r="T188" s="8"/>
      <c r="U188" s="8"/>
      <c r="V188" s="8"/>
      <c r="W188" s="8"/>
      <c r="X188" s="8"/>
      <c r="Y188" s="8"/>
      <c r="Z188" s="8"/>
    </row>
    <row r="189" spans="1:26" ht="15.75" customHeight="1" x14ac:dyDescent="0.3">
      <c r="A189" s="8"/>
      <c r="B189" s="8"/>
      <c r="C189" s="9"/>
      <c r="D189" s="9"/>
      <c r="E189" s="8"/>
      <c r="F189" s="8"/>
      <c r="G189" s="8"/>
      <c r="H189" s="8"/>
      <c r="I189" s="8"/>
      <c r="J189" s="8"/>
      <c r="K189" s="8"/>
      <c r="L189" s="8"/>
      <c r="M189" s="8"/>
      <c r="N189" s="8"/>
      <c r="O189" s="8"/>
      <c r="P189" s="8"/>
      <c r="Q189" s="8"/>
      <c r="R189" s="8"/>
      <c r="S189" s="8"/>
      <c r="T189" s="8"/>
      <c r="U189" s="8"/>
      <c r="V189" s="8"/>
      <c r="W189" s="8"/>
      <c r="X189" s="8"/>
      <c r="Y189" s="8"/>
      <c r="Z189" s="8"/>
    </row>
    <row r="190" spans="1:26" ht="15.75" customHeight="1" x14ac:dyDescent="0.3">
      <c r="A190" s="8"/>
      <c r="B190" s="8"/>
      <c r="C190" s="9"/>
      <c r="D190" s="9"/>
      <c r="E190" s="8"/>
      <c r="F190" s="8"/>
      <c r="G190" s="8"/>
      <c r="H190" s="8"/>
      <c r="I190" s="8"/>
      <c r="J190" s="8"/>
      <c r="K190" s="8"/>
      <c r="L190" s="8"/>
      <c r="M190" s="8"/>
      <c r="N190" s="8"/>
      <c r="O190" s="8"/>
      <c r="P190" s="8"/>
      <c r="Q190" s="8"/>
      <c r="R190" s="8"/>
      <c r="S190" s="8"/>
      <c r="T190" s="8"/>
      <c r="U190" s="8"/>
      <c r="V190" s="8"/>
      <c r="W190" s="8"/>
      <c r="X190" s="8"/>
      <c r="Y190" s="8"/>
      <c r="Z190" s="8"/>
    </row>
    <row r="191" spans="1:26" ht="15.75" customHeight="1" x14ac:dyDescent="0.3">
      <c r="A191" s="8"/>
      <c r="B191" s="8"/>
      <c r="C191" s="9"/>
      <c r="D191" s="9"/>
      <c r="E191" s="8"/>
      <c r="F191" s="8"/>
      <c r="G191" s="8"/>
      <c r="H191" s="8"/>
      <c r="I191" s="8"/>
      <c r="J191" s="8"/>
      <c r="K191" s="8"/>
      <c r="L191" s="8"/>
      <c r="M191" s="8"/>
      <c r="N191" s="8"/>
      <c r="O191" s="8"/>
      <c r="P191" s="8"/>
      <c r="Q191" s="8"/>
      <c r="R191" s="8"/>
      <c r="S191" s="8"/>
      <c r="T191" s="8"/>
      <c r="U191" s="8"/>
      <c r="V191" s="8"/>
      <c r="W191" s="8"/>
      <c r="X191" s="8"/>
      <c r="Y191" s="8"/>
      <c r="Z191" s="8"/>
    </row>
    <row r="192" spans="1:26" ht="15.75" customHeight="1" x14ac:dyDescent="0.3">
      <c r="A192" s="8"/>
      <c r="B192" s="8"/>
      <c r="C192" s="9"/>
      <c r="D192" s="9"/>
      <c r="E192" s="8"/>
      <c r="F192" s="8"/>
      <c r="G192" s="8"/>
      <c r="H192" s="8"/>
      <c r="I192" s="8"/>
      <c r="J192" s="8"/>
      <c r="K192" s="8"/>
      <c r="L192" s="8"/>
      <c r="M192" s="8"/>
      <c r="N192" s="8"/>
      <c r="O192" s="8"/>
      <c r="P192" s="8"/>
      <c r="Q192" s="8"/>
      <c r="R192" s="8"/>
      <c r="S192" s="8"/>
      <c r="T192" s="8"/>
      <c r="U192" s="8"/>
      <c r="V192" s="8"/>
      <c r="W192" s="8"/>
      <c r="X192" s="8"/>
      <c r="Y192" s="8"/>
      <c r="Z192" s="8"/>
    </row>
    <row r="193" spans="1:26" ht="15.75" customHeight="1" x14ac:dyDescent="0.3">
      <c r="A193" s="8"/>
      <c r="B193" s="8"/>
      <c r="C193" s="9"/>
      <c r="D193" s="9"/>
      <c r="E193" s="8"/>
      <c r="F193" s="8"/>
      <c r="G193" s="8"/>
      <c r="H193" s="8"/>
      <c r="I193" s="8"/>
      <c r="J193" s="8"/>
      <c r="K193" s="8"/>
      <c r="L193" s="8"/>
      <c r="M193" s="8"/>
      <c r="N193" s="8"/>
      <c r="O193" s="8"/>
      <c r="P193" s="8"/>
      <c r="Q193" s="8"/>
      <c r="R193" s="8"/>
      <c r="S193" s="8"/>
      <c r="T193" s="8"/>
      <c r="U193" s="8"/>
      <c r="V193" s="8"/>
      <c r="W193" s="8"/>
      <c r="X193" s="8"/>
      <c r="Y193" s="8"/>
      <c r="Z193" s="8"/>
    </row>
    <row r="194" spans="1:26" ht="15.75" customHeight="1" x14ac:dyDescent="0.3">
      <c r="A194" s="8"/>
      <c r="B194" s="8"/>
      <c r="C194" s="9"/>
      <c r="D194" s="9"/>
      <c r="E194" s="8"/>
      <c r="F194" s="8"/>
      <c r="G194" s="8"/>
      <c r="H194" s="8"/>
      <c r="I194" s="8"/>
      <c r="J194" s="8"/>
      <c r="K194" s="8"/>
      <c r="L194" s="8"/>
      <c r="M194" s="8"/>
      <c r="N194" s="8"/>
      <c r="O194" s="8"/>
      <c r="P194" s="8"/>
      <c r="Q194" s="8"/>
      <c r="R194" s="8"/>
      <c r="S194" s="8"/>
      <c r="T194" s="8"/>
      <c r="U194" s="8"/>
      <c r="V194" s="8"/>
      <c r="W194" s="8"/>
      <c r="X194" s="8"/>
      <c r="Y194" s="8"/>
      <c r="Z194" s="8"/>
    </row>
    <row r="195" spans="1:26" ht="15.75" customHeight="1" x14ac:dyDescent="0.3">
      <c r="A195" s="8"/>
      <c r="B195" s="8"/>
      <c r="C195" s="9"/>
      <c r="D195" s="9"/>
      <c r="E195" s="8"/>
      <c r="F195" s="8"/>
      <c r="G195" s="8"/>
      <c r="H195" s="8"/>
      <c r="I195" s="8"/>
      <c r="J195" s="8"/>
      <c r="K195" s="8"/>
      <c r="L195" s="8"/>
      <c r="M195" s="8"/>
      <c r="N195" s="8"/>
      <c r="O195" s="8"/>
      <c r="P195" s="8"/>
      <c r="Q195" s="8"/>
      <c r="R195" s="8"/>
      <c r="S195" s="8"/>
      <c r="T195" s="8"/>
      <c r="U195" s="8"/>
      <c r="V195" s="8"/>
      <c r="W195" s="8"/>
      <c r="X195" s="8"/>
      <c r="Y195" s="8"/>
      <c r="Z195" s="8"/>
    </row>
    <row r="196" spans="1:26" ht="15.75" customHeight="1" x14ac:dyDescent="0.3">
      <c r="A196" s="8"/>
      <c r="B196" s="8"/>
      <c r="C196" s="9"/>
      <c r="D196" s="9"/>
      <c r="E196" s="8"/>
      <c r="F196" s="8"/>
      <c r="G196" s="8"/>
      <c r="H196" s="8"/>
      <c r="I196" s="8"/>
      <c r="J196" s="8"/>
      <c r="K196" s="8"/>
      <c r="L196" s="8"/>
      <c r="M196" s="8"/>
      <c r="N196" s="8"/>
      <c r="O196" s="8"/>
      <c r="P196" s="8"/>
      <c r="Q196" s="8"/>
      <c r="R196" s="8"/>
      <c r="S196" s="8"/>
      <c r="T196" s="8"/>
      <c r="U196" s="8"/>
      <c r="V196" s="8"/>
      <c r="W196" s="8"/>
      <c r="X196" s="8"/>
      <c r="Y196" s="8"/>
      <c r="Z196" s="8"/>
    </row>
    <row r="197" spans="1:26" ht="15.75" customHeight="1" x14ac:dyDescent="0.3">
      <c r="A197" s="8"/>
      <c r="B197" s="8"/>
      <c r="C197" s="9"/>
      <c r="D197" s="9"/>
      <c r="E197" s="8"/>
      <c r="F197" s="8"/>
      <c r="G197" s="8"/>
      <c r="H197" s="8"/>
      <c r="I197" s="8"/>
      <c r="J197" s="8"/>
      <c r="K197" s="8"/>
      <c r="L197" s="8"/>
      <c r="M197" s="8"/>
      <c r="N197" s="8"/>
      <c r="O197" s="8"/>
      <c r="P197" s="8"/>
      <c r="Q197" s="8"/>
      <c r="R197" s="8"/>
      <c r="S197" s="8"/>
      <c r="T197" s="8"/>
      <c r="U197" s="8"/>
      <c r="V197" s="8"/>
      <c r="W197" s="8"/>
      <c r="X197" s="8"/>
      <c r="Y197" s="8"/>
      <c r="Z197" s="8"/>
    </row>
    <row r="198" spans="1:26" ht="15.75" customHeight="1" x14ac:dyDescent="0.3">
      <c r="A198" s="8"/>
      <c r="B198" s="8"/>
      <c r="C198" s="9"/>
      <c r="D198" s="9"/>
      <c r="E198" s="8"/>
      <c r="F198" s="8"/>
      <c r="G198" s="8"/>
      <c r="H198" s="8"/>
      <c r="I198" s="8"/>
      <c r="J198" s="8"/>
      <c r="K198" s="8"/>
      <c r="L198" s="8"/>
      <c r="M198" s="8"/>
      <c r="N198" s="8"/>
      <c r="O198" s="8"/>
      <c r="P198" s="8"/>
      <c r="Q198" s="8"/>
      <c r="R198" s="8"/>
      <c r="S198" s="8"/>
      <c r="T198" s="8"/>
      <c r="U198" s="8"/>
      <c r="V198" s="8"/>
      <c r="W198" s="8"/>
      <c r="X198" s="8"/>
      <c r="Y198" s="8"/>
      <c r="Z198" s="8"/>
    </row>
    <row r="199" spans="1:26" ht="15.75" customHeight="1" x14ac:dyDescent="0.3">
      <c r="A199" s="8"/>
      <c r="B199" s="8"/>
      <c r="C199" s="9"/>
      <c r="D199" s="9"/>
      <c r="E199" s="8"/>
      <c r="F199" s="8"/>
      <c r="G199" s="8"/>
      <c r="H199" s="8"/>
      <c r="I199" s="8"/>
      <c r="J199" s="8"/>
      <c r="K199" s="8"/>
      <c r="L199" s="8"/>
      <c r="M199" s="8"/>
      <c r="N199" s="8"/>
      <c r="O199" s="8"/>
      <c r="P199" s="8"/>
      <c r="Q199" s="8"/>
      <c r="R199" s="8"/>
      <c r="S199" s="8"/>
      <c r="T199" s="8"/>
      <c r="U199" s="8"/>
      <c r="V199" s="8"/>
      <c r="W199" s="8"/>
      <c r="X199" s="8"/>
      <c r="Y199" s="8"/>
      <c r="Z199" s="8"/>
    </row>
    <row r="200" spans="1:26" ht="15.75" customHeight="1" x14ac:dyDescent="0.3">
      <c r="A200" s="8"/>
      <c r="B200" s="8"/>
      <c r="C200" s="9"/>
      <c r="D200" s="9"/>
      <c r="E200" s="8"/>
      <c r="F200" s="8"/>
      <c r="G200" s="8"/>
      <c r="H200" s="8"/>
      <c r="I200" s="8"/>
      <c r="J200" s="8"/>
      <c r="K200" s="8"/>
      <c r="L200" s="8"/>
      <c r="M200" s="8"/>
      <c r="N200" s="8"/>
      <c r="O200" s="8"/>
      <c r="P200" s="8"/>
      <c r="Q200" s="8"/>
      <c r="R200" s="8"/>
      <c r="S200" s="8"/>
      <c r="T200" s="8"/>
      <c r="U200" s="8"/>
      <c r="V200" s="8"/>
      <c r="W200" s="8"/>
      <c r="X200" s="8"/>
      <c r="Y200" s="8"/>
      <c r="Z200" s="8"/>
    </row>
    <row r="201" spans="1:26" ht="15.75" customHeight="1" x14ac:dyDescent="0.3">
      <c r="A201" s="8"/>
      <c r="B201" s="8"/>
      <c r="C201" s="9"/>
      <c r="D201" s="9"/>
      <c r="E201" s="8"/>
      <c r="F201" s="8"/>
      <c r="G201" s="8"/>
      <c r="H201" s="8"/>
      <c r="I201" s="8"/>
      <c r="J201" s="8"/>
      <c r="K201" s="8"/>
      <c r="L201" s="8"/>
      <c r="M201" s="8"/>
      <c r="N201" s="8"/>
      <c r="O201" s="8"/>
      <c r="P201" s="8"/>
      <c r="Q201" s="8"/>
      <c r="R201" s="8"/>
      <c r="S201" s="8"/>
      <c r="T201" s="8"/>
      <c r="U201" s="8"/>
      <c r="V201" s="8"/>
      <c r="W201" s="8"/>
      <c r="X201" s="8"/>
      <c r="Y201" s="8"/>
      <c r="Z201" s="8"/>
    </row>
    <row r="202" spans="1:26" ht="15.75" customHeight="1" x14ac:dyDescent="0.3">
      <c r="A202" s="8"/>
      <c r="B202" s="8"/>
      <c r="C202" s="9"/>
      <c r="D202" s="9"/>
      <c r="E202" s="8"/>
      <c r="F202" s="8"/>
      <c r="G202" s="8"/>
      <c r="H202" s="8"/>
      <c r="I202" s="8"/>
      <c r="J202" s="8"/>
      <c r="K202" s="8"/>
      <c r="L202" s="8"/>
      <c r="M202" s="8"/>
      <c r="N202" s="8"/>
      <c r="O202" s="8"/>
      <c r="P202" s="8"/>
      <c r="Q202" s="8"/>
      <c r="R202" s="8"/>
      <c r="S202" s="8"/>
      <c r="T202" s="8"/>
      <c r="U202" s="8"/>
      <c r="V202" s="8"/>
      <c r="W202" s="8"/>
      <c r="X202" s="8"/>
      <c r="Y202" s="8"/>
      <c r="Z202" s="8"/>
    </row>
    <row r="203" spans="1:26" ht="15.75" customHeight="1" x14ac:dyDescent="0.3">
      <c r="A203" s="8"/>
      <c r="B203" s="8"/>
      <c r="C203" s="9"/>
      <c r="D203" s="9"/>
      <c r="E203" s="8"/>
      <c r="F203" s="8"/>
      <c r="G203" s="8"/>
      <c r="H203" s="8"/>
      <c r="I203" s="8"/>
      <c r="J203" s="8"/>
      <c r="K203" s="8"/>
      <c r="L203" s="8"/>
      <c r="M203" s="8"/>
      <c r="N203" s="8"/>
      <c r="O203" s="8"/>
      <c r="P203" s="8"/>
      <c r="Q203" s="8"/>
      <c r="R203" s="8"/>
      <c r="S203" s="8"/>
      <c r="T203" s="8"/>
      <c r="U203" s="8"/>
      <c r="V203" s="8"/>
      <c r="W203" s="8"/>
      <c r="X203" s="8"/>
      <c r="Y203" s="8"/>
      <c r="Z203" s="8"/>
    </row>
    <row r="204" spans="1:26" ht="15.75" customHeight="1" x14ac:dyDescent="0.3">
      <c r="A204" s="8"/>
      <c r="B204" s="8"/>
      <c r="C204" s="9"/>
      <c r="D204" s="9"/>
      <c r="E204" s="8"/>
      <c r="F204" s="8"/>
      <c r="G204" s="8"/>
      <c r="H204" s="8"/>
      <c r="I204" s="8"/>
      <c r="J204" s="8"/>
      <c r="K204" s="8"/>
      <c r="L204" s="8"/>
      <c r="M204" s="8"/>
      <c r="N204" s="8"/>
      <c r="O204" s="8"/>
      <c r="P204" s="8"/>
      <c r="Q204" s="8"/>
      <c r="R204" s="8"/>
      <c r="S204" s="8"/>
      <c r="T204" s="8"/>
      <c r="U204" s="8"/>
      <c r="V204" s="8"/>
      <c r="W204" s="8"/>
      <c r="X204" s="8"/>
      <c r="Y204" s="8"/>
      <c r="Z204" s="8"/>
    </row>
    <row r="205" spans="1:26" ht="15.75" customHeight="1" x14ac:dyDescent="0.3">
      <c r="A205" s="8"/>
      <c r="B205" s="8"/>
      <c r="C205" s="9"/>
      <c r="D205" s="9"/>
      <c r="E205" s="8"/>
      <c r="F205" s="8"/>
      <c r="G205" s="8"/>
      <c r="H205" s="8"/>
      <c r="I205" s="8"/>
      <c r="J205" s="8"/>
      <c r="K205" s="8"/>
      <c r="L205" s="8"/>
      <c r="M205" s="8"/>
      <c r="N205" s="8"/>
      <c r="O205" s="8"/>
      <c r="P205" s="8"/>
      <c r="Q205" s="8"/>
      <c r="R205" s="8"/>
      <c r="S205" s="8"/>
      <c r="T205" s="8"/>
      <c r="U205" s="8"/>
      <c r="V205" s="8"/>
      <c r="W205" s="8"/>
      <c r="X205" s="8"/>
      <c r="Y205" s="8"/>
      <c r="Z205" s="8"/>
    </row>
    <row r="206" spans="1:26" ht="15.75" customHeight="1" x14ac:dyDescent="0.3">
      <c r="A206" s="8"/>
      <c r="B206" s="8"/>
      <c r="C206" s="9"/>
      <c r="D206" s="9"/>
      <c r="E206" s="8"/>
      <c r="F206" s="8"/>
      <c r="G206" s="8"/>
      <c r="H206" s="8"/>
      <c r="I206" s="8"/>
      <c r="J206" s="8"/>
      <c r="K206" s="8"/>
      <c r="L206" s="8"/>
      <c r="M206" s="8"/>
      <c r="N206" s="8"/>
      <c r="O206" s="8"/>
      <c r="P206" s="8"/>
      <c r="Q206" s="8"/>
      <c r="R206" s="8"/>
      <c r="S206" s="8"/>
      <c r="T206" s="8"/>
      <c r="U206" s="8"/>
      <c r="V206" s="8"/>
      <c r="W206" s="8"/>
      <c r="X206" s="8"/>
      <c r="Y206" s="8"/>
      <c r="Z206" s="8"/>
    </row>
    <row r="207" spans="1:26" ht="15.75" customHeight="1" x14ac:dyDescent="0.3">
      <c r="A207" s="8"/>
      <c r="B207" s="8"/>
      <c r="C207" s="9"/>
      <c r="D207" s="9"/>
      <c r="E207" s="8"/>
      <c r="F207" s="8"/>
      <c r="G207" s="8"/>
      <c r="H207" s="8"/>
      <c r="I207" s="8"/>
      <c r="J207" s="8"/>
      <c r="K207" s="8"/>
      <c r="L207" s="8"/>
      <c r="M207" s="8"/>
      <c r="N207" s="8"/>
      <c r="O207" s="8"/>
      <c r="P207" s="8"/>
      <c r="Q207" s="8"/>
      <c r="R207" s="8"/>
      <c r="S207" s="8"/>
      <c r="T207" s="8"/>
      <c r="U207" s="8"/>
      <c r="V207" s="8"/>
      <c r="W207" s="8"/>
      <c r="X207" s="8"/>
      <c r="Y207" s="8"/>
      <c r="Z207" s="8"/>
    </row>
    <row r="208" spans="1:26" ht="15.75" customHeight="1" x14ac:dyDescent="0.3">
      <c r="A208" s="8"/>
      <c r="B208" s="8"/>
      <c r="C208" s="9"/>
      <c r="D208" s="9"/>
      <c r="E208" s="8"/>
      <c r="F208" s="8"/>
      <c r="G208" s="8"/>
      <c r="H208" s="8"/>
      <c r="I208" s="8"/>
      <c r="J208" s="8"/>
      <c r="K208" s="8"/>
      <c r="L208" s="8"/>
      <c r="M208" s="8"/>
      <c r="N208" s="8"/>
      <c r="O208" s="8"/>
      <c r="P208" s="8"/>
      <c r="Q208" s="8"/>
      <c r="R208" s="8"/>
      <c r="S208" s="8"/>
      <c r="T208" s="8"/>
      <c r="U208" s="8"/>
      <c r="V208" s="8"/>
      <c r="W208" s="8"/>
      <c r="X208" s="8"/>
      <c r="Y208" s="8"/>
      <c r="Z208" s="8"/>
    </row>
    <row r="209" spans="1:26" ht="15.75" customHeight="1" x14ac:dyDescent="0.3">
      <c r="A209" s="8"/>
      <c r="B209" s="8"/>
      <c r="C209" s="9"/>
      <c r="D209" s="9"/>
      <c r="E209" s="8"/>
      <c r="F209" s="8"/>
      <c r="G209" s="8"/>
      <c r="H209" s="8"/>
      <c r="I209" s="8"/>
      <c r="J209" s="8"/>
      <c r="K209" s="8"/>
      <c r="L209" s="8"/>
      <c r="M209" s="8"/>
      <c r="N209" s="8"/>
      <c r="O209" s="8"/>
      <c r="P209" s="8"/>
      <c r="Q209" s="8"/>
      <c r="R209" s="8"/>
      <c r="S209" s="8"/>
      <c r="T209" s="8"/>
      <c r="U209" s="8"/>
      <c r="V209" s="8"/>
      <c r="W209" s="8"/>
      <c r="X209" s="8"/>
      <c r="Y209" s="8"/>
      <c r="Z209" s="8"/>
    </row>
    <row r="210" spans="1:26" ht="15.75" customHeight="1" x14ac:dyDescent="0.3">
      <c r="A210" s="8"/>
      <c r="B210" s="8"/>
      <c r="C210" s="9"/>
      <c r="D210" s="9"/>
      <c r="E210" s="8"/>
      <c r="F210" s="8"/>
      <c r="G210" s="8"/>
      <c r="H210" s="8"/>
      <c r="I210" s="8"/>
      <c r="J210" s="8"/>
      <c r="K210" s="8"/>
      <c r="L210" s="8"/>
      <c r="M210" s="8"/>
      <c r="N210" s="8"/>
      <c r="O210" s="8"/>
      <c r="P210" s="8"/>
      <c r="Q210" s="8"/>
      <c r="R210" s="8"/>
      <c r="S210" s="8"/>
      <c r="T210" s="8"/>
      <c r="U210" s="8"/>
      <c r="V210" s="8"/>
      <c r="W210" s="8"/>
      <c r="X210" s="8"/>
      <c r="Y210" s="8"/>
      <c r="Z210" s="8"/>
    </row>
    <row r="211" spans="1:26" ht="15.75" customHeight="1" x14ac:dyDescent="0.3">
      <c r="A211" s="8"/>
      <c r="B211" s="8"/>
      <c r="C211" s="9"/>
      <c r="D211" s="9"/>
      <c r="E211" s="8"/>
      <c r="F211" s="8"/>
      <c r="G211" s="8"/>
      <c r="H211" s="8"/>
      <c r="I211" s="8"/>
      <c r="J211" s="8"/>
      <c r="K211" s="8"/>
      <c r="L211" s="8"/>
      <c r="M211" s="8"/>
      <c r="N211" s="8"/>
      <c r="O211" s="8"/>
      <c r="P211" s="8"/>
      <c r="Q211" s="8"/>
      <c r="R211" s="8"/>
      <c r="S211" s="8"/>
      <c r="T211" s="8"/>
      <c r="U211" s="8"/>
      <c r="V211" s="8"/>
      <c r="W211" s="8"/>
      <c r="X211" s="8"/>
      <c r="Y211" s="8"/>
      <c r="Z211" s="8"/>
    </row>
    <row r="212" spans="1:26" ht="15.75" customHeight="1" x14ac:dyDescent="0.3">
      <c r="A212" s="8"/>
      <c r="B212" s="8"/>
      <c r="C212" s="9"/>
      <c r="D212" s="9"/>
      <c r="E212" s="8"/>
      <c r="F212" s="8"/>
      <c r="G212" s="8"/>
      <c r="H212" s="8"/>
      <c r="I212" s="8"/>
      <c r="J212" s="8"/>
      <c r="K212" s="8"/>
      <c r="L212" s="8"/>
      <c r="M212" s="8"/>
      <c r="N212" s="8"/>
      <c r="O212" s="8"/>
      <c r="P212" s="8"/>
      <c r="Q212" s="8"/>
      <c r="R212" s="8"/>
      <c r="S212" s="8"/>
      <c r="T212" s="8"/>
      <c r="U212" s="8"/>
      <c r="V212" s="8"/>
      <c r="W212" s="8"/>
      <c r="X212" s="8"/>
      <c r="Y212" s="8"/>
      <c r="Z212" s="8"/>
    </row>
    <row r="213" spans="1:26" ht="15.75" customHeight="1" x14ac:dyDescent="0.3">
      <c r="A213" s="8"/>
      <c r="B213" s="8"/>
      <c r="C213" s="9"/>
      <c r="D213" s="9"/>
      <c r="E213" s="8"/>
      <c r="F213" s="8"/>
      <c r="G213" s="8"/>
      <c r="H213" s="8"/>
      <c r="I213" s="8"/>
      <c r="J213" s="8"/>
      <c r="K213" s="8"/>
      <c r="L213" s="8"/>
      <c r="M213" s="8"/>
      <c r="N213" s="8"/>
      <c r="O213" s="8"/>
      <c r="P213" s="8"/>
      <c r="Q213" s="8"/>
      <c r="R213" s="8"/>
      <c r="S213" s="8"/>
      <c r="T213" s="8"/>
      <c r="U213" s="8"/>
      <c r="V213" s="8"/>
      <c r="W213" s="8"/>
      <c r="X213" s="8"/>
      <c r="Y213" s="8"/>
      <c r="Z213" s="8"/>
    </row>
    <row r="214" spans="1:26" ht="15.75" customHeight="1" x14ac:dyDescent="0.3">
      <c r="A214" s="8"/>
      <c r="B214" s="8"/>
      <c r="C214" s="9"/>
      <c r="D214" s="9"/>
      <c r="E214" s="8"/>
      <c r="F214" s="8"/>
      <c r="G214" s="8"/>
      <c r="H214" s="8"/>
      <c r="I214" s="8"/>
      <c r="J214" s="8"/>
      <c r="K214" s="8"/>
      <c r="L214" s="8"/>
      <c r="M214" s="8"/>
      <c r="N214" s="8"/>
      <c r="O214" s="8"/>
      <c r="P214" s="8"/>
      <c r="Q214" s="8"/>
      <c r="R214" s="8"/>
      <c r="S214" s="8"/>
      <c r="T214" s="8"/>
      <c r="U214" s="8"/>
      <c r="V214" s="8"/>
      <c r="W214" s="8"/>
      <c r="X214" s="8"/>
      <c r="Y214" s="8"/>
      <c r="Z214" s="8"/>
    </row>
    <row r="215" spans="1:26" ht="15.75" customHeight="1" x14ac:dyDescent="0.3">
      <c r="A215" s="8"/>
      <c r="B215" s="8"/>
      <c r="C215" s="9"/>
      <c r="D215" s="9"/>
      <c r="E215" s="8"/>
      <c r="F215" s="8"/>
      <c r="G215" s="8"/>
      <c r="H215" s="8"/>
      <c r="I215" s="8"/>
      <c r="J215" s="8"/>
      <c r="K215" s="8"/>
      <c r="L215" s="8"/>
      <c r="M215" s="8"/>
      <c r="N215" s="8"/>
      <c r="O215" s="8"/>
      <c r="P215" s="8"/>
      <c r="Q215" s="8"/>
      <c r="R215" s="8"/>
      <c r="S215" s="8"/>
      <c r="T215" s="8"/>
      <c r="U215" s="8"/>
      <c r="V215" s="8"/>
      <c r="W215" s="8"/>
      <c r="X215" s="8"/>
      <c r="Y215" s="8"/>
      <c r="Z215" s="8"/>
    </row>
    <row r="216" spans="1:26" ht="15.75" customHeight="1" x14ac:dyDescent="0.3">
      <c r="A216" s="8"/>
      <c r="B216" s="8"/>
      <c r="C216" s="9"/>
      <c r="D216" s="9"/>
      <c r="E216" s="8"/>
      <c r="F216" s="8"/>
      <c r="G216" s="8"/>
      <c r="H216" s="8"/>
      <c r="I216" s="8"/>
      <c r="J216" s="8"/>
      <c r="K216" s="8"/>
      <c r="L216" s="8"/>
      <c r="M216" s="8"/>
      <c r="N216" s="8"/>
      <c r="O216" s="8"/>
      <c r="P216" s="8"/>
      <c r="Q216" s="8"/>
      <c r="R216" s="8"/>
      <c r="S216" s="8"/>
      <c r="T216" s="8"/>
      <c r="U216" s="8"/>
      <c r="V216" s="8"/>
      <c r="W216" s="8"/>
      <c r="X216" s="8"/>
      <c r="Y216" s="8"/>
      <c r="Z216" s="8"/>
    </row>
    <row r="217" spans="1:26" ht="15.75" customHeight="1" x14ac:dyDescent="0.3">
      <c r="A217" s="8"/>
      <c r="B217" s="8"/>
      <c r="C217" s="9"/>
      <c r="D217" s="9"/>
      <c r="E217" s="8"/>
      <c r="F217" s="8"/>
      <c r="G217" s="8"/>
      <c r="H217" s="8"/>
      <c r="I217" s="8"/>
      <c r="J217" s="8"/>
      <c r="K217" s="8"/>
      <c r="L217" s="8"/>
      <c r="M217" s="8"/>
      <c r="N217" s="8"/>
      <c r="O217" s="8"/>
      <c r="P217" s="8"/>
      <c r="Q217" s="8"/>
      <c r="R217" s="8"/>
      <c r="S217" s="8"/>
      <c r="T217" s="8"/>
      <c r="U217" s="8"/>
      <c r="V217" s="8"/>
      <c r="W217" s="8"/>
      <c r="X217" s="8"/>
      <c r="Y217" s="8"/>
      <c r="Z217" s="8"/>
    </row>
    <row r="218" spans="1:26" ht="15.75" customHeight="1" x14ac:dyDescent="0.3">
      <c r="A218" s="8"/>
      <c r="B218" s="8"/>
      <c r="C218" s="9"/>
      <c r="D218" s="9"/>
      <c r="E218" s="8"/>
      <c r="F218" s="8"/>
      <c r="G218" s="8"/>
      <c r="H218" s="8"/>
      <c r="I218" s="8"/>
      <c r="J218" s="8"/>
      <c r="K218" s="8"/>
      <c r="L218" s="8"/>
      <c r="M218" s="8"/>
      <c r="N218" s="8"/>
      <c r="O218" s="8"/>
      <c r="P218" s="8"/>
      <c r="Q218" s="8"/>
      <c r="R218" s="8"/>
      <c r="S218" s="8"/>
      <c r="T218" s="8"/>
      <c r="U218" s="8"/>
      <c r="V218" s="8"/>
      <c r="W218" s="8"/>
      <c r="X218" s="8"/>
      <c r="Y218" s="8"/>
      <c r="Z218" s="8"/>
    </row>
    <row r="219" spans="1:26" ht="15.75" customHeight="1" x14ac:dyDescent="0.3">
      <c r="A219" s="8"/>
      <c r="B219" s="8"/>
      <c r="C219" s="9"/>
      <c r="D219" s="9"/>
      <c r="E219" s="8"/>
      <c r="F219" s="8"/>
      <c r="G219" s="8"/>
      <c r="H219" s="8"/>
      <c r="I219" s="8"/>
      <c r="J219" s="8"/>
      <c r="K219" s="8"/>
      <c r="L219" s="8"/>
      <c r="M219" s="8"/>
      <c r="N219" s="8"/>
      <c r="O219" s="8"/>
      <c r="P219" s="8"/>
      <c r="Q219" s="8"/>
      <c r="R219" s="8"/>
      <c r="S219" s="8"/>
      <c r="T219" s="8"/>
      <c r="U219" s="8"/>
      <c r="V219" s="8"/>
      <c r="W219" s="8"/>
      <c r="X219" s="8"/>
      <c r="Y219" s="8"/>
      <c r="Z219" s="8"/>
    </row>
    <row r="220" spans="1:26" ht="15.75" customHeight="1" x14ac:dyDescent="0.3">
      <c r="A220" s="8"/>
      <c r="B220" s="8"/>
      <c r="C220" s="9"/>
      <c r="D220" s="9"/>
      <c r="E220" s="8"/>
      <c r="F220" s="8"/>
      <c r="G220" s="8"/>
      <c r="H220" s="8"/>
      <c r="I220" s="8"/>
      <c r="J220" s="8"/>
      <c r="K220" s="8"/>
      <c r="L220" s="8"/>
      <c r="M220" s="8"/>
      <c r="N220" s="8"/>
      <c r="O220" s="8"/>
      <c r="P220" s="8"/>
      <c r="Q220" s="8"/>
      <c r="R220" s="8"/>
      <c r="S220" s="8"/>
      <c r="T220" s="8"/>
      <c r="U220" s="8"/>
      <c r="V220" s="8"/>
      <c r="W220" s="8"/>
      <c r="X220" s="8"/>
      <c r="Y220" s="8"/>
      <c r="Z220" s="8"/>
    </row>
    <row r="221" spans="1:26" ht="15.75" customHeight="1" x14ac:dyDescent="0.3">
      <c r="A221" s="8"/>
      <c r="B221" s="8"/>
      <c r="C221" s="9"/>
      <c r="D221" s="9"/>
      <c r="E221" s="8"/>
      <c r="F221" s="8"/>
      <c r="G221" s="8"/>
      <c r="H221" s="8"/>
      <c r="I221" s="8"/>
      <c r="J221" s="8"/>
      <c r="K221" s="8"/>
      <c r="L221" s="8"/>
      <c r="M221" s="8"/>
      <c r="N221" s="8"/>
      <c r="O221" s="8"/>
      <c r="P221" s="8"/>
      <c r="Q221" s="8"/>
      <c r="R221" s="8"/>
      <c r="S221" s="8"/>
      <c r="T221" s="8"/>
      <c r="U221" s="8"/>
      <c r="V221" s="8"/>
      <c r="W221" s="8"/>
      <c r="X221" s="8"/>
      <c r="Y221" s="8"/>
      <c r="Z221" s="8"/>
    </row>
    <row r="222" spans="1:26" ht="15.75" customHeight="1" x14ac:dyDescent="0.3">
      <c r="A222" s="8"/>
      <c r="B222" s="8"/>
      <c r="C222" s="9"/>
      <c r="D222" s="9"/>
      <c r="E222" s="8"/>
      <c r="F222" s="8"/>
      <c r="G222" s="8"/>
      <c r="H222" s="8"/>
      <c r="I222" s="8"/>
      <c r="J222" s="8"/>
      <c r="K222" s="8"/>
      <c r="L222" s="8"/>
      <c r="M222" s="8"/>
      <c r="N222" s="8"/>
      <c r="O222" s="8"/>
      <c r="P222" s="8"/>
      <c r="Q222" s="8"/>
      <c r="R222" s="8"/>
      <c r="S222" s="8"/>
      <c r="T222" s="8"/>
      <c r="U222" s="8"/>
      <c r="V222" s="8"/>
      <c r="W222" s="8"/>
      <c r="X222" s="8"/>
      <c r="Y222" s="8"/>
      <c r="Z222" s="8"/>
    </row>
    <row r="223" spans="1:26" ht="15.75" customHeight="1" x14ac:dyDescent="0.3">
      <c r="A223" s="8"/>
      <c r="B223" s="8"/>
      <c r="C223" s="9"/>
      <c r="D223" s="9"/>
      <c r="E223" s="8"/>
      <c r="F223" s="8"/>
      <c r="G223" s="8"/>
      <c r="H223" s="8"/>
      <c r="I223" s="8"/>
      <c r="J223" s="8"/>
      <c r="K223" s="8"/>
      <c r="L223" s="8"/>
      <c r="M223" s="8"/>
      <c r="N223" s="8"/>
      <c r="O223" s="8"/>
      <c r="P223" s="8"/>
      <c r="Q223" s="8"/>
      <c r="R223" s="8"/>
      <c r="S223" s="8"/>
      <c r="T223" s="8"/>
      <c r="U223" s="8"/>
      <c r="V223" s="8"/>
      <c r="W223" s="8"/>
      <c r="X223" s="8"/>
      <c r="Y223" s="8"/>
      <c r="Z223" s="8"/>
    </row>
    <row r="224" spans="1:26" ht="15.75" customHeight="1" x14ac:dyDescent="0.3">
      <c r="A224" s="8"/>
      <c r="B224" s="8"/>
      <c r="C224" s="9"/>
      <c r="D224" s="9"/>
      <c r="E224" s="8"/>
      <c r="F224" s="8"/>
      <c r="G224" s="8"/>
      <c r="H224" s="8"/>
      <c r="I224" s="8"/>
      <c r="J224" s="8"/>
      <c r="K224" s="8"/>
      <c r="L224" s="8"/>
      <c r="M224" s="8"/>
      <c r="N224" s="8"/>
      <c r="O224" s="8"/>
      <c r="P224" s="8"/>
      <c r="Q224" s="8"/>
      <c r="R224" s="8"/>
      <c r="S224" s="8"/>
      <c r="T224" s="8"/>
      <c r="U224" s="8"/>
      <c r="V224" s="8"/>
      <c r="W224" s="8"/>
      <c r="X224" s="8"/>
      <c r="Y224" s="8"/>
      <c r="Z224" s="8"/>
    </row>
    <row r="225" spans="1:26" ht="15.75" customHeight="1" x14ac:dyDescent="0.3">
      <c r="A225" s="8"/>
      <c r="B225" s="8"/>
      <c r="C225" s="9"/>
      <c r="D225" s="9"/>
      <c r="E225" s="8"/>
      <c r="F225" s="8"/>
      <c r="G225" s="8"/>
      <c r="H225" s="8"/>
      <c r="I225" s="8"/>
      <c r="J225" s="8"/>
      <c r="K225" s="8"/>
      <c r="L225" s="8"/>
      <c r="M225" s="8"/>
      <c r="N225" s="8"/>
      <c r="O225" s="8"/>
      <c r="P225" s="8"/>
      <c r="Q225" s="8"/>
      <c r="R225" s="8"/>
      <c r="S225" s="8"/>
      <c r="T225" s="8"/>
      <c r="U225" s="8"/>
      <c r="V225" s="8"/>
      <c r="W225" s="8"/>
      <c r="X225" s="8"/>
      <c r="Y225" s="8"/>
      <c r="Z225" s="8"/>
    </row>
    <row r="226" spans="1:26" ht="15.75" customHeight="1" x14ac:dyDescent="0.3">
      <c r="A226" s="8"/>
      <c r="B226" s="8"/>
      <c r="C226" s="9"/>
      <c r="D226" s="9"/>
      <c r="E226" s="8"/>
      <c r="F226" s="8"/>
      <c r="G226" s="8"/>
      <c r="H226" s="8"/>
      <c r="I226" s="8"/>
      <c r="J226" s="8"/>
      <c r="K226" s="8"/>
      <c r="L226" s="8"/>
      <c r="M226" s="8"/>
      <c r="N226" s="8"/>
      <c r="O226" s="8"/>
      <c r="P226" s="8"/>
      <c r="Q226" s="8"/>
      <c r="R226" s="8"/>
      <c r="S226" s="8"/>
      <c r="T226" s="8"/>
      <c r="U226" s="8"/>
      <c r="V226" s="8"/>
      <c r="W226" s="8"/>
      <c r="X226" s="8"/>
      <c r="Y226" s="8"/>
      <c r="Z226" s="8"/>
    </row>
    <row r="227" spans="1:26" ht="15.75" customHeight="1" x14ac:dyDescent="0.3">
      <c r="A227" s="8"/>
      <c r="B227" s="8"/>
      <c r="C227" s="9"/>
      <c r="D227" s="9"/>
      <c r="E227" s="8"/>
      <c r="F227" s="8"/>
      <c r="G227" s="8"/>
      <c r="H227" s="8"/>
      <c r="I227" s="8"/>
      <c r="J227" s="8"/>
      <c r="K227" s="8"/>
      <c r="L227" s="8"/>
      <c r="M227" s="8"/>
      <c r="N227" s="8"/>
      <c r="O227" s="8"/>
      <c r="P227" s="8"/>
      <c r="Q227" s="8"/>
      <c r="R227" s="8"/>
      <c r="S227" s="8"/>
      <c r="T227" s="8"/>
      <c r="U227" s="8"/>
      <c r="V227" s="8"/>
      <c r="W227" s="8"/>
      <c r="X227" s="8"/>
      <c r="Y227" s="8"/>
      <c r="Z227" s="8"/>
    </row>
    <row r="228" spans="1:26" ht="15.75" customHeight="1" x14ac:dyDescent="0.3">
      <c r="A228" s="8"/>
      <c r="B228" s="8"/>
      <c r="C228" s="9"/>
      <c r="D228" s="9"/>
      <c r="E228" s="8"/>
      <c r="F228" s="8"/>
      <c r="G228" s="8"/>
      <c r="H228" s="8"/>
      <c r="I228" s="8"/>
      <c r="J228" s="8"/>
      <c r="K228" s="8"/>
      <c r="L228" s="8"/>
      <c r="M228" s="8"/>
      <c r="N228" s="8"/>
      <c r="O228" s="8"/>
      <c r="P228" s="8"/>
      <c r="Q228" s="8"/>
      <c r="R228" s="8"/>
      <c r="S228" s="8"/>
      <c r="T228" s="8"/>
      <c r="U228" s="8"/>
      <c r="V228" s="8"/>
      <c r="W228" s="8"/>
      <c r="X228" s="8"/>
      <c r="Y228" s="8"/>
      <c r="Z228" s="8"/>
    </row>
    <row r="229" spans="1:26" ht="15.75" customHeight="1" x14ac:dyDescent="0.3">
      <c r="A229" s="8"/>
      <c r="B229" s="8"/>
      <c r="C229" s="9"/>
      <c r="D229" s="9"/>
      <c r="E229" s="8"/>
      <c r="F229" s="8"/>
      <c r="G229" s="8"/>
      <c r="H229" s="8"/>
      <c r="I229" s="8"/>
      <c r="J229" s="8"/>
      <c r="K229" s="8"/>
      <c r="L229" s="8"/>
      <c r="M229" s="8"/>
      <c r="N229" s="8"/>
      <c r="O229" s="8"/>
      <c r="P229" s="8"/>
      <c r="Q229" s="8"/>
      <c r="R229" s="8"/>
      <c r="S229" s="8"/>
      <c r="T229" s="8"/>
      <c r="U229" s="8"/>
      <c r="V229" s="8"/>
      <c r="W229" s="8"/>
      <c r="X229" s="8"/>
      <c r="Y229" s="8"/>
      <c r="Z229" s="8"/>
    </row>
    <row r="230" spans="1:26" ht="15.75" customHeight="1" x14ac:dyDescent="0.3">
      <c r="A230" s="8"/>
      <c r="B230" s="8"/>
      <c r="C230" s="9"/>
      <c r="D230" s="9"/>
      <c r="E230" s="8"/>
      <c r="F230" s="8"/>
      <c r="G230" s="8"/>
      <c r="H230" s="8"/>
      <c r="I230" s="8"/>
      <c r="J230" s="8"/>
      <c r="K230" s="8"/>
      <c r="L230" s="8"/>
      <c r="M230" s="8"/>
      <c r="N230" s="8"/>
      <c r="O230" s="8"/>
      <c r="P230" s="8"/>
      <c r="Q230" s="8"/>
      <c r="R230" s="8"/>
      <c r="S230" s="8"/>
      <c r="T230" s="8"/>
      <c r="U230" s="8"/>
      <c r="V230" s="8"/>
      <c r="W230" s="8"/>
      <c r="X230" s="8"/>
      <c r="Y230" s="8"/>
      <c r="Z230" s="8"/>
    </row>
    <row r="231" spans="1:26" ht="15.75" customHeight="1" x14ac:dyDescent="0.3">
      <c r="A231" s="8"/>
      <c r="B231" s="8"/>
      <c r="C231" s="9"/>
      <c r="D231" s="9"/>
      <c r="E231" s="8"/>
      <c r="F231" s="8"/>
      <c r="G231" s="8"/>
      <c r="H231" s="8"/>
      <c r="I231" s="8"/>
      <c r="J231" s="8"/>
      <c r="K231" s="8"/>
      <c r="L231" s="8"/>
      <c r="M231" s="8"/>
      <c r="N231" s="8"/>
      <c r="O231" s="8"/>
      <c r="P231" s="8"/>
      <c r="Q231" s="8"/>
      <c r="R231" s="8"/>
      <c r="S231" s="8"/>
      <c r="T231" s="8"/>
      <c r="U231" s="8"/>
      <c r="V231" s="8"/>
      <c r="W231" s="8"/>
      <c r="X231" s="8"/>
      <c r="Y231" s="8"/>
      <c r="Z231" s="8"/>
    </row>
    <row r="232" spans="1:26" ht="15.75" customHeight="1" x14ac:dyDescent="0.3">
      <c r="A232" s="8"/>
      <c r="B232" s="8"/>
      <c r="C232" s="9"/>
      <c r="D232" s="9"/>
      <c r="E232" s="8"/>
      <c r="F232" s="8"/>
      <c r="G232" s="8"/>
      <c r="H232" s="8"/>
      <c r="I232" s="8"/>
      <c r="J232" s="8"/>
      <c r="K232" s="8"/>
      <c r="L232" s="8"/>
      <c r="M232" s="8"/>
      <c r="N232" s="8"/>
      <c r="O232" s="8"/>
      <c r="P232" s="8"/>
      <c r="Q232" s="8"/>
      <c r="R232" s="8"/>
      <c r="S232" s="8"/>
      <c r="T232" s="8"/>
      <c r="U232" s="8"/>
      <c r="V232" s="8"/>
      <c r="W232" s="8"/>
      <c r="X232" s="8"/>
      <c r="Y232" s="8"/>
      <c r="Z232" s="8"/>
    </row>
    <row r="233" spans="1:26" ht="15.75" customHeight="1" x14ac:dyDescent="0.3">
      <c r="A233" s="8"/>
      <c r="B233" s="8"/>
      <c r="C233" s="9"/>
      <c r="D233" s="9"/>
      <c r="E233" s="8"/>
      <c r="F233" s="8"/>
      <c r="G233" s="8"/>
      <c r="H233" s="8"/>
      <c r="I233" s="8"/>
      <c r="J233" s="8"/>
      <c r="K233" s="8"/>
      <c r="L233" s="8"/>
      <c r="M233" s="8"/>
      <c r="N233" s="8"/>
      <c r="O233" s="8"/>
      <c r="P233" s="8"/>
      <c r="Q233" s="8"/>
      <c r="R233" s="8"/>
      <c r="S233" s="8"/>
      <c r="T233" s="8"/>
      <c r="U233" s="8"/>
      <c r="V233" s="8"/>
      <c r="W233" s="8"/>
      <c r="X233" s="8"/>
      <c r="Y233" s="8"/>
      <c r="Z233" s="8"/>
    </row>
    <row r="234" spans="1:26" ht="15.75" customHeight="1" x14ac:dyDescent="0.3">
      <c r="A234" s="8"/>
      <c r="B234" s="8"/>
      <c r="C234" s="9"/>
      <c r="D234" s="9"/>
      <c r="E234" s="8"/>
      <c r="F234" s="8"/>
      <c r="G234" s="8"/>
      <c r="H234" s="8"/>
      <c r="I234" s="8"/>
      <c r="J234" s="8"/>
      <c r="K234" s="8"/>
      <c r="L234" s="8"/>
      <c r="M234" s="8"/>
      <c r="N234" s="8"/>
      <c r="O234" s="8"/>
      <c r="P234" s="8"/>
      <c r="Q234" s="8"/>
      <c r="R234" s="8"/>
      <c r="S234" s="8"/>
      <c r="T234" s="8"/>
      <c r="U234" s="8"/>
      <c r="V234" s="8"/>
      <c r="W234" s="8"/>
      <c r="X234" s="8"/>
      <c r="Y234" s="8"/>
      <c r="Z234" s="8"/>
    </row>
    <row r="235" spans="1:26" ht="15.75" customHeight="1" x14ac:dyDescent="0.3">
      <c r="A235" s="8"/>
      <c r="B235" s="8"/>
      <c r="C235" s="9"/>
      <c r="D235" s="9"/>
      <c r="E235" s="8"/>
      <c r="F235" s="8"/>
      <c r="G235" s="8"/>
      <c r="H235" s="8"/>
      <c r="I235" s="8"/>
      <c r="J235" s="8"/>
      <c r="K235" s="8"/>
      <c r="L235" s="8"/>
      <c r="M235" s="8"/>
      <c r="N235" s="8"/>
      <c r="O235" s="8"/>
      <c r="P235" s="8"/>
      <c r="Q235" s="8"/>
      <c r="R235" s="8"/>
      <c r="S235" s="8"/>
      <c r="T235" s="8"/>
      <c r="U235" s="8"/>
      <c r="V235" s="8"/>
      <c r="W235" s="8"/>
      <c r="X235" s="8"/>
      <c r="Y235" s="8"/>
      <c r="Z235" s="8"/>
    </row>
    <row r="236" spans="1:26" ht="15.75" customHeight="1" x14ac:dyDescent="0.3">
      <c r="A236" s="8"/>
      <c r="B236" s="8"/>
      <c r="C236" s="9"/>
      <c r="D236" s="9"/>
      <c r="E236" s="8"/>
      <c r="F236" s="8"/>
      <c r="G236" s="8"/>
      <c r="H236" s="8"/>
      <c r="I236" s="8"/>
      <c r="J236" s="8"/>
      <c r="K236" s="8"/>
      <c r="L236" s="8"/>
      <c r="M236" s="8"/>
      <c r="N236" s="8"/>
      <c r="O236" s="8"/>
      <c r="P236" s="8"/>
      <c r="Q236" s="8"/>
      <c r="R236" s="8"/>
      <c r="S236" s="8"/>
      <c r="T236" s="8"/>
      <c r="U236" s="8"/>
      <c r="V236" s="8"/>
      <c r="W236" s="8"/>
      <c r="X236" s="8"/>
      <c r="Y236" s="8"/>
      <c r="Z236" s="8"/>
    </row>
    <row r="237" spans="1:26" ht="15.75" customHeight="1" x14ac:dyDescent="0.3">
      <c r="A237" s="8"/>
      <c r="B237" s="8"/>
      <c r="C237" s="9"/>
      <c r="D237" s="9"/>
      <c r="E237" s="8"/>
      <c r="F237" s="8"/>
      <c r="G237" s="8"/>
      <c r="H237" s="8"/>
      <c r="I237" s="8"/>
      <c r="J237" s="8"/>
      <c r="K237" s="8"/>
      <c r="L237" s="8"/>
      <c r="M237" s="8"/>
      <c r="N237" s="8"/>
      <c r="O237" s="8"/>
      <c r="P237" s="8"/>
      <c r="Q237" s="8"/>
      <c r="R237" s="8"/>
      <c r="S237" s="8"/>
      <c r="T237" s="8"/>
      <c r="U237" s="8"/>
      <c r="V237" s="8"/>
      <c r="W237" s="8"/>
      <c r="X237" s="8"/>
      <c r="Y237" s="8"/>
      <c r="Z237" s="8"/>
    </row>
    <row r="238" spans="1:26" ht="15.75" customHeight="1" x14ac:dyDescent="0.3">
      <c r="A238" s="8"/>
      <c r="B238" s="8"/>
      <c r="C238" s="9"/>
      <c r="D238" s="9"/>
      <c r="E238" s="8"/>
      <c r="F238" s="8"/>
      <c r="G238" s="8"/>
      <c r="H238" s="8"/>
      <c r="I238" s="8"/>
      <c r="J238" s="8"/>
      <c r="K238" s="8"/>
      <c r="L238" s="8"/>
      <c r="M238" s="8"/>
      <c r="N238" s="8"/>
      <c r="O238" s="8"/>
      <c r="P238" s="8"/>
      <c r="Q238" s="8"/>
      <c r="R238" s="8"/>
      <c r="S238" s="8"/>
      <c r="T238" s="8"/>
      <c r="U238" s="8"/>
      <c r="V238" s="8"/>
      <c r="W238" s="8"/>
      <c r="X238" s="8"/>
      <c r="Y238" s="8"/>
      <c r="Z238" s="8"/>
    </row>
    <row r="239" spans="1:26" ht="15.75" customHeight="1" x14ac:dyDescent="0.3">
      <c r="A239" s="8"/>
      <c r="B239" s="8"/>
      <c r="C239" s="9"/>
      <c r="D239" s="9"/>
      <c r="E239" s="8"/>
      <c r="F239" s="8"/>
      <c r="G239" s="8"/>
      <c r="H239" s="8"/>
      <c r="I239" s="8"/>
      <c r="J239" s="8"/>
      <c r="K239" s="8"/>
      <c r="L239" s="8"/>
      <c r="M239" s="8"/>
      <c r="N239" s="8"/>
      <c r="O239" s="8"/>
      <c r="P239" s="8"/>
      <c r="Q239" s="8"/>
      <c r="R239" s="8"/>
      <c r="S239" s="8"/>
      <c r="T239" s="8"/>
      <c r="U239" s="8"/>
      <c r="V239" s="8"/>
      <c r="W239" s="8"/>
      <c r="X239" s="8"/>
      <c r="Y239" s="8"/>
      <c r="Z239" s="8"/>
    </row>
    <row r="240" spans="1:26" ht="15.75" customHeight="1" x14ac:dyDescent="0.3">
      <c r="A240" s="8"/>
      <c r="B240" s="8"/>
      <c r="C240" s="9"/>
      <c r="D240" s="9"/>
      <c r="E240" s="8"/>
      <c r="F240" s="8"/>
      <c r="G240" s="8"/>
      <c r="H240" s="8"/>
      <c r="I240" s="8"/>
      <c r="J240" s="8"/>
      <c r="K240" s="8"/>
      <c r="L240" s="8"/>
      <c r="M240" s="8"/>
      <c r="N240" s="8"/>
      <c r="O240" s="8"/>
      <c r="P240" s="8"/>
      <c r="Q240" s="8"/>
      <c r="R240" s="8"/>
      <c r="S240" s="8"/>
      <c r="T240" s="8"/>
      <c r="U240" s="8"/>
      <c r="V240" s="8"/>
      <c r="W240" s="8"/>
      <c r="X240" s="8"/>
      <c r="Y240" s="8"/>
      <c r="Z240" s="8"/>
    </row>
    <row r="241" spans="1:26" ht="15.75" customHeight="1" x14ac:dyDescent="0.3">
      <c r="A241" s="8"/>
      <c r="B241" s="8"/>
      <c r="C241" s="9"/>
      <c r="D241" s="9"/>
      <c r="E241" s="8"/>
      <c r="F241" s="8"/>
      <c r="G241" s="8"/>
      <c r="H241" s="8"/>
      <c r="I241" s="8"/>
      <c r="J241" s="8"/>
      <c r="K241" s="8"/>
      <c r="L241" s="8"/>
      <c r="M241" s="8"/>
      <c r="N241" s="8"/>
      <c r="O241" s="8"/>
      <c r="P241" s="8"/>
      <c r="Q241" s="8"/>
      <c r="R241" s="8"/>
      <c r="S241" s="8"/>
      <c r="T241" s="8"/>
      <c r="U241" s="8"/>
      <c r="V241" s="8"/>
      <c r="W241" s="8"/>
      <c r="X241" s="8"/>
      <c r="Y241" s="8"/>
      <c r="Z241" s="8"/>
    </row>
    <row r="242" spans="1:26" ht="15.75" customHeight="1" x14ac:dyDescent="0.3">
      <c r="A242" s="8"/>
      <c r="B242" s="8"/>
      <c r="C242" s="9"/>
      <c r="D242" s="9"/>
      <c r="E242" s="8"/>
      <c r="F242" s="8"/>
      <c r="G242" s="8"/>
      <c r="H242" s="8"/>
      <c r="I242" s="8"/>
      <c r="J242" s="8"/>
      <c r="K242" s="8"/>
      <c r="L242" s="8"/>
      <c r="M242" s="8"/>
      <c r="N242" s="8"/>
      <c r="O242" s="8"/>
      <c r="P242" s="8"/>
      <c r="Q242" s="8"/>
      <c r="R242" s="8"/>
      <c r="S242" s="8"/>
      <c r="T242" s="8"/>
      <c r="U242" s="8"/>
      <c r="V242" s="8"/>
      <c r="W242" s="8"/>
      <c r="X242" s="8"/>
      <c r="Y242" s="8"/>
      <c r="Z242" s="8"/>
    </row>
    <row r="243" spans="1:26" ht="15.75" customHeight="1" x14ac:dyDescent="0.3">
      <c r="A243" s="8"/>
      <c r="B243" s="8"/>
      <c r="C243" s="9"/>
      <c r="D243" s="9"/>
      <c r="E243" s="8"/>
      <c r="F243" s="8"/>
      <c r="G243" s="8"/>
      <c r="H243" s="8"/>
      <c r="I243" s="8"/>
      <c r="J243" s="8"/>
      <c r="K243" s="8"/>
      <c r="L243" s="8"/>
      <c r="M243" s="8"/>
      <c r="N243" s="8"/>
      <c r="O243" s="8"/>
      <c r="P243" s="8"/>
      <c r="Q243" s="8"/>
      <c r="R243" s="8"/>
      <c r="S243" s="8"/>
      <c r="T243" s="8"/>
      <c r="U243" s="8"/>
      <c r="V243" s="8"/>
      <c r="W243" s="8"/>
      <c r="X243" s="8"/>
      <c r="Y243" s="8"/>
      <c r="Z243" s="8"/>
    </row>
    <row r="244" spans="1:26" ht="15.75" customHeight="1" x14ac:dyDescent="0.3">
      <c r="A244" s="8"/>
      <c r="B244" s="8"/>
      <c r="C244" s="9"/>
      <c r="D244" s="9"/>
      <c r="E244" s="8"/>
      <c r="F244" s="8"/>
      <c r="G244" s="8"/>
      <c r="H244" s="8"/>
      <c r="I244" s="8"/>
      <c r="J244" s="8"/>
      <c r="K244" s="8"/>
      <c r="L244" s="8"/>
      <c r="M244" s="8"/>
      <c r="N244" s="8"/>
      <c r="O244" s="8"/>
      <c r="P244" s="8"/>
      <c r="Q244" s="8"/>
      <c r="R244" s="8"/>
      <c r="S244" s="8"/>
      <c r="T244" s="8"/>
      <c r="U244" s="8"/>
      <c r="V244" s="8"/>
      <c r="W244" s="8"/>
      <c r="X244" s="8"/>
      <c r="Y244" s="8"/>
      <c r="Z244" s="8"/>
    </row>
    <row r="245" spans="1:26" ht="15.75" customHeight="1" x14ac:dyDescent="0.3">
      <c r="A245" s="8"/>
      <c r="B245" s="8"/>
      <c r="C245" s="9"/>
      <c r="D245" s="9"/>
      <c r="E245" s="8"/>
      <c r="F245" s="8"/>
      <c r="G245" s="8"/>
      <c r="H245" s="8"/>
      <c r="I245" s="8"/>
      <c r="J245" s="8"/>
      <c r="K245" s="8"/>
      <c r="L245" s="8"/>
      <c r="M245" s="8"/>
      <c r="N245" s="8"/>
      <c r="O245" s="8"/>
      <c r="P245" s="8"/>
      <c r="Q245" s="8"/>
      <c r="R245" s="8"/>
      <c r="S245" s="8"/>
      <c r="T245" s="8"/>
      <c r="U245" s="8"/>
      <c r="V245" s="8"/>
      <c r="W245" s="8"/>
      <c r="X245" s="8"/>
      <c r="Y245" s="8"/>
      <c r="Z245" s="8"/>
    </row>
    <row r="246" spans="1:26" ht="15.75" customHeight="1" x14ac:dyDescent="0.3">
      <c r="A246" s="8"/>
      <c r="B246" s="8"/>
      <c r="C246" s="9"/>
      <c r="D246" s="9"/>
      <c r="E246" s="8"/>
      <c r="F246" s="8"/>
      <c r="G246" s="8"/>
      <c r="H246" s="8"/>
      <c r="I246" s="8"/>
      <c r="J246" s="8"/>
      <c r="K246" s="8"/>
      <c r="L246" s="8"/>
      <c r="M246" s="8"/>
      <c r="N246" s="8"/>
      <c r="O246" s="8"/>
      <c r="P246" s="8"/>
      <c r="Q246" s="8"/>
      <c r="R246" s="8"/>
      <c r="S246" s="8"/>
      <c r="T246" s="8"/>
      <c r="U246" s="8"/>
      <c r="V246" s="8"/>
      <c r="W246" s="8"/>
      <c r="X246" s="8"/>
      <c r="Y246" s="8"/>
      <c r="Z246" s="8"/>
    </row>
    <row r="247" spans="1:26" ht="15.75" customHeight="1" x14ac:dyDescent="0.3">
      <c r="A247" s="8"/>
      <c r="B247" s="8"/>
      <c r="C247" s="9"/>
      <c r="D247" s="9"/>
      <c r="E247" s="8"/>
      <c r="F247" s="8"/>
      <c r="G247" s="8"/>
      <c r="H247" s="8"/>
      <c r="I247" s="8"/>
      <c r="J247" s="8"/>
      <c r="K247" s="8"/>
      <c r="L247" s="8"/>
      <c r="M247" s="8"/>
      <c r="N247" s="8"/>
      <c r="O247" s="8"/>
      <c r="P247" s="8"/>
      <c r="Q247" s="8"/>
      <c r="R247" s="8"/>
      <c r="S247" s="8"/>
      <c r="T247" s="8"/>
      <c r="U247" s="8"/>
      <c r="V247" s="8"/>
      <c r="W247" s="8"/>
      <c r="X247" s="8"/>
      <c r="Y247" s="8"/>
      <c r="Z247" s="8"/>
    </row>
    <row r="248" spans="1:26" ht="15.75" customHeight="1" x14ac:dyDescent="0.3">
      <c r="A248" s="8"/>
      <c r="B248" s="8"/>
      <c r="C248" s="9"/>
      <c r="D248" s="9"/>
      <c r="E248" s="8"/>
      <c r="F248" s="8"/>
      <c r="G248" s="8"/>
      <c r="H248" s="8"/>
      <c r="I248" s="8"/>
      <c r="J248" s="8"/>
      <c r="K248" s="8"/>
      <c r="L248" s="8"/>
      <c r="M248" s="8"/>
      <c r="N248" s="8"/>
      <c r="O248" s="8"/>
      <c r="P248" s="8"/>
      <c r="Q248" s="8"/>
      <c r="R248" s="8"/>
      <c r="S248" s="8"/>
      <c r="T248" s="8"/>
      <c r="U248" s="8"/>
      <c r="V248" s="8"/>
      <c r="W248" s="8"/>
      <c r="X248" s="8"/>
      <c r="Y248" s="8"/>
      <c r="Z248" s="8"/>
    </row>
    <row r="249" spans="1:26" ht="15.75" customHeight="1" x14ac:dyDescent="0.3">
      <c r="A249" s="8"/>
      <c r="B249" s="8"/>
      <c r="C249" s="9"/>
      <c r="D249" s="9"/>
      <c r="E249" s="8"/>
      <c r="F249" s="8"/>
      <c r="G249" s="8"/>
      <c r="H249" s="8"/>
      <c r="I249" s="8"/>
      <c r="J249" s="8"/>
      <c r="K249" s="8"/>
      <c r="L249" s="8"/>
      <c r="M249" s="8"/>
      <c r="N249" s="8"/>
      <c r="O249" s="8"/>
      <c r="P249" s="8"/>
      <c r="Q249" s="8"/>
      <c r="R249" s="8"/>
      <c r="S249" s="8"/>
      <c r="T249" s="8"/>
      <c r="U249" s="8"/>
      <c r="V249" s="8"/>
      <c r="W249" s="8"/>
      <c r="X249" s="8"/>
      <c r="Y249" s="8"/>
      <c r="Z249" s="8"/>
    </row>
    <row r="250" spans="1:26" ht="15.75" customHeight="1" x14ac:dyDescent="0.3">
      <c r="A250" s="8"/>
      <c r="B250" s="8"/>
      <c r="C250" s="9"/>
      <c r="D250" s="9"/>
      <c r="E250" s="8"/>
      <c r="F250" s="8"/>
      <c r="G250" s="8"/>
      <c r="H250" s="8"/>
      <c r="I250" s="8"/>
      <c r="J250" s="8"/>
      <c r="K250" s="8"/>
      <c r="L250" s="8"/>
      <c r="M250" s="8"/>
      <c r="N250" s="8"/>
      <c r="O250" s="8"/>
      <c r="P250" s="8"/>
      <c r="Q250" s="8"/>
      <c r="R250" s="8"/>
      <c r="S250" s="8"/>
      <c r="T250" s="8"/>
      <c r="U250" s="8"/>
      <c r="V250" s="8"/>
      <c r="W250" s="8"/>
      <c r="X250" s="8"/>
      <c r="Y250" s="8"/>
      <c r="Z250" s="8"/>
    </row>
    <row r="251" spans="1:26" ht="15.75" customHeight="1" x14ac:dyDescent="0.3">
      <c r="A251" s="8"/>
      <c r="B251" s="8"/>
      <c r="C251" s="9"/>
      <c r="D251" s="9"/>
      <c r="E251" s="8"/>
      <c r="F251" s="8"/>
      <c r="G251" s="8"/>
      <c r="H251" s="8"/>
      <c r="I251" s="8"/>
      <c r="J251" s="8"/>
      <c r="K251" s="8"/>
      <c r="L251" s="8"/>
      <c r="M251" s="8"/>
      <c r="N251" s="8"/>
      <c r="O251" s="8"/>
      <c r="P251" s="8"/>
      <c r="Q251" s="8"/>
      <c r="R251" s="8"/>
      <c r="S251" s="8"/>
      <c r="T251" s="8"/>
      <c r="U251" s="8"/>
      <c r="V251" s="8"/>
      <c r="W251" s="8"/>
      <c r="X251" s="8"/>
      <c r="Y251" s="8"/>
      <c r="Z251" s="8"/>
    </row>
    <row r="252" spans="1:26" ht="15.75" customHeight="1" x14ac:dyDescent="0.3">
      <c r="A252" s="8"/>
      <c r="B252" s="8"/>
      <c r="C252" s="9"/>
      <c r="D252" s="9"/>
      <c r="E252" s="8"/>
      <c r="F252" s="8"/>
      <c r="G252" s="8"/>
      <c r="H252" s="8"/>
      <c r="I252" s="8"/>
      <c r="J252" s="8"/>
      <c r="K252" s="8"/>
      <c r="L252" s="8"/>
      <c r="M252" s="8"/>
      <c r="N252" s="8"/>
      <c r="O252" s="8"/>
      <c r="P252" s="8"/>
      <c r="Q252" s="8"/>
      <c r="R252" s="8"/>
      <c r="S252" s="8"/>
      <c r="T252" s="8"/>
      <c r="U252" s="8"/>
      <c r="V252" s="8"/>
      <c r="W252" s="8"/>
      <c r="X252" s="8"/>
      <c r="Y252" s="8"/>
      <c r="Z252" s="8"/>
    </row>
    <row r="253" spans="1:26" ht="15.75" customHeight="1" x14ac:dyDescent="0.3">
      <c r="A253" s="8"/>
      <c r="B253" s="8"/>
      <c r="C253" s="9"/>
      <c r="D253" s="9"/>
      <c r="E253" s="8"/>
      <c r="F253" s="8"/>
      <c r="G253" s="8"/>
      <c r="H253" s="8"/>
      <c r="I253" s="8"/>
      <c r="J253" s="8"/>
      <c r="K253" s="8"/>
      <c r="L253" s="8"/>
      <c r="M253" s="8"/>
      <c r="N253" s="8"/>
      <c r="O253" s="8"/>
      <c r="P253" s="8"/>
      <c r="Q253" s="8"/>
      <c r="R253" s="8"/>
      <c r="S253" s="8"/>
      <c r="T253" s="8"/>
      <c r="U253" s="8"/>
      <c r="V253" s="8"/>
      <c r="W253" s="8"/>
      <c r="X253" s="8"/>
      <c r="Y253" s="8"/>
      <c r="Z253" s="8"/>
    </row>
    <row r="254" spans="1:26" ht="15.75" customHeight="1" x14ac:dyDescent="0.3">
      <c r="A254" s="8"/>
      <c r="B254" s="8"/>
      <c r="C254" s="9"/>
      <c r="D254" s="9"/>
      <c r="E254" s="8"/>
      <c r="F254" s="8"/>
      <c r="G254" s="8"/>
      <c r="H254" s="8"/>
      <c r="I254" s="8"/>
      <c r="J254" s="8"/>
      <c r="K254" s="8"/>
      <c r="L254" s="8"/>
      <c r="M254" s="8"/>
      <c r="N254" s="8"/>
      <c r="O254" s="8"/>
      <c r="P254" s="8"/>
      <c r="Q254" s="8"/>
      <c r="R254" s="8"/>
      <c r="S254" s="8"/>
      <c r="T254" s="8"/>
      <c r="U254" s="8"/>
      <c r="V254" s="8"/>
      <c r="W254" s="8"/>
      <c r="X254" s="8"/>
      <c r="Y254" s="8"/>
      <c r="Z254" s="8"/>
    </row>
    <row r="255" spans="1:26" ht="15.75" customHeight="1" x14ac:dyDescent="0.3">
      <c r="A255" s="8"/>
      <c r="B255" s="8"/>
      <c r="C255" s="9"/>
      <c r="D255" s="9"/>
      <c r="E255" s="8"/>
      <c r="F255" s="8"/>
      <c r="G255" s="8"/>
      <c r="H255" s="8"/>
      <c r="I255" s="8"/>
      <c r="J255" s="8"/>
      <c r="K255" s="8"/>
      <c r="L255" s="8"/>
      <c r="M255" s="8"/>
      <c r="N255" s="8"/>
      <c r="O255" s="8"/>
      <c r="P255" s="8"/>
      <c r="Q255" s="8"/>
      <c r="R255" s="8"/>
      <c r="S255" s="8"/>
      <c r="T255" s="8"/>
      <c r="U255" s="8"/>
      <c r="V255" s="8"/>
      <c r="W255" s="8"/>
      <c r="X255" s="8"/>
      <c r="Y255" s="8"/>
      <c r="Z255" s="8"/>
    </row>
    <row r="256" spans="1:26" ht="15.75" customHeight="1" x14ac:dyDescent="0.3">
      <c r="A256" s="8"/>
      <c r="B256" s="8"/>
      <c r="C256" s="9"/>
      <c r="D256" s="9"/>
      <c r="E256" s="8"/>
      <c r="F256" s="8"/>
      <c r="G256" s="8"/>
      <c r="H256" s="8"/>
      <c r="I256" s="8"/>
      <c r="J256" s="8"/>
      <c r="K256" s="8"/>
      <c r="L256" s="8"/>
      <c r="M256" s="8"/>
      <c r="N256" s="8"/>
      <c r="O256" s="8"/>
      <c r="P256" s="8"/>
      <c r="Q256" s="8"/>
      <c r="R256" s="8"/>
      <c r="S256" s="8"/>
      <c r="T256" s="8"/>
      <c r="U256" s="8"/>
      <c r="V256" s="8"/>
      <c r="W256" s="8"/>
      <c r="X256" s="8"/>
      <c r="Y256" s="8"/>
      <c r="Z256" s="8"/>
    </row>
    <row r="257" spans="1:26" ht="15.75" customHeight="1" x14ac:dyDescent="0.3">
      <c r="A257" s="8"/>
      <c r="B257" s="8"/>
      <c r="C257" s="9"/>
      <c r="D257" s="9"/>
      <c r="E257" s="8"/>
      <c r="F257" s="8"/>
      <c r="G257" s="8"/>
      <c r="H257" s="8"/>
      <c r="I257" s="8"/>
      <c r="J257" s="8"/>
      <c r="K257" s="8"/>
      <c r="L257" s="8"/>
      <c r="M257" s="8"/>
      <c r="N257" s="8"/>
      <c r="O257" s="8"/>
      <c r="P257" s="8"/>
      <c r="Q257" s="8"/>
      <c r="R257" s="8"/>
      <c r="S257" s="8"/>
      <c r="T257" s="8"/>
      <c r="U257" s="8"/>
      <c r="V257" s="8"/>
      <c r="W257" s="8"/>
      <c r="X257" s="8"/>
      <c r="Y257" s="8"/>
      <c r="Z257" s="8"/>
    </row>
    <row r="258" spans="1:26" ht="15.75" customHeight="1" x14ac:dyDescent="0.3">
      <c r="A258" s="8"/>
      <c r="B258" s="8"/>
      <c r="C258" s="9"/>
      <c r="D258" s="9"/>
      <c r="E258" s="8"/>
      <c r="F258" s="8"/>
      <c r="G258" s="8"/>
      <c r="H258" s="8"/>
      <c r="I258" s="8"/>
      <c r="J258" s="8"/>
      <c r="K258" s="8"/>
      <c r="L258" s="8"/>
      <c r="M258" s="8"/>
      <c r="N258" s="8"/>
      <c r="O258" s="8"/>
      <c r="P258" s="8"/>
      <c r="Q258" s="8"/>
      <c r="R258" s="8"/>
      <c r="S258" s="8"/>
      <c r="T258" s="8"/>
      <c r="U258" s="8"/>
      <c r="V258" s="8"/>
      <c r="W258" s="8"/>
      <c r="X258" s="8"/>
      <c r="Y258" s="8"/>
      <c r="Z258" s="8"/>
    </row>
    <row r="259" spans="1:26" ht="15.75" customHeight="1" x14ac:dyDescent="0.3">
      <c r="A259" s="8"/>
      <c r="B259" s="8"/>
      <c r="C259" s="9"/>
      <c r="D259" s="9"/>
      <c r="E259" s="8"/>
      <c r="F259" s="8"/>
      <c r="G259" s="8"/>
      <c r="H259" s="8"/>
      <c r="I259" s="8"/>
      <c r="J259" s="8"/>
      <c r="K259" s="8"/>
      <c r="L259" s="8"/>
      <c r="M259" s="8"/>
      <c r="N259" s="8"/>
      <c r="O259" s="8"/>
      <c r="P259" s="8"/>
      <c r="Q259" s="8"/>
      <c r="R259" s="8"/>
      <c r="S259" s="8"/>
      <c r="T259" s="8"/>
      <c r="U259" s="8"/>
      <c r="V259" s="8"/>
      <c r="W259" s="8"/>
      <c r="X259" s="8"/>
      <c r="Y259" s="8"/>
      <c r="Z259" s="8"/>
    </row>
    <row r="260" spans="1:26" ht="15.75" customHeight="1" x14ac:dyDescent="0.3">
      <c r="A260" s="8"/>
      <c r="B260" s="8"/>
      <c r="C260" s="9"/>
      <c r="D260" s="9"/>
      <c r="E260" s="8"/>
      <c r="F260" s="8"/>
      <c r="G260" s="8"/>
      <c r="H260" s="8"/>
      <c r="I260" s="8"/>
      <c r="J260" s="8"/>
      <c r="K260" s="8"/>
      <c r="L260" s="8"/>
      <c r="M260" s="8"/>
      <c r="N260" s="8"/>
      <c r="O260" s="8"/>
      <c r="P260" s="8"/>
      <c r="Q260" s="8"/>
      <c r="R260" s="8"/>
      <c r="S260" s="8"/>
      <c r="T260" s="8"/>
      <c r="U260" s="8"/>
      <c r="V260" s="8"/>
      <c r="W260" s="8"/>
      <c r="X260" s="8"/>
      <c r="Y260" s="8"/>
      <c r="Z260" s="8"/>
    </row>
    <row r="261" spans="1:26" ht="15.75" customHeight="1" x14ac:dyDescent="0.3">
      <c r="A261" s="8"/>
      <c r="B261" s="8"/>
      <c r="C261" s="9"/>
      <c r="D261" s="9"/>
      <c r="E261" s="8"/>
      <c r="F261" s="8"/>
      <c r="G261" s="8"/>
      <c r="H261" s="8"/>
      <c r="I261" s="8"/>
      <c r="J261" s="8"/>
      <c r="K261" s="8"/>
      <c r="L261" s="8"/>
      <c r="M261" s="8"/>
      <c r="N261" s="8"/>
      <c r="O261" s="8"/>
      <c r="P261" s="8"/>
      <c r="Q261" s="8"/>
      <c r="R261" s="8"/>
      <c r="S261" s="8"/>
      <c r="T261" s="8"/>
      <c r="U261" s="8"/>
      <c r="V261" s="8"/>
      <c r="W261" s="8"/>
      <c r="X261" s="8"/>
      <c r="Y261" s="8"/>
      <c r="Z261" s="8"/>
    </row>
    <row r="262" spans="1:26" ht="15.75" customHeight="1" x14ac:dyDescent="0.3">
      <c r="A262" s="8"/>
      <c r="B262" s="8"/>
      <c r="C262" s="9"/>
      <c r="D262" s="9"/>
      <c r="E262" s="8"/>
      <c r="F262" s="8"/>
      <c r="G262" s="8"/>
      <c r="H262" s="8"/>
      <c r="I262" s="8"/>
      <c r="J262" s="8"/>
      <c r="K262" s="8"/>
      <c r="L262" s="8"/>
      <c r="M262" s="8"/>
      <c r="N262" s="8"/>
      <c r="O262" s="8"/>
      <c r="P262" s="8"/>
      <c r="Q262" s="8"/>
      <c r="R262" s="8"/>
      <c r="S262" s="8"/>
      <c r="T262" s="8"/>
      <c r="U262" s="8"/>
      <c r="V262" s="8"/>
      <c r="W262" s="8"/>
      <c r="X262" s="8"/>
      <c r="Y262" s="8"/>
      <c r="Z262" s="8"/>
    </row>
    <row r="263" spans="1:26" ht="15.75" customHeight="1" x14ac:dyDescent="0.3">
      <c r="A263" s="8"/>
      <c r="B263" s="8"/>
      <c r="C263" s="9"/>
      <c r="D263" s="9"/>
      <c r="E263" s="8"/>
      <c r="F263" s="8"/>
      <c r="G263" s="8"/>
      <c r="H263" s="8"/>
      <c r="I263" s="8"/>
      <c r="J263" s="8"/>
      <c r="K263" s="8"/>
      <c r="L263" s="8"/>
      <c r="M263" s="8"/>
      <c r="N263" s="8"/>
      <c r="O263" s="8"/>
      <c r="P263" s="8"/>
      <c r="Q263" s="8"/>
      <c r="R263" s="8"/>
      <c r="S263" s="8"/>
      <c r="T263" s="8"/>
      <c r="U263" s="8"/>
      <c r="V263" s="8"/>
      <c r="W263" s="8"/>
      <c r="X263" s="8"/>
      <c r="Y263" s="8"/>
      <c r="Z263" s="8"/>
    </row>
    <row r="264" spans="1:26" ht="15.75" customHeight="1" x14ac:dyDescent="0.3">
      <c r="A264" s="8"/>
      <c r="B264" s="8"/>
      <c r="C264" s="9"/>
      <c r="D264" s="9"/>
      <c r="E264" s="8"/>
      <c r="F264" s="8"/>
      <c r="G264" s="8"/>
      <c r="H264" s="8"/>
      <c r="I264" s="8"/>
      <c r="J264" s="8"/>
      <c r="K264" s="8"/>
      <c r="L264" s="8"/>
      <c r="M264" s="8"/>
      <c r="N264" s="8"/>
      <c r="O264" s="8"/>
      <c r="P264" s="8"/>
      <c r="Q264" s="8"/>
      <c r="R264" s="8"/>
      <c r="S264" s="8"/>
      <c r="T264" s="8"/>
      <c r="U264" s="8"/>
      <c r="V264" s="8"/>
      <c r="W264" s="8"/>
      <c r="X264" s="8"/>
      <c r="Y264" s="8"/>
      <c r="Z264" s="8"/>
    </row>
    <row r="265" spans="1:26" ht="15.75" customHeight="1" x14ac:dyDescent="0.3">
      <c r="A265" s="8"/>
      <c r="B265" s="8"/>
      <c r="C265" s="9"/>
      <c r="D265" s="9"/>
      <c r="E265" s="8"/>
      <c r="F265" s="8"/>
      <c r="G265" s="8"/>
      <c r="H265" s="8"/>
      <c r="I265" s="8"/>
      <c r="J265" s="8"/>
      <c r="K265" s="8"/>
      <c r="L265" s="8"/>
      <c r="M265" s="8"/>
      <c r="N265" s="8"/>
      <c r="O265" s="8"/>
      <c r="P265" s="8"/>
      <c r="Q265" s="8"/>
      <c r="R265" s="8"/>
      <c r="S265" s="8"/>
      <c r="T265" s="8"/>
      <c r="U265" s="8"/>
      <c r="V265" s="8"/>
      <c r="W265" s="8"/>
      <c r="X265" s="8"/>
      <c r="Y265" s="8"/>
      <c r="Z265" s="8"/>
    </row>
    <row r="266" spans="1:26" ht="15.75" customHeight="1" x14ac:dyDescent="0.3">
      <c r="A266" s="8"/>
      <c r="B266" s="8"/>
      <c r="C266" s="9"/>
      <c r="D266" s="9"/>
      <c r="E266" s="8"/>
      <c r="F266" s="8"/>
      <c r="G266" s="8"/>
      <c r="H266" s="8"/>
      <c r="I266" s="8"/>
      <c r="J266" s="8"/>
      <c r="K266" s="8"/>
      <c r="L266" s="8"/>
      <c r="M266" s="8"/>
      <c r="N266" s="8"/>
      <c r="O266" s="8"/>
      <c r="P266" s="8"/>
      <c r="Q266" s="8"/>
      <c r="R266" s="8"/>
      <c r="S266" s="8"/>
      <c r="T266" s="8"/>
      <c r="U266" s="8"/>
      <c r="V266" s="8"/>
      <c r="W266" s="8"/>
      <c r="X266" s="8"/>
      <c r="Y266" s="8"/>
      <c r="Z266" s="8"/>
    </row>
    <row r="267" spans="1:26" ht="15.75" customHeight="1" x14ac:dyDescent="0.3">
      <c r="A267" s="8"/>
      <c r="B267" s="8"/>
      <c r="C267" s="9"/>
      <c r="D267" s="9"/>
      <c r="E267" s="8"/>
      <c r="F267" s="8"/>
      <c r="G267" s="8"/>
      <c r="H267" s="8"/>
      <c r="I267" s="8"/>
      <c r="J267" s="8"/>
      <c r="K267" s="8"/>
      <c r="L267" s="8"/>
      <c r="M267" s="8"/>
      <c r="N267" s="8"/>
      <c r="O267" s="8"/>
      <c r="P267" s="8"/>
      <c r="Q267" s="8"/>
      <c r="R267" s="8"/>
      <c r="S267" s="8"/>
      <c r="T267" s="8"/>
      <c r="U267" s="8"/>
      <c r="V267" s="8"/>
      <c r="W267" s="8"/>
      <c r="X267" s="8"/>
      <c r="Y267" s="8"/>
      <c r="Z267" s="8"/>
    </row>
    <row r="268" spans="1:26" ht="15.75" customHeight="1" x14ac:dyDescent="0.3">
      <c r="A268" s="8"/>
      <c r="B268" s="8"/>
      <c r="C268" s="9"/>
      <c r="D268" s="9"/>
      <c r="E268" s="8"/>
      <c r="F268" s="8"/>
      <c r="G268" s="8"/>
      <c r="H268" s="8"/>
      <c r="I268" s="8"/>
      <c r="J268" s="8"/>
      <c r="K268" s="8"/>
      <c r="L268" s="8"/>
      <c r="M268" s="8"/>
      <c r="N268" s="8"/>
      <c r="O268" s="8"/>
      <c r="P268" s="8"/>
      <c r="Q268" s="8"/>
      <c r="R268" s="8"/>
      <c r="S268" s="8"/>
      <c r="T268" s="8"/>
      <c r="U268" s="8"/>
      <c r="V268" s="8"/>
      <c r="W268" s="8"/>
      <c r="X268" s="8"/>
      <c r="Y268" s="8"/>
      <c r="Z268" s="8"/>
    </row>
    <row r="269" spans="1:26" ht="15.75" customHeight="1" x14ac:dyDescent="0.3">
      <c r="A269" s="8"/>
      <c r="B269" s="8"/>
      <c r="C269" s="9"/>
      <c r="D269" s="9"/>
      <c r="E269" s="8"/>
      <c r="F269" s="8"/>
      <c r="G269" s="8"/>
      <c r="H269" s="8"/>
      <c r="I269" s="8"/>
      <c r="J269" s="8"/>
      <c r="K269" s="8"/>
      <c r="L269" s="8"/>
      <c r="M269" s="8"/>
      <c r="N269" s="8"/>
      <c r="O269" s="8"/>
      <c r="P269" s="8"/>
      <c r="Q269" s="8"/>
      <c r="R269" s="8"/>
      <c r="S269" s="8"/>
      <c r="T269" s="8"/>
      <c r="U269" s="8"/>
      <c r="V269" s="8"/>
      <c r="W269" s="8"/>
      <c r="X269" s="8"/>
      <c r="Y269" s="8"/>
      <c r="Z269" s="8"/>
    </row>
    <row r="270" spans="1:26" ht="15.75" customHeight="1" x14ac:dyDescent="0.3">
      <c r="A270" s="8"/>
      <c r="B270" s="8"/>
      <c r="C270" s="9"/>
      <c r="D270" s="9"/>
      <c r="E270" s="8"/>
      <c r="F270" s="8"/>
      <c r="G270" s="8"/>
      <c r="H270" s="8"/>
      <c r="I270" s="8"/>
      <c r="J270" s="8"/>
      <c r="K270" s="8"/>
      <c r="L270" s="8"/>
      <c r="M270" s="8"/>
      <c r="N270" s="8"/>
      <c r="O270" s="8"/>
      <c r="P270" s="8"/>
      <c r="Q270" s="8"/>
      <c r="R270" s="8"/>
      <c r="S270" s="8"/>
      <c r="T270" s="8"/>
      <c r="U270" s="8"/>
      <c r="V270" s="8"/>
      <c r="W270" s="8"/>
      <c r="X270" s="8"/>
      <c r="Y270" s="8"/>
      <c r="Z270" s="8"/>
    </row>
    <row r="271" spans="1:26" ht="15.75" customHeight="1" x14ac:dyDescent="0.3">
      <c r="A271" s="8"/>
      <c r="B271" s="8"/>
      <c r="C271" s="9"/>
      <c r="D271" s="9"/>
      <c r="E271" s="8"/>
      <c r="F271" s="8"/>
      <c r="G271" s="8"/>
      <c r="H271" s="8"/>
      <c r="I271" s="8"/>
      <c r="J271" s="8"/>
      <c r="K271" s="8"/>
      <c r="L271" s="8"/>
      <c r="M271" s="8"/>
      <c r="N271" s="8"/>
      <c r="O271" s="8"/>
      <c r="P271" s="8"/>
      <c r="Q271" s="8"/>
      <c r="R271" s="8"/>
      <c r="S271" s="8"/>
      <c r="T271" s="8"/>
      <c r="U271" s="8"/>
      <c r="V271" s="8"/>
      <c r="W271" s="8"/>
      <c r="X271" s="8"/>
      <c r="Y271" s="8"/>
      <c r="Z271" s="8"/>
    </row>
    <row r="272" spans="1:26" ht="15.75" customHeight="1" x14ac:dyDescent="0.3">
      <c r="A272" s="8"/>
      <c r="B272" s="8"/>
      <c r="C272" s="9"/>
      <c r="D272" s="9"/>
      <c r="E272" s="8"/>
      <c r="F272" s="8"/>
      <c r="G272" s="8"/>
      <c r="H272" s="8"/>
      <c r="I272" s="8"/>
      <c r="J272" s="8"/>
      <c r="K272" s="8"/>
      <c r="L272" s="8"/>
      <c r="M272" s="8"/>
      <c r="N272" s="8"/>
      <c r="O272" s="8"/>
      <c r="P272" s="8"/>
      <c r="Q272" s="8"/>
      <c r="R272" s="8"/>
      <c r="S272" s="8"/>
      <c r="T272" s="8"/>
      <c r="U272" s="8"/>
      <c r="V272" s="8"/>
      <c r="W272" s="8"/>
      <c r="X272" s="8"/>
      <c r="Y272" s="8"/>
      <c r="Z272" s="8"/>
    </row>
    <row r="273" spans="1:26" ht="15.75" customHeight="1" x14ac:dyDescent="0.3">
      <c r="A273" s="8"/>
      <c r="B273" s="8"/>
      <c r="C273" s="9"/>
      <c r="D273" s="9"/>
      <c r="E273" s="8"/>
      <c r="F273" s="8"/>
      <c r="G273" s="8"/>
      <c r="H273" s="8"/>
      <c r="I273" s="8"/>
      <c r="J273" s="8"/>
      <c r="K273" s="8"/>
      <c r="L273" s="8"/>
      <c r="M273" s="8"/>
      <c r="N273" s="8"/>
      <c r="O273" s="8"/>
      <c r="P273" s="8"/>
      <c r="Q273" s="8"/>
      <c r="R273" s="8"/>
      <c r="S273" s="8"/>
      <c r="T273" s="8"/>
      <c r="U273" s="8"/>
      <c r="V273" s="8"/>
      <c r="W273" s="8"/>
      <c r="X273" s="8"/>
      <c r="Y273" s="8"/>
      <c r="Z273" s="8"/>
    </row>
    <row r="274" spans="1:26" ht="15.75" customHeight="1" x14ac:dyDescent="0.3">
      <c r="A274" s="8"/>
      <c r="B274" s="8"/>
      <c r="C274" s="9"/>
      <c r="D274" s="9"/>
      <c r="E274" s="8"/>
      <c r="F274" s="8"/>
      <c r="G274" s="8"/>
      <c r="H274" s="8"/>
      <c r="I274" s="8"/>
      <c r="J274" s="8"/>
      <c r="K274" s="8"/>
      <c r="L274" s="8"/>
      <c r="M274" s="8"/>
      <c r="N274" s="8"/>
      <c r="O274" s="8"/>
      <c r="P274" s="8"/>
      <c r="Q274" s="8"/>
      <c r="R274" s="8"/>
      <c r="S274" s="8"/>
      <c r="T274" s="8"/>
      <c r="U274" s="8"/>
      <c r="V274" s="8"/>
      <c r="W274" s="8"/>
      <c r="X274" s="8"/>
      <c r="Y274" s="8"/>
      <c r="Z274" s="8"/>
    </row>
    <row r="275" spans="1:26" ht="15.75" customHeight="1" x14ac:dyDescent="0.3">
      <c r="A275" s="8"/>
      <c r="B275" s="8"/>
      <c r="C275" s="9"/>
      <c r="D275" s="9"/>
      <c r="E275" s="8"/>
      <c r="F275" s="8"/>
      <c r="G275" s="8"/>
      <c r="H275" s="8"/>
      <c r="I275" s="8"/>
      <c r="J275" s="8"/>
      <c r="K275" s="8"/>
      <c r="L275" s="8"/>
      <c r="M275" s="8"/>
      <c r="N275" s="8"/>
      <c r="O275" s="8"/>
      <c r="P275" s="8"/>
      <c r="Q275" s="8"/>
      <c r="R275" s="8"/>
      <c r="S275" s="8"/>
      <c r="T275" s="8"/>
      <c r="U275" s="8"/>
      <c r="V275" s="8"/>
      <c r="W275" s="8"/>
      <c r="X275" s="8"/>
      <c r="Y275" s="8"/>
      <c r="Z275" s="8"/>
    </row>
    <row r="276" spans="1:26" ht="15.75" customHeight="1" x14ac:dyDescent="0.3">
      <c r="A276" s="8"/>
      <c r="B276" s="8"/>
      <c r="C276" s="9"/>
      <c r="D276" s="9"/>
      <c r="E276" s="8"/>
      <c r="F276" s="8"/>
      <c r="G276" s="8"/>
      <c r="H276" s="8"/>
      <c r="I276" s="8"/>
      <c r="J276" s="8"/>
      <c r="K276" s="8"/>
      <c r="L276" s="8"/>
      <c r="M276" s="8"/>
      <c r="N276" s="8"/>
      <c r="O276" s="8"/>
      <c r="P276" s="8"/>
      <c r="Q276" s="8"/>
      <c r="R276" s="8"/>
      <c r="S276" s="8"/>
      <c r="T276" s="8"/>
      <c r="U276" s="8"/>
      <c r="V276" s="8"/>
      <c r="W276" s="8"/>
      <c r="X276" s="8"/>
      <c r="Y276" s="8"/>
      <c r="Z276" s="8"/>
    </row>
    <row r="277" spans="1:26" ht="15.75" customHeight="1" x14ac:dyDescent="0.3">
      <c r="A277" s="8"/>
      <c r="B277" s="8"/>
      <c r="C277" s="9"/>
      <c r="D277" s="9"/>
      <c r="E277" s="8"/>
      <c r="F277" s="8"/>
      <c r="G277" s="8"/>
      <c r="H277" s="8"/>
      <c r="I277" s="8"/>
      <c r="J277" s="8"/>
      <c r="K277" s="8"/>
      <c r="L277" s="8"/>
      <c r="M277" s="8"/>
      <c r="N277" s="8"/>
      <c r="O277" s="8"/>
      <c r="P277" s="8"/>
      <c r="Q277" s="8"/>
      <c r="R277" s="8"/>
      <c r="S277" s="8"/>
      <c r="T277" s="8"/>
      <c r="U277" s="8"/>
      <c r="V277" s="8"/>
      <c r="W277" s="8"/>
      <c r="X277" s="8"/>
      <c r="Y277" s="8"/>
      <c r="Z277" s="8"/>
    </row>
    <row r="278" spans="1:26" ht="15.75" customHeight="1" x14ac:dyDescent="0.3">
      <c r="A278" s="8"/>
      <c r="B278" s="8"/>
      <c r="C278" s="9"/>
      <c r="D278" s="9"/>
      <c r="E278" s="8"/>
      <c r="F278" s="8"/>
      <c r="G278" s="8"/>
      <c r="H278" s="8"/>
      <c r="I278" s="8"/>
      <c r="J278" s="8"/>
      <c r="K278" s="8"/>
      <c r="L278" s="8"/>
      <c r="M278" s="8"/>
      <c r="N278" s="8"/>
      <c r="O278" s="8"/>
      <c r="P278" s="8"/>
      <c r="Q278" s="8"/>
      <c r="R278" s="8"/>
      <c r="S278" s="8"/>
      <c r="T278" s="8"/>
      <c r="U278" s="8"/>
      <c r="V278" s="8"/>
      <c r="W278" s="8"/>
      <c r="X278" s="8"/>
      <c r="Y278" s="8"/>
      <c r="Z278" s="8"/>
    </row>
    <row r="279" spans="1:26" ht="15.75" customHeight="1" x14ac:dyDescent="0.3">
      <c r="A279" s="8"/>
      <c r="B279" s="8"/>
      <c r="C279" s="9"/>
      <c r="D279" s="9"/>
      <c r="E279" s="8"/>
      <c r="F279" s="8"/>
      <c r="G279" s="8"/>
      <c r="H279" s="8"/>
      <c r="I279" s="8"/>
      <c r="J279" s="8"/>
      <c r="K279" s="8"/>
      <c r="L279" s="8"/>
      <c r="M279" s="8"/>
      <c r="N279" s="8"/>
      <c r="O279" s="8"/>
      <c r="P279" s="8"/>
      <c r="Q279" s="8"/>
      <c r="R279" s="8"/>
      <c r="S279" s="8"/>
      <c r="T279" s="8"/>
      <c r="U279" s="8"/>
      <c r="V279" s="8"/>
      <c r="W279" s="8"/>
      <c r="X279" s="8"/>
      <c r="Y279" s="8"/>
      <c r="Z279" s="8"/>
    </row>
    <row r="280" spans="1:26" ht="15.75" customHeight="1" x14ac:dyDescent="0.3">
      <c r="A280" s="8"/>
      <c r="B280" s="8"/>
      <c r="C280" s="9"/>
      <c r="D280" s="9"/>
      <c r="E280" s="8"/>
      <c r="F280" s="8"/>
      <c r="G280" s="8"/>
      <c r="H280" s="8"/>
      <c r="I280" s="8"/>
      <c r="J280" s="8"/>
      <c r="K280" s="8"/>
      <c r="L280" s="8"/>
      <c r="M280" s="8"/>
      <c r="N280" s="8"/>
      <c r="O280" s="8"/>
      <c r="P280" s="8"/>
      <c r="Q280" s="8"/>
      <c r="R280" s="8"/>
      <c r="S280" s="8"/>
      <c r="T280" s="8"/>
      <c r="U280" s="8"/>
      <c r="V280" s="8"/>
      <c r="W280" s="8"/>
      <c r="X280" s="8"/>
      <c r="Y280" s="8"/>
      <c r="Z280" s="8"/>
    </row>
    <row r="281" spans="1:26" ht="15.75" customHeight="1" x14ac:dyDescent="0.3">
      <c r="A281" s="8"/>
      <c r="B281" s="8"/>
      <c r="C281" s="9"/>
      <c r="D281" s="9"/>
      <c r="E281" s="8"/>
      <c r="F281" s="8"/>
      <c r="G281" s="8"/>
      <c r="H281" s="8"/>
      <c r="I281" s="8"/>
      <c r="J281" s="8"/>
      <c r="K281" s="8"/>
      <c r="L281" s="8"/>
      <c r="M281" s="8"/>
      <c r="N281" s="8"/>
      <c r="O281" s="8"/>
      <c r="P281" s="8"/>
      <c r="Q281" s="8"/>
      <c r="R281" s="8"/>
      <c r="S281" s="8"/>
      <c r="T281" s="8"/>
      <c r="U281" s="8"/>
      <c r="V281" s="8"/>
      <c r="W281" s="8"/>
      <c r="X281" s="8"/>
      <c r="Y281" s="8"/>
      <c r="Z281" s="8"/>
    </row>
    <row r="282" spans="1:26" ht="15.75" customHeight="1" x14ac:dyDescent="0.3">
      <c r="A282" s="8"/>
      <c r="B282" s="8"/>
      <c r="C282" s="9"/>
      <c r="D282" s="9"/>
      <c r="E282" s="8"/>
      <c r="F282" s="8"/>
      <c r="G282" s="8"/>
      <c r="H282" s="8"/>
      <c r="I282" s="8"/>
      <c r="J282" s="8"/>
      <c r="K282" s="8"/>
      <c r="L282" s="8"/>
      <c r="M282" s="8"/>
      <c r="N282" s="8"/>
      <c r="O282" s="8"/>
      <c r="P282" s="8"/>
      <c r="Q282" s="8"/>
      <c r="R282" s="8"/>
      <c r="S282" s="8"/>
      <c r="T282" s="8"/>
      <c r="U282" s="8"/>
      <c r="V282" s="8"/>
      <c r="W282" s="8"/>
      <c r="X282" s="8"/>
      <c r="Y282" s="8"/>
      <c r="Z282" s="8"/>
    </row>
    <row r="283" spans="1:26" ht="15.75" customHeight="1" x14ac:dyDescent="0.3">
      <c r="A283" s="8"/>
      <c r="B283" s="8"/>
      <c r="C283" s="9"/>
      <c r="D283" s="9"/>
      <c r="E283" s="8"/>
      <c r="F283" s="8"/>
      <c r="G283" s="8"/>
      <c r="H283" s="8"/>
      <c r="I283" s="8"/>
      <c r="J283" s="8"/>
      <c r="K283" s="8"/>
      <c r="L283" s="8"/>
      <c r="M283" s="8"/>
      <c r="N283" s="8"/>
      <c r="O283" s="8"/>
      <c r="P283" s="8"/>
      <c r="Q283" s="8"/>
      <c r="R283" s="8"/>
      <c r="S283" s="8"/>
      <c r="T283" s="8"/>
      <c r="U283" s="8"/>
      <c r="V283" s="8"/>
      <c r="W283" s="8"/>
      <c r="X283" s="8"/>
      <c r="Y283" s="8"/>
      <c r="Z283" s="8"/>
    </row>
    <row r="284" spans="1:26" ht="15.75" customHeight="1" x14ac:dyDescent="0.3">
      <c r="A284" s="8"/>
      <c r="B284" s="8"/>
      <c r="C284" s="9"/>
      <c r="D284" s="9"/>
      <c r="E284" s="8"/>
      <c r="F284" s="8"/>
      <c r="G284" s="8"/>
      <c r="H284" s="8"/>
      <c r="I284" s="8"/>
      <c r="J284" s="8"/>
      <c r="K284" s="8"/>
      <c r="L284" s="8"/>
      <c r="M284" s="8"/>
      <c r="N284" s="8"/>
      <c r="O284" s="8"/>
      <c r="P284" s="8"/>
      <c r="Q284" s="8"/>
      <c r="R284" s="8"/>
      <c r="S284" s="8"/>
      <c r="T284" s="8"/>
      <c r="U284" s="8"/>
      <c r="V284" s="8"/>
      <c r="W284" s="8"/>
      <c r="X284" s="8"/>
      <c r="Y284" s="8"/>
      <c r="Z284" s="8"/>
    </row>
    <row r="285" spans="1:26" ht="15.75" customHeight="1" x14ac:dyDescent="0.3">
      <c r="A285" s="8"/>
      <c r="B285" s="8"/>
      <c r="C285" s="9"/>
      <c r="D285" s="9"/>
      <c r="E285" s="8"/>
      <c r="F285" s="8"/>
      <c r="G285" s="8"/>
      <c r="H285" s="8"/>
      <c r="I285" s="8"/>
      <c r="J285" s="8"/>
      <c r="K285" s="8"/>
      <c r="L285" s="8"/>
      <c r="M285" s="8"/>
      <c r="N285" s="8"/>
      <c r="O285" s="8"/>
      <c r="P285" s="8"/>
      <c r="Q285" s="8"/>
      <c r="R285" s="8"/>
      <c r="S285" s="8"/>
      <c r="T285" s="8"/>
      <c r="U285" s="8"/>
      <c r="V285" s="8"/>
      <c r="W285" s="8"/>
      <c r="X285" s="8"/>
      <c r="Y285" s="8"/>
      <c r="Z285" s="8"/>
    </row>
    <row r="286" spans="1:26" ht="15.75" customHeight="1" x14ac:dyDescent="0.3">
      <c r="A286" s="8"/>
      <c r="B286" s="8"/>
      <c r="C286" s="9"/>
      <c r="D286" s="9"/>
      <c r="E286" s="8"/>
      <c r="F286" s="8"/>
      <c r="G286" s="8"/>
      <c r="H286" s="8"/>
      <c r="I286" s="8"/>
      <c r="J286" s="8"/>
      <c r="K286" s="8"/>
      <c r="L286" s="8"/>
      <c r="M286" s="8"/>
      <c r="N286" s="8"/>
      <c r="O286" s="8"/>
      <c r="P286" s="8"/>
      <c r="Q286" s="8"/>
      <c r="R286" s="8"/>
      <c r="S286" s="8"/>
      <c r="T286" s="8"/>
      <c r="U286" s="8"/>
      <c r="V286" s="8"/>
      <c r="W286" s="8"/>
      <c r="X286" s="8"/>
      <c r="Y286" s="8"/>
      <c r="Z286" s="8"/>
    </row>
    <row r="287" spans="1:26" ht="15.75" customHeight="1" x14ac:dyDescent="0.3">
      <c r="A287" s="8"/>
      <c r="B287" s="8"/>
      <c r="C287" s="9"/>
      <c r="D287" s="9"/>
      <c r="E287" s="8"/>
      <c r="F287" s="8"/>
      <c r="G287" s="8"/>
      <c r="H287" s="8"/>
      <c r="I287" s="8"/>
      <c r="J287" s="8"/>
      <c r="K287" s="8"/>
      <c r="L287" s="8"/>
      <c r="M287" s="8"/>
      <c r="N287" s="8"/>
      <c r="O287" s="8"/>
      <c r="P287" s="8"/>
      <c r="Q287" s="8"/>
      <c r="R287" s="8"/>
      <c r="S287" s="8"/>
      <c r="T287" s="8"/>
      <c r="U287" s="8"/>
      <c r="V287" s="8"/>
      <c r="W287" s="8"/>
      <c r="X287" s="8"/>
      <c r="Y287" s="8"/>
      <c r="Z287" s="8"/>
    </row>
    <row r="288" spans="1:26" ht="15.75" customHeight="1" x14ac:dyDescent="0.3">
      <c r="A288" s="8"/>
      <c r="B288" s="8"/>
      <c r="C288" s="9"/>
      <c r="D288" s="9"/>
      <c r="E288" s="8"/>
      <c r="F288" s="8"/>
      <c r="G288" s="8"/>
      <c r="H288" s="8"/>
      <c r="I288" s="8"/>
      <c r="J288" s="8"/>
      <c r="K288" s="8"/>
      <c r="L288" s="8"/>
      <c r="M288" s="8"/>
      <c r="N288" s="8"/>
      <c r="O288" s="8"/>
      <c r="P288" s="8"/>
      <c r="Q288" s="8"/>
      <c r="R288" s="8"/>
      <c r="S288" s="8"/>
      <c r="T288" s="8"/>
      <c r="U288" s="8"/>
      <c r="V288" s="8"/>
      <c r="W288" s="8"/>
      <c r="X288" s="8"/>
      <c r="Y288" s="8"/>
      <c r="Z288" s="8"/>
    </row>
    <row r="289" spans="1:26" ht="15.75" customHeight="1" x14ac:dyDescent="0.3">
      <c r="A289" s="8"/>
      <c r="B289" s="8"/>
      <c r="C289" s="9"/>
      <c r="D289" s="9"/>
      <c r="E289" s="8"/>
      <c r="F289" s="8"/>
      <c r="G289" s="8"/>
      <c r="H289" s="8"/>
      <c r="I289" s="8"/>
      <c r="J289" s="8"/>
      <c r="K289" s="8"/>
      <c r="L289" s="8"/>
      <c r="M289" s="8"/>
      <c r="N289" s="8"/>
      <c r="O289" s="8"/>
      <c r="P289" s="8"/>
      <c r="Q289" s="8"/>
      <c r="R289" s="8"/>
      <c r="S289" s="8"/>
      <c r="T289" s="8"/>
      <c r="U289" s="8"/>
      <c r="V289" s="8"/>
      <c r="W289" s="8"/>
      <c r="X289" s="8"/>
      <c r="Y289" s="8"/>
      <c r="Z289" s="8"/>
    </row>
    <row r="290" spans="1:26" ht="15.75" customHeight="1" x14ac:dyDescent="0.3">
      <c r="A290" s="8"/>
      <c r="B290" s="8"/>
      <c r="C290" s="9"/>
      <c r="D290" s="9"/>
      <c r="E290" s="8"/>
      <c r="F290" s="8"/>
      <c r="G290" s="8"/>
      <c r="H290" s="8"/>
      <c r="I290" s="8"/>
      <c r="J290" s="8"/>
      <c r="K290" s="8"/>
      <c r="L290" s="8"/>
      <c r="M290" s="8"/>
      <c r="N290" s="8"/>
      <c r="O290" s="8"/>
      <c r="P290" s="8"/>
      <c r="Q290" s="8"/>
      <c r="R290" s="8"/>
      <c r="S290" s="8"/>
      <c r="T290" s="8"/>
      <c r="U290" s="8"/>
      <c r="V290" s="8"/>
      <c r="W290" s="8"/>
      <c r="X290" s="8"/>
      <c r="Y290" s="8"/>
      <c r="Z290" s="8"/>
    </row>
    <row r="291" spans="1:26" ht="15.75" customHeight="1" x14ac:dyDescent="0.3">
      <c r="A291" s="8"/>
      <c r="B291" s="8"/>
      <c r="C291" s="9"/>
      <c r="D291" s="9"/>
      <c r="E291" s="8"/>
      <c r="F291" s="8"/>
      <c r="G291" s="8"/>
      <c r="H291" s="8"/>
      <c r="I291" s="8"/>
      <c r="J291" s="8"/>
      <c r="K291" s="8"/>
      <c r="L291" s="8"/>
      <c r="M291" s="8"/>
      <c r="N291" s="8"/>
      <c r="O291" s="8"/>
      <c r="P291" s="8"/>
      <c r="Q291" s="8"/>
      <c r="R291" s="8"/>
      <c r="S291" s="8"/>
      <c r="T291" s="8"/>
      <c r="U291" s="8"/>
      <c r="V291" s="8"/>
      <c r="W291" s="8"/>
      <c r="X291" s="8"/>
      <c r="Y291" s="8"/>
      <c r="Z291" s="8"/>
    </row>
    <row r="292" spans="1:26" ht="15.75" customHeight="1" x14ac:dyDescent="0.3">
      <c r="A292" s="8"/>
      <c r="B292" s="8"/>
      <c r="C292" s="9"/>
      <c r="D292" s="9"/>
      <c r="E292" s="8"/>
      <c r="F292" s="8"/>
      <c r="G292" s="8"/>
      <c r="H292" s="8"/>
      <c r="I292" s="8"/>
      <c r="J292" s="8"/>
      <c r="K292" s="8"/>
      <c r="L292" s="8"/>
      <c r="M292" s="8"/>
      <c r="N292" s="8"/>
      <c r="O292" s="8"/>
      <c r="P292" s="8"/>
      <c r="Q292" s="8"/>
      <c r="R292" s="8"/>
      <c r="S292" s="8"/>
      <c r="T292" s="8"/>
      <c r="U292" s="8"/>
      <c r="V292" s="8"/>
      <c r="W292" s="8"/>
      <c r="X292" s="8"/>
      <c r="Y292" s="8"/>
      <c r="Z292" s="8"/>
    </row>
    <row r="293" spans="1:26" ht="15.75" customHeight="1" x14ac:dyDescent="0.3">
      <c r="A293" s="8"/>
      <c r="B293" s="8"/>
      <c r="C293" s="9"/>
      <c r="D293" s="9"/>
      <c r="E293" s="8"/>
      <c r="F293" s="8"/>
      <c r="G293" s="8"/>
      <c r="H293" s="8"/>
      <c r="I293" s="8"/>
      <c r="J293" s="8"/>
      <c r="K293" s="8"/>
      <c r="L293" s="8"/>
      <c r="M293" s="8"/>
      <c r="N293" s="8"/>
      <c r="O293" s="8"/>
      <c r="P293" s="8"/>
      <c r="Q293" s="8"/>
      <c r="R293" s="8"/>
      <c r="S293" s="8"/>
      <c r="T293" s="8"/>
      <c r="U293" s="8"/>
      <c r="V293" s="8"/>
      <c r="W293" s="8"/>
      <c r="X293" s="8"/>
      <c r="Y293" s="8"/>
      <c r="Z293" s="8"/>
    </row>
    <row r="294" spans="1:26" ht="15.75" customHeight="1" x14ac:dyDescent="0.3">
      <c r="A294" s="8"/>
      <c r="B294" s="8"/>
      <c r="C294" s="9"/>
      <c r="D294" s="9"/>
      <c r="E294" s="8"/>
      <c r="F294" s="8"/>
      <c r="G294" s="8"/>
      <c r="H294" s="8"/>
      <c r="I294" s="8"/>
      <c r="J294" s="8"/>
      <c r="K294" s="8"/>
      <c r="L294" s="8"/>
      <c r="M294" s="8"/>
      <c r="N294" s="8"/>
      <c r="O294" s="8"/>
      <c r="P294" s="8"/>
      <c r="Q294" s="8"/>
      <c r="R294" s="8"/>
      <c r="S294" s="8"/>
      <c r="T294" s="8"/>
      <c r="U294" s="8"/>
      <c r="V294" s="8"/>
      <c r="W294" s="8"/>
      <c r="X294" s="8"/>
      <c r="Y294" s="8"/>
      <c r="Z294" s="8"/>
    </row>
    <row r="295" spans="1:26" ht="15.75" customHeight="1" x14ac:dyDescent="0.3">
      <c r="A295" s="8"/>
      <c r="B295" s="8"/>
      <c r="C295" s="9"/>
      <c r="D295" s="9"/>
      <c r="E295" s="8"/>
      <c r="F295" s="8"/>
      <c r="G295" s="8"/>
      <c r="H295" s="8"/>
      <c r="I295" s="8"/>
      <c r="J295" s="8"/>
      <c r="K295" s="8"/>
      <c r="L295" s="8"/>
      <c r="M295" s="8"/>
      <c r="N295" s="8"/>
      <c r="O295" s="8"/>
      <c r="P295" s="8"/>
      <c r="Q295" s="8"/>
      <c r="R295" s="8"/>
      <c r="S295" s="8"/>
      <c r="T295" s="8"/>
      <c r="U295" s="8"/>
      <c r="V295" s="8"/>
      <c r="W295" s="8"/>
      <c r="X295" s="8"/>
      <c r="Y295" s="8"/>
      <c r="Z295" s="8"/>
    </row>
    <row r="296" spans="1:26" ht="15.75" customHeight="1" x14ac:dyDescent="0.3">
      <c r="A296" s="8"/>
      <c r="B296" s="8"/>
      <c r="C296" s="9"/>
      <c r="D296" s="9"/>
      <c r="E296" s="8"/>
      <c r="F296" s="8"/>
      <c r="G296" s="8"/>
      <c r="H296" s="8"/>
      <c r="I296" s="8"/>
      <c r="J296" s="8"/>
      <c r="K296" s="8"/>
      <c r="L296" s="8"/>
      <c r="M296" s="8"/>
      <c r="N296" s="8"/>
      <c r="O296" s="8"/>
      <c r="P296" s="8"/>
      <c r="Q296" s="8"/>
      <c r="R296" s="8"/>
      <c r="S296" s="8"/>
      <c r="T296" s="8"/>
      <c r="U296" s="8"/>
      <c r="V296" s="8"/>
      <c r="W296" s="8"/>
      <c r="X296" s="8"/>
      <c r="Y296" s="8"/>
      <c r="Z296" s="8"/>
    </row>
    <row r="297" spans="1:26" ht="15.75" customHeight="1" x14ac:dyDescent="0.3">
      <c r="A297" s="8"/>
      <c r="B297" s="8"/>
      <c r="C297" s="9"/>
      <c r="D297" s="9"/>
      <c r="E297" s="8"/>
      <c r="F297" s="8"/>
      <c r="G297" s="8"/>
      <c r="H297" s="8"/>
      <c r="I297" s="8"/>
      <c r="J297" s="8"/>
      <c r="K297" s="8"/>
      <c r="L297" s="8"/>
      <c r="M297" s="8"/>
      <c r="N297" s="8"/>
      <c r="O297" s="8"/>
      <c r="P297" s="8"/>
      <c r="Q297" s="8"/>
      <c r="R297" s="8"/>
      <c r="S297" s="8"/>
      <c r="T297" s="8"/>
      <c r="U297" s="8"/>
      <c r="V297" s="8"/>
      <c r="W297" s="8"/>
      <c r="X297" s="8"/>
      <c r="Y297" s="8"/>
      <c r="Z297" s="8"/>
    </row>
    <row r="298" spans="1:26" ht="15.75" customHeight="1" x14ac:dyDescent="0.3">
      <c r="A298" s="8"/>
      <c r="B298" s="8"/>
      <c r="C298" s="9"/>
      <c r="D298" s="9"/>
      <c r="E298" s="8"/>
      <c r="F298" s="8"/>
      <c r="G298" s="8"/>
      <c r="H298" s="8"/>
      <c r="I298" s="8"/>
      <c r="J298" s="8"/>
      <c r="K298" s="8"/>
      <c r="L298" s="8"/>
      <c r="M298" s="8"/>
      <c r="N298" s="8"/>
      <c r="O298" s="8"/>
      <c r="P298" s="8"/>
      <c r="Q298" s="8"/>
      <c r="R298" s="8"/>
      <c r="S298" s="8"/>
      <c r="T298" s="8"/>
      <c r="U298" s="8"/>
      <c r="V298" s="8"/>
      <c r="W298" s="8"/>
      <c r="X298" s="8"/>
      <c r="Y298" s="8"/>
      <c r="Z298" s="8"/>
    </row>
    <row r="299" spans="1:26" ht="15.75" customHeight="1" x14ac:dyDescent="0.3">
      <c r="A299" s="8"/>
      <c r="B299" s="8"/>
      <c r="C299" s="9"/>
      <c r="D299" s="9"/>
      <c r="E299" s="8"/>
      <c r="F299" s="8"/>
      <c r="G299" s="8"/>
      <c r="H299" s="8"/>
      <c r="I299" s="8"/>
      <c r="J299" s="8"/>
      <c r="K299" s="8"/>
      <c r="L299" s="8"/>
      <c r="M299" s="8"/>
      <c r="N299" s="8"/>
      <c r="O299" s="8"/>
      <c r="P299" s="8"/>
      <c r="Q299" s="8"/>
      <c r="R299" s="8"/>
      <c r="S299" s="8"/>
      <c r="T299" s="8"/>
      <c r="U299" s="8"/>
      <c r="V299" s="8"/>
      <c r="W299" s="8"/>
      <c r="X299" s="8"/>
      <c r="Y299" s="8"/>
      <c r="Z299" s="8"/>
    </row>
    <row r="300" spans="1:26" ht="15.75" customHeight="1" x14ac:dyDescent="0.3">
      <c r="A300" s="8"/>
      <c r="B300" s="8"/>
      <c r="C300" s="9"/>
      <c r="D300" s="9"/>
      <c r="E300" s="8"/>
      <c r="F300" s="8"/>
      <c r="G300" s="8"/>
      <c r="H300" s="8"/>
      <c r="I300" s="8"/>
      <c r="J300" s="8"/>
      <c r="K300" s="8"/>
      <c r="L300" s="8"/>
      <c r="M300" s="8"/>
      <c r="N300" s="8"/>
      <c r="O300" s="8"/>
      <c r="P300" s="8"/>
      <c r="Q300" s="8"/>
      <c r="R300" s="8"/>
      <c r="S300" s="8"/>
      <c r="T300" s="8"/>
      <c r="U300" s="8"/>
      <c r="V300" s="8"/>
      <c r="W300" s="8"/>
      <c r="X300" s="8"/>
      <c r="Y300" s="8"/>
      <c r="Z300" s="8"/>
    </row>
    <row r="301" spans="1:26" ht="15.75" customHeight="1" x14ac:dyDescent="0.3">
      <c r="A301" s="8"/>
      <c r="B301" s="8"/>
      <c r="C301" s="9"/>
      <c r="D301" s="9"/>
      <c r="E301" s="8"/>
      <c r="F301" s="8"/>
      <c r="G301" s="8"/>
      <c r="H301" s="8"/>
      <c r="I301" s="8"/>
      <c r="J301" s="8"/>
      <c r="K301" s="8"/>
      <c r="L301" s="8"/>
      <c r="M301" s="8"/>
      <c r="N301" s="8"/>
      <c r="O301" s="8"/>
      <c r="P301" s="8"/>
      <c r="Q301" s="8"/>
      <c r="R301" s="8"/>
      <c r="S301" s="8"/>
      <c r="T301" s="8"/>
      <c r="U301" s="8"/>
      <c r="V301" s="8"/>
      <c r="W301" s="8"/>
      <c r="X301" s="8"/>
      <c r="Y301" s="8"/>
      <c r="Z301" s="8"/>
    </row>
    <row r="302" spans="1:26" ht="15.75" customHeight="1" x14ac:dyDescent="0.3">
      <c r="A302" s="8"/>
      <c r="B302" s="8"/>
      <c r="C302" s="9"/>
      <c r="D302" s="9"/>
      <c r="E302" s="8"/>
      <c r="F302" s="8"/>
      <c r="G302" s="8"/>
      <c r="H302" s="8"/>
      <c r="I302" s="8"/>
      <c r="J302" s="8"/>
      <c r="K302" s="8"/>
      <c r="L302" s="8"/>
      <c r="M302" s="8"/>
      <c r="N302" s="8"/>
      <c r="O302" s="8"/>
      <c r="P302" s="8"/>
      <c r="Q302" s="8"/>
      <c r="R302" s="8"/>
      <c r="S302" s="8"/>
      <c r="T302" s="8"/>
      <c r="U302" s="8"/>
      <c r="V302" s="8"/>
      <c r="W302" s="8"/>
      <c r="X302" s="8"/>
      <c r="Y302" s="8"/>
      <c r="Z302" s="8"/>
    </row>
    <row r="303" spans="1:26" ht="15.75" customHeight="1" x14ac:dyDescent="0.3">
      <c r="A303" s="8"/>
      <c r="B303" s="8"/>
      <c r="C303" s="9"/>
      <c r="D303" s="9"/>
      <c r="E303" s="8"/>
      <c r="F303" s="8"/>
      <c r="G303" s="8"/>
      <c r="H303" s="8"/>
      <c r="I303" s="8"/>
      <c r="J303" s="8"/>
      <c r="K303" s="8"/>
      <c r="L303" s="8"/>
      <c r="M303" s="8"/>
      <c r="N303" s="8"/>
      <c r="O303" s="8"/>
      <c r="P303" s="8"/>
      <c r="Q303" s="8"/>
      <c r="R303" s="8"/>
      <c r="S303" s="8"/>
      <c r="T303" s="8"/>
      <c r="U303" s="8"/>
      <c r="V303" s="8"/>
      <c r="W303" s="8"/>
      <c r="X303" s="8"/>
      <c r="Y303" s="8"/>
      <c r="Z303" s="8"/>
    </row>
    <row r="304" spans="1:26" ht="15.75" customHeight="1" x14ac:dyDescent="0.3">
      <c r="A304" s="8"/>
      <c r="B304" s="8"/>
      <c r="C304" s="9"/>
      <c r="D304" s="9"/>
      <c r="E304" s="8"/>
      <c r="F304" s="8"/>
      <c r="G304" s="8"/>
      <c r="H304" s="8"/>
      <c r="I304" s="8"/>
      <c r="J304" s="8"/>
      <c r="K304" s="8"/>
      <c r="L304" s="8"/>
      <c r="M304" s="8"/>
      <c r="N304" s="8"/>
      <c r="O304" s="8"/>
      <c r="P304" s="8"/>
      <c r="Q304" s="8"/>
      <c r="R304" s="8"/>
      <c r="S304" s="8"/>
      <c r="T304" s="8"/>
      <c r="U304" s="8"/>
      <c r="V304" s="8"/>
      <c r="W304" s="8"/>
      <c r="X304" s="8"/>
      <c r="Y304" s="8"/>
      <c r="Z304" s="8"/>
    </row>
    <row r="305" spans="1:26" ht="15.75" customHeight="1" x14ac:dyDescent="0.3">
      <c r="A305" s="8"/>
      <c r="B305" s="8"/>
      <c r="C305" s="9"/>
      <c r="D305" s="9"/>
      <c r="E305" s="8"/>
      <c r="F305" s="8"/>
      <c r="G305" s="8"/>
      <c r="H305" s="8"/>
      <c r="I305" s="8"/>
      <c r="J305" s="8"/>
      <c r="K305" s="8"/>
      <c r="L305" s="8"/>
      <c r="M305" s="8"/>
      <c r="N305" s="8"/>
      <c r="O305" s="8"/>
      <c r="P305" s="8"/>
      <c r="Q305" s="8"/>
      <c r="R305" s="8"/>
      <c r="S305" s="8"/>
      <c r="T305" s="8"/>
      <c r="U305" s="8"/>
      <c r="V305" s="8"/>
      <c r="W305" s="8"/>
      <c r="X305" s="8"/>
      <c r="Y305" s="8"/>
      <c r="Z305" s="8"/>
    </row>
    <row r="306" spans="1:26" ht="15.75" customHeight="1" x14ac:dyDescent="0.3">
      <c r="A306" s="8"/>
      <c r="B306" s="8"/>
      <c r="C306" s="9"/>
      <c r="D306" s="9"/>
      <c r="E306" s="8"/>
      <c r="F306" s="8"/>
      <c r="G306" s="8"/>
      <c r="H306" s="8"/>
      <c r="I306" s="8"/>
      <c r="J306" s="8"/>
      <c r="K306" s="8"/>
      <c r="L306" s="8"/>
      <c r="M306" s="8"/>
      <c r="N306" s="8"/>
      <c r="O306" s="8"/>
      <c r="P306" s="8"/>
      <c r="Q306" s="8"/>
      <c r="R306" s="8"/>
      <c r="S306" s="8"/>
      <c r="T306" s="8"/>
      <c r="U306" s="8"/>
      <c r="V306" s="8"/>
      <c r="W306" s="8"/>
      <c r="X306" s="8"/>
      <c r="Y306" s="8"/>
      <c r="Z306" s="8"/>
    </row>
    <row r="307" spans="1:26" ht="15.75" customHeight="1" x14ac:dyDescent="0.3">
      <c r="A307" s="8"/>
      <c r="B307" s="8"/>
      <c r="C307" s="9"/>
      <c r="D307" s="9"/>
      <c r="E307" s="8"/>
      <c r="F307" s="8"/>
      <c r="G307" s="8"/>
      <c r="H307" s="8"/>
      <c r="I307" s="8"/>
      <c r="J307" s="8"/>
      <c r="K307" s="8"/>
      <c r="L307" s="8"/>
      <c r="M307" s="8"/>
      <c r="N307" s="8"/>
      <c r="O307" s="8"/>
      <c r="P307" s="8"/>
      <c r="Q307" s="8"/>
      <c r="R307" s="8"/>
      <c r="S307" s="8"/>
      <c r="T307" s="8"/>
      <c r="U307" s="8"/>
      <c r="V307" s="8"/>
      <c r="W307" s="8"/>
      <c r="X307" s="8"/>
      <c r="Y307" s="8"/>
      <c r="Z307" s="8"/>
    </row>
    <row r="308" spans="1:26" ht="15.75" customHeight="1" x14ac:dyDescent="0.3">
      <c r="A308" s="8"/>
      <c r="B308" s="8"/>
      <c r="C308" s="9"/>
      <c r="D308" s="9"/>
      <c r="E308" s="8"/>
      <c r="F308" s="8"/>
      <c r="G308" s="8"/>
      <c r="H308" s="8"/>
      <c r="I308" s="8"/>
      <c r="J308" s="8"/>
      <c r="K308" s="8"/>
      <c r="L308" s="8"/>
      <c r="M308" s="8"/>
      <c r="N308" s="8"/>
      <c r="O308" s="8"/>
      <c r="P308" s="8"/>
      <c r="Q308" s="8"/>
      <c r="R308" s="8"/>
      <c r="S308" s="8"/>
      <c r="T308" s="8"/>
      <c r="U308" s="8"/>
      <c r="V308" s="8"/>
      <c r="W308" s="8"/>
      <c r="X308" s="8"/>
      <c r="Y308" s="8"/>
      <c r="Z308" s="8"/>
    </row>
    <row r="309" spans="1:26" ht="15.75" customHeight="1" x14ac:dyDescent="0.3">
      <c r="A309" s="8"/>
      <c r="B309" s="8"/>
      <c r="C309" s="9"/>
      <c r="D309" s="9"/>
      <c r="E309" s="8"/>
      <c r="F309" s="8"/>
      <c r="G309" s="8"/>
      <c r="H309" s="8"/>
      <c r="I309" s="8"/>
      <c r="J309" s="8"/>
      <c r="K309" s="8"/>
      <c r="L309" s="8"/>
      <c r="M309" s="8"/>
      <c r="N309" s="8"/>
      <c r="O309" s="8"/>
      <c r="P309" s="8"/>
      <c r="Q309" s="8"/>
      <c r="R309" s="8"/>
      <c r="S309" s="8"/>
      <c r="T309" s="8"/>
      <c r="U309" s="8"/>
      <c r="V309" s="8"/>
      <c r="W309" s="8"/>
      <c r="X309" s="8"/>
      <c r="Y309" s="8"/>
      <c r="Z309" s="8"/>
    </row>
    <row r="310" spans="1:26" ht="15.75" customHeight="1" x14ac:dyDescent="0.3">
      <c r="A310" s="8"/>
      <c r="B310" s="8"/>
      <c r="C310" s="9"/>
      <c r="D310" s="9"/>
      <c r="E310" s="8"/>
      <c r="F310" s="8"/>
      <c r="G310" s="8"/>
      <c r="H310" s="8"/>
      <c r="I310" s="8"/>
      <c r="J310" s="8"/>
      <c r="K310" s="8"/>
      <c r="L310" s="8"/>
      <c r="M310" s="8"/>
      <c r="N310" s="8"/>
      <c r="O310" s="8"/>
      <c r="P310" s="8"/>
      <c r="Q310" s="8"/>
      <c r="R310" s="8"/>
      <c r="S310" s="8"/>
      <c r="T310" s="8"/>
      <c r="U310" s="8"/>
      <c r="V310" s="8"/>
      <c r="W310" s="8"/>
      <c r="X310" s="8"/>
      <c r="Y310" s="8"/>
      <c r="Z310" s="8"/>
    </row>
    <row r="311" spans="1:26" ht="15.75" customHeight="1" x14ac:dyDescent="0.3">
      <c r="A311" s="8"/>
      <c r="B311" s="8"/>
      <c r="C311" s="9"/>
      <c r="D311" s="9"/>
      <c r="E311" s="8"/>
      <c r="F311" s="8"/>
      <c r="G311" s="8"/>
      <c r="H311" s="8"/>
      <c r="I311" s="8"/>
      <c r="J311" s="8"/>
      <c r="K311" s="8"/>
      <c r="L311" s="8"/>
      <c r="M311" s="8"/>
      <c r="N311" s="8"/>
      <c r="O311" s="8"/>
      <c r="P311" s="8"/>
      <c r="Q311" s="8"/>
      <c r="R311" s="8"/>
      <c r="S311" s="8"/>
      <c r="T311" s="8"/>
      <c r="U311" s="8"/>
      <c r="V311" s="8"/>
      <c r="W311" s="8"/>
      <c r="X311" s="8"/>
      <c r="Y311" s="8"/>
      <c r="Z311" s="8"/>
    </row>
    <row r="312" spans="1:26" ht="15.75" customHeight="1" x14ac:dyDescent="0.3">
      <c r="A312" s="8"/>
      <c r="B312" s="8"/>
      <c r="C312" s="9"/>
      <c r="D312" s="9"/>
      <c r="E312" s="8"/>
      <c r="F312" s="8"/>
      <c r="G312" s="8"/>
      <c r="H312" s="8"/>
      <c r="I312" s="8"/>
      <c r="J312" s="8"/>
      <c r="K312" s="8"/>
      <c r="L312" s="8"/>
      <c r="M312" s="8"/>
      <c r="N312" s="8"/>
      <c r="O312" s="8"/>
      <c r="P312" s="8"/>
      <c r="Q312" s="8"/>
      <c r="R312" s="8"/>
      <c r="S312" s="8"/>
      <c r="T312" s="8"/>
      <c r="U312" s="8"/>
      <c r="V312" s="8"/>
      <c r="W312" s="8"/>
      <c r="X312" s="8"/>
      <c r="Y312" s="8"/>
      <c r="Z312" s="8"/>
    </row>
    <row r="313" spans="1:26" ht="15.75" customHeight="1" x14ac:dyDescent="0.3">
      <c r="A313" s="8"/>
      <c r="B313" s="8"/>
      <c r="C313" s="9"/>
      <c r="D313" s="9"/>
      <c r="E313" s="8"/>
      <c r="F313" s="8"/>
      <c r="G313" s="8"/>
      <c r="H313" s="8"/>
      <c r="I313" s="8"/>
      <c r="J313" s="8"/>
      <c r="K313" s="8"/>
      <c r="L313" s="8"/>
      <c r="M313" s="8"/>
      <c r="N313" s="8"/>
      <c r="O313" s="8"/>
      <c r="P313" s="8"/>
      <c r="Q313" s="8"/>
      <c r="R313" s="8"/>
      <c r="S313" s="8"/>
      <c r="T313" s="8"/>
      <c r="U313" s="8"/>
      <c r="V313" s="8"/>
      <c r="W313" s="8"/>
      <c r="X313" s="8"/>
      <c r="Y313" s="8"/>
      <c r="Z313" s="8"/>
    </row>
    <row r="314" spans="1:26" ht="15.75" customHeight="1" x14ac:dyDescent="0.3">
      <c r="A314" s="8"/>
      <c r="B314" s="8"/>
      <c r="C314" s="9"/>
      <c r="D314" s="9"/>
      <c r="E314" s="8"/>
      <c r="F314" s="8"/>
      <c r="G314" s="8"/>
      <c r="H314" s="8"/>
      <c r="I314" s="8"/>
      <c r="J314" s="8"/>
      <c r="K314" s="8"/>
      <c r="L314" s="8"/>
      <c r="M314" s="8"/>
      <c r="N314" s="8"/>
      <c r="O314" s="8"/>
      <c r="P314" s="8"/>
      <c r="Q314" s="8"/>
      <c r="R314" s="8"/>
      <c r="S314" s="8"/>
      <c r="T314" s="8"/>
      <c r="U314" s="8"/>
      <c r="V314" s="8"/>
      <c r="W314" s="8"/>
      <c r="X314" s="8"/>
      <c r="Y314" s="8"/>
      <c r="Z314" s="8"/>
    </row>
    <row r="315" spans="1:26" ht="15.75" customHeight="1" x14ac:dyDescent="0.3">
      <c r="A315" s="8"/>
      <c r="B315" s="8"/>
      <c r="C315" s="9"/>
      <c r="D315" s="9"/>
      <c r="E315" s="8"/>
      <c r="F315" s="8"/>
      <c r="G315" s="8"/>
      <c r="H315" s="8"/>
      <c r="I315" s="8"/>
      <c r="J315" s="8"/>
      <c r="K315" s="8"/>
      <c r="L315" s="8"/>
      <c r="M315" s="8"/>
      <c r="N315" s="8"/>
      <c r="O315" s="8"/>
      <c r="P315" s="8"/>
      <c r="Q315" s="8"/>
      <c r="R315" s="8"/>
      <c r="S315" s="8"/>
      <c r="T315" s="8"/>
      <c r="U315" s="8"/>
      <c r="V315" s="8"/>
      <c r="W315" s="8"/>
      <c r="X315" s="8"/>
      <c r="Y315" s="8"/>
      <c r="Z315" s="8"/>
    </row>
    <row r="316" spans="1:26" ht="15.75" customHeight="1" x14ac:dyDescent="0.3">
      <c r="A316" s="8"/>
      <c r="B316" s="8"/>
      <c r="C316" s="9"/>
      <c r="D316" s="9"/>
      <c r="E316" s="8"/>
      <c r="F316" s="8"/>
      <c r="G316" s="8"/>
      <c r="H316" s="8"/>
      <c r="I316" s="8"/>
      <c r="J316" s="8"/>
      <c r="K316" s="8"/>
      <c r="L316" s="8"/>
      <c r="M316" s="8"/>
      <c r="N316" s="8"/>
      <c r="O316" s="8"/>
      <c r="P316" s="8"/>
      <c r="Q316" s="8"/>
      <c r="R316" s="8"/>
      <c r="S316" s="8"/>
      <c r="T316" s="8"/>
      <c r="U316" s="8"/>
      <c r="V316" s="8"/>
      <c r="W316" s="8"/>
      <c r="X316" s="8"/>
      <c r="Y316" s="8"/>
      <c r="Z316" s="8"/>
    </row>
    <row r="317" spans="1:26" ht="15.75" customHeight="1" x14ac:dyDescent="0.3">
      <c r="A317" s="8"/>
      <c r="B317" s="8"/>
      <c r="C317" s="9"/>
      <c r="D317" s="9"/>
      <c r="E317" s="8"/>
      <c r="F317" s="8"/>
      <c r="G317" s="8"/>
      <c r="H317" s="8"/>
      <c r="I317" s="8"/>
      <c r="J317" s="8"/>
      <c r="K317" s="8"/>
      <c r="L317" s="8"/>
      <c r="M317" s="8"/>
      <c r="N317" s="8"/>
      <c r="O317" s="8"/>
      <c r="P317" s="8"/>
      <c r="Q317" s="8"/>
      <c r="R317" s="8"/>
      <c r="S317" s="8"/>
      <c r="T317" s="8"/>
      <c r="U317" s="8"/>
      <c r="V317" s="8"/>
      <c r="W317" s="8"/>
      <c r="X317" s="8"/>
      <c r="Y317" s="8"/>
      <c r="Z317" s="8"/>
    </row>
    <row r="318" spans="1:26" ht="15.75" customHeight="1" x14ac:dyDescent="0.3">
      <c r="A318" s="8"/>
      <c r="B318" s="8"/>
      <c r="C318" s="9"/>
      <c r="D318" s="9"/>
      <c r="E318" s="8"/>
      <c r="F318" s="8"/>
      <c r="G318" s="8"/>
      <c r="H318" s="8"/>
      <c r="I318" s="8"/>
      <c r="J318" s="8"/>
      <c r="K318" s="8"/>
      <c r="L318" s="8"/>
      <c r="M318" s="8"/>
      <c r="N318" s="8"/>
      <c r="O318" s="8"/>
      <c r="P318" s="8"/>
      <c r="Q318" s="8"/>
      <c r="R318" s="8"/>
      <c r="S318" s="8"/>
      <c r="T318" s="8"/>
      <c r="U318" s="8"/>
      <c r="V318" s="8"/>
      <c r="W318" s="8"/>
      <c r="X318" s="8"/>
      <c r="Y318" s="8"/>
      <c r="Z318" s="8"/>
    </row>
    <row r="319" spans="1:26" ht="15.75" customHeight="1" x14ac:dyDescent="0.3">
      <c r="A319" s="8"/>
      <c r="B319" s="8"/>
      <c r="C319" s="9"/>
      <c r="D319" s="9"/>
      <c r="E319" s="8"/>
      <c r="F319" s="8"/>
      <c r="G319" s="8"/>
      <c r="H319" s="8"/>
      <c r="I319" s="8"/>
      <c r="J319" s="8"/>
      <c r="K319" s="8"/>
      <c r="L319" s="8"/>
      <c r="M319" s="8"/>
      <c r="N319" s="8"/>
      <c r="O319" s="8"/>
      <c r="P319" s="8"/>
      <c r="Q319" s="8"/>
      <c r="R319" s="8"/>
      <c r="S319" s="8"/>
      <c r="T319" s="8"/>
      <c r="U319" s="8"/>
      <c r="V319" s="8"/>
      <c r="W319" s="8"/>
      <c r="X319" s="8"/>
      <c r="Y319" s="8"/>
      <c r="Z319" s="8"/>
    </row>
    <row r="320" spans="1:26" ht="15.75" customHeight="1" x14ac:dyDescent="0.3">
      <c r="A320" s="8"/>
      <c r="B320" s="8"/>
      <c r="C320" s="9"/>
      <c r="D320" s="9"/>
      <c r="E320" s="8"/>
      <c r="F320" s="8"/>
      <c r="G320" s="8"/>
      <c r="H320" s="8"/>
      <c r="I320" s="8"/>
      <c r="J320" s="8"/>
      <c r="K320" s="8"/>
      <c r="L320" s="8"/>
      <c r="M320" s="8"/>
      <c r="N320" s="8"/>
      <c r="O320" s="8"/>
      <c r="P320" s="8"/>
      <c r="Q320" s="8"/>
      <c r="R320" s="8"/>
      <c r="S320" s="8"/>
      <c r="T320" s="8"/>
      <c r="U320" s="8"/>
      <c r="V320" s="8"/>
      <c r="W320" s="8"/>
      <c r="X320" s="8"/>
      <c r="Y320" s="8"/>
      <c r="Z320" s="8"/>
    </row>
    <row r="321" spans="1:26" ht="15.75" customHeight="1" x14ac:dyDescent="0.3">
      <c r="A321" s="8"/>
      <c r="B321" s="8"/>
      <c r="C321" s="9"/>
      <c r="D321" s="9"/>
      <c r="E321" s="8"/>
      <c r="F321" s="8"/>
      <c r="G321" s="8"/>
      <c r="H321" s="8"/>
      <c r="I321" s="8"/>
      <c r="J321" s="8"/>
      <c r="K321" s="8"/>
      <c r="L321" s="8"/>
      <c r="M321" s="8"/>
      <c r="N321" s="8"/>
      <c r="O321" s="8"/>
      <c r="P321" s="8"/>
      <c r="Q321" s="8"/>
      <c r="R321" s="8"/>
      <c r="S321" s="8"/>
      <c r="T321" s="8"/>
      <c r="U321" s="8"/>
      <c r="V321" s="8"/>
      <c r="W321" s="8"/>
      <c r="X321" s="8"/>
      <c r="Y321" s="8"/>
      <c r="Z321" s="8"/>
    </row>
    <row r="322" spans="1:26" ht="15.75" customHeight="1" x14ac:dyDescent="0.3">
      <c r="A322" s="8"/>
      <c r="B322" s="8"/>
      <c r="C322" s="9"/>
      <c r="D322" s="9"/>
      <c r="E322" s="8"/>
      <c r="F322" s="8"/>
      <c r="G322" s="8"/>
      <c r="H322" s="8"/>
      <c r="I322" s="8"/>
      <c r="J322" s="8"/>
      <c r="K322" s="8"/>
      <c r="L322" s="8"/>
      <c r="M322" s="8"/>
      <c r="N322" s="8"/>
      <c r="O322" s="8"/>
      <c r="P322" s="8"/>
      <c r="Q322" s="8"/>
      <c r="R322" s="8"/>
      <c r="S322" s="8"/>
      <c r="T322" s="8"/>
      <c r="U322" s="8"/>
      <c r="V322" s="8"/>
      <c r="W322" s="8"/>
      <c r="X322" s="8"/>
      <c r="Y322" s="8"/>
      <c r="Z322" s="8"/>
    </row>
    <row r="323" spans="1:26" ht="15.75" customHeight="1" x14ac:dyDescent="0.3">
      <c r="A323" s="8"/>
      <c r="B323" s="8"/>
      <c r="C323" s="9"/>
      <c r="D323" s="9"/>
      <c r="E323" s="8"/>
      <c r="F323" s="8"/>
      <c r="G323" s="8"/>
      <c r="H323" s="8"/>
      <c r="I323" s="8"/>
      <c r="J323" s="8"/>
      <c r="K323" s="8"/>
      <c r="L323" s="8"/>
      <c r="M323" s="8"/>
      <c r="N323" s="8"/>
      <c r="O323" s="8"/>
      <c r="P323" s="8"/>
      <c r="Q323" s="8"/>
      <c r="R323" s="8"/>
      <c r="S323" s="8"/>
      <c r="T323" s="8"/>
      <c r="U323" s="8"/>
      <c r="V323" s="8"/>
      <c r="W323" s="8"/>
      <c r="X323" s="8"/>
      <c r="Y323" s="8"/>
      <c r="Z323" s="8"/>
    </row>
    <row r="324" spans="1:26" ht="15.75" customHeight="1" x14ac:dyDescent="0.3">
      <c r="A324" s="8"/>
      <c r="B324" s="8"/>
      <c r="C324" s="9"/>
      <c r="D324" s="9"/>
      <c r="E324" s="8"/>
      <c r="F324" s="8"/>
      <c r="G324" s="8"/>
      <c r="H324" s="8"/>
      <c r="I324" s="8"/>
      <c r="J324" s="8"/>
      <c r="K324" s="8"/>
      <c r="L324" s="8"/>
      <c r="M324" s="8"/>
      <c r="N324" s="8"/>
      <c r="O324" s="8"/>
      <c r="P324" s="8"/>
      <c r="Q324" s="8"/>
      <c r="R324" s="8"/>
      <c r="S324" s="8"/>
      <c r="T324" s="8"/>
      <c r="U324" s="8"/>
      <c r="V324" s="8"/>
      <c r="W324" s="8"/>
      <c r="X324" s="8"/>
      <c r="Y324" s="8"/>
      <c r="Z324" s="8"/>
    </row>
    <row r="325" spans="1:26" ht="15.75" customHeight="1" x14ac:dyDescent="0.3">
      <c r="A325" s="8"/>
      <c r="B325" s="8"/>
      <c r="C325" s="9"/>
      <c r="D325" s="9"/>
      <c r="E325" s="8"/>
      <c r="F325" s="8"/>
      <c r="G325" s="8"/>
      <c r="H325" s="8"/>
      <c r="I325" s="8"/>
      <c r="J325" s="8"/>
      <c r="K325" s="8"/>
      <c r="L325" s="8"/>
      <c r="M325" s="8"/>
      <c r="N325" s="8"/>
      <c r="O325" s="8"/>
      <c r="P325" s="8"/>
      <c r="Q325" s="8"/>
      <c r="R325" s="8"/>
      <c r="S325" s="8"/>
      <c r="T325" s="8"/>
      <c r="U325" s="8"/>
      <c r="V325" s="8"/>
      <c r="W325" s="8"/>
      <c r="X325" s="8"/>
      <c r="Y325" s="8"/>
      <c r="Z325" s="8"/>
    </row>
    <row r="326" spans="1:26" ht="15.75" customHeight="1" x14ac:dyDescent="0.3">
      <c r="A326" s="8"/>
      <c r="B326" s="8"/>
      <c r="C326" s="9"/>
      <c r="D326" s="9"/>
      <c r="E326" s="8"/>
      <c r="F326" s="8"/>
      <c r="G326" s="8"/>
      <c r="H326" s="8"/>
      <c r="I326" s="8"/>
      <c r="J326" s="8"/>
      <c r="K326" s="8"/>
      <c r="L326" s="8"/>
      <c r="M326" s="8"/>
      <c r="N326" s="8"/>
      <c r="O326" s="8"/>
      <c r="P326" s="8"/>
      <c r="Q326" s="8"/>
      <c r="R326" s="8"/>
      <c r="S326" s="8"/>
      <c r="T326" s="8"/>
      <c r="U326" s="8"/>
      <c r="V326" s="8"/>
      <c r="W326" s="8"/>
      <c r="X326" s="8"/>
      <c r="Y326" s="8"/>
      <c r="Z326" s="8"/>
    </row>
    <row r="327" spans="1:26" ht="15.75" customHeight="1" x14ac:dyDescent="0.3">
      <c r="A327" s="8"/>
      <c r="B327" s="8"/>
      <c r="C327" s="9"/>
      <c r="D327" s="9"/>
      <c r="E327" s="8"/>
      <c r="F327" s="8"/>
      <c r="G327" s="8"/>
      <c r="H327" s="8"/>
      <c r="I327" s="8"/>
      <c r="J327" s="8"/>
      <c r="K327" s="8"/>
      <c r="L327" s="8"/>
      <c r="M327" s="8"/>
      <c r="N327" s="8"/>
      <c r="O327" s="8"/>
      <c r="P327" s="8"/>
      <c r="Q327" s="8"/>
      <c r="R327" s="8"/>
      <c r="S327" s="8"/>
      <c r="T327" s="8"/>
      <c r="U327" s="8"/>
      <c r="V327" s="8"/>
      <c r="W327" s="8"/>
      <c r="X327" s="8"/>
      <c r="Y327" s="8"/>
      <c r="Z327" s="8"/>
    </row>
    <row r="328" spans="1:26" ht="15.75" customHeight="1" x14ac:dyDescent="0.3">
      <c r="A328" s="8"/>
      <c r="B328" s="8"/>
      <c r="C328" s="9"/>
      <c r="D328" s="9"/>
      <c r="E328" s="8"/>
      <c r="F328" s="8"/>
      <c r="G328" s="8"/>
      <c r="H328" s="8"/>
      <c r="I328" s="8"/>
      <c r="J328" s="8"/>
      <c r="K328" s="8"/>
      <c r="L328" s="8"/>
      <c r="M328" s="8"/>
      <c r="N328" s="8"/>
      <c r="O328" s="8"/>
      <c r="P328" s="8"/>
      <c r="Q328" s="8"/>
      <c r="R328" s="8"/>
      <c r="S328" s="8"/>
      <c r="T328" s="8"/>
      <c r="U328" s="8"/>
      <c r="V328" s="8"/>
      <c r="W328" s="8"/>
      <c r="X328" s="8"/>
      <c r="Y328" s="8"/>
      <c r="Z328" s="8"/>
    </row>
    <row r="329" spans="1:26" ht="15.75" customHeight="1" x14ac:dyDescent="0.3">
      <c r="A329" s="8"/>
      <c r="B329" s="8"/>
      <c r="C329" s="9"/>
      <c r="D329" s="9"/>
      <c r="E329" s="8"/>
      <c r="F329" s="8"/>
      <c r="G329" s="8"/>
      <c r="H329" s="8"/>
      <c r="I329" s="8"/>
      <c r="J329" s="8"/>
      <c r="K329" s="8"/>
      <c r="L329" s="8"/>
      <c r="M329" s="8"/>
      <c r="N329" s="8"/>
      <c r="O329" s="8"/>
      <c r="P329" s="8"/>
      <c r="Q329" s="8"/>
      <c r="R329" s="8"/>
      <c r="S329" s="8"/>
      <c r="T329" s="8"/>
      <c r="U329" s="8"/>
      <c r="V329" s="8"/>
      <c r="W329" s="8"/>
      <c r="X329" s="8"/>
      <c r="Y329" s="8"/>
      <c r="Z329" s="8"/>
    </row>
    <row r="330" spans="1:26" ht="15.75" customHeight="1" x14ac:dyDescent="0.3">
      <c r="A330" s="8"/>
      <c r="B330" s="8"/>
      <c r="C330" s="9"/>
      <c r="D330" s="9"/>
      <c r="E330" s="8"/>
      <c r="F330" s="8"/>
      <c r="G330" s="8"/>
      <c r="H330" s="8"/>
      <c r="I330" s="8"/>
      <c r="J330" s="8"/>
      <c r="K330" s="8"/>
      <c r="L330" s="8"/>
      <c r="M330" s="8"/>
      <c r="N330" s="8"/>
      <c r="O330" s="8"/>
      <c r="P330" s="8"/>
      <c r="Q330" s="8"/>
      <c r="R330" s="8"/>
      <c r="S330" s="8"/>
      <c r="T330" s="8"/>
      <c r="U330" s="8"/>
      <c r="V330" s="8"/>
      <c r="W330" s="8"/>
      <c r="X330" s="8"/>
      <c r="Y330" s="8"/>
      <c r="Z330" s="8"/>
    </row>
    <row r="331" spans="1:26" ht="15.75" customHeight="1" x14ac:dyDescent="0.3">
      <c r="A331" s="8"/>
      <c r="B331" s="8"/>
      <c r="C331" s="9"/>
      <c r="D331" s="9"/>
      <c r="E331" s="8"/>
      <c r="F331" s="8"/>
      <c r="G331" s="8"/>
      <c r="H331" s="8"/>
      <c r="I331" s="8"/>
      <c r="J331" s="8"/>
      <c r="K331" s="8"/>
      <c r="L331" s="8"/>
      <c r="M331" s="8"/>
      <c r="N331" s="8"/>
      <c r="O331" s="8"/>
      <c r="P331" s="8"/>
      <c r="Q331" s="8"/>
      <c r="R331" s="8"/>
      <c r="S331" s="8"/>
      <c r="T331" s="8"/>
      <c r="U331" s="8"/>
      <c r="V331" s="8"/>
      <c r="W331" s="8"/>
      <c r="X331" s="8"/>
      <c r="Y331" s="8"/>
      <c r="Z331" s="8"/>
    </row>
    <row r="332" spans="1:26" ht="15.75" customHeight="1" x14ac:dyDescent="0.3">
      <c r="A332" s="8"/>
      <c r="B332" s="8"/>
      <c r="C332" s="9"/>
      <c r="D332" s="9"/>
      <c r="E332" s="8"/>
      <c r="F332" s="8"/>
      <c r="G332" s="8"/>
      <c r="H332" s="8"/>
      <c r="I332" s="8"/>
      <c r="J332" s="8"/>
      <c r="K332" s="8"/>
      <c r="L332" s="8"/>
      <c r="M332" s="8"/>
      <c r="N332" s="8"/>
      <c r="O332" s="8"/>
      <c r="P332" s="8"/>
      <c r="Q332" s="8"/>
      <c r="R332" s="8"/>
      <c r="S332" s="8"/>
      <c r="T332" s="8"/>
      <c r="U332" s="8"/>
      <c r="V332" s="8"/>
      <c r="W332" s="8"/>
      <c r="X332" s="8"/>
      <c r="Y332" s="8"/>
      <c r="Z332" s="8"/>
    </row>
    <row r="333" spans="1:26" ht="15.75" customHeight="1" x14ac:dyDescent="0.3">
      <c r="A333" s="8"/>
      <c r="B333" s="8"/>
      <c r="C333" s="9"/>
      <c r="D333" s="9"/>
      <c r="E333" s="8"/>
      <c r="F333" s="8"/>
      <c r="G333" s="8"/>
      <c r="H333" s="8"/>
      <c r="I333" s="8"/>
      <c r="J333" s="8"/>
      <c r="K333" s="8"/>
      <c r="L333" s="8"/>
      <c r="M333" s="8"/>
      <c r="N333" s="8"/>
      <c r="O333" s="8"/>
      <c r="P333" s="8"/>
      <c r="Q333" s="8"/>
      <c r="R333" s="8"/>
      <c r="S333" s="8"/>
      <c r="T333" s="8"/>
      <c r="U333" s="8"/>
      <c r="V333" s="8"/>
      <c r="W333" s="8"/>
      <c r="X333" s="8"/>
      <c r="Y333" s="8"/>
      <c r="Z333" s="8"/>
    </row>
    <row r="334" spans="1:26" ht="15.75" customHeight="1" x14ac:dyDescent="0.3">
      <c r="A334" s="8"/>
      <c r="B334" s="8"/>
      <c r="C334" s="9"/>
      <c r="D334" s="9"/>
      <c r="E334" s="8"/>
      <c r="F334" s="8"/>
      <c r="G334" s="8"/>
      <c r="H334" s="8"/>
      <c r="I334" s="8"/>
      <c r="J334" s="8"/>
      <c r="K334" s="8"/>
      <c r="L334" s="8"/>
      <c r="M334" s="8"/>
      <c r="N334" s="8"/>
      <c r="O334" s="8"/>
      <c r="P334" s="8"/>
      <c r="Q334" s="8"/>
      <c r="R334" s="8"/>
      <c r="S334" s="8"/>
      <c r="T334" s="8"/>
      <c r="U334" s="8"/>
      <c r="V334" s="8"/>
      <c r="W334" s="8"/>
      <c r="X334" s="8"/>
      <c r="Y334" s="8"/>
      <c r="Z334" s="8"/>
    </row>
    <row r="335" spans="1:26" ht="15.75" customHeight="1" x14ac:dyDescent="0.3">
      <c r="A335" s="8"/>
      <c r="B335" s="8"/>
      <c r="C335" s="9"/>
      <c r="D335" s="9"/>
      <c r="E335" s="8"/>
      <c r="F335" s="8"/>
      <c r="G335" s="8"/>
      <c r="H335" s="8"/>
      <c r="I335" s="8"/>
      <c r="J335" s="8"/>
      <c r="K335" s="8"/>
      <c r="L335" s="8"/>
      <c r="M335" s="8"/>
      <c r="N335" s="8"/>
      <c r="O335" s="8"/>
      <c r="P335" s="8"/>
      <c r="Q335" s="8"/>
      <c r="R335" s="8"/>
      <c r="S335" s="8"/>
      <c r="T335" s="8"/>
      <c r="U335" s="8"/>
      <c r="V335" s="8"/>
      <c r="W335" s="8"/>
      <c r="X335" s="8"/>
      <c r="Y335" s="8"/>
      <c r="Z335" s="8"/>
    </row>
    <row r="336" spans="1:26" ht="15.75" customHeight="1" x14ac:dyDescent="0.3">
      <c r="A336" s="8"/>
      <c r="B336" s="8"/>
      <c r="C336" s="9"/>
      <c r="D336" s="9"/>
      <c r="E336" s="8"/>
      <c r="F336" s="8"/>
      <c r="G336" s="8"/>
      <c r="H336" s="8"/>
      <c r="I336" s="8"/>
      <c r="J336" s="8"/>
      <c r="K336" s="8"/>
      <c r="L336" s="8"/>
      <c r="M336" s="8"/>
      <c r="N336" s="8"/>
      <c r="O336" s="8"/>
      <c r="P336" s="8"/>
      <c r="Q336" s="8"/>
      <c r="R336" s="8"/>
      <c r="S336" s="8"/>
      <c r="T336" s="8"/>
      <c r="U336" s="8"/>
      <c r="V336" s="8"/>
      <c r="W336" s="8"/>
      <c r="X336" s="8"/>
      <c r="Y336" s="8"/>
      <c r="Z336" s="8"/>
    </row>
    <row r="337" spans="1:26" ht="15.75" customHeight="1" x14ac:dyDescent="0.3">
      <c r="A337" s="8"/>
      <c r="B337" s="8"/>
      <c r="C337" s="9"/>
      <c r="D337" s="9"/>
      <c r="E337" s="8"/>
      <c r="F337" s="8"/>
      <c r="G337" s="8"/>
      <c r="H337" s="8"/>
      <c r="I337" s="8"/>
      <c r="J337" s="8"/>
      <c r="K337" s="8"/>
      <c r="L337" s="8"/>
      <c r="M337" s="8"/>
      <c r="N337" s="8"/>
      <c r="O337" s="8"/>
      <c r="P337" s="8"/>
      <c r="Q337" s="8"/>
      <c r="R337" s="8"/>
      <c r="S337" s="8"/>
      <c r="T337" s="8"/>
      <c r="U337" s="8"/>
      <c r="V337" s="8"/>
      <c r="W337" s="8"/>
      <c r="X337" s="8"/>
      <c r="Y337" s="8"/>
      <c r="Z337" s="8"/>
    </row>
    <row r="338" spans="1:26" ht="15.75" customHeight="1" x14ac:dyDescent="0.3">
      <c r="A338" s="8"/>
      <c r="B338" s="8"/>
      <c r="C338" s="9"/>
      <c r="D338" s="9"/>
      <c r="E338" s="8"/>
      <c r="F338" s="8"/>
      <c r="G338" s="8"/>
      <c r="H338" s="8"/>
      <c r="I338" s="8"/>
      <c r="J338" s="8"/>
      <c r="K338" s="8"/>
      <c r="L338" s="8"/>
      <c r="M338" s="8"/>
      <c r="N338" s="8"/>
      <c r="O338" s="8"/>
      <c r="P338" s="8"/>
      <c r="Q338" s="8"/>
      <c r="R338" s="8"/>
      <c r="S338" s="8"/>
      <c r="T338" s="8"/>
      <c r="U338" s="8"/>
      <c r="V338" s="8"/>
      <c r="W338" s="8"/>
      <c r="X338" s="8"/>
      <c r="Y338" s="8"/>
      <c r="Z338" s="8"/>
    </row>
    <row r="339" spans="1:26" ht="15.75" customHeight="1" x14ac:dyDescent="0.3">
      <c r="A339" s="8"/>
      <c r="B339" s="8"/>
      <c r="C339" s="9"/>
      <c r="D339" s="9"/>
      <c r="E339" s="8"/>
      <c r="F339" s="8"/>
      <c r="G339" s="8"/>
      <c r="H339" s="8"/>
      <c r="I339" s="8"/>
      <c r="J339" s="8"/>
      <c r="K339" s="8"/>
      <c r="L339" s="8"/>
      <c r="M339" s="8"/>
      <c r="N339" s="8"/>
      <c r="O339" s="8"/>
      <c r="P339" s="8"/>
      <c r="Q339" s="8"/>
      <c r="R339" s="8"/>
      <c r="S339" s="8"/>
      <c r="T339" s="8"/>
      <c r="U339" s="8"/>
      <c r="V339" s="8"/>
      <c r="W339" s="8"/>
      <c r="X339" s="8"/>
      <c r="Y339" s="8"/>
      <c r="Z339" s="8"/>
    </row>
    <row r="340" spans="1:26" ht="15.75" customHeight="1" x14ac:dyDescent="0.3">
      <c r="A340" s="8"/>
      <c r="B340" s="8"/>
      <c r="C340" s="9"/>
      <c r="D340" s="9"/>
      <c r="E340" s="8"/>
      <c r="F340" s="8"/>
      <c r="G340" s="8"/>
      <c r="H340" s="8"/>
      <c r="I340" s="8"/>
      <c r="J340" s="8"/>
      <c r="K340" s="8"/>
      <c r="L340" s="8"/>
      <c r="M340" s="8"/>
      <c r="N340" s="8"/>
      <c r="O340" s="8"/>
      <c r="P340" s="8"/>
      <c r="Q340" s="8"/>
      <c r="R340" s="8"/>
      <c r="S340" s="8"/>
      <c r="T340" s="8"/>
      <c r="U340" s="8"/>
      <c r="V340" s="8"/>
      <c r="W340" s="8"/>
      <c r="X340" s="8"/>
      <c r="Y340" s="8"/>
      <c r="Z340" s="8"/>
    </row>
    <row r="341" spans="1:26" ht="15.75" customHeight="1" x14ac:dyDescent="0.3">
      <c r="A341" s="8"/>
      <c r="B341" s="8"/>
      <c r="C341" s="9"/>
      <c r="D341" s="9"/>
      <c r="E341" s="8"/>
      <c r="F341" s="8"/>
      <c r="G341" s="8"/>
      <c r="H341" s="8"/>
      <c r="I341" s="8"/>
      <c r="J341" s="8"/>
      <c r="K341" s="8"/>
      <c r="L341" s="8"/>
      <c r="M341" s="8"/>
      <c r="N341" s="8"/>
      <c r="O341" s="8"/>
      <c r="P341" s="8"/>
      <c r="Q341" s="8"/>
      <c r="R341" s="8"/>
      <c r="S341" s="8"/>
      <c r="T341" s="8"/>
      <c r="U341" s="8"/>
      <c r="V341" s="8"/>
      <c r="W341" s="8"/>
      <c r="X341" s="8"/>
      <c r="Y341" s="8"/>
      <c r="Z341" s="8"/>
    </row>
    <row r="342" spans="1:26" ht="15.75" customHeight="1" x14ac:dyDescent="0.3">
      <c r="A342" s="8"/>
      <c r="B342" s="8"/>
      <c r="C342" s="9"/>
      <c r="D342" s="9"/>
      <c r="E342" s="8"/>
      <c r="F342" s="8"/>
      <c r="G342" s="8"/>
      <c r="H342" s="8"/>
      <c r="I342" s="8"/>
      <c r="J342" s="8"/>
      <c r="K342" s="8"/>
      <c r="L342" s="8"/>
      <c r="M342" s="8"/>
      <c r="N342" s="8"/>
      <c r="O342" s="8"/>
      <c r="P342" s="8"/>
      <c r="Q342" s="8"/>
      <c r="R342" s="8"/>
      <c r="S342" s="8"/>
      <c r="T342" s="8"/>
      <c r="U342" s="8"/>
      <c r="V342" s="8"/>
      <c r="W342" s="8"/>
      <c r="X342" s="8"/>
      <c r="Y342" s="8"/>
      <c r="Z342" s="8"/>
    </row>
    <row r="343" spans="1:26" ht="15.75" customHeight="1" x14ac:dyDescent="0.3">
      <c r="A343" s="8"/>
      <c r="B343" s="8"/>
      <c r="C343" s="9"/>
      <c r="D343" s="9"/>
      <c r="E343" s="8"/>
      <c r="F343" s="8"/>
      <c r="G343" s="8"/>
      <c r="H343" s="8"/>
      <c r="I343" s="8"/>
      <c r="J343" s="8"/>
      <c r="K343" s="8"/>
      <c r="L343" s="8"/>
      <c r="M343" s="8"/>
      <c r="N343" s="8"/>
      <c r="O343" s="8"/>
      <c r="P343" s="8"/>
      <c r="Q343" s="8"/>
      <c r="R343" s="8"/>
      <c r="S343" s="8"/>
      <c r="T343" s="8"/>
      <c r="U343" s="8"/>
      <c r="V343" s="8"/>
      <c r="W343" s="8"/>
      <c r="X343" s="8"/>
      <c r="Y343" s="8"/>
      <c r="Z343" s="8"/>
    </row>
    <row r="344" spans="1:26" ht="15.75" customHeight="1" x14ac:dyDescent="0.3">
      <c r="A344" s="8"/>
      <c r="B344" s="8"/>
      <c r="C344" s="9"/>
      <c r="D344" s="9"/>
      <c r="E344" s="8"/>
      <c r="F344" s="8"/>
      <c r="G344" s="8"/>
      <c r="H344" s="8"/>
      <c r="I344" s="8"/>
      <c r="J344" s="8"/>
      <c r="K344" s="8"/>
      <c r="L344" s="8"/>
      <c r="M344" s="8"/>
      <c r="N344" s="8"/>
      <c r="O344" s="8"/>
      <c r="P344" s="8"/>
      <c r="Q344" s="8"/>
      <c r="R344" s="8"/>
      <c r="S344" s="8"/>
      <c r="T344" s="8"/>
      <c r="U344" s="8"/>
      <c r="V344" s="8"/>
      <c r="W344" s="8"/>
      <c r="X344" s="8"/>
      <c r="Y344" s="8"/>
      <c r="Z344" s="8"/>
    </row>
    <row r="345" spans="1:26" ht="15.75" customHeight="1" x14ac:dyDescent="0.3">
      <c r="A345" s="8"/>
      <c r="B345" s="8"/>
      <c r="C345" s="9"/>
      <c r="D345" s="9"/>
      <c r="E345" s="8"/>
      <c r="F345" s="8"/>
      <c r="G345" s="8"/>
      <c r="H345" s="8"/>
      <c r="I345" s="8"/>
      <c r="J345" s="8"/>
      <c r="K345" s="8"/>
      <c r="L345" s="8"/>
      <c r="M345" s="8"/>
      <c r="N345" s="8"/>
      <c r="O345" s="8"/>
      <c r="P345" s="8"/>
      <c r="Q345" s="8"/>
      <c r="R345" s="8"/>
      <c r="S345" s="8"/>
      <c r="T345" s="8"/>
      <c r="U345" s="8"/>
      <c r="V345" s="8"/>
      <c r="W345" s="8"/>
      <c r="X345" s="8"/>
      <c r="Y345" s="8"/>
      <c r="Z345" s="8"/>
    </row>
    <row r="346" spans="1:26" ht="15.75" customHeight="1" x14ac:dyDescent="0.3">
      <c r="A346" s="8"/>
      <c r="B346" s="8"/>
      <c r="C346" s="9"/>
      <c r="D346" s="9"/>
      <c r="E346" s="8"/>
      <c r="F346" s="8"/>
      <c r="G346" s="8"/>
      <c r="H346" s="8"/>
      <c r="I346" s="8"/>
      <c r="J346" s="8"/>
      <c r="K346" s="8"/>
      <c r="L346" s="8"/>
      <c r="M346" s="8"/>
      <c r="N346" s="8"/>
      <c r="O346" s="8"/>
      <c r="P346" s="8"/>
      <c r="Q346" s="8"/>
      <c r="R346" s="8"/>
      <c r="S346" s="8"/>
      <c r="T346" s="8"/>
      <c r="U346" s="8"/>
      <c r="V346" s="8"/>
      <c r="W346" s="8"/>
      <c r="X346" s="8"/>
      <c r="Y346" s="8"/>
      <c r="Z346" s="8"/>
    </row>
    <row r="347" spans="1:26" ht="15.75" customHeight="1" x14ac:dyDescent="0.3">
      <c r="A347" s="8"/>
      <c r="B347" s="8"/>
      <c r="C347" s="9"/>
      <c r="D347" s="9"/>
      <c r="E347" s="8"/>
      <c r="F347" s="8"/>
      <c r="G347" s="8"/>
      <c r="H347" s="8"/>
      <c r="I347" s="8"/>
      <c r="J347" s="8"/>
      <c r="K347" s="8"/>
      <c r="L347" s="8"/>
      <c r="M347" s="8"/>
      <c r="N347" s="8"/>
      <c r="O347" s="8"/>
      <c r="P347" s="8"/>
      <c r="Q347" s="8"/>
      <c r="R347" s="8"/>
      <c r="S347" s="8"/>
      <c r="T347" s="8"/>
      <c r="U347" s="8"/>
      <c r="V347" s="8"/>
      <c r="W347" s="8"/>
      <c r="X347" s="8"/>
      <c r="Y347" s="8"/>
      <c r="Z347" s="8"/>
    </row>
    <row r="348" spans="1:26" ht="15.75" customHeight="1" x14ac:dyDescent="0.3">
      <c r="A348" s="8"/>
      <c r="B348" s="8"/>
      <c r="C348" s="9"/>
      <c r="D348" s="9"/>
      <c r="E348" s="8"/>
      <c r="F348" s="8"/>
      <c r="G348" s="8"/>
      <c r="H348" s="8"/>
      <c r="I348" s="8"/>
      <c r="J348" s="8"/>
      <c r="K348" s="8"/>
      <c r="L348" s="8"/>
      <c r="M348" s="8"/>
      <c r="N348" s="8"/>
      <c r="O348" s="8"/>
      <c r="P348" s="8"/>
      <c r="Q348" s="8"/>
      <c r="R348" s="8"/>
      <c r="S348" s="8"/>
      <c r="T348" s="8"/>
      <c r="U348" s="8"/>
      <c r="V348" s="8"/>
      <c r="W348" s="8"/>
      <c r="X348" s="8"/>
      <c r="Y348" s="8"/>
      <c r="Z348" s="8"/>
    </row>
    <row r="349" spans="1:26" ht="15.75" customHeight="1" x14ac:dyDescent="0.3">
      <c r="A349" s="8"/>
      <c r="B349" s="8"/>
      <c r="C349" s="9"/>
      <c r="D349" s="9"/>
      <c r="E349" s="8"/>
      <c r="F349" s="8"/>
      <c r="G349" s="8"/>
      <c r="H349" s="8"/>
      <c r="I349" s="8"/>
      <c r="J349" s="8"/>
      <c r="K349" s="8"/>
      <c r="L349" s="8"/>
      <c r="M349" s="8"/>
      <c r="N349" s="8"/>
      <c r="O349" s="8"/>
      <c r="P349" s="8"/>
      <c r="Q349" s="8"/>
      <c r="R349" s="8"/>
      <c r="S349" s="8"/>
      <c r="T349" s="8"/>
      <c r="U349" s="8"/>
      <c r="V349" s="8"/>
      <c r="W349" s="8"/>
      <c r="X349" s="8"/>
      <c r="Y349" s="8"/>
      <c r="Z349" s="8"/>
    </row>
    <row r="350" spans="1:26" ht="15.75" customHeight="1" x14ac:dyDescent="0.3">
      <c r="A350" s="8"/>
      <c r="B350" s="8"/>
      <c r="C350" s="9"/>
      <c r="D350" s="9"/>
      <c r="E350" s="8"/>
      <c r="F350" s="8"/>
      <c r="G350" s="8"/>
      <c r="H350" s="8"/>
      <c r="I350" s="8"/>
      <c r="J350" s="8"/>
      <c r="K350" s="8"/>
      <c r="L350" s="8"/>
      <c r="M350" s="8"/>
      <c r="N350" s="8"/>
      <c r="O350" s="8"/>
      <c r="P350" s="8"/>
      <c r="Q350" s="8"/>
      <c r="R350" s="8"/>
      <c r="S350" s="8"/>
      <c r="T350" s="8"/>
      <c r="U350" s="8"/>
      <c r="V350" s="8"/>
      <c r="W350" s="8"/>
      <c r="X350" s="8"/>
      <c r="Y350" s="8"/>
      <c r="Z350" s="8"/>
    </row>
    <row r="351" spans="1:26" ht="15.75" customHeight="1" x14ac:dyDescent="0.3">
      <c r="A351" s="8"/>
      <c r="B351" s="8"/>
      <c r="C351" s="9"/>
      <c r="D351" s="9"/>
      <c r="E351" s="8"/>
      <c r="F351" s="8"/>
      <c r="G351" s="8"/>
      <c r="H351" s="8"/>
      <c r="I351" s="8"/>
      <c r="J351" s="8"/>
      <c r="K351" s="8"/>
      <c r="L351" s="8"/>
      <c r="M351" s="8"/>
      <c r="N351" s="8"/>
      <c r="O351" s="8"/>
      <c r="P351" s="8"/>
      <c r="Q351" s="8"/>
      <c r="R351" s="8"/>
      <c r="S351" s="8"/>
      <c r="T351" s="8"/>
      <c r="U351" s="8"/>
      <c r="V351" s="8"/>
      <c r="W351" s="8"/>
      <c r="X351" s="8"/>
      <c r="Y351" s="8"/>
      <c r="Z351" s="8"/>
    </row>
    <row r="352" spans="1:26" ht="15.75" customHeight="1" x14ac:dyDescent="0.3">
      <c r="A352" s="8"/>
      <c r="B352" s="8"/>
      <c r="C352" s="9"/>
      <c r="D352" s="9"/>
      <c r="E352" s="8"/>
      <c r="F352" s="8"/>
      <c r="G352" s="8"/>
      <c r="H352" s="8"/>
      <c r="I352" s="8"/>
      <c r="J352" s="8"/>
      <c r="K352" s="8"/>
      <c r="L352" s="8"/>
      <c r="M352" s="8"/>
      <c r="N352" s="8"/>
      <c r="O352" s="8"/>
      <c r="P352" s="8"/>
      <c r="Q352" s="8"/>
      <c r="R352" s="8"/>
      <c r="S352" s="8"/>
      <c r="T352" s="8"/>
      <c r="U352" s="8"/>
      <c r="V352" s="8"/>
      <c r="W352" s="8"/>
      <c r="X352" s="8"/>
      <c r="Y352" s="8"/>
      <c r="Z352" s="8"/>
    </row>
    <row r="353" spans="1:26" ht="15.75" customHeight="1" x14ac:dyDescent="0.3">
      <c r="A353" s="8"/>
      <c r="B353" s="8"/>
      <c r="C353" s="9"/>
      <c r="D353" s="9"/>
      <c r="E353" s="8"/>
      <c r="F353" s="8"/>
      <c r="G353" s="8"/>
      <c r="H353" s="8"/>
      <c r="I353" s="8"/>
      <c r="J353" s="8"/>
      <c r="K353" s="8"/>
      <c r="L353" s="8"/>
      <c r="M353" s="8"/>
      <c r="N353" s="8"/>
      <c r="O353" s="8"/>
      <c r="P353" s="8"/>
      <c r="Q353" s="8"/>
      <c r="R353" s="8"/>
      <c r="S353" s="8"/>
      <c r="T353" s="8"/>
      <c r="U353" s="8"/>
      <c r="V353" s="8"/>
      <c r="W353" s="8"/>
      <c r="X353" s="8"/>
      <c r="Y353" s="8"/>
      <c r="Z353" s="8"/>
    </row>
    <row r="354" spans="1:26" ht="15.75" customHeight="1" x14ac:dyDescent="0.3">
      <c r="A354" s="8"/>
      <c r="B354" s="8"/>
      <c r="C354" s="9"/>
      <c r="D354" s="9"/>
      <c r="E354" s="8"/>
      <c r="F354" s="8"/>
      <c r="G354" s="8"/>
      <c r="H354" s="8"/>
      <c r="I354" s="8"/>
      <c r="J354" s="8"/>
      <c r="K354" s="8"/>
      <c r="L354" s="8"/>
      <c r="M354" s="8"/>
      <c r="N354" s="8"/>
      <c r="O354" s="8"/>
      <c r="P354" s="8"/>
      <c r="Q354" s="8"/>
      <c r="R354" s="8"/>
      <c r="S354" s="8"/>
      <c r="T354" s="8"/>
      <c r="U354" s="8"/>
      <c r="V354" s="8"/>
      <c r="W354" s="8"/>
      <c r="X354" s="8"/>
      <c r="Y354" s="8"/>
      <c r="Z354" s="8"/>
    </row>
    <row r="355" spans="1:26" ht="15.75" customHeight="1" x14ac:dyDescent="0.3">
      <c r="A355" s="8"/>
      <c r="B355" s="8"/>
      <c r="C355" s="9"/>
      <c r="D355" s="9"/>
      <c r="E355" s="8"/>
      <c r="F355" s="8"/>
      <c r="G355" s="8"/>
      <c r="H355" s="8"/>
      <c r="I355" s="8"/>
      <c r="J355" s="8"/>
      <c r="K355" s="8"/>
      <c r="L355" s="8"/>
      <c r="M355" s="8"/>
      <c r="N355" s="8"/>
      <c r="O355" s="8"/>
      <c r="P355" s="8"/>
      <c r="Q355" s="8"/>
      <c r="R355" s="8"/>
      <c r="S355" s="8"/>
      <c r="T355" s="8"/>
      <c r="U355" s="8"/>
      <c r="V355" s="8"/>
      <c r="W355" s="8"/>
      <c r="X355" s="8"/>
      <c r="Y355" s="8"/>
      <c r="Z355" s="8"/>
    </row>
    <row r="356" spans="1:26" ht="15.75" customHeight="1" x14ac:dyDescent="0.3">
      <c r="A356" s="8"/>
      <c r="B356" s="8"/>
      <c r="C356" s="9"/>
      <c r="D356" s="9"/>
      <c r="E356" s="8"/>
      <c r="F356" s="8"/>
      <c r="G356" s="8"/>
      <c r="H356" s="8"/>
      <c r="I356" s="8"/>
      <c r="J356" s="8"/>
      <c r="K356" s="8"/>
      <c r="L356" s="8"/>
      <c r="M356" s="8"/>
      <c r="N356" s="8"/>
      <c r="O356" s="8"/>
      <c r="P356" s="8"/>
      <c r="Q356" s="8"/>
      <c r="R356" s="8"/>
      <c r="S356" s="8"/>
      <c r="T356" s="8"/>
      <c r="U356" s="8"/>
      <c r="V356" s="8"/>
      <c r="W356" s="8"/>
      <c r="X356" s="8"/>
      <c r="Y356" s="8"/>
      <c r="Z356" s="8"/>
    </row>
    <row r="357" spans="1:26" ht="15.75" customHeight="1" x14ac:dyDescent="0.3">
      <c r="A357" s="8"/>
      <c r="B357" s="8"/>
      <c r="C357" s="9"/>
      <c r="D357" s="9"/>
      <c r="E357" s="8"/>
      <c r="F357" s="8"/>
      <c r="G357" s="8"/>
      <c r="H357" s="8"/>
      <c r="I357" s="8"/>
      <c r="J357" s="8"/>
      <c r="K357" s="8"/>
      <c r="L357" s="8"/>
      <c r="M357" s="8"/>
      <c r="N357" s="8"/>
      <c r="O357" s="8"/>
      <c r="P357" s="8"/>
      <c r="Q357" s="8"/>
      <c r="R357" s="8"/>
      <c r="S357" s="8"/>
      <c r="T357" s="8"/>
      <c r="U357" s="8"/>
      <c r="V357" s="8"/>
      <c r="W357" s="8"/>
      <c r="X357" s="8"/>
      <c r="Y357" s="8"/>
      <c r="Z357" s="8"/>
    </row>
    <row r="358" spans="1:26" ht="15.75" customHeight="1" x14ac:dyDescent="0.3">
      <c r="A358" s="8"/>
      <c r="B358" s="8"/>
      <c r="C358" s="9"/>
      <c r="D358" s="9"/>
      <c r="E358" s="8"/>
      <c r="F358" s="8"/>
      <c r="G358" s="8"/>
      <c r="H358" s="8"/>
      <c r="I358" s="8"/>
      <c r="J358" s="8"/>
      <c r="K358" s="8"/>
      <c r="L358" s="8"/>
      <c r="M358" s="8"/>
      <c r="N358" s="8"/>
      <c r="O358" s="8"/>
      <c r="P358" s="8"/>
      <c r="Q358" s="8"/>
      <c r="R358" s="8"/>
      <c r="S358" s="8"/>
      <c r="T358" s="8"/>
      <c r="U358" s="8"/>
      <c r="V358" s="8"/>
      <c r="W358" s="8"/>
      <c r="X358" s="8"/>
      <c r="Y358" s="8"/>
      <c r="Z358" s="8"/>
    </row>
    <row r="359" spans="1:26" ht="15.75" customHeight="1" x14ac:dyDescent="0.3">
      <c r="A359" s="8"/>
      <c r="B359" s="8"/>
      <c r="C359" s="9"/>
      <c r="D359" s="9"/>
      <c r="E359" s="8"/>
      <c r="F359" s="8"/>
      <c r="G359" s="8"/>
      <c r="H359" s="8"/>
      <c r="I359" s="8"/>
      <c r="J359" s="8"/>
      <c r="K359" s="8"/>
      <c r="L359" s="8"/>
      <c r="M359" s="8"/>
      <c r="N359" s="8"/>
      <c r="O359" s="8"/>
      <c r="P359" s="8"/>
      <c r="Q359" s="8"/>
      <c r="R359" s="8"/>
      <c r="S359" s="8"/>
      <c r="T359" s="8"/>
      <c r="U359" s="8"/>
      <c r="V359" s="8"/>
      <c r="W359" s="8"/>
      <c r="X359" s="8"/>
      <c r="Y359" s="8"/>
      <c r="Z359" s="8"/>
    </row>
    <row r="360" spans="1:26" ht="15.75" customHeight="1" x14ac:dyDescent="0.3">
      <c r="A360" s="8"/>
      <c r="B360" s="8"/>
      <c r="C360" s="9"/>
      <c r="D360" s="9"/>
      <c r="E360" s="8"/>
      <c r="F360" s="8"/>
      <c r="G360" s="8"/>
      <c r="H360" s="8"/>
      <c r="I360" s="8"/>
      <c r="J360" s="8"/>
      <c r="K360" s="8"/>
      <c r="L360" s="8"/>
      <c r="M360" s="8"/>
      <c r="N360" s="8"/>
      <c r="O360" s="8"/>
      <c r="P360" s="8"/>
      <c r="Q360" s="8"/>
      <c r="R360" s="8"/>
      <c r="S360" s="8"/>
      <c r="T360" s="8"/>
      <c r="U360" s="8"/>
      <c r="V360" s="8"/>
      <c r="W360" s="8"/>
      <c r="X360" s="8"/>
      <c r="Y360" s="8"/>
      <c r="Z360" s="8"/>
    </row>
    <row r="361" spans="1:26" ht="15.75" customHeight="1" x14ac:dyDescent="0.3">
      <c r="A361" s="8"/>
      <c r="B361" s="8"/>
      <c r="C361" s="9"/>
      <c r="D361" s="9"/>
      <c r="E361" s="8"/>
      <c r="F361" s="8"/>
      <c r="G361" s="8"/>
      <c r="H361" s="8"/>
      <c r="I361" s="8"/>
      <c r="J361" s="8"/>
      <c r="K361" s="8"/>
      <c r="L361" s="8"/>
      <c r="M361" s="8"/>
      <c r="N361" s="8"/>
      <c r="O361" s="8"/>
      <c r="P361" s="8"/>
      <c r="Q361" s="8"/>
      <c r="R361" s="8"/>
      <c r="S361" s="8"/>
      <c r="T361" s="8"/>
      <c r="U361" s="8"/>
      <c r="V361" s="8"/>
      <c r="W361" s="8"/>
      <c r="X361" s="8"/>
      <c r="Y361" s="8"/>
      <c r="Z361" s="8"/>
    </row>
    <row r="362" spans="1:26" ht="15.75" customHeight="1" x14ac:dyDescent="0.3">
      <c r="A362" s="8"/>
      <c r="B362" s="8"/>
      <c r="C362" s="9"/>
      <c r="D362" s="9"/>
      <c r="E362" s="8"/>
      <c r="F362" s="8"/>
      <c r="G362" s="8"/>
      <c r="H362" s="8"/>
      <c r="I362" s="8"/>
      <c r="J362" s="8"/>
      <c r="K362" s="8"/>
      <c r="L362" s="8"/>
      <c r="M362" s="8"/>
      <c r="N362" s="8"/>
      <c r="O362" s="8"/>
      <c r="P362" s="8"/>
      <c r="Q362" s="8"/>
      <c r="R362" s="8"/>
      <c r="S362" s="8"/>
      <c r="T362" s="8"/>
      <c r="U362" s="8"/>
      <c r="V362" s="8"/>
      <c r="W362" s="8"/>
      <c r="X362" s="8"/>
      <c r="Y362" s="8"/>
      <c r="Z362" s="8"/>
    </row>
    <row r="363" spans="1:26" ht="15.75" customHeight="1" x14ac:dyDescent="0.3">
      <c r="A363" s="8"/>
      <c r="B363" s="8"/>
      <c r="C363" s="9"/>
      <c r="D363" s="9"/>
      <c r="E363" s="8"/>
      <c r="F363" s="8"/>
      <c r="G363" s="8"/>
      <c r="H363" s="8"/>
      <c r="I363" s="8"/>
      <c r="J363" s="8"/>
      <c r="K363" s="8"/>
      <c r="L363" s="8"/>
      <c r="M363" s="8"/>
      <c r="N363" s="8"/>
      <c r="O363" s="8"/>
      <c r="P363" s="8"/>
      <c r="Q363" s="8"/>
      <c r="R363" s="8"/>
      <c r="S363" s="8"/>
      <c r="T363" s="8"/>
      <c r="U363" s="8"/>
      <c r="V363" s="8"/>
      <c r="W363" s="8"/>
      <c r="X363" s="8"/>
      <c r="Y363" s="8"/>
      <c r="Z363" s="8"/>
    </row>
    <row r="364" spans="1:26" ht="15.75" customHeight="1" x14ac:dyDescent="0.3">
      <c r="A364" s="8"/>
      <c r="B364" s="8"/>
      <c r="C364" s="9"/>
      <c r="D364" s="9"/>
      <c r="E364" s="8"/>
      <c r="F364" s="8"/>
      <c r="G364" s="8"/>
      <c r="H364" s="8"/>
      <c r="I364" s="8"/>
      <c r="J364" s="8"/>
      <c r="K364" s="8"/>
      <c r="L364" s="8"/>
      <c r="M364" s="8"/>
      <c r="N364" s="8"/>
      <c r="O364" s="8"/>
      <c r="P364" s="8"/>
      <c r="Q364" s="8"/>
      <c r="R364" s="8"/>
      <c r="S364" s="8"/>
      <c r="T364" s="8"/>
      <c r="U364" s="8"/>
      <c r="V364" s="8"/>
      <c r="W364" s="8"/>
      <c r="X364" s="8"/>
      <c r="Y364" s="8"/>
      <c r="Z364" s="8"/>
    </row>
    <row r="365" spans="1:26" ht="15.75" customHeight="1" x14ac:dyDescent="0.3">
      <c r="A365" s="8"/>
      <c r="B365" s="8"/>
      <c r="C365" s="9"/>
      <c r="D365" s="9"/>
      <c r="E365" s="8"/>
      <c r="F365" s="8"/>
      <c r="G365" s="8"/>
      <c r="H365" s="8"/>
      <c r="I365" s="8"/>
      <c r="J365" s="8"/>
      <c r="K365" s="8"/>
      <c r="L365" s="8"/>
      <c r="M365" s="8"/>
      <c r="N365" s="8"/>
      <c r="O365" s="8"/>
      <c r="P365" s="8"/>
      <c r="Q365" s="8"/>
      <c r="R365" s="8"/>
      <c r="S365" s="8"/>
      <c r="T365" s="8"/>
      <c r="U365" s="8"/>
      <c r="V365" s="8"/>
      <c r="W365" s="8"/>
      <c r="X365" s="8"/>
      <c r="Y365" s="8"/>
      <c r="Z365" s="8"/>
    </row>
    <row r="366" spans="1:26" ht="15.75" customHeight="1" x14ac:dyDescent="0.3">
      <c r="A366" s="8"/>
      <c r="B366" s="8"/>
      <c r="C366" s="9"/>
      <c r="D366" s="9"/>
      <c r="E366" s="8"/>
      <c r="F366" s="8"/>
      <c r="G366" s="8"/>
      <c r="H366" s="8"/>
      <c r="I366" s="8"/>
      <c r="J366" s="8"/>
      <c r="K366" s="8"/>
      <c r="L366" s="8"/>
      <c r="M366" s="8"/>
      <c r="N366" s="8"/>
      <c r="O366" s="8"/>
      <c r="P366" s="8"/>
      <c r="Q366" s="8"/>
      <c r="R366" s="8"/>
      <c r="S366" s="8"/>
      <c r="T366" s="8"/>
      <c r="U366" s="8"/>
      <c r="V366" s="8"/>
      <c r="W366" s="8"/>
      <c r="X366" s="8"/>
      <c r="Y366" s="8"/>
      <c r="Z366" s="8"/>
    </row>
    <row r="367" spans="1:26" ht="15.75" customHeight="1" x14ac:dyDescent="0.3">
      <c r="A367" s="8"/>
      <c r="B367" s="8"/>
      <c r="C367" s="9"/>
      <c r="D367" s="9"/>
      <c r="E367" s="8"/>
      <c r="F367" s="8"/>
      <c r="G367" s="8"/>
      <c r="H367" s="8"/>
      <c r="I367" s="8"/>
      <c r="J367" s="8"/>
      <c r="K367" s="8"/>
      <c r="L367" s="8"/>
      <c r="M367" s="8"/>
      <c r="N367" s="8"/>
      <c r="O367" s="8"/>
      <c r="P367" s="8"/>
      <c r="Q367" s="8"/>
      <c r="R367" s="8"/>
      <c r="S367" s="8"/>
      <c r="T367" s="8"/>
      <c r="U367" s="8"/>
      <c r="V367" s="8"/>
      <c r="W367" s="8"/>
      <c r="X367" s="8"/>
      <c r="Y367" s="8"/>
      <c r="Z367" s="8"/>
    </row>
    <row r="368" spans="1:26" ht="15.75" customHeight="1" x14ac:dyDescent="0.3">
      <c r="A368" s="8"/>
      <c r="B368" s="8"/>
      <c r="C368" s="9"/>
      <c r="D368" s="9"/>
      <c r="E368" s="8"/>
      <c r="F368" s="8"/>
      <c r="G368" s="8"/>
      <c r="H368" s="8"/>
      <c r="I368" s="8"/>
      <c r="J368" s="8"/>
      <c r="K368" s="8"/>
      <c r="L368" s="8"/>
      <c r="M368" s="8"/>
      <c r="N368" s="8"/>
      <c r="O368" s="8"/>
      <c r="P368" s="8"/>
      <c r="Q368" s="8"/>
      <c r="R368" s="8"/>
      <c r="S368" s="8"/>
      <c r="T368" s="8"/>
      <c r="U368" s="8"/>
      <c r="V368" s="8"/>
      <c r="W368" s="8"/>
      <c r="X368" s="8"/>
      <c r="Y368" s="8"/>
      <c r="Z368" s="8"/>
    </row>
    <row r="369" spans="1:26" ht="15.75" customHeight="1" x14ac:dyDescent="0.3">
      <c r="A369" s="8"/>
      <c r="B369" s="8"/>
      <c r="C369" s="9"/>
      <c r="D369" s="9"/>
      <c r="E369" s="8"/>
      <c r="F369" s="8"/>
      <c r="G369" s="8"/>
      <c r="H369" s="8"/>
      <c r="I369" s="8"/>
      <c r="J369" s="8"/>
      <c r="K369" s="8"/>
      <c r="L369" s="8"/>
      <c r="M369" s="8"/>
      <c r="N369" s="8"/>
      <c r="O369" s="8"/>
      <c r="P369" s="8"/>
      <c r="Q369" s="8"/>
      <c r="R369" s="8"/>
      <c r="S369" s="8"/>
      <c r="T369" s="8"/>
      <c r="U369" s="8"/>
      <c r="V369" s="8"/>
      <c r="W369" s="8"/>
      <c r="X369" s="8"/>
      <c r="Y369" s="8"/>
      <c r="Z369" s="8"/>
    </row>
    <row r="370" spans="1:26" ht="15.75" customHeight="1" x14ac:dyDescent="0.3">
      <c r="A370" s="8"/>
      <c r="B370" s="8"/>
      <c r="C370" s="9"/>
      <c r="D370" s="9"/>
      <c r="E370" s="8"/>
      <c r="F370" s="8"/>
      <c r="G370" s="8"/>
      <c r="H370" s="8"/>
      <c r="I370" s="8"/>
      <c r="J370" s="8"/>
      <c r="K370" s="8"/>
      <c r="L370" s="8"/>
      <c r="M370" s="8"/>
      <c r="N370" s="8"/>
      <c r="O370" s="8"/>
      <c r="P370" s="8"/>
      <c r="Q370" s="8"/>
      <c r="R370" s="8"/>
      <c r="S370" s="8"/>
      <c r="T370" s="8"/>
      <c r="U370" s="8"/>
      <c r="V370" s="8"/>
      <c r="W370" s="8"/>
      <c r="X370" s="8"/>
      <c r="Y370" s="8"/>
      <c r="Z370" s="8"/>
    </row>
    <row r="371" spans="1:26" ht="15.75" customHeight="1" x14ac:dyDescent="0.3">
      <c r="A371" s="8"/>
      <c r="B371" s="8"/>
      <c r="C371" s="9"/>
      <c r="D371" s="9"/>
      <c r="E371" s="8"/>
      <c r="F371" s="8"/>
      <c r="G371" s="8"/>
      <c r="H371" s="8"/>
      <c r="I371" s="8"/>
      <c r="J371" s="8"/>
      <c r="K371" s="8"/>
      <c r="L371" s="8"/>
      <c r="M371" s="8"/>
      <c r="N371" s="8"/>
      <c r="O371" s="8"/>
      <c r="P371" s="8"/>
      <c r="Q371" s="8"/>
      <c r="R371" s="8"/>
      <c r="S371" s="8"/>
      <c r="T371" s="8"/>
      <c r="U371" s="8"/>
      <c r="V371" s="8"/>
      <c r="W371" s="8"/>
      <c r="X371" s="8"/>
      <c r="Y371" s="8"/>
      <c r="Z371" s="8"/>
    </row>
    <row r="372" spans="1:26" ht="15.75" customHeight="1" x14ac:dyDescent="0.3">
      <c r="A372" s="8"/>
      <c r="B372" s="8"/>
      <c r="C372" s="9"/>
      <c r="D372" s="9"/>
      <c r="E372" s="8"/>
      <c r="F372" s="8"/>
      <c r="G372" s="8"/>
      <c r="H372" s="8"/>
      <c r="I372" s="8"/>
      <c r="J372" s="8"/>
      <c r="K372" s="8"/>
      <c r="L372" s="8"/>
      <c r="M372" s="8"/>
      <c r="N372" s="8"/>
      <c r="O372" s="8"/>
      <c r="P372" s="8"/>
      <c r="Q372" s="8"/>
      <c r="R372" s="8"/>
      <c r="S372" s="8"/>
      <c r="T372" s="8"/>
      <c r="U372" s="8"/>
      <c r="V372" s="8"/>
      <c r="W372" s="8"/>
      <c r="X372" s="8"/>
      <c r="Y372" s="8"/>
      <c r="Z372" s="8"/>
    </row>
    <row r="373" spans="1:26" ht="15.75" customHeight="1" x14ac:dyDescent="0.3">
      <c r="A373" s="8"/>
      <c r="B373" s="8"/>
      <c r="C373" s="9"/>
      <c r="D373" s="9"/>
      <c r="E373" s="8"/>
      <c r="F373" s="8"/>
      <c r="G373" s="8"/>
      <c r="H373" s="8"/>
      <c r="I373" s="8"/>
      <c r="J373" s="8"/>
      <c r="K373" s="8"/>
      <c r="L373" s="8"/>
      <c r="M373" s="8"/>
      <c r="N373" s="8"/>
      <c r="O373" s="8"/>
      <c r="P373" s="8"/>
      <c r="Q373" s="8"/>
      <c r="R373" s="8"/>
      <c r="S373" s="8"/>
      <c r="T373" s="8"/>
      <c r="U373" s="8"/>
      <c r="V373" s="8"/>
      <c r="W373" s="8"/>
      <c r="X373" s="8"/>
      <c r="Y373" s="8"/>
      <c r="Z373" s="8"/>
    </row>
    <row r="374" spans="1:26" ht="15.75" customHeight="1" x14ac:dyDescent="0.3">
      <c r="A374" s="8"/>
      <c r="B374" s="8"/>
      <c r="C374" s="9"/>
      <c r="D374" s="9"/>
      <c r="E374" s="8"/>
      <c r="F374" s="8"/>
      <c r="G374" s="8"/>
      <c r="H374" s="8"/>
      <c r="I374" s="8"/>
      <c r="J374" s="8"/>
      <c r="K374" s="8"/>
      <c r="L374" s="8"/>
      <c r="M374" s="8"/>
      <c r="N374" s="8"/>
      <c r="O374" s="8"/>
      <c r="P374" s="8"/>
      <c r="Q374" s="8"/>
      <c r="R374" s="8"/>
      <c r="S374" s="8"/>
      <c r="T374" s="8"/>
      <c r="U374" s="8"/>
      <c r="V374" s="8"/>
      <c r="W374" s="8"/>
      <c r="X374" s="8"/>
      <c r="Y374" s="8"/>
      <c r="Z374" s="8"/>
    </row>
    <row r="375" spans="1:26" ht="15.75" customHeight="1" x14ac:dyDescent="0.3">
      <c r="A375" s="8"/>
      <c r="B375" s="8"/>
      <c r="C375" s="9"/>
      <c r="D375" s="9"/>
      <c r="E375" s="8"/>
      <c r="F375" s="8"/>
      <c r="G375" s="8"/>
      <c r="H375" s="8"/>
      <c r="I375" s="8"/>
      <c r="J375" s="8"/>
      <c r="K375" s="8"/>
      <c r="L375" s="8"/>
      <c r="M375" s="8"/>
      <c r="N375" s="8"/>
      <c r="O375" s="8"/>
      <c r="P375" s="8"/>
      <c r="Q375" s="8"/>
      <c r="R375" s="8"/>
      <c r="S375" s="8"/>
      <c r="T375" s="8"/>
      <c r="U375" s="8"/>
      <c r="V375" s="8"/>
      <c r="W375" s="8"/>
      <c r="X375" s="8"/>
      <c r="Y375" s="8"/>
      <c r="Z375" s="8"/>
    </row>
    <row r="376" spans="1:26" ht="15.75" customHeight="1" x14ac:dyDescent="0.3">
      <c r="A376" s="8"/>
      <c r="B376" s="8"/>
      <c r="C376" s="9"/>
      <c r="D376" s="9"/>
      <c r="E376" s="8"/>
      <c r="F376" s="8"/>
      <c r="G376" s="8"/>
      <c r="H376" s="8"/>
      <c r="I376" s="8"/>
      <c r="J376" s="8"/>
      <c r="K376" s="8"/>
      <c r="L376" s="8"/>
      <c r="M376" s="8"/>
      <c r="N376" s="8"/>
      <c r="O376" s="8"/>
      <c r="P376" s="8"/>
      <c r="Q376" s="8"/>
      <c r="R376" s="8"/>
      <c r="S376" s="8"/>
      <c r="T376" s="8"/>
      <c r="U376" s="8"/>
      <c r="V376" s="8"/>
      <c r="W376" s="8"/>
      <c r="X376" s="8"/>
      <c r="Y376" s="8"/>
      <c r="Z376" s="8"/>
    </row>
    <row r="377" spans="1:26" ht="15.75" customHeight="1" x14ac:dyDescent="0.3">
      <c r="A377" s="8"/>
      <c r="B377" s="8"/>
      <c r="C377" s="9"/>
      <c r="D377" s="9"/>
      <c r="E377" s="8"/>
      <c r="F377" s="8"/>
      <c r="G377" s="8"/>
      <c r="H377" s="8"/>
      <c r="I377" s="8"/>
      <c r="J377" s="8"/>
      <c r="K377" s="8"/>
      <c r="L377" s="8"/>
      <c r="M377" s="8"/>
      <c r="N377" s="8"/>
      <c r="O377" s="8"/>
      <c r="P377" s="8"/>
      <c r="Q377" s="8"/>
      <c r="R377" s="8"/>
      <c r="S377" s="8"/>
      <c r="T377" s="8"/>
      <c r="U377" s="8"/>
      <c r="V377" s="8"/>
      <c r="W377" s="8"/>
      <c r="X377" s="8"/>
      <c r="Y377" s="8"/>
      <c r="Z377" s="8"/>
    </row>
    <row r="378" spans="1:26" ht="15.75" customHeight="1" x14ac:dyDescent="0.3">
      <c r="A378" s="8"/>
      <c r="B378" s="8"/>
      <c r="C378" s="9"/>
      <c r="D378" s="9"/>
      <c r="E378" s="8"/>
      <c r="F378" s="8"/>
      <c r="G378" s="8"/>
      <c r="H378" s="8"/>
      <c r="I378" s="8"/>
      <c r="J378" s="8"/>
      <c r="K378" s="8"/>
      <c r="L378" s="8"/>
      <c r="M378" s="8"/>
      <c r="N378" s="8"/>
      <c r="O378" s="8"/>
      <c r="P378" s="8"/>
      <c r="Q378" s="8"/>
      <c r="R378" s="8"/>
      <c r="S378" s="8"/>
      <c r="T378" s="8"/>
      <c r="U378" s="8"/>
      <c r="V378" s="8"/>
      <c r="W378" s="8"/>
      <c r="X378" s="8"/>
      <c r="Y378" s="8"/>
      <c r="Z378" s="8"/>
    </row>
    <row r="379" spans="1:26" ht="15.75" customHeight="1" x14ac:dyDescent="0.3">
      <c r="A379" s="8"/>
      <c r="B379" s="8"/>
      <c r="C379" s="9"/>
      <c r="D379" s="9"/>
      <c r="E379" s="8"/>
      <c r="F379" s="8"/>
      <c r="G379" s="8"/>
      <c r="H379" s="8"/>
      <c r="I379" s="8"/>
      <c r="J379" s="8"/>
      <c r="K379" s="8"/>
      <c r="L379" s="8"/>
      <c r="M379" s="8"/>
      <c r="N379" s="8"/>
      <c r="O379" s="8"/>
      <c r="P379" s="8"/>
      <c r="Q379" s="8"/>
      <c r="R379" s="8"/>
      <c r="S379" s="8"/>
      <c r="T379" s="8"/>
      <c r="U379" s="8"/>
      <c r="V379" s="8"/>
      <c r="W379" s="8"/>
      <c r="X379" s="8"/>
      <c r="Y379" s="8"/>
      <c r="Z379" s="8"/>
    </row>
    <row r="380" spans="1:26" ht="15.75" customHeight="1" x14ac:dyDescent="0.3">
      <c r="A380" s="8"/>
      <c r="B380" s="8"/>
      <c r="C380" s="9"/>
      <c r="D380" s="9"/>
      <c r="E380" s="8"/>
      <c r="F380" s="8"/>
      <c r="G380" s="8"/>
      <c r="H380" s="8"/>
      <c r="I380" s="8"/>
      <c r="J380" s="8"/>
      <c r="K380" s="8"/>
      <c r="L380" s="8"/>
      <c r="M380" s="8"/>
      <c r="N380" s="8"/>
      <c r="O380" s="8"/>
      <c r="P380" s="8"/>
      <c r="Q380" s="8"/>
      <c r="R380" s="8"/>
      <c r="S380" s="8"/>
      <c r="T380" s="8"/>
      <c r="U380" s="8"/>
      <c r="V380" s="8"/>
      <c r="W380" s="8"/>
      <c r="X380" s="8"/>
      <c r="Y380" s="8"/>
      <c r="Z380" s="8"/>
    </row>
    <row r="381" spans="1:26" ht="15.75" customHeight="1" x14ac:dyDescent="0.3">
      <c r="A381" s="8"/>
      <c r="B381" s="8"/>
      <c r="C381" s="9"/>
      <c r="D381" s="9"/>
      <c r="E381" s="8"/>
      <c r="F381" s="8"/>
      <c r="G381" s="8"/>
      <c r="H381" s="8"/>
      <c r="I381" s="8"/>
      <c r="J381" s="8"/>
      <c r="K381" s="8"/>
      <c r="L381" s="8"/>
      <c r="M381" s="8"/>
      <c r="N381" s="8"/>
      <c r="O381" s="8"/>
      <c r="P381" s="8"/>
      <c r="Q381" s="8"/>
      <c r="R381" s="8"/>
      <c r="S381" s="8"/>
      <c r="T381" s="8"/>
      <c r="U381" s="8"/>
      <c r="V381" s="8"/>
      <c r="W381" s="8"/>
      <c r="X381" s="8"/>
      <c r="Y381" s="8"/>
      <c r="Z381" s="8"/>
    </row>
    <row r="382" spans="1:26" ht="15.75" customHeight="1" x14ac:dyDescent="0.3">
      <c r="A382" s="8"/>
      <c r="B382" s="8"/>
      <c r="C382" s="9"/>
      <c r="D382" s="9"/>
      <c r="E382" s="8"/>
      <c r="F382" s="8"/>
      <c r="G382" s="8"/>
      <c r="H382" s="8"/>
      <c r="I382" s="8"/>
      <c r="J382" s="8"/>
      <c r="K382" s="8"/>
      <c r="L382" s="8"/>
      <c r="M382" s="8"/>
      <c r="N382" s="8"/>
      <c r="O382" s="8"/>
      <c r="P382" s="8"/>
      <c r="Q382" s="8"/>
      <c r="R382" s="8"/>
      <c r="S382" s="8"/>
      <c r="T382" s="8"/>
      <c r="U382" s="8"/>
      <c r="V382" s="8"/>
      <c r="W382" s="8"/>
      <c r="X382" s="8"/>
      <c r="Y382" s="8"/>
      <c r="Z382" s="8"/>
    </row>
    <row r="383" spans="1:26" ht="15.75" customHeight="1" x14ac:dyDescent="0.3">
      <c r="A383" s="8"/>
      <c r="B383" s="8"/>
      <c r="C383" s="9"/>
      <c r="D383" s="9"/>
      <c r="E383" s="8"/>
      <c r="F383" s="8"/>
      <c r="G383" s="8"/>
      <c r="H383" s="8"/>
      <c r="I383" s="8"/>
      <c r="J383" s="8"/>
      <c r="K383" s="8"/>
      <c r="L383" s="8"/>
      <c r="M383" s="8"/>
      <c r="N383" s="8"/>
      <c r="O383" s="8"/>
      <c r="P383" s="8"/>
      <c r="Q383" s="8"/>
      <c r="R383" s="8"/>
      <c r="S383" s="8"/>
      <c r="T383" s="8"/>
      <c r="U383" s="8"/>
      <c r="V383" s="8"/>
      <c r="W383" s="8"/>
      <c r="X383" s="8"/>
      <c r="Y383" s="8"/>
      <c r="Z383" s="8"/>
    </row>
    <row r="384" spans="1:26" ht="15.75" customHeight="1" x14ac:dyDescent="0.3">
      <c r="A384" s="8"/>
      <c r="B384" s="8"/>
      <c r="C384" s="9"/>
      <c r="D384" s="9"/>
      <c r="E384" s="8"/>
      <c r="F384" s="8"/>
      <c r="G384" s="8"/>
      <c r="H384" s="8"/>
      <c r="I384" s="8"/>
      <c r="J384" s="8"/>
      <c r="K384" s="8"/>
      <c r="L384" s="8"/>
      <c r="M384" s="8"/>
      <c r="N384" s="8"/>
      <c r="O384" s="8"/>
      <c r="P384" s="8"/>
      <c r="Q384" s="8"/>
      <c r="R384" s="8"/>
      <c r="S384" s="8"/>
      <c r="T384" s="8"/>
      <c r="U384" s="8"/>
      <c r="V384" s="8"/>
      <c r="W384" s="8"/>
      <c r="X384" s="8"/>
      <c r="Y384" s="8"/>
      <c r="Z384" s="8"/>
    </row>
    <row r="385" spans="1:26" ht="15.75" customHeight="1" x14ac:dyDescent="0.3">
      <c r="A385" s="8"/>
      <c r="B385" s="8"/>
      <c r="C385" s="9"/>
      <c r="D385" s="9"/>
      <c r="E385" s="8"/>
      <c r="F385" s="8"/>
      <c r="G385" s="8"/>
      <c r="H385" s="8"/>
      <c r="I385" s="8"/>
      <c r="J385" s="8"/>
      <c r="K385" s="8"/>
      <c r="L385" s="8"/>
      <c r="M385" s="8"/>
      <c r="N385" s="8"/>
      <c r="O385" s="8"/>
      <c r="P385" s="8"/>
      <c r="Q385" s="8"/>
      <c r="R385" s="8"/>
      <c r="S385" s="8"/>
      <c r="T385" s="8"/>
      <c r="U385" s="8"/>
      <c r="V385" s="8"/>
      <c r="W385" s="8"/>
      <c r="X385" s="8"/>
      <c r="Y385" s="8"/>
      <c r="Z385" s="8"/>
    </row>
    <row r="386" spans="1:26" ht="15.75" customHeight="1" x14ac:dyDescent="0.3">
      <c r="A386" s="8"/>
      <c r="B386" s="8"/>
      <c r="C386" s="9"/>
      <c r="D386" s="9"/>
      <c r="E386" s="8"/>
      <c r="F386" s="8"/>
      <c r="G386" s="8"/>
      <c r="H386" s="8"/>
      <c r="I386" s="8"/>
      <c r="J386" s="8"/>
      <c r="K386" s="8"/>
      <c r="L386" s="8"/>
      <c r="M386" s="8"/>
      <c r="N386" s="8"/>
      <c r="O386" s="8"/>
      <c r="P386" s="8"/>
      <c r="Q386" s="8"/>
      <c r="R386" s="8"/>
      <c r="S386" s="8"/>
      <c r="T386" s="8"/>
      <c r="U386" s="8"/>
      <c r="V386" s="8"/>
      <c r="W386" s="8"/>
      <c r="X386" s="8"/>
      <c r="Y386" s="8"/>
      <c r="Z386" s="8"/>
    </row>
    <row r="387" spans="1:26" ht="15.75" customHeight="1" x14ac:dyDescent="0.3">
      <c r="A387" s="8"/>
      <c r="B387" s="8"/>
      <c r="C387" s="9"/>
      <c r="D387" s="9"/>
      <c r="E387" s="8"/>
      <c r="F387" s="8"/>
      <c r="G387" s="8"/>
      <c r="H387" s="8"/>
      <c r="I387" s="8"/>
      <c r="J387" s="8"/>
      <c r="K387" s="8"/>
      <c r="L387" s="8"/>
      <c r="M387" s="8"/>
      <c r="N387" s="8"/>
      <c r="O387" s="8"/>
      <c r="P387" s="8"/>
      <c r="Q387" s="8"/>
      <c r="R387" s="8"/>
      <c r="S387" s="8"/>
      <c r="T387" s="8"/>
      <c r="U387" s="8"/>
      <c r="V387" s="8"/>
      <c r="W387" s="8"/>
      <c r="X387" s="8"/>
      <c r="Y387" s="8"/>
      <c r="Z387" s="8"/>
    </row>
    <row r="388" spans="1:26" ht="15.75" customHeight="1" x14ac:dyDescent="0.3">
      <c r="A388" s="8"/>
      <c r="B388" s="8"/>
      <c r="C388" s="9"/>
      <c r="D388" s="9"/>
      <c r="E388" s="8"/>
      <c r="F388" s="8"/>
      <c r="G388" s="8"/>
      <c r="H388" s="8"/>
      <c r="I388" s="8"/>
      <c r="J388" s="8"/>
      <c r="K388" s="8"/>
      <c r="L388" s="8"/>
      <c r="M388" s="8"/>
      <c r="N388" s="8"/>
      <c r="O388" s="8"/>
      <c r="P388" s="8"/>
      <c r="Q388" s="8"/>
      <c r="R388" s="8"/>
      <c r="S388" s="8"/>
      <c r="T388" s="8"/>
      <c r="U388" s="8"/>
      <c r="V388" s="8"/>
      <c r="W388" s="8"/>
      <c r="X388" s="8"/>
      <c r="Y388" s="8"/>
      <c r="Z388" s="8"/>
    </row>
    <row r="389" spans="1:26" ht="15.75" customHeight="1" x14ac:dyDescent="0.3">
      <c r="A389" s="8"/>
      <c r="B389" s="8"/>
      <c r="C389" s="9"/>
      <c r="D389" s="9"/>
      <c r="E389" s="8"/>
      <c r="F389" s="8"/>
      <c r="G389" s="8"/>
      <c r="H389" s="8"/>
      <c r="I389" s="8"/>
      <c r="J389" s="8"/>
      <c r="K389" s="8"/>
      <c r="L389" s="8"/>
      <c r="M389" s="8"/>
      <c r="N389" s="8"/>
      <c r="O389" s="8"/>
      <c r="P389" s="8"/>
      <c r="Q389" s="8"/>
      <c r="R389" s="8"/>
      <c r="S389" s="8"/>
      <c r="T389" s="8"/>
      <c r="U389" s="8"/>
      <c r="V389" s="8"/>
      <c r="W389" s="8"/>
      <c r="X389" s="8"/>
      <c r="Y389" s="8"/>
      <c r="Z389" s="8"/>
    </row>
    <row r="390" spans="1:26" ht="15.75" customHeight="1" x14ac:dyDescent="0.3">
      <c r="A390" s="8"/>
      <c r="B390" s="8"/>
      <c r="C390" s="9"/>
      <c r="D390" s="9"/>
      <c r="E390" s="8"/>
      <c r="F390" s="8"/>
      <c r="G390" s="8"/>
      <c r="H390" s="8"/>
      <c r="I390" s="8"/>
      <c r="J390" s="8"/>
      <c r="K390" s="8"/>
      <c r="L390" s="8"/>
      <c r="M390" s="8"/>
      <c r="N390" s="8"/>
      <c r="O390" s="8"/>
      <c r="P390" s="8"/>
      <c r="Q390" s="8"/>
      <c r="R390" s="8"/>
      <c r="S390" s="8"/>
      <c r="T390" s="8"/>
      <c r="U390" s="8"/>
      <c r="V390" s="8"/>
      <c r="W390" s="8"/>
      <c r="X390" s="8"/>
      <c r="Y390" s="8"/>
      <c r="Z390" s="8"/>
    </row>
    <row r="391" spans="1:26" ht="15.75" customHeight="1" x14ac:dyDescent="0.3">
      <c r="A391" s="8"/>
      <c r="B391" s="8"/>
      <c r="C391" s="9"/>
      <c r="D391" s="9"/>
      <c r="E391" s="8"/>
      <c r="F391" s="8"/>
      <c r="G391" s="8"/>
      <c r="H391" s="8"/>
      <c r="I391" s="8"/>
      <c r="J391" s="8"/>
      <c r="K391" s="8"/>
      <c r="L391" s="8"/>
      <c r="M391" s="8"/>
      <c r="N391" s="8"/>
      <c r="O391" s="8"/>
      <c r="P391" s="8"/>
      <c r="Q391" s="8"/>
      <c r="R391" s="8"/>
      <c r="S391" s="8"/>
      <c r="T391" s="8"/>
      <c r="U391" s="8"/>
      <c r="V391" s="8"/>
      <c r="W391" s="8"/>
      <c r="X391" s="8"/>
      <c r="Y391" s="8"/>
      <c r="Z391" s="8"/>
    </row>
    <row r="392" spans="1:26" ht="15.75" customHeight="1" x14ac:dyDescent="0.3">
      <c r="A392" s="8"/>
      <c r="B392" s="8"/>
      <c r="C392" s="9"/>
      <c r="D392" s="9"/>
      <c r="E392" s="8"/>
      <c r="F392" s="8"/>
      <c r="G392" s="8"/>
      <c r="H392" s="8"/>
      <c r="I392" s="8"/>
      <c r="J392" s="8"/>
      <c r="K392" s="8"/>
      <c r="L392" s="8"/>
      <c r="M392" s="8"/>
      <c r="N392" s="8"/>
      <c r="O392" s="8"/>
      <c r="P392" s="8"/>
      <c r="Q392" s="8"/>
      <c r="R392" s="8"/>
      <c r="S392" s="8"/>
      <c r="T392" s="8"/>
      <c r="U392" s="8"/>
      <c r="V392" s="8"/>
      <c r="W392" s="8"/>
      <c r="X392" s="8"/>
      <c r="Y392" s="8"/>
      <c r="Z392" s="8"/>
    </row>
    <row r="393" spans="1:26" ht="15.75" customHeight="1" x14ac:dyDescent="0.3">
      <c r="A393" s="8"/>
      <c r="B393" s="8"/>
      <c r="C393" s="9"/>
      <c r="D393" s="9"/>
      <c r="E393" s="8"/>
      <c r="F393" s="8"/>
      <c r="G393" s="8"/>
      <c r="H393" s="8"/>
      <c r="I393" s="8"/>
      <c r="J393" s="8"/>
      <c r="K393" s="8"/>
      <c r="L393" s="8"/>
      <c r="M393" s="8"/>
      <c r="N393" s="8"/>
      <c r="O393" s="8"/>
      <c r="P393" s="8"/>
      <c r="Q393" s="8"/>
      <c r="R393" s="8"/>
      <c r="S393" s="8"/>
      <c r="T393" s="8"/>
      <c r="U393" s="8"/>
      <c r="V393" s="8"/>
      <c r="W393" s="8"/>
      <c r="X393" s="8"/>
      <c r="Y393" s="8"/>
      <c r="Z393" s="8"/>
    </row>
    <row r="394" spans="1:26" ht="15.75" customHeight="1" x14ac:dyDescent="0.3">
      <c r="A394" s="8"/>
      <c r="B394" s="8"/>
      <c r="C394" s="9"/>
      <c r="D394" s="9"/>
      <c r="E394" s="8"/>
      <c r="F394" s="8"/>
      <c r="G394" s="8"/>
      <c r="H394" s="8"/>
      <c r="I394" s="8"/>
      <c r="J394" s="8"/>
      <c r="K394" s="8"/>
      <c r="L394" s="8"/>
      <c r="M394" s="8"/>
      <c r="N394" s="8"/>
      <c r="O394" s="8"/>
      <c r="P394" s="8"/>
      <c r="Q394" s="8"/>
      <c r="R394" s="8"/>
      <c r="S394" s="8"/>
      <c r="T394" s="8"/>
      <c r="U394" s="8"/>
      <c r="V394" s="8"/>
      <c r="W394" s="8"/>
      <c r="X394" s="8"/>
      <c r="Y394" s="8"/>
      <c r="Z394" s="8"/>
    </row>
    <row r="395" spans="1:26" ht="15.75" customHeight="1" x14ac:dyDescent="0.3">
      <c r="A395" s="8"/>
      <c r="B395" s="8"/>
      <c r="C395" s="9"/>
      <c r="D395" s="9"/>
      <c r="E395" s="8"/>
      <c r="F395" s="8"/>
      <c r="G395" s="8"/>
      <c r="H395" s="8"/>
      <c r="I395" s="8"/>
      <c r="J395" s="8"/>
      <c r="K395" s="8"/>
      <c r="L395" s="8"/>
      <c r="M395" s="8"/>
      <c r="N395" s="8"/>
      <c r="O395" s="8"/>
      <c r="P395" s="8"/>
      <c r="Q395" s="8"/>
      <c r="R395" s="8"/>
      <c r="S395" s="8"/>
      <c r="T395" s="8"/>
      <c r="U395" s="8"/>
      <c r="V395" s="8"/>
      <c r="W395" s="8"/>
      <c r="X395" s="8"/>
      <c r="Y395" s="8"/>
      <c r="Z395" s="8"/>
    </row>
    <row r="396" spans="1:26" ht="15.75" customHeight="1" x14ac:dyDescent="0.3">
      <c r="A396" s="8"/>
      <c r="B396" s="8"/>
      <c r="C396" s="9"/>
      <c r="D396" s="9"/>
      <c r="E396" s="8"/>
      <c r="F396" s="8"/>
      <c r="G396" s="8"/>
      <c r="H396" s="8"/>
      <c r="I396" s="8"/>
      <c r="J396" s="8"/>
      <c r="K396" s="8"/>
      <c r="L396" s="8"/>
      <c r="M396" s="8"/>
      <c r="N396" s="8"/>
      <c r="O396" s="8"/>
      <c r="P396" s="8"/>
      <c r="Q396" s="8"/>
      <c r="R396" s="8"/>
      <c r="S396" s="8"/>
      <c r="T396" s="8"/>
      <c r="U396" s="8"/>
      <c r="V396" s="8"/>
      <c r="W396" s="8"/>
      <c r="X396" s="8"/>
      <c r="Y396" s="8"/>
      <c r="Z396" s="8"/>
    </row>
    <row r="397" spans="1:26" ht="15.75" customHeight="1" x14ac:dyDescent="0.3">
      <c r="A397" s="8"/>
      <c r="B397" s="8"/>
      <c r="C397" s="9"/>
      <c r="D397" s="9"/>
      <c r="E397" s="8"/>
      <c r="F397" s="8"/>
      <c r="G397" s="8"/>
      <c r="H397" s="8"/>
      <c r="I397" s="8"/>
      <c r="J397" s="8"/>
      <c r="K397" s="8"/>
      <c r="L397" s="8"/>
      <c r="M397" s="8"/>
      <c r="N397" s="8"/>
      <c r="O397" s="8"/>
      <c r="P397" s="8"/>
      <c r="Q397" s="8"/>
      <c r="R397" s="8"/>
      <c r="S397" s="8"/>
      <c r="T397" s="8"/>
      <c r="U397" s="8"/>
      <c r="V397" s="8"/>
      <c r="W397" s="8"/>
      <c r="X397" s="8"/>
      <c r="Y397" s="8"/>
      <c r="Z397" s="8"/>
    </row>
    <row r="398" spans="1:26" ht="15.75" customHeight="1" x14ac:dyDescent="0.3">
      <c r="A398" s="8"/>
      <c r="B398" s="8"/>
      <c r="C398" s="9"/>
      <c r="D398" s="9"/>
      <c r="E398" s="8"/>
      <c r="F398" s="8"/>
      <c r="G398" s="8"/>
      <c r="H398" s="8"/>
      <c r="I398" s="8"/>
      <c r="J398" s="8"/>
      <c r="K398" s="8"/>
      <c r="L398" s="8"/>
      <c r="M398" s="8"/>
      <c r="N398" s="8"/>
      <c r="O398" s="8"/>
      <c r="P398" s="8"/>
      <c r="Q398" s="8"/>
      <c r="R398" s="8"/>
      <c r="S398" s="8"/>
      <c r="T398" s="8"/>
      <c r="U398" s="8"/>
      <c r="V398" s="8"/>
      <c r="W398" s="8"/>
      <c r="X398" s="8"/>
      <c r="Y398" s="8"/>
      <c r="Z398" s="8"/>
    </row>
    <row r="399" spans="1:26" ht="15.75" customHeight="1" x14ac:dyDescent="0.3">
      <c r="A399" s="8"/>
      <c r="B399" s="8"/>
      <c r="C399" s="9"/>
      <c r="D399" s="9"/>
      <c r="E399" s="8"/>
      <c r="F399" s="8"/>
      <c r="G399" s="8"/>
      <c r="H399" s="8"/>
      <c r="I399" s="8"/>
      <c r="J399" s="8"/>
      <c r="K399" s="8"/>
      <c r="L399" s="8"/>
      <c r="M399" s="8"/>
      <c r="N399" s="8"/>
      <c r="O399" s="8"/>
      <c r="P399" s="8"/>
      <c r="Q399" s="8"/>
      <c r="R399" s="8"/>
      <c r="S399" s="8"/>
      <c r="T399" s="8"/>
      <c r="U399" s="8"/>
      <c r="V399" s="8"/>
      <c r="W399" s="8"/>
      <c r="X399" s="8"/>
      <c r="Y399" s="8"/>
      <c r="Z399" s="8"/>
    </row>
    <row r="400" spans="1:26" ht="15.75" customHeight="1" x14ac:dyDescent="0.3">
      <c r="A400" s="8"/>
      <c r="B400" s="8"/>
      <c r="C400" s="9"/>
      <c r="D400" s="9"/>
      <c r="E400" s="8"/>
      <c r="F400" s="8"/>
      <c r="G400" s="8"/>
      <c r="H400" s="8"/>
      <c r="I400" s="8"/>
      <c r="J400" s="8"/>
      <c r="K400" s="8"/>
      <c r="L400" s="8"/>
      <c r="M400" s="8"/>
      <c r="N400" s="8"/>
      <c r="O400" s="8"/>
      <c r="P400" s="8"/>
      <c r="Q400" s="8"/>
      <c r="R400" s="8"/>
      <c r="S400" s="8"/>
      <c r="T400" s="8"/>
      <c r="U400" s="8"/>
      <c r="V400" s="8"/>
      <c r="W400" s="8"/>
      <c r="X400" s="8"/>
      <c r="Y400" s="8"/>
      <c r="Z400" s="8"/>
    </row>
    <row r="401" spans="1:26" ht="15.75" customHeight="1" x14ac:dyDescent="0.3">
      <c r="A401" s="8"/>
      <c r="B401" s="8"/>
      <c r="C401" s="9"/>
      <c r="D401" s="9"/>
      <c r="E401" s="8"/>
      <c r="F401" s="8"/>
      <c r="G401" s="8"/>
      <c r="H401" s="8"/>
      <c r="I401" s="8"/>
      <c r="J401" s="8"/>
      <c r="K401" s="8"/>
      <c r="L401" s="8"/>
      <c r="M401" s="8"/>
      <c r="N401" s="8"/>
      <c r="O401" s="8"/>
      <c r="P401" s="8"/>
      <c r="Q401" s="8"/>
      <c r="R401" s="8"/>
      <c r="S401" s="8"/>
      <c r="T401" s="8"/>
      <c r="U401" s="8"/>
      <c r="V401" s="8"/>
      <c r="W401" s="8"/>
      <c r="X401" s="8"/>
      <c r="Y401" s="8"/>
      <c r="Z401" s="8"/>
    </row>
    <row r="402" spans="1:26" ht="15.75" customHeight="1" x14ac:dyDescent="0.3">
      <c r="A402" s="8"/>
      <c r="B402" s="8"/>
      <c r="C402" s="9"/>
      <c r="D402" s="9"/>
      <c r="E402" s="8"/>
      <c r="F402" s="8"/>
      <c r="G402" s="8"/>
      <c r="H402" s="8"/>
      <c r="I402" s="8"/>
      <c r="J402" s="8"/>
      <c r="K402" s="8"/>
      <c r="L402" s="8"/>
      <c r="M402" s="8"/>
      <c r="N402" s="8"/>
      <c r="O402" s="8"/>
      <c r="P402" s="8"/>
      <c r="Q402" s="8"/>
      <c r="R402" s="8"/>
      <c r="S402" s="8"/>
      <c r="T402" s="8"/>
      <c r="U402" s="8"/>
      <c r="V402" s="8"/>
      <c r="W402" s="8"/>
      <c r="X402" s="8"/>
      <c r="Y402" s="8"/>
      <c r="Z402" s="8"/>
    </row>
    <row r="403" spans="1:26" ht="15.75" customHeight="1" x14ac:dyDescent="0.3">
      <c r="A403" s="8"/>
      <c r="B403" s="8"/>
      <c r="C403" s="9"/>
      <c r="D403" s="9"/>
      <c r="E403" s="8"/>
      <c r="F403" s="8"/>
      <c r="G403" s="8"/>
      <c r="H403" s="8"/>
      <c r="I403" s="8"/>
      <c r="J403" s="8"/>
      <c r="K403" s="8"/>
      <c r="L403" s="8"/>
      <c r="M403" s="8"/>
      <c r="N403" s="8"/>
      <c r="O403" s="8"/>
      <c r="P403" s="8"/>
      <c r="Q403" s="8"/>
      <c r="R403" s="8"/>
      <c r="S403" s="8"/>
      <c r="T403" s="8"/>
      <c r="U403" s="8"/>
      <c r="V403" s="8"/>
      <c r="W403" s="8"/>
      <c r="X403" s="8"/>
      <c r="Y403" s="8"/>
      <c r="Z403" s="8"/>
    </row>
    <row r="404" spans="1:26" ht="15.75" customHeight="1" x14ac:dyDescent="0.3">
      <c r="A404" s="8"/>
      <c r="B404" s="8"/>
      <c r="C404" s="9"/>
      <c r="D404" s="9"/>
      <c r="E404" s="8"/>
      <c r="F404" s="8"/>
      <c r="G404" s="8"/>
      <c r="H404" s="8"/>
      <c r="I404" s="8"/>
      <c r="J404" s="8"/>
      <c r="K404" s="8"/>
      <c r="L404" s="8"/>
      <c r="M404" s="8"/>
      <c r="N404" s="8"/>
      <c r="O404" s="8"/>
      <c r="P404" s="8"/>
      <c r="Q404" s="8"/>
      <c r="R404" s="8"/>
      <c r="S404" s="8"/>
      <c r="T404" s="8"/>
      <c r="U404" s="8"/>
      <c r="V404" s="8"/>
      <c r="W404" s="8"/>
      <c r="X404" s="8"/>
      <c r="Y404" s="8"/>
      <c r="Z404" s="8"/>
    </row>
    <row r="405" spans="1:26" ht="15.75" customHeight="1" x14ac:dyDescent="0.3">
      <c r="A405" s="8"/>
      <c r="B405" s="8"/>
      <c r="C405" s="9"/>
      <c r="D405" s="9"/>
      <c r="E405" s="8"/>
      <c r="F405" s="8"/>
      <c r="G405" s="8"/>
      <c r="H405" s="8"/>
      <c r="I405" s="8"/>
      <c r="J405" s="8"/>
      <c r="K405" s="8"/>
      <c r="L405" s="8"/>
      <c r="M405" s="8"/>
      <c r="N405" s="8"/>
      <c r="O405" s="8"/>
      <c r="P405" s="8"/>
      <c r="Q405" s="8"/>
      <c r="R405" s="8"/>
      <c r="S405" s="8"/>
      <c r="T405" s="8"/>
      <c r="U405" s="8"/>
      <c r="V405" s="8"/>
      <c r="W405" s="8"/>
      <c r="X405" s="8"/>
      <c r="Y405" s="8"/>
      <c r="Z405" s="8"/>
    </row>
    <row r="406" spans="1:26" ht="15.75" customHeight="1" x14ac:dyDescent="0.3">
      <c r="A406" s="8"/>
      <c r="B406" s="8"/>
      <c r="C406" s="9"/>
      <c r="D406" s="9"/>
      <c r="E406" s="8"/>
      <c r="F406" s="8"/>
      <c r="G406" s="8"/>
      <c r="H406" s="8"/>
      <c r="I406" s="8"/>
      <c r="J406" s="8"/>
      <c r="K406" s="8"/>
      <c r="L406" s="8"/>
      <c r="M406" s="8"/>
      <c r="N406" s="8"/>
      <c r="O406" s="8"/>
      <c r="P406" s="8"/>
      <c r="Q406" s="8"/>
      <c r="R406" s="8"/>
      <c r="S406" s="8"/>
      <c r="T406" s="8"/>
      <c r="U406" s="8"/>
      <c r="V406" s="8"/>
      <c r="W406" s="8"/>
      <c r="X406" s="8"/>
      <c r="Y406" s="8"/>
      <c r="Z406" s="8"/>
    </row>
    <row r="407" spans="1:26" ht="15.75" customHeight="1" x14ac:dyDescent="0.3">
      <c r="A407" s="8"/>
      <c r="B407" s="8"/>
      <c r="C407" s="9"/>
      <c r="D407" s="9"/>
      <c r="E407" s="8"/>
      <c r="F407" s="8"/>
      <c r="G407" s="8"/>
      <c r="H407" s="8"/>
      <c r="I407" s="8"/>
      <c r="J407" s="8"/>
      <c r="K407" s="8"/>
      <c r="L407" s="8"/>
      <c r="M407" s="8"/>
      <c r="N407" s="8"/>
      <c r="O407" s="8"/>
      <c r="P407" s="8"/>
      <c r="Q407" s="8"/>
      <c r="R407" s="8"/>
      <c r="S407" s="8"/>
      <c r="T407" s="8"/>
      <c r="U407" s="8"/>
      <c r="V407" s="8"/>
      <c r="W407" s="8"/>
      <c r="X407" s="8"/>
      <c r="Y407" s="8"/>
      <c r="Z407" s="8"/>
    </row>
    <row r="408" spans="1:26" ht="15.75" customHeight="1" x14ac:dyDescent="0.3">
      <c r="A408" s="8"/>
      <c r="B408" s="8"/>
      <c r="C408" s="9"/>
      <c r="D408" s="9"/>
      <c r="E408" s="8"/>
      <c r="F408" s="8"/>
      <c r="G408" s="8"/>
      <c r="H408" s="8"/>
      <c r="I408" s="8"/>
      <c r="J408" s="8"/>
      <c r="K408" s="8"/>
      <c r="L408" s="8"/>
      <c r="M408" s="8"/>
      <c r="N408" s="8"/>
      <c r="O408" s="8"/>
      <c r="P408" s="8"/>
      <c r="Q408" s="8"/>
      <c r="R408" s="8"/>
      <c r="S408" s="8"/>
      <c r="T408" s="8"/>
      <c r="U408" s="8"/>
      <c r="V408" s="8"/>
      <c r="W408" s="8"/>
      <c r="X408" s="8"/>
      <c r="Y408" s="8"/>
      <c r="Z408" s="8"/>
    </row>
    <row r="409" spans="1:26" ht="15.75" customHeight="1" x14ac:dyDescent="0.3">
      <c r="A409" s="8"/>
      <c r="B409" s="8"/>
      <c r="C409" s="9"/>
      <c r="D409" s="9"/>
      <c r="E409" s="8"/>
      <c r="F409" s="8"/>
      <c r="G409" s="8"/>
      <c r="H409" s="8"/>
      <c r="I409" s="8"/>
      <c r="J409" s="8"/>
      <c r="K409" s="8"/>
      <c r="L409" s="8"/>
      <c r="M409" s="8"/>
      <c r="N409" s="8"/>
      <c r="O409" s="8"/>
      <c r="P409" s="8"/>
      <c r="Q409" s="8"/>
      <c r="R409" s="8"/>
      <c r="S409" s="8"/>
      <c r="T409" s="8"/>
      <c r="U409" s="8"/>
      <c r="V409" s="8"/>
      <c r="W409" s="8"/>
      <c r="X409" s="8"/>
      <c r="Y409" s="8"/>
      <c r="Z409" s="8"/>
    </row>
    <row r="410" spans="1:26" ht="15.75" customHeight="1" x14ac:dyDescent="0.3">
      <c r="A410" s="8"/>
      <c r="B410" s="8"/>
      <c r="C410" s="9"/>
      <c r="D410" s="9"/>
      <c r="E410" s="8"/>
      <c r="F410" s="8"/>
      <c r="G410" s="8"/>
      <c r="H410" s="8"/>
      <c r="I410" s="8"/>
      <c r="J410" s="8"/>
      <c r="K410" s="8"/>
      <c r="L410" s="8"/>
      <c r="M410" s="8"/>
      <c r="N410" s="8"/>
      <c r="O410" s="8"/>
      <c r="P410" s="8"/>
      <c r="Q410" s="8"/>
      <c r="R410" s="8"/>
      <c r="S410" s="8"/>
      <c r="T410" s="8"/>
      <c r="U410" s="8"/>
      <c r="V410" s="8"/>
      <c r="W410" s="8"/>
      <c r="X410" s="8"/>
      <c r="Y410" s="8"/>
      <c r="Z410" s="8"/>
    </row>
    <row r="411" spans="1:26" ht="15.75" customHeight="1" x14ac:dyDescent="0.3">
      <c r="A411" s="8"/>
      <c r="B411" s="8"/>
      <c r="C411" s="9"/>
      <c r="D411" s="9"/>
      <c r="E411" s="8"/>
      <c r="F411" s="8"/>
      <c r="G411" s="8"/>
      <c r="H411" s="8"/>
      <c r="I411" s="8"/>
      <c r="J411" s="8"/>
      <c r="K411" s="8"/>
      <c r="L411" s="8"/>
      <c r="M411" s="8"/>
      <c r="N411" s="8"/>
      <c r="O411" s="8"/>
      <c r="P411" s="8"/>
      <c r="Q411" s="8"/>
      <c r="R411" s="8"/>
      <c r="S411" s="8"/>
      <c r="T411" s="8"/>
      <c r="U411" s="8"/>
      <c r="V411" s="8"/>
      <c r="W411" s="8"/>
      <c r="X411" s="8"/>
      <c r="Y411" s="8"/>
      <c r="Z411" s="8"/>
    </row>
    <row r="412" spans="1:26" ht="15.75" customHeight="1" x14ac:dyDescent="0.3">
      <c r="A412" s="8"/>
      <c r="B412" s="8"/>
      <c r="C412" s="9"/>
      <c r="D412" s="9"/>
      <c r="E412" s="8"/>
      <c r="F412" s="8"/>
      <c r="G412" s="8"/>
      <c r="H412" s="8"/>
      <c r="I412" s="8"/>
      <c r="J412" s="8"/>
      <c r="K412" s="8"/>
      <c r="L412" s="8"/>
      <c r="M412" s="8"/>
      <c r="N412" s="8"/>
      <c r="O412" s="8"/>
      <c r="P412" s="8"/>
      <c r="Q412" s="8"/>
      <c r="R412" s="8"/>
      <c r="S412" s="8"/>
      <c r="T412" s="8"/>
      <c r="U412" s="8"/>
      <c r="V412" s="8"/>
      <c r="W412" s="8"/>
      <c r="X412" s="8"/>
      <c r="Y412" s="8"/>
      <c r="Z412" s="8"/>
    </row>
    <row r="413" spans="1:26" ht="15.75" customHeight="1" x14ac:dyDescent="0.3">
      <c r="A413" s="8"/>
      <c r="B413" s="8"/>
      <c r="C413" s="9"/>
      <c r="D413" s="9"/>
      <c r="E413" s="8"/>
      <c r="F413" s="8"/>
      <c r="G413" s="8"/>
      <c r="H413" s="8"/>
      <c r="I413" s="8"/>
      <c r="J413" s="8"/>
      <c r="K413" s="8"/>
      <c r="L413" s="8"/>
      <c r="M413" s="8"/>
      <c r="N413" s="8"/>
      <c r="O413" s="8"/>
      <c r="P413" s="8"/>
      <c r="Q413" s="8"/>
      <c r="R413" s="8"/>
      <c r="S413" s="8"/>
      <c r="T413" s="8"/>
      <c r="U413" s="8"/>
      <c r="V413" s="8"/>
      <c r="W413" s="8"/>
      <c r="X413" s="8"/>
      <c r="Y413" s="8"/>
      <c r="Z413" s="8"/>
    </row>
    <row r="414" spans="1:26" ht="15.75" customHeight="1" x14ac:dyDescent="0.3">
      <c r="A414" s="8"/>
      <c r="B414" s="8"/>
      <c r="C414" s="9"/>
      <c r="D414" s="9"/>
      <c r="E414" s="8"/>
      <c r="F414" s="8"/>
      <c r="G414" s="8"/>
      <c r="H414" s="8"/>
      <c r="I414" s="8"/>
      <c r="J414" s="8"/>
      <c r="K414" s="8"/>
      <c r="L414" s="8"/>
      <c r="M414" s="8"/>
      <c r="N414" s="8"/>
      <c r="O414" s="8"/>
      <c r="P414" s="8"/>
      <c r="Q414" s="8"/>
      <c r="R414" s="8"/>
      <c r="S414" s="8"/>
      <c r="T414" s="8"/>
      <c r="U414" s="8"/>
      <c r="V414" s="8"/>
      <c r="W414" s="8"/>
      <c r="X414" s="8"/>
      <c r="Y414" s="8"/>
      <c r="Z414" s="8"/>
    </row>
    <row r="415" spans="1:26" ht="15.75" customHeight="1" x14ac:dyDescent="0.3">
      <c r="A415" s="8"/>
      <c r="B415" s="8"/>
      <c r="C415" s="9"/>
      <c r="D415" s="9"/>
      <c r="E415" s="8"/>
      <c r="F415" s="8"/>
      <c r="G415" s="8"/>
      <c r="H415" s="8"/>
      <c r="I415" s="8"/>
      <c r="J415" s="8"/>
      <c r="K415" s="8"/>
      <c r="L415" s="8"/>
      <c r="M415" s="8"/>
      <c r="N415" s="8"/>
      <c r="O415" s="8"/>
      <c r="P415" s="8"/>
      <c r="Q415" s="8"/>
      <c r="R415" s="8"/>
      <c r="S415" s="8"/>
      <c r="T415" s="8"/>
      <c r="U415" s="8"/>
      <c r="V415" s="8"/>
      <c r="W415" s="8"/>
      <c r="X415" s="8"/>
      <c r="Y415" s="8"/>
      <c r="Z415" s="8"/>
    </row>
    <row r="416" spans="1:26" ht="15.75" customHeight="1" x14ac:dyDescent="0.3">
      <c r="A416" s="8"/>
      <c r="B416" s="8"/>
      <c r="C416" s="9"/>
      <c r="D416" s="9"/>
      <c r="E416" s="8"/>
      <c r="F416" s="8"/>
      <c r="G416" s="8"/>
      <c r="H416" s="8"/>
      <c r="I416" s="8"/>
      <c r="J416" s="8"/>
      <c r="K416" s="8"/>
      <c r="L416" s="8"/>
      <c r="M416" s="8"/>
      <c r="N416" s="8"/>
      <c r="O416" s="8"/>
      <c r="P416" s="8"/>
      <c r="Q416" s="8"/>
      <c r="R416" s="8"/>
      <c r="S416" s="8"/>
      <c r="T416" s="8"/>
      <c r="U416" s="8"/>
      <c r="V416" s="8"/>
      <c r="W416" s="8"/>
      <c r="X416" s="8"/>
      <c r="Y416" s="8"/>
      <c r="Z416" s="8"/>
    </row>
    <row r="417" spans="1:26" ht="15.75" customHeight="1" x14ac:dyDescent="0.3">
      <c r="A417" s="8"/>
      <c r="B417" s="8"/>
      <c r="C417" s="9"/>
      <c r="D417" s="9"/>
      <c r="E417" s="8"/>
      <c r="F417" s="8"/>
      <c r="G417" s="8"/>
      <c r="H417" s="8"/>
      <c r="I417" s="8"/>
      <c r="J417" s="8"/>
      <c r="K417" s="8"/>
      <c r="L417" s="8"/>
      <c r="M417" s="8"/>
      <c r="N417" s="8"/>
      <c r="O417" s="8"/>
      <c r="P417" s="8"/>
      <c r="Q417" s="8"/>
      <c r="R417" s="8"/>
      <c r="S417" s="8"/>
      <c r="T417" s="8"/>
      <c r="U417" s="8"/>
      <c r="V417" s="8"/>
      <c r="W417" s="8"/>
      <c r="X417" s="8"/>
      <c r="Y417" s="8"/>
      <c r="Z417" s="8"/>
    </row>
    <row r="418" spans="1:26" ht="15.75" customHeight="1" x14ac:dyDescent="0.3">
      <c r="A418" s="8"/>
      <c r="B418" s="8"/>
      <c r="C418" s="9"/>
      <c r="D418" s="9"/>
      <c r="E418" s="8"/>
      <c r="F418" s="8"/>
      <c r="G418" s="8"/>
      <c r="H418" s="8"/>
      <c r="I418" s="8"/>
      <c r="J418" s="8"/>
      <c r="K418" s="8"/>
      <c r="L418" s="8"/>
      <c r="M418" s="8"/>
      <c r="N418" s="8"/>
      <c r="O418" s="8"/>
      <c r="P418" s="8"/>
      <c r="Q418" s="8"/>
      <c r="R418" s="8"/>
      <c r="S418" s="8"/>
      <c r="T418" s="8"/>
      <c r="U418" s="8"/>
      <c r="V418" s="8"/>
      <c r="W418" s="8"/>
      <c r="X418" s="8"/>
      <c r="Y418" s="8"/>
      <c r="Z418" s="8"/>
    </row>
    <row r="419" spans="1:26" ht="15.75" customHeight="1" x14ac:dyDescent="0.3">
      <c r="A419" s="8"/>
      <c r="B419" s="8"/>
      <c r="C419" s="9"/>
      <c r="D419" s="9"/>
      <c r="E419" s="8"/>
      <c r="F419" s="8"/>
      <c r="G419" s="8"/>
      <c r="H419" s="8"/>
      <c r="I419" s="8"/>
      <c r="J419" s="8"/>
      <c r="K419" s="8"/>
      <c r="L419" s="8"/>
      <c r="M419" s="8"/>
      <c r="N419" s="8"/>
      <c r="O419" s="8"/>
      <c r="P419" s="8"/>
      <c r="Q419" s="8"/>
      <c r="R419" s="8"/>
      <c r="S419" s="8"/>
      <c r="T419" s="8"/>
      <c r="U419" s="8"/>
      <c r="V419" s="8"/>
      <c r="W419" s="8"/>
      <c r="X419" s="8"/>
      <c r="Y419" s="8"/>
      <c r="Z419" s="8"/>
    </row>
    <row r="420" spans="1:26" ht="15.75" customHeight="1" x14ac:dyDescent="0.3">
      <c r="A420" s="8"/>
      <c r="B420" s="8"/>
      <c r="C420" s="9"/>
      <c r="D420" s="9"/>
      <c r="E420" s="8"/>
      <c r="F420" s="8"/>
      <c r="G420" s="8"/>
      <c r="H420" s="8"/>
      <c r="I420" s="8"/>
      <c r="J420" s="8"/>
      <c r="K420" s="8"/>
      <c r="L420" s="8"/>
      <c r="M420" s="8"/>
      <c r="N420" s="8"/>
      <c r="O420" s="8"/>
      <c r="P420" s="8"/>
      <c r="Q420" s="8"/>
      <c r="R420" s="8"/>
      <c r="S420" s="8"/>
      <c r="T420" s="8"/>
      <c r="U420" s="8"/>
      <c r="V420" s="8"/>
      <c r="W420" s="8"/>
      <c r="X420" s="8"/>
      <c r="Y420" s="8"/>
      <c r="Z420" s="8"/>
    </row>
    <row r="421" spans="1:26" ht="15.75" customHeight="1" x14ac:dyDescent="0.3">
      <c r="A421" s="8"/>
      <c r="B421" s="8"/>
      <c r="C421" s="9"/>
      <c r="D421" s="9"/>
      <c r="E421" s="8"/>
      <c r="F421" s="8"/>
      <c r="G421" s="8"/>
      <c r="H421" s="8"/>
      <c r="I421" s="8"/>
      <c r="J421" s="8"/>
      <c r="K421" s="8"/>
      <c r="L421" s="8"/>
      <c r="M421" s="8"/>
      <c r="N421" s="8"/>
      <c r="O421" s="8"/>
      <c r="P421" s="8"/>
      <c r="Q421" s="8"/>
      <c r="R421" s="8"/>
      <c r="S421" s="8"/>
      <c r="T421" s="8"/>
      <c r="U421" s="8"/>
      <c r="V421" s="8"/>
      <c r="W421" s="8"/>
      <c r="X421" s="8"/>
      <c r="Y421" s="8"/>
      <c r="Z421" s="8"/>
    </row>
    <row r="422" spans="1:26" ht="15.75" customHeight="1" x14ac:dyDescent="0.3">
      <c r="A422" s="8"/>
      <c r="B422" s="8"/>
      <c r="C422" s="9"/>
      <c r="D422" s="9"/>
      <c r="E422" s="8"/>
      <c r="F422" s="8"/>
      <c r="G422" s="8"/>
      <c r="H422" s="8"/>
      <c r="I422" s="8"/>
      <c r="J422" s="8"/>
      <c r="K422" s="8"/>
      <c r="L422" s="8"/>
      <c r="M422" s="8"/>
      <c r="N422" s="8"/>
      <c r="O422" s="8"/>
      <c r="P422" s="8"/>
      <c r="Q422" s="8"/>
      <c r="R422" s="8"/>
      <c r="S422" s="8"/>
      <c r="T422" s="8"/>
      <c r="U422" s="8"/>
      <c r="V422" s="8"/>
      <c r="W422" s="8"/>
      <c r="X422" s="8"/>
      <c r="Y422" s="8"/>
      <c r="Z422" s="8"/>
    </row>
    <row r="423" spans="1:26" ht="15.75" customHeight="1" x14ac:dyDescent="0.3">
      <c r="A423" s="8"/>
      <c r="B423" s="8"/>
      <c r="C423" s="9"/>
      <c r="D423" s="9"/>
      <c r="E423" s="8"/>
      <c r="F423" s="8"/>
      <c r="G423" s="8"/>
      <c r="H423" s="8"/>
      <c r="I423" s="8"/>
      <c r="J423" s="8"/>
      <c r="K423" s="8"/>
      <c r="L423" s="8"/>
      <c r="M423" s="8"/>
      <c r="N423" s="8"/>
      <c r="O423" s="8"/>
      <c r="P423" s="8"/>
      <c r="Q423" s="8"/>
      <c r="R423" s="8"/>
      <c r="S423" s="8"/>
      <c r="T423" s="8"/>
      <c r="U423" s="8"/>
      <c r="V423" s="8"/>
      <c r="W423" s="8"/>
      <c r="X423" s="8"/>
      <c r="Y423" s="8"/>
      <c r="Z423" s="8"/>
    </row>
    <row r="424" spans="1:26" ht="15.75" customHeight="1" x14ac:dyDescent="0.3">
      <c r="A424" s="8"/>
      <c r="B424" s="8"/>
      <c r="C424" s="9"/>
      <c r="D424" s="9"/>
      <c r="E424" s="8"/>
      <c r="F424" s="8"/>
      <c r="G424" s="8"/>
      <c r="H424" s="8"/>
      <c r="I424" s="8"/>
      <c r="J424" s="8"/>
      <c r="K424" s="8"/>
      <c r="L424" s="8"/>
      <c r="M424" s="8"/>
      <c r="N424" s="8"/>
      <c r="O424" s="8"/>
      <c r="P424" s="8"/>
      <c r="Q424" s="8"/>
      <c r="R424" s="8"/>
      <c r="S424" s="8"/>
      <c r="T424" s="8"/>
      <c r="U424" s="8"/>
      <c r="V424" s="8"/>
      <c r="W424" s="8"/>
      <c r="X424" s="8"/>
      <c r="Y424" s="8"/>
      <c r="Z424" s="8"/>
    </row>
    <row r="425" spans="1:26" ht="15.75" customHeight="1" x14ac:dyDescent="0.3">
      <c r="A425" s="8"/>
      <c r="B425" s="8"/>
      <c r="C425" s="9"/>
      <c r="D425" s="9"/>
      <c r="E425" s="8"/>
      <c r="F425" s="8"/>
      <c r="G425" s="8"/>
      <c r="H425" s="8"/>
      <c r="I425" s="8"/>
      <c r="J425" s="8"/>
      <c r="K425" s="8"/>
      <c r="L425" s="8"/>
      <c r="M425" s="8"/>
      <c r="N425" s="8"/>
      <c r="O425" s="8"/>
      <c r="P425" s="8"/>
      <c r="Q425" s="8"/>
      <c r="R425" s="8"/>
      <c r="S425" s="8"/>
      <c r="T425" s="8"/>
      <c r="U425" s="8"/>
      <c r="V425" s="8"/>
      <c r="W425" s="8"/>
      <c r="X425" s="8"/>
      <c r="Y425" s="8"/>
      <c r="Z425" s="8"/>
    </row>
    <row r="426" spans="1:26" ht="15.75" customHeight="1" x14ac:dyDescent="0.3">
      <c r="A426" s="8"/>
      <c r="B426" s="8"/>
      <c r="C426" s="9"/>
      <c r="D426" s="9"/>
      <c r="E426" s="8"/>
      <c r="F426" s="8"/>
      <c r="G426" s="8"/>
      <c r="H426" s="8"/>
      <c r="I426" s="8"/>
      <c r="J426" s="8"/>
      <c r="K426" s="8"/>
      <c r="L426" s="8"/>
      <c r="M426" s="8"/>
      <c r="N426" s="8"/>
      <c r="O426" s="8"/>
      <c r="P426" s="8"/>
      <c r="Q426" s="8"/>
      <c r="R426" s="8"/>
      <c r="S426" s="8"/>
      <c r="T426" s="8"/>
      <c r="U426" s="8"/>
      <c r="V426" s="8"/>
      <c r="W426" s="8"/>
      <c r="X426" s="8"/>
      <c r="Y426" s="8"/>
      <c r="Z426" s="8"/>
    </row>
    <row r="427" spans="1:26" ht="15.75" customHeight="1" x14ac:dyDescent="0.3">
      <c r="A427" s="8"/>
      <c r="B427" s="8"/>
      <c r="C427" s="9"/>
      <c r="D427" s="9"/>
      <c r="E427" s="8"/>
      <c r="F427" s="8"/>
      <c r="G427" s="8"/>
      <c r="H427" s="8"/>
      <c r="I427" s="8"/>
      <c r="J427" s="8"/>
      <c r="K427" s="8"/>
      <c r="L427" s="8"/>
      <c r="M427" s="8"/>
      <c r="N427" s="8"/>
      <c r="O427" s="8"/>
      <c r="P427" s="8"/>
      <c r="Q427" s="8"/>
      <c r="R427" s="8"/>
      <c r="S427" s="8"/>
      <c r="T427" s="8"/>
      <c r="U427" s="8"/>
      <c r="V427" s="8"/>
      <c r="W427" s="8"/>
      <c r="X427" s="8"/>
      <c r="Y427" s="8"/>
      <c r="Z427" s="8"/>
    </row>
    <row r="428" spans="1:26" ht="15.75" customHeight="1" x14ac:dyDescent="0.3">
      <c r="A428" s="8"/>
      <c r="B428" s="8"/>
      <c r="C428" s="9"/>
      <c r="D428" s="9"/>
      <c r="E428" s="8"/>
      <c r="F428" s="8"/>
      <c r="G428" s="8"/>
      <c r="H428" s="8"/>
      <c r="I428" s="8"/>
      <c r="J428" s="8"/>
      <c r="K428" s="8"/>
      <c r="L428" s="8"/>
      <c r="M428" s="8"/>
      <c r="N428" s="8"/>
      <c r="O428" s="8"/>
      <c r="P428" s="8"/>
      <c r="Q428" s="8"/>
      <c r="R428" s="8"/>
      <c r="S428" s="8"/>
      <c r="T428" s="8"/>
      <c r="U428" s="8"/>
      <c r="V428" s="8"/>
      <c r="W428" s="8"/>
      <c r="X428" s="8"/>
      <c r="Y428" s="8"/>
      <c r="Z428" s="8"/>
    </row>
    <row r="429" spans="1:26" ht="15.75" customHeight="1" x14ac:dyDescent="0.3">
      <c r="A429" s="8"/>
      <c r="B429" s="8"/>
      <c r="C429" s="9"/>
      <c r="D429" s="9"/>
      <c r="E429" s="8"/>
      <c r="F429" s="8"/>
      <c r="G429" s="8"/>
      <c r="H429" s="8"/>
      <c r="I429" s="8"/>
      <c r="J429" s="8"/>
      <c r="K429" s="8"/>
      <c r="L429" s="8"/>
      <c r="M429" s="8"/>
      <c r="N429" s="8"/>
      <c r="O429" s="8"/>
      <c r="P429" s="8"/>
      <c r="Q429" s="8"/>
      <c r="R429" s="8"/>
      <c r="S429" s="8"/>
      <c r="T429" s="8"/>
      <c r="U429" s="8"/>
      <c r="V429" s="8"/>
      <c r="W429" s="8"/>
      <c r="X429" s="8"/>
      <c r="Y429" s="8"/>
      <c r="Z429" s="8"/>
    </row>
    <row r="430" spans="1:26" ht="15.75" customHeight="1" x14ac:dyDescent="0.3">
      <c r="A430" s="8"/>
      <c r="B430" s="8"/>
      <c r="C430" s="9"/>
      <c r="D430" s="9"/>
      <c r="E430" s="8"/>
      <c r="F430" s="8"/>
      <c r="G430" s="8"/>
      <c r="H430" s="8"/>
      <c r="I430" s="8"/>
      <c r="J430" s="8"/>
      <c r="K430" s="8"/>
      <c r="L430" s="8"/>
      <c r="M430" s="8"/>
      <c r="N430" s="8"/>
      <c r="O430" s="8"/>
      <c r="P430" s="8"/>
      <c r="Q430" s="8"/>
      <c r="R430" s="8"/>
      <c r="S430" s="8"/>
      <c r="T430" s="8"/>
      <c r="U430" s="8"/>
      <c r="V430" s="8"/>
      <c r="W430" s="8"/>
      <c r="X430" s="8"/>
      <c r="Y430" s="8"/>
      <c r="Z430" s="8"/>
    </row>
    <row r="431" spans="1:26" ht="15.75" customHeight="1" x14ac:dyDescent="0.3">
      <c r="A431" s="8"/>
      <c r="B431" s="8"/>
      <c r="C431" s="9"/>
      <c r="D431" s="9"/>
      <c r="E431" s="8"/>
      <c r="F431" s="8"/>
      <c r="G431" s="8"/>
      <c r="H431" s="8"/>
      <c r="I431" s="8"/>
      <c r="J431" s="8"/>
      <c r="K431" s="8"/>
      <c r="L431" s="8"/>
      <c r="M431" s="8"/>
      <c r="N431" s="8"/>
      <c r="O431" s="8"/>
      <c r="P431" s="8"/>
      <c r="Q431" s="8"/>
      <c r="R431" s="8"/>
      <c r="S431" s="8"/>
      <c r="T431" s="8"/>
      <c r="U431" s="8"/>
      <c r="V431" s="8"/>
      <c r="W431" s="8"/>
      <c r="X431" s="8"/>
      <c r="Y431" s="8"/>
      <c r="Z431" s="8"/>
    </row>
    <row r="432" spans="1:26" ht="15.75" customHeight="1" x14ac:dyDescent="0.3">
      <c r="A432" s="8"/>
      <c r="B432" s="8"/>
      <c r="C432" s="9"/>
      <c r="D432" s="9"/>
      <c r="E432" s="8"/>
      <c r="F432" s="8"/>
      <c r="G432" s="8"/>
      <c r="H432" s="8"/>
      <c r="I432" s="8"/>
      <c r="J432" s="8"/>
      <c r="K432" s="8"/>
      <c r="L432" s="8"/>
      <c r="M432" s="8"/>
      <c r="N432" s="8"/>
      <c r="O432" s="8"/>
      <c r="P432" s="8"/>
      <c r="Q432" s="8"/>
      <c r="R432" s="8"/>
      <c r="S432" s="8"/>
      <c r="T432" s="8"/>
      <c r="U432" s="8"/>
      <c r="V432" s="8"/>
      <c r="W432" s="8"/>
      <c r="X432" s="8"/>
      <c r="Y432" s="8"/>
      <c r="Z432" s="8"/>
    </row>
    <row r="433" spans="1:26" ht="15.75" customHeight="1" x14ac:dyDescent="0.3">
      <c r="A433" s="8"/>
      <c r="B433" s="8"/>
      <c r="C433" s="9"/>
      <c r="D433" s="9"/>
      <c r="E433" s="8"/>
      <c r="F433" s="8"/>
      <c r="G433" s="8"/>
      <c r="H433" s="8"/>
      <c r="I433" s="8"/>
      <c r="J433" s="8"/>
      <c r="K433" s="8"/>
      <c r="L433" s="8"/>
      <c r="M433" s="8"/>
      <c r="N433" s="8"/>
      <c r="O433" s="8"/>
      <c r="P433" s="8"/>
      <c r="Q433" s="8"/>
      <c r="R433" s="8"/>
      <c r="S433" s="8"/>
      <c r="T433" s="8"/>
      <c r="U433" s="8"/>
      <c r="V433" s="8"/>
      <c r="W433" s="8"/>
      <c r="X433" s="8"/>
      <c r="Y433" s="8"/>
      <c r="Z433" s="8"/>
    </row>
    <row r="434" spans="1:26" ht="15.75" customHeight="1" x14ac:dyDescent="0.3">
      <c r="A434" s="8"/>
      <c r="B434" s="8"/>
      <c r="C434" s="9"/>
      <c r="D434" s="9"/>
      <c r="E434" s="8"/>
      <c r="F434" s="8"/>
      <c r="G434" s="8"/>
      <c r="H434" s="8"/>
      <c r="I434" s="8"/>
      <c r="J434" s="8"/>
      <c r="K434" s="8"/>
      <c r="L434" s="8"/>
      <c r="M434" s="8"/>
      <c r="N434" s="8"/>
      <c r="O434" s="8"/>
      <c r="P434" s="8"/>
      <c r="Q434" s="8"/>
      <c r="R434" s="8"/>
      <c r="S434" s="8"/>
      <c r="T434" s="8"/>
      <c r="U434" s="8"/>
      <c r="V434" s="8"/>
      <c r="W434" s="8"/>
      <c r="X434" s="8"/>
      <c r="Y434" s="8"/>
      <c r="Z434" s="8"/>
    </row>
    <row r="435" spans="1:26" ht="15.75" customHeight="1" x14ac:dyDescent="0.3">
      <c r="A435" s="8"/>
      <c r="B435" s="8"/>
      <c r="C435" s="9"/>
      <c r="D435" s="9"/>
      <c r="E435" s="8"/>
      <c r="F435" s="8"/>
      <c r="G435" s="8"/>
      <c r="H435" s="8"/>
      <c r="I435" s="8"/>
      <c r="J435" s="8"/>
      <c r="K435" s="8"/>
      <c r="L435" s="8"/>
      <c r="M435" s="8"/>
      <c r="N435" s="8"/>
      <c r="O435" s="8"/>
      <c r="P435" s="8"/>
      <c r="Q435" s="8"/>
      <c r="R435" s="8"/>
      <c r="S435" s="8"/>
      <c r="T435" s="8"/>
      <c r="U435" s="8"/>
      <c r="V435" s="8"/>
      <c r="W435" s="8"/>
      <c r="X435" s="8"/>
      <c r="Y435" s="8"/>
      <c r="Z435" s="8"/>
    </row>
    <row r="436" spans="1:26" ht="15.75" customHeight="1" x14ac:dyDescent="0.3">
      <c r="A436" s="8"/>
      <c r="B436" s="8"/>
      <c r="C436" s="9"/>
      <c r="D436" s="9"/>
      <c r="E436" s="8"/>
      <c r="F436" s="8"/>
      <c r="G436" s="8"/>
      <c r="H436" s="8"/>
      <c r="I436" s="8"/>
      <c r="J436" s="8"/>
      <c r="K436" s="8"/>
      <c r="L436" s="8"/>
      <c r="M436" s="8"/>
      <c r="N436" s="8"/>
      <c r="O436" s="8"/>
      <c r="P436" s="8"/>
      <c r="Q436" s="8"/>
      <c r="R436" s="8"/>
      <c r="S436" s="8"/>
      <c r="T436" s="8"/>
      <c r="U436" s="8"/>
      <c r="V436" s="8"/>
      <c r="W436" s="8"/>
      <c r="X436" s="8"/>
      <c r="Y436" s="8"/>
      <c r="Z436" s="8"/>
    </row>
    <row r="437" spans="1:26" ht="15.75" customHeight="1" x14ac:dyDescent="0.3">
      <c r="A437" s="8"/>
      <c r="B437" s="8"/>
      <c r="C437" s="9"/>
      <c r="D437" s="9"/>
      <c r="E437" s="8"/>
      <c r="F437" s="8"/>
      <c r="G437" s="8"/>
      <c r="H437" s="8"/>
      <c r="I437" s="8"/>
      <c r="J437" s="8"/>
      <c r="K437" s="8"/>
      <c r="L437" s="8"/>
      <c r="M437" s="8"/>
      <c r="N437" s="8"/>
      <c r="O437" s="8"/>
      <c r="P437" s="8"/>
      <c r="Q437" s="8"/>
      <c r="R437" s="8"/>
      <c r="S437" s="8"/>
      <c r="T437" s="8"/>
      <c r="U437" s="8"/>
      <c r="V437" s="8"/>
      <c r="W437" s="8"/>
      <c r="X437" s="8"/>
      <c r="Y437" s="8"/>
      <c r="Z437" s="8"/>
    </row>
    <row r="438" spans="1:26" ht="15.75" customHeight="1" x14ac:dyDescent="0.3">
      <c r="A438" s="8"/>
      <c r="B438" s="8"/>
      <c r="C438" s="9"/>
      <c r="D438" s="9"/>
      <c r="E438" s="8"/>
      <c r="F438" s="8"/>
      <c r="G438" s="8"/>
      <c r="H438" s="8"/>
      <c r="I438" s="8"/>
      <c r="J438" s="8"/>
      <c r="K438" s="8"/>
      <c r="L438" s="8"/>
      <c r="M438" s="8"/>
      <c r="N438" s="8"/>
      <c r="O438" s="8"/>
      <c r="P438" s="8"/>
      <c r="Q438" s="8"/>
      <c r="R438" s="8"/>
      <c r="S438" s="8"/>
      <c r="T438" s="8"/>
      <c r="U438" s="8"/>
      <c r="V438" s="8"/>
      <c r="W438" s="8"/>
      <c r="X438" s="8"/>
      <c r="Y438" s="8"/>
      <c r="Z438" s="8"/>
    </row>
    <row r="439" spans="1:26" ht="15.75" customHeight="1" x14ac:dyDescent="0.3">
      <c r="A439" s="8"/>
      <c r="B439" s="8"/>
      <c r="C439" s="9"/>
      <c r="D439" s="9"/>
      <c r="E439" s="8"/>
      <c r="F439" s="8"/>
      <c r="G439" s="8"/>
      <c r="H439" s="8"/>
      <c r="I439" s="8"/>
      <c r="J439" s="8"/>
      <c r="K439" s="8"/>
      <c r="L439" s="8"/>
      <c r="M439" s="8"/>
      <c r="N439" s="8"/>
      <c r="O439" s="8"/>
      <c r="P439" s="8"/>
      <c r="Q439" s="8"/>
      <c r="R439" s="8"/>
      <c r="S439" s="8"/>
      <c r="T439" s="8"/>
      <c r="U439" s="8"/>
      <c r="V439" s="8"/>
      <c r="W439" s="8"/>
      <c r="X439" s="8"/>
      <c r="Y439" s="8"/>
      <c r="Z439" s="8"/>
    </row>
    <row r="440" spans="1:26" ht="15.75" customHeight="1" x14ac:dyDescent="0.3">
      <c r="A440" s="8"/>
      <c r="B440" s="8"/>
      <c r="C440" s="9"/>
      <c r="D440" s="9"/>
      <c r="E440" s="8"/>
      <c r="F440" s="8"/>
      <c r="G440" s="8"/>
      <c r="H440" s="8"/>
      <c r="I440" s="8"/>
      <c r="J440" s="8"/>
      <c r="K440" s="8"/>
      <c r="L440" s="8"/>
      <c r="M440" s="8"/>
      <c r="N440" s="8"/>
      <c r="O440" s="8"/>
      <c r="P440" s="8"/>
      <c r="Q440" s="8"/>
      <c r="R440" s="8"/>
      <c r="S440" s="8"/>
      <c r="T440" s="8"/>
      <c r="U440" s="8"/>
      <c r="V440" s="8"/>
      <c r="W440" s="8"/>
      <c r="X440" s="8"/>
      <c r="Y440" s="8"/>
      <c r="Z440" s="8"/>
    </row>
    <row r="441" spans="1:26" ht="15.75" customHeight="1" x14ac:dyDescent="0.3">
      <c r="A441" s="8"/>
      <c r="B441" s="8"/>
      <c r="C441" s="9"/>
      <c r="D441" s="9"/>
      <c r="E441" s="8"/>
      <c r="F441" s="8"/>
      <c r="G441" s="8"/>
      <c r="H441" s="8"/>
      <c r="I441" s="8"/>
      <c r="J441" s="8"/>
      <c r="K441" s="8"/>
      <c r="L441" s="8"/>
      <c r="M441" s="8"/>
      <c r="N441" s="8"/>
      <c r="O441" s="8"/>
      <c r="P441" s="8"/>
      <c r="Q441" s="8"/>
      <c r="R441" s="8"/>
      <c r="S441" s="8"/>
      <c r="T441" s="8"/>
      <c r="U441" s="8"/>
      <c r="V441" s="8"/>
      <c r="W441" s="8"/>
      <c r="X441" s="8"/>
      <c r="Y441" s="8"/>
      <c r="Z441" s="8"/>
    </row>
    <row r="442" spans="1:26" ht="15.75" customHeight="1" x14ac:dyDescent="0.3">
      <c r="A442" s="8"/>
      <c r="B442" s="8"/>
      <c r="C442" s="9"/>
      <c r="D442" s="9"/>
      <c r="E442" s="8"/>
      <c r="F442" s="8"/>
      <c r="G442" s="8"/>
      <c r="H442" s="8"/>
      <c r="I442" s="8"/>
      <c r="J442" s="8"/>
      <c r="K442" s="8"/>
      <c r="L442" s="8"/>
      <c r="M442" s="8"/>
      <c r="N442" s="8"/>
      <c r="O442" s="8"/>
      <c r="P442" s="8"/>
      <c r="Q442" s="8"/>
      <c r="R442" s="8"/>
      <c r="S442" s="8"/>
      <c r="T442" s="8"/>
      <c r="U442" s="8"/>
      <c r="V442" s="8"/>
      <c r="W442" s="8"/>
      <c r="X442" s="8"/>
      <c r="Y442" s="8"/>
      <c r="Z442" s="8"/>
    </row>
    <row r="443" spans="1:26" ht="15.75" customHeight="1" x14ac:dyDescent="0.3">
      <c r="A443" s="8"/>
      <c r="B443" s="8"/>
      <c r="C443" s="9"/>
      <c r="D443" s="9"/>
      <c r="E443" s="8"/>
      <c r="F443" s="8"/>
      <c r="G443" s="8"/>
      <c r="H443" s="8"/>
      <c r="I443" s="8"/>
      <c r="J443" s="8"/>
      <c r="K443" s="8"/>
      <c r="L443" s="8"/>
      <c r="M443" s="8"/>
      <c r="N443" s="8"/>
      <c r="O443" s="8"/>
      <c r="P443" s="8"/>
      <c r="Q443" s="8"/>
      <c r="R443" s="8"/>
      <c r="S443" s="8"/>
      <c r="T443" s="8"/>
      <c r="U443" s="8"/>
      <c r="V443" s="8"/>
      <c r="W443" s="8"/>
      <c r="X443" s="8"/>
      <c r="Y443" s="8"/>
      <c r="Z443" s="8"/>
    </row>
    <row r="444" spans="1:26" ht="15.75" customHeight="1" x14ac:dyDescent="0.3">
      <c r="A444" s="8"/>
      <c r="B444" s="8"/>
      <c r="C444" s="9"/>
      <c r="D444" s="9"/>
      <c r="E444" s="8"/>
      <c r="F444" s="8"/>
      <c r="G444" s="8"/>
      <c r="H444" s="8"/>
      <c r="I444" s="8"/>
      <c r="J444" s="8"/>
      <c r="K444" s="8"/>
      <c r="L444" s="8"/>
      <c r="M444" s="8"/>
      <c r="N444" s="8"/>
      <c r="O444" s="8"/>
      <c r="P444" s="8"/>
      <c r="Q444" s="8"/>
      <c r="R444" s="8"/>
      <c r="S444" s="8"/>
      <c r="T444" s="8"/>
      <c r="U444" s="8"/>
      <c r="V444" s="8"/>
      <c r="W444" s="8"/>
      <c r="X444" s="8"/>
      <c r="Y444" s="8"/>
      <c r="Z444" s="8"/>
    </row>
    <row r="445" spans="1:26" ht="15.75" customHeight="1" x14ac:dyDescent="0.3">
      <c r="A445" s="8"/>
      <c r="B445" s="8"/>
      <c r="C445" s="9"/>
      <c r="D445" s="9"/>
      <c r="E445" s="8"/>
      <c r="F445" s="8"/>
      <c r="G445" s="8"/>
      <c r="H445" s="8"/>
      <c r="I445" s="8"/>
      <c r="J445" s="8"/>
      <c r="K445" s="8"/>
      <c r="L445" s="8"/>
      <c r="M445" s="8"/>
      <c r="N445" s="8"/>
      <c r="O445" s="8"/>
      <c r="P445" s="8"/>
      <c r="Q445" s="8"/>
      <c r="R445" s="8"/>
      <c r="S445" s="8"/>
      <c r="T445" s="8"/>
      <c r="U445" s="8"/>
      <c r="V445" s="8"/>
      <c r="W445" s="8"/>
      <c r="X445" s="8"/>
      <c r="Y445" s="8"/>
      <c r="Z445" s="8"/>
    </row>
    <row r="446" spans="1:26" ht="15.75" customHeight="1" x14ac:dyDescent="0.3">
      <c r="A446" s="8"/>
      <c r="B446" s="8"/>
      <c r="C446" s="9"/>
      <c r="D446" s="9"/>
      <c r="E446" s="8"/>
      <c r="F446" s="8"/>
      <c r="G446" s="8"/>
      <c r="H446" s="8"/>
      <c r="I446" s="8"/>
      <c r="J446" s="8"/>
      <c r="K446" s="8"/>
      <c r="L446" s="8"/>
      <c r="M446" s="8"/>
      <c r="N446" s="8"/>
      <c r="O446" s="8"/>
      <c r="P446" s="8"/>
      <c r="Q446" s="8"/>
      <c r="R446" s="8"/>
      <c r="S446" s="8"/>
      <c r="T446" s="8"/>
      <c r="U446" s="8"/>
      <c r="V446" s="8"/>
      <c r="W446" s="8"/>
      <c r="X446" s="8"/>
      <c r="Y446" s="8"/>
      <c r="Z446" s="8"/>
    </row>
    <row r="447" spans="1:26" ht="15.75" customHeight="1" x14ac:dyDescent="0.3">
      <c r="A447" s="8"/>
      <c r="B447" s="8"/>
      <c r="C447" s="9"/>
      <c r="D447" s="9"/>
      <c r="E447" s="8"/>
      <c r="F447" s="8"/>
      <c r="G447" s="8"/>
      <c r="H447" s="8"/>
      <c r="I447" s="8"/>
      <c r="J447" s="8"/>
      <c r="K447" s="8"/>
      <c r="L447" s="8"/>
      <c r="M447" s="8"/>
      <c r="N447" s="8"/>
      <c r="O447" s="8"/>
      <c r="P447" s="8"/>
      <c r="Q447" s="8"/>
      <c r="R447" s="8"/>
      <c r="S447" s="8"/>
      <c r="T447" s="8"/>
      <c r="U447" s="8"/>
      <c r="V447" s="8"/>
      <c r="W447" s="8"/>
      <c r="X447" s="8"/>
      <c r="Y447" s="8"/>
      <c r="Z447" s="8"/>
    </row>
    <row r="448" spans="1:26" ht="15.75" customHeight="1" x14ac:dyDescent="0.3">
      <c r="A448" s="8"/>
      <c r="B448" s="8"/>
      <c r="C448" s="9"/>
      <c r="D448" s="9"/>
      <c r="E448" s="8"/>
      <c r="F448" s="8"/>
      <c r="G448" s="8"/>
      <c r="H448" s="8"/>
      <c r="I448" s="8"/>
      <c r="J448" s="8"/>
      <c r="K448" s="8"/>
      <c r="L448" s="8"/>
      <c r="M448" s="8"/>
      <c r="N448" s="8"/>
      <c r="O448" s="8"/>
      <c r="P448" s="8"/>
      <c r="Q448" s="8"/>
      <c r="R448" s="8"/>
      <c r="S448" s="8"/>
      <c r="T448" s="8"/>
      <c r="U448" s="8"/>
      <c r="V448" s="8"/>
      <c r="W448" s="8"/>
      <c r="X448" s="8"/>
      <c r="Y448" s="8"/>
      <c r="Z448" s="8"/>
    </row>
    <row r="449" spans="1:26" ht="15.75" customHeight="1" x14ac:dyDescent="0.3">
      <c r="A449" s="8"/>
      <c r="B449" s="8"/>
      <c r="C449" s="9"/>
      <c r="D449" s="9"/>
      <c r="E449" s="8"/>
      <c r="F449" s="8"/>
      <c r="G449" s="8"/>
      <c r="H449" s="8"/>
      <c r="I449" s="8"/>
      <c r="J449" s="8"/>
      <c r="K449" s="8"/>
      <c r="L449" s="8"/>
      <c r="M449" s="8"/>
      <c r="N449" s="8"/>
      <c r="O449" s="8"/>
      <c r="P449" s="8"/>
      <c r="Q449" s="8"/>
      <c r="R449" s="8"/>
      <c r="S449" s="8"/>
      <c r="T449" s="8"/>
      <c r="U449" s="8"/>
      <c r="V449" s="8"/>
      <c r="W449" s="8"/>
      <c r="X449" s="8"/>
      <c r="Y449" s="8"/>
      <c r="Z449" s="8"/>
    </row>
    <row r="450" spans="1:26" ht="15.75" customHeight="1" x14ac:dyDescent="0.3">
      <c r="A450" s="8"/>
      <c r="B450" s="8"/>
      <c r="C450" s="9"/>
      <c r="D450" s="9"/>
      <c r="E450" s="8"/>
      <c r="F450" s="8"/>
      <c r="G450" s="8"/>
      <c r="H450" s="8"/>
      <c r="I450" s="8"/>
      <c r="J450" s="8"/>
      <c r="K450" s="8"/>
      <c r="L450" s="8"/>
      <c r="M450" s="8"/>
      <c r="N450" s="8"/>
      <c r="O450" s="8"/>
      <c r="P450" s="8"/>
      <c r="Q450" s="8"/>
      <c r="R450" s="8"/>
      <c r="S450" s="8"/>
      <c r="T450" s="8"/>
      <c r="U450" s="8"/>
      <c r="V450" s="8"/>
      <c r="W450" s="8"/>
      <c r="X450" s="8"/>
      <c r="Y450" s="8"/>
      <c r="Z450" s="8"/>
    </row>
    <row r="451" spans="1:26" ht="15.75" customHeight="1" x14ac:dyDescent="0.3">
      <c r="A451" s="8"/>
      <c r="B451" s="8"/>
      <c r="C451" s="9"/>
      <c r="D451" s="9"/>
      <c r="E451" s="8"/>
      <c r="F451" s="8"/>
      <c r="G451" s="8"/>
      <c r="H451" s="8"/>
      <c r="I451" s="8"/>
      <c r="J451" s="8"/>
      <c r="K451" s="8"/>
      <c r="L451" s="8"/>
      <c r="M451" s="8"/>
      <c r="N451" s="8"/>
      <c r="O451" s="8"/>
      <c r="P451" s="8"/>
      <c r="Q451" s="8"/>
      <c r="R451" s="8"/>
      <c r="S451" s="8"/>
      <c r="T451" s="8"/>
      <c r="U451" s="8"/>
      <c r="V451" s="8"/>
      <c r="W451" s="8"/>
      <c r="X451" s="8"/>
      <c r="Y451" s="8"/>
      <c r="Z451" s="8"/>
    </row>
    <row r="452" spans="1:26" ht="15.75" customHeight="1" x14ac:dyDescent="0.3">
      <c r="A452" s="8"/>
      <c r="B452" s="8"/>
      <c r="C452" s="9"/>
      <c r="D452" s="9"/>
      <c r="E452" s="8"/>
      <c r="F452" s="8"/>
      <c r="G452" s="8"/>
      <c r="H452" s="8"/>
      <c r="I452" s="8"/>
      <c r="J452" s="8"/>
      <c r="K452" s="8"/>
      <c r="L452" s="8"/>
      <c r="M452" s="8"/>
      <c r="N452" s="8"/>
      <c r="O452" s="8"/>
      <c r="P452" s="8"/>
      <c r="Q452" s="8"/>
      <c r="R452" s="8"/>
      <c r="S452" s="8"/>
      <c r="T452" s="8"/>
      <c r="U452" s="8"/>
      <c r="V452" s="8"/>
      <c r="W452" s="8"/>
      <c r="X452" s="8"/>
      <c r="Y452" s="8"/>
      <c r="Z452" s="8"/>
    </row>
    <row r="453" spans="1:26" ht="15.75" customHeight="1" x14ac:dyDescent="0.3">
      <c r="A453" s="8"/>
      <c r="B453" s="8"/>
      <c r="C453" s="9"/>
      <c r="D453" s="9"/>
      <c r="E453" s="8"/>
      <c r="F453" s="8"/>
      <c r="G453" s="8"/>
      <c r="H453" s="8"/>
      <c r="I453" s="8"/>
      <c r="J453" s="8"/>
      <c r="K453" s="8"/>
      <c r="L453" s="8"/>
      <c r="M453" s="8"/>
      <c r="N453" s="8"/>
      <c r="O453" s="8"/>
      <c r="P453" s="8"/>
      <c r="Q453" s="8"/>
      <c r="R453" s="8"/>
      <c r="S453" s="8"/>
      <c r="T453" s="8"/>
      <c r="U453" s="8"/>
      <c r="V453" s="8"/>
      <c r="W453" s="8"/>
      <c r="X453" s="8"/>
      <c r="Y453" s="8"/>
      <c r="Z453" s="8"/>
    </row>
    <row r="454" spans="1:26" ht="15.75" customHeight="1" x14ac:dyDescent="0.3">
      <c r="A454" s="8"/>
      <c r="B454" s="8"/>
      <c r="C454" s="9"/>
      <c r="D454" s="9"/>
      <c r="E454" s="8"/>
      <c r="F454" s="8"/>
      <c r="G454" s="8"/>
      <c r="H454" s="8"/>
      <c r="I454" s="8"/>
      <c r="J454" s="8"/>
      <c r="K454" s="8"/>
      <c r="L454" s="8"/>
      <c r="M454" s="8"/>
      <c r="N454" s="8"/>
      <c r="O454" s="8"/>
      <c r="P454" s="8"/>
      <c r="Q454" s="8"/>
      <c r="R454" s="8"/>
      <c r="S454" s="8"/>
      <c r="T454" s="8"/>
      <c r="U454" s="8"/>
      <c r="V454" s="8"/>
      <c r="W454" s="8"/>
      <c r="X454" s="8"/>
      <c r="Y454" s="8"/>
      <c r="Z454" s="8"/>
    </row>
    <row r="455" spans="1:26" ht="15.75" customHeight="1" x14ac:dyDescent="0.3">
      <c r="A455" s="8"/>
      <c r="B455" s="8"/>
      <c r="C455" s="9"/>
      <c r="D455" s="9"/>
      <c r="E455" s="8"/>
      <c r="F455" s="8"/>
      <c r="G455" s="8"/>
      <c r="H455" s="8"/>
      <c r="I455" s="8"/>
      <c r="J455" s="8"/>
      <c r="K455" s="8"/>
      <c r="L455" s="8"/>
      <c r="M455" s="8"/>
      <c r="N455" s="8"/>
      <c r="O455" s="8"/>
      <c r="P455" s="8"/>
      <c r="Q455" s="8"/>
      <c r="R455" s="8"/>
      <c r="S455" s="8"/>
      <c r="T455" s="8"/>
      <c r="U455" s="8"/>
      <c r="V455" s="8"/>
      <c r="W455" s="8"/>
      <c r="X455" s="8"/>
      <c r="Y455" s="8"/>
      <c r="Z455" s="8"/>
    </row>
    <row r="456" spans="1:26" ht="15.75" customHeight="1" x14ac:dyDescent="0.3">
      <c r="A456" s="8"/>
      <c r="B456" s="8"/>
      <c r="C456" s="9"/>
      <c r="D456" s="9"/>
      <c r="E456" s="8"/>
      <c r="F456" s="8"/>
      <c r="G456" s="8"/>
      <c r="H456" s="8"/>
      <c r="I456" s="8"/>
      <c r="J456" s="8"/>
      <c r="K456" s="8"/>
      <c r="L456" s="8"/>
      <c r="M456" s="8"/>
      <c r="N456" s="8"/>
      <c r="O456" s="8"/>
      <c r="P456" s="8"/>
      <c r="Q456" s="8"/>
      <c r="R456" s="8"/>
      <c r="S456" s="8"/>
      <c r="T456" s="8"/>
      <c r="U456" s="8"/>
      <c r="V456" s="8"/>
      <c r="W456" s="8"/>
      <c r="X456" s="8"/>
      <c r="Y456" s="8"/>
      <c r="Z456" s="8"/>
    </row>
    <row r="457" spans="1:26" ht="15.75" customHeight="1" x14ac:dyDescent="0.3">
      <c r="A457" s="8"/>
      <c r="B457" s="8"/>
      <c r="C457" s="9"/>
      <c r="D457" s="9"/>
      <c r="E457" s="8"/>
      <c r="F457" s="8"/>
      <c r="G457" s="8"/>
      <c r="H457" s="8"/>
      <c r="I457" s="8"/>
      <c r="J457" s="8"/>
      <c r="K457" s="8"/>
      <c r="L457" s="8"/>
      <c r="M457" s="8"/>
      <c r="N457" s="8"/>
      <c r="O457" s="8"/>
      <c r="P457" s="8"/>
      <c r="Q457" s="8"/>
      <c r="R457" s="8"/>
      <c r="S457" s="8"/>
      <c r="T457" s="8"/>
      <c r="U457" s="8"/>
      <c r="V457" s="8"/>
      <c r="W457" s="8"/>
      <c r="X457" s="8"/>
      <c r="Y457" s="8"/>
      <c r="Z457" s="8"/>
    </row>
    <row r="458" spans="1:26" ht="15.75" customHeight="1" x14ac:dyDescent="0.3">
      <c r="A458" s="8"/>
      <c r="B458" s="8"/>
      <c r="C458" s="9"/>
      <c r="D458" s="9"/>
      <c r="E458" s="8"/>
      <c r="F458" s="8"/>
      <c r="G458" s="8"/>
      <c r="H458" s="8"/>
      <c r="I458" s="8"/>
      <c r="J458" s="8"/>
      <c r="K458" s="8"/>
      <c r="L458" s="8"/>
      <c r="M458" s="8"/>
      <c r="N458" s="8"/>
      <c r="O458" s="8"/>
      <c r="P458" s="8"/>
      <c r="Q458" s="8"/>
      <c r="R458" s="8"/>
      <c r="S458" s="8"/>
      <c r="T458" s="8"/>
      <c r="U458" s="8"/>
      <c r="V458" s="8"/>
      <c r="W458" s="8"/>
      <c r="X458" s="8"/>
      <c r="Y458" s="8"/>
      <c r="Z458" s="8"/>
    </row>
    <row r="459" spans="1:26" ht="15.75" customHeight="1" x14ac:dyDescent="0.3">
      <c r="A459" s="8"/>
      <c r="B459" s="8"/>
      <c r="C459" s="9"/>
      <c r="D459" s="9"/>
      <c r="E459" s="8"/>
      <c r="F459" s="8"/>
      <c r="G459" s="8"/>
      <c r="H459" s="8"/>
      <c r="I459" s="8"/>
      <c r="J459" s="8"/>
      <c r="K459" s="8"/>
      <c r="L459" s="8"/>
      <c r="M459" s="8"/>
      <c r="N459" s="8"/>
      <c r="O459" s="8"/>
      <c r="P459" s="8"/>
      <c r="Q459" s="8"/>
      <c r="R459" s="8"/>
      <c r="S459" s="8"/>
      <c r="T459" s="8"/>
      <c r="U459" s="8"/>
      <c r="V459" s="8"/>
      <c r="W459" s="8"/>
      <c r="X459" s="8"/>
      <c r="Y459" s="8"/>
      <c r="Z459" s="8"/>
    </row>
    <row r="460" spans="1:26" ht="15.75" customHeight="1" x14ac:dyDescent="0.3">
      <c r="A460" s="8"/>
      <c r="B460" s="8"/>
      <c r="C460" s="9"/>
      <c r="D460" s="9"/>
      <c r="E460" s="8"/>
      <c r="F460" s="8"/>
      <c r="G460" s="8"/>
      <c r="H460" s="8"/>
      <c r="I460" s="8"/>
      <c r="J460" s="8"/>
      <c r="K460" s="8"/>
      <c r="L460" s="8"/>
      <c r="M460" s="8"/>
      <c r="N460" s="8"/>
      <c r="O460" s="8"/>
      <c r="P460" s="8"/>
      <c r="Q460" s="8"/>
      <c r="R460" s="8"/>
      <c r="S460" s="8"/>
      <c r="T460" s="8"/>
      <c r="U460" s="8"/>
      <c r="V460" s="8"/>
      <c r="W460" s="8"/>
      <c r="X460" s="8"/>
      <c r="Y460" s="8"/>
      <c r="Z460" s="8"/>
    </row>
    <row r="461" spans="1:26" ht="15.75" customHeight="1" x14ac:dyDescent="0.3">
      <c r="A461" s="8"/>
      <c r="B461" s="8"/>
      <c r="C461" s="9"/>
      <c r="D461" s="9"/>
      <c r="E461" s="8"/>
      <c r="F461" s="8"/>
      <c r="G461" s="8"/>
      <c r="H461" s="8"/>
      <c r="I461" s="8"/>
      <c r="J461" s="8"/>
      <c r="K461" s="8"/>
      <c r="L461" s="8"/>
      <c r="M461" s="8"/>
      <c r="N461" s="8"/>
      <c r="O461" s="8"/>
      <c r="P461" s="8"/>
      <c r="Q461" s="8"/>
      <c r="R461" s="8"/>
      <c r="S461" s="8"/>
      <c r="T461" s="8"/>
      <c r="U461" s="8"/>
      <c r="V461" s="8"/>
      <c r="W461" s="8"/>
      <c r="X461" s="8"/>
      <c r="Y461" s="8"/>
      <c r="Z461" s="8"/>
    </row>
    <row r="462" spans="1:26" ht="15.75" customHeight="1" x14ac:dyDescent="0.3">
      <c r="A462" s="8"/>
      <c r="B462" s="8"/>
      <c r="C462" s="9"/>
      <c r="D462" s="9"/>
      <c r="E462" s="8"/>
      <c r="F462" s="8"/>
      <c r="G462" s="8"/>
      <c r="H462" s="8"/>
      <c r="I462" s="8"/>
      <c r="J462" s="8"/>
      <c r="K462" s="8"/>
      <c r="L462" s="8"/>
      <c r="M462" s="8"/>
      <c r="N462" s="8"/>
      <c r="O462" s="8"/>
      <c r="P462" s="8"/>
      <c r="Q462" s="8"/>
      <c r="R462" s="8"/>
      <c r="S462" s="8"/>
      <c r="T462" s="8"/>
      <c r="U462" s="8"/>
      <c r="V462" s="8"/>
      <c r="W462" s="8"/>
      <c r="X462" s="8"/>
      <c r="Y462" s="8"/>
      <c r="Z462" s="8"/>
    </row>
    <row r="463" spans="1:26" ht="15.75" customHeight="1" x14ac:dyDescent="0.3">
      <c r="A463" s="8"/>
      <c r="B463" s="8"/>
      <c r="C463" s="9"/>
      <c r="D463" s="9"/>
      <c r="E463" s="8"/>
      <c r="F463" s="8"/>
      <c r="G463" s="8"/>
      <c r="H463" s="8"/>
      <c r="I463" s="8"/>
      <c r="J463" s="8"/>
      <c r="K463" s="8"/>
      <c r="L463" s="8"/>
      <c r="M463" s="8"/>
      <c r="N463" s="8"/>
      <c r="O463" s="8"/>
      <c r="P463" s="8"/>
      <c r="Q463" s="8"/>
      <c r="R463" s="8"/>
      <c r="S463" s="8"/>
      <c r="T463" s="8"/>
      <c r="U463" s="8"/>
      <c r="V463" s="8"/>
      <c r="W463" s="8"/>
      <c r="X463" s="8"/>
      <c r="Y463" s="8"/>
      <c r="Z463" s="8"/>
    </row>
    <row r="464" spans="1:26" ht="15.75" customHeight="1" x14ac:dyDescent="0.3">
      <c r="A464" s="8"/>
      <c r="B464" s="8"/>
      <c r="C464" s="9"/>
      <c r="D464" s="9"/>
      <c r="E464" s="8"/>
      <c r="F464" s="8"/>
      <c r="G464" s="8"/>
      <c r="H464" s="8"/>
      <c r="I464" s="8"/>
      <c r="J464" s="8"/>
      <c r="K464" s="8"/>
      <c r="L464" s="8"/>
      <c r="M464" s="8"/>
      <c r="N464" s="8"/>
      <c r="O464" s="8"/>
      <c r="P464" s="8"/>
      <c r="Q464" s="8"/>
      <c r="R464" s="8"/>
      <c r="S464" s="8"/>
      <c r="T464" s="8"/>
      <c r="U464" s="8"/>
      <c r="V464" s="8"/>
      <c r="W464" s="8"/>
      <c r="X464" s="8"/>
      <c r="Y464" s="8"/>
      <c r="Z464" s="8"/>
    </row>
    <row r="465" spans="1:26" ht="15.75" customHeight="1" x14ac:dyDescent="0.3">
      <c r="A465" s="8"/>
      <c r="B465" s="8"/>
      <c r="C465" s="9"/>
      <c r="D465" s="9"/>
      <c r="E465" s="8"/>
      <c r="F465" s="8"/>
      <c r="G465" s="8"/>
      <c r="H465" s="8"/>
      <c r="I465" s="8"/>
      <c r="J465" s="8"/>
      <c r="K465" s="8"/>
      <c r="L465" s="8"/>
      <c r="M465" s="8"/>
      <c r="N465" s="8"/>
      <c r="O465" s="8"/>
      <c r="P465" s="8"/>
      <c r="Q465" s="8"/>
      <c r="R465" s="8"/>
      <c r="S465" s="8"/>
      <c r="T465" s="8"/>
      <c r="U465" s="8"/>
      <c r="V465" s="8"/>
      <c r="W465" s="8"/>
      <c r="X465" s="8"/>
      <c r="Y465" s="8"/>
      <c r="Z465" s="8"/>
    </row>
    <row r="466" spans="1:26" ht="15.75" customHeight="1" x14ac:dyDescent="0.3">
      <c r="A466" s="8"/>
      <c r="B466" s="8"/>
      <c r="C466" s="9"/>
      <c r="D466" s="9"/>
      <c r="E466" s="8"/>
      <c r="F466" s="8"/>
      <c r="G466" s="8"/>
      <c r="H466" s="8"/>
      <c r="I466" s="8"/>
      <c r="J466" s="8"/>
      <c r="K466" s="8"/>
      <c r="L466" s="8"/>
      <c r="M466" s="8"/>
      <c r="N466" s="8"/>
      <c r="O466" s="8"/>
      <c r="P466" s="8"/>
      <c r="Q466" s="8"/>
      <c r="R466" s="8"/>
      <c r="S466" s="8"/>
      <c r="T466" s="8"/>
      <c r="U466" s="8"/>
      <c r="V466" s="8"/>
      <c r="W466" s="8"/>
      <c r="X466" s="8"/>
      <c r="Y466" s="8"/>
      <c r="Z466" s="8"/>
    </row>
    <row r="467" spans="1:26" ht="15.75" customHeight="1" x14ac:dyDescent="0.3">
      <c r="A467" s="8"/>
      <c r="B467" s="8"/>
      <c r="C467" s="9"/>
      <c r="D467" s="9"/>
      <c r="E467" s="8"/>
      <c r="F467" s="8"/>
      <c r="G467" s="8"/>
      <c r="H467" s="8"/>
      <c r="I467" s="8"/>
      <c r="J467" s="8"/>
      <c r="K467" s="8"/>
      <c r="L467" s="8"/>
      <c r="M467" s="8"/>
      <c r="N467" s="8"/>
      <c r="O467" s="8"/>
      <c r="P467" s="8"/>
      <c r="Q467" s="8"/>
      <c r="R467" s="8"/>
      <c r="S467" s="8"/>
      <c r="T467" s="8"/>
      <c r="U467" s="8"/>
      <c r="V467" s="8"/>
      <c r="W467" s="8"/>
      <c r="X467" s="8"/>
      <c r="Y467" s="8"/>
      <c r="Z467" s="8"/>
    </row>
    <row r="468" spans="1:26" ht="15.75" customHeight="1" x14ac:dyDescent="0.3">
      <c r="A468" s="8"/>
      <c r="B468" s="8"/>
      <c r="C468" s="9"/>
      <c r="D468" s="9"/>
      <c r="E468" s="8"/>
      <c r="F468" s="8"/>
      <c r="G468" s="8"/>
      <c r="H468" s="8"/>
      <c r="I468" s="8"/>
      <c r="J468" s="8"/>
      <c r="K468" s="8"/>
      <c r="L468" s="8"/>
      <c r="M468" s="8"/>
      <c r="N468" s="8"/>
      <c r="O468" s="8"/>
      <c r="P468" s="8"/>
      <c r="Q468" s="8"/>
      <c r="R468" s="8"/>
      <c r="S468" s="8"/>
      <c r="T468" s="8"/>
      <c r="U468" s="8"/>
      <c r="V468" s="8"/>
      <c r="W468" s="8"/>
      <c r="X468" s="8"/>
      <c r="Y468" s="8"/>
      <c r="Z468" s="8"/>
    </row>
    <row r="469" spans="1:26" ht="15.75" customHeight="1" x14ac:dyDescent="0.3">
      <c r="A469" s="8"/>
      <c r="B469" s="8"/>
      <c r="C469" s="9"/>
      <c r="D469" s="9"/>
      <c r="E469" s="8"/>
      <c r="F469" s="8"/>
      <c r="G469" s="8"/>
      <c r="H469" s="8"/>
      <c r="I469" s="8"/>
      <c r="J469" s="8"/>
      <c r="K469" s="8"/>
      <c r="L469" s="8"/>
      <c r="M469" s="8"/>
      <c r="N469" s="8"/>
      <c r="O469" s="8"/>
      <c r="P469" s="8"/>
      <c r="Q469" s="8"/>
      <c r="R469" s="8"/>
      <c r="S469" s="8"/>
      <c r="T469" s="8"/>
      <c r="U469" s="8"/>
      <c r="V469" s="8"/>
      <c r="W469" s="8"/>
      <c r="X469" s="8"/>
      <c r="Y469" s="8"/>
      <c r="Z469" s="8"/>
    </row>
    <row r="470" spans="1:26" ht="15.75" customHeight="1" x14ac:dyDescent="0.3">
      <c r="A470" s="8"/>
      <c r="B470" s="8"/>
      <c r="C470" s="9"/>
      <c r="D470" s="9"/>
      <c r="E470" s="8"/>
      <c r="F470" s="8"/>
      <c r="G470" s="8"/>
      <c r="H470" s="8"/>
      <c r="I470" s="8"/>
      <c r="J470" s="8"/>
      <c r="K470" s="8"/>
      <c r="L470" s="8"/>
      <c r="M470" s="8"/>
      <c r="N470" s="8"/>
      <c r="O470" s="8"/>
      <c r="P470" s="8"/>
      <c r="Q470" s="8"/>
      <c r="R470" s="8"/>
      <c r="S470" s="8"/>
      <c r="T470" s="8"/>
      <c r="U470" s="8"/>
      <c r="V470" s="8"/>
      <c r="W470" s="8"/>
      <c r="X470" s="8"/>
      <c r="Y470" s="8"/>
      <c r="Z470" s="8"/>
    </row>
    <row r="471" spans="1:26" ht="15.75" customHeight="1" x14ac:dyDescent="0.3">
      <c r="A471" s="8"/>
      <c r="B471" s="8"/>
      <c r="C471" s="9"/>
      <c r="D471" s="9"/>
      <c r="E471" s="8"/>
      <c r="F471" s="8"/>
      <c r="G471" s="8"/>
      <c r="H471" s="8"/>
      <c r="I471" s="8"/>
      <c r="J471" s="8"/>
      <c r="K471" s="8"/>
      <c r="L471" s="8"/>
      <c r="M471" s="8"/>
      <c r="N471" s="8"/>
      <c r="O471" s="8"/>
      <c r="P471" s="8"/>
      <c r="Q471" s="8"/>
      <c r="R471" s="8"/>
      <c r="S471" s="8"/>
      <c r="T471" s="8"/>
      <c r="U471" s="8"/>
      <c r="V471" s="8"/>
      <c r="W471" s="8"/>
      <c r="X471" s="8"/>
      <c r="Y471" s="8"/>
      <c r="Z471" s="8"/>
    </row>
    <row r="472" spans="1:26" ht="15.75" customHeight="1" x14ac:dyDescent="0.3">
      <c r="A472" s="8"/>
      <c r="B472" s="8"/>
      <c r="C472" s="9"/>
      <c r="D472" s="9"/>
      <c r="E472" s="8"/>
      <c r="F472" s="8"/>
      <c r="G472" s="8"/>
      <c r="H472" s="8"/>
      <c r="I472" s="8"/>
      <c r="J472" s="8"/>
      <c r="K472" s="8"/>
      <c r="L472" s="8"/>
      <c r="M472" s="8"/>
      <c r="N472" s="8"/>
      <c r="O472" s="8"/>
      <c r="P472" s="8"/>
      <c r="Q472" s="8"/>
      <c r="R472" s="8"/>
      <c r="S472" s="8"/>
      <c r="T472" s="8"/>
      <c r="U472" s="8"/>
      <c r="V472" s="8"/>
      <c r="W472" s="8"/>
      <c r="X472" s="8"/>
      <c r="Y472" s="8"/>
      <c r="Z472" s="8"/>
    </row>
    <row r="473" spans="1:26" ht="15.75" customHeight="1" x14ac:dyDescent="0.3">
      <c r="A473" s="8"/>
      <c r="B473" s="8"/>
      <c r="C473" s="9"/>
      <c r="D473" s="9"/>
      <c r="E473" s="8"/>
      <c r="F473" s="8"/>
      <c r="G473" s="8"/>
      <c r="H473" s="8"/>
      <c r="I473" s="8"/>
      <c r="J473" s="8"/>
      <c r="K473" s="8"/>
      <c r="L473" s="8"/>
      <c r="M473" s="8"/>
      <c r="N473" s="8"/>
      <c r="O473" s="8"/>
      <c r="P473" s="8"/>
      <c r="Q473" s="8"/>
      <c r="R473" s="8"/>
      <c r="S473" s="8"/>
      <c r="T473" s="8"/>
      <c r="U473" s="8"/>
      <c r="V473" s="8"/>
      <c r="W473" s="8"/>
      <c r="X473" s="8"/>
      <c r="Y473" s="8"/>
      <c r="Z473" s="8"/>
    </row>
    <row r="474" spans="1:26" ht="15.75" customHeight="1" x14ac:dyDescent="0.3">
      <c r="A474" s="8"/>
      <c r="B474" s="8"/>
      <c r="C474" s="9"/>
      <c r="D474" s="9"/>
      <c r="E474" s="8"/>
      <c r="F474" s="8"/>
      <c r="G474" s="8"/>
      <c r="H474" s="8"/>
      <c r="I474" s="8"/>
      <c r="J474" s="8"/>
      <c r="K474" s="8"/>
      <c r="L474" s="8"/>
      <c r="M474" s="8"/>
      <c r="N474" s="8"/>
      <c r="O474" s="8"/>
      <c r="P474" s="8"/>
      <c r="Q474" s="8"/>
      <c r="R474" s="8"/>
      <c r="S474" s="8"/>
      <c r="T474" s="8"/>
      <c r="U474" s="8"/>
      <c r="V474" s="8"/>
      <c r="W474" s="8"/>
      <c r="X474" s="8"/>
      <c r="Y474" s="8"/>
      <c r="Z474" s="8"/>
    </row>
    <row r="475" spans="1:26" ht="15.75" customHeight="1" x14ac:dyDescent="0.3">
      <c r="A475" s="8"/>
      <c r="B475" s="8"/>
      <c r="C475" s="9"/>
      <c r="D475" s="9"/>
      <c r="E475" s="8"/>
      <c r="F475" s="8"/>
      <c r="G475" s="8"/>
      <c r="H475" s="8"/>
      <c r="I475" s="8"/>
      <c r="J475" s="8"/>
      <c r="K475" s="8"/>
      <c r="L475" s="8"/>
      <c r="M475" s="8"/>
      <c r="N475" s="8"/>
      <c r="O475" s="8"/>
      <c r="P475" s="8"/>
      <c r="Q475" s="8"/>
      <c r="R475" s="8"/>
      <c r="S475" s="8"/>
      <c r="T475" s="8"/>
      <c r="U475" s="8"/>
      <c r="V475" s="8"/>
      <c r="W475" s="8"/>
      <c r="X475" s="8"/>
      <c r="Y475" s="8"/>
      <c r="Z475" s="8"/>
    </row>
    <row r="476" spans="1:26" ht="15.75" customHeight="1" x14ac:dyDescent="0.3">
      <c r="A476" s="8"/>
      <c r="B476" s="8"/>
      <c r="C476" s="9"/>
      <c r="D476" s="9"/>
      <c r="E476" s="8"/>
      <c r="F476" s="8"/>
      <c r="G476" s="8"/>
      <c r="H476" s="8"/>
      <c r="I476" s="8"/>
      <c r="J476" s="8"/>
      <c r="K476" s="8"/>
      <c r="L476" s="8"/>
      <c r="M476" s="8"/>
      <c r="N476" s="8"/>
      <c r="O476" s="8"/>
      <c r="P476" s="8"/>
      <c r="Q476" s="8"/>
      <c r="R476" s="8"/>
      <c r="S476" s="8"/>
      <c r="T476" s="8"/>
      <c r="U476" s="8"/>
      <c r="V476" s="8"/>
      <c r="W476" s="8"/>
      <c r="X476" s="8"/>
      <c r="Y476" s="8"/>
      <c r="Z476" s="8"/>
    </row>
    <row r="477" spans="1:26" ht="15.75" customHeight="1" x14ac:dyDescent="0.3">
      <c r="A477" s="8"/>
      <c r="B477" s="8"/>
      <c r="C477" s="9"/>
      <c r="D477" s="9"/>
      <c r="E477" s="8"/>
      <c r="F477" s="8"/>
      <c r="G477" s="8"/>
      <c r="H477" s="8"/>
      <c r="I477" s="8"/>
      <c r="J477" s="8"/>
      <c r="K477" s="8"/>
      <c r="L477" s="8"/>
      <c r="M477" s="8"/>
      <c r="N477" s="8"/>
      <c r="O477" s="8"/>
      <c r="P477" s="8"/>
      <c r="Q477" s="8"/>
      <c r="R477" s="8"/>
      <c r="S477" s="8"/>
      <c r="T477" s="8"/>
      <c r="U477" s="8"/>
      <c r="V477" s="8"/>
      <c r="W477" s="8"/>
      <c r="X477" s="8"/>
      <c r="Y477" s="8"/>
      <c r="Z477" s="8"/>
    </row>
    <row r="478" spans="1:26" ht="15.75" customHeight="1" x14ac:dyDescent="0.3">
      <c r="A478" s="8"/>
      <c r="B478" s="8"/>
      <c r="C478" s="9"/>
      <c r="D478" s="9"/>
      <c r="E478" s="8"/>
      <c r="F478" s="8"/>
      <c r="G478" s="8"/>
      <c r="H478" s="8"/>
      <c r="I478" s="8"/>
      <c r="J478" s="8"/>
      <c r="K478" s="8"/>
      <c r="L478" s="8"/>
      <c r="M478" s="8"/>
      <c r="N478" s="8"/>
      <c r="O478" s="8"/>
      <c r="P478" s="8"/>
      <c r="Q478" s="8"/>
      <c r="R478" s="8"/>
      <c r="S478" s="8"/>
      <c r="T478" s="8"/>
      <c r="U478" s="8"/>
      <c r="V478" s="8"/>
      <c r="W478" s="8"/>
      <c r="X478" s="8"/>
      <c r="Y478" s="8"/>
      <c r="Z478" s="8"/>
    </row>
    <row r="479" spans="1:26" ht="15.75" customHeight="1" x14ac:dyDescent="0.3">
      <c r="A479" s="8"/>
      <c r="B479" s="8"/>
      <c r="C479" s="9"/>
      <c r="D479" s="9"/>
      <c r="E479" s="8"/>
      <c r="F479" s="8"/>
      <c r="G479" s="8"/>
      <c r="H479" s="8"/>
      <c r="I479" s="8"/>
      <c r="J479" s="8"/>
      <c r="K479" s="8"/>
      <c r="L479" s="8"/>
      <c r="M479" s="8"/>
      <c r="N479" s="8"/>
      <c r="O479" s="8"/>
      <c r="P479" s="8"/>
      <c r="Q479" s="8"/>
      <c r="R479" s="8"/>
      <c r="S479" s="8"/>
      <c r="T479" s="8"/>
      <c r="U479" s="8"/>
      <c r="V479" s="8"/>
      <c r="W479" s="8"/>
      <c r="X479" s="8"/>
      <c r="Y479" s="8"/>
      <c r="Z479" s="8"/>
    </row>
    <row r="480" spans="1:26" ht="15.75" customHeight="1" x14ac:dyDescent="0.3">
      <c r="A480" s="8"/>
      <c r="B480" s="8"/>
      <c r="C480" s="9"/>
      <c r="D480" s="9"/>
      <c r="E480" s="8"/>
      <c r="F480" s="8"/>
      <c r="G480" s="8"/>
      <c r="H480" s="8"/>
      <c r="I480" s="8"/>
      <c r="J480" s="8"/>
      <c r="K480" s="8"/>
      <c r="L480" s="8"/>
      <c r="M480" s="8"/>
      <c r="N480" s="8"/>
      <c r="O480" s="8"/>
      <c r="P480" s="8"/>
      <c r="Q480" s="8"/>
      <c r="R480" s="8"/>
      <c r="S480" s="8"/>
      <c r="T480" s="8"/>
      <c r="U480" s="8"/>
      <c r="V480" s="8"/>
      <c r="W480" s="8"/>
      <c r="X480" s="8"/>
      <c r="Y480" s="8"/>
      <c r="Z480" s="8"/>
    </row>
    <row r="481" spans="1:26" ht="15.75" customHeight="1" x14ac:dyDescent="0.3">
      <c r="A481" s="8"/>
      <c r="B481" s="8"/>
      <c r="C481" s="9"/>
      <c r="D481" s="9"/>
      <c r="E481" s="8"/>
      <c r="F481" s="8"/>
      <c r="G481" s="8"/>
      <c r="H481" s="8"/>
      <c r="I481" s="8"/>
      <c r="J481" s="8"/>
      <c r="K481" s="8"/>
      <c r="L481" s="8"/>
      <c r="M481" s="8"/>
      <c r="N481" s="8"/>
      <c r="O481" s="8"/>
      <c r="P481" s="8"/>
      <c r="Q481" s="8"/>
      <c r="R481" s="8"/>
      <c r="S481" s="8"/>
      <c r="T481" s="8"/>
      <c r="U481" s="8"/>
      <c r="V481" s="8"/>
      <c r="W481" s="8"/>
      <c r="X481" s="8"/>
      <c r="Y481" s="8"/>
      <c r="Z481" s="8"/>
    </row>
    <row r="482" spans="1:26" ht="15.75" customHeight="1" x14ac:dyDescent="0.3">
      <c r="A482" s="8"/>
      <c r="B482" s="8"/>
      <c r="C482" s="9"/>
      <c r="D482" s="9"/>
      <c r="E482" s="8"/>
      <c r="F482" s="8"/>
      <c r="G482" s="8"/>
      <c r="H482" s="8"/>
      <c r="I482" s="8"/>
      <c r="J482" s="8"/>
      <c r="K482" s="8"/>
      <c r="L482" s="8"/>
      <c r="M482" s="8"/>
      <c r="N482" s="8"/>
      <c r="O482" s="8"/>
      <c r="P482" s="8"/>
      <c r="Q482" s="8"/>
      <c r="R482" s="8"/>
      <c r="S482" s="8"/>
      <c r="T482" s="8"/>
      <c r="U482" s="8"/>
      <c r="V482" s="8"/>
      <c r="W482" s="8"/>
      <c r="X482" s="8"/>
      <c r="Y482" s="8"/>
      <c r="Z482" s="8"/>
    </row>
    <row r="483" spans="1:26" ht="15.75" customHeight="1" x14ac:dyDescent="0.3">
      <c r="A483" s="8"/>
      <c r="B483" s="8"/>
      <c r="C483" s="9"/>
      <c r="D483" s="9"/>
      <c r="E483" s="8"/>
      <c r="F483" s="8"/>
      <c r="G483" s="8"/>
      <c r="H483" s="8"/>
      <c r="I483" s="8"/>
      <c r="J483" s="8"/>
      <c r="K483" s="8"/>
      <c r="L483" s="8"/>
      <c r="M483" s="8"/>
      <c r="N483" s="8"/>
      <c r="O483" s="8"/>
      <c r="P483" s="8"/>
      <c r="Q483" s="8"/>
      <c r="R483" s="8"/>
      <c r="S483" s="8"/>
      <c r="T483" s="8"/>
      <c r="U483" s="8"/>
      <c r="V483" s="8"/>
      <c r="W483" s="8"/>
      <c r="X483" s="8"/>
      <c r="Y483" s="8"/>
      <c r="Z483" s="8"/>
    </row>
    <row r="484" spans="1:26" ht="15.75" customHeight="1" x14ac:dyDescent="0.3">
      <c r="A484" s="8"/>
      <c r="B484" s="8"/>
      <c r="C484" s="9"/>
      <c r="D484" s="9"/>
      <c r="E484" s="8"/>
      <c r="F484" s="8"/>
      <c r="G484" s="8"/>
      <c r="H484" s="8"/>
      <c r="I484" s="8"/>
      <c r="J484" s="8"/>
      <c r="K484" s="8"/>
      <c r="L484" s="8"/>
      <c r="M484" s="8"/>
      <c r="N484" s="8"/>
      <c r="O484" s="8"/>
      <c r="P484" s="8"/>
      <c r="Q484" s="8"/>
      <c r="R484" s="8"/>
      <c r="S484" s="8"/>
      <c r="T484" s="8"/>
      <c r="U484" s="8"/>
      <c r="V484" s="8"/>
      <c r="W484" s="8"/>
      <c r="X484" s="8"/>
      <c r="Y484" s="8"/>
      <c r="Z484" s="8"/>
    </row>
    <row r="485" spans="1:26" ht="15.75" customHeight="1" x14ac:dyDescent="0.3">
      <c r="A485" s="8"/>
      <c r="B485" s="8"/>
      <c r="C485" s="9"/>
      <c r="D485" s="9"/>
      <c r="E485" s="8"/>
      <c r="F485" s="8"/>
      <c r="G485" s="8"/>
      <c r="H485" s="8"/>
      <c r="I485" s="8"/>
      <c r="J485" s="8"/>
      <c r="K485" s="8"/>
      <c r="L485" s="8"/>
      <c r="M485" s="8"/>
      <c r="N485" s="8"/>
      <c r="O485" s="8"/>
      <c r="P485" s="8"/>
      <c r="Q485" s="8"/>
      <c r="R485" s="8"/>
      <c r="S485" s="8"/>
      <c r="T485" s="8"/>
      <c r="U485" s="8"/>
      <c r="V485" s="8"/>
      <c r="W485" s="8"/>
      <c r="X485" s="8"/>
      <c r="Y485" s="8"/>
      <c r="Z485" s="8"/>
    </row>
    <row r="486" spans="1:26" ht="15.75" customHeight="1" x14ac:dyDescent="0.3">
      <c r="A486" s="8"/>
      <c r="B486" s="8"/>
      <c r="C486" s="9"/>
      <c r="D486" s="9"/>
      <c r="E486" s="8"/>
      <c r="F486" s="8"/>
      <c r="G486" s="8"/>
      <c r="H486" s="8"/>
      <c r="I486" s="8"/>
      <c r="J486" s="8"/>
      <c r="K486" s="8"/>
      <c r="L486" s="8"/>
      <c r="M486" s="8"/>
      <c r="N486" s="8"/>
      <c r="O486" s="8"/>
      <c r="P486" s="8"/>
      <c r="Q486" s="8"/>
      <c r="R486" s="8"/>
      <c r="S486" s="8"/>
      <c r="T486" s="8"/>
      <c r="U486" s="8"/>
      <c r="V486" s="8"/>
      <c r="W486" s="8"/>
      <c r="X486" s="8"/>
      <c r="Y486" s="8"/>
      <c r="Z486" s="8"/>
    </row>
    <row r="487" spans="1:26" ht="15.75" customHeight="1" x14ac:dyDescent="0.3">
      <c r="A487" s="8"/>
      <c r="B487" s="8"/>
      <c r="C487" s="9"/>
      <c r="D487" s="9"/>
      <c r="E487" s="8"/>
      <c r="F487" s="8"/>
      <c r="G487" s="8"/>
      <c r="H487" s="8"/>
      <c r="I487" s="8"/>
      <c r="J487" s="8"/>
      <c r="K487" s="8"/>
      <c r="L487" s="8"/>
      <c r="M487" s="8"/>
      <c r="N487" s="8"/>
      <c r="O487" s="8"/>
      <c r="P487" s="8"/>
      <c r="Q487" s="8"/>
      <c r="R487" s="8"/>
      <c r="S487" s="8"/>
      <c r="T487" s="8"/>
      <c r="U487" s="8"/>
      <c r="V487" s="8"/>
      <c r="W487" s="8"/>
      <c r="X487" s="8"/>
      <c r="Y487" s="8"/>
      <c r="Z487" s="8"/>
    </row>
    <row r="488" spans="1:26" ht="15.75" customHeight="1" x14ac:dyDescent="0.3">
      <c r="A488" s="8"/>
      <c r="B488" s="8"/>
      <c r="C488" s="9"/>
      <c r="D488" s="9"/>
      <c r="E488" s="8"/>
      <c r="F488" s="8"/>
      <c r="G488" s="8"/>
      <c r="H488" s="8"/>
      <c r="I488" s="8"/>
      <c r="J488" s="8"/>
      <c r="K488" s="8"/>
      <c r="L488" s="8"/>
      <c r="M488" s="8"/>
      <c r="N488" s="8"/>
      <c r="O488" s="8"/>
      <c r="P488" s="8"/>
      <c r="Q488" s="8"/>
      <c r="R488" s="8"/>
      <c r="S488" s="8"/>
      <c r="T488" s="8"/>
      <c r="U488" s="8"/>
      <c r="V488" s="8"/>
      <c r="W488" s="8"/>
      <c r="X488" s="8"/>
      <c r="Y488" s="8"/>
      <c r="Z488" s="8"/>
    </row>
    <row r="489" spans="1:26" ht="15.75" customHeight="1" x14ac:dyDescent="0.3">
      <c r="A489" s="8"/>
      <c r="B489" s="8"/>
      <c r="C489" s="9"/>
      <c r="D489" s="9"/>
      <c r="E489" s="8"/>
      <c r="F489" s="8"/>
      <c r="G489" s="8"/>
      <c r="H489" s="8"/>
      <c r="I489" s="8"/>
      <c r="J489" s="8"/>
      <c r="K489" s="8"/>
      <c r="L489" s="8"/>
      <c r="M489" s="8"/>
      <c r="N489" s="8"/>
      <c r="O489" s="8"/>
      <c r="P489" s="8"/>
      <c r="Q489" s="8"/>
      <c r="R489" s="8"/>
      <c r="S489" s="8"/>
      <c r="T489" s="8"/>
      <c r="U489" s="8"/>
      <c r="V489" s="8"/>
      <c r="W489" s="8"/>
      <c r="X489" s="8"/>
      <c r="Y489" s="8"/>
      <c r="Z489" s="8"/>
    </row>
    <row r="490" spans="1:26" ht="15.75" customHeight="1" x14ac:dyDescent="0.3">
      <c r="A490" s="8"/>
      <c r="B490" s="8"/>
      <c r="C490" s="9"/>
      <c r="D490" s="9"/>
      <c r="E490" s="8"/>
      <c r="F490" s="8"/>
      <c r="G490" s="8"/>
      <c r="H490" s="8"/>
      <c r="I490" s="8"/>
      <c r="J490" s="8"/>
      <c r="K490" s="8"/>
      <c r="L490" s="8"/>
      <c r="M490" s="8"/>
      <c r="N490" s="8"/>
      <c r="O490" s="8"/>
      <c r="P490" s="8"/>
      <c r="Q490" s="8"/>
      <c r="R490" s="8"/>
      <c r="S490" s="8"/>
      <c r="T490" s="8"/>
      <c r="U490" s="8"/>
      <c r="V490" s="8"/>
      <c r="W490" s="8"/>
      <c r="X490" s="8"/>
      <c r="Y490" s="8"/>
      <c r="Z490" s="8"/>
    </row>
    <row r="491" spans="1:26" ht="15.75" customHeight="1" x14ac:dyDescent="0.3">
      <c r="A491" s="8"/>
      <c r="B491" s="8"/>
      <c r="C491" s="9"/>
      <c r="D491" s="9"/>
      <c r="E491" s="8"/>
      <c r="F491" s="8"/>
      <c r="G491" s="8"/>
      <c r="H491" s="8"/>
      <c r="I491" s="8"/>
      <c r="J491" s="8"/>
      <c r="K491" s="8"/>
      <c r="L491" s="8"/>
      <c r="M491" s="8"/>
      <c r="N491" s="8"/>
      <c r="O491" s="8"/>
      <c r="P491" s="8"/>
      <c r="Q491" s="8"/>
      <c r="R491" s="8"/>
      <c r="S491" s="8"/>
      <c r="T491" s="8"/>
      <c r="U491" s="8"/>
      <c r="V491" s="8"/>
      <c r="W491" s="8"/>
      <c r="X491" s="8"/>
      <c r="Y491" s="8"/>
      <c r="Z491" s="8"/>
    </row>
    <row r="492" spans="1:26" ht="15.75" customHeight="1" x14ac:dyDescent="0.3">
      <c r="A492" s="8"/>
      <c r="B492" s="8"/>
      <c r="C492" s="9"/>
      <c r="D492" s="9"/>
      <c r="E492" s="8"/>
      <c r="F492" s="8"/>
      <c r="G492" s="8"/>
      <c r="H492" s="8"/>
      <c r="I492" s="8"/>
      <c r="J492" s="8"/>
      <c r="K492" s="8"/>
      <c r="L492" s="8"/>
      <c r="M492" s="8"/>
      <c r="N492" s="8"/>
      <c r="O492" s="8"/>
      <c r="P492" s="8"/>
      <c r="Q492" s="8"/>
      <c r="R492" s="8"/>
      <c r="S492" s="8"/>
      <c r="T492" s="8"/>
      <c r="U492" s="8"/>
      <c r="V492" s="8"/>
      <c r="W492" s="8"/>
      <c r="X492" s="8"/>
      <c r="Y492" s="8"/>
      <c r="Z492" s="8"/>
    </row>
    <row r="493" spans="1:26" ht="15.75" customHeight="1" x14ac:dyDescent="0.3">
      <c r="A493" s="8"/>
      <c r="B493" s="8"/>
      <c r="C493" s="9"/>
      <c r="D493" s="9"/>
      <c r="E493" s="8"/>
      <c r="F493" s="8"/>
      <c r="G493" s="8"/>
      <c r="H493" s="8"/>
      <c r="I493" s="8"/>
      <c r="J493" s="8"/>
      <c r="K493" s="8"/>
      <c r="L493" s="8"/>
      <c r="M493" s="8"/>
      <c r="N493" s="8"/>
      <c r="O493" s="8"/>
      <c r="P493" s="8"/>
      <c r="Q493" s="8"/>
      <c r="R493" s="8"/>
      <c r="S493" s="8"/>
      <c r="T493" s="8"/>
      <c r="U493" s="8"/>
      <c r="V493" s="8"/>
      <c r="W493" s="8"/>
      <c r="X493" s="8"/>
      <c r="Y493" s="8"/>
      <c r="Z493" s="8"/>
    </row>
    <row r="494" spans="1:26" ht="15.75" customHeight="1" x14ac:dyDescent="0.3">
      <c r="A494" s="8"/>
      <c r="B494" s="8"/>
      <c r="C494" s="9"/>
      <c r="D494" s="9"/>
      <c r="E494" s="8"/>
      <c r="F494" s="8"/>
      <c r="G494" s="8"/>
      <c r="H494" s="8"/>
      <c r="I494" s="8"/>
      <c r="J494" s="8"/>
      <c r="K494" s="8"/>
      <c r="L494" s="8"/>
      <c r="M494" s="8"/>
      <c r="N494" s="8"/>
      <c r="O494" s="8"/>
      <c r="P494" s="8"/>
      <c r="Q494" s="8"/>
      <c r="R494" s="8"/>
      <c r="S494" s="8"/>
      <c r="T494" s="8"/>
      <c r="U494" s="8"/>
      <c r="V494" s="8"/>
      <c r="W494" s="8"/>
      <c r="X494" s="8"/>
      <c r="Y494" s="8"/>
      <c r="Z494" s="8"/>
    </row>
    <row r="495" spans="1:26" ht="15.75" customHeight="1" x14ac:dyDescent="0.3">
      <c r="A495" s="8"/>
      <c r="B495" s="8"/>
      <c r="C495" s="9"/>
      <c r="D495" s="9"/>
      <c r="E495" s="8"/>
      <c r="F495" s="8"/>
      <c r="G495" s="8"/>
      <c r="H495" s="8"/>
      <c r="I495" s="8"/>
      <c r="J495" s="8"/>
      <c r="K495" s="8"/>
      <c r="L495" s="8"/>
      <c r="M495" s="8"/>
      <c r="N495" s="8"/>
      <c r="O495" s="8"/>
      <c r="P495" s="8"/>
      <c r="Q495" s="8"/>
      <c r="R495" s="8"/>
      <c r="S495" s="8"/>
      <c r="T495" s="8"/>
      <c r="U495" s="8"/>
      <c r="V495" s="8"/>
      <c r="W495" s="8"/>
      <c r="X495" s="8"/>
      <c r="Y495" s="8"/>
      <c r="Z495" s="8"/>
    </row>
    <row r="496" spans="1:26" ht="15.75" customHeight="1" x14ac:dyDescent="0.3">
      <c r="A496" s="8"/>
      <c r="B496" s="8"/>
      <c r="C496" s="9"/>
      <c r="D496" s="9"/>
      <c r="E496" s="8"/>
      <c r="F496" s="8"/>
      <c r="G496" s="8"/>
      <c r="H496" s="8"/>
      <c r="I496" s="8"/>
      <c r="J496" s="8"/>
      <c r="K496" s="8"/>
      <c r="L496" s="8"/>
      <c r="M496" s="8"/>
      <c r="N496" s="8"/>
      <c r="O496" s="8"/>
      <c r="P496" s="8"/>
      <c r="Q496" s="8"/>
      <c r="R496" s="8"/>
      <c r="S496" s="8"/>
      <c r="T496" s="8"/>
      <c r="U496" s="8"/>
      <c r="V496" s="8"/>
      <c r="W496" s="8"/>
      <c r="X496" s="8"/>
      <c r="Y496" s="8"/>
      <c r="Z496" s="8"/>
    </row>
    <row r="497" spans="1:26" ht="15.75" customHeight="1" x14ac:dyDescent="0.3">
      <c r="A497" s="8"/>
      <c r="B497" s="8"/>
      <c r="C497" s="9"/>
      <c r="D497" s="9"/>
      <c r="E497" s="8"/>
      <c r="F497" s="8"/>
      <c r="G497" s="8"/>
      <c r="H497" s="8"/>
      <c r="I497" s="8"/>
      <c r="J497" s="8"/>
      <c r="K497" s="8"/>
      <c r="L497" s="8"/>
      <c r="M497" s="8"/>
      <c r="N497" s="8"/>
      <c r="O497" s="8"/>
      <c r="P497" s="8"/>
      <c r="Q497" s="8"/>
      <c r="R497" s="8"/>
      <c r="S497" s="8"/>
      <c r="T497" s="8"/>
      <c r="U497" s="8"/>
      <c r="V497" s="8"/>
      <c r="W497" s="8"/>
      <c r="X497" s="8"/>
      <c r="Y497" s="8"/>
      <c r="Z497" s="8"/>
    </row>
    <row r="498" spans="1:26" ht="15.75" customHeight="1" x14ac:dyDescent="0.3">
      <c r="A498" s="8"/>
      <c r="B498" s="8"/>
      <c r="C498" s="9"/>
      <c r="D498" s="9"/>
      <c r="E498" s="8"/>
      <c r="F498" s="8"/>
      <c r="G498" s="8"/>
      <c r="H498" s="8"/>
      <c r="I498" s="8"/>
      <c r="J498" s="8"/>
      <c r="K498" s="8"/>
      <c r="L498" s="8"/>
      <c r="M498" s="8"/>
      <c r="N498" s="8"/>
      <c r="O498" s="8"/>
      <c r="P498" s="8"/>
      <c r="Q498" s="8"/>
      <c r="R498" s="8"/>
      <c r="S498" s="8"/>
      <c r="T498" s="8"/>
      <c r="U498" s="8"/>
      <c r="V498" s="8"/>
      <c r="W498" s="8"/>
      <c r="X498" s="8"/>
      <c r="Y498" s="8"/>
      <c r="Z498" s="8"/>
    </row>
    <row r="499" spans="1:26" ht="15.75" customHeight="1" x14ac:dyDescent="0.3">
      <c r="A499" s="8"/>
      <c r="B499" s="8"/>
      <c r="C499" s="9"/>
      <c r="D499" s="9"/>
      <c r="E499" s="8"/>
      <c r="F499" s="8"/>
      <c r="G499" s="8"/>
      <c r="H499" s="8"/>
      <c r="I499" s="8"/>
      <c r="J499" s="8"/>
      <c r="K499" s="8"/>
      <c r="L499" s="8"/>
      <c r="M499" s="8"/>
      <c r="N499" s="8"/>
      <c r="O499" s="8"/>
      <c r="P499" s="8"/>
      <c r="Q499" s="8"/>
      <c r="R499" s="8"/>
      <c r="S499" s="8"/>
      <c r="T499" s="8"/>
      <c r="U499" s="8"/>
      <c r="V499" s="8"/>
      <c r="W499" s="8"/>
      <c r="X499" s="8"/>
      <c r="Y499" s="8"/>
      <c r="Z499" s="8"/>
    </row>
    <row r="500" spans="1:26" ht="15.75" customHeight="1" x14ac:dyDescent="0.3">
      <c r="A500" s="8"/>
      <c r="B500" s="8"/>
      <c r="C500" s="9"/>
      <c r="D500" s="9"/>
      <c r="E500" s="8"/>
      <c r="F500" s="8"/>
      <c r="G500" s="8"/>
      <c r="H500" s="8"/>
      <c r="I500" s="8"/>
      <c r="J500" s="8"/>
      <c r="K500" s="8"/>
      <c r="L500" s="8"/>
      <c r="M500" s="8"/>
      <c r="N500" s="8"/>
      <c r="O500" s="8"/>
      <c r="P500" s="8"/>
      <c r="Q500" s="8"/>
      <c r="R500" s="8"/>
      <c r="S500" s="8"/>
      <c r="T500" s="8"/>
      <c r="U500" s="8"/>
      <c r="V500" s="8"/>
      <c r="W500" s="8"/>
      <c r="X500" s="8"/>
      <c r="Y500" s="8"/>
      <c r="Z500" s="8"/>
    </row>
    <row r="501" spans="1:26" ht="15.75" customHeight="1" x14ac:dyDescent="0.3">
      <c r="A501" s="8"/>
      <c r="B501" s="8"/>
      <c r="C501" s="9"/>
      <c r="D501" s="9"/>
      <c r="E501" s="8"/>
      <c r="F501" s="8"/>
      <c r="G501" s="8"/>
      <c r="H501" s="8"/>
      <c r="I501" s="8"/>
      <c r="J501" s="8"/>
      <c r="K501" s="8"/>
      <c r="L501" s="8"/>
      <c r="M501" s="8"/>
      <c r="N501" s="8"/>
      <c r="O501" s="8"/>
      <c r="P501" s="8"/>
      <c r="Q501" s="8"/>
      <c r="R501" s="8"/>
      <c r="S501" s="8"/>
      <c r="T501" s="8"/>
      <c r="U501" s="8"/>
      <c r="V501" s="8"/>
      <c r="W501" s="8"/>
      <c r="X501" s="8"/>
      <c r="Y501" s="8"/>
      <c r="Z501" s="8"/>
    </row>
    <row r="502" spans="1:26" ht="15.75" customHeight="1" x14ac:dyDescent="0.3">
      <c r="A502" s="8"/>
      <c r="B502" s="8"/>
      <c r="C502" s="9"/>
      <c r="D502" s="9"/>
      <c r="E502" s="8"/>
      <c r="F502" s="8"/>
      <c r="G502" s="8"/>
      <c r="H502" s="8"/>
      <c r="I502" s="8"/>
      <c r="J502" s="8"/>
      <c r="K502" s="8"/>
      <c r="L502" s="8"/>
      <c r="M502" s="8"/>
      <c r="N502" s="8"/>
      <c r="O502" s="8"/>
      <c r="P502" s="8"/>
      <c r="Q502" s="8"/>
      <c r="R502" s="8"/>
      <c r="S502" s="8"/>
      <c r="T502" s="8"/>
      <c r="U502" s="8"/>
      <c r="V502" s="8"/>
      <c r="W502" s="8"/>
      <c r="X502" s="8"/>
      <c r="Y502" s="8"/>
      <c r="Z502" s="8"/>
    </row>
    <row r="503" spans="1:26" ht="15.75" customHeight="1" x14ac:dyDescent="0.3">
      <c r="A503" s="8"/>
      <c r="B503" s="8"/>
      <c r="C503" s="9"/>
      <c r="D503" s="9"/>
      <c r="E503" s="8"/>
      <c r="F503" s="8"/>
      <c r="G503" s="8"/>
      <c r="H503" s="8"/>
      <c r="I503" s="8"/>
      <c r="J503" s="8"/>
      <c r="K503" s="8"/>
      <c r="L503" s="8"/>
      <c r="M503" s="8"/>
      <c r="N503" s="8"/>
      <c r="O503" s="8"/>
      <c r="P503" s="8"/>
      <c r="Q503" s="8"/>
      <c r="R503" s="8"/>
      <c r="S503" s="8"/>
      <c r="T503" s="8"/>
      <c r="U503" s="8"/>
      <c r="V503" s="8"/>
      <c r="W503" s="8"/>
      <c r="X503" s="8"/>
      <c r="Y503" s="8"/>
      <c r="Z503" s="8"/>
    </row>
    <row r="504" spans="1:26" ht="15.75" customHeight="1" x14ac:dyDescent="0.3">
      <c r="A504" s="8"/>
      <c r="B504" s="8"/>
      <c r="C504" s="9"/>
      <c r="D504" s="9"/>
      <c r="E504" s="8"/>
      <c r="F504" s="8"/>
      <c r="G504" s="8"/>
      <c r="H504" s="8"/>
      <c r="I504" s="8"/>
      <c r="J504" s="8"/>
      <c r="K504" s="8"/>
      <c r="L504" s="8"/>
      <c r="M504" s="8"/>
      <c r="N504" s="8"/>
      <c r="O504" s="8"/>
      <c r="P504" s="8"/>
      <c r="Q504" s="8"/>
      <c r="R504" s="8"/>
      <c r="S504" s="8"/>
      <c r="T504" s="8"/>
      <c r="U504" s="8"/>
      <c r="V504" s="8"/>
      <c r="W504" s="8"/>
      <c r="X504" s="8"/>
      <c r="Y504" s="8"/>
      <c r="Z504" s="8"/>
    </row>
    <row r="505" spans="1:26" ht="15.75" customHeight="1" x14ac:dyDescent="0.3">
      <c r="A505" s="8"/>
      <c r="B505" s="8"/>
      <c r="C505" s="9"/>
      <c r="D505" s="9"/>
      <c r="E505" s="8"/>
      <c r="F505" s="8"/>
      <c r="G505" s="8"/>
      <c r="H505" s="8"/>
      <c r="I505" s="8"/>
      <c r="J505" s="8"/>
      <c r="K505" s="8"/>
      <c r="L505" s="8"/>
      <c r="M505" s="8"/>
      <c r="N505" s="8"/>
      <c r="O505" s="8"/>
      <c r="P505" s="8"/>
      <c r="Q505" s="8"/>
      <c r="R505" s="8"/>
      <c r="S505" s="8"/>
      <c r="T505" s="8"/>
      <c r="U505" s="8"/>
      <c r="V505" s="8"/>
      <c r="W505" s="8"/>
      <c r="X505" s="8"/>
      <c r="Y505" s="8"/>
      <c r="Z505" s="8"/>
    </row>
    <row r="506" spans="1:26" ht="15.75" customHeight="1" x14ac:dyDescent="0.3">
      <c r="A506" s="8"/>
      <c r="B506" s="8"/>
      <c r="C506" s="9"/>
      <c r="D506" s="9"/>
      <c r="E506" s="8"/>
      <c r="F506" s="8"/>
      <c r="G506" s="8"/>
      <c r="H506" s="8"/>
      <c r="I506" s="8"/>
      <c r="J506" s="8"/>
      <c r="K506" s="8"/>
      <c r="L506" s="8"/>
      <c r="M506" s="8"/>
      <c r="N506" s="8"/>
      <c r="O506" s="8"/>
      <c r="P506" s="8"/>
      <c r="Q506" s="8"/>
      <c r="R506" s="8"/>
      <c r="S506" s="8"/>
      <c r="T506" s="8"/>
      <c r="U506" s="8"/>
      <c r="V506" s="8"/>
      <c r="W506" s="8"/>
      <c r="X506" s="8"/>
      <c r="Y506" s="8"/>
      <c r="Z506" s="8"/>
    </row>
    <row r="507" spans="1:26" ht="15.75" customHeight="1" x14ac:dyDescent="0.3">
      <c r="A507" s="8"/>
      <c r="B507" s="8"/>
      <c r="C507" s="9"/>
      <c r="D507" s="9"/>
      <c r="E507" s="8"/>
      <c r="F507" s="8"/>
      <c r="G507" s="8"/>
      <c r="H507" s="8"/>
      <c r="I507" s="8"/>
      <c r="J507" s="8"/>
      <c r="K507" s="8"/>
      <c r="L507" s="8"/>
      <c r="M507" s="8"/>
      <c r="N507" s="8"/>
      <c r="O507" s="8"/>
      <c r="P507" s="8"/>
      <c r="Q507" s="8"/>
      <c r="R507" s="8"/>
      <c r="S507" s="8"/>
      <c r="T507" s="8"/>
      <c r="U507" s="8"/>
      <c r="V507" s="8"/>
      <c r="W507" s="8"/>
      <c r="X507" s="8"/>
      <c r="Y507" s="8"/>
      <c r="Z507" s="8"/>
    </row>
    <row r="508" spans="1:26" ht="15.75" customHeight="1" x14ac:dyDescent="0.3">
      <c r="A508" s="8"/>
      <c r="B508" s="8"/>
      <c r="C508" s="9"/>
      <c r="D508" s="9"/>
      <c r="E508" s="8"/>
      <c r="F508" s="8"/>
      <c r="G508" s="8"/>
      <c r="H508" s="8"/>
      <c r="I508" s="8"/>
      <c r="J508" s="8"/>
      <c r="K508" s="8"/>
      <c r="L508" s="8"/>
      <c r="M508" s="8"/>
      <c r="N508" s="8"/>
      <c r="O508" s="8"/>
      <c r="P508" s="8"/>
      <c r="Q508" s="8"/>
      <c r="R508" s="8"/>
      <c r="S508" s="8"/>
      <c r="T508" s="8"/>
      <c r="U508" s="8"/>
      <c r="V508" s="8"/>
      <c r="W508" s="8"/>
      <c r="X508" s="8"/>
      <c r="Y508" s="8"/>
      <c r="Z508" s="8"/>
    </row>
    <row r="509" spans="1:26" ht="15.75" customHeight="1" x14ac:dyDescent="0.3">
      <c r="A509" s="8"/>
      <c r="B509" s="8"/>
      <c r="C509" s="9"/>
      <c r="D509" s="9"/>
      <c r="E509" s="8"/>
      <c r="F509" s="8"/>
      <c r="G509" s="8"/>
      <c r="H509" s="8"/>
      <c r="I509" s="8"/>
      <c r="J509" s="8"/>
      <c r="K509" s="8"/>
      <c r="L509" s="8"/>
      <c r="M509" s="8"/>
      <c r="N509" s="8"/>
      <c r="O509" s="8"/>
      <c r="P509" s="8"/>
      <c r="Q509" s="8"/>
      <c r="R509" s="8"/>
      <c r="S509" s="8"/>
      <c r="T509" s="8"/>
      <c r="U509" s="8"/>
      <c r="V509" s="8"/>
      <c r="W509" s="8"/>
      <c r="X509" s="8"/>
      <c r="Y509" s="8"/>
      <c r="Z509" s="8"/>
    </row>
    <row r="510" spans="1:26" ht="15.75" customHeight="1" x14ac:dyDescent="0.3">
      <c r="A510" s="8"/>
      <c r="B510" s="8"/>
      <c r="C510" s="9"/>
      <c r="D510" s="9"/>
      <c r="E510" s="8"/>
      <c r="F510" s="8"/>
      <c r="G510" s="8"/>
      <c r="H510" s="8"/>
      <c r="I510" s="8"/>
      <c r="J510" s="8"/>
      <c r="K510" s="8"/>
      <c r="L510" s="8"/>
      <c r="M510" s="8"/>
      <c r="N510" s="8"/>
      <c r="O510" s="8"/>
      <c r="P510" s="8"/>
      <c r="Q510" s="8"/>
      <c r="R510" s="8"/>
      <c r="S510" s="8"/>
      <c r="T510" s="8"/>
      <c r="U510" s="8"/>
      <c r="V510" s="8"/>
      <c r="W510" s="8"/>
      <c r="X510" s="8"/>
      <c r="Y510" s="8"/>
      <c r="Z510" s="8"/>
    </row>
    <row r="511" spans="1:26" ht="15.75" customHeight="1" x14ac:dyDescent="0.3">
      <c r="A511" s="8"/>
      <c r="B511" s="8"/>
      <c r="C511" s="9"/>
      <c r="D511" s="9"/>
      <c r="E511" s="8"/>
      <c r="F511" s="8"/>
      <c r="G511" s="8"/>
      <c r="H511" s="8"/>
      <c r="I511" s="8"/>
      <c r="J511" s="8"/>
      <c r="K511" s="8"/>
      <c r="L511" s="8"/>
      <c r="M511" s="8"/>
      <c r="N511" s="8"/>
      <c r="O511" s="8"/>
      <c r="P511" s="8"/>
      <c r="Q511" s="8"/>
      <c r="R511" s="8"/>
      <c r="S511" s="8"/>
      <c r="T511" s="8"/>
      <c r="U511" s="8"/>
      <c r="V511" s="8"/>
      <c r="W511" s="8"/>
      <c r="X511" s="8"/>
      <c r="Y511" s="8"/>
      <c r="Z511" s="8"/>
    </row>
    <row r="512" spans="1:26" ht="15.75" customHeight="1" x14ac:dyDescent="0.3">
      <c r="A512" s="8"/>
      <c r="B512" s="8"/>
      <c r="C512" s="9"/>
      <c r="D512" s="9"/>
      <c r="E512" s="8"/>
      <c r="F512" s="8"/>
      <c r="G512" s="8"/>
      <c r="H512" s="8"/>
      <c r="I512" s="8"/>
      <c r="J512" s="8"/>
      <c r="K512" s="8"/>
      <c r="L512" s="8"/>
      <c r="M512" s="8"/>
      <c r="N512" s="8"/>
      <c r="O512" s="8"/>
      <c r="P512" s="8"/>
      <c r="Q512" s="8"/>
      <c r="R512" s="8"/>
      <c r="S512" s="8"/>
      <c r="T512" s="8"/>
      <c r="U512" s="8"/>
      <c r="V512" s="8"/>
      <c r="W512" s="8"/>
      <c r="X512" s="8"/>
      <c r="Y512" s="8"/>
      <c r="Z512" s="8"/>
    </row>
    <row r="513" spans="1:26" ht="15.75" customHeight="1" x14ac:dyDescent="0.3">
      <c r="A513" s="8"/>
      <c r="B513" s="8"/>
      <c r="C513" s="9"/>
      <c r="D513" s="9"/>
      <c r="E513" s="8"/>
      <c r="F513" s="8"/>
      <c r="G513" s="8"/>
      <c r="H513" s="8"/>
      <c r="I513" s="8"/>
      <c r="J513" s="8"/>
      <c r="K513" s="8"/>
      <c r="L513" s="8"/>
      <c r="M513" s="8"/>
      <c r="N513" s="8"/>
      <c r="O513" s="8"/>
      <c r="P513" s="8"/>
      <c r="Q513" s="8"/>
      <c r="R513" s="8"/>
      <c r="S513" s="8"/>
      <c r="T513" s="8"/>
      <c r="U513" s="8"/>
      <c r="V513" s="8"/>
      <c r="W513" s="8"/>
      <c r="X513" s="8"/>
      <c r="Y513" s="8"/>
      <c r="Z513" s="8"/>
    </row>
    <row r="514" spans="1:26" ht="15.75" customHeight="1" x14ac:dyDescent="0.3">
      <c r="A514" s="8"/>
      <c r="B514" s="8"/>
      <c r="C514" s="9"/>
      <c r="D514" s="9"/>
      <c r="E514" s="8"/>
      <c r="F514" s="8"/>
      <c r="G514" s="8"/>
      <c r="H514" s="8"/>
      <c r="I514" s="8"/>
      <c r="J514" s="8"/>
      <c r="K514" s="8"/>
      <c r="L514" s="8"/>
      <c r="M514" s="8"/>
      <c r="N514" s="8"/>
      <c r="O514" s="8"/>
      <c r="P514" s="8"/>
      <c r="Q514" s="8"/>
      <c r="R514" s="8"/>
      <c r="S514" s="8"/>
      <c r="T514" s="8"/>
      <c r="U514" s="8"/>
      <c r="V514" s="8"/>
      <c r="W514" s="8"/>
      <c r="X514" s="8"/>
      <c r="Y514" s="8"/>
      <c r="Z514" s="8"/>
    </row>
    <row r="515" spans="1:26" ht="15.75" customHeight="1" x14ac:dyDescent="0.3">
      <c r="A515" s="8"/>
      <c r="B515" s="8"/>
      <c r="C515" s="9"/>
      <c r="D515" s="9"/>
      <c r="E515" s="8"/>
      <c r="F515" s="8"/>
      <c r="G515" s="8"/>
      <c r="H515" s="8"/>
      <c r="I515" s="8"/>
      <c r="J515" s="8"/>
      <c r="K515" s="8"/>
      <c r="L515" s="8"/>
      <c r="M515" s="8"/>
      <c r="N515" s="8"/>
      <c r="O515" s="8"/>
      <c r="P515" s="8"/>
      <c r="Q515" s="8"/>
      <c r="R515" s="8"/>
      <c r="S515" s="8"/>
      <c r="T515" s="8"/>
      <c r="U515" s="8"/>
      <c r="V515" s="8"/>
      <c r="W515" s="8"/>
      <c r="X515" s="8"/>
      <c r="Y515" s="8"/>
      <c r="Z515" s="8"/>
    </row>
    <row r="516" spans="1:26" ht="15.75" customHeight="1" x14ac:dyDescent="0.3">
      <c r="A516" s="8"/>
      <c r="B516" s="8"/>
      <c r="C516" s="9"/>
      <c r="D516" s="9"/>
      <c r="E516" s="8"/>
      <c r="F516" s="8"/>
      <c r="G516" s="8"/>
      <c r="H516" s="8"/>
      <c r="I516" s="8"/>
      <c r="J516" s="8"/>
      <c r="K516" s="8"/>
      <c r="L516" s="8"/>
      <c r="M516" s="8"/>
      <c r="N516" s="8"/>
      <c r="O516" s="8"/>
      <c r="P516" s="8"/>
      <c r="Q516" s="8"/>
      <c r="R516" s="8"/>
      <c r="S516" s="8"/>
      <c r="T516" s="8"/>
      <c r="U516" s="8"/>
      <c r="V516" s="8"/>
      <c r="W516" s="8"/>
      <c r="X516" s="8"/>
      <c r="Y516" s="8"/>
      <c r="Z516" s="8"/>
    </row>
    <row r="517" spans="1:26" ht="15.75" customHeight="1" x14ac:dyDescent="0.3">
      <c r="A517" s="8"/>
      <c r="B517" s="8"/>
      <c r="C517" s="9"/>
      <c r="D517" s="9"/>
      <c r="E517" s="8"/>
      <c r="F517" s="8"/>
      <c r="G517" s="8"/>
      <c r="H517" s="8"/>
      <c r="I517" s="8"/>
      <c r="J517" s="8"/>
      <c r="K517" s="8"/>
      <c r="L517" s="8"/>
      <c r="M517" s="8"/>
      <c r="N517" s="8"/>
      <c r="O517" s="8"/>
      <c r="P517" s="8"/>
      <c r="Q517" s="8"/>
      <c r="R517" s="8"/>
      <c r="S517" s="8"/>
      <c r="T517" s="8"/>
      <c r="U517" s="8"/>
      <c r="V517" s="8"/>
      <c r="W517" s="8"/>
      <c r="X517" s="8"/>
      <c r="Y517" s="8"/>
      <c r="Z517" s="8"/>
    </row>
    <row r="518" spans="1:26" ht="15.75" customHeight="1" x14ac:dyDescent="0.3">
      <c r="A518" s="8"/>
      <c r="B518" s="8"/>
      <c r="C518" s="9"/>
      <c r="D518" s="9"/>
      <c r="E518" s="8"/>
      <c r="F518" s="8"/>
      <c r="G518" s="8"/>
      <c r="H518" s="8"/>
      <c r="I518" s="8"/>
      <c r="J518" s="8"/>
      <c r="K518" s="8"/>
      <c r="L518" s="8"/>
      <c r="M518" s="8"/>
      <c r="N518" s="8"/>
      <c r="O518" s="8"/>
      <c r="P518" s="8"/>
      <c r="Q518" s="8"/>
      <c r="R518" s="8"/>
      <c r="S518" s="8"/>
      <c r="T518" s="8"/>
      <c r="U518" s="8"/>
      <c r="V518" s="8"/>
      <c r="W518" s="8"/>
      <c r="X518" s="8"/>
      <c r="Y518" s="8"/>
      <c r="Z518" s="8"/>
    </row>
    <row r="519" spans="1:26" ht="15.75" customHeight="1" x14ac:dyDescent="0.3">
      <c r="A519" s="8"/>
      <c r="B519" s="8"/>
      <c r="C519" s="9"/>
      <c r="D519" s="9"/>
      <c r="E519" s="8"/>
      <c r="F519" s="8"/>
      <c r="G519" s="8"/>
      <c r="H519" s="8"/>
      <c r="I519" s="8"/>
      <c r="J519" s="8"/>
      <c r="K519" s="8"/>
      <c r="L519" s="8"/>
      <c r="M519" s="8"/>
      <c r="N519" s="8"/>
      <c r="O519" s="8"/>
      <c r="P519" s="8"/>
      <c r="Q519" s="8"/>
      <c r="R519" s="8"/>
      <c r="S519" s="8"/>
      <c r="T519" s="8"/>
      <c r="U519" s="8"/>
      <c r="V519" s="8"/>
      <c r="W519" s="8"/>
      <c r="X519" s="8"/>
      <c r="Y519" s="8"/>
      <c r="Z519" s="8"/>
    </row>
    <row r="520" spans="1:26" ht="15.75" customHeight="1" x14ac:dyDescent="0.3">
      <c r="A520" s="8"/>
      <c r="B520" s="8"/>
      <c r="C520" s="9"/>
      <c r="D520" s="9"/>
      <c r="E520" s="8"/>
      <c r="F520" s="8"/>
      <c r="G520" s="8"/>
      <c r="H520" s="8"/>
      <c r="I520" s="8"/>
      <c r="J520" s="8"/>
      <c r="K520" s="8"/>
      <c r="L520" s="8"/>
      <c r="M520" s="8"/>
      <c r="N520" s="8"/>
      <c r="O520" s="8"/>
      <c r="P520" s="8"/>
      <c r="Q520" s="8"/>
      <c r="R520" s="8"/>
      <c r="S520" s="8"/>
      <c r="T520" s="8"/>
      <c r="U520" s="8"/>
      <c r="V520" s="8"/>
      <c r="W520" s="8"/>
      <c r="X520" s="8"/>
      <c r="Y520" s="8"/>
      <c r="Z520" s="8"/>
    </row>
    <row r="521" spans="1:26" ht="15.75" customHeight="1" x14ac:dyDescent="0.3">
      <c r="A521" s="8"/>
      <c r="B521" s="8"/>
      <c r="C521" s="9"/>
      <c r="D521" s="9"/>
      <c r="E521" s="8"/>
      <c r="F521" s="8"/>
      <c r="G521" s="8"/>
      <c r="H521" s="8"/>
      <c r="I521" s="8"/>
      <c r="J521" s="8"/>
      <c r="K521" s="8"/>
      <c r="L521" s="8"/>
      <c r="M521" s="8"/>
      <c r="N521" s="8"/>
      <c r="O521" s="8"/>
      <c r="P521" s="8"/>
      <c r="Q521" s="8"/>
      <c r="R521" s="8"/>
      <c r="S521" s="8"/>
      <c r="T521" s="8"/>
      <c r="U521" s="8"/>
      <c r="V521" s="8"/>
      <c r="W521" s="8"/>
      <c r="X521" s="8"/>
      <c r="Y521" s="8"/>
      <c r="Z521" s="8"/>
    </row>
    <row r="522" spans="1:26" ht="15.75" customHeight="1" x14ac:dyDescent="0.3">
      <c r="A522" s="8"/>
      <c r="B522" s="8"/>
      <c r="C522" s="9"/>
      <c r="D522" s="9"/>
      <c r="E522" s="8"/>
      <c r="F522" s="8"/>
      <c r="G522" s="8"/>
      <c r="H522" s="8"/>
      <c r="I522" s="8"/>
      <c r="J522" s="8"/>
      <c r="K522" s="8"/>
      <c r="L522" s="8"/>
      <c r="M522" s="8"/>
      <c r="N522" s="8"/>
      <c r="O522" s="8"/>
      <c r="P522" s="8"/>
      <c r="Q522" s="8"/>
      <c r="R522" s="8"/>
      <c r="S522" s="8"/>
      <c r="T522" s="8"/>
      <c r="U522" s="8"/>
      <c r="V522" s="8"/>
      <c r="W522" s="8"/>
      <c r="X522" s="8"/>
      <c r="Y522" s="8"/>
      <c r="Z522" s="8"/>
    </row>
    <row r="523" spans="1:26" ht="15.75" customHeight="1" x14ac:dyDescent="0.3">
      <c r="A523" s="8"/>
      <c r="B523" s="8"/>
      <c r="C523" s="9"/>
      <c r="D523" s="9"/>
      <c r="E523" s="8"/>
      <c r="F523" s="8"/>
      <c r="G523" s="8"/>
      <c r="H523" s="8"/>
      <c r="I523" s="8"/>
      <c r="J523" s="8"/>
      <c r="K523" s="8"/>
      <c r="L523" s="8"/>
      <c r="M523" s="8"/>
      <c r="N523" s="8"/>
      <c r="O523" s="8"/>
      <c r="P523" s="8"/>
      <c r="Q523" s="8"/>
      <c r="R523" s="8"/>
      <c r="S523" s="8"/>
      <c r="T523" s="8"/>
      <c r="U523" s="8"/>
      <c r="V523" s="8"/>
      <c r="W523" s="8"/>
      <c r="X523" s="8"/>
      <c r="Y523" s="8"/>
      <c r="Z523" s="8"/>
    </row>
    <row r="524" spans="1:26" ht="15.75" customHeight="1" x14ac:dyDescent="0.3">
      <c r="A524" s="8"/>
      <c r="B524" s="8"/>
      <c r="C524" s="9"/>
      <c r="D524" s="9"/>
      <c r="E524" s="8"/>
      <c r="F524" s="8"/>
      <c r="G524" s="8"/>
      <c r="H524" s="8"/>
      <c r="I524" s="8"/>
      <c r="J524" s="8"/>
      <c r="K524" s="8"/>
      <c r="L524" s="8"/>
      <c r="M524" s="8"/>
      <c r="N524" s="8"/>
      <c r="O524" s="8"/>
      <c r="P524" s="8"/>
      <c r="Q524" s="8"/>
      <c r="R524" s="8"/>
      <c r="S524" s="8"/>
      <c r="T524" s="8"/>
      <c r="U524" s="8"/>
      <c r="V524" s="8"/>
      <c r="W524" s="8"/>
      <c r="X524" s="8"/>
      <c r="Y524" s="8"/>
      <c r="Z524" s="8"/>
    </row>
    <row r="525" spans="1:26" ht="15.75" customHeight="1" x14ac:dyDescent="0.3">
      <c r="A525" s="8"/>
      <c r="B525" s="8"/>
      <c r="C525" s="9"/>
      <c r="D525" s="9"/>
      <c r="E525" s="8"/>
      <c r="F525" s="8"/>
      <c r="G525" s="8"/>
      <c r="H525" s="8"/>
      <c r="I525" s="8"/>
      <c r="J525" s="8"/>
      <c r="K525" s="8"/>
      <c r="L525" s="8"/>
      <c r="M525" s="8"/>
      <c r="N525" s="8"/>
      <c r="O525" s="8"/>
      <c r="P525" s="8"/>
      <c r="Q525" s="8"/>
      <c r="R525" s="8"/>
      <c r="S525" s="8"/>
      <c r="T525" s="8"/>
      <c r="U525" s="8"/>
      <c r="V525" s="8"/>
      <c r="W525" s="8"/>
      <c r="X525" s="8"/>
      <c r="Y525" s="8"/>
      <c r="Z525" s="8"/>
    </row>
    <row r="526" spans="1:26" ht="15.75" customHeight="1" x14ac:dyDescent="0.3">
      <c r="A526" s="8"/>
      <c r="B526" s="8"/>
      <c r="C526" s="9"/>
      <c r="D526" s="9"/>
      <c r="E526" s="8"/>
      <c r="F526" s="8"/>
      <c r="G526" s="8"/>
      <c r="H526" s="8"/>
      <c r="I526" s="8"/>
      <c r="J526" s="8"/>
      <c r="K526" s="8"/>
      <c r="L526" s="8"/>
      <c r="M526" s="8"/>
      <c r="N526" s="8"/>
      <c r="O526" s="8"/>
      <c r="P526" s="8"/>
      <c r="Q526" s="8"/>
      <c r="R526" s="8"/>
      <c r="S526" s="8"/>
      <c r="T526" s="8"/>
      <c r="U526" s="8"/>
      <c r="V526" s="8"/>
      <c r="W526" s="8"/>
      <c r="X526" s="8"/>
      <c r="Y526" s="8"/>
      <c r="Z526" s="8"/>
    </row>
    <row r="527" spans="1:26" ht="15.75" customHeight="1" x14ac:dyDescent="0.3">
      <c r="A527" s="8"/>
      <c r="B527" s="8"/>
      <c r="C527" s="9"/>
      <c r="D527" s="9"/>
      <c r="E527" s="8"/>
      <c r="F527" s="8"/>
      <c r="G527" s="8"/>
      <c r="H527" s="8"/>
      <c r="I527" s="8"/>
      <c r="J527" s="8"/>
      <c r="K527" s="8"/>
      <c r="L527" s="8"/>
      <c r="M527" s="8"/>
      <c r="N527" s="8"/>
      <c r="O527" s="8"/>
      <c r="P527" s="8"/>
      <c r="Q527" s="8"/>
      <c r="R527" s="8"/>
      <c r="S527" s="8"/>
      <c r="T527" s="8"/>
      <c r="U527" s="8"/>
      <c r="V527" s="8"/>
      <c r="W527" s="8"/>
      <c r="X527" s="8"/>
      <c r="Y527" s="8"/>
      <c r="Z527" s="8"/>
    </row>
    <row r="528" spans="1:26" ht="15.75" customHeight="1" x14ac:dyDescent="0.3">
      <c r="A528" s="8"/>
      <c r="B528" s="8"/>
      <c r="C528" s="9"/>
      <c r="D528" s="9"/>
      <c r="E528" s="8"/>
      <c r="F528" s="8"/>
      <c r="G528" s="8"/>
      <c r="H528" s="8"/>
      <c r="I528" s="8"/>
      <c r="J528" s="8"/>
      <c r="K528" s="8"/>
      <c r="L528" s="8"/>
      <c r="M528" s="8"/>
      <c r="N528" s="8"/>
      <c r="O528" s="8"/>
      <c r="P528" s="8"/>
      <c r="Q528" s="8"/>
      <c r="R528" s="8"/>
      <c r="S528" s="8"/>
      <c r="T528" s="8"/>
      <c r="U528" s="8"/>
      <c r="V528" s="8"/>
      <c r="W528" s="8"/>
      <c r="X528" s="8"/>
      <c r="Y528" s="8"/>
      <c r="Z528" s="8"/>
    </row>
    <row r="529" spans="1:26" ht="15.75" customHeight="1" x14ac:dyDescent="0.3">
      <c r="A529" s="8"/>
      <c r="B529" s="8"/>
      <c r="C529" s="9"/>
      <c r="D529" s="9"/>
      <c r="E529" s="8"/>
      <c r="F529" s="8"/>
      <c r="G529" s="8"/>
      <c r="H529" s="8"/>
      <c r="I529" s="8"/>
      <c r="J529" s="8"/>
      <c r="K529" s="8"/>
      <c r="L529" s="8"/>
      <c r="M529" s="8"/>
      <c r="N529" s="8"/>
      <c r="O529" s="8"/>
      <c r="P529" s="8"/>
      <c r="Q529" s="8"/>
      <c r="R529" s="8"/>
      <c r="S529" s="8"/>
      <c r="T529" s="8"/>
      <c r="U529" s="8"/>
      <c r="V529" s="8"/>
      <c r="W529" s="8"/>
      <c r="X529" s="8"/>
      <c r="Y529" s="8"/>
      <c r="Z529" s="8"/>
    </row>
    <row r="530" spans="1:26" ht="15.75" customHeight="1" x14ac:dyDescent="0.3">
      <c r="A530" s="8"/>
      <c r="B530" s="8"/>
      <c r="C530" s="9"/>
      <c r="D530" s="9"/>
      <c r="E530" s="8"/>
      <c r="F530" s="8"/>
      <c r="G530" s="8"/>
      <c r="H530" s="8"/>
      <c r="I530" s="8"/>
      <c r="J530" s="8"/>
      <c r="K530" s="8"/>
      <c r="L530" s="8"/>
      <c r="M530" s="8"/>
      <c r="N530" s="8"/>
      <c r="O530" s="8"/>
      <c r="P530" s="8"/>
      <c r="Q530" s="8"/>
      <c r="R530" s="8"/>
      <c r="S530" s="8"/>
      <c r="T530" s="8"/>
      <c r="U530" s="8"/>
      <c r="V530" s="8"/>
      <c r="W530" s="8"/>
      <c r="X530" s="8"/>
      <c r="Y530" s="8"/>
      <c r="Z530" s="8"/>
    </row>
    <row r="531" spans="1:26" ht="15.75" customHeight="1" x14ac:dyDescent="0.3">
      <c r="A531" s="8"/>
      <c r="B531" s="8"/>
      <c r="C531" s="9"/>
      <c r="D531" s="9"/>
      <c r="E531" s="8"/>
      <c r="F531" s="8"/>
      <c r="G531" s="8"/>
      <c r="H531" s="8"/>
      <c r="I531" s="8"/>
      <c r="J531" s="8"/>
      <c r="K531" s="8"/>
      <c r="L531" s="8"/>
      <c r="M531" s="8"/>
      <c r="N531" s="8"/>
      <c r="O531" s="8"/>
      <c r="P531" s="8"/>
      <c r="Q531" s="8"/>
      <c r="R531" s="8"/>
      <c r="S531" s="8"/>
      <c r="T531" s="8"/>
      <c r="U531" s="8"/>
      <c r="V531" s="8"/>
      <c r="W531" s="8"/>
      <c r="X531" s="8"/>
      <c r="Y531" s="8"/>
      <c r="Z531" s="8"/>
    </row>
    <row r="532" spans="1:26" ht="15.75" customHeight="1" x14ac:dyDescent="0.3">
      <c r="A532" s="8"/>
      <c r="B532" s="8"/>
      <c r="C532" s="9"/>
      <c r="D532" s="9"/>
      <c r="E532" s="8"/>
      <c r="F532" s="8"/>
      <c r="G532" s="8"/>
      <c r="H532" s="8"/>
      <c r="I532" s="8"/>
      <c r="J532" s="8"/>
      <c r="K532" s="8"/>
      <c r="L532" s="8"/>
      <c r="M532" s="8"/>
      <c r="N532" s="8"/>
      <c r="O532" s="8"/>
      <c r="P532" s="8"/>
      <c r="Q532" s="8"/>
      <c r="R532" s="8"/>
      <c r="S532" s="8"/>
      <c r="T532" s="8"/>
      <c r="U532" s="8"/>
      <c r="V532" s="8"/>
      <c r="W532" s="8"/>
      <c r="X532" s="8"/>
      <c r="Y532" s="8"/>
      <c r="Z532" s="8"/>
    </row>
    <row r="533" spans="1:26" ht="15.75" customHeight="1" x14ac:dyDescent="0.3">
      <c r="A533" s="8"/>
      <c r="B533" s="8"/>
      <c r="C533" s="9"/>
      <c r="D533" s="9"/>
      <c r="E533" s="8"/>
      <c r="F533" s="8"/>
      <c r="G533" s="8"/>
      <c r="H533" s="8"/>
      <c r="I533" s="8"/>
      <c r="J533" s="8"/>
      <c r="K533" s="8"/>
      <c r="L533" s="8"/>
      <c r="M533" s="8"/>
      <c r="N533" s="8"/>
      <c r="O533" s="8"/>
      <c r="P533" s="8"/>
      <c r="Q533" s="8"/>
      <c r="R533" s="8"/>
      <c r="S533" s="8"/>
      <c r="T533" s="8"/>
      <c r="U533" s="8"/>
      <c r="V533" s="8"/>
      <c r="W533" s="8"/>
      <c r="X533" s="8"/>
      <c r="Y533" s="8"/>
      <c r="Z533" s="8"/>
    </row>
    <row r="534" spans="1:26" ht="15.75" customHeight="1" x14ac:dyDescent="0.3">
      <c r="A534" s="8"/>
      <c r="B534" s="8"/>
      <c r="C534" s="9"/>
      <c r="D534" s="9"/>
      <c r="E534" s="8"/>
      <c r="F534" s="8"/>
      <c r="G534" s="8"/>
      <c r="H534" s="8"/>
      <c r="I534" s="8"/>
      <c r="J534" s="8"/>
      <c r="K534" s="8"/>
      <c r="L534" s="8"/>
      <c r="M534" s="8"/>
      <c r="N534" s="8"/>
      <c r="O534" s="8"/>
      <c r="P534" s="8"/>
      <c r="Q534" s="8"/>
      <c r="R534" s="8"/>
      <c r="S534" s="8"/>
      <c r="T534" s="8"/>
      <c r="U534" s="8"/>
      <c r="V534" s="8"/>
      <c r="W534" s="8"/>
      <c r="X534" s="8"/>
      <c r="Y534" s="8"/>
      <c r="Z534" s="8"/>
    </row>
    <row r="535" spans="1:26" ht="15.75" customHeight="1" x14ac:dyDescent="0.3">
      <c r="A535" s="8"/>
      <c r="B535" s="8"/>
      <c r="C535" s="9"/>
      <c r="D535" s="9"/>
      <c r="E535" s="8"/>
      <c r="F535" s="8"/>
      <c r="G535" s="8"/>
      <c r="H535" s="8"/>
      <c r="I535" s="8"/>
      <c r="J535" s="8"/>
      <c r="K535" s="8"/>
      <c r="L535" s="8"/>
      <c r="M535" s="8"/>
      <c r="N535" s="8"/>
      <c r="O535" s="8"/>
      <c r="P535" s="8"/>
      <c r="Q535" s="8"/>
      <c r="R535" s="8"/>
      <c r="S535" s="8"/>
      <c r="T535" s="8"/>
      <c r="U535" s="8"/>
      <c r="V535" s="8"/>
      <c r="W535" s="8"/>
      <c r="X535" s="8"/>
      <c r="Y535" s="8"/>
      <c r="Z535" s="8"/>
    </row>
    <row r="536" spans="1:26" ht="15.75" customHeight="1" x14ac:dyDescent="0.3">
      <c r="A536" s="8"/>
      <c r="B536" s="8"/>
      <c r="C536" s="9"/>
      <c r="D536" s="9"/>
      <c r="E536" s="8"/>
      <c r="F536" s="8"/>
      <c r="G536" s="8"/>
      <c r="H536" s="8"/>
      <c r="I536" s="8"/>
      <c r="J536" s="8"/>
      <c r="K536" s="8"/>
      <c r="L536" s="8"/>
      <c r="M536" s="8"/>
      <c r="N536" s="8"/>
      <c r="O536" s="8"/>
      <c r="P536" s="8"/>
      <c r="Q536" s="8"/>
      <c r="R536" s="8"/>
      <c r="S536" s="8"/>
      <c r="T536" s="8"/>
      <c r="U536" s="8"/>
      <c r="V536" s="8"/>
      <c r="W536" s="8"/>
      <c r="X536" s="8"/>
      <c r="Y536" s="8"/>
      <c r="Z536" s="8"/>
    </row>
    <row r="537" spans="1:26" ht="15.75" customHeight="1" x14ac:dyDescent="0.3">
      <c r="A537" s="8"/>
      <c r="B537" s="8"/>
      <c r="C537" s="9"/>
      <c r="D537" s="9"/>
      <c r="E537" s="8"/>
      <c r="F537" s="8"/>
      <c r="G537" s="8"/>
      <c r="H537" s="8"/>
      <c r="I537" s="8"/>
      <c r="J537" s="8"/>
      <c r="K537" s="8"/>
      <c r="L537" s="8"/>
      <c r="M537" s="8"/>
      <c r="N537" s="8"/>
      <c r="O537" s="8"/>
      <c r="P537" s="8"/>
      <c r="Q537" s="8"/>
      <c r="R537" s="8"/>
      <c r="S537" s="8"/>
      <c r="T537" s="8"/>
      <c r="U537" s="8"/>
      <c r="V537" s="8"/>
      <c r="W537" s="8"/>
      <c r="X537" s="8"/>
      <c r="Y537" s="8"/>
      <c r="Z537" s="8"/>
    </row>
    <row r="538" spans="1:26" ht="15.75" customHeight="1" x14ac:dyDescent="0.3">
      <c r="A538" s="8"/>
      <c r="B538" s="8"/>
      <c r="C538" s="9"/>
      <c r="D538" s="9"/>
      <c r="E538" s="8"/>
      <c r="F538" s="8"/>
      <c r="G538" s="8"/>
      <c r="H538" s="8"/>
      <c r="I538" s="8"/>
      <c r="J538" s="8"/>
      <c r="K538" s="8"/>
      <c r="L538" s="8"/>
      <c r="M538" s="8"/>
      <c r="N538" s="8"/>
      <c r="O538" s="8"/>
      <c r="P538" s="8"/>
      <c r="Q538" s="8"/>
      <c r="R538" s="8"/>
      <c r="S538" s="8"/>
      <c r="T538" s="8"/>
      <c r="U538" s="8"/>
      <c r="V538" s="8"/>
      <c r="W538" s="8"/>
      <c r="X538" s="8"/>
      <c r="Y538" s="8"/>
      <c r="Z538" s="8"/>
    </row>
    <row r="539" spans="1:26" ht="15.75" customHeight="1" x14ac:dyDescent="0.3">
      <c r="A539" s="8"/>
      <c r="B539" s="8"/>
      <c r="C539" s="9"/>
      <c r="D539" s="9"/>
      <c r="E539" s="8"/>
      <c r="F539" s="8"/>
      <c r="G539" s="8"/>
      <c r="H539" s="8"/>
      <c r="I539" s="8"/>
      <c r="J539" s="8"/>
      <c r="K539" s="8"/>
      <c r="L539" s="8"/>
      <c r="M539" s="8"/>
      <c r="N539" s="8"/>
      <c r="O539" s="8"/>
      <c r="P539" s="8"/>
      <c r="Q539" s="8"/>
      <c r="R539" s="8"/>
      <c r="S539" s="8"/>
      <c r="T539" s="8"/>
      <c r="U539" s="8"/>
      <c r="V539" s="8"/>
      <c r="W539" s="8"/>
      <c r="X539" s="8"/>
      <c r="Y539" s="8"/>
      <c r="Z539" s="8"/>
    </row>
    <row r="540" spans="1:26" ht="15.75" customHeight="1" x14ac:dyDescent="0.3">
      <c r="A540" s="8"/>
      <c r="B540" s="8"/>
      <c r="C540" s="9"/>
      <c r="D540" s="9"/>
      <c r="E540" s="8"/>
      <c r="F540" s="8"/>
      <c r="G540" s="8"/>
      <c r="H540" s="8"/>
      <c r="I540" s="8"/>
      <c r="J540" s="8"/>
      <c r="K540" s="8"/>
      <c r="L540" s="8"/>
      <c r="M540" s="8"/>
      <c r="N540" s="8"/>
      <c r="O540" s="8"/>
      <c r="P540" s="8"/>
      <c r="Q540" s="8"/>
      <c r="R540" s="8"/>
      <c r="S540" s="8"/>
      <c r="T540" s="8"/>
      <c r="U540" s="8"/>
      <c r="V540" s="8"/>
      <c r="W540" s="8"/>
      <c r="X540" s="8"/>
      <c r="Y540" s="8"/>
      <c r="Z540" s="8"/>
    </row>
    <row r="541" spans="1:26" ht="15.75" customHeight="1" x14ac:dyDescent="0.3">
      <c r="A541" s="8"/>
      <c r="B541" s="8"/>
      <c r="C541" s="9"/>
      <c r="D541" s="9"/>
      <c r="E541" s="8"/>
      <c r="F541" s="8"/>
      <c r="G541" s="8"/>
      <c r="H541" s="8"/>
      <c r="I541" s="8"/>
      <c r="J541" s="8"/>
      <c r="K541" s="8"/>
      <c r="L541" s="8"/>
      <c r="M541" s="8"/>
      <c r="N541" s="8"/>
      <c r="O541" s="8"/>
      <c r="P541" s="8"/>
      <c r="Q541" s="8"/>
      <c r="R541" s="8"/>
      <c r="S541" s="8"/>
      <c r="T541" s="8"/>
      <c r="U541" s="8"/>
      <c r="V541" s="8"/>
      <c r="W541" s="8"/>
      <c r="X541" s="8"/>
      <c r="Y541" s="8"/>
      <c r="Z541" s="8"/>
    </row>
    <row r="542" spans="1:26" ht="15.75" customHeight="1" x14ac:dyDescent="0.3">
      <c r="A542" s="8"/>
      <c r="B542" s="8"/>
      <c r="C542" s="9"/>
      <c r="D542" s="9"/>
      <c r="E542" s="8"/>
      <c r="F542" s="8"/>
      <c r="G542" s="8"/>
      <c r="H542" s="8"/>
      <c r="I542" s="8"/>
      <c r="J542" s="8"/>
      <c r="K542" s="8"/>
      <c r="L542" s="8"/>
      <c r="M542" s="8"/>
      <c r="N542" s="8"/>
      <c r="O542" s="8"/>
      <c r="P542" s="8"/>
      <c r="Q542" s="8"/>
      <c r="R542" s="8"/>
      <c r="S542" s="8"/>
      <c r="T542" s="8"/>
      <c r="U542" s="8"/>
      <c r="V542" s="8"/>
      <c r="W542" s="8"/>
      <c r="X542" s="8"/>
      <c r="Y542" s="8"/>
      <c r="Z542" s="8"/>
    </row>
    <row r="543" spans="1:26" ht="15.75" customHeight="1" x14ac:dyDescent="0.3">
      <c r="A543" s="8"/>
      <c r="B543" s="8"/>
      <c r="C543" s="9"/>
      <c r="D543" s="9"/>
      <c r="E543" s="8"/>
      <c r="F543" s="8"/>
      <c r="G543" s="8"/>
      <c r="H543" s="8"/>
      <c r="I543" s="8"/>
      <c r="J543" s="8"/>
      <c r="K543" s="8"/>
      <c r="L543" s="8"/>
      <c r="M543" s="8"/>
      <c r="N543" s="8"/>
      <c r="O543" s="8"/>
      <c r="P543" s="8"/>
      <c r="Q543" s="8"/>
      <c r="R543" s="8"/>
      <c r="S543" s="8"/>
      <c r="T543" s="8"/>
      <c r="U543" s="8"/>
      <c r="V543" s="8"/>
      <c r="W543" s="8"/>
      <c r="X543" s="8"/>
      <c r="Y543" s="8"/>
      <c r="Z543" s="8"/>
    </row>
    <row r="544" spans="1:26" ht="15.75" customHeight="1" x14ac:dyDescent="0.3">
      <c r="A544" s="8"/>
      <c r="B544" s="8"/>
      <c r="C544" s="9"/>
      <c r="D544" s="9"/>
      <c r="E544" s="8"/>
      <c r="F544" s="8"/>
      <c r="G544" s="8"/>
      <c r="H544" s="8"/>
      <c r="I544" s="8"/>
      <c r="J544" s="8"/>
      <c r="K544" s="8"/>
      <c r="L544" s="8"/>
      <c r="M544" s="8"/>
      <c r="N544" s="8"/>
      <c r="O544" s="8"/>
      <c r="P544" s="8"/>
      <c r="Q544" s="8"/>
      <c r="R544" s="8"/>
      <c r="S544" s="8"/>
      <c r="T544" s="8"/>
      <c r="U544" s="8"/>
      <c r="V544" s="8"/>
      <c r="W544" s="8"/>
      <c r="X544" s="8"/>
      <c r="Y544" s="8"/>
      <c r="Z544" s="8"/>
    </row>
    <row r="545" spans="1:26" ht="15.75" customHeight="1" x14ac:dyDescent="0.3">
      <c r="A545" s="8"/>
      <c r="B545" s="8"/>
      <c r="C545" s="9"/>
      <c r="D545" s="9"/>
      <c r="E545" s="8"/>
      <c r="F545" s="8"/>
      <c r="G545" s="8"/>
      <c r="H545" s="8"/>
      <c r="I545" s="8"/>
      <c r="J545" s="8"/>
      <c r="K545" s="8"/>
      <c r="L545" s="8"/>
      <c r="M545" s="8"/>
      <c r="N545" s="8"/>
      <c r="O545" s="8"/>
      <c r="P545" s="8"/>
      <c r="Q545" s="8"/>
      <c r="R545" s="8"/>
      <c r="S545" s="8"/>
      <c r="T545" s="8"/>
      <c r="U545" s="8"/>
      <c r="V545" s="8"/>
      <c r="W545" s="8"/>
      <c r="X545" s="8"/>
      <c r="Y545" s="8"/>
      <c r="Z545" s="8"/>
    </row>
    <row r="546" spans="1:26" ht="15.75" customHeight="1" x14ac:dyDescent="0.3">
      <c r="A546" s="8"/>
      <c r="B546" s="8"/>
      <c r="C546" s="9"/>
      <c r="D546" s="9"/>
      <c r="E546" s="8"/>
      <c r="F546" s="8"/>
      <c r="G546" s="8"/>
      <c r="H546" s="8"/>
      <c r="I546" s="8"/>
      <c r="J546" s="8"/>
      <c r="K546" s="8"/>
      <c r="L546" s="8"/>
      <c r="M546" s="8"/>
      <c r="N546" s="8"/>
      <c r="O546" s="8"/>
      <c r="P546" s="8"/>
      <c r="Q546" s="8"/>
      <c r="R546" s="8"/>
      <c r="S546" s="8"/>
      <c r="T546" s="8"/>
      <c r="U546" s="8"/>
      <c r="V546" s="8"/>
      <c r="W546" s="8"/>
      <c r="X546" s="8"/>
      <c r="Y546" s="8"/>
      <c r="Z546" s="8"/>
    </row>
    <row r="547" spans="1:26" ht="15.75" customHeight="1" x14ac:dyDescent="0.3">
      <c r="A547" s="8"/>
      <c r="B547" s="8"/>
      <c r="C547" s="9"/>
      <c r="D547" s="9"/>
      <c r="E547" s="8"/>
      <c r="F547" s="8"/>
      <c r="G547" s="8"/>
      <c r="H547" s="8"/>
      <c r="I547" s="8"/>
      <c r="J547" s="8"/>
      <c r="K547" s="8"/>
      <c r="L547" s="8"/>
      <c r="M547" s="8"/>
      <c r="N547" s="8"/>
      <c r="O547" s="8"/>
      <c r="P547" s="8"/>
      <c r="Q547" s="8"/>
      <c r="R547" s="8"/>
      <c r="S547" s="8"/>
      <c r="T547" s="8"/>
      <c r="U547" s="8"/>
      <c r="V547" s="8"/>
      <c r="W547" s="8"/>
      <c r="X547" s="8"/>
      <c r="Y547" s="8"/>
      <c r="Z547" s="8"/>
    </row>
    <row r="548" spans="1:26" ht="15.75" customHeight="1" x14ac:dyDescent="0.3">
      <c r="A548" s="8"/>
      <c r="B548" s="8"/>
      <c r="C548" s="9"/>
      <c r="D548" s="9"/>
      <c r="E548" s="8"/>
      <c r="F548" s="8"/>
      <c r="G548" s="8"/>
      <c r="H548" s="8"/>
      <c r="I548" s="8"/>
      <c r="J548" s="8"/>
      <c r="K548" s="8"/>
      <c r="L548" s="8"/>
      <c r="M548" s="8"/>
      <c r="N548" s="8"/>
      <c r="O548" s="8"/>
      <c r="P548" s="8"/>
      <c r="Q548" s="8"/>
      <c r="R548" s="8"/>
      <c r="S548" s="8"/>
      <c r="T548" s="8"/>
      <c r="U548" s="8"/>
      <c r="V548" s="8"/>
      <c r="W548" s="8"/>
      <c r="X548" s="8"/>
      <c r="Y548" s="8"/>
      <c r="Z548" s="8"/>
    </row>
    <row r="549" spans="1:26" ht="15.75" customHeight="1" x14ac:dyDescent="0.3">
      <c r="A549" s="8"/>
      <c r="B549" s="8"/>
      <c r="C549" s="9"/>
      <c r="D549" s="9"/>
      <c r="E549" s="8"/>
      <c r="F549" s="8"/>
      <c r="G549" s="8"/>
      <c r="H549" s="8"/>
      <c r="I549" s="8"/>
      <c r="J549" s="8"/>
      <c r="K549" s="8"/>
      <c r="L549" s="8"/>
      <c r="M549" s="8"/>
      <c r="N549" s="8"/>
      <c r="O549" s="8"/>
      <c r="P549" s="8"/>
      <c r="Q549" s="8"/>
      <c r="R549" s="8"/>
      <c r="S549" s="8"/>
      <c r="T549" s="8"/>
      <c r="U549" s="8"/>
      <c r="V549" s="8"/>
      <c r="W549" s="8"/>
      <c r="X549" s="8"/>
      <c r="Y549" s="8"/>
      <c r="Z549" s="8"/>
    </row>
    <row r="550" spans="1:26" ht="15.75" customHeight="1" x14ac:dyDescent="0.3">
      <c r="A550" s="8"/>
      <c r="B550" s="8"/>
      <c r="C550" s="9"/>
      <c r="D550" s="9"/>
      <c r="E550" s="8"/>
      <c r="F550" s="8"/>
      <c r="G550" s="8"/>
      <c r="H550" s="8"/>
      <c r="I550" s="8"/>
      <c r="J550" s="8"/>
      <c r="K550" s="8"/>
      <c r="L550" s="8"/>
      <c r="M550" s="8"/>
      <c r="N550" s="8"/>
      <c r="O550" s="8"/>
      <c r="P550" s="8"/>
      <c r="Q550" s="8"/>
      <c r="R550" s="8"/>
      <c r="S550" s="8"/>
      <c r="T550" s="8"/>
      <c r="U550" s="8"/>
      <c r="V550" s="8"/>
      <c r="W550" s="8"/>
      <c r="X550" s="8"/>
      <c r="Y550" s="8"/>
      <c r="Z550" s="8"/>
    </row>
    <row r="551" spans="1:26" ht="15.75" customHeight="1" x14ac:dyDescent="0.3">
      <c r="A551" s="8"/>
      <c r="B551" s="8"/>
      <c r="C551" s="9"/>
      <c r="D551" s="9"/>
      <c r="E551" s="8"/>
      <c r="F551" s="8"/>
      <c r="G551" s="8"/>
      <c r="H551" s="8"/>
      <c r="I551" s="8"/>
      <c r="J551" s="8"/>
      <c r="K551" s="8"/>
      <c r="L551" s="8"/>
      <c r="M551" s="8"/>
      <c r="N551" s="8"/>
      <c r="O551" s="8"/>
      <c r="P551" s="8"/>
      <c r="Q551" s="8"/>
      <c r="R551" s="8"/>
      <c r="S551" s="8"/>
      <c r="T551" s="8"/>
      <c r="U551" s="8"/>
      <c r="V551" s="8"/>
      <c r="W551" s="8"/>
      <c r="X551" s="8"/>
      <c r="Y551" s="8"/>
      <c r="Z551" s="8"/>
    </row>
    <row r="552" spans="1:26" ht="15.75" customHeight="1" x14ac:dyDescent="0.3">
      <c r="A552" s="8"/>
      <c r="B552" s="8"/>
      <c r="C552" s="9"/>
      <c r="D552" s="9"/>
      <c r="E552" s="8"/>
      <c r="F552" s="8"/>
      <c r="G552" s="8"/>
      <c r="H552" s="8"/>
      <c r="I552" s="8"/>
      <c r="J552" s="8"/>
      <c r="K552" s="8"/>
      <c r="L552" s="8"/>
      <c r="M552" s="8"/>
      <c r="N552" s="8"/>
      <c r="O552" s="8"/>
      <c r="P552" s="8"/>
      <c r="Q552" s="8"/>
      <c r="R552" s="8"/>
      <c r="S552" s="8"/>
      <c r="T552" s="8"/>
      <c r="U552" s="8"/>
      <c r="V552" s="8"/>
      <c r="W552" s="8"/>
      <c r="X552" s="8"/>
      <c r="Y552" s="8"/>
      <c r="Z552" s="8"/>
    </row>
    <row r="553" spans="1:26" ht="15.75" customHeight="1" x14ac:dyDescent="0.3">
      <c r="A553" s="8"/>
      <c r="B553" s="8"/>
      <c r="C553" s="9"/>
      <c r="D553" s="9"/>
      <c r="E553" s="8"/>
      <c r="F553" s="8"/>
      <c r="G553" s="8"/>
      <c r="H553" s="8"/>
      <c r="I553" s="8"/>
      <c r="J553" s="8"/>
      <c r="K553" s="8"/>
      <c r="L553" s="8"/>
      <c r="M553" s="8"/>
      <c r="N553" s="8"/>
      <c r="O553" s="8"/>
      <c r="P553" s="8"/>
      <c r="Q553" s="8"/>
      <c r="R553" s="8"/>
      <c r="S553" s="8"/>
      <c r="T553" s="8"/>
      <c r="U553" s="8"/>
      <c r="V553" s="8"/>
      <c r="W553" s="8"/>
      <c r="X553" s="8"/>
      <c r="Y553" s="8"/>
      <c r="Z553" s="8"/>
    </row>
    <row r="554" spans="1:26" ht="15.75" customHeight="1" x14ac:dyDescent="0.3">
      <c r="A554" s="8"/>
      <c r="B554" s="8"/>
      <c r="C554" s="9"/>
      <c r="D554" s="9"/>
      <c r="E554" s="8"/>
      <c r="F554" s="8"/>
      <c r="G554" s="8"/>
      <c r="H554" s="8"/>
      <c r="I554" s="8"/>
      <c r="J554" s="8"/>
      <c r="K554" s="8"/>
      <c r="L554" s="8"/>
      <c r="M554" s="8"/>
      <c r="N554" s="8"/>
      <c r="O554" s="8"/>
      <c r="P554" s="8"/>
      <c r="Q554" s="8"/>
      <c r="R554" s="8"/>
      <c r="S554" s="8"/>
      <c r="T554" s="8"/>
      <c r="U554" s="8"/>
      <c r="V554" s="8"/>
      <c r="W554" s="8"/>
      <c r="X554" s="8"/>
      <c r="Y554" s="8"/>
      <c r="Z554" s="8"/>
    </row>
    <row r="555" spans="1:26" ht="15.75" customHeight="1" x14ac:dyDescent="0.3">
      <c r="A555" s="8"/>
      <c r="B555" s="8"/>
      <c r="C555" s="9"/>
      <c r="D555" s="9"/>
      <c r="E555" s="8"/>
      <c r="F555" s="8"/>
      <c r="G555" s="8"/>
      <c r="H555" s="8"/>
      <c r="I555" s="8"/>
      <c r="J555" s="8"/>
      <c r="K555" s="8"/>
      <c r="L555" s="8"/>
      <c r="M555" s="8"/>
      <c r="N555" s="8"/>
      <c r="O555" s="8"/>
      <c r="P555" s="8"/>
      <c r="Q555" s="8"/>
      <c r="R555" s="8"/>
      <c r="S555" s="8"/>
      <c r="T555" s="8"/>
      <c r="U555" s="8"/>
      <c r="V555" s="8"/>
      <c r="W555" s="8"/>
      <c r="X555" s="8"/>
      <c r="Y555" s="8"/>
      <c r="Z555" s="8"/>
    </row>
    <row r="556" spans="1:26" ht="15.75" customHeight="1" x14ac:dyDescent="0.3">
      <c r="A556" s="8"/>
      <c r="B556" s="8"/>
      <c r="C556" s="9"/>
      <c r="D556" s="9"/>
      <c r="E556" s="8"/>
      <c r="F556" s="8"/>
      <c r="G556" s="8"/>
      <c r="H556" s="8"/>
      <c r="I556" s="8"/>
      <c r="J556" s="8"/>
      <c r="K556" s="8"/>
      <c r="L556" s="8"/>
      <c r="M556" s="8"/>
      <c r="N556" s="8"/>
      <c r="O556" s="8"/>
      <c r="P556" s="8"/>
      <c r="Q556" s="8"/>
      <c r="R556" s="8"/>
      <c r="S556" s="8"/>
      <c r="T556" s="8"/>
      <c r="U556" s="8"/>
      <c r="V556" s="8"/>
      <c r="W556" s="8"/>
      <c r="X556" s="8"/>
      <c r="Y556" s="8"/>
      <c r="Z556" s="8"/>
    </row>
    <row r="557" spans="1:26" ht="15.75" customHeight="1" x14ac:dyDescent="0.3">
      <c r="A557" s="8"/>
      <c r="B557" s="8"/>
      <c r="C557" s="9"/>
      <c r="D557" s="9"/>
      <c r="E557" s="8"/>
      <c r="F557" s="8"/>
      <c r="G557" s="8"/>
      <c r="H557" s="8"/>
      <c r="I557" s="8"/>
      <c r="J557" s="8"/>
      <c r="K557" s="8"/>
      <c r="L557" s="8"/>
      <c r="M557" s="8"/>
      <c r="N557" s="8"/>
      <c r="O557" s="8"/>
      <c r="P557" s="8"/>
      <c r="Q557" s="8"/>
      <c r="R557" s="8"/>
      <c r="S557" s="8"/>
      <c r="T557" s="8"/>
      <c r="U557" s="8"/>
      <c r="V557" s="8"/>
      <c r="W557" s="8"/>
      <c r="X557" s="8"/>
      <c r="Y557" s="8"/>
      <c r="Z557" s="8"/>
    </row>
    <row r="558" spans="1:26" ht="15.75" customHeight="1" x14ac:dyDescent="0.3">
      <c r="A558" s="8"/>
      <c r="B558" s="8"/>
      <c r="C558" s="9"/>
      <c r="D558" s="9"/>
      <c r="E558" s="8"/>
      <c r="F558" s="8"/>
      <c r="G558" s="8"/>
      <c r="H558" s="8"/>
      <c r="I558" s="8"/>
      <c r="J558" s="8"/>
      <c r="K558" s="8"/>
      <c r="L558" s="8"/>
      <c r="M558" s="8"/>
      <c r="N558" s="8"/>
      <c r="O558" s="8"/>
      <c r="P558" s="8"/>
      <c r="Q558" s="8"/>
      <c r="R558" s="8"/>
      <c r="S558" s="8"/>
      <c r="T558" s="8"/>
      <c r="U558" s="8"/>
      <c r="V558" s="8"/>
      <c r="W558" s="8"/>
      <c r="X558" s="8"/>
      <c r="Y558" s="8"/>
      <c r="Z558" s="8"/>
    </row>
    <row r="559" spans="1:26" ht="15.75" customHeight="1" x14ac:dyDescent="0.3">
      <c r="A559" s="8"/>
      <c r="B559" s="8"/>
      <c r="C559" s="9"/>
      <c r="D559" s="9"/>
      <c r="E559" s="8"/>
      <c r="F559" s="8"/>
      <c r="G559" s="8"/>
      <c r="H559" s="8"/>
      <c r="I559" s="8"/>
      <c r="J559" s="8"/>
      <c r="K559" s="8"/>
      <c r="L559" s="8"/>
      <c r="M559" s="8"/>
      <c r="N559" s="8"/>
      <c r="O559" s="8"/>
      <c r="P559" s="8"/>
      <c r="Q559" s="8"/>
      <c r="R559" s="8"/>
      <c r="S559" s="8"/>
      <c r="T559" s="8"/>
      <c r="U559" s="8"/>
      <c r="V559" s="8"/>
      <c r="W559" s="8"/>
      <c r="X559" s="8"/>
      <c r="Y559" s="8"/>
      <c r="Z559" s="8"/>
    </row>
    <row r="560" spans="1:26" ht="15.75" customHeight="1" x14ac:dyDescent="0.3">
      <c r="A560" s="8"/>
      <c r="B560" s="8"/>
      <c r="C560" s="9"/>
      <c r="D560" s="9"/>
      <c r="E560" s="8"/>
      <c r="F560" s="8"/>
      <c r="G560" s="8"/>
      <c r="H560" s="8"/>
      <c r="I560" s="8"/>
      <c r="J560" s="8"/>
      <c r="K560" s="8"/>
      <c r="L560" s="8"/>
      <c r="M560" s="8"/>
      <c r="N560" s="8"/>
      <c r="O560" s="8"/>
      <c r="P560" s="8"/>
      <c r="Q560" s="8"/>
      <c r="R560" s="8"/>
      <c r="S560" s="8"/>
      <c r="T560" s="8"/>
      <c r="U560" s="8"/>
      <c r="V560" s="8"/>
      <c r="W560" s="8"/>
      <c r="X560" s="8"/>
      <c r="Y560" s="8"/>
      <c r="Z560" s="8"/>
    </row>
    <row r="561" spans="1:26" ht="15.75" customHeight="1" x14ac:dyDescent="0.3">
      <c r="A561" s="8"/>
      <c r="B561" s="8"/>
      <c r="C561" s="9"/>
      <c r="D561" s="9"/>
      <c r="E561" s="8"/>
      <c r="F561" s="8"/>
      <c r="G561" s="8"/>
      <c r="H561" s="8"/>
      <c r="I561" s="8"/>
      <c r="J561" s="8"/>
      <c r="K561" s="8"/>
      <c r="L561" s="8"/>
      <c r="M561" s="8"/>
      <c r="N561" s="8"/>
      <c r="O561" s="8"/>
      <c r="P561" s="8"/>
      <c r="Q561" s="8"/>
      <c r="R561" s="8"/>
      <c r="S561" s="8"/>
      <c r="T561" s="8"/>
      <c r="U561" s="8"/>
      <c r="V561" s="8"/>
      <c r="W561" s="8"/>
      <c r="X561" s="8"/>
      <c r="Y561" s="8"/>
      <c r="Z561" s="8"/>
    </row>
    <row r="562" spans="1:26" ht="15.75" customHeight="1" x14ac:dyDescent="0.3">
      <c r="A562" s="8"/>
      <c r="B562" s="8"/>
      <c r="C562" s="9"/>
      <c r="D562" s="9"/>
      <c r="E562" s="8"/>
      <c r="F562" s="8"/>
      <c r="G562" s="8"/>
      <c r="H562" s="8"/>
      <c r="I562" s="8"/>
      <c r="J562" s="8"/>
      <c r="K562" s="8"/>
      <c r="L562" s="8"/>
      <c r="M562" s="8"/>
      <c r="N562" s="8"/>
      <c r="O562" s="8"/>
      <c r="P562" s="8"/>
      <c r="Q562" s="8"/>
      <c r="R562" s="8"/>
      <c r="S562" s="8"/>
      <c r="T562" s="8"/>
      <c r="U562" s="8"/>
      <c r="V562" s="8"/>
      <c r="W562" s="8"/>
      <c r="X562" s="8"/>
      <c r="Y562" s="8"/>
      <c r="Z562" s="8"/>
    </row>
    <row r="563" spans="1:26" ht="15.75" customHeight="1" x14ac:dyDescent="0.3">
      <c r="A563" s="8"/>
      <c r="B563" s="8"/>
      <c r="C563" s="9"/>
      <c r="D563" s="9"/>
      <c r="E563" s="8"/>
      <c r="F563" s="8"/>
      <c r="G563" s="8"/>
      <c r="H563" s="8"/>
      <c r="I563" s="8"/>
      <c r="J563" s="8"/>
      <c r="K563" s="8"/>
      <c r="L563" s="8"/>
      <c r="M563" s="8"/>
      <c r="N563" s="8"/>
      <c r="O563" s="8"/>
      <c r="P563" s="8"/>
      <c r="Q563" s="8"/>
      <c r="R563" s="8"/>
      <c r="S563" s="8"/>
      <c r="T563" s="8"/>
      <c r="U563" s="8"/>
      <c r="V563" s="8"/>
      <c r="W563" s="8"/>
      <c r="X563" s="8"/>
      <c r="Y563" s="8"/>
      <c r="Z563" s="8"/>
    </row>
    <row r="564" spans="1:26" ht="15.75" customHeight="1" x14ac:dyDescent="0.3">
      <c r="A564" s="8"/>
      <c r="B564" s="8"/>
      <c r="C564" s="9"/>
      <c r="D564" s="9"/>
      <c r="E564" s="8"/>
      <c r="F564" s="8"/>
      <c r="G564" s="8"/>
      <c r="H564" s="8"/>
      <c r="I564" s="8"/>
      <c r="J564" s="8"/>
      <c r="K564" s="8"/>
      <c r="L564" s="8"/>
      <c r="M564" s="8"/>
      <c r="N564" s="8"/>
      <c r="O564" s="8"/>
      <c r="P564" s="8"/>
      <c r="Q564" s="8"/>
      <c r="R564" s="8"/>
      <c r="S564" s="8"/>
      <c r="T564" s="8"/>
      <c r="U564" s="8"/>
      <c r="V564" s="8"/>
      <c r="W564" s="8"/>
      <c r="X564" s="8"/>
      <c r="Y564" s="8"/>
      <c r="Z564" s="8"/>
    </row>
    <row r="565" spans="1:26" ht="15.75" customHeight="1" x14ac:dyDescent="0.3">
      <c r="A565" s="8"/>
      <c r="B565" s="8"/>
      <c r="C565" s="9"/>
      <c r="D565" s="9"/>
      <c r="E565" s="8"/>
      <c r="F565" s="8"/>
      <c r="G565" s="8"/>
      <c r="H565" s="8"/>
      <c r="I565" s="8"/>
      <c r="J565" s="8"/>
      <c r="K565" s="8"/>
      <c r="L565" s="8"/>
      <c r="M565" s="8"/>
      <c r="N565" s="8"/>
      <c r="O565" s="8"/>
      <c r="P565" s="8"/>
      <c r="Q565" s="8"/>
      <c r="R565" s="8"/>
      <c r="S565" s="8"/>
      <c r="T565" s="8"/>
      <c r="U565" s="8"/>
      <c r="V565" s="8"/>
      <c r="W565" s="8"/>
      <c r="X565" s="8"/>
      <c r="Y565" s="8"/>
      <c r="Z565" s="8"/>
    </row>
    <row r="566" spans="1:26" ht="15.75" customHeight="1" x14ac:dyDescent="0.3">
      <c r="A566" s="8"/>
      <c r="B566" s="8"/>
      <c r="C566" s="9"/>
      <c r="D566" s="9"/>
      <c r="E566" s="8"/>
      <c r="F566" s="8"/>
      <c r="G566" s="8"/>
      <c r="H566" s="8"/>
      <c r="I566" s="8"/>
      <c r="J566" s="8"/>
      <c r="K566" s="8"/>
      <c r="L566" s="8"/>
      <c r="M566" s="8"/>
      <c r="N566" s="8"/>
      <c r="O566" s="8"/>
      <c r="P566" s="8"/>
      <c r="Q566" s="8"/>
      <c r="R566" s="8"/>
      <c r="S566" s="8"/>
      <c r="T566" s="8"/>
      <c r="U566" s="8"/>
      <c r="V566" s="8"/>
      <c r="W566" s="8"/>
      <c r="X566" s="8"/>
      <c r="Y566" s="8"/>
      <c r="Z566" s="8"/>
    </row>
    <row r="567" spans="1:26" ht="15.75" customHeight="1" x14ac:dyDescent="0.3">
      <c r="A567" s="8"/>
      <c r="B567" s="8"/>
      <c r="C567" s="9"/>
      <c r="D567" s="9"/>
      <c r="E567" s="8"/>
      <c r="F567" s="8"/>
      <c r="G567" s="8"/>
      <c r="H567" s="8"/>
      <c r="I567" s="8"/>
      <c r="J567" s="8"/>
      <c r="K567" s="8"/>
      <c r="L567" s="8"/>
      <c r="M567" s="8"/>
      <c r="N567" s="8"/>
      <c r="O567" s="8"/>
      <c r="P567" s="8"/>
      <c r="Q567" s="8"/>
      <c r="R567" s="8"/>
      <c r="S567" s="8"/>
      <c r="T567" s="8"/>
      <c r="U567" s="8"/>
      <c r="V567" s="8"/>
      <c r="W567" s="8"/>
      <c r="X567" s="8"/>
      <c r="Y567" s="8"/>
      <c r="Z567" s="8"/>
    </row>
    <row r="568" spans="1:26" ht="15.75" customHeight="1" x14ac:dyDescent="0.3">
      <c r="A568" s="8"/>
      <c r="B568" s="8"/>
      <c r="C568" s="9"/>
      <c r="D568" s="9"/>
      <c r="E568" s="8"/>
      <c r="F568" s="8"/>
      <c r="G568" s="8"/>
      <c r="H568" s="8"/>
      <c r="I568" s="8"/>
      <c r="J568" s="8"/>
      <c r="K568" s="8"/>
      <c r="L568" s="8"/>
      <c r="M568" s="8"/>
      <c r="N568" s="8"/>
      <c r="O568" s="8"/>
      <c r="P568" s="8"/>
      <c r="Q568" s="8"/>
      <c r="R568" s="8"/>
      <c r="S568" s="8"/>
      <c r="T568" s="8"/>
      <c r="U568" s="8"/>
      <c r="V568" s="8"/>
      <c r="W568" s="8"/>
      <c r="X568" s="8"/>
      <c r="Y568" s="8"/>
      <c r="Z568" s="8"/>
    </row>
    <row r="569" spans="1:26" ht="15.75" customHeight="1" x14ac:dyDescent="0.3">
      <c r="A569" s="8"/>
      <c r="B569" s="8"/>
      <c r="C569" s="9"/>
      <c r="D569" s="9"/>
      <c r="E569" s="8"/>
      <c r="F569" s="8"/>
      <c r="G569" s="8"/>
      <c r="H569" s="8"/>
      <c r="I569" s="8"/>
      <c r="J569" s="8"/>
      <c r="K569" s="8"/>
      <c r="L569" s="8"/>
      <c r="M569" s="8"/>
      <c r="N569" s="8"/>
      <c r="O569" s="8"/>
      <c r="P569" s="8"/>
      <c r="Q569" s="8"/>
      <c r="R569" s="8"/>
      <c r="S569" s="8"/>
      <c r="T569" s="8"/>
      <c r="U569" s="8"/>
      <c r="V569" s="8"/>
      <c r="W569" s="8"/>
      <c r="X569" s="8"/>
      <c r="Y569" s="8"/>
      <c r="Z569" s="8"/>
    </row>
    <row r="570" spans="1:26" ht="15.75" customHeight="1" x14ac:dyDescent="0.3">
      <c r="A570" s="8"/>
      <c r="B570" s="8"/>
      <c r="C570" s="9"/>
      <c r="D570" s="9"/>
      <c r="E570" s="8"/>
      <c r="F570" s="8"/>
      <c r="G570" s="8"/>
      <c r="H570" s="8"/>
      <c r="I570" s="8"/>
      <c r="J570" s="8"/>
      <c r="K570" s="8"/>
      <c r="L570" s="8"/>
      <c r="M570" s="8"/>
      <c r="N570" s="8"/>
      <c r="O570" s="8"/>
      <c r="P570" s="8"/>
      <c r="Q570" s="8"/>
      <c r="R570" s="8"/>
      <c r="S570" s="8"/>
      <c r="T570" s="8"/>
      <c r="U570" s="8"/>
      <c r="V570" s="8"/>
      <c r="W570" s="8"/>
      <c r="X570" s="8"/>
      <c r="Y570" s="8"/>
      <c r="Z570" s="8"/>
    </row>
    <row r="571" spans="1:26" ht="15.75" customHeight="1" x14ac:dyDescent="0.3">
      <c r="A571" s="8"/>
      <c r="B571" s="8"/>
      <c r="C571" s="9"/>
      <c r="D571" s="9"/>
      <c r="E571" s="8"/>
      <c r="F571" s="8"/>
      <c r="G571" s="8"/>
      <c r="H571" s="8"/>
      <c r="I571" s="8"/>
      <c r="J571" s="8"/>
      <c r="K571" s="8"/>
      <c r="L571" s="8"/>
      <c r="M571" s="8"/>
      <c r="N571" s="8"/>
      <c r="O571" s="8"/>
      <c r="P571" s="8"/>
      <c r="Q571" s="8"/>
      <c r="R571" s="8"/>
      <c r="S571" s="8"/>
      <c r="T571" s="8"/>
      <c r="U571" s="8"/>
      <c r="V571" s="8"/>
      <c r="W571" s="8"/>
      <c r="X571" s="8"/>
      <c r="Y571" s="8"/>
      <c r="Z571" s="8"/>
    </row>
    <row r="572" spans="1:26" ht="15.75" customHeight="1" x14ac:dyDescent="0.3">
      <c r="A572" s="8"/>
      <c r="B572" s="8"/>
      <c r="C572" s="9"/>
      <c r="D572" s="9"/>
      <c r="E572" s="8"/>
      <c r="F572" s="8"/>
      <c r="G572" s="8"/>
      <c r="H572" s="8"/>
      <c r="I572" s="8"/>
      <c r="J572" s="8"/>
      <c r="K572" s="8"/>
      <c r="L572" s="8"/>
      <c r="M572" s="8"/>
      <c r="N572" s="8"/>
      <c r="O572" s="8"/>
      <c r="P572" s="8"/>
      <c r="Q572" s="8"/>
      <c r="R572" s="8"/>
      <c r="S572" s="8"/>
      <c r="T572" s="8"/>
      <c r="U572" s="8"/>
      <c r="V572" s="8"/>
      <c r="W572" s="8"/>
      <c r="X572" s="8"/>
      <c r="Y572" s="8"/>
      <c r="Z572" s="8"/>
    </row>
    <row r="573" spans="1:26" ht="15.75" customHeight="1" x14ac:dyDescent="0.3">
      <c r="A573" s="8"/>
      <c r="B573" s="8"/>
      <c r="C573" s="9"/>
      <c r="D573" s="9"/>
      <c r="E573" s="8"/>
      <c r="F573" s="8"/>
      <c r="G573" s="8"/>
      <c r="H573" s="8"/>
      <c r="I573" s="8"/>
      <c r="J573" s="8"/>
      <c r="K573" s="8"/>
      <c r="L573" s="8"/>
      <c r="M573" s="8"/>
      <c r="N573" s="8"/>
      <c r="O573" s="8"/>
      <c r="P573" s="8"/>
      <c r="Q573" s="8"/>
      <c r="R573" s="8"/>
      <c r="S573" s="8"/>
      <c r="T573" s="8"/>
      <c r="U573" s="8"/>
      <c r="V573" s="8"/>
      <c r="W573" s="8"/>
      <c r="X573" s="8"/>
      <c r="Y573" s="8"/>
      <c r="Z573" s="8"/>
    </row>
    <row r="574" spans="1:26" ht="15.75" customHeight="1" x14ac:dyDescent="0.3">
      <c r="A574" s="8"/>
      <c r="B574" s="8"/>
      <c r="C574" s="9"/>
      <c r="D574" s="9"/>
      <c r="E574" s="8"/>
      <c r="F574" s="8"/>
      <c r="G574" s="8"/>
      <c r="H574" s="8"/>
      <c r="I574" s="8"/>
      <c r="J574" s="8"/>
      <c r="K574" s="8"/>
      <c r="L574" s="8"/>
      <c r="M574" s="8"/>
      <c r="N574" s="8"/>
      <c r="O574" s="8"/>
      <c r="P574" s="8"/>
      <c r="Q574" s="8"/>
      <c r="R574" s="8"/>
      <c r="S574" s="8"/>
      <c r="T574" s="8"/>
      <c r="U574" s="8"/>
      <c r="V574" s="8"/>
      <c r="W574" s="8"/>
      <c r="X574" s="8"/>
      <c r="Y574" s="8"/>
      <c r="Z574" s="8"/>
    </row>
    <row r="575" spans="1:26" ht="15.75" customHeight="1" x14ac:dyDescent="0.3">
      <c r="A575" s="8"/>
      <c r="B575" s="8"/>
      <c r="C575" s="9"/>
      <c r="D575" s="9"/>
      <c r="E575" s="8"/>
      <c r="F575" s="8"/>
      <c r="G575" s="8"/>
      <c r="H575" s="8"/>
      <c r="I575" s="8"/>
      <c r="J575" s="8"/>
      <c r="K575" s="8"/>
      <c r="L575" s="8"/>
      <c r="M575" s="8"/>
      <c r="N575" s="8"/>
      <c r="O575" s="8"/>
      <c r="P575" s="8"/>
      <c r="Q575" s="8"/>
      <c r="R575" s="8"/>
      <c r="S575" s="8"/>
      <c r="T575" s="8"/>
      <c r="U575" s="8"/>
      <c r="V575" s="8"/>
      <c r="W575" s="8"/>
      <c r="X575" s="8"/>
      <c r="Y575" s="8"/>
      <c r="Z575" s="8"/>
    </row>
    <row r="576" spans="1:26" ht="15.75" customHeight="1" x14ac:dyDescent="0.3">
      <c r="A576" s="8"/>
      <c r="B576" s="8"/>
      <c r="C576" s="9"/>
      <c r="D576" s="9"/>
      <c r="E576" s="8"/>
      <c r="F576" s="8"/>
      <c r="G576" s="8"/>
      <c r="H576" s="8"/>
      <c r="I576" s="8"/>
      <c r="J576" s="8"/>
      <c r="K576" s="8"/>
      <c r="L576" s="8"/>
      <c r="M576" s="8"/>
      <c r="N576" s="8"/>
      <c r="O576" s="8"/>
      <c r="P576" s="8"/>
      <c r="Q576" s="8"/>
      <c r="R576" s="8"/>
      <c r="S576" s="8"/>
      <c r="T576" s="8"/>
      <c r="U576" s="8"/>
      <c r="V576" s="8"/>
      <c r="W576" s="8"/>
      <c r="X576" s="8"/>
      <c r="Y576" s="8"/>
      <c r="Z576" s="8"/>
    </row>
    <row r="577" spans="1:26" ht="15.75" customHeight="1" x14ac:dyDescent="0.3">
      <c r="A577" s="8"/>
      <c r="B577" s="8"/>
      <c r="C577" s="9"/>
      <c r="D577" s="9"/>
      <c r="E577" s="8"/>
      <c r="F577" s="8"/>
      <c r="G577" s="8"/>
      <c r="H577" s="8"/>
      <c r="I577" s="8"/>
      <c r="J577" s="8"/>
      <c r="K577" s="8"/>
      <c r="L577" s="8"/>
      <c r="M577" s="8"/>
      <c r="N577" s="8"/>
      <c r="O577" s="8"/>
      <c r="P577" s="8"/>
      <c r="Q577" s="8"/>
      <c r="R577" s="8"/>
      <c r="S577" s="8"/>
      <c r="T577" s="8"/>
      <c r="U577" s="8"/>
      <c r="V577" s="8"/>
      <c r="W577" s="8"/>
      <c r="X577" s="8"/>
      <c r="Y577" s="8"/>
      <c r="Z577" s="8"/>
    </row>
    <row r="578" spans="1:26" ht="15.75" customHeight="1" x14ac:dyDescent="0.3">
      <c r="A578" s="8"/>
      <c r="B578" s="8"/>
      <c r="C578" s="9"/>
      <c r="D578" s="9"/>
      <c r="E578" s="8"/>
      <c r="F578" s="8"/>
      <c r="G578" s="8"/>
      <c r="H578" s="8"/>
      <c r="I578" s="8"/>
      <c r="J578" s="8"/>
      <c r="K578" s="8"/>
      <c r="L578" s="8"/>
      <c r="M578" s="8"/>
      <c r="N578" s="8"/>
      <c r="O578" s="8"/>
      <c r="P578" s="8"/>
      <c r="Q578" s="8"/>
      <c r="R578" s="8"/>
      <c r="S578" s="8"/>
      <c r="T578" s="8"/>
      <c r="U578" s="8"/>
      <c r="V578" s="8"/>
      <c r="W578" s="8"/>
      <c r="X578" s="8"/>
      <c r="Y578" s="8"/>
      <c r="Z578" s="8"/>
    </row>
    <row r="579" spans="1:26" ht="15.75" customHeight="1" x14ac:dyDescent="0.3">
      <c r="A579" s="8"/>
      <c r="B579" s="8"/>
      <c r="C579" s="9"/>
      <c r="D579" s="9"/>
      <c r="E579" s="8"/>
      <c r="F579" s="8"/>
      <c r="G579" s="8"/>
      <c r="H579" s="8"/>
      <c r="I579" s="8"/>
      <c r="J579" s="8"/>
      <c r="K579" s="8"/>
      <c r="L579" s="8"/>
      <c r="M579" s="8"/>
      <c r="N579" s="8"/>
      <c r="O579" s="8"/>
      <c r="P579" s="8"/>
      <c r="Q579" s="8"/>
      <c r="R579" s="8"/>
      <c r="S579" s="8"/>
      <c r="T579" s="8"/>
      <c r="U579" s="8"/>
      <c r="V579" s="8"/>
      <c r="W579" s="8"/>
      <c r="X579" s="8"/>
      <c r="Y579" s="8"/>
      <c r="Z579" s="8"/>
    </row>
    <row r="580" spans="1:26" ht="15.75" customHeight="1" x14ac:dyDescent="0.3">
      <c r="A580" s="8"/>
      <c r="B580" s="8"/>
      <c r="C580" s="9"/>
      <c r="D580" s="9"/>
      <c r="E580" s="8"/>
      <c r="F580" s="8"/>
      <c r="G580" s="8"/>
      <c r="H580" s="8"/>
      <c r="I580" s="8"/>
      <c r="J580" s="8"/>
      <c r="K580" s="8"/>
      <c r="L580" s="8"/>
      <c r="M580" s="8"/>
      <c r="N580" s="8"/>
      <c r="O580" s="8"/>
      <c r="P580" s="8"/>
      <c r="Q580" s="8"/>
      <c r="R580" s="8"/>
      <c r="S580" s="8"/>
      <c r="T580" s="8"/>
      <c r="U580" s="8"/>
      <c r="V580" s="8"/>
      <c r="W580" s="8"/>
      <c r="X580" s="8"/>
      <c r="Y580" s="8"/>
      <c r="Z580" s="8"/>
    </row>
    <row r="581" spans="1:26" ht="15.75" customHeight="1" x14ac:dyDescent="0.3">
      <c r="A581" s="8"/>
      <c r="B581" s="8"/>
      <c r="C581" s="9"/>
      <c r="D581" s="9"/>
      <c r="E581" s="8"/>
      <c r="F581" s="8"/>
      <c r="G581" s="8"/>
      <c r="H581" s="8"/>
      <c r="I581" s="8"/>
      <c r="J581" s="8"/>
      <c r="K581" s="8"/>
      <c r="L581" s="8"/>
      <c r="M581" s="8"/>
      <c r="N581" s="8"/>
      <c r="O581" s="8"/>
      <c r="P581" s="8"/>
      <c r="Q581" s="8"/>
      <c r="R581" s="8"/>
      <c r="S581" s="8"/>
      <c r="T581" s="8"/>
      <c r="U581" s="8"/>
      <c r="V581" s="8"/>
      <c r="W581" s="8"/>
      <c r="X581" s="8"/>
      <c r="Y581" s="8"/>
      <c r="Z581" s="8"/>
    </row>
    <row r="582" spans="1:26" ht="15.75" customHeight="1" x14ac:dyDescent="0.3">
      <c r="A582" s="8"/>
      <c r="B582" s="8"/>
      <c r="C582" s="9"/>
      <c r="D582" s="9"/>
      <c r="E582" s="8"/>
      <c r="F582" s="8"/>
      <c r="G582" s="8"/>
      <c r="H582" s="8"/>
      <c r="I582" s="8"/>
      <c r="J582" s="8"/>
      <c r="K582" s="8"/>
      <c r="L582" s="8"/>
      <c r="M582" s="8"/>
      <c r="N582" s="8"/>
      <c r="O582" s="8"/>
      <c r="P582" s="8"/>
      <c r="Q582" s="8"/>
      <c r="R582" s="8"/>
      <c r="S582" s="8"/>
      <c r="T582" s="8"/>
      <c r="U582" s="8"/>
      <c r="V582" s="8"/>
      <c r="W582" s="8"/>
      <c r="X582" s="8"/>
      <c r="Y582" s="8"/>
      <c r="Z582" s="8"/>
    </row>
    <row r="583" spans="1:26" ht="15.75" customHeight="1" x14ac:dyDescent="0.3">
      <c r="A583" s="8"/>
      <c r="B583" s="8"/>
      <c r="C583" s="9"/>
      <c r="D583" s="9"/>
      <c r="E583" s="8"/>
      <c r="F583" s="8"/>
      <c r="G583" s="8"/>
      <c r="H583" s="8"/>
      <c r="I583" s="8"/>
      <c r="J583" s="8"/>
      <c r="K583" s="8"/>
      <c r="L583" s="8"/>
      <c r="M583" s="8"/>
      <c r="N583" s="8"/>
      <c r="O583" s="8"/>
      <c r="P583" s="8"/>
      <c r="Q583" s="8"/>
      <c r="R583" s="8"/>
      <c r="S583" s="8"/>
      <c r="T583" s="8"/>
      <c r="U583" s="8"/>
      <c r="V583" s="8"/>
      <c r="W583" s="8"/>
      <c r="X583" s="8"/>
      <c r="Y583" s="8"/>
      <c r="Z583" s="8"/>
    </row>
    <row r="584" spans="1:26" ht="15.75" customHeight="1" x14ac:dyDescent="0.3">
      <c r="A584" s="8"/>
      <c r="B584" s="8"/>
      <c r="C584" s="9"/>
      <c r="D584" s="9"/>
      <c r="E584" s="8"/>
      <c r="F584" s="8"/>
      <c r="G584" s="8"/>
      <c r="H584" s="8"/>
      <c r="I584" s="8"/>
      <c r="J584" s="8"/>
      <c r="K584" s="8"/>
      <c r="L584" s="8"/>
      <c r="M584" s="8"/>
      <c r="N584" s="8"/>
      <c r="O584" s="8"/>
      <c r="P584" s="8"/>
      <c r="Q584" s="8"/>
      <c r="R584" s="8"/>
      <c r="S584" s="8"/>
      <c r="T584" s="8"/>
      <c r="U584" s="8"/>
      <c r="V584" s="8"/>
      <c r="W584" s="8"/>
      <c r="X584" s="8"/>
      <c r="Y584" s="8"/>
      <c r="Z584" s="8"/>
    </row>
    <row r="585" spans="1:26" ht="15.75" customHeight="1" x14ac:dyDescent="0.3">
      <c r="A585" s="8"/>
      <c r="B585" s="8"/>
      <c r="C585" s="9"/>
      <c r="D585" s="9"/>
      <c r="E585" s="8"/>
      <c r="F585" s="8"/>
      <c r="G585" s="8"/>
      <c r="H585" s="8"/>
      <c r="I585" s="8"/>
      <c r="J585" s="8"/>
      <c r="K585" s="8"/>
      <c r="L585" s="8"/>
      <c r="M585" s="8"/>
      <c r="N585" s="8"/>
      <c r="O585" s="8"/>
      <c r="P585" s="8"/>
      <c r="Q585" s="8"/>
      <c r="R585" s="8"/>
      <c r="S585" s="8"/>
      <c r="T585" s="8"/>
      <c r="U585" s="8"/>
      <c r="V585" s="8"/>
      <c r="W585" s="8"/>
      <c r="X585" s="8"/>
      <c r="Y585" s="8"/>
      <c r="Z585" s="8"/>
    </row>
    <row r="586" spans="1:26" ht="15.75" customHeight="1" x14ac:dyDescent="0.3">
      <c r="A586" s="8"/>
      <c r="B586" s="8"/>
      <c r="C586" s="9"/>
      <c r="D586" s="9"/>
      <c r="E586" s="8"/>
      <c r="F586" s="8"/>
      <c r="G586" s="8"/>
      <c r="H586" s="8"/>
      <c r="I586" s="8"/>
      <c r="J586" s="8"/>
      <c r="K586" s="8"/>
      <c r="L586" s="8"/>
      <c r="M586" s="8"/>
      <c r="N586" s="8"/>
      <c r="O586" s="8"/>
      <c r="P586" s="8"/>
      <c r="Q586" s="8"/>
      <c r="R586" s="8"/>
      <c r="S586" s="8"/>
      <c r="T586" s="8"/>
      <c r="U586" s="8"/>
      <c r="V586" s="8"/>
      <c r="W586" s="8"/>
      <c r="X586" s="8"/>
      <c r="Y586" s="8"/>
      <c r="Z586" s="8"/>
    </row>
    <row r="587" spans="1:26" ht="15.75" customHeight="1" x14ac:dyDescent="0.3">
      <c r="A587" s="8"/>
      <c r="B587" s="8"/>
      <c r="C587" s="9"/>
      <c r="D587" s="9"/>
      <c r="E587" s="8"/>
      <c r="F587" s="8"/>
      <c r="G587" s="8"/>
      <c r="H587" s="8"/>
      <c r="I587" s="8"/>
      <c r="J587" s="8"/>
      <c r="K587" s="8"/>
      <c r="L587" s="8"/>
      <c r="M587" s="8"/>
      <c r="N587" s="8"/>
      <c r="O587" s="8"/>
      <c r="P587" s="8"/>
      <c r="Q587" s="8"/>
      <c r="R587" s="8"/>
      <c r="S587" s="8"/>
      <c r="T587" s="8"/>
      <c r="U587" s="8"/>
      <c r="V587" s="8"/>
      <c r="W587" s="8"/>
      <c r="X587" s="8"/>
      <c r="Y587" s="8"/>
      <c r="Z587" s="8"/>
    </row>
    <row r="588" spans="1:26" ht="15.75" customHeight="1" x14ac:dyDescent="0.3">
      <c r="A588" s="8"/>
      <c r="B588" s="8"/>
      <c r="C588" s="9"/>
      <c r="D588" s="9"/>
      <c r="E588" s="8"/>
      <c r="F588" s="8"/>
      <c r="G588" s="8"/>
      <c r="H588" s="8"/>
      <c r="I588" s="8"/>
      <c r="J588" s="8"/>
      <c r="K588" s="8"/>
      <c r="L588" s="8"/>
      <c r="M588" s="8"/>
      <c r="N588" s="8"/>
      <c r="O588" s="8"/>
      <c r="P588" s="8"/>
      <c r="Q588" s="8"/>
      <c r="R588" s="8"/>
      <c r="S588" s="8"/>
      <c r="T588" s="8"/>
      <c r="U588" s="8"/>
      <c r="V588" s="8"/>
      <c r="W588" s="8"/>
      <c r="X588" s="8"/>
      <c r="Y588" s="8"/>
      <c r="Z588" s="8"/>
    </row>
    <row r="589" spans="1:26" ht="15.75" customHeight="1" x14ac:dyDescent="0.3">
      <c r="A589" s="8"/>
      <c r="B589" s="8"/>
      <c r="C589" s="9"/>
      <c r="D589" s="9"/>
      <c r="E589" s="8"/>
      <c r="F589" s="8"/>
      <c r="G589" s="8"/>
      <c r="H589" s="8"/>
      <c r="I589" s="8"/>
      <c r="J589" s="8"/>
      <c r="K589" s="8"/>
      <c r="L589" s="8"/>
      <c r="M589" s="8"/>
      <c r="N589" s="8"/>
      <c r="O589" s="8"/>
      <c r="P589" s="8"/>
      <c r="Q589" s="8"/>
      <c r="R589" s="8"/>
      <c r="S589" s="8"/>
      <c r="T589" s="8"/>
      <c r="U589" s="8"/>
      <c r="V589" s="8"/>
      <c r="W589" s="8"/>
      <c r="X589" s="8"/>
      <c r="Y589" s="8"/>
      <c r="Z589" s="8"/>
    </row>
    <row r="590" spans="1:26" ht="15.75" customHeight="1" x14ac:dyDescent="0.3">
      <c r="A590" s="8"/>
      <c r="B590" s="8"/>
      <c r="C590" s="9"/>
      <c r="D590" s="9"/>
      <c r="E590" s="8"/>
      <c r="F590" s="8"/>
      <c r="G590" s="8"/>
      <c r="H590" s="8"/>
      <c r="I590" s="8"/>
      <c r="J590" s="8"/>
      <c r="K590" s="8"/>
      <c r="L590" s="8"/>
      <c r="M590" s="8"/>
      <c r="N590" s="8"/>
      <c r="O590" s="8"/>
      <c r="P590" s="8"/>
      <c r="Q590" s="8"/>
      <c r="R590" s="8"/>
      <c r="S590" s="8"/>
      <c r="T590" s="8"/>
      <c r="U590" s="8"/>
      <c r="V590" s="8"/>
      <c r="W590" s="8"/>
      <c r="X590" s="8"/>
      <c r="Y590" s="8"/>
      <c r="Z590" s="8"/>
    </row>
    <row r="591" spans="1:26" ht="15.75" customHeight="1" x14ac:dyDescent="0.3">
      <c r="A591" s="8"/>
      <c r="B591" s="8"/>
      <c r="C591" s="9"/>
      <c r="D591" s="9"/>
      <c r="E591" s="8"/>
      <c r="F591" s="8"/>
      <c r="G591" s="8"/>
      <c r="H591" s="8"/>
      <c r="I591" s="8"/>
      <c r="J591" s="8"/>
      <c r="K591" s="8"/>
      <c r="L591" s="8"/>
      <c r="M591" s="8"/>
      <c r="N591" s="8"/>
      <c r="O591" s="8"/>
      <c r="P591" s="8"/>
      <c r="Q591" s="8"/>
      <c r="R591" s="8"/>
      <c r="S591" s="8"/>
      <c r="T591" s="8"/>
      <c r="U591" s="8"/>
      <c r="V591" s="8"/>
      <c r="W591" s="8"/>
      <c r="X591" s="8"/>
      <c r="Y591" s="8"/>
      <c r="Z591" s="8"/>
    </row>
    <row r="592" spans="1:26" ht="15.75" customHeight="1" x14ac:dyDescent="0.3">
      <c r="A592" s="8"/>
      <c r="B592" s="8"/>
      <c r="C592" s="9"/>
      <c r="D592" s="9"/>
      <c r="E592" s="8"/>
      <c r="F592" s="8"/>
      <c r="G592" s="8"/>
      <c r="H592" s="8"/>
      <c r="I592" s="8"/>
      <c r="J592" s="8"/>
      <c r="K592" s="8"/>
      <c r="L592" s="8"/>
      <c r="M592" s="8"/>
      <c r="N592" s="8"/>
      <c r="O592" s="8"/>
      <c r="P592" s="8"/>
      <c r="Q592" s="8"/>
      <c r="R592" s="8"/>
      <c r="S592" s="8"/>
      <c r="T592" s="8"/>
      <c r="U592" s="8"/>
      <c r="V592" s="8"/>
      <c r="W592" s="8"/>
      <c r="X592" s="8"/>
      <c r="Y592" s="8"/>
      <c r="Z592" s="8"/>
    </row>
    <row r="593" spans="1:26" ht="15.75" customHeight="1" x14ac:dyDescent="0.3">
      <c r="A593" s="8"/>
      <c r="B593" s="8"/>
      <c r="C593" s="9"/>
      <c r="D593" s="9"/>
      <c r="E593" s="8"/>
      <c r="F593" s="8"/>
      <c r="G593" s="8"/>
      <c r="H593" s="8"/>
      <c r="I593" s="8"/>
      <c r="J593" s="8"/>
      <c r="K593" s="8"/>
      <c r="L593" s="8"/>
      <c r="M593" s="8"/>
      <c r="N593" s="8"/>
      <c r="O593" s="8"/>
      <c r="P593" s="8"/>
      <c r="Q593" s="8"/>
      <c r="R593" s="8"/>
      <c r="S593" s="8"/>
      <c r="T593" s="8"/>
      <c r="U593" s="8"/>
      <c r="V593" s="8"/>
      <c r="W593" s="8"/>
      <c r="X593" s="8"/>
      <c r="Y593" s="8"/>
      <c r="Z593" s="8"/>
    </row>
    <row r="594" spans="1:26" ht="15.75" customHeight="1" x14ac:dyDescent="0.3">
      <c r="A594" s="8"/>
      <c r="B594" s="8"/>
      <c r="C594" s="9"/>
      <c r="D594" s="9"/>
      <c r="E594" s="8"/>
      <c r="F594" s="8"/>
      <c r="G594" s="8"/>
      <c r="H594" s="8"/>
      <c r="I594" s="8"/>
      <c r="J594" s="8"/>
      <c r="K594" s="8"/>
      <c r="L594" s="8"/>
      <c r="M594" s="8"/>
      <c r="N594" s="8"/>
      <c r="O594" s="8"/>
      <c r="P594" s="8"/>
      <c r="Q594" s="8"/>
      <c r="R594" s="8"/>
      <c r="S594" s="8"/>
      <c r="T594" s="8"/>
      <c r="U594" s="8"/>
      <c r="V594" s="8"/>
      <c r="W594" s="8"/>
      <c r="X594" s="8"/>
      <c r="Y594" s="8"/>
      <c r="Z594" s="8"/>
    </row>
    <row r="595" spans="1:26" ht="15.75" customHeight="1" x14ac:dyDescent="0.3">
      <c r="A595" s="8"/>
      <c r="B595" s="8"/>
      <c r="C595" s="9"/>
      <c r="D595" s="9"/>
      <c r="E595" s="8"/>
      <c r="F595" s="8"/>
      <c r="G595" s="8"/>
      <c r="H595" s="8"/>
      <c r="I595" s="8"/>
      <c r="J595" s="8"/>
      <c r="K595" s="8"/>
      <c r="L595" s="8"/>
      <c r="M595" s="8"/>
      <c r="N595" s="8"/>
      <c r="O595" s="8"/>
      <c r="P595" s="8"/>
      <c r="Q595" s="8"/>
      <c r="R595" s="8"/>
      <c r="S595" s="8"/>
      <c r="T595" s="8"/>
      <c r="U595" s="8"/>
      <c r="V595" s="8"/>
      <c r="W595" s="8"/>
      <c r="X595" s="8"/>
      <c r="Y595" s="8"/>
      <c r="Z595" s="8"/>
    </row>
    <row r="596" spans="1:26" ht="15.75" customHeight="1" x14ac:dyDescent="0.3">
      <c r="A596" s="8"/>
      <c r="B596" s="8"/>
      <c r="C596" s="9"/>
      <c r="D596" s="9"/>
      <c r="E596" s="8"/>
      <c r="F596" s="8"/>
      <c r="G596" s="8"/>
      <c r="H596" s="8"/>
      <c r="I596" s="8"/>
      <c r="J596" s="8"/>
      <c r="K596" s="8"/>
      <c r="L596" s="8"/>
      <c r="M596" s="8"/>
      <c r="N596" s="8"/>
      <c r="O596" s="8"/>
      <c r="P596" s="8"/>
      <c r="Q596" s="8"/>
      <c r="R596" s="8"/>
      <c r="S596" s="8"/>
      <c r="T596" s="8"/>
      <c r="U596" s="8"/>
      <c r="V596" s="8"/>
      <c r="W596" s="8"/>
      <c r="X596" s="8"/>
      <c r="Y596" s="8"/>
      <c r="Z596" s="8"/>
    </row>
    <row r="597" spans="1:26" ht="15.75" customHeight="1" x14ac:dyDescent="0.3">
      <c r="A597" s="8"/>
      <c r="B597" s="8"/>
      <c r="C597" s="9"/>
      <c r="D597" s="9"/>
      <c r="E597" s="8"/>
      <c r="F597" s="8"/>
      <c r="G597" s="8"/>
      <c r="H597" s="8"/>
      <c r="I597" s="8"/>
      <c r="J597" s="8"/>
      <c r="K597" s="8"/>
      <c r="L597" s="8"/>
      <c r="M597" s="8"/>
      <c r="N597" s="8"/>
      <c r="O597" s="8"/>
      <c r="P597" s="8"/>
      <c r="Q597" s="8"/>
      <c r="R597" s="8"/>
      <c r="S597" s="8"/>
      <c r="T597" s="8"/>
      <c r="U597" s="8"/>
      <c r="V597" s="8"/>
      <c r="W597" s="8"/>
      <c r="X597" s="8"/>
      <c r="Y597" s="8"/>
      <c r="Z597" s="8"/>
    </row>
    <row r="598" spans="1:26" ht="15.75" customHeight="1" x14ac:dyDescent="0.3">
      <c r="A598" s="8"/>
      <c r="B598" s="8"/>
      <c r="C598" s="9"/>
      <c r="D598" s="9"/>
      <c r="E598" s="8"/>
      <c r="F598" s="8"/>
      <c r="G598" s="8"/>
      <c r="H598" s="8"/>
      <c r="I598" s="8"/>
      <c r="J598" s="8"/>
      <c r="K598" s="8"/>
      <c r="L598" s="8"/>
      <c r="M598" s="8"/>
      <c r="N598" s="8"/>
      <c r="O598" s="8"/>
      <c r="P598" s="8"/>
      <c r="Q598" s="8"/>
      <c r="R598" s="8"/>
      <c r="S598" s="8"/>
      <c r="T598" s="8"/>
      <c r="U598" s="8"/>
      <c r="V598" s="8"/>
      <c r="W598" s="8"/>
      <c r="X598" s="8"/>
      <c r="Y598" s="8"/>
      <c r="Z598" s="8"/>
    </row>
    <row r="599" spans="1:26" ht="15.75" customHeight="1" x14ac:dyDescent="0.3">
      <c r="A599" s="8"/>
      <c r="B599" s="8"/>
      <c r="C599" s="9"/>
      <c r="D599" s="9"/>
      <c r="E599" s="8"/>
      <c r="F599" s="8"/>
      <c r="G599" s="8"/>
      <c r="H599" s="8"/>
      <c r="I599" s="8"/>
      <c r="J599" s="8"/>
      <c r="K599" s="8"/>
      <c r="L599" s="8"/>
      <c r="M599" s="8"/>
      <c r="N599" s="8"/>
      <c r="O599" s="8"/>
      <c r="P599" s="8"/>
      <c r="Q599" s="8"/>
      <c r="R599" s="8"/>
      <c r="S599" s="8"/>
      <c r="T599" s="8"/>
      <c r="U599" s="8"/>
      <c r="V599" s="8"/>
      <c r="W599" s="8"/>
      <c r="X599" s="8"/>
      <c r="Y599" s="8"/>
      <c r="Z599" s="8"/>
    </row>
    <row r="600" spans="1:26" ht="15.75" customHeight="1" x14ac:dyDescent="0.3">
      <c r="A600" s="8"/>
      <c r="B600" s="8"/>
      <c r="C600" s="9"/>
      <c r="D600" s="9"/>
      <c r="E600" s="8"/>
      <c r="F600" s="8"/>
      <c r="G600" s="8"/>
      <c r="H600" s="8"/>
      <c r="I600" s="8"/>
      <c r="J600" s="8"/>
      <c r="K600" s="8"/>
      <c r="L600" s="8"/>
      <c r="M600" s="8"/>
      <c r="N600" s="8"/>
      <c r="O600" s="8"/>
      <c r="P600" s="8"/>
      <c r="Q600" s="8"/>
      <c r="R600" s="8"/>
      <c r="S600" s="8"/>
      <c r="T600" s="8"/>
      <c r="U600" s="8"/>
      <c r="V600" s="8"/>
      <c r="W600" s="8"/>
      <c r="X600" s="8"/>
      <c r="Y600" s="8"/>
      <c r="Z600" s="8"/>
    </row>
    <row r="601" spans="1:26" ht="15.75" customHeight="1" x14ac:dyDescent="0.3">
      <c r="A601" s="8"/>
      <c r="B601" s="8"/>
      <c r="C601" s="9"/>
      <c r="D601" s="9"/>
      <c r="E601" s="8"/>
      <c r="F601" s="8"/>
      <c r="G601" s="8"/>
      <c r="H601" s="8"/>
      <c r="I601" s="8"/>
      <c r="J601" s="8"/>
      <c r="K601" s="8"/>
      <c r="L601" s="8"/>
      <c r="M601" s="8"/>
      <c r="N601" s="8"/>
      <c r="O601" s="8"/>
      <c r="P601" s="8"/>
      <c r="Q601" s="8"/>
      <c r="R601" s="8"/>
      <c r="S601" s="8"/>
      <c r="T601" s="8"/>
      <c r="U601" s="8"/>
      <c r="V601" s="8"/>
      <c r="W601" s="8"/>
      <c r="X601" s="8"/>
      <c r="Y601" s="8"/>
      <c r="Z601" s="8"/>
    </row>
    <row r="602" spans="1:26" ht="15.75" customHeight="1" x14ac:dyDescent="0.3">
      <c r="A602" s="8"/>
      <c r="B602" s="8"/>
      <c r="C602" s="9"/>
      <c r="D602" s="9"/>
      <c r="E602" s="8"/>
      <c r="F602" s="8"/>
      <c r="G602" s="8"/>
      <c r="H602" s="8"/>
      <c r="I602" s="8"/>
      <c r="J602" s="8"/>
      <c r="K602" s="8"/>
      <c r="L602" s="8"/>
      <c r="M602" s="8"/>
      <c r="N602" s="8"/>
      <c r="O602" s="8"/>
      <c r="P602" s="8"/>
      <c r="Q602" s="8"/>
      <c r="R602" s="8"/>
      <c r="S602" s="8"/>
      <c r="T602" s="8"/>
      <c r="U602" s="8"/>
      <c r="V602" s="8"/>
      <c r="W602" s="8"/>
      <c r="X602" s="8"/>
      <c r="Y602" s="8"/>
      <c r="Z602" s="8"/>
    </row>
    <row r="603" spans="1:26" ht="15.75" customHeight="1" x14ac:dyDescent="0.3">
      <c r="A603" s="8"/>
      <c r="B603" s="8"/>
      <c r="C603" s="9"/>
      <c r="D603" s="9"/>
      <c r="E603" s="8"/>
      <c r="F603" s="8"/>
      <c r="G603" s="8"/>
      <c r="H603" s="8"/>
      <c r="I603" s="8"/>
      <c r="J603" s="8"/>
      <c r="K603" s="8"/>
      <c r="L603" s="8"/>
      <c r="M603" s="8"/>
      <c r="N603" s="8"/>
      <c r="O603" s="8"/>
      <c r="P603" s="8"/>
      <c r="Q603" s="8"/>
      <c r="R603" s="8"/>
      <c r="S603" s="8"/>
      <c r="T603" s="8"/>
      <c r="U603" s="8"/>
      <c r="V603" s="8"/>
      <c r="W603" s="8"/>
      <c r="X603" s="8"/>
      <c r="Y603" s="8"/>
      <c r="Z603" s="8"/>
    </row>
    <row r="604" spans="1:26" ht="15.75" customHeight="1" x14ac:dyDescent="0.3">
      <c r="A604" s="8"/>
      <c r="B604" s="8"/>
      <c r="C604" s="9"/>
      <c r="D604" s="9"/>
      <c r="E604" s="8"/>
      <c r="F604" s="8"/>
      <c r="G604" s="8"/>
      <c r="H604" s="8"/>
      <c r="I604" s="8"/>
      <c r="J604" s="8"/>
      <c r="K604" s="8"/>
      <c r="L604" s="8"/>
      <c r="M604" s="8"/>
      <c r="N604" s="8"/>
      <c r="O604" s="8"/>
      <c r="P604" s="8"/>
      <c r="Q604" s="8"/>
      <c r="R604" s="8"/>
      <c r="S604" s="8"/>
      <c r="T604" s="8"/>
      <c r="U604" s="8"/>
      <c r="V604" s="8"/>
      <c r="W604" s="8"/>
      <c r="X604" s="8"/>
      <c r="Y604" s="8"/>
      <c r="Z604" s="8"/>
    </row>
    <row r="605" spans="1:26" ht="15.75" customHeight="1" x14ac:dyDescent="0.3">
      <c r="A605" s="8"/>
      <c r="B605" s="8"/>
      <c r="C605" s="9"/>
      <c r="D605" s="9"/>
      <c r="E605" s="8"/>
      <c r="F605" s="8"/>
      <c r="G605" s="8"/>
      <c r="H605" s="8"/>
      <c r="I605" s="8"/>
      <c r="J605" s="8"/>
      <c r="K605" s="8"/>
      <c r="L605" s="8"/>
      <c r="M605" s="8"/>
      <c r="N605" s="8"/>
      <c r="O605" s="8"/>
      <c r="P605" s="8"/>
      <c r="Q605" s="8"/>
      <c r="R605" s="8"/>
      <c r="S605" s="8"/>
      <c r="T605" s="8"/>
      <c r="U605" s="8"/>
      <c r="V605" s="8"/>
      <c r="W605" s="8"/>
      <c r="X605" s="8"/>
      <c r="Y605" s="8"/>
      <c r="Z605" s="8"/>
    </row>
    <row r="606" spans="1:26" ht="15.75" customHeight="1" x14ac:dyDescent="0.3">
      <c r="A606" s="8"/>
      <c r="B606" s="8"/>
      <c r="C606" s="9"/>
      <c r="D606" s="9"/>
      <c r="E606" s="8"/>
      <c r="F606" s="8"/>
      <c r="G606" s="8"/>
      <c r="H606" s="8"/>
      <c r="I606" s="8"/>
      <c r="J606" s="8"/>
      <c r="K606" s="8"/>
      <c r="L606" s="8"/>
      <c r="M606" s="8"/>
      <c r="N606" s="8"/>
      <c r="O606" s="8"/>
      <c r="P606" s="8"/>
      <c r="Q606" s="8"/>
      <c r="R606" s="8"/>
      <c r="S606" s="8"/>
      <c r="T606" s="8"/>
      <c r="U606" s="8"/>
      <c r="V606" s="8"/>
      <c r="W606" s="8"/>
      <c r="X606" s="8"/>
      <c r="Y606" s="8"/>
      <c r="Z606" s="8"/>
    </row>
    <row r="607" spans="1:26" ht="15.75" customHeight="1" x14ac:dyDescent="0.3">
      <c r="A607" s="8"/>
      <c r="B607" s="8"/>
      <c r="C607" s="9"/>
      <c r="D607" s="9"/>
      <c r="E607" s="8"/>
      <c r="F607" s="8"/>
      <c r="G607" s="8"/>
      <c r="H607" s="8"/>
      <c r="I607" s="8"/>
      <c r="J607" s="8"/>
      <c r="K607" s="8"/>
      <c r="L607" s="8"/>
      <c r="M607" s="8"/>
      <c r="N607" s="8"/>
      <c r="O607" s="8"/>
      <c r="P607" s="8"/>
      <c r="Q607" s="8"/>
      <c r="R607" s="8"/>
      <c r="S607" s="8"/>
      <c r="T607" s="8"/>
      <c r="U607" s="8"/>
      <c r="V607" s="8"/>
      <c r="W607" s="8"/>
      <c r="X607" s="8"/>
      <c r="Y607" s="8"/>
      <c r="Z607" s="8"/>
    </row>
    <row r="608" spans="1:26" ht="15.75" customHeight="1" x14ac:dyDescent="0.3">
      <c r="A608" s="8"/>
      <c r="B608" s="8"/>
      <c r="C608" s="9"/>
      <c r="D608" s="9"/>
      <c r="E608" s="8"/>
      <c r="F608" s="8"/>
      <c r="G608" s="8"/>
      <c r="H608" s="8"/>
      <c r="I608" s="8"/>
      <c r="J608" s="8"/>
      <c r="K608" s="8"/>
      <c r="L608" s="8"/>
      <c r="M608" s="8"/>
      <c r="N608" s="8"/>
      <c r="O608" s="8"/>
      <c r="P608" s="8"/>
      <c r="Q608" s="8"/>
      <c r="R608" s="8"/>
      <c r="S608" s="8"/>
      <c r="T608" s="8"/>
      <c r="U608" s="8"/>
      <c r="V608" s="8"/>
      <c r="W608" s="8"/>
      <c r="X608" s="8"/>
      <c r="Y608" s="8"/>
      <c r="Z608" s="8"/>
    </row>
    <row r="609" spans="1:26" ht="15.75" customHeight="1" x14ac:dyDescent="0.3">
      <c r="A609" s="8"/>
      <c r="B609" s="8"/>
      <c r="C609" s="9"/>
      <c r="D609" s="9"/>
      <c r="E609" s="8"/>
      <c r="F609" s="8"/>
      <c r="G609" s="8"/>
      <c r="H609" s="8"/>
      <c r="I609" s="8"/>
      <c r="J609" s="8"/>
      <c r="K609" s="8"/>
      <c r="L609" s="8"/>
      <c r="M609" s="8"/>
      <c r="N609" s="8"/>
      <c r="O609" s="8"/>
      <c r="P609" s="8"/>
      <c r="Q609" s="8"/>
      <c r="R609" s="8"/>
      <c r="S609" s="8"/>
      <c r="T609" s="8"/>
      <c r="U609" s="8"/>
      <c r="V609" s="8"/>
      <c r="W609" s="8"/>
      <c r="X609" s="8"/>
      <c r="Y609" s="8"/>
      <c r="Z609" s="8"/>
    </row>
    <row r="610" spans="1:26" ht="15.75" customHeight="1" x14ac:dyDescent="0.3">
      <c r="A610" s="8"/>
      <c r="B610" s="8"/>
      <c r="C610" s="9"/>
      <c r="D610" s="9"/>
      <c r="E610" s="8"/>
      <c r="F610" s="8"/>
      <c r="G610" s="8"/>
      <c r="H610" s="8"/>
      <c r="I610" s="8"/>
      <c r="J610" s="8"/>
      <c r="K610" s="8"/>
      <c r="L610" s="8"/>
      <c r="M610" s="8"/>
      <c r="N610" s="8"/>
      <c r="O610" s="8"/>
      <c r="P610" s="8"/>
      <c r="Q610" s="8"/>
      <c r="R610" s="8"/>
      <c r="S610" s="8"/>
      <c r="T610" s="8"/>
      <c r="U610" s="8"/>
      <c r="V610" s="8"/>
      <c r="W610" s="8"/>
      <c r="X610" s="8"/>
      <c r="Y610" s="8"/>
      <c r="Z610" s="8"/>
    </row>
    <row r="611" spans="1:26" ht="15.75" customHeight="1" x14ac:dyDescent="0.3">
      <c r="A611" s="8"/>
      <c r="B611" s="8"/>
      <c r="C611" s="9"/>
      <c r="D611" s="9"/>
      <c r="E611" s="8"/>
      <c r="F611" s="8"/>
      <c r="G611" s="8"/>
      <c r="H611" s="8"/>
      <c r="I611" s="8"/>
      <c r="J611" s="8"/>
      <c r="K611" s="8"/>
      <c r="L611" s="8"/>
      <c r="M611" s="8"/>
      <c r="N611" s="8"/>
      <c r="O611" s="8"/>
      <c r="P611" s="8"/>
      <c r="Q611" s="8"/>
      <c r="R611" s="8"/>
      <c r="S611" s="8"/>
      <c r="T611" s="8"/>
      <c r="U611" s="8"/>
      <c r="V611" s="8"/>
      <c r="W611" s="8"/>
      <c r="X611" s="8"/>
      <c r="Y611" s="8"/>
      <c r="Z611" s="8"/>
    </row>
    <row r="612" spans="1:26" ht="15.75" customHeight="1" x14ac:dyDescent="0.3">
      <c r="A612" s="8"/>
      <c r="B612" s="8"/>
      <c r="C612" s="9"/>
      <c r="D612" s="9"/>
      <c r="E612" s="8"/>
      <c r="F612" s="8"/>
      <c r="G612" s="8"/>
      <c r="H612" s="8"/>
      <c r="I612" s="8"/>
      <c r="J612" s="8"/>
      <c r="K612" s="8"/>
      <c r="L612" s="8"/>
      <c r="M612" s="8"/>
      <c r="N612" s="8"/>
      <c r="O612" s="8"/>
      <c r="P612" s="8"/>
      <c r="Q612" s="8"/>
      <c r="R612" s="8"/>
      <c r="S612" s="8"/>
      <c r="T612" s="8"/>
      <c r="U612" s="8"/>
      <c r="V612" s="8"/>
      <c r="W612" s="8"/>
      <c r="X612" s="8"/>
      <c r="Y612" s="8"/>
      <c r="Z612" s="8"/>
    </row>
    <row r="613" spans="1:26" ht="15.75" customHeight="1" x14ac:dyDescent="0.3">
      <c r="A613" s="8"/>
      <c r="B613" s="8"/>
      <c r="C613" s="9"/>
      <c r="D613" s="9"/>
      <c r="E613" s="8"/>
      <c r="F613" s="8"/>
      <c r="G613" s="8"/>
      <c r="H613" s="8"/>
      <c r="I613" s="8"/>
      <c r="J613" s="8"/>
      <c r="K613" s="8"/>
      <c r="L613" s="8"/>
      <c r="M613" s="8"/>
      <c r="N613" s="8"/>
      <c r="O613" s="8"/>
      <c r="P613" s="8"/>
      <c r="Q613" s="8"/>
      <c r="R613" s="8"/>
      <c r="S613" s="8"/>
      <c r="T613" s="8"/>
      <c r="U613" s="8"/>
      <c r="V613" s="8"/>
      <c r="W613" s="8"/>
      <c r="X613" s="8"/>
      <c r="Y613" s="8"/>
      <c r="Z613" s="8"/>
    </row>
    <row r="614" spans="1:26" ht="15.75" customHeight="1" x14ac:dyDescent="0.3">
      <c r="A614" s="8"/>
      <c r="B614" s="8"/>
      <c r="C614" s="9"/>
      <c r="D614" s="9"/>
      <c r="E614" s="8"/>
      <c r="F614" s="8"/>
      <c r="G614" s="8"/>
      <c r="H614" s="8"/>
      <c r="I614" s="8"/>
      <c r="J614" s="8"/>
      <c r="K614" s="8"/>
      <c r="L614" s="8"/>
      <c r="M614" s="8"/>
      <c r="N614" s="8"/>
      <c r="O614" s="8"/>
      <c r="P614" s="8"/>
      <c r="Q614" s="8"/>
      <c r="R614" s="8"/>
      <c r="S614" s="8"/>
      <c r="T614" s="8"/>
      <c r="U614" s="8"/>
      <c r="V614" s="8"/>
      <c r="W614" s="8"/>
      <c r="X614" s="8"/>
      <c r="Y614" s="8"/>
      <c r="Z614" s="8"/>
    </row>
    <row r="615" spans="1:26" ht="15.75" customHeight="1" x14ac:dyDescent="0.3">
      <c r="A615" s="8"/>
      <c r="B615" s="8"/>
      <c r="C615" s="9"/>
      <c r="D615" s="9"/>
      <c r="E615" s="8"/>
      <c r="F615" s="8"/>
      <c r="G615" s="8"/>
      <c r="H615" s="8"/>
      <c r="I615" s="8"/>
      <c r="J615" s="8"/>
      <c r="K615" s="8"/>
      <c r="L615" s="8"/>
      <c r="M615" s="8"/>
      <c r="N615" s="8"/>
      <c r="O615" s="8"/>
      <c r="P615" s="8"/>
      <c r="Q615" s="8"/>
      <c r="R615" s="8"/>
      <c r="S615" s="8"/>
      <c r="T615" s="8"/>
      <c r="U615" s="8"/>
      <c r="V615" s="8"/>
      <c r="W615" s="8"/>
      <c r="X615" s="8"/>
      <c r="Y615" s="8"/>
      <c r="Z615" s="8"/>
    </row>
    <row r="616" spans="1:26" ht="15.75" customHeight="1" x14ac:dyDescent="0.3">
      <c r="A616" s="8"/>
      <c r="B616" s="8"/>
      <c r="C616" s="9"/>
      <c r="D616" s="9"/>
      <c r="E616" s="8"/>
      <c r="F616" s="8"/>
      <c r="G616" s="8"/>
      <c r="H616" s="8"/>
      <c r="I616" s="8"/>
      <c r="J616" s="8"/>
      <c r="K616" s="8"/>
      <c r="L616" s="8"/>
      <c r="M616" s="8"/>
      <c r="N616" s="8"/>
      <c r="O616" s="8"/>
      <c r="P616" s="8"/>
      <c r="Q616" s="8"/>
      <c r="R616" s="8"/>
      <c r="S616" s="8"/>
      <c r="T616" s="8"/>
      <c r="U616" s="8"/>
      <c r="V616" s="8"/>
      <c r="W616" s="8"/>
      <c r="X616" s="8"/>
      <c r="Y616" s="8"/>
      <c r="Z616" s="8"/>
    </row>
    <row r="617" spans="1:26" ht="15.75" customHeight="1" x14ac:dyDescent="0.3">
      <c r="A617" s="8"/>
      <c r="B617" s="8"/>
      <c r="C617" s="9"/>
      <c r="D617" s="9"/>
      <c r="E617" s="8"/>
      <c r="F617" s="8"/>
      <c r="G617" s="8"/>
      <c r="H617" s="8"/>
      <c r="I617" s="8"/>
      <c r="J617" s="8"/>
      <c r="K617" s="8"/>
      <c r="L617" s="8"/>
      <c r="M617" s="8"/>
      <c r="N617" s="8"/>
      <c r="O617" s="8"/>
      <c r="P617" s="8"/>
      <c r="Q617" s="8"/>
      <c r="R617" s="8"/>
      <c r="S617" s="8"/>
      <c r="T617" s="8"/>
      <c r="U617" s="8"/>
      <c r="V617" s="8"/>
      <c r="W617" s="8"/>
      <c r="X617" s="8"/>
      <c r="Y617" s="8"/>
      <c r="Z617" s="8"/>
    </row>
    <row r="618" spans="1:26" ht="15.75" customHeight="1" x14ac:dyDescent="0.3">
      <c r="A618" s="8"/>
      <c r="B618" s="8"/>
      <c r="C618" s="9"/>
      <c r="D618" s="9"/>
      <c r="E618" s="8"/>
      <c r="F618" s="8"/>
      <c r="G618" s="8"/>
      <c r="H618" s="8"/>
      <c r="I618" s="8"/>
      <c r="J618" s="8"/>
      <c r="K618" s="8"/>
      <c r="L618" s="8"/>
      <c r="M618" s="8"/>
      <c r="N618" s="8"/>
      <c r="O618" s="8"/>
      <c r="P618" s="8"/>
      <c r="Q618" s="8"/>
      <c r="R618" s="8"/>
      <c r="S618" s="8"/>
      <c r="T618" s="8"/>
      <c r="U618" s="8"/>
      <c r="V618" s="8"/>
      <c r="W618" s="8"/>
      <c r="X618" s="8"/>
      <c r="Y618" s="8"/>
      <c r="Z618" s="8"/>
    </row>
    <row r="619" spans="1:26" ht="15.75" customHeight="1" x14ac:dyDescent="0.3">
      <c r="A619" s="8"/>
      <c r="B619" s="8"/>
      <c r="C619" s="9"/>
      <c r="D619" s="9"/>
      <c r="E619" s="8"/>
      <c r="F619" s="8"/>
      <c r="G619" s="8"/>
      <c r="H619" s="8"/>
      <c r="I619" s="8"/>
      <c r="J619" s="8"/>
      <c r="K619" s="8"/>
      <c r="L619" s="8"/>
      <c r="M619" s="8"/>
      <c r="N619" s="8"/>
      <c r="O619" s="8"/>
      <c r="P619" s="8"/>
      <c r="Q619" s="8"/>
      <c r="R619" s="8"/>
      <c r="S619" s="8"/>
      <c r="T619" s="8"/>
      <c r="U619" s="8"/>
      <c r="V619" s="8"/>
      <c r="W619" s="8"/>
      <c r="X619" s="8"/>
      <c r="Y619" s="8"/>
      <c r="Z619" s="8"/>
    </row>
    <row r="620" spans="1:26" ht="15.75" customHeight="1" x14ac:dyDescent="0.3">
      <c r="A620" s="8"/>
      <c r="B620" s="8"/>
      <c r="C620" s="9"/>
      <c r="D620" s="9"/>
      <c r="E620" s="8"/>
      <c r="F620" s="8"/>
      <c r="G620" s="8"/>
      <c r="H620" s="8"/>
      <c r="I620" s="8"/>
      <c r="J620" s="8"/>
      <c r="K620" s="8"/>
      <c r="L620" s="8"/>
      <c r="M620" s="8"/>
      <c r="N620" s="8"/>
      <c r="O620" s="8"/>
      <c r="P620" s="8"/>
      <c r="Q620" s="8"/>
      <c r="R620" s="8"/>
      <c r="S620" s="8"/>
      <c r="T620" s="8"/>
      <c r="U620" s="8"/>
      <c r="V620" s="8"/>
      <c r="W620" s="8"/>
      <c r="X620" s="8"/>
      <c r="Y620" s="8"/>
      <c r="Z620" s="8"/>
    </row>
    <row r="621" spans="1:26" ht="15.75" customHeight="1" x14ac:dyDescent="0.3">
      <c r="A621" s="8"/>
      <c r="B621" s="8"/>
      <c r="C621" s="9"/>
      <c r="D621" s="9"/>
      <c r="E621" s="8"/>
      <c r="F621" s="8"/>
      <c r="G621" s="8"/>
      <c r="H621" s="8"/>
      <c r="I621" s="8"/>
      <c r="J621" s="8"/>
      <c r="K621" s="8"/>
      <c r="L621" s="8"/>
      <c r="M621" s="8"/>
      <c r="N621" s="8"/>
      <c r="O621" s="8"/>
      <c r="P621" s="8"/>
      <c r="Q621" s="8"/>
      <c r="R621" s="8"/>
      <c r="S621" s="8"/>
      <c r="T621" s="8"/>
      <c r="U621" s="8"/>
      <c r="V621" s="8"/>
      <c r="W621" s="8"/>
      <c r="X621" s="8"/>
      <c r="Y621" s="8"/>
      <c r="Z621" s="8"/>
    </row>
    <row r="622" spans="1:26" ht="15.75" customHeight="1" x14ac:dyDescent="0.3">
      <c r="A622" s="8"/>
      <c r="B622" s="8"/>
      <c r="C622" s="9"/>
      <c r="D622" s="9"/>
      <c r="E622" s="8"/>
      <c r="F622" s="8"/>
      <c r="G622" s="8"/>
      <c r="H622" s="8"/>
      <c r="I622" s="8"/>
      <c r="J622" s="8"/>
      <c r="K622" s="8"/>
      <c r="L622" s="8"/>
      <c r="M622" s="8"/>
      <c r="N622" s="8"/>
      <c r="O622" s="8"/>
      <c r="P622" s="8"/>
      <c r="Q622" s="8"/>
      <c r="R622" s="8"/>
      <c r="S622" s="8"/>
      <c r="T622" s="8"/>
      <c r="U622" s="8"/>
      <c r="V622" s="8"/>
      <c r="W622" s="8"/>
      <c r="X622" s="8"/>
      <c r="Y622" s="8"/>
      <c r="Z622" s="8"/>
    </row>
    <row r="623" spans="1:26" ht="15.75" customHeight="1" x14ac:dyDescent="0.3">
      <c r="A623" s="8"/>
      <c r="B623" s="8"/>
      <c r="C623" s="9"/>
      <c r="D623" s="9"/>
      <c r="E623" s="8"/>
      <c r="F623" s="8"/>
      <c r="G623" s="8"/>
      <c r="H623" s="8"/>
      <c r="I623" s="8"/>
      <c r="J623" s="8"/>
      <c r="K623" s="8"/>
      <c r="L623" s="8"/>
      <c r="M623" s="8"/>
      <c r="N623" s="8"/>
      <c r="O623" s="8"/>
      <c r="P623" s="8"/>
      <c r="Q623" s="8"/>
      <c r="R623" s="8"/>
      <c r="S623" s="8"/>
      <c r="T623" s="8"/>
      <c r="U623" s="8"/>
      <c r="V623" s="8"/>
      <c r="W623" s="8"/>
      <c r="X623" s="8"/>
      <c r="Y623" s="8"/>
      <c r="Z623" s="8"/>
    </row>
    <row r="624" spans="1:26" ht="15.75" customHeight="1" x14ac:dyDescent="0.3">
      <c r="A624" s="8"/>
      <c r="B624" s="8"/>
      <c r="C624" s="9"/>
      <c r="D624" s="9"/>
      <c r="E624" s="8"/>
      <c r="F624" s="8"/>
      <c r="G624" s="8"/>
      <c r="H624" s="8"/>
      <c r="I624" s="8"/>
      <c r="J624" s="8"/>
      <c r="K624" s="8"/>
      <c r="L624" s="8"/>
      <c r="M624" s="8"/>
      <c r="N624" s="8"/>
      <c r="O624" s="8"/>
      <c r="P624" s="8"/>
      <c r="Q624" s="8"/>
      <c r="R624" s="8"/>
      <c r="S624" s="8"/>
      <c r="T624" s="8"/>
      <c r="U624" s="8"/>
      <c r="V624" s="8"/>
      <c r="W624" s="8"/>
      <c r="X624" s="8"/>
      <c r="Y624" s="8"/>
      <c r="Z624" s="8"/>
    </row>
    <row r="625" spans="1:26" ht="15.75" customHeight="1" x14ac:dyDescent="0.3">
      <c r="A625" s="8"/>
      <c r="B625" s="8"/>
      <c r="C625" s="9"/>
      <c r="D625" s="9"/>
      <c r="E625" s="8"/>
      <c r="F625" s="8"/>
      <c r="G625" s="8"/>
      <c r="H625" s="8"/>
      <c r="I625" s="8"/>
      <c r="J625" s="8"/>
      <c r="K625" s="8"/>
      <c r="L625" s="8"/>
      <c r="M625" s="8"/>
      <c r="N625" s="8"/>
      <c r="O625" s="8"/>
      <c r="P625" s="8"/>
      <c r="Q625" s="8"/>
      <c r="R625" s="8"/>
      <c r="S625" s="8"/>
      <c r="T625" s="8"/>
      <c r="U625" s="8"/>
      <c r="V625" s="8"/>
      <c r="W625" s="8"/>
      <c r="X625" s="8"/>
      <c r="Y625" s="8"/>
      <c r="Z625" s="8"/>
    </row>
    <row r="626" spans="1:26" ht="15.75" customHeight="1" x14ac:dyDescent="0.3">
      <c r="A626" s="8"/>
      <c r="B626" s="8"/>
      <c r="C626" s="9"/>
      <c r="D626" s="9"/>
      <c r="E626" s="8"/>
      <c r="F626" s="8"/>
      <c r="G626" s="8"/>
      <c r="H626" s="8"/>
      <c r="I626" s="8"/>
      <c r="J626" s="8"/>
      <c r="K626" s="8"/>
      <c r="L626" s="8"/>
      <c r="M626" s="8"/>
      <c r="N626" s="8"/>
      <c r="O626" s="8"/>
      <c r="P626" s="8"/>
      <c r="Q626" s="8"/>
      <c r="R626" s="8"/>
      <c r="S626" s="8"/>
      <c r="T626" s="8"/>
      <c r="U626" s="8"/>
      <c r="V626" s="8"/>
      <c r="W626" s="8"/>
      <c r="X626" s="8"/>
      <c r="Y626" s="8"/>
      <c r="Z626" s="8"/>
    </row>
    <row r="627" spans="1:26" ht="15.75" customHeight="1" x14ac:dyDescent="0.3">
      <c r="A627" s="8"/>
      <c r="B627" s="8"/>
      <c r="C627" s="9"/>
      <c r="D627" s="9"/>
      <c r="E627" s="8"/>
      <c r="F627" s="8"/>
      <c r="G627" s="8"/>
      <c r="H627" s="8"/>
      <c r="I627" s="8"/>
      <c r="J627" s="8"/>
      <c r="K627" s="8"/>
      <c r="L627" s="8"/>
      <c r="M627" s="8"/>
      <c r="N627" s="8"/>
      <c r="O627" s="8"/>
      <c r="P627" s="8"/>
      <c r="Q627" s="8"/>
      <c r="R627" s="8"/>
      <c r="S627" s="8"/>
      <c r="T627" s="8"/>
      <c r="U627" s="8"/>
      <c r="V627" s="8"/>
      <c r="W627" s="8"/>
      <c r="X627" s="8"/>
      <c r="Y627" s="8"/>
      <c r="Z627" s="8"/>
    </row>
    <row r="628" spans="1:26" ht="15.75" customHeight="1" x14ac:dyDescent="0.3">
      <c r="A628" s="8"/>
      <c r="B628" s="8"/>
      <c r="C628" s="9"/>
      <c r="D628" s="9"/>
      <c r="E628" s="8"/>
      <c r="F628" s="8"/>
      <c r="G628" s="8"/>
      <c r="H628" s="8"/>
      <c r="I628" s="8"/>
      <c r="J628" s="8"/>
      <c r="K628" s="8"/>
      <c r="L628" s="8"/>
      <c r="M628" s="8"/>
      <c r="N628" s="8"/>
      <c r="O628" s="8"/>
      <c r="P628" s="8"/>
      <c r="Q628" s="8"/>
      <c r="R628" s="8"/>
      <c r="S628" s="8"/>
      <c r="T628" s="8"/>
      <c r="U628" s="8"/>
      <c r="V628" s="8"/>
      <c r="W628" s="8"/>
      <c r="X628" s="8"/>
      <c r="Y628" s="8"/>
      <c r="Z628" s="8"/>
    </row>
    <row r="629" spans="1:26" ht="15.75" customHeight="1" x14ac:dyDescent="0.3">
      <c r="A629" s="8"/>
      <c r="B629" s="8"/>
      <c r="C629" s="9"/>
      <c r="D629" s="9"/>
      <c r="E629" s="8"/>
      <c r="F629" s="8"/>
      <c r="G629" s="8"/>
      <c r="H629" s="8"/>
      <c r="I629" s="8"/>
      <c r="J629" s="8"/>
      <c r="K629" s="8"/>
      <c r="L629" s="8"/>
      <c r="M629" s="8"/>
      <c r="N629" s="8"/>
      <c r="O629" s="8"/>
      <c r="P629" s="8"/>
      <c r="Q629" s="8"/>
      <c r="R629" s="8"/>
      <c r="S629" s="8"/>
      <c r="T629" s="8"/>
      <c r="U629" s="8"/>
      <c r="V629" s="8"/>
      <c r="W629" s="8"/>
      <c r="X629" s="8"/>
      <c r="Y629" s="8"/>
      <c r="Z629" s="8"/>
    </row>
    <row r="630" spans="1:26" ht="15.75" customHeight="1" x14ac:dyDescent="0.3">
      <c r="A630" s="8"/>
      <c r="B630" s="8"/>
      <c r="C630" s="9"/>
      <c r="D630" s="9"/>
      <c r="E630" s="8"/>
      <c r="F630" s="8"/>
      <c r="G630" s="8"/>
      <c r="H630" s="8"/>
      <c r="I630" s="8"/>
      <c r="J630" s="8"/>
      <c r="K630" s="8"/>
      <c r="L630" s="8"/>
      <c r="M630" s="8"/>
      <c r="N630" s="8"/>
      <c r="O630" s="8"/>
      <c r="P630" s="8"/>
      <c r="Q630" s="8"/>
      <c r="R630" s="8"/>
      <c r="S630" s="8"/>
      <c r="T630" s="8"/>
      <c r="U630" s="8"/>
      <c r="V630" s="8"/>
      <c r="W630" s="8"/>
      <c r="X630" s="8"/>
      <c r="Y630" s="8"/>
      <c r="Z630" s="8"/>
    </row>
    <row r="631" spans="1:26" ht="15.75" customHeight="1" x14ac:dyDescent="0.3">
      <c r="A631" s="8"/>
      <c r="B631" s="8"/>
      <c r="C631" s="9"/>
      <c r="D631" s="9"/>
      <c r="E631" s="8"/>
      <c r="F631" s="8"/>
      <c r="G631" s="8"/>
      <c r="H631" s="8"/>
      <c r="I631" s="8"/>
      <c r="J631" s="8"/>
      <c r="K631" s="8"/>
      <c r="L631" s="8"/>
      <c r="M631" s="8"/>
      <c r="N631" s="8"/>
      <c r="O631" s="8"/>
      <c r="P631" s="8"/>
      <c r="Q631" s="8"/>
      <c r="R631" s="8"/>
      <c r="S631" s="8"/>
      <c r="T631" s="8"/>
      <c r="U631" s="8"/>
      <c r="V631" s="8"/>
      <c r="W631" s="8"/>
      <c r="X631" s="8"/>
      <c r="Y631" s="8"/>
      <c r="Z631" s="8"/>
    </row>
    <row r="632" spans="1:26" ht="15.75" customHeight="1" x14ac:dyDescent="0.3">
      <c r="A632" s="8"/>
      <c r="B632" s="8"/>
      <c r="C632" s="9"/>
      <c r="D632" s="9"/>
      <c r="E632" s="8"/>
      <c r="F632" s="8"/>
      <c r="G632" s="8"/>
      <c r="H632" s="8"/>
      <c r="I632" s="8"/>
      <c r="J632" s="8"/>
      <c r="K632" s="8"/>
      <c r="L632" s="8"/>
      <c r="M632" s="8"/>
      <c r="N632" s="8"/>
      <c r="O632" s="8"/>
      <c r="P632" s="8"/>
      <c r="Q632" s="8"/>
      <c r="R632" s="8"/>
      <c r="S632" s="8"/>
      <c r="T632" s="8"/>
      <c r="U632" s="8"/>
      <c r="V632" s="8"/>
      <c r="W632" s="8"/>
      <c r="X632" s="8"/>
      <c r="Y632" s="8"/>
      <c r="Z632" s="8"/>
    </row>
    <row r="633" spans="1:26" ht="15.75" customHeight="1" x14ac:dyDescent="0.3">
      <c r="A633" s="8"/>
      <c r="B633" s="8"/>
      <c r="C633" s="9"/>
      <c r="D633" s="9"/>
      <c r="E633" s="8"/>
      <c r="F633" s="8"/>
      <c r="G633" s="8"/>
      <c r="H633" s="8"/>
      <c r="I633" s="8"/>
      <c r="J633" s="8"/>
      <c r="K633" s="8"/>
      <c r="L633" s="8"/>
      <c r="M633" s="8"/>
      <c r="N633" s="8"/>
      <c r="O633" s="8"/>
      <c r="P633" s="8"/>
      <c r="Q633" s="8"/>
      <c r="R633" s="8"/>
      <c r="S633" s="8"/>
      <c r="T633" s="8"/>
      <c r="U633" s="8"/>
      <c r="V633" s="8"/>
      <c r="W633" s="8"/>
      <c r="X633" s="8"/>
      <c r="Y633" s="8"/>
      <c r="Z633" s="8"/>
    </row>
    <row r="634" spans="1:26" ht="15.75" customHeight="1" x14ac:dyDescent="0.3">
      <c r="A634" s="8"/>
      <c r="B634" s="8"/>
      <c r="C634" s="9"/>
      <c r="D634" s="9"/>
      <c r="E634" s="8"/>
      <c r="F634" s="8"/>
      <c r="G634" s="8"/>
      <c r="H634" s="8"/>
      <c r="I634" s="8"/>
      <c r="J634" s="8"/>
      <c r="K634" s="8"/>
      <c r="L634" s="8"/>
      <c r="M634" s="8"/>
      <c r="N634" s="8"/>
      <c r="O634" s="8"/>
      <c r="P634" s="8"/>
      <c r="Q634" s="8"/>
      <c r="R634" s="8"/>
      <c r="S634" s="8"/>
      <c r="T634" s="8"/>
      <c r="U634" s="8"/>
      <c r="V634" s="8"/>
      <c r="W634" s="8"/>
      <c r="X634" s="8"/>
      <c r="Y634" s="8"/>
      <c r="Z634" s="8"/>
    </row>
    <row r="635" spans="1:26" ht="15.75" customHeight="1" x14ac:dyDescent="0.3">
      <c r="A635" s="8"/>
      <c r="B635" s="8"/>
      <c r="C635" s="9"/>
      <c r="D635" s="9"/>
      <c r="E635" s="8"/>
      <c r="F635" s="8"/>
      <c r="G635" s="8"/>
      <c r="H635" s="8"/>
      <c r="I635" s="8"/>
      <c r="J635" s="8"/>
      <c r="K635" s="8"/>
      <c r="L635" s="8"/>
      <c r="M635" s="8"/>
      <c r="N635" s="8"/>
      <c r="O635" s="8"/>
      <c r="P635" s="8"/>
      <c r="Q635" s="8"/>
      <c r="R635" s="8"/>
      <c r="S635" s="8"/>
      <c r="T635" s="8"/>
      <c r="U635" s="8"/>
      <c r="V635" s="8"/>
      <c r="W635" s="8"/>
      <c r="X635" s="8"/>
      <c r="Y635" s="8"/>
      <c r="Z635" s="8"/>
    </row>
    <row r="636" spans="1:26" ht="15.75" customHeight="1" x14ac:dyDescent="0.3">
      <c r="A636" s="8"/>
      <c r="B636" s="8"/>
      <c r="C636" s="9"/>
      <c r="D636" s="9"/>
      <c r="E636" s="8"/>
      <c r="F636" s="8"/>
      <c r="G636" s="8"/>
      <c r="H636" s="8"/>
      <c r="I636" s="8"/>
      <c r="J636" s="8"/>
      <c r="K636" s="8"/>
      <c r="L636" s="8"/>
      <c r="M636" s="8"/>
      <c r="N636" s="8"/>
      <c r="O636" s="8"/>
      <c r="P636" s="8"/>
      <c r="Q636" s="8"/>
      <c r="R636" s="8"/>
      <c r="S636" s="8"/>
      <c r="T636" s="8"/>
      <c r="U636" s="8"/>
      <c r="V636" s="8"/>
      <c r="W636" s="8"/>
      <c r="X636" s="8"/>
      <c r="Y636" s="8"/>
      <c r="Z636" s="8"/>
    </row>
    <row r="637" spans="1:26" ht="15.75" customHeight="1" x14ac:dyDescent="0.3">
      <c r="A637" s="8"/>
      <c r="B637" s="8"/>
      <c r="C637" s="9"/>
      <c r="D637" s="9"/>
      <c r="E637" s="8"/>
      <c r="F637" s="8"/>
      <c r="G637" s="8"/>
      <c r="H637" s="8"/>
      <c r="I637" s="8"/>
      <c r="J637" s="8"/>
      <c r="K637" s="8"/>
      <c r="L637" s="8"/>
      <c r="M637" s="8"/>
      <c r="N637" s="8"/>
      <c r="O637" s="8"/>
      <c r="P637" s="8"/>
      <c r="Q637" s="8"/>
      <c r="R637" s="8"/>
      <c r="S637" s="8"/>
      <c r="T637" s="8"/>
      <c r="U637" s="8"/>
      <c r="V637" s="8"/>
      <c r="W637" s="8"/>
      <c r="X637" s="8"/>
      <c r="Y637" s="8"/>
      <c r="Z637" s="8"/>
    </row>
    <row r="638" spans="1:26" ht="15.75" customHeight="1" x14ac:dyDescent="0.3">
      <c r="A638" s="8"/>
      <c r="B638" s="8"/>
      <c r="C638" s="9"/>
      <c r="D638" s="9"/>
      <c r="E638" s="8"/>
      <c r="F638" s="8"/>
      <c r="G638" s="8"/>
      <c r="H638" s="8"/>
      <c r="I638" s="8"/>
      <c r="J638" s="8"/>
      <c r="K638" s="8"/>
      <c r="L638" s="8"/>
      <c r="M638" s="8"/>
      <c r="N638" s="8"/>
      <c r="O638" s="8"/>
      <c r="P638" s="8"/>
      <c r="Q638" s="8"/>
      <c r="R638" s="8"/>
      <c r="S638" s="8"/>
      <c r="T638" s="8"/>
      <c r="U638" s="8"/>
      <c r="V638" s="8"/>
      <c r="W638" s="8"/>
      <c r="X638" s="8"/>
      <c r="Y638" s="8"/>
      <c r="Z638" s="8"/>
    </row>
    <row r="639" spans="1:26" ht="15.75" customHeight="1" x14ac:dyDescent="0.3">
      <c r="A639" s="8"/>
      <c r="B639" s="8"/>
      <c r="C639" s="9"/>
      <c r="D639" s="9"/>
      <c r="E639" s="8"/>
      <c r="F639" s="8"/>
      <c r="G639" s="8"/>
      <c r="H639" s="8"/>
      <c r="I639" s="8"/>
      <c r="J639" s="8"/>
      <c r="K639" s="8"/>
      <c r="L639" s="8"/>
      <c r="M639" s="8"/>
      <c r="N639" s="8"/>
      <c r="O639" s="8"/>
      <c r="P639" s="8"/>
      <c r="Q639" s="8"/>
      <c r="R639" s="8"/>
      <c r="S639" s="8"/>
      <c r="T639" s="8"/>
      <c r="U639" s="8"/>
      <c r="V639" s="8"/>
      <c r="W639" s="8"/>
      <c r="X639" s="8"/>
      <c r="Y639" s="8"/>
      <c r="Z639" s="8"/>
    </row>
    <row r="640" spans="1:26" ht="15.75" customHeight="1" x14ac:dyDescent="0.3">
      <c r="A640" s="8"/>
      <c r="B640" s="8"/>
      <c r="C640" s="9"/>
      <c r="D640" s="9"/>
      <c r="E640" s="8"/>
      <c r="F640" s="8"/>
      <c r="G640" s="8"/>
      <c r="H640" s="8"/>
      <c r="I640" s="8"/>
      <c r="J640" s="8"/>
      <c r="K640" s="8"/>
      <c r="L640" s="8"/>
      <c r="M640" s="8"/>
      <c r="N640" s="8"/>
      <c r="O640" s="8"/>
      <c r="P640" s="8"/>
      <c r="Q640" s="8"/>
      <c r="R640" s="8"/>
      <c r="S640" s="8"/>
      <c r="T640" s="8"/>
      <c r="U640" s="8"/>
      <c r="V640" s="8"/>
      <c r="W640" s="8"/>
      <c r="X640" s="8"/>
      <c r="Y640" s="8"/>
      <c r="Z640" s="8"/>
    </row>
    <row r="641" spans="1:26" ht="15.75" customHeight="1" x14ac:dyDescent="0.3">
      <c r="A641" s="8"/>
      <c r="B641" s="8"/>
      <c r="C641" s="9"/>
      <c r="D641" s="9"/>
      <c r="E641" s="8"/>
      <c r="F641" s="8"/>
      <c r="G641" s="8"/>
      <c r="H641" s="8"/>
      <c r="I641" s="8"/>
      <c r="J641" s="8"/>
      <c r="K641" s="8"/>
      <c r="L641" s="8"/>
      <c r="M641" s="8"/>
      <c r="N641" s="8"/>
      <c r="O641" s="8"/>
      <c r="P641" s="8"/>
      <c r="Q641" s="8"/>
      <c r="R641" s="8"/>
      <c r="S641" s="8"/>
      <c r="T641" s="8"/>
      <c r="U641" s="8"/>
      <c r="V641" s="8"/>
      <c r="W641" s="8"/>
      <c r="X641" s="8"/>
      <c r="Y641" s="8"/>
      <c r="Z641" s="8"/>
    </row>
    <row r="642" spans="1:26" ht="15.75" customHeight="1" x14ac:dyDescent="0.3">
      <c r="A642" s="8"/>
      <c r="B642" s="8"/>
      <c r="C642" s="9"/>
      <c r="D642" s="9"/>
      <c r="E642" s="8"/>
      <c r="F642" s="8"/>
      <c r="G642" s="8"/>
      <c r="H642" s="8"/>
      <c r="I642" s="8"/>
      <c r="J642" s="8"/>
      <c r="K642" s="8"/>
      <c r="L642" s="8"/>
      <c r="M642" s="8"/>
      <c r="N642" s="8"/>
      <c r="O642" s="8"/>
      <c r="P642" s="8"/>
      <c r="Q642" s="8"/>
      <c r="R642" s="8"/>
      <c r="S642" s="8"/>
      <c r="T642" s="8"/>
      <c r="U642" s="8"/>
      <c r="V642" s="8"/>
      <c r="W642" s="8"/>
      <c r="X642" s="8"/>
      <c r="Y642" s="8"/>
      <c r="Z642" s="8"/>
    </row>
    <row r="643" spans="1:26" ht="15.75" customHeight="1" x14ac:dyDescent="0.3">
      <c r="A643" s="8"/>
      <c r="B643" s="8"/>
      <c r="C643" s="9"/>
      <c r="D643" s="9"/>
      <c r="E643" s="8"/>
      <c r="F643" s="8"/>
      <c r="G643" s="8"/>
      <c r="H643" s="8"/>
      <c r="I643" s="8"/>
      <c r="J643" s="8"/>
      <c r="K643" s="8"/>
      <c r="L643" s="8"/>
      <c r="M643" s="8"/>
      <c r="N643" s="8"/>
      <c r="O643" s="8"/>
      <c r="P643" s="8"/>
      <c r="Q643" s="8"/>
      <c r="R643" s="8"/>
      <c r="S643" s="8"/>
      <c r="T643" s="8"/>
      <c r="U643" s="8"/>
      <c r="V643" s="8"/>
      <c r="W643" s="8"/>
      <c r="X643" s="8"/>
      <c r="Y643" s="8"/>
      <c r="Z643" s="8"/>
    </row>
    <row r="644" spans="1:26" ht="15.75" customHeight="1" x14ac:dyDescent="0.3">
      <c r="A644" s="8"/>
      <c r="B644" s="8"/>
      <c r="C644" s="9"/>
      <c r="D644" s="9"/>
      <c r="E644" s="8"/>
      <c r="F644" s="8"/>
      <c r="G644" s="8"/>
      <c r="H644" s="8"/>
      <c r="I644" s="8"/>
      <c r="J644" s="8"/>
      <c r="K644" s="8"/>
      <c r="L644" s="8"/>
      <c r="M644" s="8"/>
      <c r="N644" s="8"/>
      <c r="O644" s="8"/>
      <c r="P644" s="8"/>
      <c r="Q644" s="8"/>
      <c r="R644" s="8"/>
      <c r="S644" s="8"/>
      <c r="T644" s="8"/>
      <c r="U644" s="8"/>
      <c r="V644" s="8"/>
      <c r="W644" s="8"/>
      <c r="X644" s="8"/>
      <c r="Y644" s="8"/>
      <c r="Z644" s="8"/>
    </row>
    <row r="645" spans="1:26" ht="15.75" customHeight="1" x14ac:dyDescent="0.3">
      <c r="A645" s="8"/>
      <c r="B645" s="8"/>
      <c r="C645" s="9"/>
      <c r="D645" s="9"/>
      <c r="E645" s="8"/>
      <c r="F645" s="8"/>
      <c r="G645" s="8"/>
      <c r="H645" s="8"/>
      <c r="I645" s="8"/>
      <c r="J645" s="8"/>
      <c r="K645" s="8"/>
      <c r="L645" s="8"/>
      <c r="M645" s="8"/>
      <c r="N645" s="8"/>
      <c r="O645" s="8"/>
      <c r="P645" s="8"/>
      <c r="Q645" s="8"/>
      <c r="R645" s="8"/>
      <c r="S645" s="8"/>
      <c r="T645" s="8"/>
      <c r="U645" s="8"/>
      <c r="V645" s="8"/>
      <c r="W645" s="8"/>
      <c r="X645" s="8"/>
      <c r="Y645" s="8"/>
      <c r="Z645" s="8"/>
    </row>
    <row r="646" spans="1:26" ht="15.75" customHeight="1" x14ac:dyDescent="0.3">
      <c r="A646" s="8"/>
      <c r="B646" s="8"/>
      <c r="C646" s="9"/>
      <c r="D646" s="9"/>
      <c r="E646" s="8"/>
      <c r="F646" s="8"/>
      <c r="G646" s="8"/>
      <c r="H646" s="8"/>
      <c r="I646" s="8"/>
      <c r="J646" s="8"/>
      <c r="K646" s="8"/>
      <c r="L646" s="8"/>
      <c r="M646" s="8"/>
      <c r="N646" s="8"/>
      <c r="O646" s="8"/>
      <c r="P646" s="8"/>
      <c r="Q646" s="8"/>
      <c r="R646" s="8"/>
      <c r="S646" s="8"/>
      <c r="T646" s="8"/>
      <c r="U646" s="8"/>
      <c r="V646" s="8"/>
      <c r="W646" s="8"/>
      <c r="X646" s="8"/>
      <c r="Y646" s="8"/>
      <c r="Z646" s="8"/>
    </row>
    <row r="647" spans="1:26" ht="15.75" customHeight="1" x14ac:dyDescent="0.3">
      <c r="A647" s="8"/>
      <c r="B647" s="8"/>
      <c r="C647" s="9"/>
      <c r="D647" s="9"/>
      <c r="E647" s="8"/>
      <c r="F647" s="8"/>
      <c r="G647" s="8"/>
      <c r="H647" s="8"/>
      <c r="I647" s="8"/>
      <c r="J647" s="8"/>
      <c r="K647" s="8"/>
      <c r="L647" s="8"/>
      <c r="M647" s="8"/>
      <c r="N647" s="8"/>
      <c r="O647" s="8"/>
      <c r="P647" s="8"/>
      <c r="Q647" s="8"/>
      <c r="R647" s="8"/>
      <c r="S647" s="8"/>
      <c r="T647" s="8"/>
      <c r="U647" s="8"/>
      <c r="V647" s="8"/>
      <c r="W647" s="8"/>
      <c r="X647" s="8"/>
      <c r="Y647" s="8"/>
      <c r="Z647" s="8"/>
    </row>
    <row r="648" spans="1:26" ht="15.75" customHeight="1" x14ac:dyDescent="0.3">
      <c r="A648" s="8"/>
      <c r="B648" s="8"/>
      <c r="C648" s="9"/>
      <c r="D648" s="9"/>
      <c r="E648" s="8"/>
      <c r="F648" s="8"/>
      <c r="G648" s="8"/>
      <c r="H648" s="8"/>
      <c r="I648" s="8"/>
      <c r="J648" s="8"/>
      <c r="K648" s="8"/>
      <c r="L648" s="8"/>
      <c r="M648" s="8"/>
      <c r="N648" s="8"/>
      <c r="O648" s="8"/>
      <c r="P648" s="8"/>
      <c r="Q648" s="8"/>
      <c r="R648" s="8"/>
      <c r="S648" s="8"/>
      <c r="T648" s="8"/>
      <c r="U648" s="8"/>
      <c r="V648" s="8"/>
      <c r="W648" s="8"/>
      <c r="X648" s="8"/>
      <c r="Y648" s="8"/>
      <c r="Z648" s="8"/>
    </row>
    <row r="649" spans="1:26" ht="15.75" customHeight="1" x14ac:dyDescent="0.3">
      <c r="A649" s="8"/>
      <c r="B649" s="8"/>
      <c r="C649" s="9"/>
      <c r="D649" s="9"/>
      <c r="E649" s="8"/>
      <c r="F649" s="8"/>
      <c r="G649" s="8"/>
      <c r="H649" s="8"/>
      <c r="I649" s="8"/>
      <c r="J649" s="8"/>
      <c r="K649" s="8"/>
      <c r="L649" s="8"/>
      <c r="M649" s="8"/>
      <c r="N649" s="8"/>
      <c r="O649" s="8"/>
      <c r="P649" s="8"/>
      <c r="Q649" s="8"/>
      <c r="R649" s="8"/>
      <c r="S649" s="8"/>
      <c r="T649" s="8"/>
      <c r="U649" s="8"/>
      <c r="V649" s="8"/>
      <c r="W649" s="8"/>
      <c r="X649" s="8"/>
      <c r="Y649" s="8"/>
      <c r="Z649" s="8"/>
    </row>
    <row r="650" spans="1:26" ht="15.75" customHeight="1" x14ac:dyDescent="0.3">
      <c r="A650" s="8"/>
      <c r="B650" s="8"/>
      <c r="C650" s="9"/>
      <c r="D650" s="9"/>
      <c r="E650" s="8"/>
      <c r="F650" s="8"/>
      <c r="G650" s="8"/>
      <c r="H650" s="8"/>
      <c r="I650" s="8"/>
      <c r="J650" s="8"/>
      <c r="K650" s="8"/>
      <c r="L650" s="8"/>
      <c r="M650" s="8"/>
      <c r="N650" s="8"/>
      <c r="O650" s="8"/>
      <c r="P650" s="8"/>
      <c r="Q650" s="8"/>
      <c r="R650" s="8"/>
      <c r="S650" s="8"/>
      <c r="T650" s="8"/>
      <c r="U650" s="8"/>
      <c r="V650" s="8"/>
      <c r="W650" s="8"/>
      <c r="X650" s="8"/>
      <c r="Y650" s="8"/>
      <c r="Z650" s="8"/>
    </row>
    <row r="651" spans="1:26" ht="15.75" customHeight="1" x14ac:dyDescent="0.3">
      <c r="A651" s="8"/>
      <c r="B651" s="8"/>
      <c r="C651" s="9"/>
      <c r="D651" s="9"/>
      <c r="E651" s="8"/>
      <c r="F651" s="8"/>
      <c r="G651" s="8"/>
      <c r="H651" s="8"/>
      <c r="I651" s="8"/>
      <c r="J651" s="8"/>
      <c r="K651" s="8"/>
      <c r="L651" s="8"/>
      <c r="M651" s="8"/>
      <c r="N651" s="8"/>
      <c r="O651" s="8"/>
      <c r="P651" s="8"/>
      <c r="Q651" s="8"/>
      <c r="R651" s="8"/>
      <c r="S651" s="8"/>
      <c r="T651" s="8"/>
      <c r="U651" s="8"/>
      <c r="V651" s="8"/>
      <c r="W651" s="8"/>
      <c r="X651" s="8"/>
      <c r="Y651" s="8"/>
      <c r="Z651" s="8"/>
    </row>
    <row r="652" spans="1:26" ht="15.75" customHeight="1" x14ac:dyDescent="0.3">
      <c r="A652" s="8"/>
      <c r="B652" s="8"/>
      <c r="C652" s="9"/>
      <c r="D652" s="9"/>
      <c r="E652" s="8"/>
      <c r="F652" s="8"/>
      <c r="G652" s="8"/>
      <c r="H652" s="8"/>
      <c r="I652" s="8"/>
      <c r="J652" s="8"/>
      <c r="K652" s="8"/>
      <c r="L652" s="8"/>
      <c r="M652" s="8"/>
      <c r="N652" s="8"/>
      <c r="O652" s="8"/>
      <c r="P652" s="8"/>
      <c r="Q652" s="8"/>
      <c r="R652" s="8"/>
      <c r="S652" s="8"/>
      <c r="T652" s="8"/>
      <c r="U652" s="8"/>
      <c r="V652" s="8"/>
      <c r="W652" s="8"/>
      <c r="X652" s="8"/>
      <c r="Y652" s="8"/>
      <c r="Z652" s="8"/>
    </row>
    <row r="653" spans="1:26" ht="15.75" customHeight="1" x14ac:dyDescent="0.3">
      <c r="A653" s="8"/>
      <c r="B653" s="8"/>
      <c r="C653" s="9"/>
      <c r="D653" s="9"/>
      <c r="E653" s="8"/>
      <c r="F653" s="8"/>
      <c r="G653" s="8"/>
      <c r="H653" s="8"/>
      <c r="I653" s="8"/>
      <c r="J653" s="8"/>
      <c r="K653" s="8"/>
      <c r="L653" s="8"/>
      <c r="M653" s="8"/>
      <c r="N653" s="8"/>
      <c r="O653" s="8"/>
      <c r="P653" s="8"/>
      <c r="Q653" s="8"/>
      <c r="R653" s="8"/>
      <c r="S653" s="8"/>
      <c r="T653" s="8"/>
      <c r="U653" s="8"/>
      <c r="V653" s="8"/>
      <c r="W653" s="8"/>
      <c r="X653" s="8"/>
      <c r="Y653" s="8"/>
      <c r="Z653" s="8"/>
    </row>
    <row r="654" spans="1:26" ht="15.75" customHeight="1" x14ac:dyDescent="0.3">
      <c r="A654" s="8"/>
      <c r="B654" s="8"/>
      <c r="C654" s="9"/>
      <c r="D654" s="9"/>
      <c r="E654" s="8"/>
      <c r="F654" s="8"/>
      <c r="G654" s="8"/>
      <c r="H654" s="8"/>
      <c r="I654" s="8"/>
      <c r="J654" s="8"/>
      <c r="K654" s="8"/>
      <c r="L654" s="8"/>
      <c r="M654" s="8"/>
      <c r="N654" s="8"/>
      <c r="O654" s="8"/>
      <c r="P654" s="8"/>
      <c r="Q654" s="8"/>
      <c r="R654" s="8"/>
      <c r="S654" s="8"/>
      <c r="T654" s="8"/>
      <c r="U654" s="8"/>
      <c r="V654" s="8"/>
      <c r="W654" s="8"/>
      <c r="X654" s="8"/>
      <c r="Y654" s="8"/>
      <c r="Z654" s="8"/>
    </row>
    <row r="655" spans="1:26" ht="15.75" customHeight="1" x14ac:dyDescent="0.3">
      <c r="A655" s="8"/>
      <c r="B655" s="8"/>
      <c r="C655" s="9"/>
      <c r="D655" s="9"/>
      <c r="E655" s="8"/>
      <c r="F655" s="8"/>
      <c r="G655" s="8"/>
      <c r="H655" s="8"/>
      <c r="I655" s="8"/>
      <c r="J655" s="8"/>
      <c r="K655" s="8"/>
      <c r="L655" s="8"/>
      <c r="M655" s="8"/>
      <c r="N655" s="8"/>
      <c r="O655" s="8"/>
      <c r="P655" s="8"/>
      <c r="Q655" s="8"/>
      <c r="R655" s="8"/>
      <c r="S655" s="8"/>
      <c r="T655" s="8"/>
      <c r="U655" s="8"/>
      <c r="V655" s="8"/>
      <c r="W655" s="8"/>
      <c r="X655" s="8"/>
      <c r="Y655" s="8"/>
      <c r="Z655" s="8"/>
    </row>
    <row r="656" spans="1:26" ht="15.75" customHeight="1" x14ac:dyDescent="0.3">
      <c r="A656" s="8"/>
      <c r="B656" s="8"/>
      <c r="C656" s="9"/>
      <c r="D656" s="9"/>
      <c r="E656" s="8"/>
      <c r="F656" s="8"/>
      <c r="G656" s="8"/>
      <c r="H656" s="8"/>
      <c r="I656" s="8"/>
      <c r="J656" s="8"/>
      <c r="K656" s="8"/>
      <c r="L656" s="8"/>
      <c r="M656" s="8"/>
      <c r="N656" s="8"/>
      <c r="O656" s="8"/>
      <c r="P656" s="8"/>
      <c r="Q656" s="8"/>
      <c r="R656" s="8"/>
      <c r="S656" s="8"/>
      <c r="T656" s="8"/>
      <c r="U656" s="8"/>
      <c r="V656" s="8"/>
      <c r="W656" s="8"/>
      <c r="X656" s="8"/>
      <c r="Y656" s="8"/>
      <c r="Z656" s="8"/>
    </row>
    <row r="657" spans="1:26" ht="15.75" customHeight="1" x14ac:dyDescent="0.3">
      <c r="A657" s="8"/>
      <c r="B657" s="8"/>
      <c r="C657" s="9"/>
      <c r="D657" s="9"/>
      <c r="E657" s="8"/>
      <c r="F657" s="8"/>
      <c r="G657" s="8"/>
      <c r="H657" s="8"/>
      <c r="I657" s="8"/>
      <c r="J657" s="8"/>
      <c r="K657" s="8"/>
      <c r="L657" s="8"/>
      <c r="M657" s="8"/>
      <c r="N657" s="8"/>
      <c r="O657" s="8"/>
      <c r="P657" s="8"/>
      <c r="Q657" s="8"/>
      <c r="R657" s="8"/>
      <c r="S657" s="8"/>
      <c r="T657" s="8"/>
      <c r="U657" s="8"/>
      <c r="V657" s="8"/>
      <c r="W657" s="8"/>
      <c r="X657" s="8"/>
      <c r="Y657" s="8"/>
      <c r="Z657" s="8"/>
    </row>
    <row r="658" spans="1:26" ht="15.75" customHeight="1" x14ac:dyDescent="0.3">
      <c r="A658" s="8"/>
      <c r="B658" s="8"/>
      <c r="C658" s="9"/>
      <c r="D658" s="9"/>
      <c r="E658" s="8"/>
      <c r="F658" s="8"/>
      <c r="G658" s="8"/>
      <c r="H658" s="8"/>
      <c r="I658" s="8"/>
      <c r="J658" s="8"/>
      <c r="K658" s="8"/>
      <c r="L658" s="8"/>
      <c r="M658" s="8"/>
      <c r="N658" s="8"/>
      <c r="O658" s="8"/>
      <c r="P658" s="8"/>
      <c r="Q658" s="8"/>
      <c r="R658" s="8"/>
      <c r="S658" s="8"/>
      <c r="T658" s="8"/>
      <c r="U658" s="8"/>
      <c r="V658" s="8"/>
      <c r="W658" s="8"/>
      <c r="X658" s="8"/>
      <c r="Y658" s="8"/>
      <c r="Z658" s="8"/>
    </row>
    <row r="659" spans="1:26" ht="15.75" customHeight="1" x14ac:dyDescent="0.3">
      <c r="A659" s="8"/>
      <c r="B659" s="8"/>
      <c r="C659" s="9"/>
      <c r="D659" s="9"/>
      <c r="E659" s="8"/>
      <c r="F659" s="8"/>
      <c r="G659" s="8"/>
      <c r="H659" s="8"/>
      <c r="I659" s="8"/>
      <c r="J659" s="8"/>
      <c r="K659" s="8"/>
      <c r="L659" s="8"/>
      <c r="M659" s="8"/>
      <c r="N659" s="8"/>
      <c r="O659" s="8"/>
      <c r="P659" s="8"/>
      <c r="Q659" s="8"/>
      <c r="R659" s="8"/>
      <c r="S659" s="8"/>
      <c r="T659" s="8"/>
      <c r="U659" s="8"/>
      <c r="V659" s="8"/>
      <c r="W659" s="8"/>
      <c r="X659" s="8"/>
      <c r="Y659" s="8"/>
      <c r="Z659" s="8"/>
    </row>
    <row r="660" spans="1:26" ht="15.75" customHeight="1" x14ac:dyDescent="0.3">
      <c r="A660" s="8"/>
      <c r="B660" s="8"/>
      <c r="C660" s="9"/>
      <c r="D660" s="9"/>
      <c r="E660" s="8"/>
      <c r="F660" s="8"/>
      <c r="G660" s="8"/>
      <c r="H660" s="8"/>
      <c r="I660" s="8"/>
      <c r="J660" s="8"/>
      <c r="K660" s="8"/>
      <c r="L660" s="8"/>
      <c r="M660" s="8"/>
      <c r="N660" s="8"/>
      <c r="O660" s="8"/>
      <c r="P660" s="8"/>
      <c r="Q660" s="8"/>
      <c r="R660" s="8"/>
      <c r="S660" s="8"/>
      <c r="T660" s="8"/>
      <c r="U660" s="8"/>
      <c r="V660" s="8"/>
      <c r="W660" s="8"/>
      <c r="X660" s="8"/>
      <c r="Y660" s="8"/>
      <c r="Z660" s="8"/>
    </row>
    <row r="661" spans="1:26" ht="15.75" customHeight="1" x14ac:dyDescent="0.3">
      <c r="A661" s="8"/>
      <c r="B661" s="8"/>
      <c r="C661" s="9"/>
      <c r="D661" s="9"/>
      <c r="E661" s="8"/>
      <c r="F661" s="8"/>
      <c r="G661" s="8"/>
      <c r="H661" s="8"/>
      <c r="I661" s="8"/>
      <c r="J661" s="8"/>
      <c r="K661" s="8"/>
      <c r="L661" s="8"/>
      <c r="M661" s="8"/>
      <c r="N661" s="8"/>
      <c r="O661" s="8"/>
      <c r="P661" s="8"/>
      <c r="Q661" s="8"/>
      <c r="R661" s="8"/>
      <c r="S661" s="8"/>
      <c r="T661" s="8"/>
      <c r="U661" s="8"/>
      <c r="V661" s="8"/>
      <c r="W661" s="8"/>
      <c r="X661" s="8"/>
      <c r="Y661" s="8"/>
      <c r="Z661" s="8"/>
    </row>
    <row r="662" spans="1:26" ht="15.75" customHeight="1" x14ac:dyDescent="0.3">
      <c r="A662" s="8"/>
      <c r="B662" s="8"/>
      <c r="C662" s="9"/>
      <c r="D662" s="9"/>
      <c r="E662" s="8"/>
      <c r="F662" s="8"/>
      <c r="G662" s="8"/>
      <c r="H662" s="8"/>
      <c r="I662" s="8"/>
      <c r="J662" s="8"/>
      <c r="K662" s="8"/>
      <c r="L662" s="8"/>
      <c r="M662" s="8"/>
      <c r="N662" s="8"/>
      <c r="O662" s="8"/>
      <c r="P662" s="8"/>
      <c r="Q662" s="8"/>
      <c r="R662" s="8"/>
      <c r="S662" s="8"/>
      <c r="T662" s="8"/>
      <c r="U662" s="8"/>
      <c r="V662" s="8"/>
      <c r="W662" s="8"/>
      <c r="X662" s="8"/>
      <c r="Y662" s="8"/>
      <c r="Z662" s="8"/>
    </row>
    <row r="663" spans="1:26" ht="15.75" customHeight="1" x14ac:dyDescent="0.3">
      <c r="A663" s="8"/>
      <c r="B663" s="8"/>
      <c r="C663" s="9"/>
      <c r="D663" s="9"/>
      <c r="E663" s="8"/>
      <c r="F663" s="8"/>
      <c r="G663" s="8"/>
      <c r="H663" s="8"/>
      <c r="I663" s="8"/>
      <c r="J663" s="8"/>
      <c r="K663" s="8"/>
      <c r="L663" s="8"/>
      <c r="M663" s="8"/>
      <c r="N663" s="8"/>
      <c r="O663" s="8"/>
      <c r="P663" s="8"/>
      <c r="Q663" s="8"/>
      <c r="R663" s="8"/>
      <c r="S663" s="8"/>
      <c r="T663" s="8"/>
      <c r="U663" s="8"/>
      <c r="V663" s="8"/>
      <c r="W663" s="8"/>
      <c r="X663" s="8"/>
      <c r="Y663" s="8"/>
      <c r="Z663" s="8"/>
    </row>
    <row r="664" spans="1:26" ht="15.75" customHeight="1" x14ac:dyDescent="0.3">
      <c r="A664" s="8"/>
      <c r="B664" s="8"/>
      <c r="C664" s="9"/>
      <c r="D664" s="9"/>
      <c r="E664" s="8"/>
      <c r="F664" s="8"/>
      <c r="G664" s="8"/>
      <c r="H664" s="8"/>
      <c r="I664" s="8"/>
      <c r="J664" s="8"/>
      <c r="K664" s="8"/>
      <c r="L664" s="8"/>
      <c r="M664" s="8"/>
      <c r="N664" s="8"/>
      <c r="O664" s="8"/>
      <c r="P664" s="8"/>
      <c r="Q664" s="8"/>
      <c r="R664" s="8"/>
      <c r="S664" s="8"/>
      <c r="T664" s="8"/>
      <c r="U664" s="8"/>
      <c r="V664" s="8"/>
      <c r="W664" s="8"/>
      <c r="X664" s="8"/>
      <c r="Y664" s="8"/>
      <c r="Z664" s="8"/>
    </row>
    <row r="665" spans="1:26" ht="15.75" customHeight="1" x14ac:dyDescent="0.3">
      <c r="A665" s="8"/>
      <c r="B665" s="8"/>
      <c r="C665" s="9"/>
      <c r="D665" s="9"/>
      <c r="E665" s="8"/>
      <c r="F665" s="8"/>
      <c r="G665" s="8"/>
      <c r="H665" s="8"/>
      <c r="I665" s="8"/>
      <c r="J665" s="8"/>
      <c r="K665" s="8"/>
      <c r="L665" s="8"/>
      <c r="M665" s="8"/>
      <c r="N665" s="8"/>
      <c r="O665" s="8"/>
      <c r="P665" s="8"/>
      <c r="Q665" s="8"/>
      <c r="R665" s="8"/>
      <c r="S665" s="8"/>
      <c r="T665" s="8"/>
      <c r="U665" s="8"/>
      <c r="V665" s="8"/>
      <c r="W665" s="8"/>
      <c r="X665" s="8"/>
      <c r="Y665" s="8"/>
      <c r="Z665" s="8"/>
    </row>
    <row r="666" spans="1:26" ht="15.75" customHeight="1" x14ac:dyDescent="0.3">
      <c r="A666" s="8"/>
      <c r="B666" s="8"/>
      <c r="C666" s="9"/>
      <c r="D666" s="9"/>
      <c r="E666" s="8"/>
      <c r="F666" s="8"/>
      <c r="G666" s="8"/>
      <c r="H666" s="8"/>
      <c r="I666" s="8"/>
      <c r="J666" s="8"/>
      <c r="K666" s="8"/>
      <c r="L666" s="8"/>
      <c r="M666" s="8"/>
      <c r="N666" s="8"/>
      <c r="O666" s="8"/>
      <c r="P666" s="8"/>
      <c r="Q666" s="8"/>
      <c r="R666" s="8"/>
      <c r="S666" s="8"/>
      <c r="T666" s="8"/>
      <c r="U666" s="8"/>
      <c r="V666" s="8"/>
      <c r="W666" s="8"/>
      <c r="X666" s="8"/>
      <c r="Y666" s="8"/>
      <c r="Z666" s="8"/>
    </row>
    <row r="667" spans="1:26" ht="15.75" customHeight="1" x14ac:dyDescent="0.3">
      <c r="A667" s="8"/>
      <c r="B667" s="8"/>
      <c r="C667" s="9"/>
      <c r="D667" s="9"/>
      <c r="E667" s="8"/>
      <c r="F667" s="8"/>
      <c r="G667" s="8"/>
      <c r="H667" s="8"/>
      <c r="I667" s="8"/>
      <c r="J667" s="8"/>
      <c r="K667" s="8"/>
      <c r="L667" s="8"/>
      <c r="M667" s="8"/>
      <c r="N667" s="8"/>
      <c r="O667" s="8"/>
      <c r="P667" s="8"/>
      <c r="Q667" s="8"/>
      <c r="R667" s="8"/>
      <c r="S667" s="8"/>
      <c r="T667" s="8"/>
      <c r="U667" s="8"/>
      <c r="V667" s="8"/>
      <c r="W667" s="8"/>
      <c r="X667" s="8"/>
      <c r="Y667" s="8"/>
      <c r="Z667" s="8"/>
    </row>
    <row r="668" spans="1:26" ht="15.75" customHeight="1" x14ac:dyDescent="0.3">
      <c r="A668" s="8"/>
      <c r="B668" s="8"/>
      <c r="C668" s="9"/>
      <c r="D668" s="9"/>
      <c r="E668" s="8"/>
      <c r="F668" s="8"/>
      <c r="G668" s="8"/>
      <c r="H668" s="8"/>
      <c r="I668" s="8"/>
      <c r="J668" s="8"/>
      <c r="K668" s="8"/>
      <c r="L668" s="8"/>
      <c r="M668" s="8"/>
      <c r="N668" s="8"/>
      <c r="O668" s="8"/>
      <c r="P668" s="8"/>
      <c r="Q668" s="8"/>
      <c r="R668" s="8"/>
      <c r="S668" s="8"/>
      <c r="T668" s="8"/>
      <c r="U668" s="8"/>
      <c r="V668" s="8"/>
      <c r="W668" s="8"/>
      <c r="X668" s="8"/>
      <c r="Y668" s="8"/>
      <c r="Z668" s="8"/>
    </row>
    <row r="669" spans="1:26" ht="15.75" customHeight="1" x14ac:dyDescent="0.3">
      <c r="A669" s="8"/>
      <c r="B669" s="8"/>
      <c r="C669" s="9"/>
      <c r="D669" s="9"/>
      <c r="E669" s="8"/>
      <c r="F669" s="8"/>
      <c r="G669" s="8"/>
      <c r="H669" s="8"/>
      <c r="I669" s="8"/>
      <c r="J669" s="8"/>
      <c r="K669" s="8"/>
      <c r="L669" s="8"/>
      <c r="M669" s="8"/>
      <c r="N669" s="8"/>
      <c r="O669" s="8"/>
      <c r="P669" s="8"/>
      <c r="Q669" s="8"/>
      <c r="R669" s="8"/>
      <c r="S669" s="8"/>
      <c r="T669" s="8"/>
      <c r="U669" s="8"/>
      <c r="V669" s="8"/>
      <c r="W669" s="8"/>
      <c r="X669" s="8"/>
      <c r="Y669" s="8"/>
      <c r="Z669" s="8"/>
    </row>
    <row r="670" spans="1:26" ht="15.75" customHeight="1" x14ac:dyDescent="0.3">
      <c r="A670" s="8"/>
      <c r="B670" s="8"/>
      <c r="C670" s="9"/>
      <c r="D670" s="9"/>
      <c r="E670" s="8"/>
      <c r="F670" s="8"/>
      <c r="G670" s="8"/>
      <c r="H670" s="8"/>
      <c r="I670" s="8"/>
      <c r="J670" s="8"/>
      <c r="K670" s="8"/>
      <c r="L670" s="8"/>
      <c r="M670" s="8"/>
      <c r="N670" s="8"/>
      <c r="O670" s="8"/>
      <c r="P670" s="8"/>
      <c r="Q670" s="8"/>
      <c r="R670" s="8"/>
      <c r="S670" s="8"/>
      <c r="T670" s="8"/>
      <c r="U670" s="8"/>
      <c r="V670" s="8"/>
      <c r="W670" s="8"/>
      <c r="X670" s="8"/>
      <c r="Y670" s="8"/>
      <c r="Z670" s="8"/>
    </row>
    <row r="671" spans="1:26" ht="15.75" customHeight="1" x14ac:dyDescent="0.3">
      <c r="A671" s="8"/>
      <c r="B671" s="8"/>
      <c r="C671" s="9"/>
      <c r="D671" s="9"/>
      <c r="E671" s="8"/>
      <c r="F671" s="8"/>
      <c r="G671" s="8"/>
      <c r="H671" s="8"/>
      <c r="I671" s="8"/>
      <c r="J671" s="8"/>
      <c r="K671" s="8"/>
      <c r="L671" s="8"/>
      <c r="M671" s="8"/>
      <c r="N671" s="8"/>
      <c r="O671" s="8"/>
      <c r="P671" s="8"/>
      <c r="Q671" s="8"/>
      <c r="R671" s="8"/>
      <c r="S671" s="8"/>
      <c r="T671" s="8"/>
      <c r="U671" s="8"/>
      <c r="V671" s="8"/>
      <c r="W671" s="8"/>
      <c r="X671" s="8"/>
      <c r="Y671" s="8"/>
      <c r="Z671" s="8"/>
    </row>
    <row r="672" spans="1:26" ht="15.75" customHeight="1" x14ac:dyDescent="0.3">
      <c r="A672" s="8"/>
      <c r="B672" s="8"/>
      <c r="C672" s="9"/>
      <c r="D672" s="9"/>
      <c r="E672" s="8"/>
      <c r="F672" s="8"/>
      <c r="G672" s="8"/>
      <c r="H672" s="8"/>
      <c r="I672" s="8"/>
      <c r="J672" s="8"/>
      <c r="K672" s="8"/>
      <c r="L672" s="8"/>
      <c r="M672" s="8"/>
      <c r="N672" s="8"/>
      <c r="O672" s="8"/>
      <c r="P672" s="8"/>
      <c r="Q672" s="8"/>
      <c r="R672" s="8"/>
      <c r="S672" s="8"/>
      <c r="T672" s="8"/>
      <c r="U672" s="8"/>
      <c r="V672" s="8"/>
      <c r="W672" s="8"/>
      <c r="X672" s="8"/>
      <c r="Y672" s="8"/>
      <c r="Z672" s="8"/>
    </row>
    <row r="673" spans="1:26" ht="15.75" customHeight="1" x14ac:dyDescent="0.3">
      <c r="A673" s="8"/>
      <c r="B673" s="8"/>
      <c r="C673" s="9"/>
      <c r="D673" s="9"/>
      <c r="E673" s="8"/>
      <c r="F673" s="8"/>
      <c r="G673" s="8"/>
      <c r="H673" s="8"/>
      <c r="I673" s="8"/>
      <c r="J673" s="8"/>
      <c r="K673" s="8"/>
      <c r="L673" s="8"/>
      <c r="M673" s="8"/>
      <c r="N673" s="8"/>
      <c r="O673" s="8"/>
      <c r="P673" s="8"/>
      <c r="Q673" s="8"/>
      <c r="R673" s="8"/>
      <c r="S673" s="8"/>
      <c r="T673" s="8"/>
      <c r="U673" s="8"/>
      <c r="V673" s="8"/>
      <c r="W673" s="8"/>
      <c r="X673" s="8"/>
      <c r="Y673" s="8"/>
      <c r="Z673" s="8"/>
    </row>
    <row r="674" spans="1:26" ht="15.75" customHeight="1" x14ac:dyDescent="0.3">
      <c r="A674" s="8"/>
      <c r="B674" s="8"/>
      <c r="C674" s="9"/>
      <c r="D674" s="9"/>
      <c r="E674" s="8"/>
      <c r="F674" s="8"/>
      <c r="G674" s="8"/>
      <c r="H674" s="8"/>
      <c r="I674" s="8"/>
      <c r="J674" s="8"/>
      <c r="K674" s="8"/>
      <c r="L674" s="8"/>
      <c r="M674" s="8"/>
      <c r="N674" s="8"/>
      <c r="O674" s="8"/>
      <c r="P674" s="8"/>
      <c r="Q674" s="8"/>
      <c r="R674" s="8"/>
      <c r="S674" s="8"/>
      <c r="T674" s="8"/>
      <c r="U674" s="8"/>
      <c r="V674" s="8"/>
      <c r="W674" s="8"/>
      <c r="X674" s="8"/>
      <c r="Y674" s="8"/>
      <c r="Z674" s="8"/>
    </row>
    <row r="675" spans="1:26" ht="15.75" customHeight="1" x14ac:dyDescent="0.3">
      <c r="A675" s="8"/>
      <c r="B675" s="8"/>
      <c r="C675" s="9"/>
      <c r="D675" s="9"/>
      <c r="E675" s="8"/>
      <c r="F675" s="8"/>
      <c r="G675" s="8"/>
      <c r="H675" s="8"/>
      <c r="I675" s="8"/>
      <c r="J675" s="8"/>
      <c r="K675" s="8"/>
      <c r="L675" s="8"/>
      <c r="M675" s="8"/>
      <c r="N675" s="8"/>
      <c r="O675" s="8"/>
      <c r="P675" s="8"/>
      <c r="Q675" s="8"/>
      <c r="R675" s="8"/>
      <c r="S675" s="8"/>
      <c r="T675" s="8"/>
      <c r="U675" s="8"/>
      <c r="V675" s="8"/>
      <c r="W675" s="8"/>
      <c r="X675" s="8"/>
      <c r="Y675" s="8"/>
      <c r="Z675" s="8"/>
    </row>
    <row r="676" spans="1:26" ht="15.75" customHeight="1" x14ac:dyDescent="0.3">
      <c r="A676" s="8"/>
      <c r="B676" s="8"/>
      <c r="C676" s="9"/>
      <c r="D676" s="9"/>
      <c r="E676" s="8"/>
      <c r="F676" s="8"/>
      <c r="G676" s="8"/>
      <c r="H676" s="8"/>
      <c r="I676" s="8"/>
      <c r="J676" s="8"/>
      <c r="K676" s="8"/>
      <c r="L676" s="8"/>
      <c r="M676" s="8"/>
      <c r="N676" s="8"/>
      <c r="O676" s="8"/>
      <c r="P676" s="8"/>
      <c r="Q676" s="8"/>
      <c r="R676" s="8"/>
      <c r="S676" s="8"/>
      <c r="T676" s="8"/>
      <c r="U676" s="8"/>
      <c r="V676" s="8"/>
      <c r="W676" s="8"/>
      <c r="X676" s="8"/>
      <c r="Y676" s="8"/>
      <c r="Z676" s="8"/>
    </row>
    <row r="677" spans="1:26" ht="15.75" customHeight="1" x14ac:dyDescent="0.3">
      <c r="A677" s="8"/>
      <c r="B677" s="8"/>
      <c r="C677" s="9"/>
      <c r="D677" s="9"/>
      <c r="E677" s="8"/>
      <c r="F677" s="8"/>
      <c r="G677" s="8"/>
      <c r="H677" s="8"/>
      <c r="I677" s="8"/>
      <c r="J677" s="8"/>
      <c r="K677" s="8"/>
      <c r="L677" s="8"/>
      <c r="M677" s="8"/>
      <c r="N677" s="8"/>
      <c r="O677" s="8"/>
      <c r="P677" s="8"/>
      <c r="Q677" s="8"/>
      <c r="R677" s="8"/>
      <c r="S677" s="8"/>
      <c r="T677" s="8"/>
      <c r="U677" s="8"/>
      <c r="V677" s="8"/>
      <c r="W677" s="8"/>
      <c r="X677" s="8"/>
      <c r="Y677" s="8"/>
      <c r="Z677" s="8"/>
    </row>
    <row r="678" spans="1:26" ht="15.75" customHeight="1" x14ac:dyDescent="0.3">
      <c r="A678" s="8"/>
      <c r="B678" s="8"/>
      <c r="C678" s="9"/>
      <c r="D678" s="9"/>
      <c r="E678" s="8"/>
      <c r="F678" s="8"/>
      <c r="G678" s="8"/>
      <c r="H678" s="8"/>
      <c r="I678" s="8"/>
      <c r="J678" s="8"/>
      <c r="K678" s="8"/>
      <c r="L678" s="8"/>
      <c r="M678" s="8"/>
      <c r="N678" s="8"/>
      <c r="O678" s="8"/>
      <c r="P678" s="8"/>
      <c r="Q678" s="8"/>
      <c r="R678" s="8"/>
      <c r="S678" s="8"/>
      <c r="T678" s="8"/>
      <c r="U678" s="8"/>
      <c r="V678" s="8"/>
      <c r="W678" s="8"/>
      <c r="X678" s="8"/>
      <c r="Y678" s="8"/>
      <c r="Z678" s="8"/>
    </row>
    <row r="679" spans="1:26" ht="15.75" customHeight="1" x14ac:dyDescent="0.3">
      <c r="A679" s="8"/>
      <c r="B679" s="8"/>
      <c r="C679" s="9"/>
      <c r="D679" s="9"/>
      <c r="E679" s="8"/>
      <c r="F679" s="8"/>
      <c r="G679" s="8"/>
      <c r="H679" s="8"/>
      <c r="I679" s="8"/>
      <c r="J679" s="8"/>
      <c r="K679" s="8"/>
      <c r="L679" s="8"/>
      <c r="M679" s="8"/>
      <c r="N679" s="8"/>
      <c r="O679" s="8"/>
      <c r="P679" s="8"/>
      <c r="Q679" s="8"/>
      <c r="R679" s="8"/>
      <c r="S679" s="8"/>
      <c r="T679" s="8"/>
      <c r="U679" s="8"/>
      <c r="V679" s="8"/>
      <c r="W679" s="8"/>
      <c r="X679" s="8"/>
      <c r="Y679" s="8"/>
      <c r="Z679" s="8"/>
    </row>
    <row r="680" spans="1:26" ht="15.75" customHeight="1" x14ac:dyDescent="0.3">
      <c r="A680" s="8"/>
      <c r="B680" s="8"/>
      <c r="C680" s="9"/>
      <c r="D680" s="9"/>
      <c r="E680" s="8"/>
      <c r="F680" s="8"/>
      <c r="G680" s="8"/>
      <c r="H680" s="8"/>
      <c r="I680" s="8"/>
      <c r="J680" s="8"/>
      <c r="K680" s="8"/>
      <c r="L680" s="8"/>
      <c r="M680" s="8"/>
      <c r="N680" s="8"/>
      <c r="O680" s="8"/>
      <c r="P680" s="8"/>
      <c r="Q680" s="8"/>
      <c r="R680" s="8"/>
      <c r="S680" s="8"/>
      <c r="T680" s="8"/>
      <c r="U680" s="8"/>
      <c r="V680" s="8"/>
      <c r="W680" s="8"/>
      <c r="X680" s="8"/>
      <c r="Y680" s="8"/>
      <c r="Z680" s="8"/>
    </row>
    <row r="681" spans="1:26" ht="15.75" customHeight="1" x14ac:dyDescent="0.3">
      <c r="A681" s="8"/>
      <c r="B681" s="8"/>
      <c r="C681" s="9"/>
      <c r="D681" s="9"/>
      <c r="E681" s="8"/>
      <c r="F681" s="8"/>
      <c r="G681" s="8"/>
      <c r="H681" s="8"/>
      <c r="I681" s="8"/>
      <c r="J681" s="8"/>
      <c r="K681" s="8"/>
      <c r="L681" s="8"/>
      <c r="M681" s="8"/>
      <c r="N681" s="8"/>
      <c r="O681" s="8"/>
      <c r="P681" s="8"/>
      <c r="Q681" s="8"/>
      <c r="R681" s="8"/>
      <c r="S681" s="8"/>
      <c r="T681" s="8"/>
      <c r="U681" s="8"/>
      <c r="V681" s="8"/>
      <c r="W681" s="8"/>
      <c r="X681" s="8"/>
      <c r="Y681" s="8"/>
      <c r="Z681" s="8"/>
    </row>
    <row r="682" spans="1:26" ht="15.75" customHeight="1" x14ac:dyDescent="0.3">
      <c r="A682" s="8"/>
      <c r="B682" s="8"/>
      <c r="C682" s="9"/>
      <c r="D682" s="9"/>
      <c r="E682" s="8"/>
      <c r="F682" s="8"/>
      <c r="G682" s="8"/>
      <c r="H682" s="8"/>
      <c r="I682" s="8"/>
      <c r="J682" s="8"/>
      <c r="K682" s="8"/>
      <c r="L682" s="8"/>
      <c r="M682" s="8"/>
      <c r="N682" s="8"/>
      <c r="O682" s="8"/>
      <c r="P682" s="8"/>
      <c r="Q682" s="8"/>
      <c r="R682" s="8"/>
      <c r="S682" s="8"/>
      <c r="T682" s="8"/>
      <c r="U682" s="8"/>
      <c r="V682" s="8"/>
      <c r="W682" s="8"/>
      <c r="X682" s="8"/>
      <c r="Y682" s="8"/>
      <c r="Z682" s="8"/>
    </row>
    <row r="683" spans="1:26" ht="15.75" customHeight="1" x14ac:dyDescent="0.3">
      <c r="A683" s="8"/>
      <c r="B683" s="8"/>
      <c r="C683" s="9"/>
      <c r="D683" s="9"/>
      <c r="E683" s="8"/>
      <c r="F683" s="8"/>
      <c r="G683" s="8"/>
      <c r="H683" s="8"/>
      <c r="I683" s="8"/>
      <c r="J683" s="8"/>
      <c r="K683" s="8"/>
      <c r="L683" s="8"/>
      <c r="M683" s="8"/>
      <c r="N683" s="8"/>
      <c r="O683" s="8"/>
      <c r="P683" s="8"/>
      <c r="Q683" s="8"/>
      <c r="R683" s="8"/>
      <c r="S683" s="8"/>
      <c r="T683" s="8"/>
      <c r="U683" s="8"/>
      <c r="V683" s="8"/>
      <c r="W683" s="8"/>
      <c r="X683" s="8"/>
      <c r="Y683" s="8"/>
      <c r="Z683" s="8"/>
    </row>
    <row r="684" spans="1:26" ht="15.75" customHeight="1" x14ac:dyDescent="0.3">
      <c r="A684" s="8"/>
      <c r="B684" s="8"/>
      <c r="C684" s="9"/>
      <c r="D684" s="9"/>
      <c r="E684" s="8"/>
      <c r="F684" s="8"/>
      <c r="G684" s="8"/>
      <c r="H684" s="8"/>
      <c r="I684" s="8"/>
      <c r="J684" s="8"/>
      <c r="K684" s="8"/>
      <c r="L684" s="8"/>
      <c r="M684" s="8"/>
      <c r="N684" s="8"/>
      <c r="O684" s="8"/>
      <c r="P684" s="8"/>
      <c r="Q684" s="8"/>
      <c r="R684" s="8"/>
      <c r="S684" s="8"/>
      <c r="T684" s="8"/>
      <c r="U684" s="8"/>
      <c r="V684" s="8"/>
      <c r="W684" s="8"/>
      <c r="X684" s="8"/>
      <c r="Y684" s="8"/>
      <c r="Z684" s="8"/>
    </row>
    <row r="685" spans="1:26" ht="15.75" customHeight="1" x14ac:dyDescent="0.3">
      <c r="A685" s="8"/>
      <c r="B685" s="8"/>
      <c r="C685" s="9"/>
      <c r="D685" s="9"/>
      <c r="E685" s="8"/>
      <c r="F685" s="8"/>
      <c r="G685" s="8"/>
      <c r="H685" s="8"/>
      <c r="I685" s="8"/>
      <c r="J685" s="8"/>
      <c r="K685" s="8"/>
      <c r="L685" s="8"/>
      <c r="M685" s="8"/>
      <c r="N685" s="8"/>
      <c r="O685" s="8"/>
      <c r="P685" s="8"/>
      <c r="Q685" s="8"/>
      <c r="R685" s="8"/>
      <c r="S685" s="8"/>
      <c r="T685" s="8"/>
      <c r="U685" s="8"/>
      <c r="V685" s="8"/>
      <c r="W685" s="8"/>
      <c r="X685" s="8"/>
      <c r="Y685" s="8"/>
      <c r="Z685" s="8"/>
    </row>
    <row r="686" spans="1:26" ht="15.75" customHeight="1" x14ac:dyDescent="0.3">
      <c r="A686" s="8"/>
      <c r="B686" s="8"/>
      <c r="C686" s="9"/>
      <c r="D686" s="9"/>
      <c r="E686" s="8"/>
      <c r="F686" s="8"/>
      <c r="G686" s="8"/>
      <c r="H686" s="8"/>
      <c r="I686" s="8"/>
      <c r="J686" s="8"/>
      <c r="K686" s="8"/>
      <c r="L686" s="8"/>
      <c r="M686" s="8"/>
      <c r="N686" s="8"/>
      <c r="O686" s="8"/>
      <c r="P686" s="8"/>
      <c r="Q686" s="8"/>
      <c r="R686" s="8"/>
      <c r="S686" s="8"/>
      <c r="T686" s="8"/>
      <c r="U686" s="8"/>
      <c r="V686" s="8"/>
      <c r="W686" s="8"/>
      <c r="X686" s="8"/>
      <c r="Y686" s="8"/>
      <c r="Z686" s="8"/>
    </row>
    <row r="687" spans="1:26" ht="15.75" customHeight="1" x14ac:dyDescent="0.3">
      <c r="A687" s="8"/>
      <c r="B687" s="8"/>
      <c r="C687" s="9"/>
      <c r="D687" s="9"/>
      <c r="E687" s="8"/>
      <c r="F687" s="8"/>
      <c r="G687" s="8"/>
      <c r="H687" s="8"/>
      <c r="I687" s="8"/>
      <c r="J687" s="8"/>
      <c r="K687" s="8"/>
      <c r="L687" s="8"/>
      <c r="M687" s="8"/>
      <c r="N687" s="8"/>
      <c r="O687" s="8"/>
      <c r="P687" s="8"/>
      <c r="Q687" s="8"/>
      <c r="R687" s="8"/>
      <c r="S687" s="8"/>
      <c r="T687" s="8"/>
      <c r="U687" s="8"/>
      <c r="V687" s="8"/>
      <c r="W687" s="8"/>
      <c r="X687" s="8"/>
      <c r="Y687" s="8"/>
      <c r="Z687" s="8"/>
    </row>
    <row r="688" spans="1:26" ht="15.75" customHeight="1" x14ac:dyDescent="0.3">
      <c r="A688" s="8"/>
      <c r="B688" s="8"/>
      <c r="C688" s="9"/>
      <c r="D688" s="9"/>
      <c r="E688" s="8"/>
      <c r="F688" s="8"/>
      <c r="G688" s="8"/>
      <c r="H688" s="8"/>
      <c r="I688" s="8"/>
      <c r="J688" s="8"/>
      <c r="K688" s="8"/>
      <c r="L688" s="8"/>
      <c r="M688" s="8"/>
      <c r="N688" s="8"/>
      <c r="O688" s="8"/>
      <c r="P688" s="8"/>
      <c r="Q688" s="8"/>
      <c r="R688" s="8"/>
      <c r="S688" s="8"/>
      <c r="T688" s="8"/>
      <c r="U688" s="8"/>
      <c r="V688" s="8"/>
      <c r="W688" s="8"/>
      <c r="X688" s="8"/>
      <c r="Y688" s="8"/>
      <c r="Z688" s="8"/>
    </row>
    <row r="689" spans="1:26" ht="15.75" customHeight="1" x14ac:dyDescent="0.3">
      <c r="A689" s="8"/>
      <c r="B689" s="8"/>
      <c r="C689" s="9"/>
      <c r="D689" s="9"/>
      <c r="E689" s="8"/>
      <c r="F689" s="8"/>
      <c r="G689" s="8"/>
      <c r="H689" s="8"/>
      <c r="I689" s="8"/>
      <c r="J689" s="8"/>
      <c r="K689" s="8"/>
      <c r="L689" s="8"/>
      <c r="M689" s="8"/>
      <c r="N689" s="8"/>
      <c r="O689" s="8"/>
      <c r="P689" s="8"/>
      <c r="Q689" s="8"/>
      <c r="R689" s="8"/>
      <c r="S689" s="8"/>
      <c r="T689" s="8"/>
      <c r="U689" s="8"/>
      <c r="V689" s="8"/>
      <c r="W689" s="8"/>
      <c r="X689" s="8"/>
      <c r="Y689" s="8"/>
      <c r="Z689" s="8"/>
    </row>
    <row r="690" spans="1:26" ht="15.75" customHeight="1" x14ac:dyDescent="0.3">
      <c r="A690" s="8"/>
      <c r="B690" s="8"/>
      <c r="C690" s="9"/>
      <c r="D690" s="9"/>
      <c r="E690" s="8"/>
      <c r="F690" s="8"/>
      <c r="G690" s="8"/>
      <c r="H690" s="8"/>
      <c r="I690" s="8"/>
      <c r="J690" s="8"/>
      <c r="K690" s="8"/>
      <c r="L690" s="8"/>
      <c r="M690" s="8"/>
      <c r="N690" s="8"/>
      <c r="O690" s="8"/>
      <c r="P690" s="8"/>
      <c r="Q690" s="8"/>
      <c r="R690" s="8"/>
      <c r="S690" s="8"/>
      <c r="T690" s="8"/>
      <c r="U690" s="8"/>
      <c r="V690" s="8"/>
      <c r="W690" s="8"/>
      <c r="X690" s="8"/>
      <c r="Y690" s="8"/>
      <c r="Z690" s="8"/>
    </row>
    <row r="691" spans="1:26" ht="15.75" customHeight="1" x14ac:dyDescent="0.3">
      <c r="A691" s="8"/>
      <c r="B691" s="8"/>
      <c r="C691" s="9"/>
      <c r="D691" s="9"/>
      <c r="E691" s="8"/>
      <c r="F691" s="8"/>
      <c r="G691" s="8"/>
      <c r="H691" s="8"/>
      <c r="I691" s="8"/>
      <c r="J691" s="8"/>
      <c r="K691" s="8"/>
      <c r="L691" s="8"/>
      <c r="M691" s="8"/>
      <c r="N691" s="8"/>
      <c r="O691" s="8"/>
      <c r="P691" s="8"/>
      <c r="Q691" s="8"/>
      <c r="R691" s="8"/>
      <c r="S691" s="8"/>
      <c r="T691" s="8"/>
      <c r="U691" s="8"/>
      <c r="V691" s="8"/>
      <c r="W691" s="8"/>
      <c r="X691" s="8"/>
      <c r="Y691" s="8"/>
      <c r="Z691" s="8"/>
    </row>
    <row r="692" spans="1:26" ht="15.75" customHeight="1" x14ac:dyDescent="0.3">
      <c r="A692" s="8"/>
      <c r="B692" s="8"/>
      <c r="C692" s="9"/>
      <c r="D692" s="9"/>
      <c r="E692" s="8"/>
      <c r="F692" s="8"/>
      <c r="G692" s="8"/>
      <c r="H692" s="8"/>
      <c r="I692" s="8"/>
      <c r="J692" s="8"/>
      <c r="K692" s="8"/>
      <c r="L692" s="8"/>
      <c r="M692" s="8"/>
      <c r="N692" s="8"/>
      <c r="O692" s="8"/>
      <c r="P692" s="8"/>
      <c r="Q692" s="8"/>
      <c r="R692" s="8"/>
      <c r="S692" s="8"/>
      <c r="T692" s="8"/>
      <c r="U692" s="8"/>
      <c r="V692" s="8"/>
      <c r="W692" s="8"/>
      <c r="X692" s="8"/>
      <c r="Y692" s="8"/>
      <c r="Z692" s="8"/>
    </row>
    <row r="693" spans="1:26" ht="15.75" customHeight="1" x14ac:dyDescent="0.3">
      <c r="A693" s="8"/>
      <c r="B693" s="8"/>
      <c r="C693" s="9"/>
      <c r="D693" s="9"/>
      <c r="E693" s="8"/>
      <c r="F693" s="8"/>
      <c r="G693" s="8"/>
      <c r="H693" s="8"/>
      <c r="I693" s="8"/>
      <c r="J693" s="8"/>
      <c r="K693" s="8"/>
      <c r="L693" s="8"/>
      <c r="M693" s="8"/>
      <c r="N693" s="8"/>
      <c r="O693" s="8"/>
      <c r="P693" s="8"/>
      <c r="Q693" s="8"/>
      <c r="R693" s="8"/>
      <c r="S693" s="8"/>
      <c r="T693" s="8"/>
      <c r="U693" s="8"/>
      <c r="V693" s="8"/>
      <c r="W693" s="8"/>
      <c r="X693" s="8"/>
      <c r="Y693" s="8"/>
      <c r="Z693" s="8"/>
    </row>
    <row r="694" spans="1:26" ht="15.75" customHeight="1" x14ac:dyDescent="0.3">
      <c r="A694" s="8"/>
      <c r="B694" s="8"/>
      <c r="C694" s="9"/>
      <c r="D694" s="9"/>
      <c r="E694" s="8"/>
      <c r="F694" s="8"/>
      <c r="G694" s="8"/>
      <c r="H694" s="8"/>
      <c r="I694" s="8"/>
      <c r="J694" s="8"/>
      <c r="K694" s="8"/>
      <c r="L694" s="8"/>
      <c r="M694" s="8"/>
      <c r="N694" s="8"/>
      <c r="O694" s="8"/>
      <c r="P694" s="8"/>
      <c r="Q694" s="8"/>
      <c r="R694" s="8"/>
      <c r="S694" s="8"/>
      <c r="T694" s="8"/>
      <c r="U694" s="8"/>
      <c r="V694" s="8"/>
      <c r="W694" s="8"/>
      <c r="X694" s="8"/>
      <c r="Y694" s="8"/>
      <c r="Z694" s="8"/>
    </row>
    <row r="695" spans="1:26" ht="15.75" customHeight="1" x14ac:dyDescent="0.3">
      <c r="A695" s="8"/>
      <c r="B695" s="8"/>
      <c r="C695" s="9"/>
      <c r="D695" s="9"/>
      <c r="E695" s="8"/>
      <c r="F695" s="8"/>
      <c r="G695" s="8"/>
      <c r="H695" s="8"/>
      <c r="I695" s="8"/>
      <c r="J695" s="8"/>
      <c r="K695" s="8"/>
      <c r="L695" s="8"/>
      <c r="M695" s="8"/>
      <c r="N695" s="8"/>
      <c r="O695" s="8"/>
      <c r="P695" s="8"/>
      <c r="Q695" s="8"/>
      <c r="R695" s="8"/>
      <c r="S695" s="8"/>
      <c r="T695" s="8"/>
      <c r="U695" s="8"/>
      <c r="V695" s="8"/>
      <c r="W695" s="8"/>
      <c r="X695" s="8"/>
      <c r="Y695" s="8"/>
      <c r="Z695" s="8"/>
    </row>
    <row r="696" spans="1:26" ht="15.75" customHeight="1" x14ac:dyDescent="0.3">
      <c r="A696" s="8"/>
      <c r="B696" s="8"/>
      <c r="C696" s="9"/>
      <c r="D696" s="9"/>
      <c r="E696" s="8"/>
      <c r="F696" s="8"/>
      <c r="G696" s="8"/>
      <c r="H696" s="8"/>
      <c r="I696" s="8"/>
      <c r="J696" s="8"/>
      <c r="K696" s="8"/>
      <c r="L696" s="8"/>
      <c r="M696" s="8"/>
      <c r="N696" s="8"/>
      <c r="O696" s="8"/>
      <c r="P696" s="8"/>
      <c r="Q696" s="8"/>
      <c r="R696" s="8"/>
      <c r="S696" s="8"/>
      <c r="T696" s="8"/>
      <c r="U696" s="8"/>
      <c r="V696" s="8"/>
      <c r="W696" s="8"/>
      <c r="X696" s="8"/>
      <c r="Y696" s="8"/>
      <c r="Z696" s="8"/>
    </row>
    <row r="697" spans="1:26" ht="15.75" customHeight="1" x14ac:dyDescent="0.3">
      <c r="A697" s="8"/>
      <c r="B697" s="8"/>
      <c r="C697" s="9"/>
      <c r="D697" s="9"/>
      <c r="E697" s="8"/>
      <c r="F697" s="8"/>
      <c r="G697" s="8"/>
      <c r="H697" s="8"/>
      <c r="I697" s="8"/>
      <c r="J697" s="8"/>
      <c r="K697" s="8"/>
      <c r="L697" s="8"/>
      <c r="M697" s="8"/>
      <c r="N697" s="8"/>
      <c r="O697" s="8"/>
      <c r="P697" s="8"/>
      <c r="Q697" s="8"/>
      <c r="R697" s="8"/>
      <c r="S697" s="8"/>
      <c r="T697" s="8"/>
      <c r="U697" s="8"/>
      <c r="V697" s="8"/>
      <c r="W697" s="8"/>
      <c r="X697" s="8"/>
      <c r="Y697" s="8"/>
      <c r="Z697" s="8"/>
    </row>
    <row r="698" spans="1:26" ht="15.75" customHeight="1" x14ac:dyDescent="0.3">
      <c r="A698" s="8"/>
      <c r="B698" s="8"/>
      <c r="C698" s="9"/>
      <c r="D698" s="9"/>
      <c r="E698" s="8"/>
      <c r="F698" s="8"/>
      <c r="G698" s="8"/>
      <c r="H698" s="8"/>
      <c r="I698" s="8"/>
      <c r="J698" s="8"/>
      <c r="K698" s="8"/>
      <c r="L698" s="8"/>
      <c r="M698" s="8"/>
      <c r="N698" s="8"/>
      <c r="O698" s="8"/>
      <c r="P698" s="8"/>
      <c r="Q698" s="8"/>
      <c r="R698" s="8"/>
      <c r="S698" s="8"/>
      <c r="T698" s="8"/>
      <c r="U698" s="8"/>
      <c r="V698" s="8"/>
      <c r="W698" s="8"/>
      <c r="X698" s="8"/>
      <c r="Y698" s="8"/>
      <c r="Z698" s="8"/>
    </row>
    <row r="699" spans="1:26" ht="15.75" customHeight="1" x14ac:dyDescent="0.3">
      <c r="A699" s="8"/>
      <c r="B699" s="8"/>
      <c r="C699" s="9"/>
      <c r="D699" s="9"/>
      <c r="E699" s="8"/>
      <c r="F699" s="8"/>
      <c r="G699" s="8"/>
      <c r="H699" s="8"/>
      <c r="I699" s="8"/>
      <c r="J699" s="8"/>
      <c r="K699" s="8"/>
      <c r="L699" s="8"/>
      <c r="M699" s="8"/>
      <c r="N699" s="8"/>
      <c r="O699" s="8"/>
      <c r="P699" s="8"/>
      <c r="Q699" s="8"/>
      <c r="R699" s="8"/>
      <c r="S699" s="8"/>
      <c r="T699" s="8"/>
      <c r="U699" s="8"/>
      <c r="V699" s="8"/>
      <c r="W699" s="8"/>
      <c r="X699" s="8"/>
      <c r="Y699" s="8"/>
      <c r="Z699" s="8"/>
    </row>
    <row r="700" spans="1:26" ht="15.75" customHeight="1" x14ac:dyDescent="0.3">
      <c r="A700" s="8"/>
      <c r="B700" s="8"/>
      <c r="C700" s="9"/>
      <c r="D700" s="9"/>
      <c r="E700" s="8"/>
      <c r="F700" s="8"/>
      <c r="G700" s="8"/>
      <c r="H700" s="8"/>
      <c r="I700" s="8"/>
      <c r="J700" s="8"/>
      <c r="K700" s="8"/>
      <c r="L700" s="8"/>
      <c r="M700" s="8"/>
      <c r="N700" s="8"/>
      <c r="O700" s="8"/>
      <c r="P700" s="8"/>
      <c r="Q700" s="8"/>
      <c r="R700" s="8"/>
      <c r="S700" s="8"/>
      <c r="T700" s="8"/>
      <c r="U700" s="8"/>
      <c r="V700" s="8"/>
      <c r="W700" s="8"/>
      <c r="X700" s="8"/>
      <c r="Y700" s="8"/>
      <c r="Z700" s="8"/>
    </row>
    <row r="701" spans="1:26" ht="15.75" customHeight="1" x14ac:dyDescent="0.3">
      <c r="A701" s="8"/>
      <c r="B701" s="8"/>
      <c r="C701" s="9"/>
      <c r="D701" s="9"/>
      <c r="E701" s="8"/>
      <c r="F701" s="8"/>
      <c r="G701" s="8"/>
      <c r="H701" s="8"/>
      <c r="I701" s="8"/>
      <c r="J701" s="8"/>
      <c r="K701" s="8"/>
      <c r="L701" s="8"/>
      <c r="M701" s="8"/>
      <c r="N701" s="8"/>
      <c r="O701" s="8"/>
      <c r="P701" s="8"/>
      <c r="Q701" s="8"/>
      <c r="R701" s="8"/>
      <c r="S701" s="8"/>
      <c r="T701" s="8"/>
      <c r="U701" s="8"/>
      <c r="V701" s="8"/>
      <c r="W701" s="8"/>
      <c r="X701" s="8"/>
      <c r="Y701" s="8"/>
      <c r="Z701" s="8"/>
    </row>
    <row r="702" spans="1:26" ht="15.75" customHeight="1" x14ac:dyDescent="0.3">
      <c r="A702" s="8"/>
      <c r="B702" s="8"/>
      <c r="C702" s="9"/>
      <c r="D702" s="9"/>
      <c r="E702" s="8"/>
      <c r="F702" s="8"/>
      <c r="G702" s="8"/>
      <c r="H702" s="8"/>
      <c r="I702" s="8"/>
      <c r="J702" s="8"/>
      <c r="K702" s="8"/>
      <c r="L702" s="8"/>
      <c r="M702" s="8"/>
      <c r="N702" s="8"/>
      <c r="O702" s="8"/>
      <c r="P702" s="8"/>
      <c r="Q702" s="8"/>
      <c r="R702" s="8"/>
      <c r="S702" s="8"/>
      <c r="T702" s="8"/>
      <c r="U702" s="8"/>
      <c r="V702" s="8"/>
      <c r="W702" s="8"/>
      <c r="X702" s="8"/>
      <c r="Y702" s="8"/>
      <c r="Z702" s="8"/>
    </row>
    <row r="703" spans="1:26" ht="15.75" customHeight="1" x14ac:dyDescent="0.3">
      <c r="A703" s="8"/>
      <c r="B703" s="8"/>
      <c r="C703" s="9"/>
      <c r="D703" s="9"/>
      <c r="E703" s="8"/>
      <c r="F703" s="8"/>
      <c r="G703" s="8"/>
      <c r="H703" s="8"/>
      <c r="I703" s="8"/>
      <c r="J703" s="8"/>
      <c r="K703" s="8"/>
      <c r="L703" s="8"/>
      <c r="M703" s="8"/>
      <c r="N703" s="8"/>
      <c r="O703" s="8"/>
      <c r="P703" s="8"/>
      <c r="Q703" s="8"/>
      <c r="R703" s="8"/>
      <c r="S703" s="8"/>
      <c r="T703" s="8"/>
      <c r="U703" s="8"/>
      <c r="V703" s="8"/>
      <c r="W703" s="8"/>
      <c r="X703" s="8"/>
      <c r="Y703" s="8"/>
      <c r="Z703" s="8"/>
    </row>
    <row r="704" spans="1:26" ht="15.75" customHeight="1" x14ac:dyDescent="0.3">
      <c r="A704" s="8"/>
      <c r="B704" s="8"/>
      <c r="C704" s="9"/>
      <c r="D704" s="9"/>
      <c r="E704" s="8"/>
      <c r="F704" s="8"/>
      <c r="G704" s="8"/>
      <c r="H704" s="8"/>
      <c r="I704" s="8"/>
      <c r="J704" s="8"/>
      <c r="K704" s="8"/>
      <c r="L704" s="8"/>
      <c r="M704" s="8"/>
      <c r="N704" s="8"/>
      <c r="O704" s="8"/>
      <c r="P704" s="8"/>
      <c r="Q704" s="8"/>
      <c r="R704" s="8"/>
      <c r="S704" s="8"/>
      <c r="T704" s="8"/>
      <c r="U704" s="8"/>
      <c r="V704" s="8"/>
      <c r="W704" s="8"/>
      <c r="X704" s="8"/>
      <c r="Y704" s="8"/>
      <c r="Z704" s="8"/>
    </row>
    <row r="705" spans="1:26" ht="15.75" customHeight="1" x14ac:dyDescent="0.3">
      <c r="A705" s="8"/>
      <c r="B705" s="8"/>
      <c r="C705" s="9"/>
      <c r="D705" s="9"/>
      <c r="E705" s="8"/>
      <c r="F705" s="8"/>
      <c r="G705" s="8"/>
      <c r="H705" s="8"/>
      <c r="I705" s="8"/>
      <c r="J705" s="8"/>
      <c r="K705" s="8"/>
      <c r="L705" s="8"/>
      <c r="M705" s="8"/>
      <c r="N705" s="8"/>
      <c r="O705" s="8"/>
      <c r="P705" s="8"/>
      <c r="Q705" s="8"/>
      <c r="R705" s="8"/>
      <c r="S705" s="8"/>
      <c r="T705" s="8"/>
      <c r="U705" s="8"/>
      <c r="V705" s="8"/>
      <c r="W705" s="8"/>
      <c r="X705" s="8"/>
      <c r="Y705" s="8"/>
      <c r="Z705" s="8"/>
    </row>
    <row r="706" spans="1:26" ht="15.75" customHeight="1" x14ac:dyDescent="0.3">
      <c r="A706" s="8"/>
      <c r="B706" s="8"/>
      <c r="C706" s="9"/>
      <c r="D706" s="9"/>
      <c r="E706" s="8"/>
      <c r="F706" s="8"/>
      <c r="G706" s="8"/>
      <c r="H706" s="8"/>
      <c r="I706" s="8"/>
      <c r="J706" s="8"/>
      <c r="K706" s="8"/>
      <c r="L706" s="8"/>
      <c r="M706" s="8"/>
      <c r="N706" s="8"/>
      <c r="O706" s="8"/>
      <c r="P706" s="8"/>
      <c r="Q706" s="8"/>
      <c r="R706" s="8"/>
      <c r="S706" s="8"/>
      <c r="T706" s="8"/>
      <c r="U706" s="8"/>
      <c r="V706" s="8"/>
      <c r="W706" s="8"/>
      <c r="X706" s="8"/>
      <c r="Y706" s="8"/>
      <c r="Z706" s="8"/>
    </row>
    <row r="707" spans="1:26" ht="15.75" customHeight="1" x14ac:dyDescent="0.3">
      <c r="A707" s="8"/>
      <c r="B707" s="8"/>
      <c r="C707" s="9"/>
      <c r="D707" s="9"/>
      <c r="E707" s="8"/>
      <c r="F707" s="8"/>
      <c r="G707" s="8"/>
      <c r="H707" s="8"/>
      <c r="I707" s="8"/>
      <c r="J707" s="8"/>
      <c r="K707" s="8"/>
      <c r="L707" s="8"/>
      <c r="M707" s="8"/>
      <c r="N707" s="8"/>
      <c r="O707" s="8"/>
      <c r="P707" s="8"/>
      <c r="Q707" s="8"/>
      <c r="R707" s="8"/>
      <c r="S707" s="8"/>
      <c r="T707" s="8"/>
      <c r="U707" s="8"/>
      <c r="V707" s="8"/>
      <c r="W707" s="8"/>
      <c r="X707" s="8"/>
      <c r="Y707" s="8"/>
      <c r="Z707" s="8"/>
    </row>
    <row r="708" spans="1:26" ht="15.75" customHeight="1" x14ac:dyDescent="0.3">
      <c r="A708" s="8"/>
      <c r="B708" s="8"/>
      <c r="C708" s="9"/>
      <c r="D708" s="9"/>
      <c r="E708" s="8"/>
      <c r="F708" s="8"/>
      <c r="G708" s="8"/>
      <c r="H708" s="8"/>
      <c r="I708" s="8"/>
      <c r="J708" s="8"/>
      <c r="K708" s="8"/>
      <c r="L708" s="8"/>
      <c r="M708" s="8"/>
      <c r="N708" s="8"/>
      <c r="O708" s="8"/>
      <c r="P708" s="8"/>
      <c r="Q708" s="8"/>
      <c r="R708" s="8"/>
      <c r="S708" s="8"/>
      <c r="T708" s="8"/>
      <c r="U708" s="8"/>
      <c r="V708" s="8"/>
      <c r="W708" s="8"/>
      <c r="X708" s="8"/>
      <c r="Y708" s="8"/>
      <c r="Z708" s="8"/>
    </row>
    <row r="709" spans="1:26" ht="15.75" customHeight="1" x14ac:dyDescent="0.3">
      <c r="A709" s="8"/>
      <c r="B709" s="8"/>
      <c r="C709" s="9"/>
      <c r="D709" s="9"/>
      <c r="E709" s="8"/>
      <c r="F709" s="8"/>
      <c r="G709" s="8"/>
      <c r="H709" s="8"/>
      <c r="I709" s="8"/>
      <c r="J709" s="8"/>
      <c r="K709" s="8"/>
      <c r="L709" s="8"/>
      <c r="M709" s="8"/>
      <c r="N709" s="8"/>
      <c r="O709" s="8"/>
      <c r="P709" s="8"/>
      <c r="Q709" s="8"/>
      <c r="R709" s="8"/>
      <c r="S709" s="8"/>
      <c r="T709" s="8"/>
      <c r="U709" s="8"/>
      <c r="V709" s="8"/>
      <c r="W709" s="8"/>
      <c r="X709" s="8"/>
      <c r="Y709" s="8"/>
      <c r="Z709" s="8"/>
    </row>
    <row r="710" spans="1:26" ht="15.75" customHeight="1" x14ac:dyDescent="0.3">
      <c r="A710" s="8"/>
      <c r="B710" s="8"/>
      <c r="C710" s="9"/>
      <c r="D710" s="9"/>
      <c r="E710" s="8"/>
      <c r="F710" s="8"/>
      <c r="G710" s="8"/>
      <c r="H710" s="8"/>
      <c r="I710" s="8"/>
      <c r="J710" s="8"/>
      <c r="K710" s="8"/>
      <c r="L710" s="8"/>
      <c r="M710" s="8"/>
      <c r="N710" s="8"/>
      <c r="O710" s="8"/>
      <c r="P710" s="8"/>
      <c r="Q710" s="8"/>
      <c r="R710" s="8"/>
      <c r="S710" s="8"/>
      <c r="T710" s="8"/>
      <c r="U710" s="8"/>
      <c r="V710" s="8"/>
      <c r="W710" s="8"/>
      <c r="X710" s="8"/>
      <c r="Y710" s="8"/>
      <c r="Z710" s="8"/>
    </row>
    <row r="711" spans="1:26" ht="15.75" customHeight="1" x14ac:dyDescent="0.3">
      <c r="A711" s="8"/>
      <c r="B711" s="8"/>
      <c r="C711" s="9"/>
      <c r="D711" s="9"/>
      <c r="E711" s="8"/>
      <c r="F711" s="8"/>
      <c r="G711" s="8"/>
      <c r="H711" s="8"/>
      <c r="I711" s="8"/>
      <c r="J711" s="8"/>
      <c r="K711" s="8"/>
      <c r="L711" s="8"/>
      <c r="M711" s="8"/>
      <c r="N711" s="8"/>
      <c r="O711" s="8"/>
      <c r="P711" s="8"/>
      <c r="Q711" s="8"/>
      <c r="R711" s="8"/>
      <c r="S711" s="8"/>
      <c r="T711" s="8"/>
      <c r="U711" s="8"/>
      <c r="V711" s="8"/>
      <c r="W711" s="8"/>
      <c r="X711" s="8"/>
      <c r="Y711" s="8"/>
      <c r="Z711" s="8"/>
    </row>
    <row r="712" spans="1:26" ht="15.75" customHeight="1" x14ac:dyDescent="0.3">
      <c r="A712" s="8"/>
      <c r="B712" s="8"/>
      <c r="C712" s="9"/>
      <c r="D712" s="9"/>
      <c r="E712" s="8"/>
      <c r="F712" s="8"/>
      <c r="G712" s="8"/>
      <c r="H712" s="8"/>
      <c r="I712" s="8"/>
      <c r="J712" s="8"/>
      <c r="K712" s="8"/>
      <c r="L712" s="8"/>
      <c r="M712" s="8"/>
      <c r="N712" s="8"/>
      <c r="O712" s="8"/>
      <c r="P712" s="8"/>
      <c r="Q712" s="8"/>
      <c r="R712" s="8"/>
      <c r="S712" s="8"/>
      <c r="T712" s="8"/>
      <c r="U712" s="8"/>
      <c r="V712" s="8"/>
      <c r="W712" s="8"/>
      <c r="X712" s="8"/>
      <c r="Y712" s="8"/>
      <c r="Z712" s="8"/>
    </row>
    <row r="713" spans="1:26" ht="15.75" customHeight="1" x14ac:dyDescent="0.3">
      <c r="A713" s="8"/>
      <c r="B713" s="8"/>
      <c r="C713" s="9"/>
      <c r="D713" s="9"/>
      <c r="E713" s="8"/>
      <c r="F713" s="8"/>
      <c r="G713" s="8"/>
      <c r="H713" s="8"/>
      <c r="I713" s="8"/>
      <c r="J713" s="8"/>
      <c r="K713" s="8"/>
      <c r="L713" s="8"/>
      <c r="M713" s="8"/>
      <c r="N713" s="8"/>
      <c r="O713" s="8"/>
      <c r="P713" s="8"/>
      <c r="Q713" s="8"/>
      <c r="R713" s="8"/>
      <c r="S713" s="8"/>
      <c r="T713" s="8"/>
      <c r="U713" s="8"/>
      <c r="V713" s="8"/>
      <c r="W713" s="8"/>
      <c r="X713" s="8"/>
      <c r="Y713" s="8"/>
      <c r="Z713" s="8"/>
    </row>
    <row r="714" spans="1:26" ht="15.75" customHeight="1" x14ac:dyDescent="0.3">
      <c r="A714" s="8"/>
      <c r="B714" s="8"/>
      <c r="C714" s="9"/>
      <c r="D714" s="9"/>
      <c r="E714" s="8"/>
      <c r="F714" s="8"/>
      <c r="G714" s="8"/>
      <c r="H714" s="8"/>
      <c r="I714" s="8"/>
      <c r="J714" s="8"/>
      <c r="K714" s="8"/>
      <c r="L714" s="8"/>
      <c r="M714" s="8"/>
      <c r="N714" s="8"/>
      <c r="O714" s="8"/>
      <c r="P714" s="8"/>
      <c r="Q714" s="8"/>
      <c r="R714" s="8"/>
      <c r="S714" s="8"/>
      <c r="T714" s="8"/>
      <c r="U714" s="8"/>
      <c r="V714" s="8"/>
      <c r="W714" s="8"/>
      <c r="X714" s="8"/>
      <c r="Y714" s="8"/>
      <c r="Z714" s="8"/>
    </row>
    <row r="715" spans="1:26" ht="15.75" customHeight="1" x14ac:dyDescent="0.3">
      <c r="A715" s="8"/>
      <c r="B715" s="8"/>
      <c r="C715" s="9"/>
      <c r="D715" s="9"/>
      <c r="E715" s="8"/>
      <c r="F715" s="8"/>
      <c r="G715" s="8"/>
      <c r="H715" s="8"/>
      <c r="I715" s="8"/>
      <c r="J715" s="8"/>
      <c r="K715" s="8"/>
      <c r="L715" s="8"/>
      <c r="M715" s="8"/>
      <c r="N715" s="8"/>
      <c r="O715" s="8"/>
      <c r="P715" s="8"/>
      <c r="Q715" s="8"/>
      <c r="R715" s="8"/>
      <c r="S715" s="8"/>
      <c r="T715" s="8"/>
      <c r="U715" s="8"/>
      <c r="V715" s="8"/>
      <c r="W715" s="8"/>
      <c r="X715" s="8"/>
      <c r="Y715" s="8"/>
      <c r="Z715" s="8"/>
    </row>
    <row r="716" spans="1:26" ht="15.75" customHeight="1" x14ac:dyDescent="0.3">
      <c r="A716" s="8"/>
      <c r="B716" s="8"/>
      <c r="C716" s="9"/>
      <c r="D716" s="9"/>
      <c r="E716" s="8"/>
      <c r="F716" s="8"/>
      <c r="G716" s="8"/>
      <c r="H716" s="8"/>
      <c r="I716" s="8"/>
      <c r="J716" s="8"/>
      <c r="K716" s="8"/>
      <c r="L716" s="8"/>
      <c r="M716" s="8"/>
      <c r="N716" s="8"/>
      <c r="O716" s="8"/>
      <c r="P716" s="8"/>
      <c r="Q716" s="8"/>
      <c r="R716" s="8"/>
      <c r="S716" s="8"/>
      <c r="T716" s="8"/>
      <c r="U716" s="8"/>
      <c r="V716" s="8"/>
      <c r="W716" s="8"/>
      <c r="X716" s="8"/>
      <c r="Y716" s="8"/>
      <c r="Z716" s="8"/>
    </row>
    <row r="717" spans="1:26" ht="15.75" customHeight="1" x14ac:dyDescent="0.3">
      <c r="A717" s="8"/>
      <c r="B717" s="8"/>
      <c r="C717" s="9"/>
      <c r="D717" s="9"/>
      <c r="E717" s="8"/>
      <c r="F717" s="8"/>
      <c r="G717" s="8"/>
      <c r="H717" s="8"/>
      <c r="I717" s="8"/>
      <c r="J717" s="8"/>
      <c r="K717" s="8"/>
      <c r="L717" s="8"/>
      <c r="M717" s="8"/>
      <c r="N717" s="8"/>
      <c r="O717" s="8"/>
      <c r="P717" s="8"/>
      <c r="Q717" s="8"/>
      <c r="R717" s="8"/>
      <c r="S717" s="8"/>
      <c r="T717" s="8"/>
      <c r="U717" s="8"/>
      <c r="V717" s="8"/>
      <c r="W717" s="8"/>
      <c r="X717" s="8"/>
      <c r="Y717" s="8"/>
      <c r="Z717" s="8"/>
    </row>
    <row r="718" spans="1:26" ht="15.75" customHeight="1" x14ac:dyDescent="0.3">
      <c r="A718" s="8"/>
      <c r="B718" s="8"/>
      <c r="C718" s="9"/>
      <c r="D718" s="9"/>
      <c r="E718" s="8"/>
      <c r="F718" s="8"/>
      <c r="G718" s="8"/>
      <c r="H718" s="8"/>
      <c r="I718" s="8"/>
      <c r="J718" s="8"/>
      <c r="K718" s="8"/>
      <c r="L718" s="8"/>
      <c r="M718" s="8"/>
      <c r="N718" s="8"/>
      <c r="O718" s="8"/>
      <c r="P718" s="8"/>
      <c r="Q718" s="8"/>
      <c r="R718" s="8"/>
      <c r="S718" s="8"/>
      <c r="T718" s="8"/>
      <c r="U718" s="8"/>
      <c r="V718" s="8"/>
      <c r="W718" s="8"/>
      <c r="X718" s="8"/>
      <c r="Y718" s="8"/>
      <c r="Z718" s="8"/>
    </row>
    <row r="719" spans="1:26" ht="15.75" customHeight="1" x14ac:dyDescent="0.3">
      <c r="A719" s="8"/>
      <c r="B719" s="8"/>
      <c r="C719" s="9"/>
      <c r="D719" s="9"/>
      <c r="E719" s="8"/>
      <c r="F719" s="8"/>
      <c r="G719" s="8"/>
      <c r="H719" s="8"/>
      <c r="I719" s="8"/>
      <c r="J719" s="8"/>
      <c r="K719" s="8"/>
      <c r="L719" s="8"/>
      <c r="M719" s="8"/>
      <c r="N719" s="8"/>
      <c r="O719" s="8"/>
      <c r="P719" s="8"/>
      <c r="Q719" s="8"/>
      <c r="R719" s="8"/>
      <c r="S719" s="8"/>
      <c r="T719" s="8"/>
      <c r="U719" s="8"/>
      <c r="V719" s="8"/>
      <c r="W719" s="8"/>
      <c r="X719" s="8"/>
      <c r="Y719" s="8"/>
      <c r="Z719" s="8"/>
    </row>
    <row r="720" spans="1:26" ht="15.75" customHeight="1" x14ac:dyDescent="0.3">
      <c r="A720" s="8"/>
      <c r="B720" s="8"/>
      <c r="C720" s="9"/>
      <c r="D720" s="9"/>
      <c r="E720" s="8"/>
      <c r="F720" s="8"/>
      <c r="G720" s="8"/>
      <c r="H720" s="8"/>
      <c r="I720" s="8"/>
      <c r="J720" s="8"/>
      <c r="K720" s="8"/>
      <c r="L720" s="8"/>
      <c r="M720" s="8"/>
      <c r="N720" s="8"/>
      <c r="O720" s="8"/>
      <c r="P720" s="8"/>
      <c r="Q720" s="8"/>
      <c r="R720" s="8"/>
      <c r="S720" s="8"/>
      <c r="T720" s="8"/>
      <c r="U720" s="8"/>
      <c r="V720" s="8"/>
      <c r="W720" s="8"/>
      <c r="X720" s="8"/>
      <c r="Y720" s="8"/>
      <c r="Z720" s="8"/>
    </row>
    <row r="721" spans="1:26" ht="15.75" customHeight="1" x14ac:dyDescent="0.3">
      <c r="A721" s="8"/>
      <c r="B721" s="8"/>
      <c r="C721" s="9"/>
      <c r="D721" s="9"/>
      <c r="E721" s="8"/>
      <c r="F721" s="8"/>
      <c r="G721" s="8"/>
      <c r="H721" s="8"/>
      <c r="I721" s="8"/>
      <c r="J721" s="8"/>
      <c r="K721" s="8"/>
      <c r="L721" s="8"/>
      <c r="M721" s="8"/>
      <c r="N721" s="8"/>
      <c r="O721" s="8"/>
      <c r="P721" s="8"/>
      <c r="Q721" s="8"/>
      <c r="R721" s="8"/>
      <c r="S721" s="8"/>
      <c r="T721" s="8"/>
      <c r="U721" s="8"/>
      <c r="V721" s="8"/>
      <c r="W721" s="8"/>
      <c r="X721" s="8"/>
      <c r="Y721" s="8"/>
      <c r="Z721" s="8"/>
    </row>
    <row r="722" spans="1:26" ht="15.75" customHeight="1" x14ac:dyDescent="0.3">
      <c r="A722" s="8"/>
      <c r="B722" s="8"/>
      <c r="C722" s="9"/>
      <c r="D722" s="9"/>
      <c r="E722" s="8"/>
      <c r="F722" s="8"/>
      <c r="G722" s="8"/>
      <c r="H722" s="8"/>
      <c r="I722" s="8"/>
      <c r="J722" s="8"/>
      <c r="K722" s="8"/>
      <c r="L722" s="8"/>
      <c r="M722" s="8"/>
      <c r="N722" s="8"/>
      <c r="O722" s="8"/>
      <c r="P722" s="8"/>
      <c r="Q722" s="8"/>
      <c r="R722" s="8"/>
      <c r="S722" s="8"/>
      <c r="T722" s="8"/>
      <c r="U722" s="8"/>
      <c r="V722" s="8"/>
      <c r="W722" s="8"/>
      <c r="X722" s="8"/>
      <c r="Y722" s="8"/>
      <c r="Z722" s="8"/>
    </row>
    <row r="723" spans="1:26" ht="15.75" customHeight="1" x14ac:dyDescent="0.3">
      <c r="A723" s="8"/>
      <c r="B723" s="8"/>
      <c r="C723" s="9"/>
      <c r="D723" s="9"/>
      <c r="E723" s="8"/>
      <c r="F723" s="8"/>
      <c r="G723" s="8"/>
      <c r="H723" s="8"/>
      <c r="I723" s="8"/>
      <c r="J723" s="8"/>
      <c r="K723" s="8"/>
      <c r="L723" s="8"/>
      <c r="M723" s="8"/>
      <c r="N723" s="8"/>
      <c r="O723" s="8"/>
      <c r="P723" s="8"/>
      <c r="Q723" s="8"/>
      <c r="R723" s="8"/>
      <c r="S723" s="8"/>
      <c r="T723" s="8"/>
      <c r="U723" s="8"/>
      <c r="V723" s="8"/>
      <c r="W723" s="8"/>
      <c r="X723" s="8"/>
      <c r="Y723" s="8"/>
      <c r="Z723" s="8"/>
    </row>
    <row r="724" spans="1:26" ht="15.75" customHeight="1" x14ac:dyDescent="0.3">
      <c r="A724" s="8"/>
      <c r="B724" s="8"/>
      <c r="C724" s="9"/>
      <c r="D724" s="9"/>
      <c r="E724" s="8"/>
      <c r="F724" s="8"/>
      <c r="G724" s="8"/>
      <c r="H724" s="8"/>
      <c r="I724" s="8"/>
      <c r="J724" s="8"/>
      <c r="K724" s="8"/>
      <c r="L724" s="8"/>
      <c r="M724" s="8"/>
      <c r="N724" s="8"/>
      <c r="O724" s="8"/>
      <c r="P724" s="8"/>
      <c r="Q724" s="8"/>
      <c r="R724" s="8"/>
      <c r="S724" s="8"/>
      <c r="T724" s="8"/>
      <c r="U724" s="8"/>
      <c r="V724" s="8"/>
      <c r="W724" s="8"/>
      <c r="X724" s="8"/>
      <c r="Y724" s="8"/>
      <c r="Z724" s="8"/>
    </row>
    <row r="725" spans="1:26" ht="15.75" customHeight="1" x14ac:dyDescent="0.3">
      <c r="A725" s="8"/>
      <c r="B725" s="8"/>
      <c r="C725" s="9"/>
      <c r="D725" s="9"/>
      <c r="E725" s="8"/>
      <c r="F725" s="8"/>
      <c r="G725" s="8"/>
      <c r="H725" s="8"/>
      <c r="I725" s="8"/>
      <c r="J725" s="8"/>
      <c r="K725" s="8"/>
      <c r="L725" s="8"/>
      <c r="M725" s="8"/>
      <c r="N725" s="8"/>
      <c r="O725" s="8"/>
      <c r="P725" s="8"/>
      <c r="Q725" s="8"/>
      <c r="R725" s="8"/>
      <c r="S725" s="8"/>
      <c r="T725" s="8"/>
      <c r="U725" s="8"/>
      <c r="V725" s="8"/>
      <c r="W725" s="8"/>
      <c r="X725" s="8"/>
      <c r="Y725" s="8"/>
      <c r="Z725" s="8"/>
    </row>
    <row r="726" spans="1:26" ht="15.75" customHeight="1" x14ac:dyDescent="0.3">
      <c r="A726" s="8"/>
      <c r="B726" s="8"/>
      <c r="C726" s="9"/>
      <c r="D726" s="9"/>
      <c r="E726" s="8"/>
      <c r="F726" s="8"/>
      <c r="G726" s="8"/>
      <c r="H726" s="8"/>
      <c r="I726" s="8"/>
      <c r="J726" s="8"/>
      <c r="K726" s="8"/>
      <c r="L726" s="8"/>
      <c r="M726" s="8"/>
      <c r="N726" s="8"/>
      <c r="O726" s="8"/>
      <c r="P726" s="8"/>
      <c r="Q726" s="8"/>
      <c r="R726" s="8"/>
      <c r="S726" s="8"/>
      <c r="T726" s="8"/>
      <c r="U726" s="8"/>
      <c r="V726" s="8"/>
      <c r="W726" s="8"/>
      <c r="X726" s="8"/>
      <c r="Y726" s="8"/>
      <c r="Z726" s="8"/>
    </row>
    <row r="727" spans="1:26" ht="15.75" customHeight="1" x14ac:dyDescent="0.3">
      <c r="A727" s="8"/>
      <c r="B727" s="8"/>
      <c r="C727" s="9"/>
      <c r="D727" s="9"/>
      <c r="E727" s="8"/>
      <c r="F727" s="8"/>
      <c r="G727" s="8"/>
      <c r="H727" s="8"/>
      <c r="I727" s="8"/>
      <c r="J727" s="8"/>
      <c r="K727" s="8"/>
      <c r="L727" s="8"/>
      <c r="M727" s="8"/>
      <c r="N727" s="8"/>
      <c r="O727" s="8"/>
      <c r="P727" s="8"/>
      <c r="Q727" s="8"/>
      <c r="R727" s="8"/>
      <c r="S727" s="8"/>
      <c r="T727" s="8"/>
      <c r="U727" s="8"/>
      <c r="V727" s="8"/>
      <c r="W727" s="8"/>
      <c r="X727" s="8"/>
      <c r="Y727" s="8"/>
      <c r="Z727" s="8"/>
    </row>
    <row r="728" spans="1:26" ht="15.75" customHeight="1" x14ac:dyDescent="0.3">
      <c r="A728" s="8"/>
      <c r="B728" s="8"/>
      <c r="C728" s="9"/>
      <c r="D728" s="9"/>
      <c r="E728" s="8"/>
      <c r="F728" s="8"/>
      <c r="G728" s="8"/>
      <c r="H728" s="8"/>
      <c r="I728" s="8"/>
      <c r="J728" s="8"/>
      <c r="K728" s="8"/>
      <c r="L728" s="8"/>
      <c r="M728" s="8"/>
      <c r="N728" s="8"/>
      <c r="O728" s="8"/>
      <c r="P728" s="8"/>
      <c r="Q728" s="8"/>
      <c r="R728" s="8"/>
      <c r="S728" s="8"/>
      <c r="T728" s="8"/>
      <c r="U728" s="8"/>
      <c r="V728" s="8"/>
      <c r="W728" s="8"/>
      <c r="X728" s="8"/>
      <c r="Y728" s="8"/>
      <c r="Z728" s="8"/>
    </row>
    <row r="729" spans="1:26" ht="15.75" customHeight="1" x14ac:dyDescent="0.3">
      <c r="A729" s="8"/>
      <c r="B729" s="8"/>
      <c r="C729" s="9"/>
      <c r="D729" s="9"/>
      <c r="E729" s="8"/>
      <c r="F729" s="8"/>
      <c r="G729" s="8"/>
      <c r="H729" s="8"/>
      <c r="I729" s="8"/>
      <c r="J729" s="8"/>
      <c r="K729" s="8"/>
      <c r="L729" s="8"/>
      <c r="M729" s="8"/>
      <c r="N729" s="8"/>
      <c r="O729" s="8"/>
      <c r="P729" s="8"/>
      <c r="Q729" s="8"/>
      <c r="R729" s="8"/>
      <c r="S729" s="8"/>
      <c r="T729" s="8"/>
      <c r="U729" s="8"/>
      <c r="V729" s="8"/>
      <c r="W729" s="8"/>
      <c r="X729" s="8"/>
      <c r="Y729" s="8"/>
      <c r="Z729" s="8"/>
    </row>
    <row r="730" spans="1:26" ht="15.75" customHeight="1" x14ac:dyDescent="0.3">
      <c r="A730" s="8"/>
      <c r="B730" s="8"/>
      <c r="C730" s="9"/>
      <c r="D730" s="9"/>
      <c r="E730" s="8"/>
      <c r="F730" s="8"/>
      <c r="G730" s="8"/>
      <c r="H730" s="8"/>
      <c r="I730" s="8"/>
      <c r="J730" s="8"/>
      <c r="K730" s="8"/>
      <c r="L730" s="8"/>
      <c r="M730" s="8"/>
      <c r="N730" s="8"/>
      <c r="O730" s="8"/>
      <c r="P730" s="8"/>
      <c r="Q730" s="8"/>
      <c r="R730" s="8"/>
      <c r="S730" s="8"/>
      <c r="T730" s="8"/>
      <c r="U730" s="8"/>
      <c r="V730" s="8"/>
      <c r="W730" s="8"/>
      <c r="X730" s="8"/>
      <c r="Y730" s="8"/>
      <c r="Z730" s="8"/>
    </row>
    <row r="731" spans="1:26" ht="15.75" customHeight="1" x14ac:dyDescent="0.3">
      <c r="A731" s="8"/>
      <c r="B731" s="8"/>
      <c r="C731" s="9"/>
      <c r="D731" s="9"/>
      <c r="E731" s="8"/>
      <c r="F731" s="8"/>
      <c r="G731" s="8"/>
      <c r="H731" s="8"/>
      <c r="I731" s="8"/>
      <c r="J731" s="8"/>
      <c r="K731" s="8"/>
      <c r="L731" s="8"/>
      <c r="M731" s="8"/>
      <c r="N731" s="8"/>
      <c r="O731" s="8"/>
      <c r="P731" s="8"/>
      <c r="Q731" s="8"/>
      <c r="R731" s="8"/>
      <c r="S731" s="8"/>
      <c r="T731" s="8"/>
      <c r="U731" s="8"/>
      <c r="V731" s="8"/>
      <c r="W731" s="8"/>
      <c r="X731" s="8"/>
      <c r="Y731" s="8"/>
      <c r="Z731" s="8"/>
    </row>
    <row r="732" spans="1:26" ht="15.75" customHeight="1" x14ac:dyDescent="0.3">
      <c r="A732" s="8"/>
      <c r="B732" s="8"/>
      <c r="C732" s="9"/>
      <c r="D732" s="9"/>
      <c r="E732" s="8"/>
      <c r="F732" s="8"/>
      <c r="G732" s="8"/>
      <c r="H732" s="8"/>
      <c r="I732" s="8"/>
      <c r="J732" s="8"/>
      <c r="K732" s="8"/>
      <c r="L732" s="8"/>
      <c r="M732" s="8"/>
      <c r="N732" s="8"/>
      <c r="O732" s="8"/>
      <c r="P732" s="8"/>
      <c r="Q732" s="8"/>
      <c r="R732" s="8"/>
      <c r="S732" s="8"/>
      <c r="T732" s="8"/>
      <c r="U732" s="8"/>
      <c r="V732" s="8"/>
      <c r="W732" s="8"/>
      <c r="X732" s="8"/>
      <c r="Y732" s="8"/>
      <c r="Z732" s="8"/>
    </row>
    <row r="733" spans="1:26" ht="15.75" customHeight="1" x14ac:dyDescent="0.3">
      <c r="A733" s="8"/>
      <c r="B733" s="8"/>
      <c r="C733" s="9"/>
      <c r="D733" s="9"/>
      <c r="E733" s="8"/>
      <c r="F733" s="8"/>
      <c r="G733" s="8"/>
      <c r="H733" s="8"/>
      <c r="I733" s="8"/>
      <c r="J733" s="8"/>
      <c r="K733" s="8"/>
      <c r="L733" s="8"/>
      <c r="M733" s="8"/>
      <c r="N733" s="8"/>
      <c r="O733" s="8"/>
      <c r="P733" s="8"/>
      <c r="Q733" s="8"/>
      <c r="R733" s="8"/>
      <c r="S733" s="8"/>
      <c r="T733" s="8"/>
      <c r="U733" s="8"/>
      <c r="V733" s="8"/>
      <c r="W733" s="8"/>
      <c r="X733" s="8"/>
      <c r="Y733" s="8"/>
      <c r="Z733" s="8"/>
    </row>
    <row r="734" spans="1:26" ht="15.75" customHeight="1" x14ac:dyDescent="0.3">
      <c r="A734" s="8"/>
      <c r="B734" s="8"/>
      <c r="C734" s="9"/>
      <c r="D734" s="9"/>
      <c r="E734" s="8"/>
      <c r="F734" s="8"/>
      <c r="G734" s="8"/>
      <c r="H734" s="8"/>
      <c r="I734" s="8"/>
      <c r="J734" s="8"/>
      <c r="K734" s="8"/>
      <c r="L734" s="8"/>
      <c r="M734" s="8"/>
      <c r="N734" s="8"/>
      <c r="O734" s="8"/>
      <c r="P734" s="8"/>
      <c r="Q734" s="8"/>
      <c r="R734" s="8"/>
      <c r="S734" s="8"/>
      <c r="T734" s="8"/>
      <c r="U734" s="8"/>
      <c r="V734" s="8"/>
      <c r="W734" s="8"/>
      <c r="X734" s="8"/>
      <c r="Y734" s="8"/>
      <c r="Z734" s="8"/>
    </row>
    <row r="735" spans="1:26" ht="15.75" customHeight="1" x14ac:dyDescent="0.3">
      <c r="A735" s="8"/>
      <c r="B735" s="8"/>
      <c r="C735" s="9"/>
      <c r="D735" s="9"/>
      <c r="E735" s="8"/>
      <c r="F735" s="8"/>
      <c r="G735" s="8"/>
      <c r="H735" s="8"/>
      <c r="I735" s="8"/>
      <c r="J735" s="8"/>
      <c r="K735" s="8"/>
      <c r="L735" s="8"/>
      <c r="M735" s="8"/>
      <c r="N735" s="8"/>
      <c r="O735" s="8"/>
      <c r="P735" s="8"/>
      <c r="Q735" s="8"/>
      <c r="R735" s="8"/>
      <c r="S735" s="8"/>
      <c r="T735" s="8"/>
      <c r="U735" s="8"/>
      <c r="V735" s="8"/>
      <c r="W735" s="8"/>
      <c r="X735" s="8"/>
      <c r="Y735" s="8"/>
      <c r="Z735" s="8"/>
    </row>
    <row r="736" spans="1:26" ht="15.75" customHeight="1" x14ac:dyDescent="0.3">
      <c r="A736" s="8"/>
      <c r="B736" s="8"/>
      <c r="C736" s="9"/>
      <c r="D736" s="9"/>
      <c r="E736" s="8"/>
      <c r="F736" s="8"/>
      <c r="G736" s="8"/>
      <c r="H736" s="8"/>
      <c r="I736" s="8"/>
      <c r="J736" s="8"/>
      <c r="K736" s="8"/>
      <c r="L736" s="8"/>
      <c r="M736" s="8"/>
      <c r="N736" s="8"/>
      <c r="O736" s="8"/>
      <c r="P736" s="8"/>
      <c r="Q736" s="8"/>
      <c r="R736" s="8"/>
      <c r="S736" s="8"/>
      <c r="T736" s="8"/>
      <c r="U736" s="8"/>
      <c r="V736" s="8"/>
      <c r="W736" s="8"/>
      <c r="X736" s="8"/>
      <c r="Y736" s="8"/>
      <c r="Z736" s="8"/>
    </row>
    <row r="737" spans="1:26" ht="15.75" customHeight="1" x14ac:dyDescent="0.3">
      <c r="A737" s="8"/>
      <c r="B737" s="8"/>
      <c r="C737" s="9"/>
      <c r="D737" s="9"/>
      <c r="E737" s="8"/>
      <c r="F737" s="8"/>
      <c r="G737" s="8"/>
      <c r="H737" s="8"/>
      <c r="I737" s="8"/>
      <c r="J737" s="8"/>
      <c r="K737" s="8"/>
      <c r="L737" s="8"/>
      <c r="M737" s="8"/>
      <c r="N737" s="8"/>
      <c r="O737" s="8"/>
      <c r="P737" s="8"/>
      <c r="Q737" s="8"/>
      <c r="R737" s="8"/>
      <c r="S737" s="8"/>
      <c r="T737" s="8"/>
      <c r="U737" s="8"/>
      <c r="V737" s="8"/>
      <c r="W737" s="8"/>
      <c r="X737" s="8"/>
      <c r="Y737" s="8"/>
      <c r="Z737" s="8"/>
    </row>
    <row r="738" spans="1:26" ht="15.75" customHeight="1" x14ac:dyDescent="0.3">
      <c r="A738" s="8"/>
      <c r="B738" s="8"/>
      <c r="C738" s="9"/>
      <c r="D738" s="9"/>
      <c r="E738" s="8"/>
      <c r="F738" s="8"/>
      <c r="G738" s="8"/>
      <c r="H738" s="8"/>
      <c r="I738" s="8"/>
      <c r="J738" s="8"/>
      <c r="K738" s="8"/>
      <c r="L738" s="8"/>
      <c r="M738" s="8"/>
      <c r="N738" s="8"/>
      <c r="O738" s="8"/>
      <c r="P738" s="8"/>
      <c r="Q738" s="8"/>
      <c r="R738" s="8"/>
      <c r="S738" s="8"/>
      <c r="T738" s="8"/>
      <c r="U738" s="8"/>
      <c r="V738" s="8"/>
      <c r="W738" s="8"/>
      <c r="X738" s="8"/>
      <c r="Y738" s="8"/>
      <c r="Z738" s="8"/>
    </row>
    <row r="739" spans="1:26" ht="15.75" customHeight="1" x14ac:dyDescent="0.3">
      <c r="A739" s="8"/>
      <c r="B739" s="8"/>
      <c r="C739" s="9"/>
      <c r="D739" s="9"/>
      <c r="E739" s="8"/>
      <c r="F739" s="8"/>
      <c r="G739" s="8"/>
      <c r="H739" s="8"/>
      <c r="I739" s="8"/>
      <c r="J739" s="8"/>
      <c r="K739" s="8"/>
      <c r="L739" s="8"/>
      <c r="M739" s="8"/>
      <c r="N739" s="8"/>
      <c r="O739" s="8"/>
      <c r="P739" s="8"/>
      <c r="Q739" s="8"/>
      <c r="R739" s="8"/>
      <c r="S739" s="8"/>
      <c r="T739" s="8"/>
      <c r="U739" s="8"/>
      <c r="V739" s="8"/>
      <c r="W739" s="8"/>
      <c r="X739" s="8"/>
      <c r="Y739" s="8"/>
      <c r="Z739" s="8"/>
    </row>
    <row r="740" spans="1:26" ht="15.75" customHeight="1" x14ac:dyDescent="0.3">
      <c r="A740" s="8"/>
      <c r="B740" s="8"/>
      <c r="C740" s="9"/>
      <c r="D740" s="9"/>
      <c r="E740" s="8"/>
      <c r="F740" s="8"/>
      <c r="G740" s="8"/>
      <c r="H740" s="8"/>
      <c r="I740" s="8"/>
      <c r="J740" s="8"/>
      <c r="K740" s="8"/>
      <c r="L740" s="8"/>
      <c r="M740" s="8"/>
      <c r="N740" s="8"/>
      <c r="O740" s="8"/>
      <c r="P740" s="8"/>
      <c r="Q740" s="8"/>
      <c r="R740" s="8"/>
      <c r="S740" s="8"/>
      <c r="T740" s="8"/>
      <c r="U740" s="8"/>
      <c r="V740" s="8"/>
      <c r="W740" s="8"/>
      <c r="X740" s="8"/>
      <c r="Y740" s="8"/>
      <c r="Z740" s="8"/>
    </row>
    <row r="741" spans="1:26" ht="15.75" customHeight="1" x14ac:dyDescent="0.3">
      <c r="A741" s="8"/>
      <c r="B741" s="8"/>
      <c r="C741" s="9"/>
      <c r="D741" s="9"/>
      <c r="E741" s="8"/>
      <c r="F741" s="8"/>
      <c r="G741" s="8"/>
      <c r="H741" s="8"/>
      <c r="I741" s="8"/>
      <c r="J741" s="8"/>
      <c r="K741" s="8"/>
      <c r="L741" s="8"/>
      <c r="M741" s="8"/>
      <c r="N741" s="8"/>
      <c r="O741" s="8"/>
      <c r="P741" s="8"/>
      <c r="Q741" s="8"/>
      <c r="R741" s="8"/>
      <c r="S741" s="8"/>
      <c r="T741" s="8"/>
      <c r="U741" s="8"/>
      <c r="V741" s="8"/>
      <c r="W741" s="8"/>
      <c r="X741" s="8"/>
      <c r="Y741" s="8"/>
      <c r="Z741" s="8"/>
    </row>
    <row r="742" spans="1:26" ht="15.75" customHeight="1" x14ac:dyDescent="0.3">
      <c r="A742" s="8"/>
      <c r="B742" s="8"/>
      <c r="C742" s="9"/>
      <c r="D742" s="9"/>
      <c r="E742" s="8"/>
      <c r="F742" s="8"/>
      <c r="G742" s="8"/>
      <c r="H742" s="8"/>
      <c r="I742" s="8"/>
      <c r="J742" s="8"/>
      <c r="K742" s="8"/>
      <c r="L742" s="8"/>
      <c r="M742" s="8"/>
      <c r="N742" s="8"/>
      <c r="O742" s="8"/>
      <c r="P742" s="8"/>
      <c r="Q742" s="8"/>
      <c r="R742" s="8"/>
      <c r="S742" s="8"/>
      <c r="T742" s="8"/>
      <c r="U742" s="8"/>
      <c r="V742" s="8"/>
      <c r="W742" s="8"/>
      <c r="X742" s="8"/>
      <c r="Y742" s="8"/>
      <c r="Z742" s="8"/>
    </row>
    <row r="743" spans="1:26" ht="15.75" customHeight="1" x14ac:dyDescent="0.3">
      <c r="A743" s="8"/>
      <c r="B743" s="8"/>
      <c r="C743" s="9"/>
      <c r="D743" s="9"/>
      <c r="E743" s="8"/>
      <c r="F743" s="8"/>
      <c r="G743" s="8"/>
      <c r="H743" s="8"/>
      <c r="I743" s="8"/>
      <c r="J743" s="8"/>
      <c r="K743" s="8"/>
      <c r="L743" s="8"/>
      <c r="M743" s="8"/>
      <c r="N743" s="8"/>
      <c r="O743" s="8"/>
      <c r="P743" s="8"/>
      <c r="Q743" s="8"/>
      <c r="R743" s="8"/>
      <c r="S743" s="8"/>
      <c r="T743" s="8"/>
      <c r="U743" s="8"/>
      <c r="V743" s="8"/>
      <c r="W743" s="8"/>
      <c r="X743" s="8"/>
      <c r="Y743" s="8"/>
      <c r="Z743" s="8"/>
    </row>
    <row r="744" spans="1:26" ht="15.75" customHeight="1" x14ac:dyDescent="0.3">
      <c r="A744" s="8"/>
      <c r="B744" s="8"/>
      <c r="C744" s="9"/>
      <c r="D744" s="9"/>
      <c r="E744" s="8"/>
      <c r="F744" s="8"/>
      <c r="G744" s="8"/>
      <c r="H744" s="8"/>
      <c r="I744" s="8"/>
      <c r="J744" s="8"/>
      <c r="K744" s="8"/>
      <c r="L744" s="8"/>
      <c r="M744" s="8"/>
      <c r="N744" s="8"/>
      <c r="O744" s="8"/>
      <c r="P744" s="8"/>
      <c r="Q744" s="8"/>
      <c r="R744" s="8"/>
      <c r="S744" s="8"/>
      <c r="T744" s="8"/>
      <c r="U744" s="8"/>
      <c r="V744" s="8"/>
      <c r="W744" s="8"/>
      <c r="X744" s="8"/>
      <c r="Y744" s="8"/>
      <c r="Z744" s="8"/>
    </row>
    <row r="745" spans="1:26" ht="15.75" customHeight="1" x14ac:dyDescent="0.3">
      <c r="A745" s="8"/>
      <c r="B745" s="8"/>
      <c r="C745" s="9"/>
      <c r="D745" s="9"/>
      <c r="E745" s="8"/>
      <c r="F745" s="8"/>
      <c r="G745" s="8"/>
      <c r="H745" s="8"/>
      <c r="I745" s="8"/>
      <c r="J745" s="8"/>
      <c r="K745" s="8"/>
      <c r="L745" s="8"/>
      <c r="M745" s="8"/>
      <c r="N745" s="8"/>
      <c r="O745" s="8"/>
      <c r="P745" s="8"/>
      <c r="Q745" s="8"/>
      <c r="R745" s="8"/>
      <c r="S745" s="8"/>
      <c r="T745" s="8"/>
      <c r="U745" s="8"/>
      <c r="V745" s="8"/>
      <c r="W745" s="8"/>
      <c r="X745" s="8"/>
      <c r="Y745" s="8"/>
      <c r="Z745" s="8"/>
    </row>
    <row r="746" spans="1:26" ht="15.75" customHeight="1" x14ac:dyDescent="0.3">
      <c r="A746" s="8"/>
      <c r="B746" s="8"/>
      <c r="C746" s="9"/>
      <c r="D746" s="9"/>
      <c r="E746" s="8"/>
      <c r="F746" s="8"/>
      <c r="G746" s="8"/>
      <c r="H746" s="8"/>
      <c r="I746" s="8"/>
      <c r="J746" s="8"/>
      <c r="K746" s="8"/>
      <c r="L746" s="8"/>
      <c r="M746" s="8"/>
      <c r="N746" s="8"/>
      <c r="O746" s="8"/>
      <c r="P746" s="8"/>
      <c r="Q746" s="8"/>
      <c r="R746" s="8"/>
      <c r="S746" s="8"/>
      <c r="T746" s="8"/>
      <c r="U746" s="8"/>
      <c r="V746" s="8"/>
      <c r="W746" s="8"/>
      <c r="X746" s="8"/>
      <c r="Y746" s="8"/>
      <c r="Z746" s="8"/>
    </row>
    <row r="747" spans="1:26" ht="15.75" customHeight="1" x14ac:dyDescent="0.3">
      <c r="A747" s="8"/>
      <c r="B747" s="8"/>
      <c r="C747" s="9"/>
      <c r="D747" s="9"/>
      <c r="E747" s="8"/>
      <c r="F747" s="8"/>
      <c r="G747" s="8"/>
      <c r="H747" s="8"/>
      <c r="I747" s="8"/>
      <c r="J747" s="8"/>
      <c r="K747" s="8"/>
      <c r="L747" s="8"/>
      <c r="M747" s="8"/>
      <c r="N747" s="8"/>
      <c r="O747" s="8"/>
      <c r="P747" s="8"/>
      <c r="Q747" s="8"/>
      <c r="R747" s="8"/>
      <c r="S747" s="8"/>
      <c r="T747" s="8"/>
      <c r="U747" s="8"/>
      <c r="V747" s="8"/>
      <c r="W747" s="8"/>
      <c r="X747" s="8"/>
      <c r="Y747" s="8"/>
      <c r="Z747" s="8"/>
    </row>
    <row r="748" spans="1:26" ht="15.75" customHeight="1" x14ac:dyDescent="0.3">
      <c r="A748" s="8"/>
      <c r="B748" s="8"/>
      <c r="C748" s="9"/>
      <c r="D748" s="9"/>
      <c r="E748" s="8"/>
      <c r="F748" s="8"/>
      <c r="G748" s="8"/>
      <c r="H748" s="8"/>
      <c r="I748" s="8"/>
      <c r="J748" s="8"/>
      <c r="K748" s="8"/>
      <c r="L748" s="8"/>
      <c r="M748" s="8"/>
      <c r="N748" s="8"/>
      <c r="O748" s="8"/>
      <c r="P748" s="8"/>
      <c r="Q748" s="8"/>
      <c r="R748" s="8"/>
      <c r="S748" s="8"/>
      <c r="T748" s="8"/>
      <c r="U748" s="8"/>
      <c r="V748" s="8"/>
      <c r="W748" s="8"/>
      <c r="X748" s="8"/>
      <c r="Y748" s="8"/>
      <c r="Z748" s="8"/>
    </row>
    <row r="749" spans="1:26" ht="15.75" customHeight="1" x14ac:dyDescent="0.3">
      <c r="A749" s="8"/>
      <c r="B749" s="8"/>
      <c r="C749" s="9"/>
      <c r="D749" s="9"/>
      <c r="E749" s="8"/>
      <c r="F749" s="8"/>
      <c r="G749" s="8"/>
      <c r="H749" s="8"/>
      <c r="I749" s="8"/>
      <c r="J749" s="8"/>
      <c r="K749" s="8"/>
      <c r="L749" s="8"/>
      <c r="M749" s="8"/>
      <c r="N749" s="8"/>
      <c r="O749" s="8"/>
      <c r="P749" s="8"/>
      <c r="Q749" s="8"/>
      <c r="R749" s="8"/>
      <c r="S749" s="8"/>
      <c r="T749" s="8"/>
      <c r="U749" s="8"/>
      <c r="V749" s="8"/>
      <c r="W749" s="8"/>
      <c r="X749" s="8"/>
      <c r="Y749" s="8"/>
      <c r="Z749" s="8"/>
    </row>
    <row r="750" spans="1:26" ht="15.75" customHeight="1" x14ac:dyDescent="0.3">
      <c r="A750" s="8"/>
      <c r="B750" s="8"/>
      <c r="C750" s="9"/>
      <c r="D750" s="9"/>
      <c r="E750" s="8"/>
      <c r="F750" s="8"/>
      <c r="G750" s="8"/>
      <c r="H750" s="8"/>
      <c r="I750" s="8"/>
      <c r="J750" s="8"/>
      <c r="K750" s="8"/>
      <c r="L750" s="8"/>
      <c r="M750" s="8"/>
      <c r="N750" s="8"/>
      <c r="O750" s="8"/>
      <c r="P750" s="8"/>
      <c r="Q750" s="8"/>
      <c r="R750" s="8"/>
      <c r="S750" s="8"/>
      <c r="T750" s="8"/>
      <c r="U750" s="8"/>
      <c r="V750" s="8"/>
      <c r="W750" s="8"/>
      <c r="X750" s="8"/>
      <c r="Y750" s="8"/>
      <c r="Z750" s="8"/>
    </row>
    <row r="751" spans="1:26" ht="15.75" customHeight="1" x14ac:dyDescent="0.3">
      <c r="A751" s="8"/>
      <c r="B751" s="8"/>
      <c r="C751" s="9"/>
      <c r="D751" s="9"/>
      <c r="E751" s="8"/>
      <c r="F751" s="8"/>
      <c r="G751" s="8"/>
      <c r="H751" s="8"/>
      <c r="I751" s="8"/>
      <c r="J751" s="8"/>
      <c r="K751" s="8"/>
      <c r="L751" s="8"/>
      <c r="M751" s="8"/>
      <c r="N751" s="8"/>
      <c r="O751" s="8"/>
      <c r="P751" s="8"/>
      <c r="Q751" s="8"/>
      <c r="R751" s="8"/>
      <c r="S751" s="8"/>
      <c r="T751" s="8"/>
      <c r="U751" s="8"/>
      <c r="V751" s="8"/>
      <c r="W751" s="8"/>
      <c r="X751" s="8"/>
      <c r="Y751" s="8"/>
      <c r="Z751" s="8"/>
    </row>
    <row r="752" spans="1:26" ht="15.75" customHeight="1" x14ac:dyDescent="0.3">
      <c r="A752" s="8"/>
      <c r="B752" s="8"/>
      <c r="C752" s="9"/>
      <c r="D752" s="9"/>
      <c r="E752" s="8"/>
      <c r="F752" s="8"/>
      <c r="G752" s="8"/>
      <c r="H752" s="8"/>
      <c r="I752" s="8"/>
      <c r="J752" s="8"/>
      <c r="K752" s="8"/>
      <c r="L752" s="8"/>
      <c r="M752" s="8"/>
      <c r="N752" s="8"/>
      <c r="O752" s="8"/>
      <c r="P752" s="8"/>
      <c r="Q752" s="8"/>
      <c r="R752" s="8"/>
      <c r="S752" s="8"/>
      <c r="T752" s="8"/>
      <c r="U752" s="8"/>
      <c r="V752" s="8"/>
      <c r="W752" s="8"/>
      <c r="X752" s="8"/>
      <c r="Y752" s="8"/>
      <c r="Z752" s="8"/>
    </row>
    <row r="753" spans="1:26" ht="15.75" customHeight="1" x14ac:dyDescent="0.3">
      <c r="A753" s="8"/>
      <c r="B753" s="8"/>
      <c r="C753" s="9"/>
      <c r="D753" s="9"/>
      <c r="E753" s="8"/>
      <c r="F753" s="8"/>
      <c r="G753" s="8"/>
      <c r="H753" s="8"/>
      <c r="I753" s="8"/>
      <c r="J753" s="8"/>
      <c r="K753" s="8"/>
      <c r="L753" s="8"/>
      <c r="M753" s="8"/>
      <c r="N753" s="8"/>
      <c r="O753" s="8"/>
      <c r="P753" s="8"/>
      <c r="Q753" s="8"/>
      <c r="R753" s="8"/>
      <c r="S753" s="8"/>
      <c r="T753" s="8"/>
      <c r="U753" s="8"/>
      <c r="V753" s="8"/>
      <c r="W753" s="8"/>
      <c r="X753" s="8"/>
      <c r="Y753" s="8"/>
      <c r="Z753" s="8"/>
    </row>
    <row r="754" spans="1:26" ht="15.75" customHeight="1" x14ac:dyDescent="0.3">
      <c r="A754" s="8"/>
      <c r="B754" s="8"/>
      <c r="C754" s="9"/>
      <c r="D754" s="9"/>
      <c r="E754" s="8"/>
      <c r="F754" s="8"/>
      <c r="G754" s="8"/>
      <c r="H754" s="8"/>
      <c r="I754" s="8"/>
      <c r="J754" s="8"/>
      <c r="K754" s="8"/>
      <c r="L754" s="8"/>
      <c r="M754" s="8"/>
      <c r="N754" s="8"/>
      <c r="O754" s="8"/>
      <c r="P754" s="8"/>
      <c r="Q754" s="8"/>
      <c r="R754" s="8"/>
      <c r="S754" s="8"/>
      <c r="T754" s="8"/>
      <c r="U754" s="8"/>
      <c r="V754" s="8"/>
      <c r="W754" s="8"/>
      <c r="X754" s="8"/>
      <c r="Y754" s="8"/>
      <c r="Z754" s="8"/>
    </row>
    <row r="755" spans="1:26" ht="15.75" customHeight="1" x14ac:dyDescent="0.3">
      <c r="A755" s="8"/>
      <c r="B755" s="8"/>
      <c r="C755" s="9"/>
      <c r="D755" s="9"/>
      <c r="E755" s="8"/>
      <c r="F755" s="8"/>
      <c r="G755" s="8"/>
      <c r="H755" s="8"/>
      <c r="I755" s="8"/>
      <c r="J755" s="8"/>
      <c r="K755" s="8"/>
      <c r="L755" s="8"/>
      <c r="M755" s="8"/>
      <c r="N755" s="8"/>
      <c r="O755" s="8"/>
      <c r="P755" s="8"/>
      <c r="Q755" s="8"/>
      <c r="R755" s="8"/>
      <c r="S755" s="8"/>
      <c r="T755" s="8"/>
      <c r="U755" s="8"/>
      <c r="V755" s="8"/>
      <c r="W755" s="8"/>
      <c r="X755" s="8"/>
      <c r="Y755" s="8"/>
      <c r="Z755" s="8"/>
    </row>
    <row r="756" spans="1:26" ht="15.75" customHeight="1" x14ac:dyDescent="0.3">
      <c r="A756" s="8"/>
      <c r="B756" s="8"/>
      <c r="C756" s="9"/>
      <c r="D756" s="9"/>
      <c r="E756" s="8"/>
      <c r="F756" s="8"/>
      <c r="G756" s="8"/>
      <c r="H756" s="8"/>
      <c r="I756" s="8"/>
      <c r="J756" s="8"/>
      <c r="K756" s="8"/>
      <c r="L756" s="8"/>
      <c r="M756" s="8"/>
      <c r="N756" s="8"/>
      <c r="O756" s="8"/>
      <c r="P756" s="8"/>
      <c r="Q756" s="8"/>
      <c r="R756" s="8"/>
      <c r="S756" s="8"/>
      <c r="T756" s="8"/>
      <c r="U756" s="8"/>
      <c r="V756" s="8"/>
      <c r="W756" s="8"/>
      <c r="X756" s="8"/>
      <c r="Y756" s="8"/>
      <c r="Z756" s="8"/>
    </row>
    <row r="757" spans="1:26" ht="15.75" customHeight="1" x14ac:dyDescent="0.3">
      <c r="A757" s="8"/>
      <c r="B757" s="8"/>
      <c r="C757" s="9"/>
      <c r="D757" s="9"/>
      <c r="E757" s="8"/>
      <c r="F757" s="8"/>
      <c r="G757" s="8"/>
      <c r="H757" s="8"/>
      <c r="I757" s="8"/>
      <c r="J757" s="8"/>
      <c r="K757" s="8"/>
      <c r="L757" s="8"/>
      <c r="M757" s="8"/>
      <c r="N757" s="8"/>
      <c r="O757" s="8"/>
      <c r="P757" s="8"/>
      <c r="Q757" s="8"/>
      <c r="R757" s="8"/>
      <c r="S757" s="8"/>
      <c r="T757" s="8"/>
      <c r="U757" s="8"/>
      <c r="V757" s="8"/>
      <c r="W757" s="8"/>
      <c r="X757" s="8"/>
      <c r="Y757" s="8"/>
      <c r="Z757" s="8"/>
    </row>
    <row r="758" spans="1:26" ht="15.75" customHeight="1" x14ac:dyDescent="0.3">
      <c r="A758" s="8"/>
      <c r="B758" s="8"/>
      <c r="C758" s="9"/>
      <c r="D758" s="9"/>
      <c r="E758" s="8"/>
      <c r="F758" s="8"/>
      <c r="G758" s="8"/>
      <c r="H758" s="8"/>
      <c r="I758" s="8"/>
      <c r="J758" s="8"/>
      <c r="K758" s="8"/>
      <c r="L758" s="8"/>
      <c r="M758" s="8"/>
      <c r="N758" s="8"/>
      <c r="O758" s="8"/>
      <c r="P758" s="8"/>
      <c r="Q758" s="8"/>
      <c r="R758" s="8"/>
      <c r="S758" s="8"/>
      <c r="T758" s="8"/>
      <c r="U758" s="8"/>
      <c r="V758" s="8"/>
      <c r="W758" s="8"/>
      <c r="X758" s="8"/>
      <c r="Y758" s="8"/>
      <c r="Z758" s="8"/>
    </row>
    <row r="759" spans="1:26" ht="15.75" customHeight="1" x14ac:dyDescent="0.3">
      <c r="A759" s="8"/>
      <c r="B759" s="8"/>
      <c r="C759" s="9"/>
      <c r="D759" s="9"/>
      <c r="E759" s="8"/>
      <c r="F759" s="8"/>
      <c r="G759" s="8"/>
      <c r="H759" s="8"/>
      <c r="I759" s="8"/>
      <c r="J759" s="8"/>
      <c r="K759" s="8"/>
      <c r="L759" s="8"/>
      <c r="M759" s="8"/>
      <c r="N759" s="8"/>
      <c r="O759" s="8"/>
      <c r="P759" s="8"/>
      <c r="Q759" s="8"/>
      <c r="R759" s="8"/>
      <c r="S759" s="8"/>
      <c r="T759" s="8"/>
      <c r="U759" s="8"/>
      <c r="V759" s="8"/>
      <c r="W759" s="8"/>
      <c r="X759" s="8"/>
      <c r="Y759" s="8"/>
      <c r="Z759" s="8"/>
    </row>
    <row r="760" spans="1:26" ht="15.75" customHeight="1" x14ac:dyDescent="0.3">
      <c r="A760" s="8"/>
      <c r="B760" s="8"/>
      <c r="C760" s="9"/>
      <c r="D760" s="9"/>
      <c r="E760" s="8"/>
      <c r="F760" s="8"/>
      <c r="G760" s="8"/>
      <c r="H760" s="8"/>
      <c r="I760" s="8"/>
      <c r="J760" s="8"/>
      <c r="K760" s="8"/>
      <c r="L760" s="8"/>
      <c r="M760" s="8"/>
      <c r="N760" s="8"/>
      <c r="O760" s="8"/>
      <c r="P760" s="8"/>
      <c r="Q760" s="8"/>
      <c r="R760" s="8"/>
      <c r="S760" s="8"/>
      <c r="T760" s="8"/>
      <c r="U760" s="8"/>
      <c r="V760" s="8"/>
      <c r="W760" s="8"/>
      <c r="X760" s="8"/>
      <c r="Y760" s="8"/>
      <c r="Z760" s="8"/>
    </row>
    <row r="761" spans="1:26" ht="15.75" customHeight="1" x14ac:dyDescent="0.3">
      <c r="A761" s="8"/>
      <c r="B761" s="8"/>
      <c r="C761" s="9"/>
      <c r="D761" s="9"/>
      <c r="E761" s="8"/>
      <c r="F761" s="8"/>
      <c r="G761" s="8"/>
      <c r="H761" s="8"/>
      <c r="I761" s="8"/>
      <c r="J761" s="8"/>
      <c r="K761" s="8"/>
      <c r="L761" s="8"/>
      <c r="M761" s="8"/>
      <c r="N761" s="8"/>
      <c r="O761" s="8"/>
      <c r="P761" s="8"/>
      <c r="Q761" s="8"/>
      <c r="R761" s="8"/>
      <c r="S761" s="8"/>
      <c r="T761" s="8"/>
      <c r="U761" s="8"/>
      <c r="V761" s="8"/>
      <c r="W761" s="8"/>
      <c r="X761" s="8"/>
      <c r="Y761" s="8"/>
      <c r="Z761" s="8"/>
    </row>
    <row r="762" spans="1:26" ht="15.75" customHeight="1" x14ac:dyDescent="0.3">
      <c r="A762" s="8"/>
      <c r="B762" s="8"/>
      <c r="C762" s="9"/>
      <c r="D762" s="9"/>
      <c r="E762" s="8"/>
      <c r="F762" s="8"/>
      <c r="G762" s="8"/>
      <c r="H762" s="8"/>
      <c r="I762" s="8"/>
      <c r="J762" s="8"/>
      <c r="K762" s="8"/>
      <c r="L762" s="8"/>
      <c r="M762" s="8"/>
      <c r="N762" s="8"/>
      <c r="O762" s="8"/>
      <c r="P762" s="8"/>
      <c r="Q762" s="8"/>
      <c r="R762" s="8"/>
      <c r="S762" s="8"/>
      <c r="T762" s="8"/>
      <c r="U762" s="8"/>
      <c r="V762" s="8"/>
      <c r="W762" s="8"/>
      <c r="X762" s="8"/>
      <c r="Y762" s="8"/>
      <c r="Z762" s="8"/>
    </row>
    <row r="763" spans="1:26" ht="15.75" customHeight="1" x14ac:dyDescent="0.3">
      <c r="A763" s="8"/>
      <c r="B763" s="8"/>
      <c r="C763" s="9"/>
      <c r="D763" s="9"/>
      <c r="E763" s="8"/>
      <c r="F763" s="8"/>
      <c r="G763" s="8"/>
      <c r="H763" s="8"/>
      <c r="I763" s="8"/>
      <c r="J763" s="8"/>
      <c r="K763" s="8"/>
      <c r="L763" s="8"/>
      <c r="M763" s="8"/>
      <c r="N763" s="8"/>
      <c r="O763" s="8"/>
      <c r="P763" s="8"/>
      <c r="Q763" s="8"/>
      <c r="R763" s="8"/>
      <c r="S763" s="8"/>
      <c r="T763" s="8"/>
      <c r="U763" s="8"/>
      <c r="V763" s="8"/>
      <c r="W763" s="8"/>
      <c r="X763" s="8"/>
      <c r="Y763" s="8"/>
      <c r="Z763" s="8"/>
    </row>
    <row r="764" spans="1:26" ht="15.75" customHeight="1" x14ac:dyDescent="0.3">
      <c r="A764" s="8"/>
      <c r="B764" s="8"/>
      <c r="C764" s="9"/>
      <c r="D764" s="9"/>
      <c r="E764" s="8"/>
      <c r="F764" s="8"/>
      <c r="G764" s="8"/>
      <c r="H764" s="8"/>
      <c r="I764" s="8"/>
      <c r="J764" s="8"/>
      <c r="K764" s="8"/>
      <c r="L764" s="8"/>
      <c r="M764" s="8"/>
      <c r="N764" s="8"/>
      <c r="O764" s="8"/>
      <c r="P764" s="8"/>
      <c r="Q764" s="8"/>
      <c r="R764" s="8"/>
      <c r="S764" s="8"/>
      <c r="T764" s="8"/>
      <c r="U764" s="8"/>
      <c r="V764" s="8"/>
      <c r="W764" s="8"/>
      <c r="X764" s="8"/>
      <c r="Y764" s="8"/>
      <c r="Z764" s="8"/>
    </row>
    <row r="765" spans="1:26" ht="15.75" customHeight="1" x14ac:dyDescent="0.3">
      <c r="A765" s="8"/>
      <c r="B765" s="8"/>
      <c r="C765" s="9"/>
      <c r="D765" s="9"/>
      <c r="E765" s="8"/>
      <c r="F765" s="8"/>
      <c r="G765" s="8"/>
      <c r="H765" s="8"/>
      <c r="I765" s="8"/>
      <c r="J765" s="8"/>
      <c r="K765" s="8"/>
      <c r="L765" s="8"/>
      <c r="M765" s="8"/>
      <c r="N765" s="8"/>
      <c r="O765" s="8"/>
      <c r="P765" s="8"/>
      <c r="Q765" s="8"/>
      <c r="R765" s="8"/>
      <c r="S765" s="8"/>
      <c r="T765" s="8"/>
      <c r="U765" s="8"/>
      <c r="V765" s="8"/>
      <c r="W765" s="8"/>
      <c r="X765" s="8"/>
      <c r="Y765" s="8"/>
      <c r="Z765" s="8"/>
    </row>
    <row r="766" spans="1:26" ht="15.75" customHeight="1" x14ac:dyDescent="0.3">
      <c r="A766" s="8"/>
      <c r="B766" s="8"/>
      <c r="C766" s="9"/>
      <c r="D766" s="9"/>
      <c r="E766" s="8"/>
      <c r="F766" s="8"/>
      <c r="G766" s="8"/>
      <c r="H766" s="8"/>
      <c r="I766" s="8"/>
      <c r="J766" s="8"/>
      <c r="K766" s="8"/>
      <c r="L766" s="8"/>
      <c r="M766" s="8"/>
      <c r="N766" s="8"/>
      <c r="O766" s="8"/>
      <c r="P766" s="8"/>
      <c r="Q766" s="8"/>
      <c r="R766" s="8"/>
      <c r="S766" s="8"/>
      <c r="T766" s="8"/>
      <c r="U766" s="8"/>
      <c r="V766" s="8"/>
      <c r="W766" s="8"/>
      <c r="X766" s="8"/>
      <c r="Y766" s="8"/>
      <c r="Z766" s="8"/>
    </row>
    <row r="767" spans="1:26" ht="15.75" customHeight="1" x14ac:dyDescent="0.3">
      <c r="A767" s="8"/>
      <c r="B767" s="8"/>
      <c r="C767" s="9"/>
      <c r="D767" s="9"/>
      <c r="E767" s="8"/>
      <c r="F767" s="8"/>
      <c r="G767" s="8"/>
      <c r="H767" s="8"/>
      <c r="I767" s="8"/>
      <c r="J767" s="8"/>
      <c r="K767" s="8"/>
      <c r="L767" s="8"/>
      <c r="M767" s="8"/>
      <c r="N767" s="8"/>
      <c r="O767" s="8"/>
      <c r="P767" s="8"/>
      <c r="Q767" s="8"/>
      <c r="R767" s="8"/>
      <c r="S767" s="8"/>
      <c r="T767" s="8"/>
      <c r="U767" s="8"/>
      <c r="V767" s="8"/>
      <c r="W767" s="8"/>
      <c r="X767" s="8"/>
      <c r="Y767" s="8"/>
      <c r="Z767" s="8"/>
    </row>
    <row r="768" spans="1:26" ht="15.75" customHeight="1" x14ac:dyDescent="0.3">
      <c r="A768" s="8"/>
      <c r="B768" s="8"/>
      <c r="C768" s="9"/>
      <c r="D768" s="9"/>
      <c r="E768" s="8"/>
      <c r="F768" s="8"/>
      <c r="G768" s="8"/>
      <c r="H768" s="8"/>
      <c r="I768" s="8"/>
      <c r="J768" s="8"/>
      <c r="K768" s="8"/>
      <c r="L768" s="8"/>
      <c r="M768" s="8"/>
      <c r="N768" s="8"/>
      <c r="O768" s="8"/>
      <c r="P768" s="8"/>
      <c r="Q768" s="8"/>
      <c r="R768" s="8"/>
      <c r="S768" s="8"/>
      <c r="T768" s="8"/>
      <c r="U768" s="8"/>
      <c r="V768" s="8"/>
      <c r="W768" s="8"/>
      <c r="X768" s="8"/>
      <c r="Y768" s="8"/>
      <c r="Z768" s="8"/>
    </row>
    <row r="769" spans="1:26" ht="15.75" customHeight="1" x14ac:dyDescent="0.3">
      <c r="A769" s="8"/>
      <c r="B769" s="8"/>
      <c r="C769" s="9"/>
      <c r="D769" s="9"/>
      <c r="E769" s="8"/>
      <c r="F769" s="8"/>
      <c r="G769" s="8"/>
      <c r="H769" s="8"/>
      <c r="I769" s="8"/>
      <c r="J769" s="8"/>
      <c r="K769" s="8"/>
      <c r="L769" s="8"/>
      <c r="M769" s="8"/>
      <c r="N769" s="8"/>
      <c r="O769" s="8"/>
      <c r="P769" s="8"/>
      <c r="Q769" s="8"/>
      <c r="R769" s="8"/>
      <c r="S769" s="8"/>
      <c r="T769" s="8"/>
      <c r="U769" s="8"/>
      <c r="V769" s="8"/>
      <c r="W769" s="8"/>
      <c r="X769" s="8"/>
      <c r="Y769" s="8"/>
      <c r="Z769" s="8"/>
    </row>
    <row r="770" spans="1:26" ht="15.75" customHeight="1" x14ac:dyDescent="0.3">
      <c r="A770" s="8"/>
      <c r="B770" s="8"/>
      <c r="C770" s="9"/>
      <c r="D770" s="9"/>
      <c r="E770" s="8"/>
      <c r="F770" s="8"/>
      <c r="G770" s="8"/>
      <c r="H770" s="8"/>
      <c r="I770" s="8"/>
      <c r="J770" s="8"/>
      <c r="K770" s="8"/>
      <c r="L770" s="8"/>
      <c r="M770" s="8"/>
      <c r="N770" s="8"/>
      <c r="O770" s="8"/>
      <c r="P770" s="8"/>
      <c r="Q770" s="8"/>
      <c r="R770" s="8"/>
      <c r="S770" s="8"/>
      <c r="T770" s="8"/>
      <c r="U770" s="8"/>
      <c r="V770" s="8"/>
      <c r="W770" s="8"/>
      <c r="X770" s="8"/>
      <c r="Y770" s="8"/>
      <c r="Z770" s="8"/>
    </row>
    <row r="771" spans="1:26" ht="15.75" customHeight="1" x14ac:dyDescent="0.3">
      <c r="A771" s="8"/>
      <c r="B771" s="8"/>
      <c r="C771" s="9"/>
      <c r="D771" s="9"/>
      <c r="E771" s="8"/>
      <c r="F771" s="8"/>
      <c r="G771" s="8"/>
      <c r="H771" s="8"/>
      <c r="I771" s="8"/>
      <c r="J771" s="8"/>
      <c r="K771" s="8"/>
      <c r="L771" s="8"/>
      <c r="M771" s="8"/>
      <c r="N771" s="8"/>
      <c r="O771" s="8"/>
      <c r="P771" s="8"/>
      <c r="Q771" s="8"/>
      <c r="R771" s="8"/>
      <c r="S771" s="8"/>
      <c r="T771" s="8"/>
      <c r="U771" s="8"/>
      <c r="V771" s="8"/>
      <c r="W771" s="8"/>
      <c r="X771" s="8"/>
      <c r="Y771" s="8"/>
      <c r="Z771" s="8"/>
    </row>
    <row r="772" spans="1:26" ht="15.75" customHeight="1" x14ac:dyDescent="0.3">
      <c r="A772" s="8"/>
      <c r="B772" s="8"/>
      <c r="C772" s="9"/>
      <c r="D772" s="9"/>
      <c r="E772" s="8"/>
      <c r="F772" s="8"/>
      <c r="G772" s="8"/>
      <c r="H772" s="8"/>
      <c r="I772" s="8"/>
      <c r="J772" s="8"/>
      <c r="K772" s="8"/>
      <c r="L772" s="8"/>
      <c r="M772" s="8"/>
      <c r="N772" s="8"/>
      <c r="O772" s="8"/>
      <c r="P772" s="8"/>
      <c r="Q772" s="8"/>
      <c r="R772" s="8"/>
      <c r="S772" s="8"/>
      <c r="T772" s="8"/>
      <c r="U772" s="8"/>
      <c r="V772" s="8"/>
      <c r="W772" s="8"/>
      <c r="X772" s="8"/>
      <c r="Y772" s="8"/>
      <c r="Z772" s="8"/>
    </row>
    <row r="773" spans="1:26" ht="15.75" customHeight="1" x14ac:dyDescent="0.3">
      <c r="A773" s="8"/>
      <c r="B773" s="8"/>
      <c r="C773" s="9"/>
      <c r="D773" s="9"/>
      <c r="E773" s="8"/>
      <c r="F773" s="8"/>
      <c r="G773" s="8"/>
      <c r="H773" s="8"/>
      <c r="I773" s="8"/>
      <c r="J773" s="8"/>
      <c r="K773" s="8"/>
      <c r="L773" s="8"/>
      <c r="M773" s="8"/>
      <c r="N773" s="8"/>
      <c r="O773" s="8"/>
      <c r="P773" s="8"/>
      <c r="Q773" s="8"/>
      <c r="R773" s="8"/>
      <c r="S773" s="8"/>
      <c r="T773" s="8"/>
      <c r="U773" s="8"/>
      <c r="V773" s="8"/>
      <c r="W773" s="8"/>
      <c r="X773" s="8"/>
      <c r="Y773" s="8"/>
      <c r="Z773" s="8"/>
    </row>
    <row r="774" spans="1:26" ht="15.75" customHeight="1" x14ac:dyDescent="0.3">
      <c r="A774" s="8"/>
      <c r="B774" s="8"/>
      <c r="C774" s="9"/>
      <c r="D774" s="9"/>
      <c r="E774" s="8"/>
      <c r="F774" s="8"/>
      <c r="G774" s="8"/>
      <c r="H774" s="8"/>
      <c r="I774" s="8"/>
      <c r="J774" s="8"/>
      <c r="K774" s="8"/>
      <c r="L774" s="8"/>
      <c r="M774" s="8"/>
      <c r="N774" s="8"/>
      <c r="O774" s="8"/>
      <c r="P774" s="8"/>
      <c r="Q774" s="8"/>
      <c r="R774" s="8"/>
      <c r="S774" s="8"/>
      <c r="T774" s="8"/>
      <c r="U774" s="8"/>
      <c r="V774" s="8"/>
      <c r="W774" s="8"/>
      <c r="X774" s="8"/>
      <c r="Y774" s="8"/>
      <c r="Z774" s="8"/>
    </row>
    <row r="775" spans="1:26" ht="15.75" customHeight="1" x14ac:dyDescent="0.3">
      <c r="A775" s="8"/>
      <c r="B775" s="8"/>
      <c r="C775" s="9"/>
      <c r="D775" s="9"/>
      <c r="E775" s="8"/>
      <c r="F775" s="8"/>
      <c r="G775" s="8"/>
      <c r="H775" s="8"/>
      <c r="I775" s="8"/>
      <c r="J775" s="8"/>
      <c r="K775" s="8"/>
      <c r="L775" s="8"/>
      <c r="M775" s="8"/>
      <c r="N775" s="8"/>
      <c r="O775" s="8"/>
      <c r="P775" s="8"/>
      <c r="Q775" s="8"/>
      <c r="R775" s="8"/>
      <c r="S775" s="8"/>
      <c r="T775" s="8"/>
      <c r="U775" s="8"/>
      <c r="V775" s="8"/>
      <c r="W775" s="8"/>
      <c r="X775" s="8"/>
      <c r="Y775" s="8"/>
      <c r="Z775" s="8"/>
    </row>
    <row r="776" spans="1:26" ht="15.75" customHeight="1" x14ac:dyDescent="0.3">
      <c r="A776" s="8"/>
      <c r="B776" s="8"/>
      <c r="C776" s="9"/>
      <c r="D776" s="9"/>
      <c r="E776" s="8"/>
      <c r="F776" s="8"/>
      <c r="G776" s="8"/>
      <c r="H776" s="8"/>
      <c r="I776" s="8"/>
      <c r="J776" s="8"/>
      <c r="K776" s="8"/>
      <c r="L776" s="8"/>
      <c r="M776" s="8"/>
      <c r="N776" s="8"/>
      <c r="O776" s="8"/>
      <c r="P776" s="8"/>
      <c r="Q776" s="8"/>
      <c r="R776" s="8"/>
      <c r="S776" s="8"/>
      <c r="T776" s="8"/>
      <c r="U776" s="8"/>
      <c r="V776" s="8"/>
      <c r="W776" s="8"/>
      <c r="X776" s="8"/>
      <c r="Y776" s="8"/>
      <c r="Z776" s="8"/>
    </row>
    <row r="777" spans="1:26" ht="15.75" customHeight="1" x14ac:dyDescent="0.3">
      <c r="A777" s="8"/>
      <c r="B777" s="8"/>
      <c r="C777" s="9"/>
      <c r="D777" s="9"/>
      <c r="E777" s="8"/>
      <c r="F777" s="8"/>
      <c r="G777" s="8"/>
      <c r="H777" s="8"/>
      <c r="I777" s="8"/>
      <c r="J777" s="8"/>
      <c r="K777" s="8"/>
      <c r="L777" s="8"/>
      <c r="M777" s="8"/>
      <c r="N777" s="8"/>
      <c r="O777" s="8"/>
      <c r="P777" s="8"/>
      <c r="Q777" s="8"/>
      <c r="R777" s="8"/>
      <c r="S777" s="8"/>
      <c r="T777" s="8"/>
      <c r="U777" s="8"/>
      <c r="V777" s="8"/>
      <c r="W777" s="8"/>
      <c r="X777" s="8"/>
      <c r="Y777" s="8"/>
      <c r="Z777" s="8"/>
    </row>
    <row r="778" spans="1:26" ht="15.75" customHeight="1" x14ac:dyDescent="0.3">
      <c r="A778" s="8"/>
      <c r="B778" s="8"/>
      <c r="C778" s="9"/>
      <c r="D778" s="9"/>
      <c r="E778" s="8"/>
      <c r="F778" s="8"/>
      <c r="G778" s="8"/>
      <c r="H778" s="8"/>
      <c r="I778" s="8"/>
      <c r="J778" s="8"/>
      <c r="K778" s="8"/>
      <c r="L778" s="8"/>
      <c r="M778" s="8"/>
      <c r="N778" s="8"/>
      <c r="O778" s="8"/>
      <c r="P778" s="8"/>
      <c r="Q778" s="8"/>
      <c r="R778" s="8"/>
      <c r="S778" s="8"/>
      <c r="T778" s="8"/>
      <c r="U778" s="8"/>
      <c r="V778" s="8"/>
      <c r="W778" s="8"/>
      <c r="X778" s="8"/>
      <c r="Y778" s="8"/>
      <c r="Z778" s="8"/>
    </row>
    <row r="779" spans="1:26" ht="15.75" customHeight="1" x14ac:dyDescent="0.3">
      <c r="A779" s="8"/>
      <c r="B779" s="8"/>
      <c r="C779" s="9"/>
      <c r="D779" s="9"/>
      <c r="E779" s="8"/>
      <c r="F779" s="8"/>
      <c r="G779" s="8"/>
      <c r="H779" s="8"/>
      <c r="I779" s="8"/>
      <c r="J779" s="8"/>
      <c r="K779" s="8"/>
      <c r="L779" s="8"/>
      <c r="M779" s="8"/>
      <c r="N779" s="8"/>
      <c r="O779" s="8"/>
      <c r="P779" s="8"/>
      <c r="Q779" s="8"/>
      <c r="R779" s="8"/>
      <c r="S779" s="8"/>
      <c r="T779" s="8"/>
      <c r="U779" s="8"/>
      <c r="V779" s="8"/>
      <c r="W779" s="8"/>
      <c r="X779" s="8"/>
      <c r="Y779" s="8"/>
      <c r="Z779" s="8"/>
    </row>
    <row r="780" spans="1:26" ht="15.75" customHeight="1" x14ac:dyDescent="0.3">
      <c r="A780" s="8"/>
      <c r="B780" s="8"/>
      <c r="C780" s="9"/>
      <c r="D780" s="9"/>
      <c r="E780" s="8"/>
      <c r="F780" s="8"/>
      <c r="G780" s="8"/>
      <c r="H780" s="8"/>
      <c r="I780" s="8"/>
      <c r="J780" s="8"/>
      <c r="K780" s="8"/>
      <c r="L780" s="8"/>
      <c r="M780" s="8"/>
      <c r="N780" s="8"/>
      <c r="O780" s="8"/>
      <c r="P780" s="8"/>
      <c r="Q780" s="8"/>
      <c r="R780" s="8"/>
      <c r="S780" s="8"/>
      <c r="T780" s="8"/>
      <c r="U780" s="8"/>
      <c r="V780" s="8"/>
      <c r="W780" s="8"/>
      <c r="X780" s="8"/>
      <c r="Y780" s="8"/>
      <c r="Z780" s="8"/>
    </row>
    <row r="781" spans="1:26" ht="15.75" customHeight="1" x14ac:dyDescent="0.3">
      <c r="A781" s="8"/>
      <c r="B781" s="8"/>
      <c r="C781" s="9"/>
      <c r="D781" s="9"/>
      <c r="E781" s="8"/>
      <c r="F781" s="8"/>
      <c r="G781" s="8"/>
      <c r="H781" s="8"/>
      <c r="I781" s="8"/>
      <c r="J781" s="8"/>
      <c r="K781" s="8"/>
      <c r="L781" s="8"/>
      <c r="M781" s="8"/>
      <c r="N781" s="8"/>
      <c r="O781" s="8"/>
      <c r="P781" s="8"/>
      <c r="Q781" s="8"/>
      <c r="R781" s="8"/>
      <c r="S781" s="8"/>
      <c r="T781" s="8"/>
      <c r="U781" s="8"/>
      <c r="V781" s="8"/>
      <c r="W781" s="8"/>
      <c r="X781" s="8"/>
      <c r="Y781" s="8"/>
      <c r="Z781" s="8"/>
    </row>
    <row r="782" spans="1:26" ht="15.75" customHeight="1" x14ac:dyDescent="0.3">
      <c r="A782" s="8"/>
      <c r="B782" s="8"/>
      <c r="C782" s="9"/>
      <c r="D782" s="9"/>
      <c r="E782" s="8"/>
      <c r="F782" s="8"/>
      <c r="G782" s="8"/>
      <c r="H782" s="8"/>
      <c r="I782" s="8"/>
      <c r="J782" s="8"/>
      <c r="K782" s="8"/>
      <c r="L782" s="8"/>
      <c r="M782" s="8"/>
      <c r="N782" s="8"/>
      <c r="O782" s="8"/>
      <c r="P782" s="8"/>
      <c r="Q782" s="8"/>
      <c r="R782" s="8"/>
      <c r="S782" s="8"/>
      <c r="T782" s="8"/>
      <c r="U782" s="8"/>
      <c r="V782" s="8"/>
      <c r="W782" s="8"/>
      <c r="X782" s="8"/>
      <c r="Y782" s="8"/>
      <c r="Z782" s="8"/>
    </row>
    <row r="783" spans="1:26" ht="15.75" customHeight="1" x14ac:dyDescent="0.3">
      <c r="A783" s="8"/>
      <c r="B783" s="8"/>
      <c r="C783" s="9"/>
      <c r="D783" s="9"/>
      <c r="E783" s="8"/>
      <c r="F783" s="8"/>
      <c r="G783" s="8"/>
      <c r="H783" s="8"/>
      <c r="I783" s="8"/>
      <c r="J783" s="8"/>
      <c r="K783" s="8"/>
      <c r="L783" s="8"/>
      <c r="M783" s="8"/>
      <c r="N783" s="8"/>
      <c r="O783" s="8"/>
      <c r="P783" s="8"/>
      <c r="Q783" s="8"/>
      <c r="R783" s="8"/>
      <c r="S783" s="8"/>
      <c r="T783" s="8"/>
      <c r="U783" s="8"/>
      <c r="V783" s="8"/>
      <c r="W783" s="8"/>
      <c r="X783" s="8"/>
      <c r="Y783" s="8"/>
      <c r="Z783" s="8"/>
    </row>
    <row r="784" spans="1:26" ht="15.75" customHeight="1" x14ac:dyDescent="0.3">
      <c r="A784" s="8"/>
      <c r="B784" s="8"/>
      <c r="C784" s="9"/>
      <c r="D784" s="9"/>
      <c r="E784" s="8"/>
      <c r="F784" s="8"/>
      <c r="G784" s="8"/>
      <c r="H784" s="8"/>
      <c r="I784" s="8"/>
      <c r="J784" s="8"/>
      <c r="K784" s="8"/>
      <c r="L784" s="8"/>
      <c r="M784" s="8"/>
      <c r="N784" s="8"/>
      <c r="O784" s="8"/>
      <c r="P784" s="8"/>
      <c r="Q784" s="8"/>
      <c r="R784" s="8"/>
      <c r="S784" s="8"/>
      <c r="T784" s="8"/>
      <c r="U784" s="8"/>
      <c r="V784" s="8"/>
      <c r="W784" s="8"/>
      <c r="X784" s="8"/>
      <c r="Y784" s="8"/>
      <c r="Z784" s="8"/>
    </row>
    <row r="785" spans="1:26" ht="15.75" customHeight="1" x14ac:dyDescent="0.3">
      <c r="A785" s="8"/>
      <c r="B785" s="8"/>
      <c r="C785" s="9"/>
      <c r="D785" s="9"/>
      <c r="E785" s="8"/>
      <c r="F785" s="8"/>
      <c r="G785" s="8"/>
      <c r="H785" s="8"/>
      <c r="I785" s="8"/>
      <c r="J785" s="8"/>
      <c r="K785" s="8"/>
      <c r="L785" s="8"/>
      <c r="M785" s="8"/>
      <c r="N785" s="8"/>
      <c r="O785" s="8"/>
      <c r="P785" s="8"/>
      <c r="Q785" s="8"/>
      <c r="R785" s="8"/>
      <c r="S785" s="8"/>
      <c r="T785" s="8"/>
      <c r="U785" s="8"/>
      <c r="V785" s="8"/>
      <c r="W785" s="8"/>
      <c r="X785" s="8"/>
      <c r="Y785" s="8"/>
      <c r="Z785" s="8"/>
    </row>
    <row r="786" spans="1:26" ht="15.75" customHeight="1" x14ac:dyDescent="0.3">
      <c r="A786" s="8"/>
      <c r="B786" s="8"/>
      <c r="C786" s="9"/>
      <c r="D786" s="9"/>
      <c r="E786" s="8"/>
      <c r="F786" s="8"/>
      <c r="G786" s="8"/>
      <c r="H786" s="8"/>
      <c r="I786" s="8"/>
      <c r="J786" s="8"/>
      <c r="K786" s="8"/>
      <c r="L786" s="8"/>
      <c r="M786" s="8"/>
      <c r="N786" s="8"/>
      <c r="O786" s="8"/>
      <c r="P786" s="8"/>
      <c r="Q786" s="8"/>
      <c r="R786" s="8"/>
      <c r="S786" s="8"/>
      <c r="T786" s="8"/>
      <c r="U786" s="8"/>
      <c r="V786" s="8"/>
      <c r="W786" s="8"/>
      <c r="X786" s="8"/>
      <c r="Y786" s="8"/>
      <c r="Z786" s="8"/>
    </row>
    <row r="787" spans="1:26" ht="15.75" customHeight="1" x14ac:dyDescent="0.3">
      <c r="A787" s="8"/>
      <c r="B787" s="8"/>
      <c r="C787" s="9"/>
      <c r="D787" s="9"/>
      <c r="E787" s="8"/>
      <c r="F787" s="8"/>
      <c r="G787" s="8"/>
      <c r="H787" s="8"/>
      <c r="I787" s="8"/>
      <c r="J787" s="8"/>
      <c r="K787" s="8"/>
      <c r="L787" s="8"/>
      <c r="M787" s="8"/>
      <c r="N787" s="8"/>
      <c r="O787" s="8"/>
      <c r="P787" s="8"/>
      <c r="Q787" s="8"/>
      <c r="R787" s="8"/>
      <c r="S787" s="8"/>
      <c r="T787" s="8"/>
      <c r="U787" s="8"/>
      <c r="V787" s="8"/>
      <c r="W787" s="8"/>
      <c r="X787" s="8"/>
      <c r="Y787" s="8"/>
      <c r="Z787" s="8"/>
    </row>
    <row r="788" spans="1:26" ht="15.75" customHeight="1" x14ac:dyDescent="0.3">
      <c r="A788" s="8"/>
      <c r="B788" s="8"/>
      <c r="C788" s="9"/>
      <c r="D788" s="9"/>
      <c r="E788" s="8"/>
      <c r="F788" s="8"/>
      <c r="G788" s="8"/>
      <c r="H788" s="8"/>
      <c r="I788" s="8"/>
      <c r="J788" s="8"/>
      <c r="K788" s="8"/>
      <c r="L788" s="8"/>
      <c r="M788" s="8"/>
      <c r="N788" s="8"/>
      <c r="O788" s="8"/>
      <c r="P788" s="8"/>
      <c r="Q788" s="8"/>
      <c r="R788" s="8"/>
      <c r="S788" s="8"/>
      <c r="T788" s="8"/>
      <c r="U788" s="8"/>
      <c r="V788" s="8"/>
      <c r="W788" s="8"/>
      <c r="X788" s="8"/>
      <c r="Y788" s="8"/>
      <c r="Z788" s="8"/>
    </row>
    <row r="789" spans="1:26" ht="15.75" customHeight="1" x14ac:dyDescent="0.3">
      <c r="A789" s="8"/>
      <c r="B789" s="8"/>
      <c r="C789" s="9"/>
      <c r="D789" s="9"/>
      <c r="E789" s="8"/>
      <c r="F789" s="8"/>
      <c r="G789" s="8"/>
      <c r="H789" s="8"/>
      <c r="I789" s="8"/>
      <c r="J789" s="8"/>
      <c r="K789" s="8"/>
      <c r="L789" s="8"/>
      <c r="M789" s="8"/>
      <c r="N789" s="8"/>
      <c r="O789" s="8"/>
      <c r="P789" s="8"/>
      <c r="Q789" s="8"/>
      <c r="R789" s="8"/>
      <c r="S789" s="8"/>
      <c r="T789" s="8"/>
      <c r="U789" s="8"/>
      <c r="V789" s="8"/>
      <c r="W789" s="8"/>
      <c r="X789" s="8"/>
      <c r="Y789" s="8"/>
      <c r="Z789" s="8"/>
    </row>
    <row r="790" spans="1:26" ht="15.75" customHeight="1" x14ac:dyDescent="0.3">
      <c r="A790" s="8"/>
      <c r="B790" s="8"/>
      <c r="C790" s="9"/>
      <c r="D790" s="9"/>
      <c r="E790" s="8"/>
      <c r="F790" s="8"/>
      <c r="G790" s="8"/>
      <c r="H790" s="8"/>
      <c r="I790" s="8"/>
      <c r="J790" s="8"/>
      <c r="K790" s="8"/>
      <c r="L790" s="8"/>
      <c r="M790" s="8"/>
      <c r="N790" s="8"/>
      <c r="O790" s="8"/>
      <c r="P790" s="8"/>
      <c r="Q790" s="8"/>
      <c r="R790" s="8"/>
      <c r="S790" s="8"/>
      <c r="T790" s="8"/>
      <c r="U790" s="8"/>
      <c r="V790" s="8"/>
      <c r="W790" s="8"/>
      <c r="X790" s="8"/>
      <c r="Y790" s="8"/>
      <c r="Z790" s="8"/>
    </row>
    <row r="791" spans="1:26" ht="15.75" customHeight="1" x14ac:dyDescent="0.3">
      <c r="A791" s="8"/>
      <c r="B791" s="8"/>
      <c r="C791" s="9"/>
      <c r="D791" s="9"/>
      <c r="E791" s="8"/>
      <c r="F791" s="8"/>
      <c r="G791" s="8"/>
      <c r="H791" s="8"/>
      <c r="I791" s="8"/>
      <c r="J791" s="8"/>
      <c r="K791" s="8"/>
      <c r="L791" s="8"/>
      <c r="M791" s="8"/>
      <c r="N791" s="8"/>
      <c r="O791" s="8"/>
      <c r="P791" s="8"/>
      <c r="Q791" s="8"/>
      <c r="R791" s="8"/>
      <c r="S791" s="8"/>
      <c r="T791" s="8"/>
      <c r="U791" s="8"/>
      <c r="V791" s="8"/>
      <c r="W791" s="8"/>
      <c r="X791" s="8"/>
      <c r="Y791" s="8"/>
      <c r="Z791" s="8"/>
    </row>
    <row r="792" spans="1:26" ht="15.75" customHeight="1" x14ac:dyDescent="0.3">
      <c r="A792" s="8"/>
      <c r="B792" s="8"/>
      <c r="C792" s="9"/>
      <c r="D792" s="9"/>
      <c r="E792" s="8"/>
      <c r="F792" s="8"/>
      <c r="G792" s="8"/>
      <c r="H792" s="8"/>
      <c r="I792" s="8"/>
      <c r="J792" s="8"/>
      <c r="K792" s="8"/>
      <c r="L792" s="8"/>
      <c r="M792" s="8"/>
      <c r="N792" s="8"/>
      <c r="O792" s="8"/>
      <c r="P792" s="8"/>
      <c r="Q792" s="8"/>
      <c r="R792" s="8"/>
      <c r="S792" s="8"/>
      <c r="T792" s="8"/>
      <c r="U792" s="8"/>
      <c r="V792" s="8"/>
      <c r="W792" s="8"/>
      <c r="X792" s="8"/>
      <c r="Y792" s="8"/>
      <c r="Z792" s="8"/>
    </row>
    <row r="793" spans="1:26" ht="15.75" customHeight="1" x14ac:dyDescent="0.3">
      <c r="A793" s="8"/>
      <c r="B793" s="8"/>
      <c r="C793" s="9"/>
      <c r="D793" s="9"/>
      <c r="E793" s="8"/>
      <c r="F793" s="8"/>
      <c r="G793" s="8"/>
      <c r="H793" s="8"/>
      <c r="I793" s="8"/>
      <c r="J793" s="8"/>
      <c r="K793" s="8"/>
      <c r="L793" s="8"/>
      <c r="M793" s="8"/>
      <c r="N793" s="8"/>
      <c r="O793" s="8"/>
      <c r="P793" s="8"/>
      <c r="Q793" s="8"/>
      <c r="R793" s="8"/>
      <c r="S793" s="8"/>
      <c r="T793" s="8"/>
      <c r="U793" s="8"/>
      <c r="V793" s="8"/>
      <c r="W793" s="8"/>
      <c r="X793" s="8"/>
      <c r="Y793" s="8"/>
      <c r="Z793" s="8"/>
    </row>
    <row r="794" spans="1:26" ht="15.75" customHeight="1" x14ac:dyDescent="0.3">
      <c r="A794" s="8"/>
      <c r="B794" s="8"/>
      <c r="C794" s="9"/>
      <c r="D794" s="9"/>
      <c r="E794" s="8"/>
      <c r="F794" s="8"/>
      <c r="G794" s="8"/>
      <c r="H794" s="8"/>
      <c r="I794" s="8"/>
      <c r="J794" s="8"/>
      <c r="K794" s="8"/>
      <c r="L794" s="8"/>
      <c r="M794" s="8"/>
      <c r="N794" s="8"/>
      <c r="O794" s="8"/>
      <c r="P794" s="8"/>
      <c r="Q794" s="8"/>
      <c r="R794" s="8"/>
      <c r="S794" s="8"/>
      <c r="T794" s="8"/>
      <c r="U794" s="8"/>
      <c r="V794" s="8"/>
      <c r="W794" s="8"/>
      <c r="X794" s="8"/>
      <c r="Y794" s="8"/>
      <c r="Z794" s="8"/>
    </row>
    <row r="795" spans="1:26" ht="15.75" customHeight="1" x14ac:dyDescent="0.3">
      <c r="A795" s="8"/>
      <c r="B795" s="8"/>
      <c r="C795" s="9"/>
      <c r="D795" s="9"/>
      <c r="E795" s="8"/>
      <c r="F795" s="8"/>
      <c r="G795" s="8"/>
      <c r="H795" s="8"/>
      <c r="I795" s="8"/>
      <c r="J795" s="8"/>
      <c r="K795" s="8"/>
      <c r="L795" s="8"/>
      <c r="M795" s="8"/>
      <c r="N795" s="8"/>
      <c r="O795" s="8"/>
      <c r="P795" s="8"/>
      <c r="Q795" s="8"/>
      <c r="R795" s="8"/>
      <c r="S795" s="8"/>
      <c r="T795" s="8"/>
      <c r="U795" s="8"/>
      <c r="V795" s="8"/>
      <c r="W795" s="8"/>
      <c r="X795" s="8"/>
      <c r="Y795" s="8"/>
      <c r="Z795" s="8"/>
    </row>
    <row r="796" spans="1:26" ht="15.75" customHeight="1" x14ac:dyDescent="0.3">
      <c r="A796" s="8"/>
      <c r="B796" s="8"/>
      <c r="C796" s="9"/>
      <c r="D796" s="9"/>
      <c r="E796" s="8"/>
      <c r="F796" s="8"/>
      <c r="G796" s="8"/>
      <c r="H796" s="8"/>
      <c r="I796" s="8"/>
      <c r="J796" s="8"/>
      <c r="K796" s="8"/>
      <c r="L796" s="8"/>
      <c r="M796" s="8"/>
      <c r="N796" s="8"/>
      <c r="O796" s="8"/>
      <c r="P796" s="8"/>
      <c r="Q796" s="8"/>
      <c r="R796" s="8"/>
      <c r="S796" s="8"/>
      <c r="T796" s="8"/>
      <c r="U796" s="8"/>
      <c r="V796" s="8"/>
      <c r="W796" s="8"/>
      <c r="X796" s="8"/>
      <c r="Y796" s="8"/>
      <c r="Z796" s="8"/>
    </row>
    <row r="797" spans="1:26" ht="15.75" customHeight="1" x14ac:dyDescent="0.3">
      <c r="A797" s="8"/>
      <c r="B797" s="8"/>
      <c r="C797" s="9"/>
      <c r="D797" s="9"/>
      <c r="E797" s="8"/>
      <c r="F797" s="8"/>
      <c r="G797" s="8"/>
      <c r="H797" s="8"/>
      <c r="I797" s="8"/>
      <c r="J797" s="8"/>
      <c r="K797" s="8"/>
      <c r="L797" s="8"/>
      <c r="M797" s="8"/>
      <c r="N797" s="8"/>
      <c r="O797" s="8"/>
      <c r="P797" s="8"/>
      <c r="Q797" s="8"/>
      <c r="R797" s="8"/>
      <c r="S797" s="8"/>
      <c r="T797" s="8"/>
      <c r="U797" s="8"/>
      <c r="V797" s="8"/>
      <c r="W797" s="8"/>
      <c r="X797" s="8"/>
      <c r="Y797" s="8"/>
      <c r="Z797" s="8"/>
    </row>
    <row r="798" spans="1:26" ht="15.75" customHeight="1" x14ac:dyDescent="0.3">
      <c r="A798" s="8"/>
      <c r="B798" s="8"/>
      <c r="C798" s="9"/>
      <c r="D798" s="9"/>
      <c r="E798" s="8"/>
      <c r="F798" s="8"/>
      <c r="G798" s="8"/>
      <c r="H798" s="8"/>
      <c r="I798" s="8"/>
      <c r="J798" s="8"/>
      <c r="K798" s="8"/>
      <c r="L798" s="8"/>
      <c r="M798" s="8"/>
      <c r="N798" s="8"/>
      <c r="O798" s="8"/>
      <c r="P798" s="8"/>
      <c r="Q798" s="8"/>
      <c r="R798" s="8"/>
      <c r="S798" s="8"/>
      <c r="T798" s="8"/>
      <c r="U798" s="8"/>
      <c r="V798" s="8"/>
      <c r="W798" s="8"/>
      <c r="X798" s="8"/>
      <c r="Y798" s="8"/>
      <c r="Z798" s="8"/>
    </row>
    <row r="799" spans="1:26" ht="15.75" customHeight="1" x14ac:dyDescent="0.3">
      <c r="A799" s="8"/>
      <c r="B799" s="8"/>
      <c r="C799" s="9"/>
      <c r="D799" s="9"/>
      <c r="E799" s="8"/>
      <c r="F799" s="8"/>
      <c r="G799" s="8"/>
      <c r="H799" s="8"/>
      <c r="I799" s="8"/>
      <c r="J799" s="8"/>
      <c r="K799" s="8"/>
      <c r="L799" s="8"/>
      <c r="M799" s="8"/>
      <c r="N799" s="8"/>
      <c r="O799" s="8"/>
      <c r="P799" s="8"/>
      <c r="Q799" s="8"/>
      <c r="R799" s="8"/>
      <c r="S799" s="8"/>
      <c r="T799" s="8"/>
      <c r="U799" s="8"/>
      <c r="V799" s="8"/>
      <c r="W799" s="8"/>
      <c r="X799" s="8"/>
      <c r="Y799" s="8"/>
      <c r="Z799" s="8"/>
    </row>
    <row r="800" spans="1:26" ht="15.75" customHeight="1" x14ac:dyDescent="0.3">
      <c r="A800" s="8"/>
      <c r="B800" s="8"/>
      <c r="C800" s="9"/>
      <c r="D800" s="9"/>
      <c r="E800" s="8"/>
      <c r="F800" s="8"/>
      <c r="G800" s="8"/>
      <c r="H800" s="8"/>
      <c r="I800" s="8"/>
      <c r="J800" s="8"/>
      <c r="K800" s="8"/>
      <c r="L800" s="8"/>
      <c r="M800" s="8"/>
      <c r="N800" s="8"/>
      <c r="O800" s="8"/>
      <c r="P800" s="8"/>
      <c r="Q800" s="8"/>
      <c r="R800" s="8"/>
      <c r="S800" s="8"/>
      <c r="T800" s="8"/>
      <c r="U800" s="8"/>
      <c r="V800" s="8"/>
      <c r="W800" s="8"/>
      <c r="X800" s="8"/>
      <c r="Y800" s="8"/>
      <c r="Z800" s="8"/>
    </row>
    <row r="801" spans="1:26" ht="15.75" customHeight="1" x14ac:dyDescent="0.3">
      <c r="A801" s="8"/>
      <c r="B801" s="8"/>
      <c r="C801" s="9"/>
      <c r="D801" s="9"/>
      <c r="E801" s="8"/>
      <c r="F801" s="8"/>
      <c r="G801" s="8"/>
      <c r="H801" s="8"/>
      <c r="I801" s="8"/>
      <c r="J801" s="8"/>
      <c r="K801" s="8"/>
      <c r="L801" s="8"/>
      <c r="M801" s="8"/>
      <c r="N801" s="8"/>
      <c r="O801" s="8"/>
      <c r="P801" s="8"/>
      <c r="Q801" s="8"/>
      <c r="R801" s="8"/>
      <c r="S801" s="8"/>
      <c r="T801" s="8"/>
      <c r="U801" s="8"/>
      <c r="V801" s="8"/>
      <c r="W801" s="8"/>
      <c r="X801" s="8"/>
      <c r="Y801" s="8"/>
      <c r="Z801" s="8"/>
    </row>
    <row r="802" spans="1:26" ht="15.75" customHeight="1" x14ac:dyDescent="0.3">
      <c r="A802" s="8"/>
      <c r="B802" s="8"/>
      <c r="C802" s="9"/>
      <c r="D802" s="9"/>
      <c r="E802" s="8"/>
      <c r="F802" s="8"/>
      <c r="G802" s="8"/>
      <c r="H802" s="8"/>
      <c r="I802" s="8"/>
      <c r="J802" s="8"/>
      <c r="K802" s="8"/>
      <c r="L802" s="8"/>
      <c r="M802" s="8"/>
      <c r="N802" s="8"/>
      <c r="O802" s="8"/>
      <c r="P802" s="8"/>
      <c r="Q802" s="8"/>
      <c r="R802" s="8"/>
      <c r="S802" s="8"/>
      <c r="T802" s="8"/>
      <c r="U802" s="8"/>
      <c r="V802" s="8"/>
      <c r="W802" s="8"/>
      <c r="X802" s="8"/>
      <c r="Y802" s="8"/>
      <c r="Z802" s="8"/>
    </row>
    <row r="803" spans="1:26" ht="15.75" customHeight="1" x14ac:dyDescent="0.3">
      <c r="A803" s="8"/>
      <c r="B803" s="8"/>
      <c r="C803" s="9"/>
      <c r="D803" s="9"/>
      <c r="E803" s="8"/>
      <c r="F803" s="8"/>
      <c r="G803" s="8"/>
      <c r="H803" s="8"/>
      <c r="I803" s="8"/>
      <c r="J803" s="8"/>
      <c r="K803" s="8"/>
      <c r="L803" s="8"/>
      <c r="M803" s="8"/>
      <c r="N803" s="8"/>
      <c r="O803" s="8"/>
      <c r="P803" s="8"/>
      <c r="Q803" s="8"/>
      <c r="R803" s="8"/>
      <c r="S803" s="8"/>
      <c r="T803" s="8"/>
      <c r="U803" s="8"/>
      <c r="V803" s="8"/>
      <c r="W803" s="8"/>
      <c r="X803" s="8"/>
      <c r="Y803" s="8"/>
      <c r="Z803" s="8"/>
    </row>
    <row r="804" spans="1:26" ht="15.75" customHeight="1" x14ac:dyDescent="0.3">
      <c r="A804" s="8"/>
      <c r="B804" s="8"/>
      <c r="C804" s="9"/>
      <c r="D804" s="9"/>
      <c r="E804" s="8"/>
      <c r="F804" s="8"/>
      <c r="G804" s="8"/>
      <c r="H804" s="8"/>
      <c r="I804" s="8"/>
      <c r="J804" s="8"/>
      <c r="K804" s="8"/>
      <c r="L804" s="8"/>
      <c r="M804" s="8"/>
      <c r="N804" s="8"/>
      <c r="O804" s="8"/>
      <c r="P804" s="8"/>
      <c r="Q804" s="8"/>
      <c r="R804" s="8"/>
      <c r="S804" s="8"/>
      <c r="T804" s="8"/>
      <c r="U804" s="8"/>
      <c r="V804" s="8"/>
      <c r="W804" s="8"/>
      <c r="X804" s="8"/>
      <c r="Y804" s="8"/>
      <c r="Z804" s="8"/>
    </row>
    <row r="805" spans="1:26" ht="15.75" customHeight="1" x14ac:dyDescent="0.3">
      <c r="A805" s="8"/>
      <c r="B805" s="8"/>
      <c r="C805" s="9"/>
      <c r="D805" s="9"/>
      <c r="E805" s="8"/>
      <c r="F805" s="8"/>
      <c r="G805" s="8"/>
      <c r="H805" s="8"/>
      <c r="I805" s="8"/>
      <c r="J805" s="8"/>
      <c r="K805" s="8"/>
      <c r="L805" s="8"/>
      <c r="M805" s="8"/>
      <c r="N805" s="8"/>
      <c r="O805" s="8"/>
      <c r="P805" s="8"/>
      <c r="Q805" s="8"/>
      <c r="R805" s="8"/>
      <c r="S805" s="8"/>
      <c r="T805" s="8"/>
      <c r="U805" s="8"/>
      <c r="V805" s="8"/>
      <c r="W805" s="8"/>
      <c r="X805" s="8"/>
      <c r="Y805" s="8"/>
      <c r="Z805" s="8"/>
    </row>
    <row r="806" spans="1:26" ht="15.75" customHeight="1" x14ac:dyDescent="0.3">
      <c r="A806" s="8"/>
      <c r="B806" s="8"/>
      <c r="C806" s="9"/>
      <c r="D806" s="9"/>
      <c r="E806" s="8"/>
      <c r="F806" s="8"/>
      <c r="G806" s="8"/>
      <c r="H806" s="8"/>
      <c r="I806" s="8"/>
      <c r="J806" s="8"/>
      <c r="K806" s="8"/>
      <c r="L806" s="8"/>
      <c r="M806" s="8"/>
      <c r="N806" s="8"/>
      <c r="O806" s="8"/>
      <c r="P806" s="8"/>
      <c r="Q806" s="8"/>
      <c r="R806" s="8"/>
      <c r="S806" s="8"/>
      <c r="T806" s="8"/>
      <c r="U806" s="8"/>
      <c r="V806" s="8"/>
      <c r="W806" s="8"/>
      <c r="X806" s="8"/>
      <c r="Y806" s="8"/>
      <c r="Z806" s="8"/>
    </row>
    <row r="807" spans="1:26" ht="15.75" customHeight="1" x14ac:dyDescent="0.3">
      <c r="A807" s="8"/>
      <c r="B807" s="8"/>
      <c r="C807" s="9"/>
      <c r="D807" s="9"/>
      <c r="E807" s="8"/>
      <c r="F807" s="8"/>
      <c r="G807" s="8"/>
      <c r="H807" s="8"/>
      <c r="I807" s="8"/>
      <c r="J807" s="8"/>
      <c r="K807" s="8"/>
      <c r="L807" s="8"/>
      <c r="M807" s="8"/>
      <c r="N807" s="8"/>
      <c r="O807" s="8"/>
      <c r="P807" s="8"/>
      <c r="Q807" s="8"/>
      <c r="R807" s="8"/>
      <c r="S807" s="8"/>
      <c r="T807" s="8"/>
      <c r="U807" s="8"/>
      <c r="V807" s="8"/>
      <c r="W807" s="8"/>
      <c r="X807" s="8"/>
      <c r="Y807" s="8"/>
      <c r="Z807" s="8"/>
    </row>
    <row r="808" spans="1:26" ht="15.75" customHeight="1" x14ac:dyDescent="0.3">
      <c r="A808" s="8"/>
      <c r="B808" s="8"/>
      <c r="C808" s="9"/>
      <c r="D808" s="9"/>
      <c r="E808" s="8"/>
      <c r="F808" s="8"/>
      <c r="G808" s="8"/>
      <c r="H808" s="8"/>
      <c r="I808" s="8"/>
      <c r="J808" s="8"/>
      <c r="K808" s="8"/>
      <c r="L808" s="8"/>
      <c r="M808" s="8"/>
      <c r="N808" s="8"/>
      <c r="O808" s="8"/>
      <c r="P808" s="8"/>
      <c r="Q808" s="8"/>
      <c r="R808" s="8"/>
      <c r="S808" s="8"/>
      <c r="T808" s="8"/>
      <c r="U808" s="8"/>
      <c r="V808" s="8"/>
      <c r="W808" s="8"/>
      <c r="X808" s="8"/>
      <c r="Y808" s="8"/>
      <c r="Z808" s="8"/>
    </row>
    <row r="809" spans="1:26" ht="15.75" customHeight="1" x14ac:dyDescent="0.3">
      <c r="A809" s="8"/>
      <c r="B809" s="8"/>
      <c r="C809" s="9"/>
      <c r="D809" s="9"/>
      <c r="E809" s="8"/>
      <c r="F809" s="8"/>
      <c r="G809" s="8"/>
      <c r="H809" s="8"/>
      <c r="I809" s="8"/>
      <c r="J809" s="8"/>
      <c r="K809" s="8"/>
      <c r="L809" s="8"/>
      <c r="M809" s="8"/>
      <c r="N809" s="8"/>
      <c r="O809" s="8"/>
      <c r="P809" s="8"/>
      <c r="Q809" s="8"/>
      <c r="R809" s="8"/>
      <c r="S809" s="8"/>
      <c r="T809" s="8"/>
      <c r="U809" s="8"/>
      <c r="V809" s="8"/>
      <c r="W809" s="8"/>
      <c r="X809" s="8"/>
      <c r="Y809" s="8"/>
      <c r="Z809" s="8"/>
    </row>
    <row r="810" spans="1:26" ht="15.75" customHeight="1" x14ac:dyDescent="0.3">
      <c r="A810" s="8"/>
      <c r="B810" s="8"/>
      <c r="C810" s="9"/>
      <c r="D810" s="9"/>
      <c r="E810" s="8"/>
      <c r="F810" s="8"/>
      <c r="G810" s="8"/>
      <c r="H810" s="8"/>
      <c r="I810" s="8"/>
      <c r="J810" s="8"/>
      <c r="K810" s="8"/>
      <c r="L810" s="8"/>
      <c r="M810" s="8"/>
      <c r="N810" s="8"/>
      <c r="O810" s="8"/>
      <c r="P810" s="8"/>
      <c r="Q810" s="8"/>
      <c r="R810" s="8"/>
      <c r="S810" s="8"/>
      <c r="T810" s="8"/>
      <c r="U810" s="8"/>
      <c r="V810" s="8"/>
      <c r="W810" s="8"/>
      <c r="X810" s="8"/>
      <c r="Y810" s="8"/>
      <c r="Z810" s="8"/>
    </row>
    <row r="811" spans="1:26" ht="15.75" customHeight="1" x14ac:dyDescent="0.3">
      <c r="A811" s="8"/>
      <c r="B811" s="8"/>
      <c r="C811" s="9"/>
      <c r="D811" s="9"/>
      <c r="E811" s="8"/>
      <c r="F811" s="8"/>
      <c r="G811" s="8"/>
      <c r="H811" s="8"/>
      <c r="I811" s="8"/>
      <c r="J811" s="8"/>
      <c r="K811" s="8"/>
      <c r="L811" s="8"/>
      <c r="M811" s="8"/>
      <c r="N811" s="8"/>
      <c r="O811" s="8"/>
      <c r="P811" s="8"/>
      <c r="Q811" s="8"/>
      <c r="R811" s="8"/>
      <c r="S811" s="8"/>
      <c r="T811" s="8"/>
      <c r="U811" s="8"/>
      <c r="V811" s="8"/>
      <c r="W811" s="8"/>
      <c r="X811" s="8"/>
      <c r="Y811" s="8"/>
      <c r="Z811" s="8"/>
    </row>
    <row r="812" spans="1:26" ht="15.75" customHeight="1" x14ac:dyDescent="0.3">
      <c r="A812" s="8"/>
      <c r="B812" s="8"/>
      <c r="C812" s="9"/>
      <c r="D812" s="9"/>
      <c r="E812" s="8"/>
      <c r="F812" s="8"/>
      <c r="G812" s="8"/>
      <c r="H812" s="8"/>
      <c r="I812" s="8"/>
      <c r="J812" s="8"/>
      <c r="K812" s="8"/>
      <c r="L812" s="8"/>
      <c r="M812" s="8"/>
      <c r="N812" s="8"/>
      <c r="O812" s="8"/>
      <c r="P812" s="8"/>
      <c r="Q812" s="8"/>
      <c r="R812" s="8"/>
      <c r="S812" s="8"/>
      <c r="T812" s="8"/>
      <c r="U812" s="8"/>
      <c r="V812" s="8"/>
      <c r="W812" s="8"/>
      <c r="X812" s="8"/>
      <c r="Y812" s="8"/>
      <c r="Z812" s="8"/>
    </row>
    <row r="813" spans="1:26" ht="15.75" customHeight="1" x14ac:dyDescent="0.3">
      <c r="A813" s="8"/>
      <c r="B813" s="8"/>
      <c r="C813" s="9"/>
      <c r="D813" s="9"/>
      <c r="E813" s="8"/>
      <c r="F813" s="8"/>
      <c r="G813" s="8"/>
      <c r="H813" s="8"/>
      <c r="I813" s="8"/>
      <c r="J813" s="8"/>
      <c r="K813" s="8"/>
      <c r="L813" s="8"/>
      <c r="M813" s="8"/>
      <c r="N813" s="8"/>
      <c r="O813" s="8"/>
      <c r="P813" s="8"/>
      <c r="Q813" s="8"/>
      <c r="R813" s="8"/>
      <c r="S813" s="8"/>
      <c r="T813" s="8"/>
      <c r="U813" s="8"/>
      <c r="V813" s="8"/>
      <c r="W813" s="8"/>
      <c r="X813" s="8"/>
      <c r="Y813" s="8"/>
      <c r="Z813" s="8"/>
    </row>
    <row r="814" spans="1:26" ht="15.75" customHeight="1" x14ac:dyDescent="0.3">
      <c r="A814" s="8"/>
      <c r="B814" s="8"/>
      <c r="C814" s="9"/>
      <c r="D814" s="9"/>
      <c r="E814" s="8"/>
      <c r="F814" s="8"/>
      <c r="G814" s="8"/>
      <c r="H814" s="8"/>
      <c r="I814" s="8"/>
      <c r="J814" s="8"/>
      <c r="K814" s="8"/>
      <c r="L814" s="8"/>
      <c r="M814" s="8"/>
      <c r="N814" s="8"/>
      <c r="O814" s="8"/>
      <c r="P814" s="8"/>
      <c r="Q814" s="8"/>
      <c r="R814" s="8"/>
      <c r="S814" s="8"/>
      <c r="T814" s="8"/>
      <c r="U814" s="8"/>
      <c r="V814" s="8"/>
      <c r="W814" s="8"/>
      <c r="X814" s="8"/>
      <c r="Y814" s="8"/>
      <c r="Z814" s="8"/>
    </row>
    <row r="815" spans="1:26" ht="15.75" customHeight="1" x14ac:dyDescent="0.3">
      <c r="A815" s="8"/>
      <c r="B815" s="8"/>
      <c r="C815" s="9"/>
      <c r="D815" s="9"/>
      <c r="E815" s="8"/>
      <c r="F815" s="8"/>
      <c r="G815" s="8"/>
      <c r="H815" s="8"/>
      <c r="I815" s="8"/>
      <c r="J815" s="8"/>
      <c r="K815" s="8"/>
      <c r="L815" s="8"/>
      <c r="M815" s="8"/>
      <c r="N815" s="8"/>
      <c r="O815" s="8"/>
      <c r="P815" s="8"/>
      <c r="Q815" s="8"/>
      <c r="R815" s="8"/>
      <c r="S815" s="8"/>
      <c r="T815" s="8"/>
      <c r="U815" s="8"/>
      <c r="V815" s="8"/>
      <c r="W815" s="8"/>
      <c r="X815" s="8"/>
      <c r="Y815" s="8"/>
      <c r="Z815" s="8"/>
    </row>
    <row r="816" spans="1:26" ht="15.75" customHeight="1" x14ac:dyDescent="0.3">
      <c r="A816" s="8"/>
      <c r="B816" s="8"/>
      <c r="C816" s="9"/>
      <c r="D816" s="9"/>
      <c r="E816" s="8"/>
      <c r="F816" s="8"/>
      <c r="G816" s="8"/>
      <c r="H816" s="8"/>
      <c r="I816" s="8"/>
      <c r="J816" s="8"/>
      <c r="K816" s="8"/>
      <c r="L816" s="8"/>
      <c r="M816" s="8"/>
      <c r="N816" s="8"/>
      <c r="O816" s="8"/>
      <c r="P816" s="8"/>
      <c r="Q816" s="8"/>
      <c r="R816" s="8"/>
      <c r="S816" s="8"/>
      <c r="T816" s="8"/>
      <c r="U816" s="8"/>
      <c r="V816" s="8"/>
      <c r="W816" s="8"/>
      <c r="X816" s="8"/>
      <c r="Y816" s="8"/>
      <c r="Z816" s="8"/>
    </row>
    <row r="817" spans="1:26" ht="15.75" customHeight="1" x14ac:dyDescent="0.3">
      <c r="A817" s="8"/>
      <c r="B817" s="8"/>
      <c r="C817" s="9"/>
      <c r="D817" s="9"/>
      <c r="E817" s="8"/>
      <c r="F817" s="8"/>
      <c r="G817" s="8"/>
      <c r="H817" s="8"/>
      <c r="I817" s="8"/>
      <c r="J817" s="8"/>
      <c r="K817" s="8"/>
      <c r="L817" s="8"/>
      <c r="M817" s="8"/>
      <c r="N817" s="8"/>
      <c r="O817" s="8"/>
      <c r="P817" s="8"/>
      <c r="Q817" s="8"/>
      <c r="R817" s="8"/>
      <c r="S817" s="8"/>
      <c r="T817" s="8"/>
      <c r="U817" s="8"/>
      <c r="V817" s="8"/>
      <c r="W817" s="8"/>
      <c r="X817" s="8"/>
      <c r="Y817" s="8"/>
      <c r="Z817" s="8"/>
    </row>
    <row r="818" spans="1:26" ht="15.75" customHeight="1" x14ac:dyDescent="0.3">
      <c r="A818" s="8"/>
      <c r="B818" s="8"/>
      <c r="C818" s="9"/>
      <c r="D818" s="9"/>
      <c r="E818" s="8"/>
      <c r="F818" s="8"/>
      <c r="G818" s="8"/>
      <c r="H818" s="8"/>
      <c r="I818" s="8"/>
      <c r="J818" s="8"/>
      <c r="K818" s="8"/>
      <c r="L818" s="8"/>
      <c r="M818" s="8"/>
      <c r="N818" s="8"/>
      <c r="O818" s="8"/>
      <c r="P818" s="8"/>
      <c r="Q818" s="8"/>
      <c r="R818" s="8"/>
      <c r="S818" s="8"/>
      <c r="T818" s="8"/>
      <c r="U818" s="8"/>
      <c r="V818" s="8"/>
      <c r="W818" s="8"/>
      <c r="X818" s="8"/>
      <c r="Y818" s="8"/>
      <c r="Z818" s="8"/>
    </row>
    <row r="819" spans="1:26" ht="15.75" customHeight="1" x14ac:dyDescent="0.3">
      <c r="A819" s="8"/>
      <c r="B819" s="8"/>
      <c r="C819" s="9"/>
      <c r="D819" s="9"/>
      <c r="E819" s="8"/>
      <c r="F819" s="8"/>
      <c r="G819" s="8"/>
      <c r="H819" s="8"/>
      <c r="I819" s="8"/>
      <c r="J819" s="8"/>
      <c r="K819" s="8"/>
      <c r="L819" s="8"/>
      <c r="M819" s="8"/>
      <c r="N819" s="8"/>
      <c r="O819" s="8"/>
      <c r="P819" s="8"/>
      <c r="Q819" s="8"/>
      <c r="R819" s="8"/>
      <c r="S819" s="8"/>
      <c r="T819" s="8"/>
      <c r="U819" s="8"/>
      <c r="V819" s="8"/>
      <c r="W819" s="8"/>
      <c r="X819" s="8"/>
      <c r="Y819" s="8"/>
      <c r="Z819" s="8"/>
    </row>
    <row r="820" spans="1:26" ht="15.75" customHeight="1" x14ac:dyDescent="0.3">
      <c r="A820" s="8"/>
      <c r="B820" s="8"/>
      <c r="C820" s="9"/>
      <c r="D820" s="9"/>
      <c r="E820" s="8"/>
      <c r="F820" s="8"/>
      <c r="G820" s="8"/>
      <c r="H820" s="8"/>
      <c r="I820" s="8"/>
      <c r="J820" s="8"/>
      <c r="K820" s="8"/>
      <c r="L820" s="8"/>
      <c r="M820" s="8"/>
      <c r="N820" s="8"/>
      <c r="O820" s="8"/>
      <c r="P820" s="8"/>
      <c r="Q820" s="8"/>
      <c r="R820" s="8"/>
      <c r="S820" s="8"/>
      <c r="T820" s="8"/>
      <c r="U820" s="8"/>
      <c r="V820" s="8"/>
      <c r="W820" s="8"/>
      <c r="X820" s="8"/>
      <c r="Y820" s="8"/>
      <c r="Z820" s="8"/>
    </row>
    <row r="821" spans="1:26" ht="15.75" customHeight="1" x14ac:dyDescent="0.3">
      <c r="A821" s="8"/>
      <c r="B821" s="8"/>
      <c r="C821" s="9"/>
      <c r="D821" s="9"/>
      <c r="E821" s="8"/>
      <c r="F821" s="8"/>
      <c r="G821" s="8"/>
      <c r="H821" s="8"/>
      <c r="I821" s="8"/>
      <c r="J821" s="8"/>
      <c r="K821" s="8"/>
      <c r="L821" s="8"/>
      <c r="M821" s="8"/>
      <c r="N821" s="8"/>
      <c r="O821" s="8"/>
      <c r="P821" s="8"/>
      <c r="Q821" s="8"/>
      <c r="R821" s="8"/>
      <c r="S821" s="8"/>
      <c r="T821" s="8"/>
      <c r="U821" s="8"/>
      <c r="V821" s="8"/>
      <c r="W821" s="8"/>
      <c r="X821" s="8"/>
      <c r="Y821" s="8"/>
      <c r="Z821" s="8"/>
    </row>
    <row r="822" spans="1:26" ht="15.75" customHeight="1" x14ac:dyDescent="0.3">
      <c r="A822" s="8"/>
      <c r="B822" s="8"/>
      <c r="C822" s="9"/>
      <c r="D822" s="9"/>
      <c r="E822" s="8"/>
      <c r="F822" s="8"/>
      <c r="G822" s="8"/>
      <c r="H822" s="8"/>
      <c r="I822" s="8"/>
      <c r="J822" s="8"/>
      <c r="K822" s="8"/>
      <c r="L822" s="8"/>
      <c r="M822" s="8"/>
      <c r="N822" s="8"/>
      <c r="O822" s="8"/>
      <c r="P822" s="8"/>
      <c r="Q822" s="8"/>
      <c r="R822" s="8"/>
      <c r="S822" s="8"/>
      <c r="T822" s="8"/>
      <c r="U822" s="8"/>
      <c r="V822" s="8"/>
      <c r="W822" s="8"/>
      <c r="X822" s="8"/>
      <c r="Y822" s="8"/>
      <c r="Z822" s="8"/>
    </row>
    <row r="823" spans="1:26" ht="15.75" customHeight="1" x14ac:dyDescent="0.3">
      <c r="A823" s="8"/>
      <c r="B823" s="8"/>
      <c r="C823" s="9"/>
      <c r="D823" s="9"/>
      <c r="E823" s="8"/>
      <c r="F823" s="8"/>
      <c r="G823" s="8"/>
      <c r="H823" s="8"/>
      <c r="I823" s="8"/>
      <c r="J823" s="8"/>
      <c r="K823" s="8"/>
      <c r="L823" s="8"/>
      <c r="M823" s="8"/>
      <c r="N823" s="8"/>
      <c r="O823" s="8"/>
      <c r="P823" s="8"/>
      <c r="Q823" s="8"/>
      <c r="R823" s="8"/>
      <c r="S823" s="8"/>
      <c r="T823" s="8"/>
      <c r="U823" s="8"/>
      <c r="V823" s="8"/>
      <c r="W823" s="8"/>
      <c r="X823" s="8"/>
      <c r="Y823" s="8"/>
      <c r="Z823" s="8"/>
    </row>
    <row r="824" spans="1:26" ht="15.75" customHeight="1" x14ac:dyDescent="0.3">
      <c r="A824" s="8"/>
      <c r="B824" s="8"/>
      <c r="C824" s="9"/>
      <c r="D824" s="9"/>
      <c r="E824" s="8"/>
      <c r="F824" s="8"/>
      <c r="G824" s="8"/>
      <c r="H824" s="8"/>
      <c r="I824" s="8"/>
      <c r="J824" s="8"/>
      <c r="K824" s="8"/>
      <c r="L824" s="8"/>
      <c r="M824" s="8"/>
      <c r="N824" s="8"/>
      <c r="O824" s="8"/>
      <c r="P824" s="8"/>
      <c r="Q824" s="8"/>
      <c r="R824" s="8"/>
      <c r="S824" s="8"/>
      <c r="T824" s="8"/>
      <c r="U824" s="8"/>
      <c r="V824" s="8"/>
      <c r="W824" s="8"/>
      <c r="X824" s="8"/>
      <c r="Y824" s="8"/>
      <c r="Z824" s="8"/>
    </row>
    <row r="825" spans="1:26" ht="15.75" customHeight="1" x14ac:dyDescent="0.3">
      <c r="A825" s="8"/>
      <c r="B825" s="8"/>
      <c r="C825" s="9"/>
      <c r="D825" s="9"/>
      <c r="E825" s="8"/>
      <c r="F825" s="8"/>
      <c r="G825" s="8"/>
      <c r="H825" s="8"/>
      <c r="I825" s="8"/>
      <c r="J825" s="8"/>
      <c r="K825" s="8"/>
      <c r="L825" s="8"/>
      <c r="M825" s="8"/>
      <c r="N825" s="8"/>
      <c r="O825" s="8"/>
      <c r="P825" s="8"/>
      <c r="Q825" s="8"/>
      <c r="R825" s="8"/>
      <c r="S825" s="8"/>
      <c r="T825" s="8"/>
      <c r="U825" s="8"/>
      <c r="V825" s="8"/>
      <c r="W825" s="8"/>
      <c r="X825" s="8"/>
      <c r="Y825" s="8"/>
      <c r="Z825" s="8"/>
    </row>
    <row r="826" spans="1:26" ht="15.75" customHeight="1" x14ac:dyDescent="0.3">
      <c r="A826" s="8"/>
      <c r="B826" s="8"/>
      <c r="C826" s="9"/>
      <c r="D826" s="9"/>
      <c r="E826" s="8"/>
      <c r="F826" s="8"/>
      <c r="G826" s="8"/>
      <c r="H826" s="8"/>
      <c r="I826" s="8"/>
      <c r="J826" s="8"/>
      <c r="K826" s="8"/>
      <c r="L826" s="8"/>
      <c r="M826" s="8"/>
      <c r="N826" s="8"/>
      <c r="O826" s="8"/>
      <c r="P826" s="8"/>
      <c r="Q826" s="8"/>
      <c r="R826" s="8"/>
      <c r="S826" s="8"/>
      <c r="T826" s="8"/>
      <c r="U826" s="8"/>
      <c r="V826" s="8"/>
      <c r="W826" s="8"/>
      <c r="X826" s="8"/>
      <c r="Y826" s="8"/>
      <c r="Z826" s="8"/>
    </row>
    <row r="827" spans="1:26" ht="15.75" customHeight="1" x14ac:dyDescent="0.3">
      <c r="A827" s="8"/>
      <c r="B827" s="8"/>
      <c r="C827" s="9"/>
      <c r="D827" s="9"/>
      <c r="E827" s="8"/>
      <c r="F827" s="8"/>
      <c r="G827" s="8"/>
      <c r="H827" s="8"/>
      <c r="I827" s="8"/>
      <c r="J827" s="8"/>
      <c r="K827" s="8"/>
      <c r="L827" s="8"/>
      <c r="M827" s="8"/>
      <c r="N827" s="8"/>
      <c r="O827" s="8"/>
      <c r="P827" s="8"/>
      <c r="Q827" s="8"/>
      <c r="R827" s="8"/>
      <c r="S827" s="8"/>
      <c r="T827" s="8"/>
      <c r="U827" s="8"/>
      <c r="V827" s="8"/>
      <c r="W827" s="8"/>
      <c r="X827" s="8"/>
      <c r="Y827" s="8"/>
      <c r="Z827" s="8"/>
    </row>
    <row r="828" spans="1:26" ht="15.75" customHeight="1" x14ac:dyDescent="0.3">
      <c r="A828" s="8"/>
      <c r="B828" s="8"/>
      <c r="C828" s="9"/>
      <c r="D828" s="9"/>
      <c r="E828" s="8"/>
      <c r="F828" s="8"/>
      <c r="G828" s="8"/>
      <c r="H828" s="8"/>
      <c r="I828" s="8"/>
      <c r="J828" s="8"/>
      <c r="K828" s="8"/>
      <c r="L828" s="8"/>
      <c r="M828" s="8"/>
      <c r="N828" s="8"/>
      <c r="O828" s="8"/>
      <c r="P828" s="8"/>
      <c r="Q828" s="8"/>
      <c r="R828" s="8"/>
      <c r="S828" s="8"/>
      <c r="T828" s="8"/>
      <c r="U828" s="8"/>
      <c r="V828" s="8"/>
      <c r="W828" s="8"/>
      <c r="X828" s="8"/>
      <c r="Y828" s="8"/>
      <c r="Z828" s="8"/>
    </row>
    <row r="829" spans="1:26" ht="15.75" customHeight="1" x14ac:dyDescent="0.3">
      <c r="A829" s="8"/>
      <c r="B829" s="8"/>
      <c r="C829" s="9"/>
      <c r="D829" s="9"/>
      <c r="E829" s="8"/>
      <c r="F829" s="8"/>
      <c r="G829" s="8"/>
      <c r="H829" s="8"/>
      <c r="I829" s="8"/>
      <c r="J829" s="8"/>
      <c r="K829" s="8"/>
      <c r="L829" s="8"/>
      <c r="M829" s="8"/>
      <c r="N829" s="8"/>
      <c r="O829" s="8"/>
      <c r="P829" s="8"/>
      <c r="Q829" s="8"/>
      <c r="R829" s="8"/>
      <c r="S829" s="8"/>
      <c r="T829" s="8"/>
      <c r="U829" s="8"/>
      <c r="V829" s="8"/>
      <c r="W829" s="8"/>
      <c r="X829" s="8"/>
      <c r="Y829" s="8"/>
      <c r="Z829" s="8"/>
    </row>
    <row r="830" spans="1:26" ht="15.75" customHeight="1" x14ac:dyDescent="0.3">
      <c r="A830" s="8"/>
      <c r="B830" s="8"/>
      <c r="C830" s="9"/>
      <c r="D830" s="9"/>
      <c r="E830" s="8"/>
      <c r="F830" s="8"/>
      <c r="G830" s="8"/>
      <c r="H830" s="8"/>
      <c r="I830" s="8"/>
      <c r="J830" s="8"/>
      <c r="K830" s="8"/>
      <c r="L830" s="8"/>
      <c r="M830" s="8"/>
      <c r="N830" s="8"/>
      <c r="O830" s="8"/>
      <c r="P830" s="8"/>
      <c r="Q830" s="8"/>
      <c r="R830" s="8"/>
      <c r="S830" s="8"/>
      <c r="T830" s="8"/>
      <c r="U830" s="8"/>
      <c r="V830" s="8"/>
      <c r="W830" s="8"/>
      <c r="X830" s="8"/>
      <c r="Y830" s="8"/>
      <c r="Z830" s="8"/>
    </row>
    <row r="831" spans="1:26" ht="15.75" customHeight="1" x14ac:dyDescent="0.3">
      <c r="A831" s="8"/>
      <c r="B831" s="8"/>
      <c r="C831" s="9"/>
      <c r="D831" s="9"/>
      <c r="E831" s="8"/>
      <c r="F831" s="8"/>
      <c r="G831" s="8"/>
      <c r="H831" s="8"/>
      <c r="I831" s="8"/>
      <c r="J831" s="8"/>
      <c r="K831" s="8"/>
      <c r="L831" s="8"/>
      <c r="M831" s="8"/>
      <c r="N831" s="8"/>
      <c r="O831" s="8"/>
      <c r="P831" s="8"/>
      <c r="Q831" s="8"/>
      <c r="R831" s="8"/>
      <c r="S831" s="8"/>
      <c r="T831" s="8"/>
      <c r="U831" s="8"/>
      <c r="V831" s="8"/>
      <c r="W831" s="8"/>
      <c r="X831" s="8"/>
      <c r="Y831" s="8"/>
      <c r="Z831" s="8"/>
    </row>
    <row r="832" spans="1:26" ht="15.75" customHeight="1" x14ac:dyDescent="0.3">
      <c r="A832" s="8"/>
      <c r="B832" s="8"/>
      <c r="C832" s="9"/>
      <c r="D832" s="9"/>
      <c r="E832" s="8"/>
      <c r="F832" s="8"/>
      <c r="G832" s="8"/>
      <c r="H832" s="8"/>
      <c r="I832" s="8"/>
      <c r="J832" s="8"/>
      <c r="K832" s="8"/>
      <c r="L832" s="8"/>
      <c r="M832" s="8"/>
      <c r="N832" s="8"/>
      <c r="O832" s="8"/>
      <c r="P832" s="8"/>
      <c r="Q832" s="8"/>
      <c r="R832" s="8"/>
      <c r="S832" s="8"/>
      <c r="T832" s="8"/>
      <c r="U832" s="8"/>
      <c r="V832" s="8"/>
      <c r="W832" s="8"/>
      <c r="X832" s="8"/>
      <c r="Y832" s="8"/>
      <c r="Z832" s="8"/>
    </row>
    <row r="833" spans="1:26" ht="15.75" customHeight="1" x14ac:dyDescent="0.3">
      <c r="A833" s="8"/>
      <c r="B833" s="8"/>
      <c r="C833" s="9"/>
      <c r="D833" s="9"/>
      <c r="E833" s="8"/>
      <c r="F833" s="8"/>
      <c r="G833" s="8"/>
      <c r="H833" s="8"/>
      <c r="I833" s="8"/>
      <c r="J833" s="8"/>
      <c r="K833" s="8"/>
      <c r="L833" s="8"/>
      <c r="M833" s="8"/>
      <c r="N833" s="8"/>
      <c r="O833" s="8"/>
      <c r="P833" s="8"/>
      <c r="Q833" s="8"/>
      <c r="R833" s="8"/>
      <c r="S833" s="8"/>
      <c r="T833" s="8"/>
      <c r="U833" s="8"/>
      <c r="V833" s="8"/>
      <c r="W833" s="8"/>
      <c r="X833" s="8"/>
      <c r="Y833" s="8"/>
      <c r="Z833" s="8"/>
    </row>
    <row r="834" spans="1:26" ht="15.75" customHeight="1" x14ac:dyDescent="0.3">
      <c r="A834" s="8"/>
      <c r="B834" s="8"/>
      <c r="C834" s="9"/>
      <c r="D834" s="9"/>
      <c r="E834" s="8"/>
      <c r="F834" s="8"/>
      <c r="G834" s="8"/>
      <c r="H834" s="8"/>
      <c r="I834" s="8"/>
      <c r="J834" s="8"/>
      <c r="K834" s="8"/>
      <c r="L834" s="8"/>
      <c r="M834" s="8"/>
      <c r="N834" s="8"/>
      <c r="O834" s="8"/>
      <c r="P834" s="8"/>
      <c r="Q834" s="8"/>
      <c r="R834" s="8"/>
      <c r="S834" s="8"/>
      <c r="T834" s="8"/>
      <c r="U834" s="8"/>
      <c r="V834" s="8"/>
      <c r="W834" s="8"/>
      <c r="X834" s="8"/>
      <c r="Y834" s="8"/>
      <c r="Z834" s="8"/>
    </row>
    <row r="835" spans="1:26" ht="15.75" customHeight="1" x14ac:dyDescent="0.3">
      <c r="A835" s="8"/>
      <c r="B835" s="8"/>
      <c r="C835" s="9"/>
      <c r="D835" s="9"/>
      <c r="E835" s="8"/>
      <c r="F835" s="8"/>
      <c r="G835" s="8"/>
      <c r="H835" s="8"/>
      <c r="I835" s="8"/>
      <c r="J835" s="8"/>
      <c r="K835" s="8"/>
      <c r="L835" s="8"/>
      <c r="M835" s="8"/>
      <c r="N835" s="8"/>
      <c r="O835" s="8"/>
      <c r="P835" s="8"/>
      <c r="Q835" s="8"/>
      <c r="R835" s="8"/>
      <c r="S835" s="8"/>
      <c r="T835" s="8"/>
      <c r="U835" s="8"/>
      <c r="V835" s="8"/>
      <c r="W835" s="8"/>
      <c r="X835" s="8"/>
      <c r="Y835" s="8"/>
      <c r="Z835" s="8"/>
    </row>
    <row r="836" spans="1:26" ht="15.75" customHeight="1" x14ac:dyDescent="0.3">
      <c r="A836" s="8"/>
      <c r="B836" s="8"/>
      <c r="C836" s="9"/>
      <c r="D836" s="9"/>
      <c r="E836" s="8"/>
      <c r="F836" s="8"/>
      <c r="G836" s="8"/>
      <c r="H836" s="8"/>
      <c r="I836" s="8"/>
      <c r="J836" s="8"/>
      <c r="K836" s="8"/>
      <c r="L836" s="8"/>
      <c r="M836" s="8"/>
      <c r="N836" s="8"/>
      <c r="O836" s="8"/>
      <c r="P836" s="8"/>
      <c r="Q836" s="8"/>
      <c r="R836" s="8"/>
      <c r="S836" s="8"/>
      <c r="T836" s="8"/>
      <c r="U836" s="8"/>
      <c r="V836" s="8"/>
      <c r="W836" s="8"/>
      <c r="X836" s="8"/>
      <c r="Y836" s="8"/>
      <c r="Z836" s="8"/>
    </row>
    <row r="837" spans="1:26" ht="15.75" customHeight="1" x14ac:dyDescent="0.3">
      <c r="A837" s="8"/>
      <c r="B837" s="8"/>
      <c r="C837" s="9"/>
      <c r="D837" s="9"/>
      <c r="E837" s="8"/>
      <c r="F837" s="8"/>
      <c r="G837" s="8"/>
      <c r="H837" s="8"/>
      <c r="I837" s="8"/>
      <c r="J837" s="8"/>
      <c r="K837" s="8"/>
      <c r="L837" s="8"/>
      <c r="M837" s="8"/>
      <c r="N837" s="8"/>
      <c r="O837" s="8"/>
      <c r="P837" s="8"/>
      <c r="Q837" s="8"/>
      <c r="R837" s="8"/>
      <c r="S837" s="8"/>
      <c r="T837" s="8"/>
      <c r="U837" s="8"/>
      <c r="V837" s="8"/>
      <c r="W837" s="8"/>
      <c r="X837" s="8"/>
      <c r="Y837" s="8"/>
      <c r="Z837" s="8"/>
    </row>
    <row r="838" spans="1:26" ht="15.75" customHeight="1" x14ac:dyDescent="0.3">
      <c r="A838" s="8"/>
      <c r="B838" s="8"/>
      <c r="C838" s="9"/>
      <c r="D838" s="9"/>
      <c r="E838" s="8"/>
      <c r="F838" s="8"/>
      <c r="G838" s="8"/>
      <c r="H838" s="8"/>
      <c r="I838" s="8"/>
      <c r="J838" s="8"/>
      <c r="K838" s="8"/>
      <c r="L838" s="8"/>
      <c r="M838" s="8"/>
      <c r="N838" s="8"/>
      <c r="O838" s="8"/>
      <c r="P838" s="8"/>
      <c r="Q838" s="8"/>
      <c r="R838" s="8"/>
      <c r="S838" s="8"/>
      <c r="T838" s="8"/>
      <c r="U838" s="8"/>
      <c r="V838" s="8"/>
      <c r="W838" s="8"/>
      <c r="X838" s="8"/>
      <c r="Y838" s="8"/>
      <c r="Z838" s="8"/>
    </row>
    <row r="839" spans="1:26" ht="15.75" customHeight="1" x14ac:dyDescent="0.3">
      <c r="A839" s="8"/>
      <c r="B839" s="8"/>
      <c r="C839" s="9"/>
      <c r="D839" s="9"/>
      <c r="E839" s="8"/>
      <c r="F839" s="8"/>
      <c r="G839" s="8"/>
      <c r="H839" s="8"/>
      <c r="I839" s="8"/>
      <c r="J839" s="8"/>
      <c r="K839" s="8"/>
      <c r="L839" s="8"/>
      <c r="M839" s="8"/>
      <c r="N839" s="8"/>
      <c r="O839" s="8"/>
      <c r="P839" s="8"/>
      <c r="Q839" s="8"/>
      <c r="R839" s="8"/>
      <c r="S839" s="8"/>
      <c r="T839" s="8"/>
      <c r="U839" s="8"/>
      <c r="V839" s="8"/>
      <c r="W839" s="8"/>
      <c r="X839" s="8"/>
      <c r="Y839" s="8"/>
      <c r="Z839" s="8"/>
    </row>
    <row r="840" spans="1:26" ht="15.75" customHeight="1" x14ac:dyDescent="0.3">
      <c r="A840" s="8"/>
      <c r="B840" s="8"/>
      <c r="C840" s="9"/>
      <c r="D840" s="9"/>
      <c r="E840" s="8"/>
      <c r="F840" s="8"/>
      <c r="G840" s="8"/>
      <c r="H840" s="8"/>
      <c r="I840" s="8"/>
      <c r="J840" s="8"/>
      <c r="K840" s="8"/>
      <c r="L840" s="8"/>
      <c r="M840" s="8"/>
      <c r="N840" s="8"/>
      <c r="O840" s="8"/>
      <c r="P840" s="8"/>
      <c r="Q840" s="8"/>
      <c r="R840" s="8"/>
      <c r="S840" s="8"/>
      <c r="T840" s="8"/>
      <c r="U840" s="8"/>
      <c r="V840" s="8"/>
      <c r="W840" s="8"/>
      <c r="X840" s="8"/>
      <c r="Y840" s="8"/>
      <c r="Z840" s="8"/>
    </row>
    <row r="841" spans="1:26" ht="15.75" customHeight="1" x14ac:dyDescent="0.3">
      <c r="A841" s="8"/>
      <c r="B841" s="8"/>
      <c r="C841" s="9"/>
      <c r="D841" s="9"/>
      <c r="E841" s="8"/>
      <c r="F841" s="8"/>
      <c r="G841" s="8"/>
      <c r="H841" s="8"/>
      <c r="I841" s="8"/>
      <c r="J841" s="8"/>
      <c r="K841" s="8"/>
      <c r="L841" s="8"/>
      <c r="M841" s="8"/>
      <c r="N841" s="8"/>
      <c r="O841" s="8"/>
      <c r="P841" s="8"/>
      <c r="Q841" s="8"/>
      <c r="R841" s="8"/>
      <c r="S841" s="8"/>
      <c r="T841" s="8"/>
      <c r="U841" s="8"/>
      <c r="V841" s="8"/>
      <c r="W841" s="8"/>
      <c r="X841" s="8"/>
      <c r="Y841" s="8"/>
      <c r="Z841" s="8"/>
    </row>
    <row r="842" spans="1:26" ht="15.75" customHeight="1" x14ac:dyDescent="0.3">
      <c r="A842" s="8"/>
      <c r="B842" s="8"/>
      <c r="C842" s="9"/>
      <c r="D842" s="9"/>
      <c r="E842" s="8"/>
      <c r="F842" s="8"/>
      <c r="G842" s="8"/>
      <c r="H842" s="8"/>
      <c r="I842" s="8"/>
      <c r="J842" s="8"/>
      <c r="K842" s="8"/>
      <c r="L842" s="8"/>
      <c r="M842" s="8"/>
      <c r="N842" s="8"/>
      <c r="O842" s="8"/>
      <c r="P842" s="8"/>
      <c r="Q842" s="8"/>
      <c r="R842" s="8"/>
      <c r="S842" s="8"/>
      <c r="T842" s="8"/>
      <c r="U842" s="8"/>
      <c r="V842" s="8"/>
      <c r="W842" s="8"/>
      <c r="X842" s="8"/>
      <c r="Y842" s="8"/>
      <c r="Z842" s="8"/>
    </row>
    <row r="843" spans="1:26" ht="15.75" customHeight="1" x14ac:dyDescent="0.3">
      <c r="A843" s="8"/>
      <c r="B843" s="8"/>
      <c r="C843" s="9"/>
      <c r="D843" s="9"/>
      <c r="E843" s="8"/>
      <c r="F843" s="8"/>
      <c r="G843" s="8"/>
      <c r="H843" s="8"/>
      <c r="I843" s="8"/>
      <c r="J843" s="8"/>
      <c r="K843" s="8"/>
      <c r="L843" s="8"/>
      <c r="M843" s="8"/>
      <c r="N843" s="8"/>
      <c r="O843" s="8"/>
      <c r="P843" s="8"/>
      <c r="Q843" s="8"/>
      <c r="R843" s="8"/>
      <c r="S843" s="8"/>
      <c r="T843" s="8"/>
      <c r="U843" s="8"/>
      <c r="V843" s="8"/>
      <c r="W843" s="8"/>
      <c r="X843" s="8"/>
      <c r="Y843" s="8"/>
      <c r="Z843" s="8"/>
    </row>
    <row r="844" spans="1:26" ht="15.75" customHeight="1" x14ac:dyDescent="0.3">
      <c r="A844" s="8"/>
      <c r="B844" s="8"/>
      <c r="C844" s="9"/>
      <c r="D844" s="9"/>
      <c r="E844" s="8"/>
      <c r="F844" s="8"/>
      <c r="G844" s="8"/>
      <c r="H844" s="8"/>
      <c r="I844" s="8"/>
      <c r="J844" s="8"/>
      <c r="K844" s="8"/>
      <c r="L844" s="8"/>
      <c r="M844" s="8"/>
      <c r="N844" s="8"/>
      <c r="O844" s="8"/>
      <c r="P844" s="8"/>
      <c r="Q844" s="8"/>
      <c r="R844" s="8"/>
      <c r="S844" s="8"/>
      <c r="T844" s="8"/>
      <c r="U844" s="8"/>
      <c r="V844" s="8"/>
      <c r="W844" s="8"/>
      <c r="X844" s="8"/>
      <c r="Y844" s="8"/>
      <c r="Z844" s="8"/>
    </row>
    <row r="845" spans="1:26" ht="15.75" customHeight="1" x14ac:dyDescent="0.3">
      <c r="A845" s="8"/>
      <c r="B845" s="8"/>
      <c r="C845" s="9"/>
      <c r="D845" s="9"/>
      <c r="E845" s="8"/>
      <c r="F845" s="8"/>
      <c r="G845" s="8"/>
      <c r="H845" s="8"/>
      <c r="I845" s="8"/>
      <c r="J845" s="8"/>
      <c r="K845" s="8"/>
      <c r="L845" s="8"/>
      <c r="M845" s="8"/>
      <c r="N845" s="8"/>
      <c r="O845" s="8"/>
      <c r="P845" s="8"/>
      <c r="Q845" s="8"/>
      <c r="R845" s="8"/>
      <c r="S845" s="8"/>
      <c r="T845" s="8"/>
      <c r="U845" s="8"/>
      <c r="V845" s="8"/>
      <c r="W845" s="8"/>
      <c r="X845" s="8"/>
      <c r="Y845" s="8"/>
      <c r="Z845" s="8"/>
    </row>
    <row r="846" spans="1:26" ht="15.75" customHeight="1" x14ac:dyDescent="0.3">
      <c r="A846" s="8"/>
      <c r="B846" s="8"/>
      <c r="C846" s="9"/>
      <c r="D846" s="9"/>
      <c r="E846" s="8"/>
      <c r="F846" s="8"/>
      <c r="G846" s="8"/>
      <c r="H846" s="8"/>
      <c r="I846" s="8"/>
      <c r="J846" s="8"/>
      <c r="K846" s="8"/>
      <c r="L846" s="8"/>
      <c r="M846" s="8"/>
      <c r="N846" s="8"/>
      <c r="O846" s="8"/>
      <c r="P846" s="8"/>
      <c r="Q846" s="8"/>
      <c r="R846" s="8"/>
      <c r="S846" s="8"/>
      <c r="T846" s="8"/>
      <c r="U846" s="8"/>
      <c r="V846" s="8"/>
      <c r="W846" s="8"/>
      <c r="X846" s="8"/>
      <c r="Y846" s="8"/>
      <c r="Z846" s="8"/>
    </row>
    <row r="847" spans="1:26" ht="15.75" customHeight="1" x14ac:dyDescent="0.3">
      <c r="A847" s="8"/>
      <c r="B847" s="8"/>
      <c r="C847" s="9"/>
      <c r="D847" s="9"/>
      <c r="E847" s="8"/>
      <c r="F847" s="8"/>
      <c r="G847" s="8"/>
      <c r="H847" s="8"/>
      <c r="I847" s="8"/>
      <c r="J847" s="8"/>
      <c r="K847" s="8"/>
      <c r="L847" s="8"/>
      <c r="M847" s="8"/>
      <c r="N847" s="8"/>
      <c r="O847" s="8"/>
      <c r="P847" s="8"/>
      <c r="Q847" s="8"/>
      <c r="R847" s="8"/>
      <c r="S847" s="8"/>
      <c r="T847" s="8"/>
      <c r="U847" s="8"/>
      <c r="V847" s="8"/>
      <c r="W847" s="8"/>
      <c r="X847" s="8"/>
      <c r="Y847" s="8"/>
      <c r="Z847" s="8"/>
    </row>
    <row r="848" spans="1:26" ht="15.75" customHeight="1" x14ac:dyDescent="0.3">
      <c r="A848" s="8"/>
      <c r="B848" s="8"/>
      <c r="C848" s="9"/>
      <c r="D848" s="9"/>
      <c r="E848" s="8"/>
      <c r="F848" s="8"/>
      <c r="G848" s="8"/>
      <c r="H848" s="8"/>
      <c r="I848" s="8"/>
      <c r="J848" s="8"/>
      <c r="K848" s="8"/>
      <c r="L848" s="8"/>
      <c r="M848" s="8"/>
      <c r="N848" s="8"/>
      <c r="O848" s="8"/>
      <c r="P848" s="8"/>
      <c r="Q848" s="8"/>
      <c r="R848" s="8"/>
      <c r="S848" s="8"/>
      <c r="T848" s="8"/>
      <c r="U848" s="8"/>
      <c r="V848" s="8"/>
      <c r="W848" s="8"/>
      <c r="X848" s="8"/>
      <c r="Y848" s="8"/>
      <c r="Z848" s="8"/>
    </row>
    <row r="849" spans="1:26" ht="15.75" customHeight="1" x14ac:dyDescent="0.3">
      <c r="A849" s="8"/>
      <c r="B849" s="8"/>
      <c r="C849" s="9"/>
      <c r="D849" s="9"/>
      <c r="E849" s="8"/>
      <c r="F849" s="8"/>
      <c r="G849" s="8"/>
      <c r="H849" s="8"/>
      <c r="I849" s="8"/>
      <c r="J849" s="8"/>
      <c r="K849" s="8"/>
      <c r="L849" s="8"/>
      <c r="M849" s="8"/>
      <c r="N849" s="8"/>
      <c r="O849" s="8"/>
      <c r="P849" s="8"/>
      <c r="Q849" s="8"/>
      <c r="R849" s="8"/>
      <c r="S849" s="8"/>
      <c r="T849" s="8"/>
      <c r="U849" s="8"/>
      <c r="V849" s="8"/>
      <c r="W849" s="8"/>
      <c r="X849" s="8"/>
      <c r="Y849" s="8"/>
      <c r="Z849" s="8"/>
    </row>
    <row r="850" spans="1:26" ht="15.75" customHeight="1" x14ac:dyDescent="0.3">
      <c r="A850" s="8"/>
      <c r="B850" s="8"/>
      <c r="C850" s="9"/>
      <c r="D850" s="9"/>
      <c r="E850" s="8"/>
      <c r="F850" s="8"/>
      <c r="G850" s="8"/>
      <c r="H850" s="8"/>
      <c r="I850" s="8"/>
      <c r="J850" s="8"/>
      <c r="K850" s="8"/>
      <c r="L850" s="8"/>
      <c r="M850" s="8"/>
      <c r="N850" s="8"/>
      <c r="O850" s="8"/>
      <c r="P850" s="8"/>
      <c r="Q850" s="8"/>
      <c r="R850" s="8"/>
      <c r="S850" s="8"/>
      <c r="T850" s="8"/>
      <c r="U850" s="8"/>
      <c r="V850" s="8"/>
      <c r="W850" s="8"/>
      <c r="X850" s="8"/>
      <c r="Y850" s="8"/>
      <c r="Z850" s="8"/>
    </row>
    <row r="851" spans="1:26" ht="15.75" customHeight="1" x14ac:dyDescent="0.3">
      <c r="A851" s="8"/>
      <c r="B851" s="8"/>
      <c r="C851" s="9"/>
      <c r="D851" s="9"/>
      <c r="E851" s="8"/>
      <c r="F851" s="8"/>
      <c r="G851" s="8"/>
      <c r="H851" s="8"/>
      <c r="I851" s="8"/>
      <c r="J851" s="8"/>
      <c r="K851" s="8"/>
      <c r="L851" s="8"/>
      <c r="M851" s="8"/>
      <c r="N851" s="8"/>
      <c r="O851" s="8"/>
      <c r="P851" s="8"/>
      <c r="Q851" s="8"/>
      <c r="R851" s="8"/>
      <c r="S851" s="8"/>
      <c r="T851" s="8"/>
      <c r="U851" s="8"/>
      <c r="V851" s="8"/>
      <c r="W851" s="8"/>
      <c r="X851" s="8"/>
      <c r="Y851" s="8"/>
      <c r="Z851" s="8"/>
    </row>
    <row r="852" spans="1:26" ht="15.75" customHeight="1" x14ac:dyDescent="0.3">
      <c r="A852" s="8"/>
      <c r="B852" s="8"/>
      <c r="C852" s="9"/>
      <c r="D852" s="9"/>
      <c r="E852" s="8"/>
      <c r="F852" s="8"/>
      <c r="G852" s="8"/>
      <c r="H852" s="8"/>
      <c r="I852" s="8"/>
      <c r="J852" s="8"/>
      <c r="K852" s="8"/>
      <c r="L852" s="8"/>
      <c r="M852" s="8"/>
      <c r="N852" s="8"/>
      <c r="O852" s="8"/>
      <c r="P852" s="8"/>
      <c r="Q852" s="8"/>
      <c r="R852" s="8"/>
      <c r="S852" s="8"/>
      <c r="T852" s="8"/>
      <c r="U852" s="8"/>
      <c r="V852" s="8"/>
      <c r="W852" s="8"/>
      <c r="X852" s="8"/>
      <c r="Y852" s="8"/>
      <c r="Z852" s="8"/>
    </row>
    <row r="853" spans="1:26" ht="15.75" customHeight="1" x14ac:dyDescent="0.3">
      <c r="A853" s="8"/>
      <c r="B853" s="8"/>
      <c r="C853" s="9"/>
      <c r="D853" s="9"/>
      <c r="E853" s="8"/>
      <c r="F853" s="8"/>
      <c r="G853" s="8"/>
      <c r="H853" s="8"/>
      <c r="I853" s="8"/>
      <c r="J853" s="8"/>
      <c r="K853" s="8"/>
      <c r="L853" s="8"/>
      <c r="M853" s="8"/>
      <c r="N853" s="8"/>
      <c r="O853" s="8"/>
      <c r="P853" s="8"/>
      <c r="Q853" s="8"/>
      <c r="R853" s="8"/>
      <c r="S853" s="8"/>
      <c r="T853" s="8"/>
      <c r="U853" s="8"/>
      <c r="V853" s="8"/>
      <c r="W853" s="8"/>
      <c r="X853" s="8"/>
      <c r="Y853" s="8"/>
      <c r="Z853" s="8"/>
    </row>
    <row r="854" spans="1:26" ht="15.75" customHeight="1" x14ac:dyDescent="0.3">
      <c r="A854" s="8"/>
      <c r="B854" s="8"/>
      <c r="C854" s="9"/>
      <c r="D854" s="9"/>
      <c r="E854" s="8"/>
      <c r="F854" s="8"/>
      <c r="G854" s="8"/>
      <c r="H854" s="8"/>
      <c r="I854" s="8"/>
      <c r="J854" s="8"/>
      <c r="K854" s="8"/>
      <c r="L854" s="8"/>
      <c r="M854" s="8"/>
      <c r="N854" s="8"/>
      <c r="O854" s="8"/>
      <c r="P854" s="8"/>
      <c r="Q854" s="8"/>
      <c r="R854" s="8"/>
      <c r="S854" s="8"/>
      <c r="T854" s="8"/>
      <c r="U854" s="8"/>
      <c r="V854" s="8"/>
      <c r="W854" s="8"/>
      <c r="X854" s="8"/>
      <c r="Y854" s="8"/>
      <c r="Z854" s="8"/>
    </row>
    <row r="855" spans="1:26" ht="15.75" customHeight="1" x14ac:dyDescent="0.3">
      <c r="A855" s="8"/>
      <c r="B855" s="8"/>
      <c r="C855" s="9"/>
      <c r="D855" s="9"/>
      <c r="E855" s="8"/>
      <c r="F855" s="8"/>
      <c r="G855" s="8"/>
      <c r="H855" s="8"/>
      <c r="I855" s="8"/>
      <c r="J855" s="8"/>
      <c r="K855" s="8"/>
      <c r="L855" s="8"/>
      <c r="M855" s="8"/>
      <c r="N855" s="8"/>
      <c r="O855" s="8"/>
      <c r="P855" s="8"/>
      <c r="Q855" s="8"/>
      <c r="R855" s="8"/>
      <c r="S855" s="8"/>
      <c r="T855" s="8"/>
      <c r="U855" s="8"/>
      <c r="V855" s="8"/>
      <c r="W855" s="8"/>
      <c r="X855" s="8"/>
      <c r="Y855" s="8"/>
      <c r="Z855" s="8"/>
    </row>
    <row r="856" spans="1:26" ht="15.75" customHeight="1" x14ac:dyDescent="0.3">
      <c r="A856" s="8"/>
      <c r="B856" s="8"/>
      <c r="C856" s="9"/>
      <c r="D856" s="9"/>
      <c r="E856" s="8"/>
      <c r="F856" s="8"/>
      <c r="G856" s="8"/>
      <c r="H856" s="8"/>
      <c r="I856" s="8"/>
      <c r="J856" s="8"/>
      <c r="K856" s="8"/>
      <c r="L856" s="8"/>
      <c r="M856" s="8"/>
      <c r="N856" s="8"/>
      <c r="O856" s="8"/>
      <c r="P856" s="8"/>
      <c r="Q856" s="8"/>
      <c r="R856" s="8"/>
      <c r="S856" s="8"/>
      <c r="T856" s="8"/>
      <c r="U856" s="8"/>
      <c r="V856" s="8"/>
      <c r="W856" s="8"/>
      <c r="X856" s="8"/>
      <c r="Y856" s="8"/>
      <c r="Z856" s="8"/>
    </row>
    <row r="857" spans="1:26" ht="15.75" customHeight="1" x14ac:dyDescent="0.3">
      <c r="A857" s="8"/>
      <c r="B857" s="8"/>
      <c r="C857" s="9"/>
      <c r="D857" s="9"/>
      <c r="E857" s="8"/>
      <c r="F857" s="8"/>
      <c r="G857" s="8"/>
      <c r="H857" s="8"/>
      <c r="I857" s="8"/>
      <c r="J857" s="8"/>
      <c r="K857" s="8"/>
      <c r="L857" s="8"/>
      <c r="M857" s="8"/>
      <c r="N857" s="8"/>
      <c r="O857" s="8"/>
      <c r="P857" s="8"/>
      <c r="Q857" s="8"/>
      <c r="R857" s="8"/>
      <c r="S857" s="8"/>
      <c r="T857" s="8"/>
      <c r="U857" s="8"/>
      <c r="V857" s="8"/>
      <c r="W857" s="8"/>
      <c r="X857" s="8"/>
      <c r="Y857" s="8"/>
      <c r="Z857" s="8"/>
    </row>
    <row r="858" spans="1:26" ht="15.75" customHeight="1" x14ac:dyDescent="0.3">
      <c r="A858" s="8"/>
      <c r="B858" s="8"/>
      <c r="C858" s="9"/>
      <c r="D858" s="9"/>
      <c r="E858" s="8"/>
      <c r="F858" s="8"/>
      <c r="G858" s="8"/>
      <c r="H858" s="8"/>
      <c r="I858" s="8"/>
      <c r="J858" s="8"/>
      <c r="K858" s="8"/>
      <c r="L858" s="8"/>
      <c r="M858" s="8"/>
      <c r="N858" s="8"/>
      <c r="O858" s="8"/>
      <c r="P858" s="8"/>
      <c r="Q858" s="8"/>
      <c r="R858" s="8"/>
      <c r="S858" s="8"/>
      <c r="T858" s="8"/>
      <c r="U858" s="8"/>
      <c r="V858" s="8"/>
      <c r="W858" s="8"/>
      <c r="X858" s="8"/>
      <c r="Y858" s="8"/>
      <c r="Z858" s="8"/>
    </row>
    <row r="859" spans="1:26" ht="15.75" customHeight="1" x14ac:dyDescent="0.3">
      <c r="A859" s="8"/>
      <c r="B859" s="8"/>
      <c r="C859" s="9"/>
      <c r="D859" s="9"/>
      <c r="E859" s="8"/>
      <c r="F859" s="8"/>
      <c r="G859" s="8"/>
      <c r="H859" s="8"/>
      <c r="I859" s="8"/>
      <c r="J859" s="8"/>
      <c r="K859" s="8"/>
      <c r="L859" s="8"/>
      <c r="M859" s="8"/>
      <c r="N859" s="8"/>
      <c r="O859" s="8"/>
      <c r="P859" s="8"/>
      <c r="Q859" s="8"/>
      <c r="R859" s="8"/>
      <c r="S859" s="8"/>
      <c r="T859" s="8"/>
      <c r="U859" s="8"/>
      <c r="V859" s="8"/>
      <c r="W859" s="8"/>
      <c r="X859" s="8"/>
      <c r="Y859" s="8"/>
      <c r="Z859" s="8"/>
    </row>
    <row r="860" spans="1:26" ht="15.75" customHeight="1" x14ac:dyDescent="0.3">
      <c r="A860" s="8"/>
      <c r="B860" s="8"/>
      <c r="C860" s="9"/>
      <c r="D860" s="9"/>
      <c r="E860" s="8"/>
      <c r="F860" s="8"/>
      <c r="G860" s="8"/>
      <c r="H860" s="8"/>
      <c r="I860" s="8"/>
      <c r="J860" s="8"/>
      <c r="K860" s="8"/>
      <c r="L860" s="8"/>
      <c r="M860" s="8"/>
      <c r="N860" s="8"/>
      <c r="O860" s="8"/>
      <c r="P860" s="8"/>
      <c r="Q860" s="8"/>
      <c r="R860" s="8"/>
      <c r="S860" s="8"/>
      <c r="T860" s="8"/>
      <c r="U860" s="8"/>
      <c r="V860" s="8"/>
      <c r="W860" s="8"/>
      <c r="X860" s="8"/>
      <c r="Y860" s="8"/>
      <c r="Z860" s="8"/>
    </row>
    <row r="861" spans="1:26" ht="15.75" customHeight="1" x14ac:dyDescent="0.3">
      <c r="A861" s="8"/>
      <c r="B861" s="8"/>
      <c r="C861" s="9"/>
      <c r="D861" s="9"/>
      <c r="E861" s="8"/>
      <c r="F861" s="8"/>
      <c r="G861" s="8"/>
      <c r="H861" s="8"/>
      <c r="I861" s="8"/>
      <c r="J861" s="8"/>
      <c r="K861" s="8"/>
      <c r="L861" s="8"/>
      <c r="M861" s="8"/>
      <c r="N861" s="8"/>
      <c r="O861" s="8"/>
      <c r="P861" s="8"/>
      <c r="Q861" s="8"/>
      <c r="R861" s="8"/>
      <c r="S861" s="8"/>
      <c r="T861" s="8"/>
      <c r="U861" s="8"/>
      <c r="V861" s="8"/>
      <c r="W861" s="8"/>
      <c r="X861" s="8"/>
      <c r="Y861" s="8"/>
      <c r="Z861" s="8"/>
    </row>
    <row r="862" spans="1:26" ht="15.75" customHeight="1" x14ac:dyDescent="0.3">
      <c r="A862" s="8"/>
      <c r="B862" s="8"/>
      <c r="C862" s="9"/>
      <c r="D862" s="9"/>
      <c r="E862" s="8"/>
      <c r="F862" s="8"/>
      <c r="G862" s="8"/>
      <c r="H862" s="8"/>
      <c r="I862" s="8"/>
      <c r="J862" s="8"/>
      <c r="K862" s="8"/>
      <c r="L862" s="8"/>
      <c r="M862" s="8"/>
      <c r="N862" s="8"/>
      <c r="O862" s="8"/>
      <c r="P862" s="8"/>
      <c r="Q862" s="8"/>
      <c r="R862" s="8"/>
      <c r="S862" s="8"/>
      <c r="T862" s="8"/>
      <c r="U862" s="8"/>
      <c r="V862" s="8"/>
      <c r="W862" s="8"/>
      <c r="X862" s="8"/>
      <c r="Y862" s="8"/>
      <c r="Z862" s="8"/>
    </row>
    <row r="863" spans="1:26" ht="15.75" customHeight="1" x14ac:dyDescent="0.3">
      <c r="A863" s="8"/>
      <c r="B863" s="8"/>
      <c r="C863" s="9"/>
      <c r="D863" s="9"/>
      <c r="E863" s="8"/>
      <c r="F863" s="8"/>
      <c r="G863" s="8"/>
      <c r="H863" s="8"/>
      <c r="I863" s="8"/>
      <c r="J863" s="8"/>
      <c r="K863" s="8"/>
      <c r="L863" s="8"/>
      <c r="M863" s="8"/>
      <c r="N863" s="8"/>
      <c r="O863" s="8"/>
      <c r="P863" s="8"/>
      <c r="Q863" s="8"/>
      <c r="R863" s="8"/>
      <c r="S863" s="8"/>
      <c r="T863" s="8"/>
      <c r="U863" s="8"/>
      <c r="V863" s="8"/>
      <c r="W863" s="8"/>
      <c r="X863" s="8"/>
      <c r="Y863" s="8"/>
      <c r="Z863" s="8"/>
    </row>
    <row r="864" spans="1:26" ht="15.75" customHeight="1" x14ac:dyDescent="0.3">
      <c r="A864" s="8"/>
      <c r="B864" s="8"/>
      <c r="C864" s="9"/>
      <c r="D864" s="9"/>
      <c r="E864" s="8"/>
      <c r="F864" s="8"/>
      <c r="G864" s="8"/>
      <c r="H864" s="8"/>
      <c r="I864" s="8"/>
      <c r="J864" s="8"/>
      <c r="K864" s="8"/>
      <c r="L864" s="8"/>
      <c r="M864" s="8"/>
      <c r="N864" s="8"/>
      <c r="O864" s="8"/>
      <c r="P864" s="8"/>
      <c r="Q864" s="8"/>
      <c r="R864" s="8"/>
      <c r="S864" s="8"/>
      <c r="T864" s="8"/>
      <c r="U864" s="8"/>
      <c r="V864" s="8"/>
      <c r="W864" s="8"/>
      <c r="X864" s="8"/>
      <c r="Y864" s="8"/>
      <c r="Z864" s="8"/>
    </row>
    <row r="865" spans="1:26" ht="15.75" customHeight="1" x14ac:dyDescent="0.3">
      <c r="A865" s="8"/>
      <c r="B865" s="8"/>
      <c r="C865" s="9"/>
      <c r="D865" s="9"/>
      <c r="E865" s="8"/>
      <c r="F865" s="8"/>
      <c r="G865" s="8"/>
      <c r="H865" s="8"/>
      <c r="I865" s="8"/>
      <c r="J865" s="8"/>
      <c r="K865" s="8"/>
      <c r="L865" s="8"/>
      <c r="M865" s="8"/>
      <c r="N865" s="8"/>
      <c r="O865" s="8"/>
      <c r="P865" s="8"/>
      <c r="Q865" s="8"/>
      <c r="R865" s="8"/>
      <c r="S865" s="8"/>
      <c r="T865" s="8"/>
      <c r="U865" s="8"/>
      <c r="V865" s="8"/>
      <c r="W865" s="8"/>
      <c r="X865" s="8"/>
      <c r="Y865" s="8"/>
      <c r="Z865" s="8"/>
    </row>
    <row r="866" spans="1:26" ht="15.75" customHeight="1" x14ac:dyDescent="0.3">
      <c r="A866" s="8"/>
      <c r="B866" s="8"/>
      <c r="C866" s="9"/>
      <c r="D866" s="9"/>
      <c r="E866" s="8"/>
      <c r="F866" s="8"/>
      <c r="G866" s="8"/>
      <c r="H866" s="8"/>
      <c r="I866" s="8"/>
      <c r="J866" s="8"/>
      <c r="K866" s="8"/>
      <c r="L866" s="8"/>
      <c r="M866" s="8"/>
      <c r="N866" s="8"/>
      <c r="O866" s="8"/>
      <c r="P866" s="8"/>
      <c r="Q866" s="8"/>
      <c r="R866" s="8"/>
      <c r="S866" s="8"/>
      <c r="T866" s="8"/>
      <c r="U866" s="8"/>
      <c r="V866" s="8"/>
      <c r="W866" s="8"/>
      <c r="X866" s="8"/>
      <c r="Y866" s="8"/>
      <c r="Z866" s="8"/>
    </row>
    <row r="867" spans="1:26" ht="15.75" customHeight="1" x14ac:dyDescent="0.3">
      <c r="A867" s="8"/>
      <c r="B867" s="8"/>
      <c r="C867" s="9"/>
      <c r="D867" s="9"/>
      <c r="E867" s="8"/>
      <c r="F867" s="8"/>
      <c r="G867" s="8"/>
      <c r="H867" s="8"/>
      <c r="I867" s="8"/>
      <c r="J867" s="8"/>
      <c r="K867" s="8"/>
      <c r="L867" s="8"/>
      <c r="M867" s="8"/>
      <c r="N867" s="8"/>
      <c r="O867" s="8"/>
      <c r="P867" s="8"/>
      <c r="Q867" s="8"/>
      <c r="R867" s="8"/>
      <c r="S867" s="8"/>
      <c r="T867" s="8"/>
      <c r="U867" s="8"/>
      <c r="V867" s="8"/>
      <c r="W867" s="8"/>
      <c r="X867" s="8"/>
      <c r="Y867" s="8"/>
      <c r="Z867" s="8"/>
    </row>
    <row r="868" spans="1:26" ht="15.75" customHeight="1" x14ac:dyDescent="0.3">
      <c r="A868" s="8"/>
      <c r="B868" s="8"/>
      <c r="C868" s="9"/>
      <c r="D868" s="9"/>
      <c r="E868" s="8"/>
      <c r="F868" s="8"/>
      <c r="G868" s="8"/>
      <c r="H868" s="8"/>
      <c r="I868" s="8"/>
      <c r="J868" s="8"/>
      <c r="K868" s="8"/>
      <c r="L868" s="8"/>
      <c r="M868" s="8"/>
      <c r="N868" s="8"/>
      <c r="O868" s="8"/>
      <c r="P868" s="8"/>
      <c r="Q868" s="8"/>
      <c r="R868" s="8"/>
      <c r="S868" s="8"/>
      <c r="T868" s="8"/>
      <c r="U868" s="8"/>
      <c r="V868" s="8"/>
      <c r="W868" s="8"/>
      <c r="X868" s="8"/>
      <c r="Y868" s="8"/>
      <c r="Z868" s="8"/>
    </row>
    <row r="869" spans="1:26" ht="15.75" customHeight="1" x14ac:dyDescent="0.3">
      <c r="A869" s="8"/>
      <c r="B869" s="8"/>
      <c r="C869" s="9"/>
      <c r="D869" s="9"/>
      <c r="E869" s="8"/>
      <c r="F869" s="8"/>
      <c r="G869" s="8"/>
      <c r="H869" s="8"/>
      <c r="I869" s="8"/>
      <c r="J869" s="8"/>
      <c r="K869" s="8"/>
      <c r="L869" s="8"/>
      <c r="M869" s="8"/>
      <c r="N869" s="8"/>
      <c r="O869" s="8"/>
      <c r="P869" s="8"/>
      <c r="Q869" s="8"/>
      <c r="R869" s="8"/>
      <c r="S869" s="8"/>
      <c r="T869" s="8"/>
      <c r="U869" s="8"/>
      <c r="V869" s="8"/>
      <c r="W869" s="8"/>
      <c r="X869" s="8"/>
      <c r="Y869" s="8"/>
      <c r="Z869" s="8"/>
    </row>
    <row r="870" spans="1:26" ht="15.75" customHeight="1" x14ac:dyDescent="0.3">
      <c r="A870" s="8"/>
      <c r="B870" s="8"/>
      <c r="C870" s="9"/>
      <c r="D870" s="9"/>
      <c r="E870" s="8"/>
      <c r="F870" s="8"/>
      <c r="G870" s="8"/>
      <c r="H870" s="8"/>
      <c r="I870" s="8"/>
      <c r="J870" s="8"/>
      <c r="K870" s="8"/>
      <c r="L870" s="8"/>
      <c r="M870" s="8"/>
      <c r="N870" s="8"/>
      <c r="O870" s="8"/>
      <c r="P870" s="8"/>
      <c r="Q870" s="8"/>
      <c r="R870" s="8"/>
      <c r="S870" s="8"/>
      <c r="T870" s="8"/>
      <c r="U870" s="8"/>
      <c r="V870" s="8"/>
      <c r="W870" s="8"/>
      <c r="X870" s="8"/>
      <c r="Y870" s="8"/>
      <c r="Z870" s="8"/>
    </row>
    <row r="871" spans="1:26" ht="15.75" customHeight="1" x14ac:dyDescent="0.3">
      <c r="A871" s="8"/>
      <c r="B871" s="8"/>
      <c r="C871" s="9"/>
      <c r="D871" s="9"/>
      <c r="E871" s="8"/>
      <c r="F871" s="8"/>
      <c r="G871" s="8"/>
      <c r="H871" s="8"/>
      <c r="I871" s="8"/>
      <c r="J871" s="8"/>
      <c r="K871" s="8"/>
      <c r="L871" s="8"/>
      <c r="M871" s="8"/>
      <c r="N871" s="8"/>
      <c r="O871" s="8"/>
      <c r="P871" s="8"/>
      <c r="Q871" s="8"/>
      <c r="R871" s="8"/>
      <c r="S871" s="8"/>
      <c r="T871" s="8"/>
      <c r="U871" s="8"/>
      <c r="V871" s="8"/>
      <c r="W871" s="8"/>
      <c r="X871" s="8"/>
      <c r="Y871" s="8"/>
      <c r="Z871" s="8"/>
    </row>
    <row r="872" spans="1:26" ht="15.75" customHeight="1" x14ac:dyDescent="0.3">
      <c r="A872" s="8"/>
      <c r="B872" s="8"/>
      <c r="C872" s="9"/>
      <c r="D872" s="9"/>
      <c r="E872" s="8"/>
      <c r="F872" s="8"/>
      <c r="G872" s="8"/>
      <c r="H872" s="8"/>
      <c r="I872" s="8"/>
      <c r="J872" s="8"/>
      <c r="K872" s="8"/>
      <c r="L872" s="8"/>
      <c r="M872" s="8"/>
      <c r="N872" s="8"/>
      <c r="O872" s="8"/>
      <c r="P872" s="8"/>
      <c r="Q872" s="8"/>
      <c r="R872" s="8"/>
      <c r="S872" s="8"/>
      <c r="T872" s="8"/>
      <c r="U872" s="8"/>
      <c r="V872" s="8"/>
      <c r="W872" s="8"/>
      <c r="X872" s="8"/>
      <c r="Y872" s="8"/>
      <c r="Z872" s="8"/>
    </row>
    <row r="873" spans="1:26" ht="15.75" customHeight="1" x14ac:dyDescent="0.3">
      <c r="A873" s="8"/>
      <c r="B873" s="8"/>
      <c r="C873" s="9"/>
      <c r="D873" s="9"/>
      <c r="E873" s="8"/>
      <c r="F873" s="8"/>
      <c r="G873" s="8"/>
      <c r="H873" s="8"/>
      <c r="I873" s="8"/>
      <c r="J873" s="8"/>
      <c r="K873" s="8"/>
      <c r="L873" s="8"/>
      <c r="M873" s="8"/>
      <c r="N873" s="8"/>
      <c r="O873" s="8"/>
      <c r="P873" s="8"/>
      <c r="Q873" s="8"/>
      <c r="R873" s="8"/>
      <c r="S873" s="8"/>
      <c r="T873" s="8"/>
      <c r="U873" s="8"/>
      <c r="V873" s="8"/>
      <c r="W873" s="8"/>
      <c r="X873" s="8"/>
      <c r="Y873" s="8"/>
      <c r="Z873" s="8"/>
    </row>
    <row r="874" spans="1:26" ht="15.75" customHeight="1" x14ac:dyDescent="0.3">
      <c r="A874" s="8"/>
      <c r="B874" s="8"/>
      <c r="C874" s="9"/>
      <c r="D874" s="9"/>
      <c r="E874" s="8"/>
      <c r="F874" s="8"/>
      <c r="G874" s="8"/>
      <c r="H874" s="8"/>
      <c r="I874" s="8"/>
      <c r="J874" s="8"/>
      <c r="K874" s="8"/>
      <c r="L874" s="8"/>
      <c r="M874" s="8"/>
      <c r="N874" s="8"/>
      <c r="O874" s="8"/>
      <c r="P874" s="8"/>
      <c r="Q874" s="8"/>
      <c r="R874" s="8"/>
      <c r="S874" s="8"/>
      <c r="T874" s="8"/>
      <c r="U874" s="8"/>
      <c r="V874" s="8"/>
      <c r="W874" s="8"/>
      <c r="X874" s="8"/>
      <c r="Y874" s="8"/>
      <c r="Z874" s="8"/>
    </row>
    <row r="875" spans="1:26" ht="15.75" customHeight="1" x14ac:dyDescent="0.3">
      <c r="A875" s="8"/>
      <c r="B875" s="8"/>
      <c r="C875" s="9"/>
      <c r="D875" s="9"/>
      <c r="E875" s="8"/>
      <c r="F875" s="8"/>
      <c r="G875" s="8"/>
      <c r="H875" s="8"/>
      <c r="I875" s="8"/>
      <c r="J875" s="8"/>
      <c r="K875" s="8"/>
      <c r="L875" s="8"/>
      <c r="M875" s="8"/>
      <c r="N875" s="8"/>
      <c r="O875" s="8"/>
      <c r="P875" s="8"/>
      <c r="Q875" s="8"/>
      <c r="R875" s="8"/>
      <c r="S875" s="8"/>
      <c r="T875" s="8"/>
      <c r="U875" s="8"/>
      <c r="V875" s="8"/>
      <c r="W875" s="8"/>
      <c r="X875" s="8"/>
      <c r="Y875" s="8"/>
      <c r="Z875" s="8"/>
    </row>
    <row r="876" spans="1:26" ht="15.75" customHeight="1" x14ac:dyDescent="0.3">
      <c r="A876" s="8"/>
      <c r="B876" s="8"/>
      <c r="C876" s="9"/>
      <c r="D876" s="9"/>
      <c r="E876" s="8"/>
      <c r="F876" s="8"/>
      <c r="G876" s="8"/>
      <c r="H876" s="8"/>
      <c r="I876" s="8"/>
      <c r="J876" s="8"/>
      <c r="K876" s="8"/>
      <c r="L876" s="8"/>
      <c r="M876" s="8"/>
      <c r="N876" s="8"/>
      <c r="O876" s="8"/>
      <c r="P876" s="8"/>
      <c r="Q876" s="8"/>
      <c r="R876" s="8"/>
      <c r="S876" s="8"/>
      <c r="T876" s="8"/>
      <c r="U876" s="8"/>
      <c r="V876" s="8"/>
      <c r="W876" s="8"/>
      <c r="X876" s="8"/>
      <c r="Y876" s="8"/>
      <c r="Z876" s="8"/>
    </row>
    <row r="877" spans="1:26" ht="15.75" customHeight="1" x14ac:dyDescent="0.3">
      <c r="A877" s="8"/>
      <c r="B877" s="8"/>
      <c r="C877" s="9"/>
      <c r="D877" s="9"/>
      <c r="E877" s="8"/>
      <c r="F877" s="8"/>
      <c r="G877" s="8"/>
      <c r="H877" s="8"/>
      <c r="I877" s="8"/>
      <c r="J877" s="8"/>
      <c r="K877" s="8"/>
      <c r="L877" s="8"/>
      <c r="M877" s="8"/>
      <c r="N877" s="8"/>
      <c r="O877" s="8"/>
      <c r="P877" s="8"/>
      <c r="Q877" s="8"/>
      <c r="R877" s="8"/>
      <c r="S877" s="8"/>
      <c r="T877" s="8"/>
      <c r="U877" s="8"/>
      <c r="V877" s="8"/>
      <c r="W877" s="8"/>
      <c r="X877" s="8"/>
      <c r="Y877" s="8"/>
      <c r="Z877" s="8"/>
    </row>
    <row r="878" spans="1:26" ht="15.75" customHeight="1" x14ac:dyDescent="0.3">
      <c r="A878" s="8"/>
      <c r="B878" s="8"/>
      <c r="C878" s="9"/>
      <c r="D878" s="9"/>
      <c r="E878" s="8"/>
      <c r="F878" s="8"/>
      <c r="G878" s="8"/>
      <c r="H878" s="8"/>
      <c r="I878" s="8"/>
      <c r="J878" s="8"/>
      <c r="K878" s="8"/>
      <c r="L878" s="8"/>
      <c r="M878" s="8"/>
      <c r="N878" s="8"/>
      <c r="O878" s="8"/>
      <c r="P878" s="8"/>
      <c r="Q878" s="8"/>
      <c r="R878" s="8"/>
      <c r="S878" s="8"/>
      <c r="T878" s="8"/>
      <c r="U878" s="8"/>
      <c r="V878" s="8"/>
      <c r="W878" s="8"/>
      <c r="X878" s="8"/>
      <c r="Y878" s="8"/>
      <c r="Z878" s="8"/>
    </row>
    <row r="879" spans="1:26" ht="15.75" customHeight="1" x14ac:dyDescent="0.3">
      <c r="A879" s="8"/>
      <c r="B879" s="8"/>
      <c r="C879" s="9"/>
      <c r="D879" s="9"/>
      <c r="E879" s="8"/>
      <c r="F879" s="8"/>
      <c r="G879" s="8"/>
      <c r="H879" s="8"/>
      <c r="I879" s="8"/>
      <c r="J879" s="8"/>
      <c r="K879" s="8"/>
      <c r="L879" s="8"/>
      <c r="M879" s="8"/>
      <c r="N879" s="8"/>
      <c r="O879" s="8"/>
      <c r="P879" s="8"/>
      <c r="Q879" s="8"/>
      <c r="R879" s="8"/>
      <c r="S879" s="8"/>
      <c r="T879" s="8"/>
      <c r="U879" s="8"/>
      <c r="V879" s="8"/>
      <c r="W879" s="8"/>
      <c r="X879" s="8"/>
      <c r="Y879" s="8"/>
      <c r="Z879" s="8"/>
    </row>
    <row r="880" spans="1:26" ht="15.75" customHeight="1" x14ac:dyDescent="0.3">
      <c r="A880" s="8"/>
      <c r="B880" s="8"/>
      <c r="C880" s="9"/>
      <c r="D880" s="9"/>
      <c r="E880" s="8"/>
      <c r="F880" s="8"/>
      <c r="G880" s="8"/>
      <c r="H880" s="8"/>
      <c r="I880" s="8"/>
      <c r="J880" s="8"/>
      <c r="K880" s="8"/>
      <c r="L880" s="8"/>
      <c r="M880" s="8"/>
      <c r="N880" s="8"/>
      <c r="O880" s="8"/>
      <c r="P880" s="8"/>
      <c r="Q880" s="8"/>
      <c r="R880" s="8"/>
      <c r="S880" s="8"/>
      <c r="T880" s="8"/>
      <c r="U880" s="8"/>
      <c r="V880" s="8"/>
      <c r="W880" s="8"/>
      <c r="X880" s="8"/>
      <c r="Y880" s="8"/>
      <c r="Z880" s="8"/>
    </row>
    <row r="881" spans="1:26" ht="15.75" customHeight="1" x14ac:dyDescent="0.3">
      <c r="A881" s="8"/>
      <c r="B881" s="8"/>
      <c r="C881" s="9"/>
      <c r="D881" s="9"/>
      <c r="E881" s="8"/>
      <c r="F881" s="8"/>
      <c r="G881" s="8"/>
      <c r="H881" s="8"/>
      <c r="I881" s="8"/>
      <c r="J881" s="8"/>
      <c r="K881" s="8"/>
      <c r="L881" s="8"/>
      <c r="M881" s="8"/>
      <c r="N881" s="8"/>
      <c r="O881" s="8"/>
      <c r="P881" s="8"/>
      <c r="Q881" s="8"/>
      <c r="R881" s="8"/>
      <c r="S881" s="8"/>
      <c r="T881" s="8"/>
      <c r="U881" s="8"/>
      <c r="V881" s="8"/>
      <c r="W881" s="8"/>
      <c r="X881" s="8"/>
      <c r="Y881" s="8"/>
      <c r="Z881" s="8"/>
    </row>
    <row r="882" spans="1:26" ht="15.75" customHeight="1" x14ac:dyDescent="0.3">
      <c r="A882" s="8"/>
      <c r="B882" s="8"/>
      <c r="C882" s="9"/>
      <c r="D882" s="9"/>
      <c r="E882" s="8"/>
      <c r="F882" s="8"/>
      <c r="G882" s="8"/>
      <c r="H882" s="8"/>
      <c r="I882" s="8"/>
      <c r="J882" s="8"/>
      <c r="K882" s="8"/>
      <c r="L882" s="8"/>
      <c r="M882" s="8"/>
      <c r="N882" s="8"/>
      <c r="O882" s="8"/>
      <c r="P882" s="8"/>
      <c r="Q882" s="8"/>
      <c r="R882" s="8"/>
      <c r="S882" s="8"/>
      <c r="T882" s="8"/>
      <c r="U882" s="8"/>
      <c r="V882" s="8"/>
      <c r="W882" s="8"/>
      <c r="X882" s="8"/>
      <c r="Y882" s="8"/>
      <c r="Z882" s="8"/>
    </row>
    <row r="883" spans="1:26" ht="15.75" customHeight="1" x14ac:dyDescent="0.3">
      <c r="A883" s="8"/>
      <c r="B883" s="8"/>
      <c r="C883" s="9"/>
      <c r="D883" s="9"/>
      <c r="E883" s="8"/>
      <c r="F883" s="8"/>
      <c r="G883" s="8"/>
      <c r="H883" s="8"/>
      <c r="I883" s="8"/>
      <c r="J883" s="8"/>
      <c r="K883" s="8"/>
      <c r="L883" s="8"/>
      <c r="M883" s="8"/>
      <c r="N883" s="8"/>
      <c r="O883" s="8"/>
      <c r="P883" s="8"/>
      <c r="Q883" s="8"/>
      <c r="R883" s="8"/>
      <c r="S883" s="8"/>
      <c r="T883" s="8"/>
      <c r="U883" s="8"/>
      <c r="V883" s="8"/>
      <c r="W883" s="8"/>
      <c r="X883" s="8"/>
      <c r="Y883" s="8"/>
      <c r="Z883" s="8"/>
    </row>
    <row r="884" spans="1:26" ht="15.75" customHeight="1" x14ac:dyDescent="0.3">
      <c r="A884" s="8"/>
      <c r="B884" s="8"/>
      <c r="C884" s="9"/>
      <c r="D884" s="9"/>
      <c r="E884" s="8"/>
      <c r="F884" s="8"/>
      <c r="G884" s="8"/>
      <c r="H884" s="8"/>
      <c r="I884" s="8"/>
      <c r="J884" s="8"/>
      <c r="K884" s="8"/>
      <c r="L884" s="8"/>
      <c r="M884" s="8"/>
      <c r="N884" s="8"/>
      <c r="O884" s="8"/>
      <c r="P884" s="8"/>
      <c r="Q884" s="8"/>
      <c r="R884" s="8"/>
      <c r="S884" s="8"/>
      <c r="T884" s="8"/>
      <c r="U884" s="8"/>
      <c r="V884" s="8"/>
      <c r="W884" s="8"/>
      <c r="X884" s="8"/>
      <c r="Y884" s="8"/>
      <c r="Z884" s="8"/>
    </row>
    <row r="885" spans="1:26" ht="15.75" customHeight="1" x14ac:dyDescent="0.3">
      <c r="A885" s="8"/>
      <c r="B885" s="8"/>
      <c r="C885" s="9"/>
      <c r="D885" s="9"/>
      <c r="E885" s="8"/>
      <c r="F885" s="8"/>
      <c r="G885" s="8"/>
      <c r="H885" s="8"/>
      <c r="I885" s="8"/>
      <c r="J885" s="8"/>
      <c r="K885" s="8"/>
      <c r="L885" s="8"/>
      <c r="M885" s="8"/>
      <c r="N885" s="8"/>
      <c r="O885" s="8"/>
      <c r="P885" s="8"/>
      <c r="Q885" s="8"/>
      <c r="R885" s="8"/>
      <c r="S885" s="8"/>
      <c r="T885" s="8"/>
      <c r="U885" s="8"/>
      <c r="V885" s="8"/>
      <c r="W885" s="8"/>
      <c r="X885" s="8"/>
      <c r="Y885" s="8"/>
      <c r="Z885" s="8"/>
    </row>
    <row r="886" spans="1:26" ht="15.75" customHeight="1" x14ac:dyDescent="0.3">
      <c r="A886" s="8"/>
      <c r="B886" s="8"/>
      <c r="C886" s="9"/>
      <c r="D886" s="9"/>
      <c r="E886" s="8"/>
      <c r="F886" s="8"/>
      <c r="G886" s="8"/>
      <c r="H886" s="8"/>
      <c r="I886" s="8"/>
      <c r="J886" s="8"/>
      <c r="K886" s="8"/>
      <c r="L886" s="8"/>
      <c r="M886" s="8"/>
      <c r="N886" s="8"/>
      <c r="O886" s="8"/>
      <c r="P886" s="8"/>
      <c r="Q886" s="8"/>
      <c r="R886" s="8"/>
      <c r="S886" s="8"/>
      <c r="T886" s="8"/>
      <c r="U886" s="8"/>
      <c r="V886" s="8"/>
      <c r="W886" s="8"/>
      <c r="X886" s="8"/>
      <c r="Y886" s="8"/>
      <c r="Z886" s="8"/>
    </row>
    <row r="887" spans="1:26" ht="15.75" customHeight="1" x14ac:dyDescent="0.3">
      <c r="A887" s="8"/>
      <c r="B887" s="8"/>
      <c r="C887" s="9"/>
      <c r="D887" s="9"/>
      <c r="E887" s="8"/>
      <c r="F887" s="8"/>
      <c r="G887" s="8"/>
      <c r="H887" s="8"/>
      <c r="I887" s="8"/>
      <c r="J887" s="8"/>
      <c r="K887" s="8"/>
      <c r="L887" s="8"/>
      <c r="M887" s="8"/>
      <c r="N887" s="8"/>
      <c r="O887" s="8"/>
      <c r="P887" s="8"/>
      <c r="Q887" s="8"/>
      <c r="R887" s="8"/>
      <c r="S887" s="8"/>
      <c r="T887" s="8"/>
      <c r="U887" s="8"/>
      <c r="V887" s="8"/>
      <c r="W887" s="8"/>
      <c r="X887" s="8"/>
      <c r="Y887" s="8"/>
      <c r="Z887" s="8"/>
    </row>
    <row r="888" spans="1:26" ht="15.75" customHeight="1" x14ac:dyDescent="0.3">
      <c r="A888" s="8"/>
      <c r="B888" s="8"/>
      <c r="C888" s="9"/>
      <c r="D888" s="9"/>
      <c r="E888" s="8"/>
      <c r="F888" s="8"/>
      <c r="G888" s="8"/>
      <c r="H888" s="8"/>
      <c r="I888" s="8"/>
      <c r="J888" s="8"/>
      <c r="K888" s="8"/>
      <c r="L888" s="8"/>
      <c r="M888" s="8"/>
      <c r="N888" s="8"/>
      <c r="O888" s="8"/>
      <c r="P888" s="8"/>
      <c r="Q888" s="8"/>
      <c r="R888" s="8"/>
      <c r="S888" s="8"/>
      <c r="T888" s="8"/>
      <c r="U888" s="8"/>
      <c r="V888" s="8"/>
      <c r="W888" s="8"/>
      <c r="X888" s="8"/>
      <c r="Y888" s="8"/>
      <c r="Z888" s="8"/>
    </row>
    <row r="889" spans="1:26" ht="15.75" customHeight="1" x14ac:dyDescent="0.3">
      <c r="A889" s="8"/>
      <c r="B889" s="8"/>
      <c r="C889" s="9"/>
      <c r="D889" s="9"/>
      <c r="E889" s="8"/>
      <c r="F889" s="8"/>
      <c r="G889" s="8"/>
      <c r="H889" s="8"/>
      <c r="I889" s="8"/>
      <c r="J889" s="8"/>
      <c r="K889" s="8"/>
      <c r="L889" s="8"/>
      <c r="M889" s="8"/>
      <c r="N889" s="8"/>
      <c r="O889" s="8"/>
      <c r="P889" s="8"/>
      <c r="Q889" s="8"/>
      <c r="R889" s="8"/>
      <c r="S889" s="8"/>
      <c r="T889" s="8"/>
      <c r="U889" s="8"/>
      <c r="V889" s="8"/>
      <c r="W889" s="8"/>
      <c r="X889" s="8"/>
      <c r="Y889" s="8"/>
      <c r="Z889" s="8"/>
    </row>
    <row r="890" spans="1:26" ht="15.75" customHeight="1" x14ac:dyDescent="0.3">
      <c r="A890" s="8"/>
      <c r="B890" s="8"/>
      <c r="C890" s="9"/>
      <c r="D890" s="9"/>
      <c r="E890" s="8"/>
      <c r="F890" s="8"/>
      <c r="G890" s="8"/>
      <c r="H890" s="8"/>
      <c r="I890" s="8"/>
      <c r="J890" s="8"/>
      <c r="K890" s="8"/>
      <c r="L890" s="8"/>
      <c r="M890" s="8"/>
      <c r="N890" s="8"/>
      <c r="O890" s="8"/>
      <c r="P890" s="8"/>
      <c r="Q890" s="8"/>
      <c r="R890" s="8"/>
      <c r="S890" s="8"/>
      <c r="T890" s="8"/>
      <c r="U890" s="8"/>
      <c r="V890" s="8"/>
      <c r="W890" s="8"/>
      <c r="X890" s="8"/>
      <c r="Y890" s="8"/>
      <c r="Z890" s="8"/>
    </row>
    <row r="891" spans="1:26" ht="15.75" customHeight="1" x14ac:dyDescent="0.3">
      <c r="A891" s="8"/>
      <c r="B891" s="8"/>
      <c r="C891" s="9"/>
      <c r="D891" s="9"/>
      <c r="E891" s="8"/>
      <c r="F891" s="8"/>
      <c r="G891" s="8"/>
      <c r="H891" s="8"/>
      <c r="I891" s="8"/>
      <c r="J891" s="8"/>
      <c r="K891" s="8"/>
      <c r="L891" s="8"/>
      <c r="M891" s="8"/>
      <c r="N891" s="8"/>
      <c r="O891" s="8"/>
      <c r="P891" s="8"/>
      <c r="Q891" s="8"/>
      <c r="R891" s="8"/>
      <c r="S891" s="8"/>
      <c r="T891" s="8"/>
      <c r="U891" s="8"/>
      <c r="V891" s="8"/>
      <c r="W891" s="8"/>
      <c r="X891" s="8"/>
      <c r="Y891" s="8"/>
      <c r="Z891" s="8"/>
    </row>
    <row r="892" spans="1:26" ht="15.75" customHeight="1" x14ac:dyDescent="0.3">
      <c r="A892" s="8"/>
      <c r="B892" s="8"/>
      <c r="C892" s="9"/>
      <c r="D892" s="9"/>
      <c r="E892" s="8"/>
      <c r="F892" s="8"/>
      <c r="G892" s="8"/>
      <c r="H892" s="8"/>
      <c r="I892" s="8"/>
      <c r="J892" s="8"/>
      <c r="K892" s="8"/>
      <c r="L892" s="8"/>
      <c r="M892" s="8"/>
      <c r="N892" s="8"/>
      <c r="O892" s="8"/>
      <c r="P892" s="8"/>
      <c r="Q892" s="8"/>
      <c r="R892" s="8"/>
      <c r="S892" s="8"/>
      <c r="T892" s="8"/>
      <c r="U892" s="8"/>
      <c r="V892" s="8"/>
      <c r="W892" s="8"/>
      <c r="X892" s="8"/>
      <c r="Y892" s="8"/>
      <c r="Z892" s="8"/>
    </row>
    <row r="893" spans="1:26" ht="15.75" customHeight="1" x14ac:dyDescent="0.3">
      <c r="A893" s="8"/>
      <c r="B893" s="8"/>
      <c r="C893" s="9"/>
      <c r="D893" s="9"/>
      <c r="E893" s="8"/>
      <c r="F893" s="8"/>
      <c r="G893" s="8"/>
      <c r="H893" s="8"/>
      <c r="I893" s="8"/>
      <c r="J893" s="8"/>
      <c r="K893" s="8"/>
      <c r="L893" s="8"/>
      <c r="M893" s="8"/>
      <c r="N893" s="8"/>
      <c r="O893" s="8"/>
      <c r="P893" s="8"/>
      <c r="Q893" s="8"/>
      <c r="R893" s="8"/>
      <c r="S893" s="8"/>
      <c r="T893" s="8"/>
      <c r="U893" s="8"/>
      <c r="V893" s="8"/>
      <c r="W893" s="8"/>
      <c r="X893" s="8"/>
      <c r="Y893" s="8"/>
      <c r="Z893" s="8"/>
    </row>
    <row r="894" spans="1:26" ht="15.75" customHeight="1" x14ac:dyDescent="0.3">
      <c r="A894" s="8"/>
      <c r="B894" s="8"/>
      <c r="C894" s="9"/>
      <c r="D894" s="9"/>
      <c r="E894" s="8"/>
      <c r="F894" s="8"/>
      <c r="G894" s="8"/>
      <c r="H894" s="8"/>
      <c r="I894" s="8"/>
      <c r="J894" s="8"/>
      <c r="K894" s="8"/>
      <c r="L894" s="8"/>
      <c r="M894" s="8"/>
      <c r="N894" s="8"/>
      <c r="O894" s="8"/>
      <c r="P894" s="8"/>
      <c r="Q894" s="8"/>
      <c r="R894" s="8"/>
      <c r="S894" s="8"/>
      <c r="T894" s="8"/>
      <c r="U894" s="8"/>
      <c r="V894" s="8"/>
      <c r="W894" s="8"/>
      <c r="X894" s="8"/>
      <c r="Y894" s="8"/>
      <c r="Z894" s="8"/>
    </row>
    <row r="895" spans="1:26" ht="15.75" customHeight="1" x14ac:dyDescent="0.3">
      <c r="A895" s="8"/>
      <c r="B895" s="8"/>
      <c r="C895" s="9"/>
      <c r="D895" s="9"/>
      <c r="E895" s="8"/>
      <c r="F895" s="8"/>
      <c r="G895" s="8"/>
      <c r="H895" s="8"/>
      <c r="I895" s="8"/>
      <c r="J895" s="8"/>
      <c r="K895" s="8"/>
      <c r="L895" s="8"/>
      <c r="M895" s="8"/>
      <c r="N895" s="8"/>
      <c r="O895" s="8"/>
      <c r="P895" s="8"/>
      <c r="Q895" s="8"/>
      <c r="R895" s="8"/>
      <c r="S895" s="8"/>
      <c r="T895" s="8"/>
      <c r="U895" s="8"/>
      <c r="V895" s="8"/>
      <c r="W895" s="8"/>
      <c r="X895" s="8"/>
      <c r="Y895" s="8"/>
      <c r="Z895" s="8"/>
    </row>
    <row r="896" spans="1:26" ht="15.75" customHeight="1" x14ac:dyDescent="0.3">
      <c r="A896" s="8"/>
      <c r="B896" s="8"/>
      <c r="C896" s="9"/>
      <c r="D896" s="9"/>
      <c r="E896" s="8"/>
      <c r="F896" s="8"/>
      <c r="G896" s="8"/>
      <c r="H896" s="8"/>
      <c r="I896" s="8"/>
      <c r="J896" s="8"/>
      <c r="K896" s="8"/>
      <c r="L896" s="8"/>
      <c r="M896" s="8"/>
      <c r="N896" s="8"/>
      <c r="O896" s="8"/>
      <c r="P896" s="8"/>
      <c r="Q896" s="8"/>
      <c r="R896" s="8"/>
      <c r="S896" s="8"/>
      <c r="T896" s="8"/>
      <c r="U896" s="8"/>
      <c r="V896" s="8"/>
      <c r="W896" s="8"/>
      <c r="X896" s="8"/>
      <c r="Y896" s="8"/>
      <c r="Z896" s="8"/>
    </row>
    <row r="897" spans="1:26" ht="15.75" customHeight="1" x14ac:dyDescent="0.3">
      <c r="A897" s="8"/>
      <c r="B897" s="8"/>
      <c r="C897" s="9"/>
      <c r="D897" s="9"/>
      <c r="E897" s="8"/>
      <c r="F897" s="8"/>
      <c r="G897" s="8"/>
      <c r="H897" s="8"/>
      <c r="I897" s="8"/>
      <c r="J897" s="8"/>
      <c r="K897" s="8"/>
      <c r="L897" s="8"/>
      <c r="M897" s="8"/>
      <c r="N897" s="8"/>
      <c r="O897" s="8"/>
      <c r="P897" s="8"/>
      <c r="Q897" s="8"/>
      <c r="R897" s="8"/>
      <c r="S897" s="8"/>
      <c r="T897" s="8"/>
      <c r="U897" s="8"/>
      <c r="V897" s="8"/>
      <c r="W897" s="8"/>
      <c r="X897" s="8"/>
      <c r="Y897" s="8"/>
      <c r="Z897" s="8"/>
    </row>
    <row r="898" spans="1:26" ht="15.75" customHeight="1" x14ac:dyDescent="0.3">
      <c r="A898" s="8"/>
      <c r="B898" s="8"/>
      <c r="C898" s="9"/>
      <c r="D898" s="9"/>
      <c r="E898" s="8"/>
      <c r="F898" s="8"/>
      <c r="G898" s="8"/>
      <c r="H898" s="8"/>
      <c r="I898" s="8"/>
      <c r="J898" s="8"/>
      <c r="K898" s="8"/>
      <c r="L898" s="8"/>
      <c r="M898" s="8"/>
      <c r="N898" s="8"/>
      <c r="O898" s="8"/>
      <c r="P898" s="8"/>
      <c r="Q898" s="8"/>
      <c r="R898" s="8"/>
      <c r="S898" s="8"/>
      <c r="T898" s="8"/>
      <c r="U898" s="8"/>
      <c r="V898" s="8"/>
      <c r="W898" s="8"/>
      <c r="X898" s="8"/>
      <c r="Y898" s="8"/>
      <c r="Z898" s="8"/>
    </row>
    <row r="899" spans="1:26" ht="15.75" customHeight="1" x14ac:dyDescent="0.3">
      <c r="A899" s="8"/>
      <c r="B899" s="8"/>
      <c r="C899" s="9"/>
      <c r="D899" s="9"/>
      <c r="E899" s="8"/>
      <c r="F899" s="8"/>
      <c r="G899" s="8"/>
      <c r="H899" s="8"/>
      <c r="I899" s="8"/>
      <c r="J899" s="8"/>
      <c r="K899" s="8"/>
      <c r="L899" s="8"/>
      <c r="M899" s="8"/>
      <c r="N899" s="8"/>
      <c r="O899" s="8"/>
      <c r="P899" s="8"/>
      <c r="Q899" s="8"/>
      <c r="R899" s="8"/>
      <c r="S899" s="8"/>
      <c r="T899" s="8"/>
      <c r="U899" s="8"/>
      <c r="V899" s="8"/>
      <c r="W899" s="8"/>
      <c r="X899" s="8"/>
      <c r="Y899" s="8"/>
      <c r="Z899" s="8"/>
    </row>
    <row r="900" spans="1:26" ht="15.75" customHeight="1" x14ac:dyDescent="0.3">
      <c r="A900" s="8"/>
      <c r="B900" s="8"/>
      <c r="C900" s="9"/>
      <c r="D900" s="9"/>
      <c r="E900" s="8"/>
      <c r="F900" s="8"/>
      <c r="G900" s="8"/>
      <c r="H900" s="8"/>
      <c r="I900" s="8"/>
      <c r="J900" s="8"/>
      <c r="K900" s="8"/>
      <c r="L900" s="8"/>
      <c r="M900" s="8"/>
      <c r="N900" s="8"/>
      <c r="O900" s="8"/>
      <c r="P900" s="8"/>
      <c r="Q900" s="8"/>
      <c r="R900" s="8"/>
      <c r="S900" s="8"/>
      <c r="T900" s="8"/>
      <c r="U900" s="8"/>
      <c r="V900" s="8"/>
      <c r="W900" s="8"/>
      <c r="X900" s="8"/>
      <c r="Y900" s="8"/>
      <c r="Z900" s="8"/>
    </row>
    <row r="901" spans="1:26" ht="15.75" customHeight="1" x14ac:dyDescent="0.3">
      <c r="A901" s="8"/>
      <c r="B901" s="8"/>
      <c r="C901" s="9"/>
      <c r="D901" s="9"/>
      <c r="E901" s="8"/>
      <c r="F901" s="8"/>
      <c r="G901" s="8"/>
      <c r="H901" s="8"/>
      <c r="I901" s="8"/>
      <c r="J901" s="8"/>
      <c r="K901" s="8"/>
      <c r="L901" s="8"/>
      <c r="M901" s="8"/>
      <c r="N901" s="8"/>
      <c r="O901" s="8"/>
      <c r="P901" s="8"/>
      <c r="Q901" s="8"/>
      <c r="R901" s="8"/>
      <c r="S901" s="8"/>
      <c r="T901" s="8"/>
      <c r="U901" s="8"/>
      <c r="V901" s="8"/>
      <c r="W901" s="8"/>
      <c r="X901" s="8"/>
      <c r="Y901" s="8"/>
      <c r="Z901" s="8"/>
    </row>
    <row r="902" spans="1:26" ht="15.75" customHeight="1" x14ac:dyDescent="0.3">
      <c r="A902" s="8"/>
      <c r="B902" s="8"/>
      <c r="C902" s="9"/>
      <c r="D902" s="9"/>
      <c r="E902" s="8"/>
      <c r="F902" s="8"/>
      <c r="G902" s="8"/>
      <c r="H902" s="8"/>
      <c r="I902" s="8"/>
      <c r="J902" s="8"/>
      <c r="K902" s="8"/>
      <c r="L902" s="8"/>
      <c r="M902" s="8"/>
      <c r="N902" s="8"/>
      <c r="O902" s="8"/>
      <c r="P902" s="8"/>
      <c r="Q902" s="8"/>
      <c r="R902" s="8"/>
      <c r="S902" s="8"/>
      <c r="T902" s="8"/>
      <c r="U902" s="8"/>
      <c r="V902" s="8"/>
      <c r="W902" s="8"/>
      <c r="X902" s="8"/>
      <c r="Y902" s="8"/>
      <c r="Z902" s="8"/>
    </row>
    <row r="903" spans="1:26" ht="15.75" customHeight="1" x14ac:dyDescent="0.3">
      <c r="A903" s="8"/>
      <c r="B903" s="8"/>
      <c r="C903" s="9"/>
      <c r="D903" s="9"/>
      <c r="E903" s="8"/>
      <c r="F903" s="8"/>
      <c r="G903" s="8"/>
      <c r="H903" s="8"/>
      <c r="I903" s="8"/>
      <c r="J903" s="8"/>
      <c r="K903" s="8"/>
      <c r="L903" s="8"/>
      <c r="M903" s="8"/>
      <c r="N903" s="8"/>
      <c r="O903" s="8"/>
      <c r="P903" s="8"/>
      <c r="Q903" s="8"/>
      <c r="R903" s="8"/>
      <c r="S903" s="8"/>
      <c r="T903" s="8"/>
      <c r="U903" s="8"/>
      <c r="V903" s="8"/>
      <c r="W903" s="8"/>
      <c r="X903" s="8"/>
      <c r="Y903" s="8"/>
      <c r="Z903" s="8"/>
    </row>
    <row r="904" spans="1:26" ht="15.75" customHeight="1" x14ac:dyDescent="0.3">
      <c r="A904" s="8"/>
      <c r="B904" s="8"/>
      <c r="C904" s="9"/>
      <c r="D904" s="9"/>
      <c r="E904" s="8"/>
      <c r="F904" s="8"/>
      <c r="G904" s="8"/>
      <c r="H904" s="8"/>
      <c r="I904" s="8"/>
      <c r="J904" s="8"/>
      <c r="K904" s="8"/>
      <c r="L904" s="8"/>
      <c r="M904" s="8"/>
      <c r="N904" s="8"/>
      <c r="O904" s="8"/>
      <c r="P904" s="8"/>
      <c r="Q904" s="8"/>
      <c r="R904" s="8"/>
      <c r="S904" s="8"/>
      <c r="T904" s="8"/>
      <c r="U904" s="8"/>
      <c r="V904" s="8"/>
      <c r="W904" s="8"/>
      <c r="X904" s="8"/>
      <c r="Y904" s="8"/>
      <c r="Z904" s="8"/>
    </row>
    <row r="905" spans="1:26" ht="15.75" customHeight="1" x14ac:dyDescent="0.3">
      <c r="A905" s="8"/>
      <c r="B905" s="8"/>
      <c r="C905" s="9"/>
      <c r="D905" s="9"/>
      <c r="E905" s="8"/>
      <c r="F905" s="8"/>
      <c r="G905" s="8"/>
      <c r="H905" s="8"/>
      <c r="I905" s="8"/>
      <c r="J905" s="8"/>
      <c r="K905" s="8"/>
      <c r="L905" s="8"/>
      <c r="M905" s="8"/>
      <c r="N905" s="8"/>
      <c r="O905" s="8"/>
      <c r="P905" s="8"/>
      <c r="Q905" s="8"/>
      <c r="R905" s="8"/>
      <c r="S905" s="8"/>
      <c r="T905" s="8"/>
      <c r="U905" s="8"/>
      <c r="V905" s="8"/>
      <c r="W905" s="8"/>
      <c r="X905" s="8"/>
      <c r="Y905" s="8"/>
      <c r="Z905" s="8"/>
    </row>
    <row r="906" spans="1:26" ht="15.75" customHeight="1" x14ac:dyDescent="0.3">
      <c r="A906" s="8"/>
      <c r="B906" s="8"/>
      <c r="C906" s="9"/>
      <c r="D906" s="9"/>
      <c r="E906" s="8"/>
      <c r="F906" s="8"/>
      <c r="G906" s="8"/>
      <c r="H906" s="8"/>
      <c r="I906" s="8"/>
      <c r="J906" s="8"/>
      <c r="K906" s="8"/>
      <c r="L906" s="8"/>
      <c r="M906" s="8"/>
      <c r="N906" s="8"/>
      <c r="O906" s="8"/>
      <c r="P906" s="8"/>
      <c r="Q906" s="8"/>
      <c r="R906" s="8"/>
      <c r="S906" s="8"/>
      <c r="T906" s="8"/>
      <c r="U906" s="8"/>
      <c r="V906" s="8"/>
      <c r="W906" s="8"/>
      <c r="X906" s="8"/>
      <c r="Y906" s="8"/>
      <c r="Z906" s="8"/>
    </row>
    <row r="907" spans="1:26" ht="15.75" customHeight="1" x14ac:dyDescent="0.3">
      <c r="A907" s="8"/>
      <c r="B907" s="8"/>
      <c r="C907" s="9"/>
      <c r="D907" s="9"/>
      <c r="E907" s="8"/>
      <c r="F907" s="8"/>
      <c r="G907" s="8"/>
      <c r="H907" s="8"/>
      <c r="I907" s="8"/>
      <c r="J907" s="8"/>
      <c r="K907" s="8"/>
      <c r="L907" s="8"/>
      <c r="M907" s="8"/>
      <c r="N907" s="8"/>
      <c r="O907" s="8"/>
      <c r="P907" s="8"/>
      <c r="Q907" s="8"/>
      <c r="R907" s="8"/>
      <c r="S907" s="8"/>
      <c r="T907" s="8"/>
      <c r="U907" s="8"/>
      <c r="V907" s="8"/>
      <c r="W907" s="8"/>
      <c r="X907" s="8"/>
      <c r="Y907" s="8"/>
      <c r="Z907" s="8"/>
    </row>
    <row r="908" spans="1:26" ht="15.75" customHeight="1" x14ac:dyDescent="0.3">
      <c r="A908" s="8"/>
      <c r="B908" s="8"/>
      <c r="C908" s="9"/>
      <c r="D908" s="9"/>
      <c r="E908" s="8"/>
      <c r="F908" s="8"/>
      <c r="G908" s="8"/>
      <c r="H908" s="8"/>
      <c r="I908" s="8"/>
      <c r="J908" s="8"/>
      <c r="K908" s="8"/>
      <c r="L908" s="8"/>
      <c r="M908" s="8"/>
      <c r="N908" s="8"/>
      <c r="O908" s="8"/>
      <c r="P908" s="8"/>
      <c r="Q908" s="8"/>
      <c r="R908" s="8"/>
      <c r="S908" s="8"/>
      <c r="T908" s="8"/>
      <c r="U908" s="8"/>
      <c r="V908" s="8"/>
      <c r="W908" s="8"/>
      <c r="X908" s="8"/>
      <c r="Y908" s="8"/>
      <c r="Z908" s="8"/>
    </row>
    <row r="909" spans="1:26" ht="15.75" customHeight="1" x14ac:dyDescent="0.3">
      <c r="A909" s="8"/>
      <c r="B909" s="8"/>
      <c r="C909" s="9"/>
      <c r="D909" s="9"/>
      <c r="E909" s="8"/>
      <c r="F909" s="8"/>
      <c r="G909" s="8"/>
      <c r="H909" s="8"/>
      <c r="I909" s="8"/>
      <c r="J909" s="8"/>
      <c r="K909" s="8"/>
      <c r="L909" s="8"/>
      <c r="M909" s="8"/>
      <c r="N909" s="8"/>
      <c r="O909" s="8"/>
      <c r="P909" s="8"/>
      <c r="Q909" s="8"/>
      <c r="R909" s="8"/>
      <c r="S909" s="8"/>
      <c r="T909" s="8"/>
      <c r="U909" s="8"/>
      <c r="V909" s="8"/>
      <c r="W909" s="8"/>
      <c r="X909" s="8"/>
      <c r="Y909" s="8"/>
      <c r="Z909" s="8"/>
    </row>
    <row r="910" spans="1:26" ht="15.75" customHeight="1" x14ac:dyDescent="0.3">
      <c r="A910" s="8"/>
      <c r="B910" s="8"/>
      <c r="C910" s="9"/>
      <c r="D910" s="9"/>
      <c r="E910" s="8"/>
      <c r="F910" s="8"/>
      <c r="G910" s="8"/>
      <c r="H910" s="8"/>
      <c r="I910" s="8"/>
      <c r="J910" s="8"/>
      <c r="K910" s="8"/>
      <c r="L910" s="8"/>
      <c r="M910" s="8"/>
      <c r="N910" s="8"/>
      <c r="O910" s="8"/>
      <c r="P910" s="8"/>
      <c r="Q910" s="8"/>
      <c r="R910" s="8"/>
      <c r="S910" s="8"/>
      <c r="T910" s="8"/>
      <c r="U910" s="8"/>
      <c r="V910" s="8"/>
      <c r="W910" s="8"/>
      <c r="X910" s="8"/>
      <c r="Y910" s="8"/>
      <c r="Z910" s="8"/>
    </row>
    <row r="911" spans="1:26" ht="15.75" customHeight="1" x14ac:dyDescent="0.3">
      <c r="A911" s="8"/>
      <c r="B911" s="8"/>
      <c r="C911" s="9"/>
      <c r="D911" s="9"/>
      <c r="E911" s="8"/>
      <c r="F911" s="8"/>
      <c r="G911" s="8"/>
      <c r="H911" s="8"/>
      <c r="I911" s="8"/>
      <c r="J911" s="8"/>
      <c r="K911" s="8"/>
      <c r="L911" s="8"/>
      <c r="M911" s="8"/>
      <c r="N911" s="8"/>
      <c r="O911" s="8"/>
      <c r="P911" s="8"/>
      <c r="Q911" s="8"/>
      <c r="R911" s="8"/>
      <c r="S911" s="8"/>
      <c r="T911" s="8"/>
      <c r="U911" s="8"/>
      <c r="V911" s="8"/>
      <c r="W911" s="8"/>
      <c r="X911" s="8"/>
      <c r="Y911" s="8"/>
      <c r="Z911" s="8"/>
    </row>
    <row r="912" spans="1:26" ht="15.75" customHeight="1" x14ac:dyDescent="0.3">
      <c r="A912" s="8"/>
      <c r="B912" s="8"/>
      <c r="C912" s="9"/>
      <c r="D912" s="9"/>
      <c r="E912" s="8"/>
      <c r="F912" s="8"/>
      <c r="G912" s="8"/>
      <c r="H912" s="8"/>
      <c r="I912" s="8"/>
      <c r="J912" s="8"/>
      <c r="K912" s="8"/>
      <c r="L912" s="8"/>
      <c r="M912" s="8"/>
      <c r="N912" s="8"/>
      <c r="O912" s="8"/>
      <c r="P912" s="8"/>
      <c r="Q912" s="8"/>
      <c r="R912" s="8"/>
      <c r="S912" s="8"/>
      <c r="T912" s="8"/>
      <c r="U912" s="8"/>
      <c r="V912" s="8"/>
      <c r="W912" s="8"/>
      <c r="X912" s="8"/>
      <c r="Y912" s="8"/>
      <c r="Z912" s="8"/>
    </row>
    <row r="913" spans="1:26" ht="15.75" customHeight="1" x14ac:dyDescent="0.3">
      <c r="A913" s="8"/>
      <c r="B913" s="8"/>
      <c r="C913" s="9"/>
      <c r="D913" s="9"/>
      <c r="E913" s="8"/>
      <c r="F913" s="8"/>
      <c r="G913" s="8"/>
      <c r="H913" s="8"/>
      <c r="I913" s="8"/>
      <c r="J913" s="8"/>
      <c r="K913" s="8"/>
      <c r="L913" s="8"/>
      <c r="M913" s="8"/>
      <c r="N913" s="8"/>
      <c r="O913" s="8"/>
      <c r="P913" s="8"/>
      <c r="Q913" s="8"/>
      <c r="R913" s="8"/>
      <c r="S913" s="8"/>
      <c r="T913" s="8"/>
      <c r="U913" s="8"/>
      <c r="V913" s="8"/>
      <c r="W913" s="8"/>
      <c r="X913" s="8"/>
      <c r="Y913" s="8"/>
      <c r="Z913" s="8"/>
    </row>
    <row r="914" spans="1:26" ht="15.75" customHeight="1" x14ac:dyDescent="0.3">
      <c r="A914" s="8"/>
      <c r="B914" s="8"/>
      <c r="C914" s="9"/>
      <c r="D914" s="9"/>
      <c r="E914" s="8"/>
      <c r="F914" s="8"/>
      <c r="G914" s="8"/>
      <c r="H914" s="8"/>
      <c r="I914" s="8"/>
      <c r="J914" s="8"/>
      <c r="K914" s="8"/>
      <c r="L914" s="8"/>
      <c r="M914" s="8"/>
      <c r="N914" s="8"/>
      <c r="O914" s="8"/>
      <c r="P914" s="8"/>
      <c r="Q914" s="8"/>
      <c r="R914" s="8"/>
      <c r="S914" s="8"/>
      <c r="T914" s="8"/>
      <c r="U914" s="8"/>
      <c r="V914" s="8"/>
      <c r="W914" s="8"/>
      <c r="X914" s="8"/>
      <c r="Y914" s="8"/>
      <c r="Z914" s="8"/>
    </row>
    <row r="915" spans="1:26" ht="15.75" customHeight="1" x14ac:dyDescent="0.3">
      <c r="A915" s="8"/>
      <c r="B915" s="8"/>
      <c r="C915" s="9"/>
      <c r="D915" s="9"/>
      <c r="E915" s="8"/>
      <c r="F915" s="8"/>
      <c r="G915" s="8"/>
      <c r="H915" s="8"/>
      <c r="I915" s="8"/>
      <c r="J915" s="8"/>
      <c r="K915" s="8"/>
      <c r="L915" s="8"/>
      <c r="M915" s="8"/>
      <c r="N915" s="8"/>
      <c r="O915" s="8"/>
      <c r="P915" s="8"/>
      <c r="Q915" s="8"/>
      <c r="R915" s="8"/>
      <c r="S915" s="8"/>
      <c r="T915" s="8"/>
      <c r="U915" s="8"/>
      <c r="V915" s="8"/>
      <c r="W915" s="8"/>
      <c r="X915" s="8"/>
      <c r="Y915" s="8"/>
      <c r="Z915" s="8"/>
    </row>
    <row r="916" spans="1:26" ht="15.75" customHeight="1" x14ac:dyDescent="0.3">
      <c r="A916" s="8"/>
      <c r="B916" s="8"/>
      <c r="C916" s="9"/>
      <c r="D916" s="9"/>
      <c r="E916" s="8"/>
      <c r="F916" s="8"/>
      <c r="G916" s="8"/>
      <c r="H916" s="8"/>
      <c r="I916" s="8"/>
      <c r="J916" s="8"/>
      <c r="K916" s="8"/>
      <c r="L916" s="8"/>
      <c r="M916" s="8"/>
      <c r="N916" s="8"/>
      <c r="O916" s="8"/>
      <c r="P916" s="8"/>
      <c r="Q916" s="8"/>
      <c r="R916" s="8"/>
      <c r="S916" s="8"/>
      <c r="T916" s="8"/>
      <c r="U916" s="8"/>
      <c r="V916" s="8"/>
      <c r="W916" s="8"/>
      <c r="X916" s="8"/>
      <c r="Y916" s="8"/>
      <c r="Z916" s="8"/>
    </row>
    <row r="917" spans="1:26" ht="15.75" customHeight="1" x14ac:dyDescent="0.3">
      <c r="A917" s="8"/>
      <c r="B917" s="8"/>
      <c r="C917" s="9"/>
      <c r="D917" s="9"/>
      <c r="E917" s="8"/>
      <c r="F917" s="8"/>
      <c r="G917" s="8"/>
      <c r="H917" s="8"/>
      <c r="I917" s="8"/>
      <c r="J917" s="8"/>
      <c r="K917" s="8"/>
      <c r="L917" s="8"/>
      <c r="M917" s="8"/>
      <c r="N917" s="8"/>
      <c r="O917" s="8"/>
      <c r="P917" s="8"/>
      <c r="Q917" s="8"/>
      <c r="R917" s="8"/>
      <c r="S917" s="8"/>
      <c r="T917" s="8"/>
      <c r="U917" s="8"/>
      <c r="V917" s="8"/>
      <c r="W917" s="8"/>
      <c r="X917" s="8"/>
      <c r="Y917" s="8"/>
      <c r="Z917" s="8"/>
    </row>
    <row r="918" spans="1:26" ht="15.75" customHeight="1" x14ac:dyDescent="0.3">
      <c r="A918" s="8"/>
      <c r="B918" s="8"/>
      <c r="C918" s="9"/>
      <c r="D918" s="9"/>
      <c r="E918" s="8"/>
      <c r="F918" s="8"/>
      <c r="G918" s="8"/>
      <c r="H918" s="8"/>
      <c r="I918" s="8"/>
      <c r="J918" s="8"/>
      <c r="K918" s="8"/>
      <c r="L918" s="8"/>
      <c r="M918" s="8"/>
      <c r="N918" s="8"/>
      <c r="O918" s="8"/>
      <c r="P918" s="8"/>
      <c r="Q918" s="8"/>
      <c r="R918" s="8"/>
      <c r="S918" s="8"/>
      <c r="T918" s="8"/>
      <c r="U918" s="8"/>
      <c r="V918" s="8"/>
      <c r="W918" s="8"/>
      <c r="X918" s="8"/>
      <c r="Y918" s="8"/>
      <c r="Z918" s="8"/>
    </row>
    <row r="919" spans="1:26" ht="15.75" customHeight="1" x14ac:dyDescent="0.3">
      <c r="A919" s="8"/>
      <c r="B919" s="8"/>
      <c r="C919" s="9"/>
      <c r="D919" s="9"/>
      <c r="E919" s="8"/>
      <c r="F919" s="8"/>
      <c r="G919" s="8"/>
      <c r="H919" s="8"/>
      <c r="I919" s="8"/>
      <c r="J919" s="8"/>
      <c r="K919" s="8"/>
      <c r="L919" s="8"/>
      <c r="M919" s="8"/>
      <c r="N919" s="8"/>
      <c r="O919" s="8"/>
      <c r="P919" s="8"/>
      <c r="Q919" s="8"/>
      <c r="R919" s="8"/>
      <c r="S919" s="8"/>
      <c r="T919" s="8"/>
      <c r="U919" s="8"/>
      <c r="V919" s="8"/>
      <c r="W919" s="8"/>
      <c r="X919" s="8"/>
      <c r="Y919" s="8"/>
      <c r="Z919" s="8"/>
    </row>
    <row r="920" spans="1:26" ht="15.75" customHeight="1" x14ac:dyDescent="0.3">
      <c r="A920" s="8"/>
      <c r="B920" s="8"/>
      <c r="C920" s="9"/>
      <c r="D920" s="9"/>
      <c r="E920" s="8"/>
      <c r="F920" s="8"/>
      <c r="G920" s="8"/>
      <c r="H920" s="8"/>
      <c r="I920" s="8"/>
      <c r="J920" s="8"/>
      <c r="K920" s="8"/>
      <c r="L920" s="8"/>
      <c r="M920" s="8"/>
      <c r="N920" s="8"/>
      <c r="O920" s="8"/>
      <c r="P920" s="8"/>
      <c r="Q920" s="8"/>
      <c r="R920" s="8"/>
      <c r="S920" s="8"/>
      <c r="T920" s="8"/>
      <c r="U920" s="8"/>
      <c r="V920" s="8"/>
      <c r="W920" s="8"/>
      <c r="X920" s="8"/>
      <c r="Y920" s="8"/>
      <c r="Z920" s="8"/>
    </row>
    <row r="921" spans="1:26" ht="15.75" customHeight="1" x14ac:dyDescent="0.3">
      <c r="A921" s="8"/>
      <c r="B921" s="8"/>
      <c r="C921" s="9"/>
      <c r="D921" s="9"/>
      <c r="E921" s="8"/>
      <c r="F921" s="8"/>
      <c r="G921" s="8"/>
      <c r="H921" s="8"/>
      <c r="I921" s="8"/>
      <c r="J921" s="8"/>
      <c r="K921" s="8"/>
      <c r="L921" s="8"/>
      <c r="M921" s="8"/>
      <c r="N921" s="8"/>
      <c r="O921" s="8"/>
      <c r="P921" s="8"/>
      <c r="Q921" s="8"/>
      <c r="R921" s="8"/>
      <c r="S921" s="8"/>
      <c r="T921" s="8"/>
      <c r="U921" s="8"/>
      <c r="V921" s="8"/>
      <c r="W921" s="8"/>
      <c r="X921" s="8"/>
      <c r="Y921" s="8"/>
      <c r="Z921" s="8"/>
    </row>
    <row r="922" spans="1:26" ht="15.75" customHeight="1" x14ac:dyDescent="0.3">
      <c r="A922" s="8"/>
      <c r="B922" s="8"/>
      <c r="C922" s="9"/>
      <c r="D922" s="9"/>
      <c r="E922" s="8"/>
      <c r="F922" s="8"/>
      <c r="G922" s="8"/>
      <c r="H922" s="8"/>
      <c r="I922" s="8"/>
      <c r="J922" s="8"/>
      <c r="K922" s="8"/>
      <c r="L922" s="8"/>
      <c r="M922" s="8"/>
      <c r="N922" s="8"/>
      <c r="O922" s="8"/>
      <c r="P922" s="8"/>
      <c r="Q922" s="8"/>
      <c r="R922" s="8"/>
      <c r="S922" s="8"/>
      <c r="T922" s="8"/>
      <c r="U922" s="8"/>
      <c r="V922" s="8"/>
      <c r="W922" s="8"/>
      <c r="X922" s="8"/>
      <c r="Y922" s="8"/>
      <c r="Z922" s="8"/>
    </row>
    <row r="923" spans="1:26" ht="15.75" customHeight="1" x14ac:dyDescent="0.3">
      <c r="A923" s="8"/>
      <c r="B923" s="8"/>
      <c r="C923" s="9"/>
      <c r="D923" s="9"/>
      <c r="E923" s="8"/>
      <c r="F923" s="8"/>
      <c r="G923" s="8"/>
      <c r="H923" s="8"/>
      <c r="I923" s="8"/>
      <c r="J923" s="8"/>
      <c r="K923" s="8"/>
      <c r="L923" s="8"/>
      <c r="M923" s="8"/>
      <c r="N923" s="8"/>
      <c r="O923" s="8"/>
      <c r="P923" s="8"/>
      <c r="Q923" s="8"/>
      <c r="R923" s="8"/>
      <c r="S923" s="8"/>
      <c r="T923" s="8"/>
      <c r="U923" s="8"/>
      <c r="V923" s="8"/>
      <c r="W923" s="8"/>
      <c r="X923" s="8"/>
      <c r="Y923" s="8"/>
      <c r="Z923" s="8"/>
    </row>
    <row r="924" spans="1:26" ht="15.75" customHeight="1" x14ac:dyDescent="0.3">
      <c r="A924" s="8"/>
      <c r="B924" s="8"/>
      <c r="C924" s="9"/>
      <c r="D924" s="9"/>
      <c r="E924" s="8"/>
      <c r="F924" s="8"/>
      <c r="G924" s="8"/>
      <c r="H924" s="8"/>
      <c r="I924" s="8"/>
      <c r="J924" s="8"/>
      <c r="K924" s="8"/>
      <c r="L924" s="8"/>
      <c r="M924" s="8"/>
      <c r="N924" s="8"/>
      <c r="O924" s="8"/>
      <c r="P924" s="8"/>
      <c r="Q924" s="8"/>
      <c r="R924" s="8"/>
      <c r="S924" s="8"/>
      <c r="T924" s="8"/>
      <c r="U924" s="8"/>
      <c r="V924" s="8"/>
      <c r="W924" s="8"/>
      <c r="X924" s="8"/>
      <c r="Y924" s="8"/>
      <c r="Z924" s="8"/>
    </row>
    <row r="925" spans="1:26" ht="15.75" customHeight="1" x14ac:dyDescent="0.3">
      <c r="A925" s="8"/>
      <c r="B925" s="8"/>
      <c r="C925" s="9"/>
      <c r="D925" s="9"/>
      <c r="E925" s="8"/>
      <c r="F925" s="8"/>
      <c r="G925" s="8"/>
      <c r="H925" s="8"/>
      <c r="I925" s="8"/>
      <c r="J925" s="8"/>
      <c r="K925" s="8"/>
      <c r="L925" s="8"/>
      <c r="M925" s="8"/>
      <c r="N925" s="8"/>
      <c r="O925" s="8"/>
      <c r="P925" s="8"/>
      <c r="Q925" s="8"/>
      <c r="R925" s="8"/>
      <c r="S925" s="8"/>
      <c r="T925" s="8"/>
      <c r="U925" s="8"/>
      <c r="V925" s="8"/>
      <c r="W925" s="8"/>
      <c r="X925" s="8"/>
      <c r="Y925" s="8"/>
      <c r="Z925" s="8"/>
    </row>
    <row r="926" spans="1:26" ht="15.75" customHeight="1" x14ac:dyDescent="0.3">
      <c r="A926" s="8"/>
      <c r="B926" s="8"/>
      <c r="C926" s="9"/>
      <c r="D926" s="9"/>
      <c r="E926" s="8"/>
      <c r="F926" s="8"/>
      <c r="G926" s="8"/>
      <c r="H926" s="8"/>
      <c r="I926" s="8"/>
      <c r="J926" s="8"/>
      <c r="K926" s="8"/>
      <c r="L926" s="8"/>
      <c r="M926" s="8"/>
      <c r="N926" s="8"/>
      <c r="O926" s="8"/>
      <c r="P926" s="8"/>
      <c r="Q926" s="8"/>
      <c r="R926" s="8"/>
      <c r="S926" s="8"/>
      <c r="T926" s="8"/>
      <c r="U926" s="8"/>
      <c r="V926" s="8"/>
      <c r="W926" s="8"/>
      <c r="X926" s="8"/>
      <c r="Y926" s="8"/>
      <c r="Z926" s="8"/>
    </row>
    <row r="927" spans="1:26" ht="15.75" customHeight="1" x14ac:dyDescent="0.3">
      <c r="A927" s="8"/>
      <c r="B927" s="8"/>
      <c r="C927" s="9"/>
      <c r="D927" s="9"/>
      <c r="E927" s="8"/>
      <c r="F927" s="8"/>
      <c r="G927" s="8"/>
      <c r="H927" s="8"/>
      <c r="I927" s="8"/>
      <c r="J927" s="8"/>
      <c r="K927" s="8"/>
      <c r="L927" s="8"/>
      <c r="M927" s="8"/>
      <c r="N927" s="8"/>
      <c r="O927" s="8"/>
      <c r="P927" s="8"/>
      <c r="Q927" s="8"/>
      <c r="R927" s="8"/>
      <c r="S927" s="8"/>
      <c r="T927" s="8"/>
      <c r="U927" s="8"/>
      <c r="V927" s="8"/>
      <c r="W927" s="8"/>
      <c r="X927" s="8"/>
      <c r="Y927" s="8"/>
      <c r="Z927" s="8"/>
    </row>
    <row r="928" spans="1:26" ht="15.75" customHeight="1" x14ac:dyDescent="0.3">
      <c r="A928" s="8"/>
      <c r="B928" s="8"/>
      <c r="C928" s="9"/>
      <c r="D928" s="9"/>
      <c r="E928" s="8"/>
      <c r="F928" s="8"/>
      <c r="G928" s="8"/>
      <c r="H928" s="8"/>
      <c r="I928" s="8"/>
      <c r="J928" s="8"/>
      <c r="K928" s="8"/>
      <c r="L928" s="8"/>
      <c r="M928" s="8"/>
      <c r="N928" s="8"/>
      <c r="O928" s="8"/>
      <c r="P928" s="8"/>
      <c r="Q928" s="8"/>
      <c r="R928" s="8"/>
      <c r="S928" s="8"/>
      <c r="T928" s="8"/>
      <c r="U928" s="8"/>
      <c r="V928" s="8"/>
      <c r="W928" s="8"/>
      <c r="X928" s="8"/>
      <c r="Y928" s="8"/>
      <c r="Z928" s="8"/>
    </row>
    <row r="929" spans="1:26" ht="15.75" customHeight="1" x14ac:dyDescent="0.3">
      <c r="A929" s="8"/>
      <c r="B929" s="8"/>
      <c r="C929" s="9"/>
      <c r="D929" s="9"/>
      <c r="E929" s="8"/>
      <c r="F929" s="8"/>
      <c r="G929" s="8"/>
      <c r="H929" s="8"/>
      <c r="I929" s="8"/>
      <c r="J929" s="8"/>
      <c r="K929" s="8"/>
      <c r="L929" s="8"/>
      <c r="M929" s="8"/>
      <c r="N929" s="8"/>
      <c r="O929" s="8"/>
      <c r="P929" s="8"/>
      <c r="Q929" s="8"/>
      <c r="R929" s="8"/>
      <c r="S929" s="8"/>
      <c r="T929" s="8"/>
      <c r="U929" s="8"/>
      <c r="V929" s="8"/>
      <c r="W929" s="8"/>
      <c r="X929" s="8"/>
      <c r="Y929" s="8"/>
      <c r="Z929" s="8"/>
    </row>
    <row r="930" spans="1:26" ht="15.75" customHeight="1" x14ac:dyDescent="0.3">
      <c r="A930" s="8"/>
      <c r="B930" s="8"/>
      <c r="C930" s="9"/>
      <c r="D930" s="9"/>
      <c r="E930" s="8"/>
      <c r="F930" s="8"/>
      <c r="G930" s="8"/>
      <c r="H930" s="8"/>
      <c r="I930" s="8"/>
      <c r="J930" s="8"/>
      <c r="K930" s="8"/>
      <c r="L930" s="8"/>
      <c r="M930" s="8"/>
      <c r="N930" s="8"/>
      <c r="O930" s="8"/>
      <c r="P930" s="8"/>
      <c r="Q930" s="8"/>
      <c r="R930" s="8"/>
      <c r="S930" s="8"/>
      <c r="T930" s="8"/>
      <c r="U930" s="8"/>
      <c r="V930" s="8"/>
      <c r="W930" s="8"/>
      <c r="X930" s="8"/>
      <c r="Y930" s="8"/>
      <c r="Z930" s="8"/>
    </row>
    <row r="931" spans="1:26" ht="15.75" customHeight="1" x14ac:dyDescent="0.3">
      <c r="A931" s="8"/>
      <c r="B931" s="8"/>
      <c r="C931" s="9"/>
      <c r="D931" s="9"/>
      <c r="E931" s="8"/>
      <c r="F931" s="8"/>
      <c r="G931" s="8"/>
      <c r="H931" s="8"/>
      <c r="I931" s="8"/>
      <c r="J931" s="8"/>
      <c r="K931" s="8"/>
      <c r="L931" s="8"/>
      <c r="M931" s="8"/>
      <c r="N931" s="8"/>
      <c r="O931" s="8"/>
      <c r="P931" s="8"/>
      <c r="Q931" s="8"/>
      <c r="R931" s="8"/>
      <c r="S931" s="8"/>
      <c r="T931" s="8"/>
      <c r="U931" s="8"/>
      <c r="V931" s="8"/>
      <c r="W931" s="8"/>
      <c r="X931" s="8"/>
      <c r="Y931" s="8"/>
      <c r="Z931" s="8"/>
    </row>
    <row r="932" spans="1:26" ht="15.75" customHeight="1" x14ac:dyDescent="0.3">
      <c r="A932" s="8"/>
      <c r="B932" s="8"/>
      <c r="C932" s="9"/>
      <c r="D932" s="9"/>
      <c r="E932" s="8"/>
      <c r="F932" s="8"/>
      <c r="G932" s="8"/>
      <c r="H932" s="8"/>
      <c r="I932" s="8"/>
      <c r="J932" s="8"/>
      <c r="K932" s="8"/>
      <c r="L932" s="8"/>
      <c r="M932" s="8"/>
      <c r="N932" s="8"/>
      <c r="O932" s="8"/>
      <c r="P932" s="8"/>
      <c r="Q932" s="8"/>
      <c r="R932" s="8"/>
      <c r="S932" s="8"/>
      <c r="T932" s="8"/>
      <c r="U932" s="8"/>
      <c r="V932" s="8"/>
      <c r="W932" s="8"/>
      <c r="X932" s="8"/>
      <c r="Y932" s="8"/>
      <c r="Z932" s="8"/>
    </row>
    <row r="933" spans="1:26" ht="15.75" customHeight="1" x14ac:dyDescent="0.3">
      <c r="A933" s="8"/>
      <c r="B933" s="8"/>
      <c r="C933" s="9"/>
      <c r="D933" s="9"/>
      <c r="E933" s="8"/>
      <c r="F933" s="8"/>
      <c r="G933" s="8"/>
      <c r="H933" s="8"/>
      <c r="I933" s="8"/>
      <c r="J933" s="8"/>
      <c r="K933" s="8"/>
      <c r="L933" s="8"/>
      <c r="M933" s="8"/>
      <c r="N933" s="8"/>
      <c r="O933" s="8"/>
      <c r="P933" s="8"/>
      <c r="Q933" s="8"/>
      <c r="R933" s="8"/>
      <c r="S933" s="8"/>
      <c r="T933" s="8"/>
      <c r="U933" s="8"/>
      <c r="V933" s="8"/>
      <c r="W933" s="8"/>
      <c r="X933" s="8"/>
      <c r="Y933" s="8"/>
      <c r="Z933" s="8"/>
    </row>
    <row r="934" spans="1:26" ht="15.75" customHeight="1" x14ac:dyDescent="0.3">
      <c r="A934" s="8"/>
      <c r="B934" s="8"/>
      <c r="C934" s="9"/>
      <c r="D934" s="9"/>
      <c r="E934" s="8"/>
      <c r="F934" s="8"/>
      <c r="G934" s="8"/>
      <c r="H934" s="8"/>
      <c r="I934" s="8"/>
      <c r="J934" s="8"/>
      <c r="K934" s="8"/>
      <c r="L934" s="8"/>
      <c r="M934" s="8"/>
      <c r="N934" s="8"/>
      <c r="O934" s="8"/>
      <c r="P934" s="8"/>
      <c r="Q934" s="8"/>
      <c r="R934" s="8"/>
      <c r="S934" s="8"/>
      <c r="T934" s="8"/>
      <c r="U934" s="8"/>
      <c r="V934" s="8"/>
      <c r="W934" s="8"/>
      <c r="X934" s="8"/>
      <c r="Y934" s="8"/>
      <c r="Z934" s="8"/>
    </row>
    <row r="935" spans="1:26" ht="15.75" customHeight="1" x14ac:dyDescent="0.3">
      <c r="A935" s="8"/>
      <c r="B935" s="8"/>
      <c r="C935" s="9"/>
      <c r="D935" s="9"/>
      <c r="E935" s="8"/>
      <c r="F935" s="8"/>
      <c r="G935" s="8"/>
      <c r="H935" s="8"/>
      <c r="I935" s="8"/>
      <c r="J935" s="8"/>
      <c r="K935" s="8"/>
      <c r="L935" s="8"/>
      <c r="M935" s="8"/>
      <c r="N935" s="8"/>
      <c r="O935" s="8"/>
      <c r="P935" s="8"/>
      <c r="Q935" s="8"/>
      <c r="R935" s="8"/>
      <c r="S935" s="8"/>
      <c r="T935" s="8"/>
      <c r="U935" s="8"/>
      <c r="V935" s="8"/>
      <c r="W935" s="8"/>
      <c r="X935" s="8"/>
      <c r="Y935" s="8"/>
      <c r="Z935" s="8"/>
    </row>
    <row r="936" spans="1:26" ht="15.75" customHeight="1" x14ac:dyDescent="0.3">
      <c r="A936" s="8"/>
      <c r="B936" s="8"/>
      <c r="C936" s="9"/>
      <c r="D936" s="9"/>
      <c r="E936" s="8"/>
      <c r="F936" s="8"/>
      <c r="G936" s="8"/>
      <c r="H936" s="8"/>
      <c r="I936" s="8"/>
      <c r="J936" s="8"/>
      <c r="K936" s="8"/>
      <c r="L936" s="8"/>
      <c r="M936" s="8"/>
      <c r="N936" s="8"/>
      <c r="O936" s="8"/>
      <c r="P936" s="8"/>
      <c r="Q936" s="8"/>
      <c r="R936" s="8"/>
      <c r="S936" s="8"/>
      <c r="T936" s="8"/>
      <c r="U936" s="8"/>
      <c r="V936" s="8"/>
      <c r="W936" s="8"/>
      <c r="X936" s="8"/>
      <c r="Y936" s="8"/>
      <c r="Z936" s="8"/>
    </row>
    <row r="937" spans="1:26" ht="15.75" customHeight="1" x14ac:dyDescent="0.3">
      <c r="A937" s="8"/>
      <c r="B937" s="8"/>
      <c r="C937" s="9"/>
      <c r="D937" s="9"/>
      <c r="E937" s="8"/>
      <c r="F937" s="8"/>
      <c r="G937" s="8"/>
      <c r="H937" s="8"/>
      <c r="I937" s="8"/>
      <c r="J937" s="8"/>
      <c r="K937" s="8"/>
      <c r="L937" s="8"/>
      <c r="M937" s="8"/>
      <c r="N937" s="8"/>
      <c r="O937" s="8"/>
      <c r="P937" s="8"/>
      <c r="Q937" s="8"/>
      <c r="R937" s="8"/>
      <c r="S937" s="8"/>
      <c r="T937" s="8"/>
      <c r="U937" s="8"/>
      <c r="V937" s="8"/>
      <c r="W937" s="8"/>
      <c r="X937" s="8"/>
      <c r="Y937" s="8"/>
      <c r="Z937" s="8"/>
    </row>
    <row r="938" spans="1:26" ht="15.75" customHeight="1" x14ac:dyDescent="0.3">
      <c r="A938" s="8"/>
      <c r="B938" s="8"/>
      <c r="C938" s="9"/>
      <c r="D938" s="9"/>
      <c r="E938" s="8"/>
      <c r="F938" s="8"/>
      <c r="G938" s="8"/>
      <c r="H938" s="8"/>
      <c r="I938" s="8"/>
      <c r="J938" s="8"/>
      <c r="K938" s="8"/>
      <c r="L938" s="8"/>
      <c r="M938" s="8"/>
      <c r="N938" s="8"/>
      <c r="O938" s="8"/>
      <c r="P938" s="8"/>
      <c r="Q938" s="8"/>
      <c r="R938" s="8"/>
      <c r="S938" s="8"/>
      <c r="T938" s="8"/>
      <c r="U938" s="8"/>
      <c r="V938" s="8"/>
      <c r="W938" s="8"/>
      <c r="X938" s="8"/>
      <c r="Y938" s="8"/>
      <c r="Z938" s="8"/>
    </row>
    <row r="939" spans="1:26" ht="15.75" customHeight="1" x14ac:dyDescent="0.3">
      <c r="A939" s="8"/>
      <c r="B939" s="8"/>
      <c r="C939" s="9"/>
      <c r="D939" s="9"/>
      <c r="E939" s="8"/>
      <c r="F939" s="8"/>
      <c r="G939" s="8"/>
      <c r="H939" s="8"/>
      <c r="I939" s="8"/>
      <c r="J939" s="8"/>
      <c r="K939" s="8"/>
      <c r="L939" s="8"/>
      <c r="M939" s="8"/>
      <c r="N939" s="8"/>
      <c r="O939" s="8"/>
      <c r="P939" s="8"/>
      <c r="Q939" s="8"/>
      <c r="R939" s="8"/>
      <c r="S939" s="8"/>
      <c r="T939" s="8"/>
      <c r="U939" s="8"/>
      <c r="V939" s="8"/>
      <c r="W939" s="8"/>
      <c r="X939" s="8"/>
      <c r="Y939" s="8"/>
      <c r="Z939" s="8"/>
    </row>
    <row r="940" spans="1:26" ht="15.75" customHeight="1" x14ac:dyDescent="0.3">
      <c r="A940" s="8"/>
      <c r="B940" s="8"/>
      <c r="C940" s="9"/>
      <c r="D940" s="9"/>
      <c r="E940" s="8"/>
      <c r="F940" s="8"/>
      <c r="G940" s="8"/>
      <c r="H940" s="8"/>
      <c r="I940" s="8"/>
      <c r="J940" s="8"/>
      <c r="K940" s="8"/>
      <c r="L940" s="8"/>
      <c r="M940" s="8"/>
      <c r="N940" s="8"/>
      <c r="O940" s="8"/>
      <c r="P940" s="8"/>
      <c r="Q940" s="8"/>
      <c r="R940" s="8"/>
      <c r="S940" s="8"/>
      <c r="T940" s="8"/>
      <c r="U940" s="8"/>
      <c r="V940" s="8"/>
      <c r="W940" s="8"/>
      <c r="X940" s="8"/>
      <c r="Y940" s="8"/>
      <c r="Z940" s="8"/>
    </row>
    <row r="941" spans="1:26" ht="15.75" customHeight="1" x14ac:dyDescent="0.3">
      <c r="A941" s="8"/>
      <c r="B941" s="8"/>
      <c r="C941" s="9"/>
      <c r="D941" s="9"/>
      <c r="E941" s="8"/>
      <c r="F941" s="8"/>
      <c r="G941" s="8"/>
      <c r="H941" s="8"/>
      <c r="I941" s="8"/>
      <c r="J941" s="8"/>
      <c r="K941" s="8"/>
      <c r="L941" s="8"/>
      <c r="M941" s="8"/>
      <c r="N941" s="8"/>
      <c r="O941" s="8"/>
      <c r="P941" s="8"/>
      <c r="Q941" s="8"/>
      <c r="R941" s="8"/>
      <c r="S941" s="8"/>
      <c r="T941" s="8"/>
      <c r="U941" s="8"/>
      <c r="V941" s="8"/>
      <c r="W941" s="8"/>
      <c r="X941" s="8"/>
      <c r="Y941" s="8"/>
      <c r="Z941" s="8"/>
    </row>
    <row r="942" spans="1:26" ht="15.75" customHeight="1" x14ac:dyDescent="0.3">
      <c r="A942" s="8"/>
      <c r="B942" s="8"/>
      <c r="C942" s="9"/>
      <c r="D942" s="9"/>
      <c r="E942" s="8"/>
      <c r="F942" s="8"/>
      <c r="G942" s="8"/>
      <c r="H942" s="8"/>
      <c r="I942" s="8"/>
      <c r="J942" s="8"/>
      <c r="K942" s="8"/>
      <c r="L942" s="8"/>
      <c r="M942" s="8"/>
      <c r="N942" s="8"/>
      <c r="O942" s="8"/>
      <c r="P942" s="8"/>
      <c r="Q942" s="8"/>
      <c r="R942" s="8"/>
      <c r="S942" s="8"/>
      <c r="T942" s="8"/>
      <c r="U942" s="8"/>
      <c r="V942" s="8"/>
      <c r="W942" s="8"/>
      <c r="X942" s="8"/>
      <c r="Y942" s="8"/>
      <c r="Z942" s="8"/>
    </row>
    <row r="943" spans="1:26" ht="15.75" customHeight="1" x14ac:dyDescent="0.3">
      <c r="A943" s="8"/>
      <c r="B943" s="8"/>
      <c r="C943" s="9"/>
      <c r="D943" s="9"/>
      <c r="E943" s="8"/>
      <c r="F943" s="8"/>
      <c r="G943" s="8"/>
      <c r="H943" s="8"/>
      <c r="I943" s="8"/>
      <c r="J943" s="8"/>
      <c r="K943" s="8"/>
      <c r="L943" s="8"/>
      <c r="M943" s="8"/>
      <c r="N943" s="8"/>
      <c r="O943" s="8"/>
      <c r="P943" s="8"/>
      <c r="Q943" s="8"/>
      <c r="R943" s="8"/>
      <c r="S943" s="8"/>
      <c r="T943" s="8"/>
      <c r="U943" s="8"/>
      <c r="V943" s="8"/>
      <c r="W943" s="8"/>
      <c r="X943" s="8"/>
      <c r="Y943" s="8"/>
      <c r="Z943" s="8"/>
    </row>
    <row r="944" spans="1:26" ht="15.75" customHeight="1" x14ac:dyDescent="0.3">
      <c r="A944" s="8"/>
      <c r="B944" s="8"/>
      <c r="C944" s="9"/>
      <c r="D944" s="9"/>
      <c r="E944" s="8"/>
      <c r="F944" s="8"/>
      <c r="G944" s="8"/>
      <c r="H944" s="8"/>
      <c r="I944" s="8"/>
      <c r="J944" s="8"/>
      <c r="K944" s="8"/>
      <c r="L944" s="8"/>
      <c r="M944" s="8"/>
      <c r="N944" s="8"/>
      <c r="O944" s="8"/>
      <c r="P944" s="8"/>
      <c r="Q944" s="8"/>
      <c r="R944" s="8"/>
      <c r="S944" s="8"/>
      <c r="T944" s="8"/>
      <c r="U944" s="8"/>
      <c r="V944" s="8"/>
      <c r="W944" s="8"/>
      <c r="X944" s="8"/>
      <c r="Y944" s="8"/>
      <c r="Z944" s="8"/>
    </row>
    <row r="945" spans="1:26" ht="15.75" customHeight="1" x14ac:dyDescent="0.3">
      <c r="A945" s="8"/>
      <c r="B945" s="8"/>
      <c r="C945" s="9"/>
      <c r="D945" s="9"/>
      <c r="E945" s="8"/>
      <c r="F945" s="8"/>
      <c r="G945" s="8"/>
      <c r="H945" s="8"/>
      <c r="I945" s="8"/>
      <c r="J945" s="8"/>
      <c r="K945" s="8"/>
      <c r="L945" s="8"/>
      <c r="M945" s="8"/>
      <c r="N945" s="8"/>
      <c r="O945" s="8"/>
      <c r="P945" s="8"/>
      <c r="Q945" s="8"/>
      <c r="R945" s="8"/>
      <c r="S945" s="8"/>
      <c r="T945" s="8"/>
      <c r="U945" s="8"/>
      <c r="V945" s="8"/>
      <c r="W945" s="8"/>
      <c r="X945" s="8"/>
      <c r="Y945" s="8"/>
      <c r="Z945" s="8"/>
    </row>
    <row r="946" spans="1:26" ht="15.75" customHeight="1" x14ac:dyDescent="0.3">
      <c r="A946" s="8"/>
      <c r="B946" s="8"/>
      <c r="C946" s="9"/>
      <c r="D946" s="9"/>
      <c r="E946" s="8"/>
      <c r="F946" s="8"/>
      <c r="G946" s="8"/>
      <c r="H946" s="8"/>
      <c r="I946" s="8"/>
      <c r="J946" s="8"/>
      <c r="K946" s="8"/>
      <c r="L946" s="8"/>
      <c r="M946" s="8"/>
      <c r="N946" s="8"/>
      <c r="O946" s="8"/>
      <c r="P946" s="8"/>
      <c r="Q946" s="8"/>
      <c r="R946" s="8"/>
      <c r="S946" s="8"/>
      <c r="T946" s="8"/>
      <c r="U946" s="8"/>
      <c r="V946" s="8"/>
      <c r="W946" s="8"/>
      <c r="X946" s="8"/>
      <c r="Y946" s="8"/>
      <c r="Z946" s="8"/>
    </row>
    <row r="947" spans="1:26" ht="15.75" customHeight="1" x14ac:dyDescent="0.3">
      <c r="A947" s="8"/>
      <c r="B947" s="8"/>
      <c r="C947" s="9"/>
      <c r="D947" s="9"/>
      <c r="E947" s="8"/>
      <c r="F947" s="8"/>
      <c r="G947" s="8"/>
      <c r="H947" s="8"/>
      <c r="I947" s="8"/>
      <c r="J947" s="8"/>
      <c r="K947" s="8"/>
      <c r="L947" s="8"/>
      <c r="M947" s="8"/>
      <c r="N947" s="8"/>
      <c r="O947" s="8"/>
      <c r="P947" s="8"/>
      <c r="Q947" s="8"/>
      <c r="R947" s="8"/>
      <c r="S947" s="8"/>
      <c r="T947" s="8"/>
      <c r="U947" s="8"/>
      <c r="V947" s="8"/>
      <c r="W947" s="8"/>
      <c r="X947" s="8"/>
      <c r="Y947" s="8"/>
      <c r="Z947" s="8"/>
    </row>
    <row r="948" spans="1:26" ht="15.75" customHeight="1" x14ac:dyDescent="0.3">
      <c r="A948" s="8"/>
      <c r="B948" s="8"/>
      <c r="C948" s="9"/>
      <c r="D948" s="9"/>
      <c r="E948" s="8"/>
      <c r="F948" s="8"/>
      <c r="G948" s="8"/>
      <c r="H948" s="8"/>
      <c r="I948" s="8"/>
      <c r="J948" s="8"/>
      <c r="K948" s="8"/>
      <c r="L948" s="8"/>
      <c r="M948" s="8"/>
      <c r="N948" s="8"/>
      <c r="O948" s="8"/>
      <c r="P948" s="8"/>
      <c r="Q948" s="8"/>
      <c r="R948" s="8"/>
      <c r="S948" s="8"/>
      <c r="T948" s="8"/>
      <c r="U948" s="8"/>
      <c r="V948" s="8"/>
      <c r="W948" s="8"/>
      <c r="X948" s="8"/>
      <c r="Y948" s="8"/>
      <c r="Z948" s="8"/>
    </row>
    <row r="949" spans="1:26" ht="15.75" customHeight="1" x14ac:dyDescent="0.3">
      <c r="A949" s="8"/>
      <c r="B949" s="8"/>
      <c r="C949" s="9"/>
      <c r="D949" s="9"/>
      <c r="E949" s="8"/>
      <c r="F949" s="8"/>
      <c r="G949" s="8"/>
      <c r="H949" s="8"/>
      <c r="I949" s="8"/>
      <c r="J949" s="8"/>
      <c r="K949" s="8"/>
      <c r="L949" s="8"/>
      <c r="M949" s="8"/>
      <c r="N949" s="8"/>
      <c r="O949" s="8"/>
      <c r="P949" s="8"/>
      <c r="Q949" s="8"/>
      <c r="R949" s="8"/>
      <c r="S949" s="8"/>
      <c r="T949" s="8"/>
      <c r="U949" s="8"/>
      <c r="V949" s="8"/>
      <c r="W949" s="8"/>
      <c r="X949" s="8"/>
      <c r="Y949" s="8"/>
      <c r="Z949" s="8"/>
    </row>
    <row r="950" spans="1:26" ht="15.75" customHeight="1" x14ac:dyDescent="0.3">
      <c r="A950" s="8"/>
      <c r="B950" s="8"/>
      <c r="C950" s="9"/>
      <c r="D950" s="9"/>
      <c r="E950" s="8"/>
      <c r="F950" s="8"/>
      <c r="G950" s="8"/>
      <c r="H950" s="8"/>
      <c r="I950" s="8"/>
      <c r="J950" s="8"/>
      <c r="K950" s="8"/>
      <c r="L950" s="8"/>
      <c r="M950" s="8"/>
      <c r="N950" s="8"/>
      <c r="O950" s="8"/>
      <c r="P950" s="8"/>
      <c r="Q950" s="8"/>
      <c r="R950" s="8"/>
      <c r="S950" s="8"/>
      <c r="T950" s="8"/>
      <c r="U950" s="8"/>
      <c r="V950" s="8"/>
      <c r="W950" s="8"/>
      <c r="X950" s="8"/>
      <c r="Y950" s="8"/>
      <c r="Z950" s="8"/>
    </row>
    <row r="951" spans="1:26" ht="15.75" customHeight="1" x14ac:dyDescent="0.3">
      <c r="A951" s="8"/>
      <c r="B951" s="8"/>
      <c r="C951" s="9"/>
      <c r="D951" s="9"/>
      <c r="E951" s="8"/>
      <c r="F951" s="8"/>
      <c r="G951" s="8"/>
      <c r="H951" s="8"/>
      <c r="I951" s="8"/>
      <c r="J951" s="8"/>
      <c r="K951" s="8"/>
      <c r="L951" s="8"/>
      <c r="M951" s="8"/>
      <c r="N951" s="8"/>
      <c r="O951" s="8"/>
      <c r="P951" s="8"/>
      <c r="Q951" s="8"/>
      <c r="R951" s="8"/>
      <c r="S951" s="8"/>
      <c r="T951" s="8"/>
      <c r="U951" s="8"/>
      <c r="V951" s="8"/>
      <c r="W951" s="8"/>
      <c r="X951" s="8"/>
      <c r="Y951" s="8"/>
      <c r="Z951" s="8"/>
    </row>
    <row r="952" spans="1:26" ht="15.75" customHeight="1" x14ac:dyDescent="0.3">
      <c r="A952" s="8"/>
      <c r="B952" s="8"/>
      <c r="C952" s="9"/>
      <c r="D952" s="9"/>
      <c r="E952" s="8"/>
      <c r="F952" s="8"/>
      <c r="G952" s="8"/>
      <c r="H952" s="8"/>
      <c r="I952" s="8"/>
      <c r="J952" s="8"/>
      <c r="K952" s="8"/>
      <c r="L952" s="8"/>
      <c r="M952" s="8"/>
      <c r="N952" s="8"/>
      <c r="O952" s="8"/>
      <c r="P952" s="8"/>
      <c r="Q952" s="8"/>
      <c r="R952" s="8"/>
      <c r="S952" s="8"/>
      <c r="T952" s="8"/>
      <c r="U952" s="8"/>
      <c r="V952" s="8"/>
      <c r="W952" s="8"/>
      <c r="X952" s="8"/>
      <c r="Y952" s="8"/>
      <c r="Z952" s="8"/>
    </row>
    <row r="953" spans="1:26" ht="15.75" customHeight="1" x14ac:dyDescent="0.3">
      <c r="A953" s="8"/>
      <c r="B953" s="8"/>
      <c r="C953" s="9"/>
      <c r="D953" s="9"/>
      <c r="E953" s="8"/>
      <c r="F953" s="8"/>
      <c r="G953" s="8"/>
      <c r="H953" s="8"/>
      <c r="I953" s="8"/>
      <c r="J953" s="8"/>
      <c r="K953" s="8"/>
      <c r="L953" s="8"/>
      <c r="M953" s="8"/>
      <c r="N953" s="8"/>
      <c r="O953" s="8"/>
      <c r="P953" s="8"/>
      <c r="Q953" s="8"/>
      <c r="R953" s="8"/>
      <c r="S953" s="8"/>
      <c r="T953" s="8"/>
      <c r="U953" s="8"/>
      <c r="V953" s="8"/>
      <c r="W953" s="8"/>
      <c r="X953" s="8"/>
      <c r="Y953" s="8"/>
      <c r="Z953" s="8"/>
    </row>
    <row r="954" spans="1:26" ht="15.75" customHeight="1" x14ac:dyDescent="0.3">
      <c r="A954" s="8"/>
      <c r="B954" s="8"/>
      <c r="C954" s="9"/>
      <c r="D954" s="9"/>
      <c r="E954" s="8"/>
      <c r="F954" s="8"/>
      <c r="G954" s="8"/>
      <c r="H954" s="8"/>
      <c r="I954" s="8"/>
      <c r="J954" s="8"/>
      <c r="K954" s="8"/>
      <c r="L954" s="8"/>
      <c r="M954" s="8"/>
      <c r="N954" s="8"/>
      <c r="O954" s="8"/>
      <c r="P954" s="8"/>
      <c r="Q954" s="8"/>
      <c r="R954" s="8"/>
      <c r="S954" s="8"/>
      <c r="T954" s="8"/>
      <c r="U954" s="8"/>
      <c r="V954" s="8"/>
      <c r="W954" s="8"/>
      <c r="X954" s="8"/>
      <c r="Y954" s="8"/>
      <c r="Z954" s="8"/>
    </row>
    <row r="955" spans="1:26" ht="15.75" customHeight="1" x14ac:dyDescent="0.3">
      <c r="A955" s="8"/>
      <c r="B955" s="8"/>
      <c r="C955" s="9"/>
      <c r="D955" s="9"/>
      <c r="E955" s="8"/>
      <c r="F955" s="8"/>
      <c r="G955" s="8"/>
      <c r="H955" s="8"/>
      <c r="I955" s="8"/>
      <c r="J955" s="8"/>
      <c r="K955" s="8"/>
      <c r="L955" s="8"/>
      <c r="M955" s="8"/>
      <c r="N955" s="8"/>
      <c r="O955" s="8"/>
      <c r="P955" s="8"/>
      <c r="Q955" s="8"/>
      <c r="R955" s="8"/>
      <c r="S955" s="8"/>
      <c r="T955" s="8"/>
      <c r="U955" s="8"/>
      <c r="V955" s="8"/>
      <c r="W955" s="8"/>
      <c r="X955" s="8"/>
      <c r="Y955" s="8"/>
      <c r="Z955" s="8"/>
    </row>
    <row r="956" spans="1:26" ht="15.75" customHeight="1" x14ac:dyDescent="0.3">
      <c r="A956" s="8"/>
      <c r="B956" s="8"/>
      <c r="C956" s="9"/>
      <c r="D956" s="9"/>
      <c r="E956" s="8"/>
      <c r="F956" s="8"/>
      <c r="G956" s="8"/>
      <c r="H956" s="8"/>
      <c r="I956" s="8"/>
      <c r="J956" s="8"/>
      <c r="K956" s="8"/>
      <c r="L956" s="8"/>
      <c r="M956" s="8"/>
      <c r="N956" s="8"/>
      <c r="O956" s="8"/>
      <c r="P956" s="8"/>
      <c r="Q956" s="8"/>
      <c r="R956" s="8"/>
      <c r="S956" s="8"/>
      <c r="T956" s="8"/>
      <c r="U956" s="8"/>
      <c r="V956" s="8"/>
      <c r="W956" s="8"/>
      <c r="X956" s="8"/>
      <c r="Y956" s="8"/>
      <c r="Z956" s="8"/>
    </row>
    <row r="957" spans="1:26" ht="15.75" customHeight="1" x14ac:dyDescent="0.3">
      <c r="A957" s="8"/>
      <c r="B957" s="8"/>
      <c r="C957" s="9"/>
      <c r="D957" s="9"/>
      <c r="E957" s="8"/>
      <c r="F957" s="8"/>
      <c r="G957" s="8"/>
      <c r="H957" s="8"/>
      <c r="I957" s="8"/>
      <c r="J957" s="8"/>
      <c r="K957" s="8"/>
      <c r="L957" s="8"/>
      <c r="M957" s="8"/>
      <c r="N957" s="8"/>
      <c r="O957" s="8"/>
      <c r="P957" s="8"/>
      <c r="Q957" s="8"/>
      <c r="R957" s="8"/>
      <c r="S957" s="8"/>
      <c r="T957" s="8"/>
      <c r="U957" s="8"/>
      <c r="V957" s="8"/>
      <c r="W957" s="8"/>
      <c r="X957" s="8"/>
      <c r="Y957" s="8"/>
      <c r="Z957" s="8"/>
    </row>
    <row r="958" spans="1:26" ht="15.75" customHeight="1" x14ac:dyDescent="0.3">
      <c r="A958" s="8"/>
      <c r="B958" s="8"/>
      <c r="C958" s="9"/>
      <c r="D958" s="9"/>
      <c r="E958" s="8"/>
      <c r="F958" s="8"/>
      <c r="G958" s="8"/>
      <c r="H958" s="8"/>
      <c r="I958" s="8"/>
      <c r="J958" s="8"/>
      <c r="K958" s="8"/>
      <c r="L958" s="8"/>
      <c r="M958" s="8"/>
      <c r="N958" s="8"/>
      <c r="O958" s="8"/>
      <c r="P958" s="8"/>
      <c r="Q958" s="8"/>
      <c r="R958" s="8"/>
      <c r="S958" s="8"/>
      <c r="T958" s="8"/>
      <c r="U958" s="8"/>
      <c r="V958" s="8"/>
      <c r="W958" s="8"/>
      <c r="X958" s="8"/>
      <c r="Y958" s="8"/>
      <c r="Z958" s="8"/>
    </row>
    <row r="959" spans="1:26" ht="15.75" customHeight="1" x14ac:dyDescent="0.3">
      <c r="A959" s="8"/>
      <c r="B959" s="8"/>
      <c r="C959" s="9"/>
      <c r="D959" s="9"/>
      <c r="E959" s="8"/>
      <c r="F959" s="8"/>
      <c r="G959" s="8"/>
      <c r="H959" s="8"/>
      <c r="I959" s="8"/>
      <c r="J959" s="8"/>
      <c r="K959" s="8"/>
      <c r="L959" s="8"/>
      <c r="M959" s="8"/>
      <c r="N959" s="8"/>
      <c r="O959" s="8"/>
      <c r="P959" s="8"/>
      <c r="Q959" s="8"/>
      <c r="R959" s="8"/>
      <c r="S959" s="8"/>
      <c r="T959" s="8"/>
      <c r="U959" s="8"/>
      <c r="V959" s="8"/>
      <c r="W959" s="8"/>
      <c r="X959" s="8"/>
      <c r="Y959" s="8"/>
      <c r="Z959" s="8"/>
    </row>
    <row r="960" spans="1:26" ht="15.75" customHeight="1" x14ac:dyDescent="0.3">
      <c r="A960" s="8"/>
      <c r="B960" s="8"/>
      <c r="C960" s="9"/>
      <c r="D960" s="9"/>
      <c r="E960" s="8"/>
      <c r="F960" s="8"/>
      <c r="G960" s="8"/>
      <c r="H960" s="8"/>
      <c r="I960" s="8"/>
      <c r="J960" s="8"/>
      <c r="K960" s="8"/>
      <c r="L960" s="8"/>
      <c r="M960" s="8"/>
      <c r="N960" s="8"/>
      <c r="O960" s="8"/>
      <c r="P960" s="8"/>
      <c r="Q960" s="8"/>
      <c r="R960" s="8"/>
      <c r="S960" s="8"/>
      <c r="T960" s="8"/>
      <c r="U960" s="8"/>
      <c r="V960" s="8"/>
      <c r="W960" s="8"/>
      <c r="X960" s="8"/>
      <c r="Y960" s="8"/>
      <c r="Z960" s="8"/>
    </row>
    <row r="961" spans="1:26" ht="15.75" customHeight="1" x14ac:dyDescent="0.3">
      <c r="A961" s="8"/>
      <c r="B961" s="8"/>
      <c r="C961" s="9"/>
      <c r="D961" s="9"/>
      <c r="E961" s="8"/>
      <c r="F961" s="8"/>
      <c r="G961" s="8"/>
      <c r="H961" s="8"/>
      <c r="I961" s="8"/>
      <c r="J961" s="8"/>
      <c r="K961" s="8"/>
      <c r="L961" s="8"/>
      <c r="M961" s="8"/>
      <c r="N961" s="8"/>
      <c r="O961" s="8"/>
      <c r="P961" s="8"/>
      <c r="Q961" s="8"/>
      <c r="R961" s="8"/>
      <c r="S961" s="8"/>
      <c r="T961" s="8"/>
      <c r="U961" s="8"/>
      <c r="V961" s="8"/>
      <c r="W961" s="8"/>
      <c r="X961" s="8"/>
      <c r="Y961" s="8"/>
      <c r="Z961" s="8"/>
    </row>
    <row r="962" spans="1:26" ht="15.75" customHeight="1" x14ac:dyDescent="0.3">
      <c r="A962" s="8"/>
      <c r="B962" s="8"/>
      <c r="C962" s="9"/>
      <c r="D962" s="9"/>
      <c r="E962" s="8"/>
      <c r="F962" s="8"/>
      <c r="G962" s="8"/>
      <c r="H962" s="8"/>
      <c r="I962" s="8"/>
      <c r="J962" s="8"/>
      <c r="K962" s="8"/>
      <c r="L962" s="8"/>
      <c r="M962" s="8"/>
      <c r="N962" s="8"/>
      <c r="O962" s="8"/>
      <c r="P962" s="8"/>
      <c r="Q962" s="8"/>
      <c r="R962" s="8"/>
      <c r="S962" s="8"/>
      <c r="T962" s="8"/>
      <c r="U962" s="8"/>
      <c r="V962" s="8"/>
      <c r="W962" s="8"/>
      <c r="X962" s="8"/>
      <c r="Y962" s="8"/>
      <c r="Z962" s="8"/>
    </row>
    <row r="963" spans="1:26" ht="15.75" customHeight="1" x14ac:dyDescent="0.3">
      <c r="A963" s="8"/>
      <c r="B963" s="8"/>
      <c r="C963" s="9"/>
      <c r="D963" s="9"/>
      <c r="E963" s="8"/>
      <c r="F963" s="8"/>
      <c r="G963" s="8"/>
      <c r="H963" s="8"/>
      <c r="I963" s="8"/>
      <c r="J963" s="8"/>
      <c r="K963" s="8"/>
      <c r="L963" s="8"/>
      <c r="M963" s="8"/>
      <c r="N963" s="8"/>
      <c r="O963" s="8"/>
      <c r="P963" s="8"/>
      <c r="Q963" s="8"/>
      <c r="R963" s="8"/>
      <c r="S963" s="8"/>
      <c r="T963" s="8"/>
      <c r="U963" s="8"/>
      <c r="V963" s="8"/>
      <c r="W963" s="8"/>
      <c r="X963" s="8"/>
      <c r="Y963" s="8"/>
      <c r="Z963" s="8"/>
    </row>
    <row r="964" spans="1:26" ht="15.75" customHeight="1" x14ac:dyDescent="0.3">
      <c r="A964" s="8"/>
      <c r="B964" s="8"/>
      <c r="C964" s="9"/>
      <c r="D964" s="9"/>
      <c r="E964" s="8"/>
      <c r="F964" s="8"/>
      <c r="G964" s="8"/>
      <c r="H964" s="8"/>
      <c r="I964" s="8"/>
      <c r="J964" s="8"/>
      <c r="K964" s="8"/>
      <c r="L964" s="8"/>
      <c r="M964" s="8"/>
      <c r="N964" s="8"/>
      <c r="O964" s="8"/>
      <c r="P964" s="8"/>
      <c r="Q964" s="8"/>
      <c r="R964" s="8"/>
      <c r="S964" s="8"/>
      <c r="T964" s="8"/>
      <c r="U964" s="8"/>
      <c r="V964" s="8"/>
      <c r="W964" s="8"/>
      <c r="X964" s="8"/>
      <c r="Y964" s="8"/>
      <c r="Z964" s="8"/>
    </row>
    <row r="965" spans="1:26" ht="15.75" customHeight="1" x14ac:dyDescent="0.3">
      <c r="A965" s="8"/>
      <c r="B965" s="8"/>
      <c r="C965" s="9"/>
      <c r="D965" s="9"/>
      <c r="E965" s="8"/>
      <c r="F965" s="8"/>
      <c r="G965" s="8"/>
      <c r="H965" s="8"/>
      <c r="I965" s="8"/>
      <c r="J965" s="8"/>
      <c r="K965" s="8"/>
      <c r="L965" s="8"/>
      <c r="M965" s="8"/>
      <c r="N965" s="8"/>
      <c r="O965" s="8"/>
      <c r="P965" s="8"/>
      <c r="Q965" s="8"/>
      <c r="R965" s="8"/>
      <c r="S965" s="8"/>
      <c r="T965" s="8"/>
      <c r="U965" s="8"/>
      <c r="V965" s="8"/>
      <c r="W965" s="8"/>
      <c r="X965" s="8"/>
      <c r="Y965" s="8"/>
      <c r="Z965" s="8"/>
    </row>
    <row r="966" spans="1:26" ht="15.75" customHeight="1" x14ac:dyDescent="0.3">
      <c r="A966" s="8"/>
      <c r="B966" s="8"/>
      <c r="C966" s="9"/>
      <c r="D966" s="9"/>
      <c r="E966" s="8"/>
      <c r="F966" s="8"/>
      <c r="G966" s="8"/>
      <c r="H966" s="8"/>
      <c r="I966" s="8"/>
      <c r="J966" s="8"/>
      <c r="K966" s="8"/>
      <c r="L966" s="8"/>
      <c r="M966" s="8"/>
      <c r="N966" s="8"/>
      <c r="O966" s="8"/>
      <c r="P966" s="8"/>
      <c r="Q966" s="8"/>
      <c r="R966" s="8"/>
      <c r="S966" s="8"/>
      <c r="T966" s="8"/>
      <c r="U966" s="8"/>
      <c r="V966" s="8"/>
      <c r="W966" s="8"/>
      <c r="X966" s="8"/>
      <c r="Y966" s="8"/>
      <c r="Z966" s="8"/>
    </row>
    <row r="967" spans="1:26" ht="15.75" customHeight="1" x14ac:dyDescent="0.3">
      <c r="A967" s="8"/>
      <c r="B967" s="8"/>
      <c r="C967" s="9"/>
      <c r="D967" s="9"/>
      <c r="E967" s="8"/>
      <c r="F967" s="8"/>
      <c r="G967" s="8"/>
      <c r="H967" s="8"/>
      <c r="I967" s="8"/>
      <c r="J967" s="8"/>
      <c r="K967" s="8"/>
      <c r="L967" s="8"/>
      <c r="M967" s="8"/>
      <c r="N967" s="8"/>
      <c r="O967" s="8"/>
      <c r="P967" s="8"/>
      <c r="Q967" s="8"/>
      <c r="R967" s="8"/>
      <c r="S967" s="8"/>
      <c r="T967" s="8"/>
      <c r="U967" s="8"/>
      <c r="V967" s="8"/>
      <c r="W967" s="8"/>
      <c r="X967" s="8"/>
      <c r="Y967" s="8"/>
      <c r="Z967" s="8"/>
    </row>
    <row r="968" spans="1:26" ht="15.75" customHeight="1" x14ac:dyDescent="0.3">
      <c r="A968" s="8"/>
      <c r="B968" s="8"/>
      <c r="C968" s="9"/>
      <c r="D968" s="9"/>
      <c r="E968" s="8"/>
      <c r="F968" s="8"/>
      <c r="G968" s="8"/>
      <c r="H968" s="8"/>
      <c r="I968" s="8"/>
      <c r="J968" s="8"/>
      <c r="K968" s="8"/>
      <c r="L968" s="8"/>
      <c r="M968" s="8"/>
      <c r="N968" s="8"/>
      <c r="O968" s="8"/>
      <c r="P968" s="8"/>
      <c r="Q968" s="8"/>
      <c r="R968" s="8"/>
      <c r="S968" s="8"/>
      <c r="T968" s="8"/>
      <c r="U968" s="8"/>
      <c r="V968" s="8"/>
      <c r="W968" s="8"/>
      <c r="X968" s="8"/>
      <c r="Y968" s="8"/>
      <c r="Z968" s="8"/>
    </row>
    <row r="969" spans="1:26" ht="15.75" customHeight="1" x14ac:dyDescent="0.3">
      <c r="A969" s="8"/>
      <c r="B969" s="8"/>
      <c r="C969" s="9"/>
      <c r="D969" s="9"/>
      <c r="E969" s="8"/>
      <c r="F969" s="8"/>
      <c r="G969" s="8"/>
      <c r="H969" s="8"/>
      <c r="I969" s="8"/>
      <c r="J969" s="8"/>
      <c r="K969" s="8"/>
      <c r="L969" s="8"/>
      <c r="M969" s="8"/>
      <c r="N969" s="8"/>
      <c r="O969" s="8"/>
      <c r="P969" s="8"/>
      <c r="Q969" s="8"/>
      <c r="R969" s="8"/>
      <c r="S969" s="8"/>
      <c r="T969" s="8"/>
      <c r="U969" s="8"/>
      <c r="V969" s="8"/>
      <c r="W969" s="8"/>
      <c r="X969" s="8"/>
      <c r="Y969" s="8"/>
      <c r="Z969" s="8"/>
    </row>
    <row r="970" spans="1:26" ht="15.75" customHeight="1" x14ac:dyDescent="0.3">
      <c r="A970" s="8"/>
      <c r="B970" s="8"/>
      <c r="C970" s="9"/>
      <c r="D970" s="9"/>
      <c r="E970" s="8"/>
      <c r="F970" s="8"/>
      <c r="G970" s="8"/>
      <c r="H970" s="8"/>
      <c r="I970" s="8"/>
      <c r="J970" s="8"/>
      <c r="K970" s="8"/>
      <c r="L970" s="8"/>
      <c r="M970" s="8"/>
      <c r="N970" s="8"/>
      <c r="O970" s="8"/>
      <c r="P970" s="8"/>
      <c r="Q970" s="8"/>
      <c r="R970" s="8"/>
      <c r="S970" s="8"/>
      <c r="T970" s="8"/>
      <c r="U970" s="8"/>
      <c r="V970" s="8"/>
      <c r="W970" s="8"/>
      <c r="X970" s="8"/>
      <c r="Y970" s="8"/>
      <c r="Z970" s="8"/>
    </row>
    <row r="971" spans="1:26" ht="15.75" customHeight="1" x14ac:dyDescent="0.3">
      <c r="A971" s="8"/>
      <c r="B971" s="8"/>
      <c r="C971" s="9"/>
      <c r="D971" s="9"/>
      <c r="E971" s="8"/>
      <c r="F971" s="8"/>
      <c r="G971" s="8"/>
      <c r="H971" s="8"/>
      <c r="I971" s="8"/>
      <c r="J971" s="8"/>
      <c r="K971" s="8"/>
      <c r="L971" s="8"/>
      <c r="M971" s="8"/>
      <c r="N971" s="8"/>
      <c r="O971" s="8"/>
      <c r="P971" s="8"/>
      <c r="Q971" s="8"/>
      <c r="R971" s="8"/>
      <c r="S971" s="8"/>
      <c r="T971" s="8"/>
      <c r="U971" s="8"/>
      <c r="V971" s="8"/>
      <c r="W971" s="8"/>
      <c r="X971" s="8"/>
      <c r="Y971" s="8"/>
      <c r="Z971" s="8"/>
    </row>
    <row r="972" spans="1:26" ht="15.75" customHeight="1" x14ac:dyDescent="0.3">
      <c r="A972" s="8"/>
      <c r="B972" s="8"/>
      <c r="C972" s="9"/>
      <c r="D972" s="9"/>
      <c r="E972" s="8"/>
      <c r="F972" s="8"/>
      <c r="G972" s="8"/>
      <c r="H972" s="8"/>
      <c r="I972" s="8"/>
      <c r="J972" s="8"/>
      <c r="K972" s="8"/>
      <c r="L972" s="8"/>
      <c r="M972" s="8"/>
      <c r="N972" s="8"/>
      <c r="O972" s="8"/>
      <c r="P972" s="8"/>
      <c r="Q972" s="8"/>
      <c r="R972" s="8"/>
      <c r="S972" s="8"/>
      <c r="T972" s="8"/>
      <c r="U972" s="8"/>
      <c r="V972" s="8"/>
      <c r="W972" s="8"/>
      <c r="X972" s="8"/>
      <c r="Y972" s="8"/>
      <c r="Z972" s="8"/>
    </row>
    <row r="973" spans="1:26" ht="15.75" customHeight="1" x14ac:dyDescent="0.3">
      <c r="A973" s="8"/>
      <c r="B973" s="8"/>
      <c r="C973" s="9"/>
      <c r="D973" s="9"/>
      <c r="E973" s="8"/>
      <c r="F973" s="8"/>
      <c r="G973" s="8"/>
      <c r="H973" s="8"/>
      <c r="I973" s="8"/>
      <c r="J973" s="8"/>
      <c r="K973" s="8"/>
      <c r="L973" s="8"/>
      <c r="M973" s="8"/>
      <c r="N973" s="8"/>
      <c r="O973" s="8"/>
      <c r="P973" s="8"/>
      <c r="Q973" s="8"/>
      <c r="R973" s="8"/>
      <c r="S973" s="8"/>
      <c r="T973" s="8"/>
      <c r="U973" s="8"/>
      <c r="V973" s="8"/>
      <c r="W973" s="8"/>
      <c r="X973" s="8"/>
      <c r="Y973" s="8"/>
      <c r="Z973" s="8"/>
    </row>
    <row r="974" spans="1:26" ht="15.75" customHeight="1" x14ac:dyDescent="0.3">
      <c r="A974" s="8"/>
      <c r="B974" s="8"/>
      <c r="C974" s="9"/>
      <c r="D974" s="9"/>
      <c r="E974" s="8"/>
      <c r="F974" s="8"/>
      <c r="G974" s="8"/>
      <c r="H974" s="8"/>
      <c r="I974" s="8"/>
      <c r="J974" s="8"/>
      <c r="K974" s="8"/>
      <c r="L974" s="8"/>
      <c r="M974" s="8"/>
      <c r="N974" s="8"/>
      <c r="O974" s="8"/>
      <c r="P974" s="8"/>
      <c r="Q974" s="8"/>
      <c r="R974" s="8"/>
      <c r="S974" s="8"/>
      <c r="T974" s="8"/>
      <c r="U974" s="8"/>
      <c r="V974" s="8"/>
      <c r="W974" s="8"/>
      <c r="X974" s="8"/>
      <c r="Y974" s="8"/>
      <c r="Z974" s="8"/>
    </row>
    <row r="975" spans="1:26" ht="15.75" customHeight="1" x14ac:dyDescent="0.3">
      <c r="A975" s="8"/>
      <c r="B975" s="8"/>
      <c r="C975" s="9"/>
      <c r="D975" s="9"/>
      <c r="E975" s="8"/>
      <c r="F975" s="8"/>
      <c r="G975" s="8"/>
      <c r="H975" s="8"/>
      <c r="I975" s="8"/>
      <c r="J975" s="8"/>
      <c r="K975" s="8"/>
      <c r="L975" s="8"/>
      <c r="M975" s="8"/>
      <c r="N975" s="8"/>
      <c r="O975" s="8"/>
      <c r="P975" s="8"/>
      <c r="Q975" s="8"/>
      <c r="R975" s="8"/>
      <c r="S975" s="8"/>
      <c r="T975" s="8"/>
      <c r="U975" s="8"/>
      <c r="V975" s="8"/>
      <c r="W975" s="8"/>
      <c r="X975" s="8"/>
      <c r="Y975" s="8"/>
      <c r="Z975" s="8"/>
    </row>
    <row r="976" spans="1:26" ht="15.75" customHeight="1" x14ac:dyDescent="0.3">
      <c r="A976" s="8"/>
      <c r="B976" s="8"/>
      <c r="C976" s="9"/>
      <c r="D976" s="9"/>
      <c r="E976" s="8"/>
      <c r="F976" s="8"/>
      <c r="G976" s="8"/>
      <c r="H976" s="8"/>
      <c r="I976" s="8"/>
      <c r="J976" s="8"/>
      <c r="K976" s="8"/>
      <c r="L976" s="8"/>
      <c r="M976" s="8"/>
      <c r="N976" s="8"/>
      <c r="O976" s="8"/>
      <c r="P976" s="8"/>
      <c r="Q976" s="8"/>
      <c r="R976" s="8"/>
      <c r="S976" s="8"/>
      <c r="T976" s="8"/>
      <c r="U976" s="8"/>
      <c r="V976" s="8"/>
      <c r="W976" s="8"/>
      <c r="X976" s="8"/>
      <c r="Y976" s="8"/>
      <c r="Z976" s="8"/>
    </row>
    <row r="977" spans="1:26" ht="15.75" customHeight="1" x14ac:dyDescent="0.3">
      <c r="A977" s="8"/>
      <c r="B977" s="8"/>
      <c r="C977" s="9"/>
      <c r="D977" s="9"/>
      <c r="E977" s="8"/>
      <c r="F977" s="8"/>
      <c r="G977" s="8"/>
      <c r="H977" s="8"/>
      <c r="I977" s="8"/>
      <c r="J977" s="8"/>
      <c r="K977" s="8"/>
      <c r="L977" s="8"/>
      <c r="M977" s="8"/>
      <c r="N977" s="8"/>
      <c r="O977" s="8"/>
      <c r="P977" s="8"/>
      <c r="Q977" s="8"/>
      <c r="R977" s="8"/>
      <c r="S977" s="8"/>
      <c r="T977" s="8"/>
      <c r="U977" s="8"/>
      <c r="V977" s="8"/>
      <c r="W977" s="8"/>
      <c r="X977" s="8"/>
      <c r="Y977" s="8"/>
      <c r="Z977" s="8"/>
    </row>
    <row r="978" spans="1:26" ht="15.75" customHeight="1" x14ac:dyDescent="0.3">
      <c r="A978" s="8"/>
      <c r="B978" s="8"/>
      <c r="C978" s="9"/>
      <c r="D978" s="9"/>
      <c r="E978" s="8"/>
      <c r="F978" s="8"/>
      <c r="G978" s="8"/>
      <c r="H978" s="8"/>
      <c r="I978" s="8"/>
      <c r="J978" s="8"/>
      <c r="K978" s="8"/>
      <c r="L978" s="8"/>
      <c r="M978" s="8"/>
      <c r="N978" s="8"/>
      <c r="O978" s="8"/>
      <c r="P978" s="8"/>
      <c r="Q978" s="8"/>
      <c r="R978" s="8"/>
      <c r="S978" s="8"/>
      <c r="T978" s="8"/>
      <c r="U978" s="8"/>
      <c r="V978" s="8"/>
      <c r="W978" s="8"/>
      <c r="X978" s="8"/>
      <c r="Y978" s="8"/>
      <c r="Z978" s="8"/>
    </row>
    <row r="979" spans="1:26" ht="15.75" customHeight="1" x14ac:dyDescent="0.3">
      <c r="A979" s="8"/>
      <c r="B979" s="8"/>
      <c r="C979" s="9"/>
      <c r="D979" s="9"/>
      <c r="E979" s="8"/>
      <c r="F979" s="8"/>
      <c r="G979" s="8"/>
      <c r="H979" s="8"/>
      <c r="I979" s="8"/>
      <c r="J979" s="8"/>
      <c r="K979" s="8"/>
      <c r="L979" s="8"/>
      <c r="M979" s="8"/>
      <c r="N979" s="8"/>
      <c r="O979" s="8"/>
      <c r="P979" s="8"/>
      <c r="Q979" s="8"/>
      <c r="R979" s="8"/>
      <c r="S979" s="8"/>
      <c r="T979" s="8"/>
      <c r="U979" s="8"/>
      <c r="V979" s="8"/>
      <c r="W979" s="8"/>
      <c r="X979" s="8"/>
      <c r="Y979" s="8"/>
      <c r="Z979" s="8"/>
    </row>
    <row r="980" spans="1:26" ht="15.75" customHeight="1" x14ac:dyDescent="0.3">
      <c r="A980" s="8"/>
      <c r="B980" s="8"/>
      <c r="C980" s="9"/>
      <c r="D980" s="9"/>
      <c r="E980" s="8"/>
      <c r="F980" s="8"/>
      <c r="G980" s="8"/>
      <c r="H980" s="8"/>
      <c r="I980" s="8"/>
      <c r="J980" s="8"/>
      <c r="K980" s="8"/>
      <c r="L980" s="8"/>
      <c r="M980" s="8"/>
      <c r="N980" s="8"/>
      <c r="O980" s="8"/>
      <c r="P980" s="8"/>
      <c r="Q980" s="8"/>
      <c r="R980" s="8"/>
      <c r="S980" s="8"/>
      <c r="T980" s="8"/>
      <c r="U980" s="8"/>
      <c r="V980" s="8"/>
      <c r="W980" s="8"/>
      <c r="X980" s="8"/>
      <c r="Y980" s="8"/>
      <c r="Z980" s="8"/>
    </row>
    <row r="981" spans="1:26" ht="15.75" customHeight="1" x14ac:dyDescent="0.3">
      <c r="A981" s="8"/>
      <c r="B981" s="8"/>
      <c r="C981" s="9"/>
      <c r="D981" s="9"/>
      <c r="E981" s="8"/>
      <c r="F981" s="8"/>
      <c r="G981" s="8"/>
      <c r="H981" s="8"/>
      <c r="I981" s="8"/>
      <c r="J981" s="8"/>
      <c r="K981" s="8"/>
      <c r="L981" s="8"/>
      <c r="M981" s="8"/>
      <c r="N981" s="8"/>
      <c r="O981" s="8"/>
      <c r="P981" s="8"/>
      <c r="Q981" s="8"/>
      <c r="R981" s="8"/>
      <c r="S981" s="8"/>
      <c r="T981" s="8"/>
      <c r="U981" s="8"/>
      <c r="V981" s="8"/>
      <c r="W981" s="8"/>
      <c r="X981" s="8"/>
      <c r="Y981" s="8"/>
      <c r="Z981" s="8"/>
    </row>
    <row r="982" spans="1:26" ht="15.75" customHeight="1" x14ac:dyDescent="0.3">
      <c r="A982" s="8"/>
      <c r="B982" s="8"/>
      <c r="C982" s="9"/>
      <c r="D982" s="9"/>
      <c r="E982" s="8"/>
      <c r="F982" s="8"/>
      <c r="G982" s="8"/>
      <c r="H982" s="8"/>
      <c r="I982" s="8"/>
      <c r="J982" s="8"/>
      <c r="K982" s="8"/>
      <c r="L982" s="8"/>
      <c r="M982" s="8"/>
      <c r="N982" s="8"/>
      <c r="O982" s="8"/>
      <c r="P982" s="8"/>
      <c r="Q982" s="8"/>
      <c r="R982" s="8"/>
      <c r="S982" s="8"/>
      <c r="T982" s="8"/>
      <c r="U982" s="8"/>
      <c r="V982" s="8"/>
      <c r="W982" s="8"/>
      <c r="X982" s="8"/>
      <c r="Y982" s="8"/>
      <c r="Z982" s="8"/>
    </row>
    <row r="983" spans="1:26" ht="15.75" customHeight="1" x14ac:dyDescent="0.3">
      <c r="A983" s="8"/>
      <c r="B983" s="8"/>
      <c r="C983" s="9"/>
      <c r="D983" s="9"/>
      <c r="E983" s="8"/>
      <c r="F983" s="8"/>
      <c r="G983" s="8"/>
      <c r="H983" s="8"/>
      <c r="I983" s="8"/>
      <c r="J983" s="8"/>
      <c r="K983" s="8"/>
      <c r="L983" s="8"/>
      <c r="M983" s="8"/>
      <c r="N983" s="8"/>
      <c r="O983" s="8"/>
      <c r="P983" s="8"/>
      <c r="Q983" s="8"/>
      <c r="R983" s="8"/>
      <c r="S983" s="8"/>
      <c r="T983" s="8"/>
      <c r="U983" s="8"/>
      <c r="V983" s="8"/>
      <c r="W983" s="8"/>
      <c r="X983" s="8"/>
      <c r="Y983" s="8"/>
      <c r="Z983" s="8"/>
    </row>
    <row r="984" spans="1:26" ht="15.75" customHeight="1" x14ac:dyDescent="0.3">
      <c r="A984" s="8"/>
      <c r="B984" s="8"/>
      <c r="C984" s="9"/>
      <c r="D984" s="9"/>
      <c r="E984" s="8"/>
      <c r="F984" s="8"/>
      <c r="G984" s="8"/>
      <c r="H984" s="8"/>
      <c r="I984" s="8"/>
      <c r="J984" s="8"/>
      <c r="K984" s="8"/>
      <c r="L984" s="8"/>
      <c r="M984" s="8"/>
      <c r="N984" s="8"/>
      <c r="O984" s="8"/>
      <c r="P984" s="8"/>
      <c r="Q984" s="8"/>
      <c r="R984" s="8"/>
      <c r="S984" s="8"/>
      <c r="T984" s="8"/>
      <c r="U984" s="8"/>
      <c r="V984" s="8"/>
      <c r="W984" s="8"/>
      <c r="X984" s="8"/>
      <c r="Y984" s="8"/>
      <c r="Z984" s="8"/>
    </row>
    <row r="985" spans="1:26" ht="15.75" customHeight="1" x14ac:dyDescent="0.3">
      <c r="A985" s="8"/>
      <c r="B985" s="8"/>
      <c r="C985" s="9"/>
      <c r="D985" s="9"/>
      <c r="E985" s="8"/>
      <c r="F985" s="8"/>
      <c r="G985" s="8"/>
      <c r="H985" s="8"/>
      <c r="I985" s="8"/>
      <c r="J985" s="8"/>
      <c r="K985" s="8"/>
      <c r="L985" s="8"/>
      <c r="M985" s="8"/>
      <c r="N985" s="8"/>
      <c r="O985" s="8"/>
      <c r="P985" s="8"/>
      <c r="Q985" s="8"/>
      <c r="R985" s="8"/>
      <c r="S985" s="8"/>
      <c r="T985" s="8"/>
      <c r="U985" s="8"/>
      <c r="V985" s="8"/>
      <c r="W985" s="8"/>
      <c r="X985" s="8"/>
      <c r="Y985" s="8"/>
      <c r="Z985" s="8"/>
    </row>
    <row r="986" spans="1:26" ht="15.75" customHeight="1" x14ac:dyDescent="0.3">
      <c r="A986" s="8"/>
      <c r="B986" s="8"/>
      <c r="C986" s="9"/>
      <c r="D986" s="9"/>
      <c r="E986" s="8"/>
      <c r="F986" s="8"/>
      <c r="G986" s="8"/>
      <c r="H986" s="8"/>
      <c r="I986" s="8"/>
      <c r="J986" s="8"/>
      <c r="K986" s="8"/>
      <c r="L986" s="8"/>
      <c r="M986" s="8"/>
      <c r="N986" s="8"/>
      <c r="O986" s="8"/>
      <c r="P986" s="8"/>
      <c r="Q986" s="8"/>
      <c r="R986" s="8"/>
      <c r="S986" s="8"/>
      <c r="T986" s="8"/>
      <c r="U986" s="8"/>
      <c r="V986" s="8"/>
      <c r="W986" s="8"/>
      <c r="X986" s="8"/>
      <c r="Y986" s="8"/>
      <c r="Z986" s="8"/>
    </row>
    <row r="987" spans="1:26" ht="15.75" customHeight="1" x14ac:dyDescent="0.3">
      <c r="A987" s="8"/>
      <c r="B987" s="8"/>
      <c r="C987" s="9"/>
      <c r="D987" s="9"/>
      <c r="E987" s="8"/>
      <c r="F987" s="8"/>
      <c r="G987" s="8"/>
      <c r="H987" s="8"/>
      <c r="I987" s="8"/>
      <c r="J987" s="8"/>
      <c r="K987" s="8"/>
      <c r="L987" s="8"/>
      <c r="M987" s="8"/>
      <c r="N987" s="8"/>
      <c r="O987" s="8"/>
      <c r="P987" s="8"/>
      <c r="Q987" s="8"/>
      <c r="R987" s="8"/>
      <c r="S987" s="8"/>
      <c r="T987" s="8"/>
      <c r="U987" s="8"/>
      <c r="V987" s="8"/>
      <c r="W987" s="8"/>
      <c r="X987" s="8"/>
      <c r="Y987" s="8"/>
      <c r="Z987" s="8"/>
    </row>
    <row r="988" spans="1:26" ht="15.75" customHeight="1" x14ac:dyDescent="0.3">
      <c r="A988" s="8"/>
      <c r="B988" s="8"/>
      <c r="C988" s="9"/>
      <c r="D988" s="9"/>
      <c r="E988" s="8"/>
      <c r="F988" s="8"/>
      <c r="G988" s="8"/>
      <c r="H988" s="8"/>
      <c r="I988" s="8"/>
      <c r="J988" s="8"/>
      <c r="K988" s="8"/>
      <c r="L988" s="8"/>
      <c r="M988" s="8"/>
      <c r="N988" s="8"/>
      <c r="O988" s="8"/>
      <c r="P988" s="8"/>
      <c r="Q988" s="8"/>
      <c r="R988" s="8"/>
      <c r="S988" s="8"/>
      <c r="T988" s="8"/>
      <c r="U988" s="8"/>
      <c r="V988" s="8"/>
      <c r="W988" s="8"/>
      <c r="X988" s="8"/>
      <c r="Y988" s="8"/>
      <c r="Z988" s="8"/>
    </row>
    <row r="989" spans="1:26" ht="15.75" customHeight="1" x14ac:dyDescent="0.3">
      <c r="A989" s="8"/>
      <c r="B989" s="8"/>
      <c r="C989" s="9"/>
      <c r="D989" s="9"/>
      <c r="E989" s="8"/>
      <c r="F989" s="8"/>
      <c r="G989" s="8"/>
      <c r="H989" s="8"/>
      <c r="I989" s="8"/>
      <c r="J989" s="8"/>
      <c r="K989" s="8"/>
      <c r="L989" s="8"/>
      <c r="M989" s="8"/>
      <c r="N989" s="8"/>
      <c r="O989" s="8"/>
      <c r="P989" s="8"/>
      <c r="Q989" s="8"/>
      <c r="R989" s="8"/>
      <c r="S989" s="8"/>
      <c r="T989" s="8"/>
      <c r="U989" s="8"/>
      <c r="V989" s="8"/>
      <c r="W989" s="8"/>
      <c r="X989" s="8"/>
      <c r="Y989" s="8"/>
      <c r="Z989" s="8"/>
    </row>
    <row r="990" spans="1:26" ht="15.75" customHeight="1" x14ac:dyDescent="0.3">
      <c r="A990" s="8"/>
      <c r="B990" s="8"/>
      <c r="C990" s="9"/>
      <c r="D990" s="9"/>
      <c r="E990" s="8"/>
      <c r="F990" s="8"/>
      <c r="G990" s="8"/>
      <c r="H990" s="8"/>
      <c r="I990" s="8"/>
      <c r="J990" s="8"/>
      <c r="K990" s="8"/>
      <c r="L990" s="8"/>
      <c r="M990" s="8"/>
      <c r="N990" s="8"/>
      <c r="O990" s="8"/>
      <c r="P990" s="8"/>
      <c r="Q990" s="8"/>
      <c r="R990" s="8"/>
      <c r="S990" s="8"/>
      <c r="T990" s="8"/>
      <c r="U990" s="8"/>
      <c r="V990" s="8"/>
      <c r="W990" s="8"/>
      <c r="X990" s="8"/>
      <c r="Y990" s="8"/>
      <c r="Z990" s="8"/>
    </row>
    <row r="991" spans="1:26" ht="15.75" customHeight="1" x14ac:dyDescent="0.3">
      <c r="A991" s="8"/>
      <c r="B991" s="8"/>
      <c r="C991" s="9"/>
      <c r="D991" s="9"/>
      <c r="E991" s="8"/>
      <c r="F991" s="8"/>
      <c r="G991" s="8"/>
      <c r="H991" s="8"/>
      <c r="I991" s="8"/>
      <c r="J991" s="8"/>
      <c r="K991" s="8"/>
      <c r="L991" s="8"/>
      <c r="M991" s="8"/>
      <c r="N991" s="8"/>
      <c r="O991" s="8"/>
      <c r="P991" s="8"/>
      <c r="Q991" s="8"/>
      <c r="R991" s="8"/>
      <c r="S991" s="8"/>
      <c r="T991" s="8"/>
      <c r="U991" s="8"/>
      <c r="V991" s="8"/>
      <c r="W991" s="8"/>
      <c r="X991" s="8"/>
      <c r="Y991" s="8"/>
      <c r="Z991" s="8"/>
    </row>
    <row r="992" spans="1:26" ht="15.75" customHeight="1" x14ac:dyDescent="0.3">
      <c r="A992" s="8"/>
      <c r="B992" s="8"/>
      <c r="C992" s="9"/>
      <c r="D992" s="9"/>
      <c r="E992" s="8"/>
      <c r="F992" s="8"/>
      <c r="G992" s="8"/>
      <c r="H992" s="8"/>
      <c r="I992" s="8"/>
      <c r="J992" s="8"/>
      <c r="K992" s="8"/>
      <c r="L992" s="8"/>
      <c r="M992" s="8"/>
      <c r="N992" s="8"/>
      <c r="O992" s="8"/>
      <c r="P992" s="8"/>
      <c r="Q992" s="8"/>
      <c r="R992" s="8"/>
      <c r="S992" s="8"/>
      <c r="T992" s="8"/>
      <c r="U992" s="8"/>
      <c r="V992" s="8"/>
      <c r="W992" s="8"/>
      <c r="X992" s="8"/>
      <c r="Y992" s="8"/>
      <c r="Z992" s="8"/>
    </row>
    <row r="993" spans="1:26" ht="15.75" customHeight="1" x14ac:dyDescent="0.3">
      <c r="A993" s="8"/>
      <c r="B993" s="8"/>
      <c r="C993" s="9"/>
      <c r="D993" s="9"/>
      <c r="E993" s="8"/>
      <c r="F993" s="8"/>
      <c r="G993" s="8"/>
      <c r="H993" s="8"/>
      <c r="I993" s="8"/>
      <c r="J993" s="8"/>
      <c r="K993" s="8"/>
      <c r="L993" s="8"/>
      <c r="M993" s="8"/>
      <c r="N993" s="8"/>
      <c r="O993" s="8"/>
      <c r="P993" s="8"/>
      <c r="Q993" s="8"/>
      <c r="R993" s="8"/>
      <c r="S993" s="8"/>
      <c r="T993" s="8"/>
      <c r="U993" s="8"/>
      <c r="V993" s="8"/>
      <c r="W993" s="8"/>
      <c r="X993" s="8"/>
      <c r="Y993" s="8"/>
      <c r="Z993" s="8"/>
    </row>
    <row r="994" spans="1:26" ht="15.75" customHeight="1" x14ac:dyDescent="0.3">
      <c r="A994" s="8"/>
      <c r="B994" s="8"/>
      <c r="C994" s="9"/>
      <c r="D994" s="9"/>
      <c r="E994" s="8"/>
      <c r="F994" s="8"/>
      <c r="G994" s="8"/>
      <c r="H994" s="8"/>
      <c r="I994" s="8"/>
      <c r="J994" s="8"/>
      <c r="K994" s="8"/>
      <c r="L994" s="8"/>
      <c r="M994" s="8"/>
      <c r="N994" s="8"/>
      <c r="O994" s="8"/>
      <c r="P994" s="8"/>
      <c r="Q994" s="8"/>
      <c r="R994" s="8"/>
      <c r="S994" s="8"/>
      <c r="T994" s="8"/>
      <c r="U994" s="8"/>
      <c r="V994" s="8"/>
      <c r="W994" s="8"/>
      <c r="X994" s="8"/>
      <c r="Y994" s="8"/>
      <c r="Z994" s="8"/>
    </row>
    <row r="995" spans="1:26" ht="15.75" customHeight="1" x14ac:dyDescent="0.3">
      <c r="A995" s="8"/>
      <c r="B995" s="8"/>
      <c r="C995" s="9"/>
      <c r="D995" s="9"/>
      <c r="E995" s="8"/>
      <c r="F995" s="8"/>
      <c r="G995" s="8"/>
      <c r="H995" s="8"/>
      <c r="I995" s="8"/>
      <c r="J995" s="8"/>
      <c r="K995" s="8"/>
      <c r="L995" s="8"/>
      <c r="M995" s="8"/>
      <c r="N995" s="8"/>
      <c r="O995" s="8"/>
      <c r="P995" s="8"/>
      <c r="Q995" s="8"/>
      <c r="R995" s="8"/>
      <c r="S995" s="8"/>
      <c r="T995" s="8"/>
      <c r="U995" s="8"/>
      <c r="V995" s="8"/>
      <c r="W995" s="8"/>
      <c r="X995" s="8"/>
      <c r="Y995" s="8"/>
      <c r="Z995" s="8"/>
    </row>
    <row r="996" spans="1:26" ht="15.75" customHeight="1" x14ac:dyDescent="0.3">
      <c r="A996" s="8"/>
      <c r="B996" s="8"/>
      <c r="C996" s="9"/>
      <c r="D996" s="9"/>
      <c r="E996" s="8"/>
      <c r="F996" s="8"/>
      <c r="G996" s="8"/>
      <c r="H996" s="8"/>
      <c r="I996" s="8"/>
      <c r="J996" s="8"/>
      <c r="K996" s="8"/>
      <c r="L996" s="8"/>
      <c r="M996" s="8"/>
      <c r="N996" s="8"/>
      <c r="O996" s="8"/>
      <c r="P996" s="8"/>
      <c r="Q996" s="8"/>
      <c r="R996" s="8"/>
      <c r="S996" s="8"/>
      <c r="T996" s="8"/>
      <c r="U996" s="8"/>
      <c r="V996" s="8"/>
      <c r="W996" s="8"/>
      <c r="X996" s="8"/>
      <c r="Y996" s="8"/>
      <c r="Z996" s="8"/>
    </row>
    <row r="997" spans="1:26" ht="15.75" customHeight="1" x14ac:dyDescent="0.3">
      <c r="A997" s="8"/>
      <c r="B997" s="8"/>
      <c r="C997" s="9"/>
      <c r="D997" s="9"/>
      <c r="E997" s="8"/>
      <c r="F997" s="8"/>
      <c r="G997" s="8"/>
      <c r="H997" s="8"/>
      <c r="I997" s="8"/>
      <c r="J997" s="8"/>
      <c r="K997" s="8"/>
      <c r="L997" s="8"/>
      <c r="M997" s="8"/>
      <c r="N997" s="8"/>
      <c r="O997" s="8"/>
      <c r="P997" s="8"/>
      <c r="Q997" s="8"/>
      <c r="R997" s="8"/>
      <c r="S997" s="8"/>
      <c r="T997" s="8"/>
      <c r="U997" s="8"/>
      <c r="V997" s="8"/>
      <c r="W997" s="8"/>
      <c r="X997" s="8"/>
      <c r="Y997" s="8"/>
      <c r="Z997" s="8"/>
    </row>
    <row r="998" spans="1:26" ht="15.75" customHeight="1" x14ac:dyDescent="0.3">
      <c r="A998" s="8"/>
      <c r="B998" s="8"/>
      <c r="C998" s="9"/>
      <c r="D998" s="9"/>
      <c r="E998" s="8"/>
      <c r="F998" s="8"/>
      <c r="G998" s="8"/>
      <c r="H998" s="8"/>
      <c r="I998" s="8"/>
      <c r="J998" s="8"/>
      <c r="K998" s="8"/>
      <c r="L998" s="8"/>
      <c r="M998" s="8"/>
      <c r="N998" s="8"/>
      <c r="O998" s="8"/>
      <c r="P998" s="8"/>
      <c r="Q998" s="8"/>
      <c r="R998" s="8"/>
      <c r="S998" s="8"/>
      <c r="T998" s="8"/>
      <c r="U998" s="8"/>
      <c r="V998" s="8"/>
      <c r="W998" s="8"/>
      <c r="X998" s="8"/>
      <c r="Y998" s="8"/>
      <c r="Z998" s="8"/>
    </row>
    <row r="999" spans="1:26" ht="15.75" customHeight="1" x14ac:dyDescent="0.3">
      <c r="A999" s="8"/>
      <c r="B999" s="8"/>
      <c r="C999" s="9"/>
      <c r="D999" s="9"/>
      <c r="E999" s="8"/>
      <c r="F999" s="8"/>
      <c r="G999" s="8"/>
      <c r="H999" s="8"/>
      <c r="I999" s="8"/>
      <c r="J999" s="8"/>
      <c r="K999" s="8"/>
      <c r="L999" s="8"/>
      <c r="M999" s="8"/>
      <c r="N999" s="8"/>
      <c r="O999" s="8"/>
      <c r="P999" s="8"/>
      <c r="Q999" s="8"/>
      <c r="R999" s="8"/>
      <c r="S999" s="8"/>
      <c r="T999" s="8"/>
      <c r="U999" s="8"/>
      <c r="V999" s="8"/>
      <c r="W999" s="8"/>
      <c r="X999" s="8"/>
      <c r="Y999" s="8"/>
      <c r="Z999" s="8"/>
    </row>
    <row r="1000" spans="1:26" ht="15.75" customHeight="1" x14ac:dyDescent="0.3">
      <c r="A1000" s="8"/>
      <c r="B1000" s="8"/>
      <c r="C1000" s="9"/>
      <c r="D1000" s="9"/>
      <c r="E1000" s="8"/>
      <c r="F1000" s="8"/>
      <c r="G1000" s="8"/>
      <c r="H1000" s="8"/>
      <c r="I1000" s="8"/>
      <c r="J1000" s="8"/>
      <c r="K1000" s="8"/>
      <c r="L1000" s="8"/>
      <c r="M1000" s="8"/>
      <c r="N1000" s="8"/>
      <c r="O1000" s="8"/>
      <c r="P1000" s="8"/>
      <c r="Q1000" s="8"/>
      <c r="R1000" s="8"/>
      <c r="S1000" s="8"/>
      <c r="T1000" s="8"/>
      <c r="U1000" s="8"/>
      <c r="V1000" s="8"/>
      <c r="W1000" s="8"/>
      <c r="X1000" s="8"/>
      <c r="Y1000" s="8"/>
      <c r="Z1000" s="8"/>
    </row>
  </sheetData>
  <sheetProtection selectLockedCells="1"/>
  <mergeCells count="21">
    <mergeCell ref="E56:F56"/>
    <mergeCell ref="D72:H73"/>
    <mergeCell ref="D75:H76"/>
    <mergeCell ref="D78:H79"/>
    <mergeCell ref="E23:H23"/>
    <mergeCell ref="C24:H24"/>
    <mergeCell ref="C28:D28"/>
    <mergeCell ref="E28:F28"/>
    <mergeCell ref="G28:H28"/>
    <mergeCell ref="E34:F34"/>
    <mergeCell ref="E40:F40"/>
    <mergeCell ref="F17:H17"/>
    <mergeCell ref="D20:H21"/>
    <mergeCell ref="E44:F44"/>
    <mergeCell ref="E48:F48"/>
    <mergeCell ref="E54:F54"/>
    <mergeCell ref="D6:H7"/>
    <mergeCell ref="D9:H10"/>
    <mergeCell ref="D12:H13"/>
    <mergeCell ref="D15:H15"/>
    <mergeCell ref="F16:H16"/>
  </mergeCells>
  <printOptions horizontalCentered="1"/>
  <pageMargins left="0.31496062992125984" right="0.31496062992125984" top="0.35433070866141736" bottom="0.39370078740157483" header="0" footer="0"/>
  <pageSetup scale="64" orientation="portrait" r:id="rId1"/>
  <headerFooter>
    <oddFooter>&amp;L  &amp;A&amp;C&amp;P/&amp;N</oddFooter>
  </headerFooter>
  <colBreaks count="1" manualBreakCount="1">
    <brk id="9" max="999"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20">
    <tabColor rgb="FFFFFFA7"/>
    <outlinePr summaryBelow="0"/>
    <pageSetUpPr fitToPage="1"/>
  </sheetPr>
  <dimension ref="A1:AT1000"/>
  <sheetViews>
    <sheetView showGridLines="0" showRowColHeaders="0" zoomScaleNormal="100" workbookViewId="0">
      <pane xSplit="8" ySplit="3" topLeftCell="I4" activePane="bottomRight" state="frozen"/>
      <selection pane="topRight" activeCell="G21" sqref="G21:K21"/>
      <selection pane="bottomLeft" activeCell="G21" sqref="G21:K21"/>
      <selection pane="bottomRight" activeCell="B1" sqref="B1:F1"/>
    </sheetView>
  </sheetViews>
  <sheetFormatPr baseColWidth="10" defaultColWidth="12.54296875" defaultRowHeight="15" customHeight="1" outlineLevelRow="1" outlineLevelCol="1" x14ac:dyDescent="0.25"/>
  <cols>
    <col min="1" max="1" width="4.81640625" customWidth="1"/>
    <col min="2" max="2" width="9.81640625" customWidth="1"/>
    <col min="3" max="3" width="1.81640625" customWidth="1"/>
    <col min="4" max="4" width="1.1796875" customWidth="1"/>
    <col min="5" max="5" width="1.453125" customWidth="1"/>
    <col min="6" max="6" width="4.81640625" customWidth="1"/>
    <col min="7" max="7" width="4.26953125" customWidth="1"/>
    <col min="8" max="8" width="37.81640625" customWidth="1"/>
    <col min="9" max="9" width="2" customWidth="1"/>
    <col min="10" max="15" width="15.7265625" hidden="1" customWidth="1" outlineLevel="1"/>
    <col min="16" max="16" width="15.7265625" customWidth="1" collapsed="1"/>
    <col min="17" max="17" width="1.81640625" customWidth="1"/>
    <col min="18" max="18" width="15.7265625" customWidth="1"/>
    <col min="19" max="19" width="2" customWidth="1"/>
    <col min="20" max="20" width="15.7265625" customWidth="1"/>
    <col min="21" max="21" width="2.26953125" customWidth="1"/>
    <col min="22" max="22" width="15.7265625" customWidth="1"/>
    <col min="23" max="23" width="2" customWidth="1"/>
    <col min="24" max="24" width="15.7265625" customWidth="1"/>
    <col min="25" max="25" width="1.7265625" customWidth="1"/>
    <col min="26" max="26" width="16.453125" customWidth="1"/>
    <col min="27" max="27" width="1.81640625" customWidth="1"/>
    <col min="28" max="46" width="12.54296875" customWidth="1"/>
  </cols>
  <sheetData>
    <row r="1" spans="1:46" ht="18" customHeight="1" thickBot="1" x14ac:dyDescent="0.3">
      <c r="A1" s="191"/>
      <c r="B1" s="1949" t="s">
        <v>378</v>
      </c>
      <c r="C1" s="1745"/>
      <c r="D1" s="1745"/>
      <c r="E1" s="1745"/>
      <c r="F1" s="1746"/>
      <c r="G1" s="192"/>
      <c r="H1" s="192"/>
      <c r="I1" s="192"/>
      <c r="J1" s="192"/>
      <c r="K1" s="192"/>
      <c r="L1" s="192"/>
      <c r="M1" s="192"/>
      <c r="N1" s="192"/>
      <c r="O1" s="192"/>
      <c r="P1" s="192"/>
      <c r="Q1" s="192"/>
      <c r="R1" s="192"/>
      <c r="S1" s="192"/>
      <c r="T1" s="192"/>
      <c r="U1" s="192"/>
      <c r="V1" s="192"/>
      <c r="W1" s="192"/>
      <c r="X1" s="192"/>
      <c r="Y1" s="192"/>
      <c r="Z1" s="192"/>
      <c r="AA1" s="192"/>
      <c r="AB1" s="346"/>
      <c r="AC1" s="346"/>
      <c r="AD1" s="346"/>
      <c r="AE1" s="346"/>
      <c r="AF1" s="346"/>
      <c r="AG1" s="346"/>
      <c r="AH1" s="346"/>
      <c r="AI1" s="346"/>
      <c r="AJ1" s="346"/>
      <c r="AK1" s="346"/>
      <c r="AL1" s="346"/>
      <c r="AM1" s="346"/>
      <c r="AN1" s="346"/>
      <c r="AO1" s="346"/>
      <c r="AP1" s="346"/>
      <c r="AQ1" s="346"/>
      <c r="AR1" s="346"/>
      <c r="AS1" s="346"/>
      <c r="AT1" s="346"/>
    </row>
    <row r="2" spans="1:46" ht="18" customHeight="1" x14ac:dyDescent="0.25">
      <c r="A2" s="1188"/>
      <c r="B2" s="1950" t="s">
        <v>944</v>
      </c>
      <c r="C2" s="1748"/>
      <c r="D2" s="1748"/>
      <c r="E2" s="1748"/>
      <c r="F2" s="1748"/>
      <c r="G2" s="1749"/>
      <c r="H2" s="1954" t="str">
        <f>IF(NomOrg="","",NomOrg)</f>
        <v/>
      </c>
      <c r="I2" s="1955"/>
      <c r="J2" s="1955"/>
      <c r="K2" s="1955"/>
      <c r="L2" s="1955"/>
      <c r="M2" s="1955"/>
      <c r="N2" s="1955"/>
      <c r="O2" s="1955"/>
      <c r="P2" s="1955"/>
      <c r="Q2" s="1955"/>
      <c r="R2" s="1955"/>
      <c r="S2" s="1955"/>
      <c r="T2" s="1955"/>
      <c r="U2" s="1955"/>
      <c r="V2" s="1955"/>
      <c r="W2" s="1956"/>
      <c r="X2" s="1922" t="str">
        <f>CONCATENATE("Page ",RIGHT('Table des matières'!$K$25,2))</f>
        <v>Page 28</v>
      </c>
      <c r="Y2" s="1701"/>
      <c r="Z2" s="1215" t="str">
        <f>IF(PageDerniere="","",CONCATENATE("sur ",PageDerniere))</f>
        <v>sur 46</v>
      </c>
      <c r="AA2" s="1172"/>
      <c r="AB2" s="346"/>
      <c r="AC2" s="346"/>
      <c r="AD2" s="346"/>
      <c r="AE2" s="346"/>
      <c r="AF2" s="346"/>
      <c r="AG2" s="346"/>
      <c r="AH2" s="346"/>
      <c r="AI2" s="346"/>
      <c r="AJ2" s="346"/>
      <c r="AK2" s="346"/>
      <c r="AL2" s="346"/>
      <c r="AM2" s="346"/>
      <c r="AN2" s="346"/>
      <c r="AO2" s="346"/>
      <c r="AP2" s="346"/>
      <c r="AQ2" s="346"/>
      <c r="AR2" s="346"/>
      <c r="AS2" s="346"/>
      <c r="AT2" s="346"/>
    </row>
    <row r="3" spans="1:46" ht="18" customHeight="1" x14ac:dyDescent="0.25">
      <c r="A3" s="1188"/>
      <c r="B3" s="1951" t="s">
        <v>1132</v>
      </c>
      <c r="C3" s="1715"/>
      <c r="D3" s="1715"/>
      <c r="E3" s="1715"/>
      <c r="F3" s="1715"/>
      <c r="G3" s="1686"/>
      <c r="H3" s="1953" t="str">
        <f>IF(NomProjet="","",NomProjet)</f>
        <v/>
      </c>
      <c r="I3" s="1715"/>
      <c r="J3" s="1715"/>
      <c r="K3" s="1715"/>
      <c r="L3" s="1715"/>
      <c r="M3" s="1715"/>
      <c r="N3" s="1715"/>
      <c r="O3" s="1715"/>
      <c r="P3" s="1715"/>
      <c r="Q3" s="1715"/>
      <c r="R3" s="1686"/>
      <c r="S3" s="1172"/>
      <c r="T3" s="1952" t="s">
        <v>946</v>
      </c>
      <c r="U3" s="1686"/>
      <c r="V3" s="1953" t="str">
        <f>IF(NoProjet="","",NoProjet)</f>
        <v/>
      </c>
      <c r="W3" s="1686"/>
      <c r="X3" s="346"/>
      <c r="Y3" s="1172"/>
      <c r="Z3" s="1373" t="str">
        <f>VersionDoc</f>
        <v>V260301</v>
      </c>
      <c r="AA3" s="1172"/>
      <c r="AB3" s="346"/>
      <c r="AC3" s="346"/>
      <c r="AD3" s="346"/>
      <c r="AE3" s="346"/>
      <c r="AF3" s="346"/>
      <c r="AG3" s="346"/>
      <c r="AH3" s="346"/>
      <c r="AI3" s="346"/>
      <c r="AJ3" s="346"/>
      <c r="AK3" s="346"/>
      <c r="AL3" s="346"/>
      <c r="AM3" s="346"/>
      <c r="AN3" s="346"/>
      <c r="AO3" s="346"/>
      <c r="AP3" s="346"/>
      <c r="AQ3" s="346"/>
      <c r="AR3" s="346"/>
      <c r="AS3" s="346"/>
      <c r="AT3" s="346"/>
    </row>
    <row r="4" spans="1:46" ht="18" customHeight="1" x14ac:dyDescent="0.35">
      <c r="A4" s="196"/>
      <c r="B4" s="1190"/>
      <c r="C4" s="1148"/>
      <c r="D4" s="1148"/>
      <c r="E4" s="1148"/>
      <c r="F4" s="1148"/>
      <c r="G4" s="193"/>
      <c r="H4" s="193"/>
      <c r="I4" s="193"/>
      <c r="J4" s="197"/>
      <c r="K4" s="197"/>
      <c r="L4" s="197"/>
      <c r="M4" s="197"/>
      <c r="N4" s="197"/>
      <c r="O4" s="197"/>
      <c r="P4" s="197"/>
      <c r="Q4" s="193"/>
      <c r="R4" s="197"/>
      <c r="S4" s="193"/>
      <c r="T4" s="197"/>
      <c r="U4" s="193"/>
      <c r="V4" s="197"/>
      <c r="W4" s="193"/>
      <c r="X4" s="197"/>
      <c r="Y4" s="193"/>
      <c r="Z4" s="197"/>
      <c r="AA4" s="193"/>
      <c r="AB4" s="346"/>
      <c r="AC4" s="346"/>
      <c r="AD4" s="346"/>
      <c r="AE4" s="346"/>
      <c r="AF4" s="346"/>
      <c r="AG4" s="346"/>
      <c r="AH4" s="346"/>
      <c r="AI4" s="346"/>
      <c r="AJ4" s="346"/>
      <c r="AK4" s="346"/>
      <c r="AL4" s="346"/>
      <c r="AM4" s="346"/>
      <c r="AN4" s="346"/>
      <c r="AO4" s="346"/>
      <c r="AP4" s="346"/>
      <c r="AQ4" s="346"/>
      <c r="AR4" s="346"/>
      <c r="AS4" s="346"/>
      <c r="AT4" s="346"/>
    </row>
    <row r="5" spans="1:46" ht="18" customHeight="1" x14ac:dyDescent="0.35">
      <c r="A5" s="196"/>
      <c r="B5" s="416" t="s">
        <v>973</v>
      </c>
      <c r="C5" s="62"/>
      <c r="D5" s="62"/>
      <c r="E5" s="62"/>
      <c r="F5" s="62"/>
      <c r="G5" s="199"/>
      <c r="H5" s="199"/>
      <c r="I5" s="193"/>
      <c r="J5" s="197"/>
      <c r="K5" s="197"/>
      <c r="L5" s="197"/>
      <c r="M5" s="197"/>
      <c r="N5" s="197"/>
      <c r="O5" s="197"/>
      <c r="P5" s="197"/>
      <c r="Q5" s="193"/>
      <c r="R5" s="197"/>
      <c r="S5" s="193"/>
      <c r="T5" s="197"/>
      <c r="U5" s="193"/>
      <c r="V5" s="197"/>
      <c r="W5" s="193"/>
      <c r="X5" s="197"/>
      <c r="Y5" s="193"/>
      <c r="Z5" s="197"/>
      <c r="AA5" s="193"/>
      <c r="AB5" s="346"/>
      <c r="AC5" s="346"/>
      <c r="AD5" s="346"/>
      <c r="AE5" s="346"/>
      <c r="AF5" s="346"/>
      <c r="AG5" s="346"/>
      <c r="AH5" s="346"/>
      <c r="AI5" s="346"/>
      <c r="AJ5" s="346"/>
      <c r="AK5" s="346"/>
      <c r="AL5" s="346"/>
      <c r="AM5" s="346"/>
      <c r="AN5" s="346"/>
      <c r="AO5" s="346"/>
      <c r="AP5" s="346"/>
      <c r="AQ5" s="346"/>
      <c r="AR5" s="346"/>
      <c r="AS5" s="346"/>
      <c r="AT5" s="346"/>
    </row>
    <row r="6" spans="1:46" ht="18" customHeight="1" x14ac:dyDescent="0.35">
      <c r="A6" s="196"/>
      <c r="B6" s="1191" t="s">
        <v>1133</v>
      </c>
      <c r="C6" s="62"/>
      <c r="D6" s="62"/>
      <c r="E6" s="62"/>
      <c r="F6" s="62"/>
      <c r="G6" s="62"/>
      <c r="H6" s="1374" t="str">
        <f>IF(DateFinAF="","",DateFinAF)</f>
        <v/>
      </c>
      <c r="I6" s="193"/>
      <c r="J6" s="197"/>
      <c r="K6" s="197"/>
      <c r="L6" s="197"/>
      <c r="M6" s="197"/>
      <c r="N6" s="197"/>
      <c r="O6" s="197"/>
      <c r="P6" s="197"/>
      <c r="Q6" s="193"/>
      <c r="R6" s="197"/>
      <c r="S6" s="193"/>
      <c r="T6" s="197"/>
      <c r="U6" s="193"/>
      <c r="V6" s="197"/>
      <c r="W6" s="193"/>
      <c r="X6" s="197"/>
      <c r="Y6" s="193"/>
      <c r="Z6" s="704"/>
      <c r="AA6" s="193"/>
      <c r="AB6" s="346"/>
      <c r="AC6" s="346"/>
      <c r="AD6" s="346"/>
      <c r="AE6" s="346"/>
      <c r="AF6" s="346"/>
      <c r="AG6" s="346"/>
      <c r="AH6" s="346"/>
      <c r="AI6" s="346"/>
      <c r="AJ6" s="346"/>
      <c r="AK6" s="346"/>
      <c r="AL6" s="346"/>
      <c r="AM6" s="346"/>
      <c r="AN6" s="346"/>
      <c r="AO6" s="346"/>
      <c r="AP6" s="346"/>
      <c r="AQ6" s="346"/>
      <c r="AR6" s="346"/>
      <c r="AS6" s="346"/>
      <c r="AT6" s="346"/>
    </row>
    <row r="7" spans="1:46" ht="18" customHeight="1" x14ac:dyDescent="0.25">
      <c r="A7" s="196"/>
      <c r="B7" s="417" t="s">
        <v>1149</v>
      </c>
      <c r="C7" s="62"/>
      <c r="D7" s="62"/>
      <c r="E7" s="62"/>
      <c r="F7" s="62"/>
      <c r="G7" s="62"/>
      <c r="H7" s="62"/>
      <c r="I7" s="1753" t="str">
        <f>CONCATENATE("  Exercice ",IF(DateFinAF="","20--",YEAR(DateFinAF)))</f>
        <v xml:space="preserve">  Exercice 20--</v>
      </c>
      <c r="J7" s="1754"/>
      <c r="K7" s="1754"/>
      <c r="L7" s="1754"/>
      <c r="M7" s="1754"/>
      <c r="N7" s="1754"/>
      <c r="O7" s="1754"/>
      <c r="P7" s="1754"/>
      <c r="Q7" s="1754"/>
      <c r="R7" s="1754"/>
      <c r="S7" s="1754"/>
      <c r="T7" s="1754"/>
      <c r="U7" s="1754"/>
      <c r="V7" s="1754"/>
      <c r="W7" s="1754"/>
      <c r="X7" s="1957"/>
      <c r="Y7" s="202"/>
      <c r="Z7" s="418" t="str">
        <f>IF(NbMoisExo&lt;12,"",CONCATENATE("  Exercice ",IF(DateFinAF="","20--",YEAR(DateFinAF)-1)))</f>
        <v xml:space="preserve">  Exercice 20--</v>
      </c>
      <c r="AA7" s="204"/>
      <c r="AB7" s="346"/>
      <c r="AC7" s="346"/>
      <c r="AD7" s="346"/>
      <c r="AE7" s="346"/>
      <c r="AF7" s="346"/>
      <c r="AG7" s="346"/>
      <c r="AH7" s="346"/>
      <c r="AI7" s="346"/>
      <c r="AJ7" s="346"/>
      <c r="AK7" s="346"/>
      <c r="AL7" s="346"/>
      <c r="AM7" s="346"/>
      <c r="AN7" s="346"/>
      <c r="AO7" s="346"/>
      <c r="AP7" s="346"/>
      <c r="AQ7" s="346"/>
      <c r="AR7" s="346"/>
      <c r="AS7" s="346"/>
      <c r="AT7" s="346"/>
    </row>
    <row r="8" spans="1:46" ht="18" customHeight="1" x14ac:dyDescent="0.25">
      <c r="A8" s="205"/>
      <c r="B8" s="84"/>
      <c r="C8" s="84"/>
      <c r="D8" s="84"/>
      <c r="E8" s="84"/>
      <c r="F8" s="84"/>
      <c r="G8" s="84"/>
      <c r="H8" s="84"/>
      <c r="I8" s="1375"/>
      <c r="J8" s="1375">
        <v>31100</v>
      </c>
      <c r="K8" s="1376">
        <v>31200</v>
      </c>
      <c r="L8" s="1375">
        <v>31300</v>
      </c>
      <c r="M8" s="1375">
        <v>31400</v>
      </c>
      <c r="N8" s="1375">
        <v>31500</v>
      </c>
      <c r="O8" s="1375">
        <v>31900</v>
      </c>
      <c r="P8" s="800">
        <v>31000</v>
      </c>
      <c r="Q8" s="1375"/>
      <c r="R8" s="800">
        <v>32000</v>
      </c>
      <c r="S8" s="800"/>
      <c r="T8" s="800">
        <v>33000</v>
      </c>
      <c r="U8" s="800"/>
      <c r="V8" s="800">
        <v>34000</v>
      </c>
      <c r="W8" s="802"/>
      <c r="X8" s="802">
        <v>30000</v>
      </c>
      <c r="Y8" s="204"/>
      <c r="Z8" s="802" t="str">
        <f>IF(NbMoisExo&lt;12,"","30000")</f>
        <v>30000</v>
      </c>
      <c r="AA8" s="204"/>
      <c r="AB8" s="346"/>
      <c r="AC8" s="346"/>
      <c r="AD8" s="346"/>
      <c r="AE8" s="346"/>
      <c r="AF8" s="346"/>
      <c r="AG8" s="346"/>
      <c r="AH8" s="346"/>
      <c r="AI8" s="346"/>
      <c r="AJ8" s="346"/>
      <c r="AK8" s="346"/>
      <c r="AL8" s="346"/>
      <c r="AM8" s="346"/>
      <c r="AN8" s="346"/>
      <c r="AO8" s="346"/>
      <c r="AP8" s="346"/>
      <c r="AQ8" s="346"/>
      <c r="AR8" s="346"/>
      <c r="AS8" s="346"/>
      <c r="AT8" s="346"/>
    </row>
    <row r="9" spans="1:46" ht="43.5" customHeight="1" x14ac:dyDescent="0.35">
      <c r="A9" s="196"/>
      <c r="B9" s="1190"/>
      <c r="C9" s="1148"/>
      <c r="D9" s="1148"/>
      <c r="E9" s="1148"/>
      <c r="F9" s="1148"/>
      <c r="G9" s="1149"/>
      <c r="H9" s="1149"/>
      <c r="I9" s="1149"/>
      <c r="J9" s="1377" t="s">
        <v>606</v>
      </c>
      <c r="K9" s="1377" t="s">
        <v>608</v>
      </c>
      <c r="L9" s="1377" t="s">
        <v>610</v>
      </c>
      <c r="M9" s="1377" t="s">
        <v>612</v>
      </c>
      <c r="N9" s="1377" t="s">
        <v>614</v>
      </c>
      <c r="O9" s="1377" t="s">
        <v>615</v>
      </c>
      <c r="P9" s="419" t="s">
        <v>604</v>
      </c>
      <c r="Q9" s="1378"/>
      <c r="R9" s="419" t="s">
        <v>616</v>
      </c>
      <c r="S9" s="420"/>
      <c r="T9" s="419" t="s">
        <v>617</v>
      </c>
      <c r="U9" s="420"/>
      <c r="V9" s="419" t="s">
        <v>1163</v>
      </c>
      <c r="W9" s="421"/>
      <c r="X9" s="422" t="s">
        <v>883</v>
      </c>
      <c r="Y9" s="423"/>
      <c r="Z9" s="422" t="str">
        <f>IF(NbMoisExo&lt;12,"","Actif net")</f>
        <v>Actif net</v>
      </c>
      <c r="AA9" s="193"/>
      <c r="AB9" s="346"/>
      <c r="AC9" s="346"/>
      <c r="AD9" s="346"/>
      <c r="AE9" s="346"/>
      <c r="AF9" s="346"/>
      <c r="AG9" s="346"/>
      <c r="AH9" s="346"/>
      <c r="AI9" s="346"/>
      <c r="AJ9" s="346"/>
      <c r="AK9" s="346"/>
      <c r="AL9" s="346"/>
      <c r="AM9" s="346"/>
      <c r="AN9" s="346"/>
      <c r="AO9" s="346"/>
      <c r="AP9" s="346"/>
      <c r="AQ9" s="346"/>
      <c r="AR9" s="346"/>
      <c r="AS9" s="346"/>
      <c r="AT9" s="346"/>
    </row>
    <row r="10" spans="1:46" ht="12" customHeight="1" x14ac:dyDescent="0.35">
      <c r="A10" s="196"/>
      <c r="B10" s="424"/>
      <c r="C10" s="89"/>
      <c r="D10" s="1148"/>
      <c r="E10" s="1148"/>
      <c r="F10" s="1148"/>
      <c r="G10" s="193"/>
      <c r="H10" s="193"/>
      <c r="I10" s="193"/>
      <c r="J10" s="197"/>
      <c r="K10" s="197"/>
      <c r="L10" s="197"/>
      <c r="M10" s="197"/>
      <c r="N10" s="197"/>
      <c r="O10" s="197"/>
      <c r="P10" s="197"/>
      <c r="Q10" s="425"/>
      <c r="R10" s="197"/>
      <c r="S10" s="425"/>
      <c r="T10" s="197"/>
      <c r="U10" s="426"/>
      <c r="V10" s="197"/>
      <c r="W10" s="425"/>
      <c r="X10" s="197"/>
      <c r="Y10" s="425"/>
      <c r="Z10" s="197"/>
      <c r="AA10" s="425"/>
      <c r="AB10" s="346"/>
      <c r="AC10" s="346"/>
      <c r="AD10" s="346"/>
      <c r="AE10" s="346"/>
      <c r="AF10" s="346"/>
      <c r="AG10" s="346"/>
      <c r="AH10" s="346"/>
      <c r="AI10" s="346"/>
      <c r="AJ10" s="346"/>
      <c r="AK10" s="346"/>
      <c r="AL10" s="346"/>
      <c r="AM10" s="346"/>
      <c r="AN10" s="346"/>
      <c r="AO10" s="346"/>
      <c r="AP10" s="346"/>
      <c r="AQ10" s="346"/>
      <c r="AR10" s="346"/>
      <c r="AS10" s="346"/>
      <c r="AT10" s="346"/>
    </row>
    <row r="11" spans="1:46" ht="18" customHeight="1" x14ac:dyDescent="0.25">
      <c r="A11" s="427"/>
      <c r="B11" s="157"/>
      <c r="C11" s="90" t="s">
        <v>1164</v>
      </c>
      <c r="D11" s="90"/>
      <c r="E11" s="90"/>
      <c r="F11" s="90"/>
      <c r="G11" s="90"/>
      <c r="H11" s="90"/>
      <c r="I11" s="90"/>
      <c r="J11" s="1379">
        <f>'Annexe C'!$Q$159</f>
        <v>0</v>
      </c>
      <c r="K11" s="1379">
        <f>'Annexe C'!$Q$160</f>
        <v>0</v>
      </c>
      <c r="L11" s="1379">
        <f>'Annexe C'!$Q$161</f>
        <v>0</v>
      </c>
      <c r="M11" s="1379">
        <f>'Annexe C'!$Q$162</f>
        <v>0</v>
      </c>
      <c r="N11" s="1379">
        <f>'Annexe C'!$O$163</f>
        <v>0</v>
      </c>
      <c r="O11" s="1379">
        <f>'Annexe C'!$Q$164</f>
        <v>0</v>
      </c>
      <c r="P11" s="158">
        <f>SUM(J11:O11)</f>
        <v>0</v>
      </c>
      <c r="Q11" s="218"/>
      <c r="R11" s="1379">
        <f>'Annexe C'!$Q$169</f>
        <v>0</v>
      </c>
      <c r="S11" s="158"/>
      <c r="T11" s="1379">
        <f>'Annexe C'!$Q$171</f>
        <v>0</v>
      </c>
      <c r="U11" s="218"/>
      <c r="V11" s="1379">
        <f>'Annexe C'!$Q$175</f>
        <v>0</v>
      </c>
      <c r="W11" s="218"/>
      <c r="X11" s="158">
        <f>SUM(P11,R11,T11,V11)</f>
        <v>0</v>
      </c>
      <c r="Y11" s="219"/>
      <c r="Z11" s="641"/>
      <c r="AA11" s="220"/>
      <c r="AB11" s="346"/>
      <c r="AC11" s="346"/>
      <c r="AD11" s="346"/>
      <c r="AE11" s="346"/>
      <c r="AF11" s="346"/>
      <c r="AG11" s="346"/>
      <c r="AH11" s="346"/>
      <c r="AI11" s="346"/>
      <c r="AJ11" s="346"/>
      <c r="AK11" s="346"/>
      <c r="AL11" s="346"/>
      <c r="AM11" s="346"/>
      <c r="AN11" s="346"/>
      <c r="AO11" s="346"/>
      <c r="AP11" s="346"/>
      <c r="AQ11" s="346"/>
      <c r="AR11" s="346"/>
      <c r="AS11" s="346"/>
      <c r="AT11" s="346"/>
    </row>
    <row r="12" spans="1:46" ht="11.5" customHeight="1" x14ac:dyDescent="0.25">
      <c r="A12" s="205"/>
      <c r="B12" s="1171"/>
      <c r="C12" s="1171"/>
      <c r="D12" s="1171"/>
      <c r="E12" s="1171"/>
      <c r="F12" s="1171"/>
      <c r="G12" s="1171"/>
      <c r="H12" s="1171"/>
      <c r="I12" s="1171"/>
      <c r="J12" s="1380"/>
      <c r="K12" s="1380"/>
      <c r="L12" s="1380"/>
      <c r="M12" s="1380"/>
      <c r="N12" s="1380"/>
      <c r="O12" s="1380"/>
      <c r="P12" s="1380"/>
      <c r="Q12" s="1380"/>
      <c r="R12" s="1380"/>
      <c r="S12" s="158"/>
      <c r="T12" s="1380"/>
      <c r="U12" s="218"/>
      <c r="V12" s="1380"/>
      <c r="W12" s="218"/>
      <c r="X12" s="219"/>
      <c r="Y12" s="219"/>
      <c r="Z12" s="219"/>
      <c r="AA12" s="1171"/>
      <c r="AB12" s="346"/>
      <c r="AC12" s="346"/>
      <c r="AD12" s="346"/>
      <c r="AE12" s="346"/>
      <c r="AF12" s="346"/>
      <c r="AG12" s="346"/>
      <c r="AH12" s="346"/>
      <c r="AI12" s="346"/>
      <c r="AJ12" s="346"/>
      <c r="AK12" s="346"/>
      <c r="AL12" s="346"/>
      <c r="AM12" s="346"/>
      <c r="AN12" s="346"/>
      <c r="AO12" s="346"/>
      <c r="AP12" s="346"/>
      <c r="AQ12" s="346"/>
      <c r="AR12" s="346"/>
      <c r="AS12" s="346"/>
      <c r="AT12" s="346"/>
    </row>
    <row r="13" spans="1:46" ht="18" customHeight="1" thickBot="1" x14ac:dyDescent="0.3">
      <c r="A13" s="205" t="s">
        <v>1165</v>
      </c>
      <c r="B13" s="1381">
        <v>89900</v>
      </c>
      <c r="C13" s="1382"/>
      <c r="D13" s="1382" t="s">
        <v>885</v>
      </c>
      <c r="E13" s="1382"/>
      <c r="F13" s="1382"/>
      <c r="G13" s="887"/>
      <c r="H13" s="887"/>
      <c r="I13" s="887"/>
      <c r="J13" s="1204">
        <f>IF(ISBLANK($J$14),0,$J$14)</f>
        <v>0</v>
      </c>
      <c r="K13" s="1204">
        <f>IF(ISBLANK($K$15),0,$K$15)</f>
        <v>0</v>
      </c>
      <c r="L13" s="1204">
        <f>IF(ISBLANK($L$16),0,$L$16)</f>
        <v>0</v>
      </c>
      <c r="M13" s="1204">
        <f>IF(ISBLANK($M$18),0,$M$18)</f>
        <v>0</v>
      </c>
      <c r="N13" s="1204">
        <f>IF(ISBLANK($N$20),0,$N$20)</f>
        <v>0</v>
      </c>
      <c r="O13" s="1204">
        <f>IF(ISBLANK($O$21),0,$O$21)</f>
        <v>0</v>
      </c>
      <c r="P13" s="816">
        <f>SUM(J13:O13)</f>
        <v>0</v>
      </c>
      <c r="Q13" s="1204"/>
      <c r="R13" s="1204">
        <f>IF(ISBLANK($R$22),0,$R$22)</f>
        <v>0</v>
      </c>
      <c r="S13" s="816"/>
      <c r="T13" s="1204">
        <f>IF(ISBLANK($T$23),0,$T$23)</f>
        <v>0</v>
      </c>
      <c r="U13" s="888"/>
      <c r="V13" s="1204">
        <f>IF(ISBLANK($V$24),0,$V$24)</f>
        <v>0</v>
      </c>
      <c r="W13" s="888"/>
      <c r="X13" s="816">
        <f>SUM(X14:X24)</f>
        <v>0</v>
      </c>
      <c r="Y13" s="816"/>
      <c r="Z13" s="816">
        <f>SUM(Z14:Z24)</f>
        <v>0</v>
      </c>
      <c r="AA13" s="889"/>
      <c r="AB13" s="346"/>
      <c r="AC13" s="346"/>
      <c r="AD13" s="346"/>
      <c r="AE13" s="346"/>
      <c r="AF13" s="346"/>
      <c r="AG13" s="346"/>
      <c r="AH13" s="346"/>
      <c r="AI13" s="346"/>
      <c r="AJ13" s="346"/>
      <c r="AK13" s="346"/>
      <c r="AL13" s="346"/>
      <c r="AM13" s="346"/>
      <c r="AN13" s="346"/>
      <c r="AO13" s="346"/>
      <c r="AP13" s="346"/>
      <c r="AQ13" s="346"/>
      <c r="AR13" s="346"/>
      <c r="AS13" s="346"/>
      <c r="AT13" s="346"/>
    </row>
    <row r="14" spans="1:46" ht="18" customHeight="1" outlineLevel="1" thickBot="1" x14ac:dyDescent="0.3">
      <c r="A14" s="428"/>
      <c r="B14" s="1299">
        <v>89910</v>
      </c>
      <c r="C14" s="1300"/>
      <c r="D14" s="1301"/>
      <c r="E14" s="1301" t="s">
        <v>886</v>
      </c>
      <c r="F14" s="1301"/>
      <c r="G14" s="429"/>
      <c r="H14" s="429"/>
      <c r="I14" s="429"/>
      <c r="J14" s="1298"/>
      <c r="K14" s="1305"/>
      <c r="L14" s="1305"/>
      <c r="M14" s="1305"/>
      <c r="N14" s="1305"/>
      <c r="O14" s="1305"/>
      <c r="P14" s="1305"/>
      <c r="Q14" s="1305"/>
      <c r="R14" s="1305"/>
      <c r="S14" s="430"/>
      <c r="T14" s="1305"/>
      <c r="U14" s="1305"/>
      <c r="V14" s="1305"/>
      <c r="W14" s="1305"/>
      <c r="X14" s="1383">
        <f>J14</f>
        <v>0</v>
      </c>
      <c r="Y14" s="430"/>
      <c r="Z14" s="703"/>
      <c r="AA14" s="431"/>
      <c r="AB14" s="346"/>
      <c r="AC14" s="346"/>
      <c r="AD14" s="346"/>
      <c r="AE14" s="346"/>
      <c r="AF14" s="346"/>
      <c r="AG14" s="346"/>
      <c r="AH14" s="346"/>
      <c r="AI14" s="346"/>
      <c r="AJ14" s="346"/>
      <c r="AK14" s="346"/>
      <c r="AL14" s="346"/>
      <c r="AM14" s="346"/>
      <c r="AN14" s="346"/>
      <c r="AO14" s="346"/>
      <c r="AP14" s="346"/>
      <c r="AQ14" s="346"/>
      <c r="AR14" s="346"/>
      <c r="AS14" s="346"/>
      <c r="AT14" s="346"/>
    </row>
    <row r="15" spans="1:46" ht="18" customHeight="1" outlineLevel="1" thickBot="1" x14ac:dyDescent="0.3">
      <c r="A15" s="428"/>
      <c r="B15" s="1299">
        <v>89920</v>
      </c>
      <c r="C15" s="1300"/>
      <c r="D15" s="1301"/>
      <c r="E15" s="1301" t="s">
        <v>887</v>
      </c>
      <c r="F15" s="1301"/>
      <c r="G15" s="429"/>
      <c r="H15" s="429"/>
      <c r="I15" s="429"/>
      <c r="J15" s="1305"/>
      <c r="K15" s="1298"/>
      <c r="L15" s="1305"/>
      <c r="M15" s="1305"/>
      <c r="N15" s="1305"/>
      <c r="O15" s="1305"/>
      <c r="P15" s="1305"/>
      <c r="Q15" s="1305"/>
      <c r="R15" s="1305"/>
      <c r="S15" s="1305"/>
      <c r="T15" s="1305"/>
      <c r="U15" s="1305"/>
      <c r="V15" s="1305"/>
      <c r="W15" s="1305"/>
      <c r="X15" s="1383">
        <f>K15</f>
        <v>0</v>
      </c>
      <c r="Y15" s="430"/>
      <c r="Z15" s="703"/>
      <c r="AA15" s="431"/>
      <c r="AB15" s="346"/>
      <c r="AC15" s="346"/>
      <c r="AD15" s="346"/>
      <c r="AE15" s="346"/>
      <c r="AF15" s="346"/>
      <c r="AG15" s="346"/>
      <c r="AH15" s="346"/>
      <c r="AI15" s="346"/>
      <c r="AJ15" s="346"/>
      <c r="AK15" s="346"/>
      <c r="AL15" s="346"/>
      <c r="AM15" s="346"/>
      <c r="AN15" s="346"/>
      <c r="AO15" s="346"/>
      <c r="AP15" s="346"/>
      <c r="AQ15" s="346"/>
      <c r="AR15" s="346"/>
      <c r="AS15" s="346"/>
      <c r="AT15" s="346"/>
    </row>
    <row r="16" spans="1:46" ht="18" customHeight="1" outlineLevel="1" thickBot="1" x14ac:dyDescent="0.3">
      <c r="A16" s="428"/>
      <c r="B16" s="1299">
        <v>89930</v>
      </c>
      <c r="C16" s="1300"/>
      <c r="D16" s="1301"/>
      <c r="E16" s="1937" t="s">
        <v>888</v>
      </c>
      <c r="F16" s="1938"/>
      <c r="G16" s="1938"/>
      <c r="H16" s="1939"/>
      <c r="I16" s="432"/>
      <c r="J16" s="1305"/>
      <c r="K16" s="1305"/>
      <c r="L16" s="1298"/>
      <c r="M16" s="1305"/>
      <c r="N16" s="1305"/>
      <c r="O16" s="1305"/>
      <c r="P16" s="1305"/>
      <c r="Q16" s="1384"/>
      <c r="R16" s="1305"/>
      <c r="S16" s="1305"/>
      <c r="T16" s="1305"/>
      <c r="U16" s="433"/>
      <c r="V16" s="1305"/>
      <c r="W16" s="433"/>
      <c r="X16" s="1383">
        <f>L16</f>
        <v>0</v>
      </c>
      <c r="Y16" s="434"/>
      <c r="Z16" s="703"/>
      <c r="AA16" s="435"/>
      <c r="AB16" s="346"/>
      <c r="AC16" s="346"/>
      <c r="AD16" s="346"/>
      <c r="AE16" s="346"/>
      <c r="AF16" s="346"/>
      <c r="AG16" s="346"/>
      <c r="AH16" s="346"/>
      <c r="AI16" s="346"/>
      <c r="AJ16" s="346"/>
      <c r="AK16" s="346"/>
      <c r="AL16" s="346"/>
      <c r="AM16" s="346"/>
      <c r="AN16" s="346"/>
      <c r="AO16" s="346"/>
      <c r="AP16" s="346"/>
      <c r="AQ16" s="346"/>
      <c r="AR16" s="346"/>
      <c r="AS16" s="346"/>
      <c r="AT16" s="346"/>
    </row>
    <row r="17" spans="1:46" ht="18" customHeight="1" outlineLevel="1" thickBot="1" x14ac:dyDescent="0.3">
      <c r="A17" s="428"/>
      <c r="B17" s="1299"/>
      <c r="C17" s="1300"/>
      <c r="D17" s="1301"/>
      <c r="E17" s="1940"/>
      <c r="F17" s="1941"/>
      <c r="G17" s="1941"/>
      <c r="H17" s="1942"/>
      <c r="I17" s="432"/>
      <c r="J17" s="1305"/>
      <c r="K17" s="1305"/>
      <c r="L17" s="1305"/>
      <c r="M17" s="1305"/>
      <c r="N17" s="1305"/>
      <c r="O17" s="1305"/>
      <c r="P17" s="1305"/>
      <c r="Q17" s="1305"/>
      <c r="R17" s="1305"/>
      <c r="S17" s="1305"/>
      <c r="T17" s="1305"/>
      <c r="U17" s="1305"/>
      <c r="V17" s="1305"/>
      <c r="W17" s="1305"/>
      <c r="X17" s="1383"/>
      <c r="Y17" s="1305"/>
      <c r="Z17" s="1305"/>
      <c r="AA17" s="1305"/>
      <c r="AB17" s="346"/>
      <c r="AC17" s="346"/>
      <c r="AD17" s="346"/>
      <c r="AE17" s="346"/>
      <c r="AF17" s="346"/>
      <c r="AG17" s="346"/>
      <c r="AH17" s="346"/>
      <c r="AI17" s="346"/>
      <c r="AJ17" s="346"/>
      <c r="AK17" s="346"/>
      <c r="AL17" s="346"/>
      <c r="AM17" s="346"/>
      <c r="AN17" s="346"/>
      <c r="AO17" s="346"/>
      <c r="AP17" s="346"/>
      <c r="AQ17" s="346"/>
      <c r="AR17" s="346"/>
      <c r="AS17" s="346"/>
      <c r="AT17" s="346"/>
    </row>
    <row r="18" spans="1:46" ht="18" customHeight="1" outlineLevel="1" thickBot="1" x14ac:dyDescent="0.3">
      <c r="A18" s="428"/>
      <c r="B18" s="1299">
        <v>89940</v>
      </c>
      <c r="C18" s="1300"/>
      <c r="D18" s="1301"/>
      <c r="E18" s="1937" t="s">
        <v>889</v>
      </c>
      <c r="F18" s="1938"/>
      <c r="G18" s="1938"/>
      <c r="H18" s="1939"/>
      <c r="I18" s="432"/>
      <c r="J18" s="1305"/>
      <c r="K18" s="1305"/>
      <c r="L18" s="1305"/>
      <c r="M18" s="1298"/>
      <c r="N18" s="1305"/>
      <c r="O18" s="1305"/>
      <c r="P18" s="1305"/>
      <c r="Q18" s="1384"/>
      <c r="R18" s="1305"/>
      <c r="S18" s="1305"/>
      <c r="T18" s="1305"/>
      <c r="U18" s="433"/>
      <c r="V18" s="1305"/>
      <c r="W18" s="433"/>
      <c r="X18" s="1383">
        <f>M18</f>
        <v>0</v>
      </c>
      <c r="Y18" s="434"/>
      <c r="Z18" s="703"/>
      <c r="AA18" s="435"/>
      <c r="AB18" s="346"/>
      <c r="AC18" s="346"/>
      <c r="AD18" s="346"/>
      <c r="AE18" s="346"/>
      <c r="AF18" s="346"/>
      <c r="AG18" s="346"/>
      <c r="AH18" s="346"/>
      <c r="AI18" s="346"/>
      <c r="AJ18" s="346"/>
      <c r="AK18" s="346"/>
      <c r="AL18" s="346"/>
      <c r="AM18" s="346"/>
      <c r="AN18" s="346"/>
      <c r="AO18" s="346"/>
      <c r="AP18" s="346"/>
      <c r="AQ18" s="346"/>
      <c r="AR18" s="346"/>
      <c r="AS18" s="346"/>
      <c r="AT18" s="346"/>
    </row>
    <row r="19" spans="1:46" ht="18" customHeight="1" outlineLevel="1" thickBot="1" x14ac:dyDescent="0.3">
      <c r="A19" s="428"/>
      <c r="B19" s="1299"/>
      <c r="C19" s="1300"/>
      <c r="D19" s="1301"/>
      <c r="E19" s="1940"/>
      <c r="F19" s="1941"/>
      <c r="G19" s="1941"/>
      <c r="H19" s="1942"/>
      <c r="I19" s="432"/>
      <c r="J19" s="1305"/>
      <c r="K19" s="1305"/>
      <c r="L19" s="1305"/>
      <c r="M19" s="1305"/>
      <c r="N19" s="1305"/>
      <c r="O19" s="1305"/>
      <c r="P19" s="1305"/>
      <c r="Q19" s="1305"/>
      <c r="R19" s="1305"/>
      <c r="S19" s="1305"/>
      <c r="T19" s="1305"/>
      <c r="U19" s="1305"/>
      <c r="V19" s="1305"/>
      <c r="W19" s="1305"/>
      <c r="X19" s="1383"/>
      <c r="Y19" s="1305"/>
      <c r="Z19" s="1305"/>
      <c r="AA19" s="1305"/>
      <c r="AB19" s="346"/>
      <c r="AC19" s="346"/>
      <c r="AD19" s="346"/>
      <c r="AE19" s="346"/>
      <c r="AF19" s="346"/>
      <c r="AG19" s="346"/>
      <c r="AH19" s="346"/>
      <c r="AI19" s="346"/>
      <c r="AJ19" s="346"/>
      <c r="AK19" s="346"/>
      <c r="AL19" s="346"/>
      <c r="AM19" s="346"/>
      <c r="AN19" s="346"/>
      <c r="AO19" s="346"/>
      <c r="AP19" s="346"/>
      <c r="AQ19" s="346"/>
      <c r="AR19" s="346"/>
      <c r="AS19" s="346"/>
      <c r="AT19" s="346"/>
    </row>
    <row r="20" spans="1:46" ht="18" customHeight="1" outlineLevel="1" thickBot="1" x14ac:dyDescent="0.3">
      <c r="A20" s="428"/>
      <c r="B20" s="1299">
        <v>89950</v>
      </c>
      <c r="C20" s="1300"/>
      <c r="D20" s="1301"/>
      <c r="E20" s="1301" t="s">
        <v>890</v>
      </c>
      <c r="F20" s="1301"/>
      <c r="G20" s="432"/>
      <c r="H20" s="432"/>
      <c r="I20" s="432"/>
      <c r="J20" s="1305"/>
      <c r="K20" s="1305"/>
      <c r="L20" s="1305"/>
      <c r="M20" s="1305"/>
      <c r="N20" s="1298"/>
      <c r="O20" s="1305"/>
      <c r="P20" s="1305"/>
      <c r="Q20" s="1384"/>
      <c r="R20" s="1305"/>
      <c r="S20" s="1305"/>
      <c r="T20" s="1305"/>
      <c r="U20" s="433"/>
      <c r="V20" s="1305"/>
      <c r="W20" s="433"/>
      <c r="X20" s="1383">
        <f>N20</f>
        <v>0</v>
      </c>
      <c r="Y20" s="434"/>
      <c r="Z20" s="703"/>
      <c r="AA20" s="435"/>
      <c r="AB20" s="346"/>
      <c r="AC20" s="346"/>
      <c r="AD20" s="346"/>
      <c r="AE20" s="346"/>
      <c r="AF20" s="346"/>
      <c r="AG20" s="346"/>
      <c r="AH20" s="346"/>
      <c r="AI20" s="346"/>
      <c r="AJ20" s="346"/>
      <c r="AK20" s="346"/>
      <c r="AL20" s="346"/>
      <c r="AM20" s="346"/>
      <c r="AN20" s="346"/>
      <c r="AO20" s="346"/>
      <c r="AP20" s="346"/>
      <c r="AQ20" s="346"/>
      <c r="AR20" s="346"/>
      <c r="AS20" s="346"/>
      <c r="AT20" s="346"/>
    </row>
    <row r="21" spans="1:46" ht="18" customHeight="1" outlineLevel="1" thickBot="1" x14ac:dyDescent="0.3">
      <c r="A21" s="428"/>
      <c r="B21" s="1299">
        <v>89960</v>
      </c>
      <c r="C21" s="1300"/>
      <c r="D21" s="1301"/>
      <c r="E21" s="1301" t="s">
        <v>891</v>
      </c>
      <c r="F21" s="1301"/>
      <c r="G21" s="432"/>
      <c r="H21" s="432"/>
      <c r="I21" s="432"/>
      <c r="J21" s="1305"/>
      <c r="K21" s="1305"/>
      <c r="L21" s="1305"/>
      <c r="M21" s="1305"/>
      <c r="N21" s="1305"/>
      <c r="O21" s="1298"/>
      <c r="P21" s="1305"/>
      <c r="Q21" s="1384"/>
      <c r="R21" s="1305"/>
      <c r="S21" s="1305"/>
      <c r="T21" s="1305"/>
      <c r="U21" s="433"/>
      <c r="V21" s="1305"/>
      <c r="W21" s="433"/>
      <c r="X21" s="1383">
        <f>O21</f>
        <v>0</v>
      </c>
      <c r="Y21" s="434"/>
      <c r="Z21" s="703"/>
      <c r="AA21" s="435"/>
      <c r="AB21" s="346"/>
      <c r="AC21" s="346"/>
      <c r="AD21" s="346"/>
      <c r="AE21" s="346"/>
      <c r="AF21" s="346"/>
      <c r="AG21" s="346"/>
      <c r="AH21" s="346"/>
      <c r="AI21" s="346"/>
      <c r="AJ21" s="346"/>
      <c r="AK21" s="346"/>
      <c r="AL21" s="346"/>
      <c r="AM21" s="346"/>
      <c r="AN21" s="346"/>
      <c r="AO21" s="346"/>
      <c r="AP21" s="346"/>
      <c r="AQ21" s="346"/>
      <c r="AR21" s="346"/>
      <c r="AS21" s="346"/>
      <c r="AT21" s="346"/>
    </row>
    <row r="22" spans="1:46" ht="18" customHeight="1" outlineLevel="1" thickBot="1" x14ac:dyDescent="0.3">
      <c r="A22" s="428"/>
      <c r="B22" s="1299">
        <v>89970</v>
      </c>
      <c r="C22" s="1300"/>
      <c r="D22" s="1301"/>
      <c r="E22" s="1301" t="s">
        <v>892</v>
      </c>
      <c r="F22" s="1301"/>
      <c r="G22" s="432"/>
      <c r="H22" s="432"/>
      <c r="I22" s="432"/>
      <c r="J22" s="1305"/>
      <c r="K22" s="1305"/>
      <c r="L22" s="1305"/>
      <c r="M22" s="1305"/>
      <c r="N22" s="1305"/>
      <c r="O22" s="1305"/>
      <c r="P22" s="1305"/>
      <c r="Q22" s="1305"/>
      <c r="R22" s="1298"/>
      <c r="S22" s="1305"/>
      <c r="T22" s="1305"/>
      <c r="U22" s="433"/>
      <c r="V22" s="1305"/>
      <c r="W22" s="433"/>
      <c r="X22" s="1383">
        <f>R22</f>
        <v>0</v>
      </c>
      <c r="Y22" s="434"/>
      <c r="Z22" s="703"/>
      <c r="AA22" s="435"/>
      <c r="AB22" s="346"/>
      <c r="AC22" s="346"/>
      <c r="AD22" s="346"/>
      <c r="AE22" s="346"/>
      <c r="AF22" s="346"/>
      <c r="AG22" s="346"/>
      <c r="AH22" s="346"/>
      <c r="AI22" s="346"/>
      <c r="AJ22" s="346"/>
      <c r="AK22" s="346"/>
      <c r="AL22" s="346"/>
      <c r="AM22" s="346"/>
      <c r="AN22" s="346"/>
      <c r="AO22" s="346"/>
      <c r="AP22" s="346"/>
      <c r="AQ22" s="346"/>
      <c r="AR22" s="346"/>
      <c r="AS22" s="346"/>
      <c r="AT22" s="346"/>
    </row>
    <row r="23" spans="1:46" ht="18" customHeight="1" outlineLevel="1" thickBot="1" x14ac:dyDescent="0.3">
      <c r="A23" s="428"/>
      <c r="B23" s="1299">
        <v>89980</v>
      </c>
      <c r="C23" s="1300"/>
      <c r="D23" s="1301"/>
      <c r="E23" s="1301" t="s">
        <v>893</v>
      </c>
      <c r="F23" s="1301"/>
      <c r="G23" s="432"/>
      <c r="H23" s="432"/>
      <c r="I23" s="432"/>
      <c r="J23" s="1305"/>
      <c r="K23" s="1305"/>
      <c r="L23" s="1305"/>
      <c r="M23" s="1305"/>
      <c r="N23" s="1305"/>
      <c r="O23" s="1305"/>
      <c r="P23" s="1305"/>
      <c r="Q23" s="1305"/>
      <c r="R23" s="1305"/>
      <c r="S23" s="1305"/>
      <c r="T23" s="1298"/>
      <c r="U23" s="433"/>
      <c r="V23" s="1305"/>
      <c r="W23" s="433"/>
      <c r="X23" s="1383">
        <f>T23</f>
        <v>0</v>
      </c>
      <c r="Y23" s="434"/>
      <c r="Z23" s="703"/>
      <c r="AA23" s="435"/>
      <c r="AB23" s="346"/>
      <c r="AC23" s="346"/>
      <c r="AD23" s="346"/>
      <c r="AE23" s="346"/>
      <c r="AF23" s="346"/>
      <c r="AG23" s="346"/>
      <c r="AH23" s="346"/>
      <c r="AI23" s="346"/>
      <c r="AJ23" s="346"/>
      <c r="AK23" s="346"/>
      <c r="AL23" s="346"/>
      <c r="AM23" s="346"/>
      <c r="AN23" s="346"/>
      <c r="AO23" s="346"/>
      <c r="AP23" s="346"/>
      <c r="AQ23" s="346"/>
      <c r="AR23" s="346"/>
      <c r="AS23" s="346"/>
      <c r="AT23" s="346"/>
    </row>
    <row r="24" spans="1:46" ht="18" customHeight="1" outlineLevel="1" thickBot="1" x14ac:dyDescent="0.3">
      <c r="A24" s="428"/>
      <c r="B24" s="1299">
        <v>89990</v>
      </c>
      <c r="C24" s="1300"/>
      <c r="D24" s="1301"/>
      <c r="E24" s="1301" t="s">
        <v>894</v>
      </c>
      <c r="F24" s="1301"/>
      <c r="G24" s="432"/>
      <c r="H24" s="432"/>
      <c r="I24" s="432"/>
      <c r="J24" s="1305"/>
      <c r="K24" s="1305"/>
      <c r="L24" s="1305"/>
      <c r="M24" s="1305"/>
      <c r="N24" s="1305"/>
      <c r="O24" s="1305"/>
      <c r="P24" s="1305"/>
      <c r="Q24" s="1305"/>
      <c r="R24" s="1305"/>
      <c r="S24" s="1305"/>
      <c r="T24" s="1305"/>
      <c r="U24" s="433"/>
      <c r="V24" s="1298"/>
      <c r="W24" s="433"/>
      <c r="X24" s="1383">
        <f>V24</f>
        <v>0</v>
      </c>
      <c r="Y24" s="434"/>
      <c r="Z24" s="703"/>
      <c r="AA24" s="435"/>
      <c r="AB24" s="346"/>
      <c r="AC24" s="346"/>
      <c r="AD24" s="346"/>
      <c r="AE24" s="346"/>
      <c r="AF24" s="346"/>
      <c r="AG24" s="346"/>
      <c r="AH24" s="346"/>
      <c r="AI24" s="346"/>
      <c r="AJ24" s="346"/>
      <c r="AK24" s="346"/>
      <c r="AL24" s="346"/>
      <c r="AM24" s="346"/>
      <c r="AN24" s="346"/>
      <c r="AO24" s="346"/>
      <c r="AP24" s="346"/>
      <c r="AQ24" s="346"/>
      <c r="AR24" s="346"/>
      <c r="AS24" s="346"/>
      <c r="AT24" s="346"/>
    </row>
    <row r="25" spans="1:46" ht="8.25" customHeight="1" x14ac:dyDescent="0.25">
      <c r="A25" s="890"/>
      <c r="B25" s="891"/>
      <c r="C25" s="892"/>
      <c r="D25" s="1385"/>
      <c r="E25" s="1385"/>
      <c r="F25" s="1385"/>
      <c r="G25" s="1385"/>
      <c r="H25" s="1385"/>
      <c r="I25" s="1385"/>
      <c r="J25" s="1386"/>
      <c r="K25" s="1386"/>
      <c r="L25" s="1386"/>
      <c r="M25" s="1386"/>
      <c r="N25" s="1386"/>
      <c r="O25" s="1386"/>
      <c r="P25" s="1386"/>
      <c r="Q25" s="1386"/>
      <c r="R25" s="1386"/>
      <c r="S25" s="1386"/>
      <c r="T25" s="1386"/>
      <c r="U25" s="893"/>
      <c r="V25" s="1386"/>
      <c r="W25" s="1386"/>
      <c r="X25" s="894"/>
      <c r="Y25" s="894"/>
      <c r="Z25" s="894"/>
      <c r="AA25" s="1387"/>
      <c r="AB25" s="346"/>
      <c r="AC25" s="346"/>
      <c r="AD25" s="346"/>
      <c r="AE25" s="346"/>
      <c r="AF25" s="346"/>
      <c r="AG25" s="346"/>
      <c r="AH25" s="346"/>
      <c r="AI25" s="346"/>
      <c r="AJ25" s="346"/>
      <c r="AK25" s="346"/>
      <c r="AL25" s="346"/>
      <c r="AM25" s="346"/>
      <c r="AN25" s="346"/>
      <c r="AO25" s="346"/>
      <c r="AP25" s="346"/>
      <c r="AQ25" s="346"/>
      <c r="AR25" s="346"/>
      <c r="AS25" s="346"/>
      <c r="AT25" s="346"/>
    </row>
    <row r="26" spans="1:46" ht="18" customHeight="1" x14ac:dyDescent="0.25">
      <c r="A26" s="436"/>
      <c r="B26" s="272"/>
      <c r="C26" s="90" t="s">
        <v>1387</v>
      </c>
      <c r="D26" s="90"/>
      <c r="E26" s="90"/>
      <c r="F26" s="90"/>
      <c r="G26" s="90"/>
      <c r="H26" s="90"/>
      <c r="I26" s="90"/>
      <c r="J26" s="158">
        <f>SUM(J11,J14)</f>
        <v>0</v>
      </c>
      <c r="K26" s="158">
        <f>SUM(K11,K15)</f>
        <v>0</v>
      </c>
      <c r="L26" s="158">
        <f>SUM(L11,L16)</f>
        <v>0</v>
      </c>
      <c r="M26" s="158">
        <f>SUM(M11,M18)</f>
        <v>0</v>
      </c>
      <c r="N26" s="158">
        <f>SUM(N11,N20)</f>
        <v>0</v>
      </c>
      <c r="O26" s="158">
        <f>SUM(O11,O21)</f>
        <v>0</v>
      </c>
      <c r="P26" s="158">
        <f>SUM(P11,P13)</f>
        <v>0</v>
      </c>
      <c r="Q26" s="158"/>
      <c r="R26" s="158">
        <f>SUM(R11:R13)</f>
        <v>0</v>
      </c>
      <c r="S26" s="158"/>
      <c r="T26" s="158">
        <f>SUM(T11:T13)</f>
        <v>0</v>
      </c>
      <c r="U26" s="218"/>
      <c r="V26" s="158">
        <f>SUM(V11:V13)</f>
        <v>0</v>
      </c>
      <c r="W26" s="1174"/>
      <c r="X26" s="158">
        <f>SUM(X11:X13)</f>
        <v>0</v>
      </c>
      <c r="Y26" s="158"/>
      <c r="Z26" s="158">
        <f>SUM(Z11:Z13)</f>
        <v>0</v>
      </c>
      <c r="AA26" s="437"/>
      <c r="AB26" s="346"/>
      <c r="AC26" s="346"/>
      <c r="AD26" s="346"/>
      <c r="AE26" s="346"/>
      <c r="AF26" s="346"/>
      <c r="AG26" s="346"/>
      <c r="AH26" s="346"/>
      <c r="AI26" s="346"/>
      <c r="AJ26" s="346"/>
      <c r="AK26" s="346"/>
      <c r="AL26" s="346"/>
      <c r="AM26" s="346"/>
      <c r="AN26" s="346"/>
      <c r="AO26" s="346"/>
      <c r="AP26" s="346"/>
      <c r="AQ26" s="346"/>
      <c r="AR26" s="346"/>
      <c r="AS26" s="346"/>
      <c r="AT26" s="346"/>
    </row>
    <row r="27" spans="1:46" ht="7.5" customHeight="1" x14ac:dyDescent="0.25">
      <c r="A27" s="205"/>
      <c r="B27" s="272"/>
      <c r="C27" s="90"/>
      <c r="D27" s="1172"/>
      <c r="E27" s="1172"/>
      <c r="F27" s="1172"/>
      <c r="G27" s="204"/>
      <c r="H27" s="204"/>
      <c r="I27" s="204"/>
      <c r="J27" s="1174"/>
      <c r="K27" s="1174"/>
      <c r="L27" s="1174"/>
      <c r="M27" s="1174"/>
      <c r="N27" s="1174"/>
      <c r="O27" s="1174"/>
      <c r="P27" s="158"/>
      <c r="Q27" s="1174"/>
      <c r="R27" s="1174"/>
      <c r="S27" s="1174"/>
      <c r="T27" s="1174"/>
      <c r="U27" s="218"/>
      <c r="V27" s="1174"/>
      <c r="W27" s="1174"/>
      <c r="X27" s="158"/>
      <c r="Y27" s="158"/>
      <c r="Z27" s="158"/>
      <c r="AA27" s="242"/>
      <c r="AB27" s="346"/>
      <c r="AC27" s="346"/>
      <c r="AD27" s="346"/>
      <c r="AE27" s="346"/>
      <c r="AF27" s="346"/>
      <c r="AG27" s="346"/>
      <c r="AH27" s="346"/>
      <c r="AI27" s="346"/>
      <c r="AJ27" s="346"/>
      <c r="AK27" s="346"/>
      <c r="AL27" s="346"/>
      <c r="AM27" s="346"/>
      <c r="AN27" s="346"/>
      <c r="AO27" s="346"/>
      <c r="AP27" s="346"/>
      <c r="AQ27" s="346"/>
      <c r="AR27" s="346"/>
      <c r="AS27" s="346"/>
      <c r="AT27" s="346"/>
    </row>
    <row r="28" spans="1:46" ht="18" customHeight="1" x14ac:dyDescent="0.25">
      <c r="A28" s="895" t="s">
        <v>1167</v>
      </c>
      <c r="B28" s="272">
        <v>90000</v>
      </c>
      <c r="C28" s="1958" t="s">
        <v>895</v>
      </c>
      <c r="D28" s="1725"/>
      <c r="E28" s="1725"/>
      <c r="F28" s="1725"/>
      <c r="G28" s="1725"/>
      <c r="H28" s="1734"/>
      <c r="I28" s="158"/>
      <c r="J28" s="158"/>
      <c r="K28" s="158"/>
      <c r="L28" s="158"/>
      <c r="M28" s="158"/>
      <c r="N28" s="158"/>
      <c r="O28" s="158"/>
      <c r="P28" s="158"/>
      <c r="Q28" s="158"/>
      <c r="R28" s="1174"/>
      <c r="S28" s="158"/>
      <c r="T28" s="158"/>
      <c r="U28" s="218"/>
      <c r="V28" s="438">
        <f>'Annexe A'!$M$192</f>
        <v>0</v>
      </c>
      <c r="W28" s="158"/>
      <c r="X28" s="158">
        <f>SUM(P28,R28,T28,V28)</f>
        <v>0</v>
      </c>
      <c r="Y28" s="158"/>
      <c r="Z28" s="641"/>
      <c r="AA28" s="253"/>
      <c r="AB28" s="346"/>
      <c r="AC28" s="346"/>
      <c r="AD28" s="346"/>
      <c r="AE28" s="346"/>
      <c r="AF28" s="346"/>
      <c r="AG28" s="346"/>
      <c r="AH28" s="346"/>
      <c r="AI28" s="346"/>
      <c r="AJ28" s="346"/>
      <c r="AK28" s="346"/>
      <c r="AL28" s="346"/>
      <c r="AM28" s="346"/>
      <c r="AN28" s="346"/>
      <c r="AO28" s="346"/>
      <c r="AP28" s="346"/>
      <c r="AQ28" s="346"/>
      <c r="AR28" s="346"/>
      <c r="AS28" s="346"/>
      <c r="AT28" s="346"/>
    </row>
    <row r="29" spans="1:46" ht="18" customHeight="1" x14ac:dyDescent="0.25">
      <c r="A29" s="205"/>
      <c r="B29" s="157"/>
      <c r="C29" s="1735"/>
      <c r="D29" s="1736"/>
      <c r="E29" s="1736"/>
      <c r="F29" s="1736"/>
      <c r="G29" s="1736"/>
      <c r="H29" s="1701"/>
      <c r="I29" s="204"/>
      <c r="J29" s="1174"/>
      <c r="K29" s="1174"/>
      <c r="L29" s="1174"/>
      <c r="M29" s="1174"/>
      <c r="N29" s="1174"/>
      <c r="O29" s="1174"/>
      <c r="P29" s="158"/>
      <c r="Q29" s="1174"/>
      <c r="R29" s="1174"/>
      <c r="S29" s="1174"/>
      <c r="T29" s="1174"/>
      <c r="U29" s="218"/>
      <c r="V29" s="1174"/>
      <c r="W29" s="1174"/>
      <c r="X29" s="158"/>
      <c r="Y29" s="158"/>
      <c r="Z29" s="158"/>
      <c r="AA29" s="242"/>
      <c r="AB29" s="346"/>
      <c r="AC29" s="346"/>
      <c r="AD29" s="346"/>
      <c r="AE29" s="346"/>
      <c r="AF29" s="346"/>
      <c r="AG29" s="346"/>
      <c r="AH29" s="346"/>
      <c r="AI29" s="346"/>
      <c r="AJ29" s="346"/>
      <c r="AK29" s="346"/>
      <c r="AL29" s="346"/>
      <c r="AM29" s="346"/>
      <c r="AN29" s="346"/>
      <c r="AO29" s="346"/>
      <c r="AP29" s="346"/>
      <c r="AQ29" s="346"/>
      <c r="AR29" s="346"/>
      <c r="AS29" s="346"/>
      <c r="AT29" s="346"/>
    </row>
    <row r="30" spans="1:46" ht="18" customHeight="1" x14ac:dyDescent="0.25">
      <c r="A30" s="205"/>
      <c r="B30" s="157"/>
      <c r="C30" s="90"/>
      <c r="D30" s="1172"/>
      <c r="E30" s="1172"/>
      <c r="F30" s="1172"/>
      <c r="G30" s="204"/>
      <c r="H30" s="204"/>
      <c r="I30" s="204"/>
      <c r="J30" s="1174"/>
      <c r="K30" s="1174"/>
      <c r="L30" s="1174"/>
      <c r="M30" s="1174"/>
      <c r="N30" s="1174"/>
      <c r="O30" s="1174"/>
      <c r="P30" s="158"/>
      <c r="Q30" s="1174"/>
      <c r="R30" s="1174"/>
      <c r="S30" s="1174"/>
      <c r="T30" s="1174"/>
      <c r="U30" s="218"/>
      <c r="V30" s="1174"/>
      <c r="W30" s="1174"/>
      <c r="X30" s="158"/>
      <c r="Y30" s="158"/>
      <c r="Z30" s="158"/>
      <c r="AA30" s="242"/>
      <c r="AB30" s="3"/>
      <c r="AC30" s="3"/>
      <c r="AD30" s="3"/>
      <c r="AE30" s="3"/>
      <c r="AF30" s="3"/>
      <c r="AG30" s="3"/>
      <c r="AH30" s="3"/>
      <c r="AI30" s="3"/>
      <c r="AJ30" s="3"/>
      <c r="AK30" s="3"/>
      <c r="AL30" s="3"/>
      <c r="AM30" s="3"/>
      <c r="AN30" s="3"/>
      <c r="AO30" s="3"/>
      <c r="AP30" s="3"/>
      <c r="AQ30" s="3"/>
      <c r="AR30" s="3"/>
      <c r="AS30" s="3"/>
      <c r="AT30" s="3"/>
    </row>
    <row r="31" spans="1:46" ht="18" customHeight="1" x14ac:dyDescent="0.25">
      <c r="A31" s="205"/>
      <c r="B31" s="157"/>
      <c r="C31" s="439" t="s">
        <v>1168</v>
      </c>
      <c r="D31" s="1172"/>
      <c r="E31" s="1172"/>
      <c r="F31" s="1172"/>
      <c r="G31" s="204"/>
      <c r="H31" s="204"/>
      <c r="I31" s="204"/>
      <c r="J31" s="1174"/>
      <c r="K31" s="1174"/>
      <c r="L31" s="1174"/>
      <c r="M31" s="1174"/>
      <c r="N31" s="1174"/>
      <c r="O31" s="1174"/>
      <c r="P31" s="158"/>
      <c r="Q31" s="1174"/>
      <c r="R31" s="1174"/>
      <c r="S31" s="1174"/>
      <c r="T31" s="1174"/>
      <c r="U31" s="218"/>
      <c r="V31" s="1174"/>
      <c r="W31" s="1174"/>
      <c r="X31" s="158"/>
      <c r="Y31" s="158"/>
      <c r="Z31" s="158"/>
      <c r="AA31" s="242"/>
      <c r="AB31" s="346"/>
      <c r="AC31" s="346"/>
      <c r="AD31" s="346"/>
      <c r="AE31" s="346"/>
      <c r="AF31" s="346"/>
      <c r="AG31" s="346"/>
      <c r="AH31" s="346"/>
      <c r="AI31" s="346"/>
      <c r="AJ31" s="346"/>
      <c r="AK31" s="346"/>
      <c r="AL31" s="346"/>
      <c r="AM31" s="346"/>
      <c r="AN31" s="346"/>
      <c r="AO31" s="346"/>
      <c r="AP31" s="346"/>
      <c r="AQ31" s="346"/>
      <c r="AR31" s="346"/>
      <c r="AS31" s="346"/>
      <c r="AT31" s="346"/>
    </row>
    <row r="32" spans="1:46" ht="7.5" customHeight="1" x14ac:dyDescent="0.25">
      <c r="A32" s="205"/>
      <c r="B32" s="157"/>
      <c r="C32" s="90"/>
      <c r="D32" s="1172"/>
      <c r="E32" s="1172"/>
      <c r="F32" s="1172"/>
      <c r="G32" s="204"/>
      <c r="H32" s="204"/>
      <c r="I32" s="204"/>
      <c r="J32" s="1174"/>
      <c r="K32" s="1174"/>
      <c r="L32" s="1174"/>
      <c r="M32" s="1174"/>
      <c r="N32" s="1174"/>
      <c r="O32" s="1174"/>
      <c r="P32" s="158"/>
      <c r="Q32" s="1174"/>
      <c r="R32" s="1174"/>
      <c r="S32" s="1174"/>
      <c r="T32" s="1174"/>
      <c r="U32" s="218"/>
      <c r="V32" s="1174"/>
      <c r="W32" s="1174"/>
      <c r="X32" s="158"/>
      <c r="Y32" s="158"/>
      <c r="Z32" s="158"/>
      <c r="AA32" s="242"/>
      <c r="AB32" s="346"/>
      <c r="AC32" s="346"/>
      <c r="AD32" s="346"/>
      <c r="AE32" s="346"/>
      <c r="AF32" s="346"/>
      <c r="AG32" s="346"/>
      <c r="AH32" s="346"/>
      <c r="AI32" s="346"/>
      <c r="AJ32" s="346"/>
      <c r="AK32" s="346"/>
      <c r="AL32" s="346"/>
      <c r="AM32" s="346"/>
      <c r="AN32" s="346"/>
      <c r="AO32" s="346"/>
      <c r="AP32" s="346"/>
      <c r="AQ32" s="346"/>
      <c r="AR32" s="346"/>
      <c r="AS32" s="346"/>
      <c r="AT32" s="346"/>
    </row>
    <row r="33" spans="1:46" ht="18" customHeight="1" thickBot="1" x14ac:dyDescent="0.3">
      <c r="A33" s="895" t="s">
        <v>1167</v>
      </c>
      <c r="B33" s="1381">
        <v>91100</v>
      </c>
      <c r="C33" s="1382"/>
      <c r="D33" s="1382" t="s">
        <v>1169</v>
      </c>
      <c r="E33" s="1382"/>
      <c r="F33" s="1382"/>
      <c r="G33" s="896"/>
      <c r="H33" s="896"/>
      <c r="I33" s="896"/>
      <c r="J33" s="1204">
        <f>IF(ISBLANK($J$34),0,$J$34)</f>
        <v>0</v>
      </c>
      <c r="K33" s="1204">
        <f>IF(ISBLANK($K$35),0,$K$35)</f>
        <v>0</v>
      </c>
      <c r="L33" s="1204">
        <f>IF(ISBLANK($L$36),0,$L$36)</f>
        <v>0</v>
      </c>
      <c r="M33" s="1204">
        <f>IF(ISBLANK($M$37),0,$M$37)</f>
        <v>0</v>
      </c>
      <c r="N33" s="1204">
        <f>IF(ISBLANK($N$38),0,$N$38)</f>
        <v>0</v>
      </c>
      <c r="O33" s="1204">
        <f>IF(ISBLANK($O$39),0,$O$39)</f>
        <v>0</v>
      </c>
      <c r="P33" s="816">
        <f>SUM(J33:O33)</f>
        <v>0</v>
      </c>
      <c r="Q33" s="1204"/>
      <c r="R33" s="1204"/>
      <c r="S33" s="1204"/>
      <c r="T33" s="1204"/>
      <c r="U33" s="888"/>
      <c r="V33" s="1204">
        <f>-$P$33</f>
        <v>0</v>
      </c>
      <c r="W33" s="1204"/>
      <c r="X33" s="816">
        <f>SUM(P33,R33,T33,V33)</f>
        <v>0</v>
      </c>
      <c r="Y33" s="816"/>
      <c r="Z33" s="705"/>
      <c r="AA33" s="242"/>
      <c r="AB33" s="346"/>
      <c r="AC33" s="346"/>
      <c r="AD33" s="346"/>
      <c r="AE33" s="346"/>
      <c r="AF33" s="346"/>
      <c r="AG33" s="346"/>
      <c r="AH33" s="346"/>
      <c r="AI33" s="346"/>
      <c r="AJ33" s="346"/>
      <c r="AK33" s="346"/>
      <c r="AL33" s="346"/>
      <c r="AM33" s="346"/>
      <c r="AN33" s="346"/>
      <c r="AO33" s="346"/>
      <c r="AP33" s="346"/>
      <c r="AQ33" s="346"/>
      <c r="AR33" s="346"/>
      <c r="AS33" s="346"/>
      <c r="AT33" s="346"/>
    </row>
    <row r="34" spans="1:46" ht="18" customHeight="1" outlineLevel="1" thickBot="1" x14ac:dyDescent="0.3">
      <c r="A34" s="1299"/>
      <c r="B34" s="1299">
        <v>91110</v>
      </c>
      <c r="C34" s="1299"/>
      <c r="D34" s="1299"/>
      <c r="E34" s="1353" t="s">
        <v>1388</v>
      </c>
      <c r="F34" s="1299"/>
      <c r="G34" s="1299"/>
      <c r="H34" s="1299"/>
      <c r="I34" s="1299"/>
      <c r="J34" s="1298"/>
      <c r="K34" s="1299"/>
      <c r="L34" s="1299"/>
      <c r="M34" s="1299"/>
      <c r="N34" s="1299"/>
      <c r="O34" s="1299"/>
      <c r="P34" s="1299"/>
      <c r="Q34" s="1299"/>
      <c r="R34" s="1299"/>
      <c r="S34" s="1299"/>
      <c r="T34" s="1299"/>
      <c r="U34" s="1299"/>
      <c r="V34" s="1299"/>
      <c r="W34" s="1299"/>
      <c r="X34" s="1299"/>
      <c r="Y34" s="1299"/>
      <c r="Z34" s="1299"/>
      <c r="AA34" s="242"/>
      <c r="AB34" s="346"/>
      <c r="AC34" s="346"/>
      <c r="AD34" s="346"/>
      <c r="AE34" s="346"/>
      <c r="AF34" s="346"/>
      <c r="AG34" s="346"/>
      <c r="AH34" s="346"/>
      <c r="AI34" s="346"/>
      <c r="AJ34" s="346"/>
      <c r="AK34" s="346"/>
      <c r="AL34" s="346"/>
      <c r="AM34" s="346"/>
      <c r="AN34" s="346"/>
      <c r="AO34" s="346"/>
      <c r="AP34" s="346"/>
      <c r="AQ34" s="346"/>
      <c r="AR34" s="346"/>
      <c r="AS34" s="346"/>
      <c r="AT34" s="346"/>
    </row>
    <row r="35" spans="1:46" ht="18" customHeight="1" outlineLevel="1" thickBot="1" x14ac:dyDescent="0.3">
      <c r="A35" s="1299"/>
      <c r="B35" s="1299">
        <v>91120</v>
      </c>
      <c r="C35" s="1299"/>
      <c r="D35" s="1299"/>
      <c r="E35" s="1353" t="s">
        <v>1389</v>
      </c>
      <c r="F35" s="1299"/>
      <c r="G35" s="1299"/>
      <c r="H35" s="1299"/>
      <c r="I35" s="1299"/>
      <c r="J35" s="1299"/>
      <c r="K35" s="1298"/>
      <c r="L35" s="1299"/>
      <c r="M35" s="1299"/>
      <c r="N35" s="1299"/>
      <c r="O35" s="1299"/>
      <c r="P35" s="1299"/>
      <c r="Q35" s="1299"/>
      <c r="R35" s="1299"/>
      <c r="S35" s="1299"/>
      <c r="T35" s="1299"/>
      <c r="U35" s="1299"/>
      <c r="V35" s="1299"/>
      <c r="W35" s="1299"/>
      <c r="X35" s="1299"/>
      <c r="Y35" s="1299"/>
      <c r="Z35" s="1299"/>
      <c r="AA35" s="242"/>
      <c r="AB35" s="346"/>
      <c r="AC35" s="346"/>
      <c r="AD35" s="346"/>
      <c r="AE35" s="346"/>
      <c r="AF35" s="346"/>
      <c r="AG35" s="346"/>
      <c r="AH35" s="346"/>
      <c r="AI35" s="346"/>
      <c r="AJ35" s="346"/>
      <c r="AK35" s="346"/>
      <c r="AL35" s="346"/>
      <c r="AM35" s="346"/>
      <c r="AN35" s="346"/>
      <c r="AO35" s="346"/>
      <c r="AP35" s="346"/>
      <c r="AQ35" s="346"/>
      <c r="AR35" s="346"/>
      <c r="AS35" s="346"/>
      <c r="AT35" s="346"/>
    </row>
    <row r="36" spans="1:46" ht="18" customHeight="1" outlineLevel="1" thickBot="1" x14ac:dyDescent="0.3">
      <c r="A36" s="1299"/>
      <c r="B36" s="1299">
        <v>91130</v>
      </c>
      <c r="C36" s="1299"/>
      <c r="D36" s="1299"/>
      <c r="E36" s="1353" t="s">
        <v>1390</v>
      </c>
      <c r="F36" s="1299"/>
      <c r="G36" s="1299"/>
      <c r="H36" s="1299"/>
      <c r="I36" s="1299"/>
      <c r="J36" s="1299"/>
      <c r="K36" s="1299"/>
      <c r="L36" s="1298"/>
      <c r="M36" s="1299"/>
      <c r="N36" s="1299"/>
      <c r="O36" s="1299"/>
      <c r="P36" s="1299"/>
      <c r="Q36" s="1299"/>
      <c r="R36" s="1299"/>
      <c r="S36" s="1299"/>
      <c r="T36" s="1299"/>
      <c r="U36" s="1299"/>
      <c r="V36" s="1299"/>
      <c r="W36" s="1299"/>
      <c r="X36" s="1299"/>
      <c r="Y36" s="1299"/>
      <c r="Z36" s="1299"/>
      <c r="AA36" s="242"/>
      <c r="AB36" s="346"/>
      <c r="AC36" s="346"/>
      <c r="AD36" s="346"/>
      <c r="AE36" s="346"/>
      <c r="AF36" s="346"/>
      <c r="AG36" s="346"/>
      <c r="AH36" s="346"/>
      <c r="AI36" s="346"/>
      <c r="AJ36" s="346"/>
      <c r="AK36" s="346"/>
      <c r="AL36" s="346"/>
      <c r="AM36" s="346"/>
      <c r="AN36" s="346"/>
      <c r="AO36" s="346"/>
      <c r="AP36" s="346"/>
      <c r="AQ36" s="346"/>
      <c r="AR36" s="346"/>
      <c r="AS36" s="346"/>
      <c r="AT36" s="346"/>
    </row>
    <row r="37" spans="1:46" ht="18" customHeight="1" outlineLevel="1" thickBot="1" x14ac:dyDescent="0.3">
      <c r="A37" s="1299"/>
      <c r="B37" s="1299">
        <v>91140</v>
      </c>
      <c r="C37" s="1299"/>
      <c r="D37" s="1299"/>
      <c r="E37" s="1353" t="s">
        <v>1391</v>
      </c>
      <c r="F37" s="1299"/>
      <c r="G37" s="1299"/>
      <c r="H37" s="1299"/>
      <c r="I37" s="1299"/>
      <c r="J37" s="1299"/>
      <c r="K37" s="1299"/>
      <c r="L37" s="1299"/>
      <c r="M37" s="1298"/>
      <c r="N37" s="1299"/>
      <c r="O37" s="1299"/>
      <c r="P37" s="1299"/>
      <c r="Q37" s="1299"/>
      <c r="R37" s="1299"/>
      <c r="S37" s="1299"/>
      <c r="T37" s="1299"/>
      <c r="U37" s="1299"/>
      <c r="V37" s="1299"/>
      <c r="W37" s="1299"/>
      <c r="X37" s="1299"/>
      <c r="Y37" s="1299"/>
      <c r="Z37" s="1299"/>
      <c r="AA37" s="242"/>
      <c r="AB37" s="346"/>
      <c r="AC37" s="346"/>
      <c r="AD37" s="346"/>
      <c r="AE37" s="346"/>
      <c r="AF37" s="346"/>
      <c r="AG37" s="346"/>
      <c r="AH37" s="346"/>
      <c r="AI37" s="346"/>
      <c r="AJ37" s="346"/>
      <c r="AK37" s="346"/>
      <c r="AL37" s="346"/>
      <c r="AM37" s="346"/>
      <c r="AN37" s="346"/>
      <c r="AO37" s="346"/>
      <c r="AP37" s="346"/>
      <c r="AQ37" s="346"/>
      <c r="AR37" s="346"/>
      <c r="AS37" s="346"/>
      <c r="AT37" s="346"/>
    </row>
    <row r="38" spans="1:46" ht="18" customHeight="1" outlineLevel="1" thickBot="1" x14ac:dyDescent="0.3">
      <c r="A38" s="1299"/>
      <c r="B38" s="1299">
        <v>91150</v>
      </c>
      <c r="C38" s="1299"/>
      <c r="D38" s="1299"/>
      <c r="E38" s="1353" t="s">
        <v>1392</v>
      </c>
      <c r="F38" s="1299"/>
      <c r="G38" s="1299"/>
      <c r="H38" s="1299"/>
      <c r="I38" s="1299"/>
      <c r="J38" s="1299"/>
      <c r="K38" s="1299"/>
      <c r="L38" s="1299"/>
      <c r="M38" s="1299"/>
      <c r="N38" s="1298"/>
      <c r="O38" s="1299"/>
      <c r="P38" s="1299"/>
      <c r="Q38" s="1299"/>
      <c r="R38" s="1299"/>
      <c r="S38" s="1299"/>
      <c r="T38" s="1299"/>
      <c r="U38" s="1299"/>
      <c r="V38" s="1299"/>
      <c r="W38" s="1299"/>
      <c r="X38" s="1299"/>
      <c r="Y38" s="1299"/>
      <c r="Z38" s="1299"/>
      <c r="AA38" s="242"/>
      <c r="AB38" s="346"/>
      <c r="AC38" s="346"/>
      <c r="AD38" s="346"/>
      <c r="AE38" s="346"/>
      <c r="AF38" s="346"/>
      <c r="AG38" s="346"/>
      <c r="AH38" s="346"/>
      <c r="AI38" s="346"/>
      <c r="AJ38" s="346"/>
      <c r="AK38" s="346"/>
      <c r="AL38" s="346"/>
      <c r="AM38" s="346"/>
      <c r="AN38" s="346"/>
      <c r="AO38" s="346"/>
      <c r="AP38" s="346"/>
      <c r="AQ38" s="346"/>
      <c r="AR38" s="346"/>
      <c r="AS38" s="346"/>
      <c r="AT38" s="346"/>
    </row>
    <row r="39" spans="1:46" ht="18" customHeight="1" outlineLevel="1" thickBot="1" x14ac:dyDescent="0.3">
      <c r="A39" s="1299"/>
      <c r="B39" s="1299">
        <v>91190</v>
      </c>
      <c r="C39" s="1299"/>
      <c r="D39" s="1299"/>
      <c r="E39" s="1353" t="s">
        <v>1393</v>
      </c>
      <c r="F39" s="1299"/>
      <c r="G39" s="1299"/>
      <c r="H39" s="1299"/>
      <c r="I39" s="1299"/>
      <c r="J39" s="1299"/>
      <c r="K39" s="1299"/>
      <c r="L39" s="1299"/>
      <c r="M39" s="1299"/>
      <c r="N39" s="1305"/>
      <c r="O39" s="1298"/>
      <c r="P39" s="1299"/>
      <c r="Q39" s="1299"/>
      <c r="R39" s="1299"/>
      <c r="S39" s="1299"/>
      <c r="T39" s="1299"/>
      <c r="U39" s="1299"/>
      <c r="V39" s="1299"/>
      <c r="W39" s="1299"/>
      <c r="X39" s="1299"/>
      <c r="Y39" s="1299"/>
      <c r="Z39" s="1299"/>
      <c r="AA39" s="242"/>
      <c r="AB39" s="346"/>
      <c r="AC39" s="346"/>
      <c r="AD39" s="346"/>
      <c r="AE39" s="346"/>
      <c r="AF39" s="346"/>
      <c r="AG39" s="346"/>
      <c r="AH39" s="346"/>
      <c r="AI39" s="346"/>
      <c r="AJ39" s="346"/>
      <c r="AK39" s="346"/>
      <c r="AL39" s="346"/>
      <c r="AM39" s="346"/>
      <c r="AN39" s="346"/>
      <c r="AO39" s="346"/>
      <c r="AP39" s="346"/>
      <c r="AQ39" s="346"/>
      <c r="AR39" s="346"/>
      <c r="AS39" s="346"/>
      <c r="AT39" s="346"/>
    </row>
    <row r="40" spans="1:46" ht="7.5" customHeight="1" x14ac:dyDescent="0.25">
      <c r="A40" s="890"/>
      <c r="B40" s="1375"/>
      <c r="C40" s="1385"/>
      <c r="D40" s="1385"/>
      <c r="E40" s="1385"/>
      <c r="F40" s="1385"/>
      <c r="G40" s="897"/>
      <c r="H40" s="897"/>
      <c r="I40" s="897"/>
      <c r="J40" s="1386"/>
      <c r="K40" s="1386"/>
      <c r="L40" s="1386"/>
      <c r="M40" s="1386"/>
      <c r="N40" s="1386"/>
      <c r="O40" s="1386"/>
      <c r="P40" s="894"/>
      <c r="Q40" s="1386"/>
      <c r="R40" s="1386"/>
      <c r="S40" s="1386"/>
      <c r="T40" s="1386"/>
      <c r="U40" s="893"/>
      <c r="V40" s="1386"/>
      <c r="W40" s="1386"/>
      <c r="X40" s="894"/>
      <c r="Y40" s="894"/>
      <c r="Z40" s="894"/>
      <c r="AA40" s="242"/>
      <c r="AB40" s="346"/>
      <c r="AC40" s="346"/>
      <c r="AD40" s="346"/>
      <c r="AE40" s="346"/>
      <c r="AF40" s="346"/>
      <c r="AG40" s="346"/>
      <c r="AH40" s="346"/>
      <c r="AI40" s="346"/>
      <c r="AJ40" s="346"/>
      <c r="AK40" s="346"/>
      <c r="AL40" s="346"/>
      <c r="AM40" s="346"/>
      <c r="AN40" s="346"/>
      <c r="AO40" s="346"/>
      <c r="AP40" s="346"/>
      <c r="AQ40" s="346"/>
      <c r="AR40" s="346"/>
      <c r="AS40" s="346"/>
      <c r="AT40" s="346"/>
    </row>
    <row r="41" spans="1:46" ht="18" customHeight="1" thickBot="1" x14ac:dyDescent="0.3">
      <c r="A41" s="895" t="s">
        <v>1167</v>
      </c>
      <c r="B41" s="1381">
        <v>43220</v>
      </c>
      <c r="C41" s="1382"/>
      <c r="D41" s="1382" t="s">
        <v>667</v>
      </c>
      <c r="E41" s="1382"/>
      <c r="F41" s="1382"/>
      <c r="G41" s="896"/>
      <c r="H41" s="896"/>
      <c r="I41" s="896"/>
      <c r="J41" s="1204">
        <f>IF(ISBLANK($J$42),0,$J$42)</f>
        <v>0</v>
      </c>
      <c r="K41" s="1204">
        <f>IF(ISBLANK($K$43),0,$K$43)</f>
        <v>0</v>
      </c>
      <c r="L41" s="1204">
        <f>IF(ISBLANK($L$44),0,$L$44)</f>
        <v>0</v>
      </c>
      <c r="M41" s="1204">
        <f>IF(ISBLANK($M$45),0,$M$45)</f>
        <v>0</v>
      </c>
      <c r="N41" s="1204">
        <f>IF(ISBLANK($N$47),0,$N$47)</f>
        <v>0</v>
      </c>
      <c r="O41" s="1204">
        <f>IF(ISBLANK($O$48),0,$O$48)</f>
        <v>0</v>
      </c>
      <c r="P41" s="816">
        <f>SUM(J41:O41)</f>
        <v>0</v>
      </c>
      <c r="Q41" s="1204"/>
      <c r="R41" s="1204"/>
      <c r="S41" s="1204"/>
      <c r="T41" s="1204"/>
      <c r="U41" s="888"/>
      <c r="V41" s="1204">
        <f>-P41</f>
        <v>0</v>
      </c>
      <c r="W41" s="1204"/>
      <c r="X41" s="816">
        <f>SUM(P41,R41,T41,V41)</f>
        <v>0</v>
      </c>
      <c r="Y41" s="816"/>
      <c r="Z41" s="705"/>
      <c r="AA41" s="242"/>
      <c r="AB41" s="346"/>
      <c r="AC41" s="346"/>
      <c r="AD41" s="346"/>
      <c r="AE41" s="346"/>
      <c r="AF41" s="346"/>
      <c r="AG41" s="346"/>
      <c r="AH41" s="346"/>
      <c r="AI41" s="346"/>
      <c r="AJ41" s="346"/>
      <c r="AK41" s="346"/>
      <c r="AL41" s="346"/>
      <c r="AM41" s="346"/>
      <c r="AN41" s="346"/>
      <c r="AO41" s="346"/>
      <c r="AP41" s="346"/>
      <c r="AQ41" s="346"/>
      <c r="AR41" s="346"/>
      <c r="AS41" s="346"/>
      <c r="AT41" s="346"/>
    </row>
    <row r="42" spans="1:46" ht="18" customHeight="1" outlineLevel="1" thickBot="1" x14ac:dyDescent="0.3">
      <c r="A42" s="1299"/>
      <c r="B42" s="1299">
        <v>43221</v>
      </c>
      <c r="C42" s="1299"/>
      <c r="D42" s="1299"/>
      <c r="E42" s="1353" t="s">
        <v>669</v>
      </c>
      <c r="F42" s="1299"/>
      <c r="G42" s="1299"/>
      <c r="H42" s="1299"/>
      <c r="I42" s="1299"/>
      <c r="J42" s="1388">
        <f>'Annexe A'!$M$39</f>
        <v>0</v>
      </c>
      <c r="K42" s="1299"/>
      <c r="L42" s="1299"/>
      <c r="M42" s="1299"/>
      <c r="N42" s="1299"/>
      <c r="O42" s="1299"/>
      <c r="P42" s="1299"/>
      <c r="Q42" s="1299"/>
      <c r="R42" s="1299"/>
      <c r="S42" s="1299"/>
      <c r="T42" s="1299"/>
      <c r="U42" s="1299"/>
      <c r="V42" s="1299"/>
      <c r="W42" s="1299"/>
      <c r="X42" s="1299"/>
      <c r="Y42" s="1299"/>
      <c r="Z42" s="1299"/>
      <c r="AA42" s="242"/>
      <c r="AB42" s="346"/>
      <c r="AC42" s="346"/>
      <c r="AD42" s="346"/>
      <c r="AE42" s="346"/>
      <c r="AF42" s="346"/>
      <c r="AG42" s="346"/>
      <c r="AH42" s="346"/>
      <c r="AI42" s="346"/>
      <c r="AJ42" s="346"/>
      <c r="AK42" s="346"/>
      <c r="AL42" s="346"/>
      <c r="AM42" s="346"/>
      <c r="AN42" s="346"/>
      <c r="AO42" s="346"/>
      <c r="AP42" s="346"/>
      <c r="AQ42" s="346"/>
      <c r="AR42" s="346"/>
      <c r="AS42" s="346"/>
      <c r="AT42" s="346"/>
    </row>
    <row r="43" spans="1:46" ht="18" customHeight="1" outlineLevel="1" thickBot="1" x14ac:dyDescent="0.3">
      <c r="A43" s="1299"/>
      <c r="B43" s="1299">
        <v>43222</v>
      </c>
      <c r="C43" s="1299"/>
      <c r="D43" s="1299"/>
      <c r="E43" s="1353" t="s">
        <v>670</v>
      </c>
      <c r="F43" s="1299"/>
      <c r="G43" s="1299"/>
      <c r="H43" s="1299"/>
      <c r="I43" s="1299"/>
      <c r="J43" s="1299"/>
      <c r="K43" s="1388">
        <f>'Annexe A'!$M$40</f>
        <v>0</v>
      </c>
      <c r="L43" s="1299"/>
      <c r="M43" s="1299"/>
      <c r="N43" s="1299"/>
      <c r="O43" s="1299"/>
      <c r="P43" s="1299"/>
      <c r="Q43" s="1299"/>
      <c r="R43" s="1299"/>
      <c r="S43" s="1299"/>
      <c r="T43" s="1299"/>
      <c r="U43" s="1299"/>
      <c r="V43" s="1299"/>
      <c r="W43" s="1299"/>
      <c r="X43" s="1299"/>
      <c r="Y43" s="1299"/>
      <c r="Z43" s="1299"/>
      <c r="AA43" s="242"/>
      <c r="AB43" s="346"/>
      <c r="AC43" s="346"/>
      <c r="AD43" s="346"/>
      <c r="AE43" s="346"/>
      <c r="AF43" s="346"/>
      <c r="AG43" s="346"/>
      <c r="AH43" s="346"/>
      <c r="AI43" s="346"/>
      <c r="AJ43" s="346"/>
      <c r="AK43" s="346"/>
      <c r="AL43" s="346"/>
      <c r="AM43" s="346"/>
      <c r="AN43" s="346"/>
      <c r="AO43" s="346"/>
      <c r="AP43" s="346"/>
      <c r="AQ43" s="346"/>
      <c r="AR43" s="346"/>
      <c r="AS43" s="346"/>
      <c r="AT43" s="346"/>
    </row>
    <row r="44" spans="1:46" ht="18" customHeight="1" outlineLevel="1" thickBot="1" x14ac:dyDescent="0.3">
      <c r="A44" s="1299"/>
      <c r="B44" s="1299">
        <v>43223</v>
      </c>
      <c r="C44" s="1299"/>
      <c r="D44" s="1299"/>
      <c r="E44" s="1353" t="s">
        <v>671</v>
      </c>
      <c r="F44" s="1299"/>
      <c r="G44" s="1299"/>
      <c r="H44" s="1299"/>
      <c r="I44" s="1299"/>
      <c r="J44" s="1299"/>
      <c r="K44" s="1299"/>
      <c r="L44" s="1388">
        <f>'Annexe A'!$M$41</f>
        <v>0</v>
      </c>
      <c r="M44" s="1299"/>
      <c r="N44" s="1299"/>
      <c r="O44" s="1299"/>
      <c r="P44" s="1299"/>
      <c r="Q44" s="1299"/>
      <c r="R44" s="1299"/>
      <c r="S44" s="1299"/>
      <c r="T44" s="1299"/>
      <c r="U44" s="1299"/>
      <c r="V44" s="1299"/>
      <c r="W44" s="1299"/>
      <c r="X44" s="1299"/>
      <c r="Y44" s="1299"/>
      <c r="Z44" s="1299"/>
      <c r="AA44" s="242"/>
      <c r="AB44" s="346"/>
      <c r="AC44" s="346"/>
      <c r="AD44" s="346"/>
      <c r="AE44" s="346"/>
      <c r="AF44" s="346"/>
      <c r="AG44" s="346"/>
      <c r="AH44" s="346"/>
      <c r="AI44" s="346"/>
      <c r="AJ44" s="346"/>
      <c r="AK44" s="346"/>
      <c r="AL44" s="346"/>
      <c r="AM44" s="346"/>
      <c r="AN44" s="346"/>
      <c r="AO44" s="346"/>
      <c r="AP44" s="346"/>
      <c r="AQ44" s="346"/>
      <c r="AR44" s="346"/>
      <c r="AS44" s="346"/>
      <c r="AT44" s="346"/>
    </row>
    <row r="45" spans="1:46" ht="18" customHeight="1" outlineLevel="1" thickBot="1" x14ac:dyDescent="0.3">
      <c r="A45" s="1299"/>
      <c r="B45" s="1299">
        <v>43224</v>
      </c>
      <c r="C45" s="1299"/>
      <c r="D45" s="1299"/>
      <c r="E45" s="1937" t="s">
        <v>672</v>
      </c>
      <c r="F45" s="1938"/>
      <c r="G45" s="1938"/>
      <c r="H45" s="1939"/>
      <c r="I45" s="1299"/>
      <c r="J45" s="1299"/>
      <c r="K45" s="1299"/>
      <c r="L45" s="1299"/>
      <c r="M45" s="1388">
        <f>'Annexe A'!$M$42</f>
        <v>0</v>
      </c>
      <c r="N45" s="1299"/>
      <c r="O45" s="1299"/>
      <c r="P45" s="1299"/>
      <c r="Q45" s="1299"/>
      <c r="R45" s="1299"/>
      <c r="S45" s="1299"/>
      <c r="T45" s="1299"/>
      <c r="U45" s="1299"/>
      <c r="V45" s="1299"/>
      <c r="W45" s="1299"/>
      <c r="X45" s="1299"/>
      <c r="Y45" s="1299"/>
      <c r="Z45" s="1299"/>
      <c r="AA45" s="242"/>
      <c r="AB45" s="346"/>
      <c r="AC45" s="346"/>
      <c r="AD45" s="346"/>
      <c r="AE45" s="346"/>
      <c r="AF45" s="346"/>
      <c r="AG45" s="346"/>
      <c r="AH45" s="346"/>
      <c r="AI45" s="346"/>
      <c r="AJ45" s="346"/>
      <c r="AK45" s="346"/>
      <c r="AL45" s="346"/>
      <c r="AM45" s="346"/>
      <c r="AN45" s="346"/>
      <c r="AO45" s="346"/>
      <c r="AP45" s="346"/>
      <c r="AQ45" s="346"/>
      <c r="AR45" s="346"/>
      <c r="AS45" s="346"/>
      <c r="AT45" s="346"/>
    </row>
    <row r="46" spans="1:46" ht="13.5" customHeight="1" outlineLevel="1" thickBot="1" x14ac:dyDescent="0.3">
      <c r="A46" s="1299"/>
      <c r="B46" s="1299"/>
      <c r="C46" s="1299"/>
      <c r="D46" s="1299"/>
      <c r="E46" s="1940"/>
      <c r="F46" s="1941"/>
      <c r="G46" s="1941"/>
      <c r="H46" s="1942"/>
      <c r="I46" s="1299"/>
      <c r="J46" s="1299"/>
      <c r="K46" s="1299"/>
      <c r="L46" s="1299"/>
      <c r="M46" s="1299"/>
      <c r="N46" s="1299"/>
      <c r="O46" s="1299"/>
      <c r="P46" s="1299"/>
      <c r="Q46" s="1299"/>
      <c r="R46" s="1299"/>
      <c r="S46" s="1299"/>
      <c r="T46" s="1299"/>
      <c r="U46" s="1299"/>
      <c r="V46" s="1299"/>
      <c r="W46" s="1299"/>
      <c r="X46" s="1299"/>
      <c r="Y46" s="1299"/>
      <c r="Z46" s="1299"/>
      <c r="AA46" s="242"/>
      <c r="AB46" s="346"/>
      <c r="AC46" s="346"/>
      <c r="AD46" s="346"/>
      <c r="AE46" s="346"/>
      <c r="AF46" s="346"/>
      <c r="AG46" s="346"/>
      <c r="AH46" s="346"/>
      <c r="AI46" s="346"/>
      <c r="AJ46" s="346"/>
      <c r="AK46" s="346"/>
      <c r="AL46" s="346"/>
      <c r="AM46" s="346"/>
      <c r="AN46" s="346"/>
      <c r="AO46" s="346"/>
      <c r="AP46" s="346"/>
      <c r="AQ46" s="346"/>
      <c r="AR46" s="346"/>
      <c r="AS46" s="346"/>
      <c r="AT46" s="346"/>
    </row>
    <row r="47" spans="1:46" ht="18" customHeight="1" outlineLevel="1" thickBot="1" x14ac:dyDescent="0.3">
      <c r="A47" s="1299"/>
      <c r="B47" s="1299">
        <v>43225</v>
      </c>
      <c r="C47" s="1299"/>
      <c r="D47" s="1299"/>
      <c r="E47" s="1353" t="s">
        <v>673</v>
      </c>
      <c r="F47" s="1299"/>
      <c r="G47" s="1299"/>
      <c r="H47" s="1299"/>
      <c r="I47" s="1299"/>
      <c r="J47" s="1299"/>
      <c r="K47" s="1299"/>
      <c r="L47" s="1299"/>
      <c r="M47" s="1299"/>
      <c r="N47" s="1388">
        <f>'Annexe A'!$M$43</f>
        <v>0</v>
      </c>
      <c r="O47" s="1299"/>
      <c r="P47" s="1299"/>
      <c r="Q47" s="1299"/>
      <c r="R47" s="1299"/>
      <c r="S47" s="1299"/>
      <c r="T47" s="1299"/>
      <c r="U47" s="1299"/>
      <c r="V47" s="1299"/>
      <c r="W47" s="1299"/>
      <c r="X47" s="1299"/>
      <c r="Y47" s="1299"/>
      <c r="Z47" s="1299"/>
      <c r="AA47" s="242"/>
      <c r="AB47" s="346"/>
      <c r="AC47" s="346"/>
      <c r="AD47" s="346"/>
      <c r="AE47" s="346"/>
      <c r="AF47" s="346"/>
      <c r="AG47" s="346"/>
      <c r="AH47" s="346"/>
      <c r="AI47" s="346"/>
      <c r="AJ47" s="346"/>
      <c r="AK47" s="346"/>
      <c r="AL47" s="346"/>
      <c r="AM47" s="346"/>
      <c r="AN47" s="346"/>
      <c r="AO47" s="346"/>
      <c r="AP47" s="346"/>
      <c r="AQ47" s="346"/>
      <c r="AR47" s="346"/>
      <c r="AS47" s="346"/>
      <c r="AT47" s="346"/>
    </row>
    <row r="48" spans="1:46" ht="18" customHeight="1" outlineLevel="1" thickBot="1" x14ac:dyDescent="0.3">
      <c r="A48" s="1299"/>
      <c r="B48" s="1299">
        <v>43229</v>
      </c>
      <c r="C48" s="1299"/>
      <c r="D48" s="1299"/>
      <c r="E48" s="1353" t="s">
        <v>674</v>
      </c>
      <c r="F48" s="1299"/>
      <c r="G48" s="1299"/>
      <c r="H48" s="1299"/>
      <c r="I48" s="1299"/>
      <c r="J48" s="1299"/>
      <c r="K48" s="1299"/>
      <c r="L48" s="1299"/>
      <c r="M48" s="1299"/>
      <c r="N48" s="1299"/>
      <c r="O48" s="1388">
        <f>'Annexe A'!$M$44</f>
        <v>0</v>
      </c>
      <c r="P48" s="1299"/>
      <c r="Q48" s="1299"/>
      <c r="R48" s="1299"/>
      <c r="S48" s="1299"/>
      <c r="T48" s="1299"/>
      <c r="U48" s="1299"/>
      <c r="V48" s="1299"/>
      <c r="W48" s="1299"/>
      <c r="X48" s="1299"/>
      <c r="Y48" s="1299"/>
      <c r="Z48" s="1299"/>
      <c r="AA48" s="242"/>
      <c r="AB48" s="346"/>
      <c r="AC48" s="346"/>
      <c r="AD48" s="346"/>
      <c r="AE48" s="346"/>
      <c r="AF48" s="346"/>
      <c r="AG48" s="346"/>
      <c r="AH48" s="346"/>
      <c r="AI48" s="346"/>
      <c r="AJ48" s="346"/>
      <c r="AK48" s="346"/>
      <c r="AL48" s="346"/>
      <c r="AM48" s="346"/>
      <c r="AN48" s="346"/>
      <c r="AO48" s="346"/>
      <c r="AP48" s="346"/>
      <c r="AQ48" s="346"/>
      <c r="AR48" s="346"/>
      <c r="AS48" s="346"/>
      <c r="AT48" s="346"/>
    </row>
    <row r="49" spans="1:46" ht="7.5" customHeight="1" x14ac:dyDescent="0.25">
      <c r="A49" s="890"/>
      <c r="B49" s="1375"/>
      <c r="C49" s="1385"/>
      <c r="D49" s="1385"/>
      <c r="E49" s="1385"/>
      <c r="F49" s="1385"/>
      <c r="G49" s="897"/>
      <c r="H49" s="897"/>
      <c r="I49" s="897"/>
      <c r="J49" s="1386"/>
      <c r="K49" s="1386"/>
      <c r="L49" s="1386"/>
      <c r="M49" s="1386"/>
      <c r="N49" s="1386"/>
      <c r="O49" s="1386"/>
      <c r="P49" s="894"/>
      <c r="Q49" s="1386"/>
      <c r="R49" s="1386"/>
      <c r="S49" s="1386"/>
      <c r="T49" s="1386"/>
      <c r="U49" s="893"/>
      <c r="V49" s="1386"/>
      <c r="W49" s="1386"/>
      <c r="X49" s="894"/>
      <c r="Y49" s="894"/>
      <c r="Z49" s="894"/>
      <c r="AA49" s="242"/>
      <c r="AB49" s="346"/>
      <c r="AC49" s="346"/>
      <c r="AD49" s="346"/>
      <c r="AE49" s="346"/>
      <c r="AF49" s="346"/>
      <c r="AG49" s="346"/>
      <c r="AH49" s="346"/>
      <c r="AI49" s="346"/>
      <c r="AJ49" s="346"/>
      <c r="AK49" s="346"/>
      <c r="AL49" s="346"/>
      <c r="AM49" s="346"/>
      <c r="AN49" s="346"/>
      <c r="AO49" s="346"/>
      <c r="AP49" s="346"/>
      <c r="AQ49" s="346"/>
      <c r="AR49" s="346"/>
      <c r="AS49" s="346"/>
      <c r="AT49" s="346"/>
    </row>
    <row r="50" spans="1:46" ht="18" customHeight="1" thickBot="1" x14ac:dyDescent="0.3">
      <c r="A50" s="205" t="s">
        <v>1165</v>
      </c>
      <c r="B50" s="1381">
        <v>91300</v>
      </c>
      <c r="C50" s="1382"/>
      <c r="D50" s="1382" t="s">
        <v>1170</v>
      </c>
      <c r="E50" s="1382"/>
      <c r="F50" s="1382"/>
      <c r="G50" s="896"/>
      <c r="H50" s="896"/>
      <c r="I50" s="896"/>
      <c r="J50" s="1204">
        <f>IF(ISBLANK($J$51),0,$J$51)</f>
        <v>0</v>
      </c>
      <c r="K50" s="1204">
        <f>IF(ISBLANK($K$52),0,$K$52)</f>
        <v>0</v>
      </c>
      <c r="L50" s="1204">
        <f>IF(ISBLANK($L$53),0,$L$53)</f>
        <v>0</v>
      </c>
      <c r="M50" s="1204">
        <f>IF(ISBLANK($M$54),0,$M$54)</f>
        <v>0</v>
      </c>
      <c r="N50" s="1204">
        <f>IF(ISBLANK($N$55),0,$N$55)</f>
        <v>0</v>
      </c>
      <c r="O50" s="1204">
        <f>IF(ISBLANK($O$56),0,$O$56)</f>
        <v>0</v>
      </c>
      <c r="P50" s="816">
        <f>SUM(J50:O50)</f>
        <v>0</v>
      </c>
      <c r="Q50" s="1204"/>
      <c r="R50" s="1204"/>
      <c r="S50" s="1204"/>
      <c r="T50" s="1204"/>
      <c r="U50" s="888"/>
      <c r="V50" s="1204">
        <f>-P50</f>
        <v>0</v>
      </c>
      <c r="W50" s="1204"/>
      <c r="X50" s="816">
        <f>SUM(P50,R50,T50,V50)</f>
        <v>0</v>
      </c>
      <c r="Y50" s="816"/>
      <c r="Z50" s="705"/>
      <c r="AA50" s="242"/>
      <c r="AB50" s="346"/>
      <c r="AC50" s="346"/>
      <c r="AD50" s="346"/>
      <c r="AE50" s="346"/>
      <c r="AF50" s="346"/>
      <c r="AG50" s="346"/>
      <c r="AH50" s="346"/>
      <c r="AI50" s="346"/>
      <c r="AJ50" s="346"/>
      <c r="AK50" s="346"/>
      <c r="AL50" s="346"/>
      <c r="AM50" s="346"/>
      <c r="AN50" s="346"/>
      <c r="AO50" s="346"/>
      <c r="AP50" s="346"/>
      <c r="AQ50" s="346"/>
      <c r="AR50" s="346"/>
      <c r="AS50" s="346"/>
      <c r="AT50" s="346"/>
    </row>
    <row r="51" spans="1:46" ht="18" customHeight="1" outlineLevel="1" thickBot="1" x14ac:dyDescent="0.3">
      <c r="A51" s="1299"/>
      <c r="B51" s="1299">
        <v>91310</v>
      </c>
      <c r="C51" s="1299"/>
      <c r="D51" s="1299"/>
      <c r="E51" s="1353" t="s">
        <v>15</v>
      </c>
      <c r="F51" s="1299"/>
      <c r="G51" s="1299"/>
      <c r="H51" s="1299"/>
      <c r="I51" s="1299"/>
      <c r="J51" s="1388">
        <f>-SUM('Annexe A'!$M$139,'Annexe A'!$M$133,'Annexe A'!$M$128)</f>
        <v>0</v>
      </c>
      <c r="K51" s="1299"/>
      <c r="L51" s="1299"/>
      <c r="M51" s="1299"/>
      <c r="N51" s="1299"/>
      <c r="O51" s="1299"/>
      <c r="P51" s="1299"/>
      <c r="Q51" s="1299"/>
      <c r="R51" s="1299"/>
      <c r="S51" s="1299"/>
      <c r="T51" s="1299"/>
      <c r="U51" s="1299"/>
      <c r="V51" s="1299"/>
      <c r="W51" s="1299"/>
      <c r="X51" s="1299"/>
      <c r="Y51" s="1299"/>
      <c r="Z51" s="1299"/>
      <c r="AA51" s="242"/>
      <c r="AB51" s="346"/>
      <c r="AC51" s="346"/>
      <c r="AD51" s="346"/>
      <c r="AE51" s="346"/>
      <c r="AF51" s="346"/>
      <c r="AG51" s="346"/>
      <c r="AH51" s="346"/>
      <c r="AI51" s="346"/>
      <c r="AJ51" s="346"/>
      <c r="AK51" s="346"/>
      <c r="AL51" s="346"/>
      <c r="AM51" s="346"/>
      <c r="AN51" s="346"/>
      <c r="AO51" s="346"/>
      <c r="AP51" s="346"/>
      <c r="AQ51" s="346"/>
      <c r="AR51" s="346"/>
      <c r="AS51" s="346"/>
      <c r="AT51" s="346"/>
    </row>
    <row r="52" spans="1:46" ht="18" customHeight="1" outlineLevel="1" thickBot="1" x14ac:dyDescent="0.3">
      <c r="A52" s="1299"/>
      <c r="B52" s="1299">
        <v>91320</v>
      </c>
      <c r="C52" s="1299"/>
      <c r="D52" s="1299"/>
      <c r="E52" s="1353" t="s">
        <v>25</v>
      </c>
      <c r="F52" s="1299"/>
      <c r="G52" s="1299"/>
      <c r="H52" s="1299"/>
      <c r="I52" s="1299"/>
      <c r="J52" s="1299"/>
      <c r="K52" s="1388">
        <f>-SUM('Annexe A'!$M$92,'Annexe A'!$M$96,'Annexe A'!$M$129)</f>
        <v>0</v>
      </c>
      <c r="L52" s="1299"/>
      <c r="M52" s="1299"/>
      <c r="N52" s="1299"/>
      <c r="O52" s="1299"/>
      <c r="P52" s="1299"/>
      <c r="Q52" s="1299"/>
      <c r="R52" s="1299"/>
      <c r="S52" s="1299"/>
      <c r="T52" s="1299"/>
      <c r="U52" s="1299"/>
      <c r="V52" s="1299"/>
      <c r="W52" s="1299"/>
      <c r="X52" s="1299"/>
      <c r="Y52" s="1299"/>
      <c r="Z52" s="1299"/>
      <c r="AA52" s="242"/>
      <c r="AB52" s="346"/>
      <c r="AC52" s="346"/>
      <c r="AD52" s="346"/>
      <c r="AE52" s="346"/>
      <c r="AF52" s="346"/>
      <c r="AG52" s="346"/>
      <c r="AH52" s="346"/>
      <c r="AI52" s="346"/>
      <c r="AJ52" s="346"/>
      <c r="AK52" s="346"/>
      <c r="AL52" s="346"/>
      <c r="AM52" s="346"/>
      <c r="AN52" s="346"/>
      <c r="AO52" s="346"/>
      <c r="AP52" s="346"/>
      <c r="AQ52" s="346"/>
      <c r="AR52" s="346"/>
      <c r="AS52" s="346"/>
      <c r="AT52" s="346"/>
    </row>
    <row r="53" spans="1:46" ht="18" customHeight="1" outlineLevel="1" thickBot="1" x14ac:dyDescent="0.3">
      <c r="A53" s="1299"/>
      <c r="B53" s="1299">
        <v>91330</v>
      </c>
      <c r="C53" s="1299"/>
      <c r="D53" s="1299"/>
      <c r="E53" s="1353" t="s">
        <v>35</v>
      </c>
      <c r="F53" s="1299"/>
      <c r="G53" s="1299"/>
      <c r="H53" s="1299"/>
      <c r="I53" s="1299"/>
      <c r="J53" s="1299"/>
      <c r="K53" s="1299"/>
      <c r="L53" s="1298"/>
      <c r="M53" s="1299"/>
      <c r="N53" s="1299"/>
      <c r="O53" s="1299"/>
      <c r="P53" s="1299"/>
      <c r="Q53" s="1299"/>
      <c r="R53" s="1299"/>
      <c r="S53" s="1299"/>
      <c r="T53" s="1299"/>
      <c r="U53" s="1299"/>
      <c r="V53" s="1299"/>
      <c r="W53" s="1299"/>
      <c r="X53" s="1299"/>
      <c r="Y53" s="1299"/>
      <c r="Z53" s="1299"/>
      <c r="AA53" s="242"/>
      <c r="AB53" s="346"/>
      <c r="AC53" s="346"/>
      <c r="AD53" s="346"/>
      <c r="AE53" s="346"/>
      <c r="AF53" s="346"/>
      <c r="AG53" s="346"/>
      <c r="AH53" s="346"/>
      <c r="AI53" s="346"/>
      <c r="AJ53" s="346"/>
      <c r="AK53" s="346"/>
      <c r="AL53" s="346"/>
      <c r="AM53" s="346"/>
      <c r="AN53" s="346"/>
      <c r="AO53" s="346"/>
      <c r="AP53" s="346"/>
      <c r="AQ53" s="346"/>
      <c r="AR53" s="346"/>
      <c r="AS53" s="346"/>
      <c r="AT53" s="346"/>
    </row>
    <row r="54" spans="1:46" ht="18" customHeight="1" outlineLevel="1" thickBot="1" x14ac:dyDescent="0.3">
      <c r="A54" s="1299"/>
      <c r="B54" s="1299">
        <v>91340</v>
      </c>
      <c r="C54" s="1299"/>
      <c r="D54" s="1299"/>
      <c r="E54" s="1353" t="s">
        <v>905</v>
      </c>
      <c r="F54" s="1299"/>
      <c r="G54" s="1299"/>
      <c r="H54" s="1299"/>
      <c r="I54" s="1299"/>
      <c r="J54" s="1299"/>
      <c r="K54" s="1299"/>
      <c r="L54" s="1299"/>
      <c r="M54" s="1298"/>
      <c r="N54" s="1299"/>
      <c r="O54" s="1299"/>
      <c r="P54" s="1299"/>
      <c r="Q54" s="1299"/>
      <c r="R54" s="1299"/>
      <c r="S54" s="1299"/>
      <c r="T54" s="1299"/>
      <c r="U54" s="1299"/>
      <c r="V54" s="1299"/>
      <c r="W54" s="1299"/>
      <c r="X54" s="1299"/>
      <c r="Y54" s="1299"/>
      <c r="Z54" s="1299"/>
      <c r="AA54" s="242"/>
      <c r="AB54" s="346"/>
      <c r="AC54" s="346"/>
      <c r="AD54" s="346"/>
      <c r="AE54" s="346"/>
      <c r="AF54" s="346"/>
      <c r="AG54" s="346"/>
      <c r="AH54" s="346"/>
      <c r="AI54" s="346"/>
      <c r="AJ54" s="346"/>
      <c r="AK54" s="346"/>
      <c r="AL54" s="346"/>
      <c r="AM54" s="346"/>
      <c r="AN54" s="346"/>
      <c r="AO54" s="346"/>
      <c r="AP54" s="346"/>
      <c r="AQ54" s="346"/>
      <c r="AR54" s="346"/>
      <c r="AS54" s="346"/>
      <c r="AT54" s="346"/>
    </row>
    <row r="55" spans="1:46" ht="18" customHeight="1" outlineLevel="1" thickBot="1" x14ac:dyDescent="0.3">
      <c r="A55" s="1299"/>
      <c r="B55" s="1299">
        <v>91350</v>
      </c>
      <c r="C55" s="1299"/>
      <c r="D55" s="1299"/>
      <c r="E55" s="1353" t="s">
        <v>906</v>
      </c>
      <c r="F55" s="1299"/>
      <c r="G55" s="1299"/>
      <c r="H55" s="1299"/>
      <c r="I55" s="1299"/>
      <c r="J55" s="1299"/>
      <c r="K55" s="1299"/>
      <c r="L55" s="1299"/>
      <c r="M55" s="1299"/>
      <c r="N55" s="1388">
        <f>'Annexe A'!$M$184</f>
        <v>0</v>
      </c>
      <c r="O55" s="1299"/>
      <c r="P55" s="1299"/>
      <c r="Q55" s="1299"/>
      <c r="R55" s="1299"/>
      <c r="S55" s="1299"/>
      <c r="T55" s="1299"/>
      <c r="U55" s="1299"/>
      <c r="V55" s="1299"/>
      <c r="W55" s="1299"/>
      <c r="X55" s="1299"/>
      <c r="Y55" s="1299"/>
      <c r="Z55" s="1299"/>
      <c r="AA55" s="242"/>
      <c r="AB55" s="346"/>
      <c r="AC55" s="346"/>
      <c r="AD55" s="346"/>
      <c r="AE55" s="346"/>
      <c r="AF55" s="346"/>
      <c r="AG55" s="346"/>
      <c r="AH55" s="346"/>
      <c r="AI55" s="346"/>
      <c r="AJ55" s="346"/>
      <c r="AK55" s="346"/>
      <c r="AL55" s="346"/>
      <c r="AM55" s="346"/>
      <c r="AN55" s="346"/>
      <c r="AO55" s="346"/>
      <c r="AP55" s="346"/>
      <c r="AQ55" s="346"/>
      <c r="AR55" s="346"/>
      <c r="AS55" s="346"/>
      <c r="AT55" s="346"/>
    </row>
    <row r="56" spans="1:46" ht="18" customHeight="1" outlineLevel="1" thickBot="1" x14ac:dyDescent="0.3">
      <c r="A56" s="1299"/>
      <c r="B56" s="1299">
        <v>91390</v>
      </c>
      <c r="C56" s="1299"/>
      <c r="D56" s="1299"/>
      <c r="E56" s="1353" t="s">
        <v>55</v>
      </c>
      <c r="F56" s="1299"/>
      <c r="G56" s="1299"/>
      <c r="H56" s="1299"/>
      <c r="I56" s="1299"/>
      <c r="J56" s="1299"/>
      <c r="K56" s="1299"/>
      <c r="L56" s="1299"/>
      <c r="M56" s="1299"/>
      <c r="N56" s="1299"/>
      <c r="O56" s="1388">
        <f>-'Annexe A'!$M$187</f>
        <v>0</v>
      </c>
      <c r="P56" s="1299"/>
      <c r="Q56" s="1299"/>
      <c r="R56" s="1299"/>
      <c r="S56" s="1299"/>
      <c r="T56" s="1299"/>
      <c r="U56" s="1299"/>
      <c r="V56" s="1299"/>
      <c r="W56" s="1299"/>
      <c r="X56" s="1299"/>
      <c r="Y56" s="1299"/>
      <c r="Z56" s="1299"/>
      <c r="AA56" s="242"/>
      <c r="AB56" s="346"/>
      <c r="AC56" s="346"/>
      <c r="AD56" s="346"/>
      <c r="AE56" s="346"/>
      <c r="AF56" s="346"/>
      <c r="AG56" s="346"/>
      <c r="AH56" s="346"/>
      <c r="AI56" s="346"/>
      <c r="AJ56" s="346"/>
      <c r="AK56" s="346"/>
      <c r="AL56" s="346"/>
      <c r="AM56" s="346"/>
      <c r="AN56" s="346"/>
      <c r="AO56" s="346"/>
      <c r="AP56" s="346"/>
      <c r="AQ56" s="346"/>
      <c r="AR56" s="346"/>
      <c r="AS56" s="346"/>
      <c r="AT56" s="346"/>
    </row>
    <row r="57" spans="1:46" ht="7.5" customHeight="1" x14ac:dyDescent="0.25">
      <c r="A57" s="898"/>
      <c r="B57" s="800"/>
      <c r="C57" s="892"/>
      <c r="D57" s="1385"/>
      <c r="E57" s="1385"/>
      <c r="F57" s="1385"/>
      <c r="G57" s="897"/>
      <c r="H57" s="897"/>
      <c r="I57" s="897"/>
      <c r="J57" s="1386"/>
      <c r="K57" s="1386"/>
      <c r="L57" s="1386"/>
      <c r="M57" s="1386"/>
      <c r="N57" s="1386"/>
      <c r="O57" s="1386"/>
      <c r="P57" s="894"/>
      <c r="Q57" s="1386"/>
      <c r="R57" s="1386"/>
      <c r="S57" s="1386"/>
      <c r="T57" s="1386"/>
      <c r="U57" s="893"/>
      <c r="V57" s="1386"/>
      <c r="W57" s="1386"/>
      <c r="X57" s="894"/>
      <c r="Y57" s="894"/>
      <c r="Z57" s="894"/>
      <c r="AA57" s="242"/>
      <c r="AB57" s="346"/>
      <c r="AC57" s="346"/>
      <c r="AD57" s="346"/>
      <c r="AE57" s="346"/>
      <c r="AF57" s="346"/>
      <c r="AG57" s="346"/>
      <c r="AH57" s="346"/>
      <c r="AI57" s="346"/>
      <c r="AJ57" s="346"/>
      <c r="AK57" s="346"/>
      <c r="AL57" s="346"/>
      <c r="AM57" s="346"/>
      <c r="AN57" s="346"/>
      <c r="AO57" s="346"/>
      <c r="AP57" s="346"/>
      <c r="AQ57" s="346"/>
      <c r="AR57" s="346"/>
      <c r="AS57" s="346"/>
      <c r="AT57" s="346"/>
    </row>
    <row r="58" spans="1:46" ht="18" customHeight="1" x14ac:dyDescent="0.25">
      <c r="A58" s="436"/>
      <c r="B58" s="157"/>
      <c r="C58" s="439" t="s">
        <v>1871</v>
      </c>
      <c r="D58" s="1172"/>
      <c r="E58" s="1172"/>
      <c r="F58" s="1172"/>
      <c r="G58" s="204"/>
      <c r="H58" s="204"/>
      <c r="I58" s="204"/>
      <c r="J58" s="1174"/>
      <c r="K58" s="1174"/>
      <c r="L58" s="1174"/>
      <c r="M58" s="1174"/>
      <c r="N58" s="1174"/>
      <c r="O58" s="1174"/>
      <c r="P58" s="158"/>
      <c r="Q58" s="1174"/>
      <c r="R58" s="1174"/>
      <c r="S58" s="1174"/>
      <c r="T58" s="1174"/>
      <c r="U58" s="218"/>
      <c r="V58" s="1174"/>
      <c r="W58" s="1174"/>
      <c r="X58" s="158"/>
      <c r="Y58" s="158"/>
      <c r="Z58" s="158"/>
      <c r="AA58" s="242"/>
      <c r="AB58" s="346"/>
      <c r="AC58" s="346"/>
      <c r="AD58" s="346"/>
      <c r="AE58" s="346"/>
      <c r="AF58" s="346"/>
      <c r="AG58" s="346"/>
      <c r="AH58" s="346"/>
      <c r="AI58" s="346"/>
      <c r="AJ58" s="346"/>
      <c r="AK58" s="346"/>
      <c r="AL58" s="346"/>
      <c r="AM58" s="346"/>
      <c r="AN58" s="346"/>
      <c r="AO58" s="346"/>
      <c r="AP58" s="346"/>
      <c r="AQ58" s="346"/>
      <c r="AR58" s="346"/>
      <c r="AS58" s="346"/>
      <c r="AT58" s="346"/>
    </row>
    <row r="59" spans="1:46" ht="18" customHeight="1" x14ac:dyDescent="0.25">
      <c r="A59" s="205"/>
      <c r="B59" s="157"/>
      <c r="C59" s="90"/>
      <c r="D59" s="1172"/>
      <c r="E59" s="1172"/>
      <c r="F59" s="1172"/>
      <c r="G59" s="204"/>
      <c r="H59" s="204"/>
      <c r="I59" s="204"/>
      <c r="J59" s="1174"/>
      <c r="K59" s="1174"/>
      <c r="L59" s="1174"/>
      <c r="M59" s="1174"/>
      <c r="N59" s="1174"/>
      <c r="O59" s="1174"/>
      <c r="P59" s="158"/>
      <c r="Q59" s="1174"/>
      <c r="R59" s="1174"/>
      <c r="S59" s="1174"/>
      <c r="T59" s="1174"/>
      <c r="U59" s="218"/>
      <c r="V59" s="1174"/>
      <c r="W59" s="1174"/>
      <c r="X59" s="158"/>
      <c r="Y59" s="158"/>
      <c r="Z59" s="158"/>
      <c r="AA59" s="242"/>
      <c r="AB59" s="346"/>
      <c r="AC59" s="346"/>
      <c r="AD59" s="346"/>
      <c r="AE59" s="346"/>
      <c r="AF59" s="346"/>
      <c r="AG59" s="346"/>
      <c r="AH59" s="346"/>
      <c r="AI59" s="346"/>
      <c r="AJ59" s="346"/>
      <c r="AK59" s="346"/>
      <c r="AL59" s="346"/>
      <c r="AM59" s="346"/>
      <c r="AN59" s="346"/>
      <c r="AO59" s="346"/>
      <c r="AP59" s="346"/>
      <c r="AQ59" s="346"/>
      <c r="AR59" s="346"/>
      <c r="AS59" s="346"/>
      <c r="AT59" s="346"/>
    </row>
    <row r="60" spans="1:46" ht="18" customHeight="1" thickBot="1" x14ac:dyDescent="0.3">
      <c r="A60" s="895"/>
      <c r="B60" s="1381">
        <v>92100</v>
      </c>
      <c r="C60" s="1382"/>
      <c r="D60" s="1382" t="s">
        <v>907</v>
      </c>
      <c r="E60" s="1382"/>
      <c r="F60" s="1382"/>
      <c r="G60" s="896"/>
      <c r="H60" s="896"/>
      <c r="I60" s="896"/>
      <c r="J60" s="1204"/>
      <c r="K60" s="1204"/>
      <c r="L60" s="1204"/>
      <c r="M60" s="1204"/>
      <c r="N60" s="1204"/>
      <c r="O60" s="1204"/>
      <c r="P60" s="1204">
        <f>SUM(P61:P64)</f>
        <v>0</v>
      </c>
      <c r="Q60" s="1204"/>
      <c r="R60" s="1204">
        <f>SUM(R61:R64)</f>
        <v>0</v>
      </c>
      <c r="S60" s="1204"/>
      <c r="T60" s="1204"/>
      <c r="U60" s="888"/>
      <c r="V60" s="1204">
        <f>-R60</f>
        <v>0</v>
      </c>
      <c r="W60" s="1204"/>
      <c r="X60" s="816">
        <f>SUM(P60,R60,T60,V60)</f>
        <v>0</v>
      </c>
      <c r="Y60" s="816"/>
      <c r="Z60" s="705"/>
      <c r="AA60" s="242"/>
      <c r="AB60" s="346"/>
      <c r="AC60" s="346"/>
      <c r="AD60" s="346"/>
      <c r="AE60" s="346"/>
      <c r="AF60" s="346"/>
      <c r="AG60" s="346"/>
      <c r="AH60" s="346"/>
      <c r="AI60" s="346"/>
      <c r="AJ60" s="346"/>
      <c r="AK60" s="346"/>
      <c r="AL60" s="346"/>
      <c r="AM60" s="346"/>
      <c r="AN60" s="346"/>
      <c r="AO60" s="346"/>
      <c r="AP60" s="346"/>
      <c r="AQ60" s="346"/>
      <c r="AR60" s="346"/>
      <c r="AS60" s="346"/>
      <c r="AT60" s="346"/>
    </row>
    <row r="61" spans="1:46" ht="18" customHeight="1" outlineLevel="1" thickBot="1" x14ac:dyDescent="0.3">
      <c r="A61" s="1299" t="s">
        <v>1167</v>
      </c>
      <c r="B61" s="1299">
        <v>92110</v>
      </c>
      <c r="C61" s="1299"/>
      <c r="D61" s="1299"/>
      <c r="E61" s="1353" t="s">
        <v>908</v>
      </c>
      <c r="F61" s="1299"/>
      <c r="G61" s="1299"/>
      <c r="H61" s="1299"/>
      <c r="I61" s="1299"/>
      <c r="J61" s="1299"/>
      <c r="K61" s="1299"/>
      <c r="L61" s="1299"/>
      <c r="M61" s="1299"/>
      <c r="N61" s="1299"/>
      <c r="O61" s="1299"/>
      <c r="P61" s="1299"/>
      <c r="Q61" s="1299"/>
      <c r="R61" s="1298"/>
      <c r="S61" s="1299"/>
      <c r="T61" s="1299"/>
      <c r="U61" s="1299"/>
      <c r="V61" s="1299"/>
      <c r="W61" s="1299"/>
      <c r="X61" s="1299"/>
      <c r="Y61" s="1299"/>
      <c r="Z61" s="1299"/>
      <c r="AA61" s="242"/>
      <c r="AB61" s="346"/>
      <c r="AC61" s="346"/>
      <c r="AD61" s="346"/>
      <c r="AE61" s="346"/>
      <c r="AF61" s="346"/>
      <c r="AG61" s="346"/>
      <c r="AH61" s="346"/>
      <c r="AI61" s="346"/>
      <c r="AJ61" s="346"/>
      <c r="AK61" s="346"/>
      <c r="AL61" s="346"/>
      <c r="AM61" s="346"/>
      <c r="AN61" s="346"/>
      <c r="AO61" s="346"/>
      <c r="AP61" s="346"/>
      <c r="AQ61" s="346"/>
      <c r="AR61" s="346"/>
      <c r="AS61" s="346"/>
      <c r="AT61" s="346"/>
    </row>
    <row r="62" spans="1:46" ht="18" customHeight="1" outlineLevel="1" thickBot="1" x14ac:dyDescent="0.3">
      <c r="A62" s="1299" t="s">
        <v>1165</v>
      </c>
      <c r="B62" s="1299">
        <v>92120</v>
      </c>
      <c r="C62" s="1299"/>
      <c r="D62" s="1299"/>
      <c r="E62" s="1353" t="s">
        <v>910</v>
      </c>
      <c r="F62" s="1299"/>
      <c r="G62" s="1299"/>
      <c r="H62" s="1299"/>
      <c r="I62" s="1299"/>
      <c r="J62" s="1298"/>
      <c r="K62" s="1298"/>
      <c r="L62" s="1299"/>
      <c r="M62" s="1299"/>
      <c r="N62" s="1298"/>
      <c r="O62" s="1298"/>
      <c r="P62" s="1383">
        <f>SUM(J62,K62,N62,O62)</f>
        <v>0</v>
      </c>
      <c r="Q62" s="1299"/>
      <c r="R62" s="1383">
        <f>IF(P62="",0,-P62)</f>
        <v>0</v>
      </c>
      <c r="S62" s="1299"/>
      <c r="T62" s="1299"/>
      <c r="U62" s="1299"/>
      <c r="V62" s="1299"/>
      <c r="W62" s="1299"/>
      <c r="X62" s="1299"/>
      <c r="Y62" s="1299"/>
      <c r="Z62" s="1299"/>
      <c r="AA62" s="242"/>
      <c r="AB62" s="346"/>
      <c r="AC62" s="346"/>
      <c r="AD62" s="346"/>
      <c r="AE62" s="346"/>
      <c r="AF62" s="346"/>
      <c r="AG62" s="346"/>
      <c r="AH62" s="346"/>
      <c r="AI62" s="346"/>
      <c r="AJ62" s="346"/>
      <c r="AK62" s="346"/>
      <c r="AL62" s="346"/>
      <c r="AM62" s="346"/>
      <c r="AN62" s="346"/>
      <c r="AO62" s="346"/>
      <c r="AP62" s="346"/>
      <c r="AQ62" s="346"/>
      <c r="AR62" s="346"/>
      <c r="AS62" s="346"/>
      <c r="AT62" s="346"/>
    </row>
    <row r="63" spans="1:46" ht="18" customHeight="1" outlineLevel="1" thickBot="1" x14ac:dyDescent="0.3">
      <c r="A63" s="1299" t="s">
        <v>1167</v>
      </c>
      <c r="B63" s="1299">
        <v>92130</v>
      </c>
      <c r="C63" s="1299"/>
      <c r="D63" s="1299"/>
      <c r="E63" s="1353" t="s">
        <v>912</v>
      </c>
      <c r="F63" s="1299"/>
      <c r="G63" s="1299"/>
      <c r="H63" s="1299"/>
      <c r="I63" s="1299"/>
      <c r="J63" s="1299"/>
      <c r="K63" s="1299"/>
      <c r="L63" s="1299"/>
      <c r="M63" s="1299"/>
      <c r="N63" s="1299"/>
      <c r="O63" s="1299"/>
      <c r="P63" s="1299"/>
      <c r="Q63" s="1299"/>
      <c r="R63" s="1298"/>
      <c r="S63" s="1299"/>
      <c r="T63" s="1299"/>
      <c r="U63" s="1299"/>
      <c r="V63" s="1299"/>
      <c r="W63" s="1299"/>
      <c r="X63" s="1299"/>
      <c r="Y63" s="1299"/>
      <c r="Z63" s="1299"/>
      <c r="AA63" s="242"/>
      <c r="AB63" s="346"/>
      <c r="AC63" s="346"/>
      <c r="AD63" s="346"/>
      <c r="AE63" s="346"/>
      <c r="AF63" s="346"/>
      <c r="AG63" s="346"/>
      <c r="AH63" s="346"/>
      <c r="AI63" s="346"/>
      <c r="AJ63" s="346"/>
      <c r="AK63" s="346"/>
      <c r="AL63" s="346"/>
      <c r="AM63" s="346"/>
      <c r="AN63" s="346"/>
      <c r="AO63" s="346"/>
      <c r="AP63" s="346"/>
      <c r="AQ63" s="346"/>
      <c r="AR63" s="346"/>
      <c r="AS63" s="346"/>
      <c r="AT63" s="346"/>
    </row>
    <row r="64" spans="1:46" ht="18" customHeight="1" outlineLevel="1" thickBot="1" x14ac:dyDescent="0.3">
      <c r="A64" s="1299" t="s">
        <v>1167</v>
      </c>
      <c r="B64" s="1299">
        <v>92140</v>
      </c>
      <c r="C64" s="1299"/>
      <c r="D64" s="1299"/>
      <c r="E64" s="1353" t="s">
        <v>914</v>
      </c>
      <c r="F64" s="1299"/>
      <c r="G64" s="1299"/>
      <c r="H64" s="1299"/>
      <c r="I64" s="1299"/>
      <c r="J64" s="1299"/>
      <c r="K64" s="1299"/>
      <c r="L64" s="1299"/>
      <c r="M64" s="1299"/>
      <c r="N64" s="1299"/>
      <c r="O64" s="1299"/>
      <c r="P64" s="1299"/>
      <c r="Q64" s="1299"/>
      <c r="R64" s="1298"/>
      <c r="S64" s="1299"/>
      <c r="T64" s="1299"/>
      <c r="U64" s="1299"/>
      <c r="V64" s="1299"/>
      <c r="W64" s="1299"/>
      <c r="X64" s="1299"/>
      <c r="Y64" s="1299"/>
      <c r="Z64" s="1299"/>
      <c r="AA64" s="242"/>
      <c r="AB64" s="346"/>
      <c r="AC64" s="346"/>
      <c r="AD64" s="346"/>
      <c r="AE64" s="346"/>
      <c r="AF64" s="346"/>
      <c r="AG64" s="346"/>
      <c r="AH64" s="346"/>
      <c r="AI64" s="346"/>
      <c r="AJ64" s="346"/>
      <c r="AK64" s="346"/>
      <c r="AL64" s="346"/>
      <c r="AM64" s="346"/>
      <c r="AN64" s="346"/>
      <c r="AO64" s="346"/>
      <c r="AP64" s="346"/>
      <c r="AQ64" s="346"/>
      <c r="AR64" s="346"/>
      <c r="AS64" s="346"/>
      <c r="AT64" s="346"/>
    </row>
    <row r="65" spans="1:46" ht="7.5" customHeight="1" x14ac:dyDescent="0.25">
      <c r="A65" s="890"/>
      <c r="B65" s="1375"/>
      <c r="C65" s="1385"/>
      <c r="D65" s="1385"/>
      <c r="E65" s="1385"/>
      <c r="F65" s="1385"/>
      <c r="G65" s="897"/>
      <c r="H65" s="897"/>
      <c r="I65" s="897"/>
      <c r="J65" s="1386"/>
      <c r="K65" s="1386"/>
      <c r="L65" s="1386"/>
      <c r="M65" s="1386"/>
      <c r="N65" s="1386"/>
      <c r="O65" s="1386"/>
      <c r="P65" s="894"/>
      <c r="Q65" s="1386"/>
      <c r="R65" s="1386"/>
      <c r="S65" s="1386"/>
      <c r="T65" s="1386"/>
      <c r="U65" s="893"/>
      <c r="V65" s="893"/>
      <c r="W65" s="893"/>
      <c r="X65" s="894"/>
      <c r="Y65" s="894"/>
      <c r="Z65" s="894"/>
      <c r="AA65" s="242"/>
      <c r="AB65" s="346"/>
      <c r="AC65" s="346"/>
      <c r="AD65" s="346"/>
      <c r="AE65" s="346"/>
      <c r="AF65" s="346"/>
      <c r="AG65" s="346"/>
      <c r="AH65" s="346"/>
      <c r="AI65" s="346"/>
      <c r="AJ65" s="346"/>
      <c r="AK65" s="346"/>
      <c r="AL65" s="346"/>
      <c r="AM65" s="346"/>
      <c r="AN65" s="346"/>
      <c r="AO65" s="346"/>
      <c r="AP65" s="346"/>
      <c r="AQ65" s="346"/>
      <c r="AR65" s="346"/>
      <c r="AS65" s="346"/>
      <c r="AT65" s="346"/>
    </row>
    <row r="66" spans="1:46" ht="18" customHeight="1" thickBot="1" x14ac:dyDescent="0.3">
      <c r="A66" s="205" t="s">
        <v>1165</v>
      </c>
      <c r="B66" s="1171">
        <v>92200</v>
      </c>
      <c r="C66" s="1172"/>
      <c r="D66" s="1172" t="s">
        <v>916</v>
      </c>
      <c r="E66" s="1172"/>
      <c r="F66" s="1172"/>
      <c r="G66" s="204"/>
      <c r="H66" s="204"/>
      <c r="I66" s="204"/>
      <c r="J66" s="1174"/>
      <c r="K66" s="1174"/>
      <c r="L66" s="1174"/>
      <c r="M66" s="1174"/>
      <c r="N66" s="1174"/>
      <c r="O66" s="1174"/>
      <c r="P66" s="1174"/>
      <c r="Q66" s="1174"/>
      <c r="R66" s="1389">
        <f>SUM(R67:R68)</f>
        <v>0</v>
      </c>
      <c r="S66" s="1174"/>
      <c r="T66" s="1174"/>
      <c r="U66" s="1202"/>
      <c r="V66" s="1174">
        <f>-R66</f>
        <v>0</v>
      </c>
      <c r="W66" s="1174"/>
      <c r="X66" s="1174">
        <f>SUM(P66,R66,T66,V66)</f>
        <v>0</v>
      </c>
      <c r="Y66" s="1174"/>
      <c r="Z66" s="1175"/>
      <c r="AA66" s="242"/>
      <c r="AB66" s="346"/>
      <c r="AC66" s="346"/>
      <c r="AD66" s="346"/>
      <c r="AE66" s="346"/>
      <c r="AF66" s="346"/>
      <c r="AG66" s="346"/>
      <c r="AH66" s="346"/>
      <c r="AI66" s="346"/>
      <c r="AJ66" s="346"/>
      <c r="AK66" s="346"/>
      <c r="AL66" s="346"/>
      <c r="AM66" s="346"/>
      <c r="AN66" s="346"/>
      <c r="AO66" s="346"/>
      <c r="AP66" s="346"/>
      <c r="AQ66" s="346"/>
      <c r="AR66" s="346"/>
      <c r="AS66" s="346"/>
      <c r="AT66" s="346"/>
    </row>
    <row r="67" spans="1:46" ht="18" customHeight="1" outlineLevel="1" thickBot="1" x14ac:dyDescent="0.3">
      <c r="A67" s="1299"/>
      <c r="B67" s="1299">
        <v>92210</v>
      </c>
      <c r="C67" s="1299"/>
      <c r="D67" s="1299"/>
      <c r="E67" s="1353" t="s">
        <v>917</v>
      </c>
      <c r="F67" s="1299"/>
      <c r="G67" s="1299"/>
      <c r="H67" s="1299"/>
      <c r="I67" s="1299"/>
      <c r="J67" s="1299"/>
      <c r="K67" s="1299"/>
      <c r="L67" s="1299"/>
      <c r="M67" s="1299"/>
      <c r="N67" s="1299"/>
      <c r="O67" s="1299"/>
      <c r="P67" s="1299"/>
      <c r="Q67" s="1299"/>
      <c r="R67" s="1298"/>
      <c r="S67" s="1299"/>
      <c r="T67" s="1299"/>
      <c r="U67" s="1299"/>
      <c r="V67" s="1299"/>
      <c r="W67" s="1299"/>
      <c r="X67" s="1299"/>
      <c r="Y67" s="1299"/>
      <c r="Z67" s="1299"/>
      <c r="AA67" s="242"/>
      <c r="AB67" s="346"/>
      <c r="AC67" s="346"/>
      <c r="AD67" s="346"/>
      <c r="AE67" s="346"/>
      <c r="AF67" s="346"/>
      <c r="AG67" s="346"/>
      <c r="AH67" s="346"/>
      <c r="AI67" s="346"/>
      <c r="AJ67" s="346"/>
      <c r="AK67" s="346"/>
      <c r="AL67" s="346"/>
      <c r="AM67" s="346"/>
      <c r="AN67" s="346"/>
      <c r="AO67" s="346"/>
      <c r="AP67" s="346"/>
      <c r="AQ67" s="346"/>
      <c r="AR67" s="346"/>
      <c r="AS67" s="346"/>
      <c r="AT67" s="346"/>
    </row>
    <row r="68" spans="1:46" ht="18" customHeight="1" outlineLevel="1" thickBot="1" x14ac:dyDescent="0.3">
      <c r="A68" s="1299"/>
      <c r="B68" s="1299">
        <v>92220</v>
      </c>
      <c r="C68" s="1299"/>
      <c r="D68" s="1299"/>
      <c r="E68" s="1353" t="s">
        <v>918</v>
      </c>
      <c r="F68" s="1299"/>
      <c r="G68" s="1299"/>
      <c r="H68" s="1299"/>
      <c r="I68" s="1299"/>
      <c r="J68" s="1299"/>
      <c r="K68" s="1299"/>
      <c r="L68" s="1299"/>
      <c r="M68" s="1299"/>
      <c r="N68" s="1299"/>
      <c r="O68" s="1299"/>
      <c r="P68" s="1383"/>
      <c r="Q68" s="1299"/>
      <c r="R68" s="1298"/>
      <c r="S68" s="1299"/>
      <c r="T68" s="1299"/>
      <c r="U68" s="1299"/>
      <c r="V68" s="1299"/>
      <c r="W68" s="1299"/>
      <c r="X68" s="1299"/>
      <c r="Y68" s="1299"/>
      <c r="Z68" s="1299"/>
      <c r="AA68" s="242"/>
      <c r="AB68" s="346"/>
      <c r="AC68" s="346"/>
      <c r="AD68" s="346"/>
      <c r="AE68" s="346"/>
      <c r="AF68" s="346"/>
      <c r="AG68" s="346"/>
      <c r="AH68" s="346"/>
      <c r="AI68" s="346"/>
      <c r="AJ68" s="346"/>
      <c r="AK68" s="346"/>
      <c r="AL68" s="346"/>
      <c r="AM68" s="346"/>
      <c r="AN68" s="346"/>
      <c r="AO68" s="346"/>
      <c r="AP68" s="346"/>
      <c r="AQ68" s="346"/>
      <c r="AR68" s="346"/>
      <c r="AS68" s="346"/>
      <c r="AT68" s="346"/>
    </row>
    <row r="69" spans="1:46" ht="7.5" customHeight="1" x14ac:dyDescent="0.25">
      <c r="A69" s="205"/>
      <c r="B69" s="1191"/>
      <c r="C69" s="1172"/>
      <c r="D69" s="1172"/>
      <c r="E69" s="1172"/>
      <c r="F69" s="1172"/>
      <c r="G69" s="204"/>
      <c r="H69" s="204"/>
      <c r="I69" s="204"/>
      <c r="J69" s="1174"/>
      <c r="K69" s="1174"/>
      <c r="L69" s="1174"/>
      <c r="M69" s="1174"/>
      <c r="N69" s="1174"/>
      <c r="O69" s="1174"/>
      <c r="P69" s="1174"/>
      <c r="Q69" s="1174"/>
      <c r="R69" s="1174"/>
      <c r="S69" s="1174"/>
      <c r="T69" s="1174"/>
      <c r="U69" s="1174"/>
      <c r="V69" s="1174"/>
      <c r="W69" s="1174"/>
      <c r="X69" s="1174"/>
      <c r="Y69" s="1174"/>
      <c r="Z69" s="1174"/>
      <c r="AA69" s="242"/>
      <c r="AB69" s="346"/>
      <c r="AC69" s="346"/>
      <c r="AD69" s="346"/>
      <c r="AE69" s="346"/>
      <c r="AF69" s="346"/>
      <c r="AG69" s="346"/>
      <c r="AH69" s="346"/>
      <c r="AI69" s="346"/>
      <c r="AJ69" s="346"/>
      <c r="AK69" s="346"/>
      <c r="AL69" s="346"/>
      <c r="AM69" s="346"/>
      <c r="AN69" s="346"/>
      <c r="AO69" s="346"/>
      <c r="AP69" s="346"/>
      <c r="AQ69" s="346"/>
      <c r="AR69" s="346"/>
      <c r="AS69" s="346"/>
      <c r="AT69" s="346"/>
    </row>
    <row r="70" spans="1:46" ht="18" customHeight="1" x14ac:dyDescent="0.25">
      <c r="A70" s="205" t="s">
        <v>1165</v>
      </c>
      <c r="B70" s="1171">
        <v>92300</v>
      </c>
      <c r="C70" s="1172"/>
      <c r="D70" s="1172" t="s">
        <v>919</v>
      </c>
      <c r="E70" s="1172"/>
      <c r="F70" s="1172"/>
      <c r="G70" s="204"/>
      <c r="H70" s="204"/>
      <c r="I70" s="204"/>
      <c r="J70" s="1174"/>
      <c r="K70" s="1174"/>
      <c r="L70" s="1174"/>
      <c r="M70" s="1174"/>
      <c r="N70" s="1174"/>
      <c r="O70" s="1174"/>
      <c r="P70" s="1174"/>
      <c r="Q70" s="1174"/>
      <c r="R70" s="1175"/>
      <c r="S70" s="1174"/>
      <c r="T70" s="1174"/>
      <c r="U70" s="1202"/>
      <c r="V70" s="1174">
        <f>-R70</f>
        <v>0</v>
      </c>
      <c r="W70" s="1174"/>
      <c r="X70" s="1174">
        <f>SUM(P70,R70,T70,V70)</f>
        <v>0</v>
      </c>
      <c r="Y70" s="1174"/>
      <c r="Z70" s="1175"/>
      <c r="AA70" s="242"/>
      <c r="AB70" s="346"/>
      <c r="AC70" s="346"/>
      <c r="AD70" s="346"/>
      <c r="AE70" s="346"/>
      <c r="AF70" s="346"/>
      <c r="AG70" s="346"/>
      <c r="AH70" s="346"/>
      <c r="AI70" s="346"/>
      <c r="AJ70" s="346"/>
      <c r="AK70" s="346"/>
      <c r="AL70" s="346"/>
      <c r="AM70" s="346"/>
      <c r="AN70" s="346"/>
      <c r="AO70" s="346"/>
      <c r="AP70" s="346"/>
      <c r="AQ70" s="346"/>
      <c r="AR70" s="346"/>
      <c r="AS70" s="346"/>
      <c r="AT70" s="346"/>
    </row>
    <row r="71" spans="1:46" ht="7.5" customHeight="1" x14ac:dyDescent="0.25">
      <c r="A71" s="205"/>
      <c r="B71" s="1191"/>
      <c r="C71" s="1172"/>
      <c r="D71" s="1172"/>
      <c r="E71" s="1172"/>
      <c r="F71" s="1172"/>
      <c r="G71" s="204"/>
      <c r="H71" s="204"/>
      <c r="I71" s="204"/>
      <c r="J71" s="1174"/>
      <c r="K71" s="1174"/>
      <c r="L71" s="1174"/>
      <c r="M71" s="1174"/>
      <c r="N71" s="1174"/>
      <c r="O71" s="1174"/>
      <c r="P71" s="1174"/>
      <c r="Q71" s="1174"/>
      <c r="R71" s="1174"/>
      <c r="S71" s="1174"/>
      <c r="T71" s="1174"/>
      <c r="U71" s="1202"/>
      <c r="V71" s="1174"/>
      <c r="W71" s="1174"/>
      <c r="X71" s="1174"/>
      <c r="Y71" s="1174"/>
      <c r="Z71" s="1174"/>
      <c r="AA71" s="242"/>
      <c r="AB71" s="346"/>
      <c r="AC71" s="346"/>
      <c r="AD71" s="346"/>
      <c r="AE71" s="346"/>
      <c r="AF71" s="346"/>
      <c r="AG71" s="346"/>
      <c r="AH71" s="346"/>
      <c r="AI71" s="346"/>
      <c r="AJ71" s="346"/>
      <c r="AK71" s="346"/>
      <c r="AL71" s="346"/>
      <c r="AM71" s="346"/>
      <c r="AN71" s="346"/>
      <c r="AO71" s="346"/>
      <c r="AP71" s="346"/>
      <c r="AQ71" s="346"/>
      <c r="AR71" s="346"/>
      <c r="AS71" s="346"/>
      <c r="AT71" s="346"/>
    </row>
    <row r="72" spans="1:46" ht="18" customHeight="1" thickBot="1" x14ac:dyDescent="0.3">
      <c r="A72" s="895" t="s">
        <v>1167</v>
      </c>
      <c r="B72" s="1381">
        <v>92400</v>
      </c>
      <c r="C72" s="1382"/>
      <c r="D72" s="1382" t="s">
        <v>920</v>
      </c>
      <c r="E72" s="1382"/>
      <c r="F72" s="1382"/>
      <c r="G72" s="896"/>
      <c r="H72" s="896"/>
      <c r="I72" s="896"/>
      <c r="J72" s="1204"/>
      <c r="K72" s="1204"/>
      <c r="L72" s="1204"/>
      <c r="M72" s="1204"/>
      <c r="N72" s="1204"/>
      <c r="O72" s="1204"/>
      <c r="P72" s="1204">
        <f>P77</f>
        <v>0</v>
      </c>
      <c r="Q72" s="1204"/>
      <c r="R72" s="1204">
        <f>SUM(R73,R75,R77)</f>
        <v>0</v>
      </c>
      <c r="S72" s="1204"/>
      <c r="T72" s="1204"/>
      <c r="U72" s="1205"/>
      <c r="V72" s="1204">
        <f>-R72-P77</f>
        <v>0</v>
      </c>
      <c r="W72" s="1204"/>
      <c r="X72" s="1204">
        <f>SUM(P72,R72,T72,V72)</f>
        <v>0</v>
      </c>
      <c r="Y72" s="1204"/>
      <c r="Z72" s="1206"/>
      <c r="AA72" s="242"/>
      <c r="AB72" s="346"/>
      <c r="AC72" s="346"/>
      <c r="AD72" s="346"/>
      <c r="AE72" s="346"/>
      <c r="AF72" s="346"/>
      <c r="AG72" s="346"/>
      <c r="AH72" s="346"/>
      <c r="AI72" s="346"/>
      <c r="AJ72" s="346"/>
      <c r="AK72" s="346"/>
      <c r="AL72" s="346"/>
      <c r="AM72" s="346"/>
      <c r="AN72" s="346"/>
      <c r="AO72" s="346"/>
      <c r="AP72" s="346"/>
      <c r="AQ72" s="346"/>
      <c r="AR72" s="346"/>
      <c r="AS72" s="346"/>
      <c r="AT72" s="346"/>
    </row>
    <row r="73" spans="1:46" ht="18" customHeight="1" outlineLevel="1" thickBot="1" x14ac:dyDescent="0.3">
      <c r="A73" s="1299" t="s">
        <v>1167</v>
      </c>
      <c r="B73" s="1299">
        <v>92411</v>
      </c>
      <c r="C73" s="1299"/>
      <c r="D73" s="1299"/>
      <c r="E73" s="1937" t="s">
        <v>924</v>
      </c>
      <c r="F73" s="1938"/>
      <c r="G73" s="1938"/>
      <c r="H73" s="1939"/>
      <c r="I73" s="1299"/>
      <c r="J73" s="1299"/>
      <c r="K73" s="1299"/>
      <c r="L73" s="1299"/>
      <c r="M73" s="1299"/>
      <c r="N73" s="1299"/>
      <c r="O73" s="1299"/>
      <c r="P73" s="1299"/>
      <c r="Q73" s="1299"/>
      <c r="R73" s="1298"/>
      <c r="S73" s="1299"/>
      <c r="T73" s="1299"/>
      <c r="U73" s="1299"/>
      <c r="V73" s="1299"/>
      <c r="W73" s="1299"/>
      <c r="X73" s="1299"/>
      <c r="Y73" s="1299"/>
      <c r="Z73" s="1299"/>
      <c r="AA73" s="242"/>
      <c r="AB73" s="346"/>
      <c r="AC73" s="346"/>
      <c r="AD73" s="346"/>
      <c r="AE73" s="346"/>
      <c r="AF73" s="346"/>
      <c r="AG73" s="346"/>
      <c r="AH73" s="346"/>
      <c r="AI73" s="346"/>
      <c r="AJ73" s="346"/>
      <c r="AK73" s="346"/>
      <c r="AL73" s="346"/>
      <c r="AM73" s="346"/>
      <c r="AN73" s="346"/>
      <c r="AO73" s="346"/>
      <c r="AP73" s="346"/>
      <c r="AQ73" s="346"/>
      <c r="AR73" s="346"/>
      <c r="AS73" s="346"/>
      <c r="AT73" s="346"/>
    </row>
    <row r="74" spans="1:46" ht="13.5" customHeight="1" outlineLevel="1" thickBot="1" x14ac:dyDescent="0.3">
      <c r="A74" s="1299"/>
      <c r="B74" s="1300"/>
      <c r="C74" s="1299"/>
      <c r="D74" s="1299"/>
      <c r="E74" s="1940"/>
      <c r="F74" s="1941"/>
      <c r="G74" s="1941"/>
      <c r="H74" s="1942"/>
      <c r="I74" s="1299"/>
      <c r="J74" s="1299"/>
      <c r="K74" s="1299"/>
      <c r="L74" s="1299"/>
      <c r="M74" s="1299"/>
      <c r="N74" s="1299"/>
      <c r="O74" s="1299"/>
      <c r="P74" s="1299"/>
      <c r="Q74" s="1299"/>
      <c r="R74" s="1299"/>
      <c r="S74" s="1299"/>
      <c r="T74" s="1299"/>
      <c r="U74" s="1299"/>
      <c r="V74" s="1299"/>
      <c r="W74" s="1299"/>
      <c r="X74" s="1299"/>
      <c r="Y74" s="1299"/>
      <c r="Z74" s="1299"/>
      <c r="AA74" s="242"/>
      <c r="AB74" s="346"/>
      <c r="AC74" s="346"/>
      <c r="AD74" s="346"/>
      <c r="AE74" s="346"/>
      <c r="AF74" s="346"/>
      <c r="AG74" s="346"/>
      <c r="AH74" s="346"/>
      <c r="AI74" s="346"/>
      <c r="AJ74" s="346"/>
      <c r="AK74" s="346"/>
      <c r="AL74" s="346"/>
      <c r="AM74" s="346"/>
      <c r="AN74" s="346"/>
      <c r="AO74" s="346"/>
      <c r="AP74" s="346"/>
      <c r="AQ74" s="346"/>
      <c r="AR74" s="346"/>
      <c r="AS74" s="346"/>
      <c r="AT74" s="346"/>
    </row>
    <row r="75" spans="1:46" ht="18" customHeight="1" outlineLevel="1" thickBot="1" x14ac:dyDescent="0.3">
      <c r="A75" s="1299" t="s">
        <v>1394</v>
      </c>
      <c r="B75" s="1299">
        <v>92420</v>
      </c>
      <c r="C75" s="1299"/>
      <c r="D75" s="1299"/>
      <c r="E75" s="1937" t="s">
        <v>928</v>
      </c>
      <c r="F75" s="1938"/>
      <c r="G75" s="1938"/>
      <c r="H75" s="1939"/>
      <c r="I75" s="1299"/>
      <c r="J75" s="1299"/>
      <c r="K75" s="1299"/>
      <c r="L75" s="1299"/>
      <c r="M75" s="1299"/>
      <c r="N75" s="1299"/>
      <c r="O75" s="1299"/>
      <c r="P75" s="1299"/>
      <c r="Q75" s="1299"/>
      <c r="R75" s="1298"/>
      <c r="S75" s="1299"/>
      <c r="T75" s="1299"/>
      <c r="U75" s="1299"/>
      <c r="V75" s="1299"/>
      <c r="W75" s="1299"/>
      <c r="X75" s="1299"/>
      <c r="Y75" s="1299"/>
      <c r="Z75" s="1299"/>
      <c r="AA75" s="242"/>
      <c r="AB75" s="346"/>
      <c r="AC75" s="346"/>
      <c r="AD75" s="346"/>
      <c r="AE75" s="346"/>
      <c r="AF75" s="346"/>
      <c r="AG75" s="346"/>
      <c r="AH75" s="346"/>
      <c r="AI75" s="346"/>
      <c r="AJ75" s="346"/>
      <c r="AK75" s="346"/>
      <c r="AL75" s="346"/>
      <c r="AM75" s="346"/>
      <c r="AN75" s="346"/>
      <c r="AO75" s="346"/>
      <c r="AP75" s="346"/>
      <c r="AQ75" s="346"/>
      <c r="AR75" s="346"/>
      <c r="AS75" s="346"/>
      <c r="AT75" s="346"/>
    </row>
    <row r="76" spans="1:46" ht="13.5" customHeight="1" outlineLevel="1" thickBot="1" x14ac:dyDescent="0.3">
      <c r="A76" s="1299"/>
      <c r="B76" s="1300"/>
      <c r="C76" s="1299"/>
      <c r="D76" s="1299"/>
      <c r="E76" s="1940"/>
      <c r="F76" s="1941"/>
      <c r="G76" s="1941"/>
      <c r="H76" s="1942"/>
      <c r="I76" s="1299"/>
      <c r="J76" s="1299"/>
      <c r="K76" s="1299"/>
      <c r="L76" s="1299"/>
      <c r="M76" s="1299"/>
      <c r="N76" s="1299"/>
      <c r="O76" s="1299"/>
      <c r="P76" s="1299"/>
      <c r="Q76" s="1299"/>
      <c r="R76" s="1299"/>
      <c r="S76" s="1299"/>
      <c r="T76" s="1299"/>
      <c r="U76" s="1299"/>
      <c r="V76" s="1299"/>
      <c r="W76" s="1299"/>
      <c r="X76" s="1299"/>
      <c r="Y76" s="1299"/>
      <c r="Z76" s="1299"/>
      <c r="AA76" s="242"/>
      <c r="AB76" s="346"/>
      <c r="AC76" s="346"/>
      <c r="AD76" s="346"/>
      <c r="AE76" s="346"/>
      <c r="AF76" s="346"/>
      <c r="AG76" s="346"/>
      <c r="AH76" s="346"/>
      <c r="AI76" s="346"/>
      <c r="AJ76" s="346"/>
      <c r="AK76" s="346"/>
      <c r="AL76" s="346"/>
      <c r="AM76" s="346"/>
      <c r="AN76" s="346"/>
      <c r="AO76" s="346"/>
      <c r="AP76" s="346"/>
      <c r="AQ76" s="346"/>
      <c r="AR76" s="346"/>
      <c r="AS76" s="346"/>
      <c r="AT76" s="346"/>
    </row>
    <row r="77" spans="1:46" ht="18" customHeight="1" outlineLevel="1" thickBot="1" x14ac:dyDescent="0.3">
      <c r="A77" s="1299" t="s">
        <v>1165</v>
      </c>
      <c r="B77" s="1299">
        <v>92430</v>
      </c>
      <c r="C77" s="1299"/>
      <c r="D77" s="1299"/>
      <c r="E77" s="1937" t="s">
        <v>930</v>
      </c>
      <c r="F77" s="1938"/>
      <c r="G77" s="1938"/>
      <c r="H77" s="1939"/>
      <c r="I77" s="1299"/>
      <c r="J77" s="1299"/>
      <c r="K77" s="1299"/>
      <c r="L77" s="1322"/>
      <c r="M77" s="1299"/>
      <c r="N77" s="1322"/>
      <c r="O77" s="1322"/>
      <c r="P77" s="1390">
        <f>SUM(L77,N77,O77)</f>
        <v>0</v>
      </c>
      <c r="Q77" s="1299"/>
      <c r="R77" s="1305">
        <f>-$P$77</f>
        <v>0</v>
      </c>
      <c r="S77" s="1299"/>
      <c r="T77" s="1299"/>
      <c r="U77" s="1299"/>
      <c r="V77" s="1299"/>
      <c r="W77" s="1299"/>
      <c r="X77" s="1299"/>
      <c r="Y77" s="1299"/>
      <c r="Z77" s="1299"/>
      <c r="AA77" s="242"/>
      <c r="AB77" s="346"/>
      <c r="AC77" s="346"/>
      <c r="AD77" s="346"/>
      <c r="AE77" s="346"/>
      <c r="AF77" s="346"/>
      <c r="AG77" s="346"/>
      <c r="AH77" s="346"/>
      <c r="AI77" s="346"/>
      <c r="AJ77" s="346"/>
      <c r="AK77" s="346"/>
      <c r="AL77" s="346"/>
      <c r="AM77" s="346"/>
      <c r="AN77" s="346"/>
      <c r="AO77" s="346"/>
      <c r="AP77" s="346"/>
      <c r="AQ77" s="346"/>
      <c r="AR77" s="346"/>
      <c r="AS77" s="346"/>
      <c r="AT77" s="346"/>
    </row>
    <row r="78" spans="1:46" ht="13.5" customHeight="1" outlineLevel="1" thickBot="1" x14ac:dyDescent="0.3">
      <c r="A78" s="1299"/>
      <c r="B78" s="1300"/>
      <c r="C78" s="1299"/>
      <c r="D78" s="1299"/>
      <c r="E78" s="1940"/>
      <c r="F78" s="1941"/>
      <c r="G78" s="1941"/>
      <c r="H78" s="1942"/>
      <c r="I78" s="1299"/>
      <c r="J78" s="1299"/>
      <c r="K78" s="1299"/>
      <c r="L78" s="1299"/>
      <c r="M78" s="1299"/>
      <c r="N78" s="1299"/>
      <c r="O78" s="1299"/>
      <c r="P78" s="1299"/>
      <c r="Q78" s="1299"/>
      <c r="R78" s="1299"/>
      <c r="S78" s="1299"/>
      <c r="T78" s="1299"/>
      <c r="U78" s="1299"/>
      <c r="V78" s="1299"/>
      <c r="W78" s="1299"/>
      <c r="X78" s="1299"/>
      <c r="Y78" s="1299"/>
      <c r="Z78" s="1299"/>
      <c r="AA78" s="242"/>
      <c r="AB78" s="346"/>
      <c r="AC78" s="346"/>
      <c r="AD78" s="346"/>
      <c r="AE78" s="346"/>
      <c r="AF78" s="346"/>
      <c r="AG78" s="346"/>
      <c r="AH78" s="346"/>
      <c r="AI78" s="346"/>
      <c r="AJ78" s="346"/>
      <c r="AK78" s="346"/>
      <c r="AL78" s="346"/>
      <c r="AM78" s="346"/>
      <c r="AN78" s="346"/>
      <c r="AO78" s="346"/>
      <c r="AP78" s="346"/>
      <c r="AQ78" s="346"/>
      <c r="AR78" s="346"/>
      <c r="AS78" s="346"/>
      <c r="AT78" s="346"/>
    </row>
    <row r="79" spans="1:46" ht="18" customHeight="1" thickBot="1" x14ac:dyDescent="0.3">
      <c r="A79" s="205" t="s">
        <v>1165</v>
      </c>
      <c r="B79" s="1381">
        <v>62200</v>
      </c>
      <c r="C79" s="1382"/>
      <c r="D79" s="1382" t="s">
        <v>865</v>
      </c>
      <c r="E79" s="1382"/>
      <c r="F79" s="1382"/>
      <c r="G79" s="896"/>
      <c r="H79" s="896"/>
      <c r="I79" s="896"/>
      <c r="J79" s="1204"/>
      <c r="K79" s="1204"/>
      <c r="L79" s="1204"/>
      <c r="M79" s="1204"/>
      <c r="N79" s="1204"/>
      <c r="O79" s="1204"/>
      <c r="P79" s="816"/>
      <c r="Q79" s="1204"/>
      <c r="R79" s="1204">
        <f>SUM(R80:R82)</f>
        <v>0</v>
      </c>
      <c r="S79" s="1204"/>
      <c r="T79" s="1204"/>
      <c r="U79" s="888"/>
      <c r="V79" s="1204">
        <f>-R79</f>
        <v>0</v>
      </c>
      <c r="W79" s="1204"/>
      <c r="X79" s="816">
        <f>SUM(P79,R79,T79,V79)</f>
        <v>0</v>
      </c>
      <c r="Y79" s="816"/>
      <c r="Z79" s="705"/>
      <c r="AA79" s="242"/>
      <c r="AB79" s="346"/>
      <c r="AC79" s="346"/>
      <c r="AD79" s="346"/>
      <c r="AE79" s="346"/>
      <c r="AF79" s="346"/>
      <c r="AG79" s="346"/>
      <c r="AH79" s="346"/>
      <c r="AI79" s="346"/>
      <c r="AJ79" s="346"/>
      <c r="AK79" s="346"/>
      <c r="AL79" s="346"/>
      <c r="AM79" s="346"/>
      <c r="AN79" s="346"/>
      <c r="AO79" s="346"/>
      <c r="AP79" s="346"/>
      <c r="AQ79" s="346"/>
      <c r="AR79" s="346"/>
      <c r="AS79" s="346"/>
      <c r="AT79" s="346"/>
    </row>
    <row r="80" spans="1:46" ht="18" customHeight="1" outlineLevel="1" thickBot="1" x14ac:dyDescent="0.3">
      <c r="A80" s="1299"/>
      <c r="B80" s="1299">
        <v>62230</v>
      </c>
      <c r="C80" s="1299"/>
      <c r="D80" s="1299"/>
      <c r="E80" s="1353" t="s">
        <v>866</v>
      </c>
      <c r="F80" s="1299"/>
      <c r="G80" s="1299"/>
      <c r="H80" s="1299"/>
      <c r="I80" s="1299"/>
      <c r="J80" s="1299"/>
      <c r="K80" s="1299"/>
      <c r="L80" s="1299"/>
      <c r="M80" s="1299"/>
      <c r="N80" s="1299"/>
      <c r="O80" s="1299"/>
      <c r="P80" s="1299"/>
      <c r="Q80" s="1299"/>
      <c r="R80" s="1388">
        <f>-'Annexe A'!M176</f>
        <v>0</v>
      </c>
      <c r="S80" s="1299"/>
      <c r="T80" s="1299"/>
      <c r="U80" s="1299"/>
      <c r="V80" s="1299"/>
      <c r="W80" s="1299"/>
      <c r="X80" s="1299"/>
      <c r="Y80" s="1299"/>
      <c r="Z80" s="1299"/>
      <c r="AA80" s="242"/>
      <c r="AB80" s="346"/>
      <c r="AC80" s="346"/>
      <c r="AD80" s="346"/>
      <c r="AE80" s="346"/>
      <c r="AF80" s="346"/>
      <c r="AG80" s="346"/>
      <c r="AH80" s="346"/>
      <c r="AI80" s="346"/>
      <c r="AJ80" s="346"/>
      <c r="AK80" s="346"/>
      <c r="AL80" s="346"/>
      <c r="AM80" s="346"/>
      <c r="AN80" s="346"/>
      <c r="AO80" s="346"/>
      <c r="AP80" s="346"/>
      <c r="AQ80" s="346"/>
      <c r="AR80" s="346"/>
      <c r="AS80" s="346"/>
      <c r="AT80" s="346"/>
    </row>
    <row r="81" spans="1:46" ht="18" customHeight="1" outlineLevel="1" thickBot="1" x14ac:dyDescent="0.3">
      <c r="A81" s="1299"/>
      <c r="B81" s="1299">
        <v>62260</v>
      </c>
      <c r="C81" s="1299"/>
      <c r="D81" s="1299"/>
      <c r="E81" s="1353" t="s">
        <v>867</v>
      </c>
      <c r="F81" s="1299"/>
      <c r="G81" s="1299"/>
      <c r="H81" s="1299"/>
      <c r="I81" s="1299"/>
      <c r="J81" s="1299"/>
      <c r="K81" s="1299"/>
      <c r="L81" s="1299"/>
      <c r="M81" s="1299"/>
      <c r="N81" s="1299"/>
      <c r="O81" s="1299"/>
      <c r="P81" s="1299"/>
      <c r="Q81" s="1299"/>
      <c r="R81" s="1388">
        <f>-'Annexe A'!M177</f>
        <v>0</v>
      </c>
      <c r="S81" s="1299"/>
      <c r="T81" s="1299"/>
      <c r="U81" s="1299"/>
      <c r="V81" s="1299"/>
      <c r="W81" s="1299"/>
      <c r="X81" s="1299"/>
      <c r="Y81" s="1299"/>
      <c r="Z81" s="1299"/>
      <c r="AA81" s="242"/>
      <c r="AB81" s="346"/>
      <c r="AC81" s="346"/>
      <c r="AD81" s="346"/>
      <c r="AE81" s="346"/>
      <c r="AF81" s="346"/>
      <c r="AG81" s="346"/>
      <c r="AH81" s="346"/>
      <c r="AI81" s="346"/>
      <c r="AJ81" s="346"/>
      <c r="AK81" s="346"/>
      <c r="AL81" s="346"/>
      <c r="AM81" s="346"/>
      <c r="AN81" s="346"/>
      <c r="AO81" s="346"/>
      <c r="AP81" s="346"/>
      <c r="AQ81" s="346"/>
      <c r="AR81" s="346"/>
      <c r="AS81" s="346"/>
      <c r="AT81" s="346"/>
    </row>
    <row r="82" spans="1:46" ht="18" customHeight="1" outlineLevel="1" thickBot="1" x14ac:dyDescent="0.3">
      <c r="A82" s="1299"/>
      <c r="B82" s="1299">
        <v>62290</v>
      </c>
      <c r="C82" s="1299"/>
      <c r="D82" s="1299"/>
      <c r="E82" s="1353" t="s">
        <v>868</v>
      </c>
      <c r="F82" s="1299"/>
      <c r="G82" s="1299"/>
      <c r="H82" s="1299"/>
      <c r="I82" s="1299"/>
      <c r="J82" s="1299"/>
      <c r="K82" s="1299"/>
      <c r="L82" s="1299"/>
      <c r="M82" s="1299"/>
      <c r="N82" s="1299"/>
      <c r="O82" s="1299"/>
      <c r="P82" s="1299"/>
      <c r="Q82" s="1299"/>
      <c r="R82" s="1388">
        <f>-'Annexe A'!M178</f>
        <v>0</v>
      </c>
      <c r="S82" s="1299"/>
      <c r="T82" s="1299"/>
      <c r="U82" s="1299"/>
      <c r="V82" s="1299"/>
      <c r="W82" s="1299"/>
      <c r="X82" s="1299"/>
      <c r="Y82" s="1299"/>
      <c r="Z82" s="1299"/>
      <c r="AA82" s="242"/>
      <c r="AB82" s="346"/>
      <c r="AC82" s="346"/>
      <c r="AD82" s="346"/>
      <c r="AE82" s="346"/>
      <c r="AF82" s="346"/>
      <c r="AG82" s="346"/>
      <c r="AH82" s="346"/>
      <c r="AI82" s="346"/>
      <c r="AJ82" s="346"/>
      <c r="AK82" s="346"/>
      <c r="AL82" s="346"/>
      <c r="AM82" s="346"/>
      <c r="AN82" s="346"/>
      <c r="AO82" s="346"/>
      <c r="AP82" s="346"/>
      <c r="AQ82" s="346"/>
      <c r="AR82" s="346"/>
      <c r="AS82" s="346"/>
      <c r="AT82" s="346"/>
    </row>
    <row r="83" spans="1:46" ht="7.5" customHeight="1" x14ac:dyDescent="0.25">
      <c r="A83" s="890"/>
      <c r="B83" s="800"/>
      <c r="C83" s="892"/>
      <c r="D83" s="1385"/>
      <c r="E83" s="1385"/>
      <c r="F83" s="1385"/>
      <c r="G83" s="897"/>
      <c r="H83" s="897"/>
      <c r="I83" s="897"/>
      <c r="J83" s="1386"/>
      <c r="K83" s="1386"/>
      <c r="L83" s="1386"/>
      <c r="M83" s="1386"/>
      <c r="N83" s="1386"/>
      <c r="O83" s="1386"/>
      <c r="P83" s="894"/>
      <c r="Q83" s="1386"/>
      <c r="R83" s="1386"/>
      <c r="S83" s="1386"/>
      <c r="T83" s="1386"/>
      <c r="U83" s="1386"/>
      <c r="V83" s="1386"/>
      <c r="W83" s="1386"/>
      <c r="X83" s="894"/>
      <c r="Y83" s="894"/>
      <c r="Z83" s="894"/>
      <c r="AA83" s="242"/>
      <c r="AB83" s="346"/>
      <c r="AC83" s="346"/>
      <c r="AD83" s="346"/>
      <c r="AE83" s="346"/>
      <c r="AF83" s="346"/>
      <c r="AG83" s="346"/>
      <c r="AH83" s="346"/>
      <c r="AI83" s="346"/>
      <c r="AJ83" s="346"/>
      <c r="AK83" s="346"/>
      <c r="AL83" s="346"/>
      <c r="AM83" s="346"/>
      <c r="AN83" s="346"/>
      <c r="AO83" s="346"/>
      <c r="AP83" s="346"/>
      <c r="AQ83" s="346"/>
      <c r="AR83" s="346"/>
      <c r="AS83" s="346"/>
      <c r="AT83" s="346"/>
    </row>
    <row r="84" spans="1:46" ht="18" customHeight="1" x14ac:dyDescent="0.25">
      <c r="A84" s="205" t="s">
        <v>1165</v>
      </c>
      <c r="B84" s="1171">
        <v>92500</v>
      </c>
      <c r="C84" s="1172"/>
      <c r="D84" s="1172" t="s">
        <v>932</v>
      </c>
      <c r="E84" s="1172"/>
      <c r="F84" s="1172"/>
      <c r="G84" s="204"/>
      <c r="H84" s="204"/>
      <c r="I84" s="204"/>
      <c r="J84" s="1174"/>
      <c r="K84" s="1174"/>
      <c r="L84" s="1174"/>
      <c r="M84" s="1174"/>
      <c r="N84" s="1174"/>
      <c r="O84" s="1174"/>
      <c r="P84" s="158"/>
      <c r="Q84" s="1174"/>
      <c r="R84" s="1175"/>
      <c r="S84" s="1174"/>
      <c r="T84" s="1174"/>
      <c r="U84" s="218"/>
      <c r="V84" s="1174">
        <f>-R84</f>
        <v>0</v>
      </c>
      <c r="W84" s="1174"/>
      <c r="X84" s="158">
        <f>SUM(P84,R84,T84,V84)</f>
        <v>0</v>
      </c>
      <c r="Y84" s="158"/>
      <c r="Z84" s="641"/>
      <c r="AA84" s="242"/>
      <c r="AB84" s="346"/>
      <c r="AC84" s="346"/>
      <c r="AD84" s="346"/>
      <c r="AE84" s="346"/>
      <c r="AF84" s="346"/>
      <c r="AG84" s="346"/>
      <c r="AH84" s="346"/>
      <c r="AI84" s="346"/>
      <c r="AJ84" s="346"/>
      <c r="AK84" s="346"/>
      <c r="AL84" s="346"/>
      <c r="AM84" s="346"/>
      <c r="AN84" s="346"/>
      <c r="AO84" s="346"/>
      <c r="AP84" s="346"/>
      <c r="AQ84" s="346"/>
      <c r="AR84" s="346"/>
      <c r="AS84" s="346"/>
      <c r="AT84" s="346"/>
    </row>
    <row r="85" spans="1:46" ht="7.5" customHeight="1" x14ac:dyDescent="0.25">
      <c r="A85" s="205"/>
      <c r="B85" s="1191"/>
      <c r="C85" s="1172"/>
      <c r="D85" s="1172"/>
      <c r="E85" s="1172"/>
      <c r="F85" s="1172"/>
      <c r="G85" s="204"/>
      <c r="H85" s="204"/>
      <c r="I85" s="204"/>
      <c r="J85" s="1174"/>
      <c r="K85" s="1174"/>
      <c r="L85" s="1174"/>
      <c r="M85" s="1174"/>
      <c r="N85" s="1174"/>
      <c r="O85" s="1174"/>
      <c r="P85" s="158"/>
      <c r="Q85" s="1174"/>
      <c r="R85" s="1174"/>
      <c r="S85" s="1174"/>
      <c r="T85" s="1174"/>
      <c r="U85" s="1174"/>
      <c r="V85" s="1174"/>
      <c r="W85" s="1174"/>
      <c r="X85" s="158"/>
      <c r="Y85" s="158"/>
      <c r="Z85" s="158"/>
      <c r="AA85" s="242"/>
      <c r="AB85" s="346"/>
      <c r="AC85" s="346"/>
      <c r="AD85" s="346"/>
      <c r="AE85" s="346"/>
      <c r="AF85" s="346"/>
      <c r="AG85" s="346"/>
      <c r="AH85" s="346"/>
      <c r="AI85" s="346"/>
      <c r="AJ85" s="346"/>
      <c r="AK85" s="346"/>
      <c r="AL85" s="346"/>
      <c r="AM85" s="346"/>
      <c r="AN85" s="346"/>
      <c r="AO85" s="346"/>
      <c r="AP85" s="346"/>
      <c r="AQ85" s="346"/>
      <c r="AR85" s="346"/>
      <c r="AS85" s="346"/>
      <c r="AT85" s="346"/>
    </row>
    <row r="86" spans="1:46" ht="18" customHeight="1" x14ac:dyDescent="0.25">
      <c r="A86" s="205" t="s">
        <v>1167</v>
      </c>
      <c r="B86" s="1171">
        <v>92800</v>
      </c>
      <c r="C86" s="1172"/>
      <c r="D86" s="1733" t="s">
        <v>1172</v>
      </c>
      <c r="E86" s="1725"/>
      <c r="F86" s="1725"/>
      <c r="G86" s="1725"/>
      <c r="H86" s="1734"/>
      <c r="I86" s="204"/>
      <c r="J86" s="1174"/>
      <c r="K86" s="1174"/>
      <c r="L86" s="1174"/>
      <c r="M86" s="1174"/>
      <c r="N86" s="1174"/>
      <c r="O86" s="1174"/>
      <c r="P86" s="158"/>
      <c r="Q86" s="1174"/>
      <c r="R86" s="1174">
        <f>SUM(R88,R90,R92,R94,R96)</f>
        <v>0</v>
      </c>
      <c r="S86" s="1174"/>
      <c r="T86" s="1174"/>
      <c r="U86" s="218"/>
      <c r="V86" s="1174">
        <f>-R86</f>
        <v>0</v>
      </c>
      <c r="W86" s="1174"/>
      <c r="X86" s="158">
        <f>SUM(P86,R86,T86,V86)</f>
        <v>0</v>
      </c>
      <c r="Y86" s="158"/>
      <c r="Z86" s="234"/>
      <c r="AA86" s="242"/>
      <c r="AB86" s="346"/>
      <c r="AC86" s="346"/>
      <c r="AD86" s="346"/>
      <c r="AE86" s="346"/>
      <c r="AF86" s="346"/>
      <c r="AG86" s="346"/>
      <c r="AH86" s="346"/>
      <c r="AI86" s="346"/>
      <c r="AJ86" s="346"/>
      <c r="AK86" s="346"/>
      <c r="AL86" s="346"/>
      <c r="AM86" s="346"/>
      <c r="AN86" s="346"/>
      <c r="AO86" s="346"/>
      <c r="AP86" s="346"/>
      <c r="AQ86" s="346"/>
      <c r="AR86" s="346"/>
      <c r="AS86" s="346"/>
      <c r="AT86" s="346"/>
    </row>
    <row r="87" spans="1:46" ht="18" customHeight="1" thickBot="1" x14ac:dyDescent="0.3">
      <c r="A87" s="440"/>
      <c r="B87" s="1391"/>
      <c r="C87" s="1392"/>
      <c r="D87" s="1738"/>
      <c r="E87" s="1739"/>
      <c r="F87" s="1739"/>
      <c r="G87" s="1739"/>
      <c r="H87" s="1740"/>
      <c r="I87" s="441"/>
      <c r="J87" s="1204"/>
      <c r="K87" s="1204"/>
      <c r="L87" s="1204"/>
      <c r="M87" s="1204"/>
      <c r="N87" s="1204"/>
      <c r="O87" s="1204"/>
      <c r="P87" s="816"/>
      <c r="Q87" s="1208"/>
      <c r="R87" s="1204"/>
      <c r="S87" s="1208"/>
      <c r="T87" s="1208"/>
      <c r="U87" s="442"/>
      <c r="V87" s="1204"/>
      <c r="W87" s="1208"/>
      <c r="X87" s="816"/>
      <c r="Y87" s="247"/>
      <c r="Z87" s="247"/>
      <c r="AA87" s="242"/>
      <c r="AB87" s="346"/>
      <c r="AC87" s="346"/>
      <c r="AD87" s="346"/>
      <c r="AE87" s="346"/>
      <c r="AF87" s="346"/>
      <c r="AG87" s="346"/>
      <c r="AH87" s="346"/>
      <c r="AI87" s="346"/>
      <c r="AJ87" s="346"/>
      <c r="AK87" s="346"/>
      <c r="AL87" s="346"/>
      <c r="AM87" s="346"/>
      <c r="AN87" s="346"/>
      <c r="AO87" s="346"/>
      <c r="AP87" s="346"/>
      <c r="AQ87" s="346"/>
      <c r="AR87" s="346"/>
      <c r="AS87" s="346"/>
      <c r="AT87" s="346"/>
    </row>
    <row r="88" spans="1:46" ht="18" customHeight="1" outlineLevel="1" thickBot="1" x14ac:dyDescent="0.3">
      <c r="A88" s="1299"/>
      <c r="B88" s="1299">
        <v>45100</v>
      </c>
      <c r="C88" s="1299"/>
      <c r="D88" s="1299"/>
      <c r="E88" s="1937" t="s">
        <v>697</v>
      </c>
      <c r="F88" s="1938"/>
      <c r="G88" s="1938"/>
      <c r="H88" s="1939"/>
      <c r="I88" s="1299"/>
      <c r="J88" s="1299"/>
      <c r="K88" s="1299"/>
      <c r="L88" s="1299"/>
      <c r="M88" s="1299"/>
      <c r="N88" s="1299"/>
      <c r="O88" s="1299"/>
      <c r="P88" s="1299"/>
      <c r="Q88" s="1299"/>
      <c r="R88" s="1388">
        <f>'Annexe A'!M58</f>
        <v>0</v>
      </c>
      <c r="S88" s="1299"/>
      <c r="T88" s="1299"/>
      <c r="U88" s="1299"/>
      <c r="V88" s="1299"/>
      <c r="W88" s="1299"/>
      <c r="X88" s="1299"/>
      <c r="Y88" s="1299"/>
      <c r="Z88" s="1299"/>
      <c r="AA88" s="242"/>
      <c r="AB88" s="346"/>
      <c r="AC88" s="346"/>
      <c r="AD88" s="346"/>
      <c r="AE88" s="346"/>
      <c r="AF88" s="346"/>
      <c r="AG88" s="346"/>
      <c r="AH88" s="346"/>
      <c r="AI88" s="346"/>
      <c r="AJ88" s="346"/>
      <c r="AK88" s="346"/>
      <c r="AL88" s="346"/>
      <c r="AM88" s="346"/>
      <c r="AN88" s="346"/>
      <c r="AO88" s="346"/>
      <c r="AP88" s="346"/>
      <c r="AQ88" s="346"/>
      <c r="AR88" s="346"/>
      <c r="AS88" s="346"/>
      <c r="AT88" s="346"/>
    </row>
    <row r="89" spans="1:46" ht="18" customHeight="1" outlineLevel="1" thickBot="1" x14ac:dyDescent="0.3">
      <c r="A89" s="1299"/>
      <c r="B89" s="1299"/>
      <c r="C89" s="1299"/>
      <c r="D89" s="1299"/>
      <c r="E89" s="1940"/>
      <c r="F89" s="1941"/>
      <c r="G89" s="1941"/>
      <c r="H89" s="1942"/>
      <c r="I89" s="1299"/>
      <c r="J89" s="1299"/>
      <c r="K89" s="1299"/>
      <c r="L89" s="1299"/>
      <c r="M89" s="1299"/>
      <c r="N89" s="1299"/>
      <c r="O89" s="1299"/>
      <c r="P89" s="1299"/>
      <c r="Q89" s="1299"/>
      <c r="R89" s="1299"/>
      <c r="S89" s="1299"/>
      <c r="T89" s="1299"/>
      <c r="U89" s="1299"/>
      <c r="V89" s="1299"/>
      <c r="W89" s="1299"/>
      <c r="X89" s="1299"/>
      <c r="Y89" s="1299"/>
      <c r="Z89" s="1299"/>
      <c r="AA89" s="242"/>
      <c r="AB89" s="346"/>
      <c r="AC89" s="346"/>
      <c r="AD89" s="346"/>
      <c r="AE89" s="346"/>
      <c r="AF89" s="346"/>
      <c r="AG89" s="346"/>
      <c r="AH89" s="346"/>
      <c r="AI89" s="346"/>
      <c r="AJ89" s="346"/>
      <c r="AK89" s="346"/>
      <c r="AL89" s="346"/>
      <c r="AM89" s="346"/>
      <c r="AN89" s="346"/>
      <c r="AO89" s="346"/>
      <c r="AP89" s="346"/>
      <c r="AQ89" s="346"/>
      <c r="AR89" s="346"/>
      <c r="AS89" s="346"/>
      <c r="AT89" s="346"/>
    </row>
    <row r="90" spans="1:46" ht="18" customHeight="1" outlineLevel="1" thickBot="1" x14ac:dyDescent="0.3">
      <c r="A90" s="1299"/>
      <c r="B90" s="1299">
        <v>45200</v>
      </c>
      <c r="C90" s="1299"/>
      <c r="D90" s="1299"/>
      <c r="E90" s="1937" t="s">
        <v>698</v>
      </c>
      <c r="F90" s="1938"/>
      <c r="G90" s="1938"/>
      <c r="H90" s="1939"/>
      <c r="I90" s="1299"/>
      <c r="J90" s="1299"/>
      <c r="K90" s="1299"/>
      <c r="L90" s="1299"/>
      <c r="M90" s="1299"/>
      <c r="N90" s="1299"/>
      <c r="O90" s="1299"/>
      <c r="P90" s="1299"/>
      <c r="Q90" s="1299"/>
      <c r="R90" s="1388">
        <f>'Annexe A'!M59</f>
        <v>0</v>
      </c>
      <c r="S90" s="1299"/>
      <c r="T90" s="1299"/>
      <c r="U90" s="1299"/>
      <c r="V90" s="1299"/>
      <c r="W90" s="1299"/>
      <c r="X90" s="1299"/>
      <c r="Y90" s="1299"/>
      <c r="Z90" s="1299"/>
      <c r="AA90" s="242"/>
      <c r="AB90" s="346"/>
      <c r="AC90" s="346"/>
      <c r="AD90" s="346"/>
      <c r="AE90" s="346"/>
      <c r="AF90" s="346"/>
      <c r="AG90" s="346"/>
      <c r="AH90" s="346"/>
      <c r="AI90" s="346"/>
      <c r="AJ90" s="346"/>
      <c r="AK90" s="346"/>
      <c r="AL90" s="346"/>
      <c r="AM90" s="346"/>
      <c r="AN90" s="346"/>
      <c r="AO90" s="346"/>
      <c r="AP90" s="346"/>
      <c r="AQ90" s="346"/>
      <c r="AR90" s="346"/>
      <c r="AS90" s="346"/>
      <c r="AT90" s="346"/>
    </row>
    <row r="91" spans="1:46" ht="18" customHeight="1" outlineLevel="1" thickBot="1" x14ac:dyDescent="0.3">
      <c r="A91" s="1299"/>
      <c r="B91" s="1299"/>
      <c r="C91" s="1299"/>
      <c r="D91" s="1299"/>
      <c r="E91" s="1940"/>
      <c r="F91" s="1941"/>
      <c r="G91" s="1941"/>
      <c r="H91" s="1942"/>
      <c r="I91" s="1299"/>
      <c r="J91" s="1299"/>
      <c r="K91" s="1299"/>
      <c r="L91" s="1299"/>
      <c r="M91" s="1299"/>
      <c r="N91" s="1299"/>
      <c r="O91" s="1299"/>
      <c r="P91" s="1299"/>
      <c r="Q91" s="1299"/>
      <c r="R91" s="1299"/>
      <c r="S91" s="1299"/>
      <c r="T91" s="1299"/>
      <c r="U91" s="1299"/>
      <c r="V91" s="1299"/>
      <c r="W91" s="1299"/>
      <c r="X91" s="1299"/>
      <c r="Y91" s="1299"/>
      <c r="Z91" s="1299"/>
      <c r="AA91" s="242"/>
      <c r="AB91" s="346"/>
      <c r="AC91" s="346"/>
      <c r="AD91" s="346"/>
      <c r="AE91" s="346"/>
      <c r="AF91" s="346"/>
      <c r="AG91" s="346"/>
      <c r="AH91" s="346"/>
      <c r="AI91" s="346"/>
      <c r="AJ91" s="346"/>
      <c r="AK91" s="346"/>
      <c r="AL91" s="346"/>
      <c r="AM91" s="346"/>
      <c r="AN91" s="346"/>
      <c r="AO91" s="346"/>
      <c r="AP91" s="346"/>
      <c r="AQ91" s="346"/>
      <c r="AR91" s="346"/>
      <c r="AS91" s="346"/>
      <c r="AT91" s="346"/>
    </row>
    <row r="92" spans="1:46" ht="18" customHeight="1" outlineLevel="1" thickBot="1" x14ac:dyDescent="0.3">
      <c r="A92" s="1299"/>
      <c r="B92" s="1299">
        <v>45300</v>
      </c>
      <c r="C92" s="1299"/>
      <c r="D92" s="1299"/>
      <c r="E92" s="1937" t="s">
        <v>699</v>
      </c>
      <c r="F92" s="1938"/>
      <c r="G92" s="1938"/>
      <c r="H92" s="1939"/>
      <c r="I92" s="1299"/>
      <c r="J92" s="1299"/>
      <c r="K92" s="1299"/>
      <c r="L92" s="1299"/>
      <c r="M92" s="1299"/>
      <c r="N92" s="1299"/>
      <c r="O92" s="1299"/>
      <c r="P92" s="1299"/>
      <c r="Q92" s="1299"/>
      <c r="R92" s="1388">
        <f>'Annexe A'!M60</f>
        <v>0</v>
      </c>
      <c r="S92" s="1299"/>
      <c r="T92" s="1299"/>
      <c r="U92" s="1299"/>
      <c r="V92" s="1299"/>
      <c r="W92" s="1299"/>
      <c r="X92" s="1299"/>
      <c r="Y92" s="1299"/>
      <c r="Z92" s="1299"/>
      <c r="AA92" s="242"/>
      <c r="AB92" s="346"/>
      <c r="AC92" s="346"/>
      <c r="AD92" s="346"/>
      <c r="AE92" s="346"/>
      <c r="AF92" s="346"/>
      <c r="AG92" s="346"/>
      <c r="AH92" s="346"/>
      <c r="AI92" s="346"/>
      <c r="AJ92" s="346"/>
      <c r="AK92" s="346"/>
      <c r="AL92" s="346"/>
      <c r="AM92" s="346"/>
      <c r="AN92" s="346"/>
      <c r="AO92" s="346"/>
      <c r="AP92" s="346"/>
      <c r="AQ92" s="346"/>
      <c r="AR92" s="346"/>
      <c r="AS92" s="346"/>
      <c r="AT92" s="346"/>
    </row>
    <row r="93" spans="1:46" ht="18" customHeight="1" outlineLevel="1" thickBot="1" x14ac:dyDescent="0.3">
      <c r="A93" s="1299"/>
      <c r="B93" s="1299"/>
      <c r="C93" s="1299"/>
      <c r="D93" s="1299"/>
      <c r="E93" s="1940"/>
      <c r="F93" s="1941"/>
      <c r="G93" s="1941"/>
      <c r="H93" s="1942"/>
      <c r="I93" s="1299"/>
      <c r="J93" s="1299"/>
      <c r="K93" s="1299"/>
      <c r="L93" s="1299"/>
      <c r="M93" s="1299"/>
      <c r="N93" s="1299"/>
      <c r="O93" s="1299"/>
      <c r="P93" s="1299"/>
      <c r="Q93" s="1299"/>
      <c r="R93" s="1299"/>
      <c r="S93" s="1299"/>
      <c r="T93" s="1299"/>
      <c r="U93" s="1299"/>
      <c r="V93" s="1299"/>
      <c r="W93" s="1299"/>
      <c r="X93" s="1299"/>
      <c r="Y93" s="1299"/>
      <c r="Z93" s="1299"/>
      <c r="AA93" s="242"/>
      <c r="AB93" s="346"/>
      <c r="AC93" s="346"/>
      <c r="AD93" s="346"/>
      <c r="AE93" s="346"/>
      <c r="AF93" s="346"/>
      <c r="AG93" s="346"/>
      <c r="AH93" s="346"/>
      <c r="AI93" s="346"/>
      <c r="AJ93" s="346"/>
      <c r="AK93" s="346"/>
      <c r="AL93" s="346"/>
      <c r="AM93" s="346"/>
      <c r="AN93" s="346"/>
      <c r="AO93" s="346"/>
      <c r="AP93" s="346"/>
      <c r="AQ93" s="346"/>
      <c r="AR93" s="346"/>
      <c r="AS93" s="346"/>
      <c r="AT93" s="346"/>
    </row>
    <row r="94" spans="1:46" ht="18" customHeight="1" outlineLevel="1" thickBot="1" x14ac:dyDescent="0.3">
      <c r="A94" s="1299"/>
      <c r="B94" s="1299">
        <v>45400</v>
      </c>
      <c r="C94" s="1299"/>
      <c r="D94" s="1299"/>
      <c r="E94" s="1937" t="s">
        <v>700</v>
      </c>
      <c r="F94" s="1938"/>
      <c r="G94" s="1938"/>
      <c r="H94" s="1939"/>
      <c r="I94" s="1299"/>
      <c r="J94" s="1299"/>
      <c r="K94" s="1299"/>
      <c r="L94" s="1299"/>
      <c r="M94" s="1299"/>
      <c r="N94" s="1299"/>
      <c r="O94" s="1299"/>
      <c r="P94" s="1299"/>
      <c r="Q94" s="1299"/>
      <c r="R94" s="1388">
        <f>'Annexe A'!M62</f>
        <v>0</v>
      </c>
      <c r="S94" s="1299"/>
      <c r="T94" s="1299"/>
      <c r="U94" s="1299"/>
      <c r="V94" s="1299"/>
      <c r="W94" s="1299"/>
      <c r="X94" s="1299"/>
      <c r="Y94" s="1299"/>
      <c r="Z94" s="1299"/>
      <c r="AA94" s="242"/>
      <c r="AB94" s="346"/>
      <c r="AC94" s="346"/>
      <c r="AD94" s="346"/>
      <c r="AE94" s="346"/>
      <c r="AF94" s="346"/>
      <c r="AG94" s="346"/>
      <c r="AH94" s="346"/>
      <c r="AI94" s="346"/>
      <c r="AJ94" s="346"/>
      <c r="AK94" s="346"/>
      <c r="AL94" s="346"/>
      <c r="AM94" s="346"/>
      <c r="AN94" s="346"/>
      <c r="AO94" s="346"/>
      <c r="AP94" s="346"/>
      <c r="AQ94" s="346"/>
      <c r="AR94" s="346"/>
      <c r="AS94" s="346"/>
      <c r="AT94" s="346"/>
    </row>
    <row r="95" spans="1:46" ht="18" customHeight="1" outlineLevel="1" thickBot="1" x14ac:dyDescent="0.3">
      <c r="A95" s="1299"/>
      <c r="B95" s="1299"/>
      <c r="C95" s="1299"/>
      <c r="D95" s="1299"/>
      <c r="E95" s="1940"/>
      <c r="F95" s="1941"/>
      <c r="G95" s="1941"/>
      <c r="H95" s="1942"/>
      <c r="I95" s="1299"/>
      <c r="J95" s="1299"/>
      <c r="K95" s="1299"/>
      <c r="L95" s="1299"/>
      <c r="M95" s="1299"/>
      <c r="N95" s="1299"/>
      <c r="O95" s="1299"/>
      <c r="P95" s="1299"/>
      <c r="Q95" s="1299"/>
      <c r="R95" s="1299"/>
      <c r="S95" s="1299"/>
      <c r="T95" s="1299"/>
      <c r="U95" s="1299"/>
      <c r="V95" s="1299"/>
      <c r="W95" s="1299"/>
      <c r="X95" s="1299"/>
      <c r="Y95" s="1299"/>
      <c r="Z95" s="1299"/>
      <c r="AA95" s="242"/>
      <c r="AB95" s="346"/>
      <c r="AC95" s="346"/>
      <c r="AD95" s="346"/>
      <c r="AE95" s="346"/>
      <c r="AF95" s="346"/>
      <c r="AG95" s="346"/>
      <c r="AH95" s="346"/>
      <c r="AI95" s="346"/>
      <c r="AJ95" s="346"/>
      <c r="AK95" s="346"/>
      <c r="AL95" s="346"/>
      <c r="AM95" s="346"/>
      <c r="AN95" s="346"/>
      <c r="AO95" s="346"/>
      <c r="AP95" s="346"/>
      <c r="AQ95" s="346"/>
      <c r="AR95" s="346"/>
      <c r="AS95" s="346"/>
      <c r="AT95" s="346"/>
    </row>
    <row r="96" spans="1:46" ht="18" customHeight="1" outlineLevel="1" thickBot="1" x14ac:dyDescent="0.3">
      <c r="A96" s="1299"/>
      <c r="B96" s="1299">
        <v>45900</v>
      </c>
      <c r="C96" s="1299"/>
      <c r="D96" s="1299"/>
      <c r="E96" s="1937" t="s">
        <v>702</v>
      </c>
      <c r="F96" s="1938"/>
      <c r="G96" s="1938"/>
      <c r="H96" s="1939"/>
      <c r="I96" s="1299"/>
      <c r="J96" s="1299"/>
      <c r="K96" s="1299"/>
      <c r="L96" s="1299"/>
      <c r="M96" s="1299"/>
      <c r="N96" s="1299"/>
      <c r="O96" s="1299"/>
      <c r="P96" s="1299"/>
      <c r="Q96" s="1299"/>
      <c r="R96" s="1388">
        <f>'Annexe A'!M63</f>
        <v>0</v>
      </c>
      <c r="S96" s="1299"/>
      <c r="T96" s="1299"/>
      <c r="U96" s="1299"/>
      <c r="V96" s="1299"/>
      <c r="W96" s="1299"/>
      <c r="X96" s="1299"/>
      <c r="Y96" s="1299"/>
      <c r="Z96" s="1299"/>
      <c r="AA96" s="242"/>
      <c r="AB96" s="346"/>
      <c r="AC96" s="346"/>
      <c r="AD96" s="346"/>
      <c r="AE96" s="346"/>
      <c r="AF96" s="346"/>
      <c r="AG96" s="346"/>
      <c r="AH96" s="346"/>
      <c r="AI96" s="346"/>
      <c r="AJ96" s="346"/>
      <c r="AK96" s="346"/>
      <c r="AL96" s="346"/>
      <c r="AM96" s="346"/>
      <c r="AN96" s="346"/>
      <c r="AO96" s="346"/>
      <c r="AP96" s="346"/>
      <c r="AQ96" s="346"/>
      <c r="AR96" s="346"/>
      <c r="AS96" s="346"/>
      <c r="AT96" s="346"/>
    </row>
    <row r="97" spans="1:46" ht="18" customHeight="1" outlineLevel="1" thickBot="1" x14ac:dyDescent="0.3">
      <c r="A97" s="1299"/>
      <c r="B97" s="1299"/>
      <c r="C97" s="1299"/>
      <c r="D97" s="1299"/>
      <c r="E97" s="1940"/>
      <c r="F97" s="1941"/>
      <c r="G97" s="1941"/>
      <c r="H97" s="1942"/>
      <c r="I97" s="1299"/>
      <c r="J97" s="1299"/>
      <c r="K97" s="1299"/>
      <c r="L97" s="1299"/>
      <c r="M97" s="1299"/>
      <c r="N97" s="1299"/>
      <c r="O97" s="1299"/>
      <c r="P97" s="1299"/>
      <c r="Q97" s="1299"/>
      <c r="R97" s="1299"/>
      <c r="S97" s="1299"/>
      <c r="T97" s="1299"/>
      <c r="U97" s="1299"/>
      <c r="V97" s="1299"/>
      <c r="W97" s="1299"/>
      <c r="X97" s="1299"/>
      <c r="Y97" s="1299"/>
      <c r="Z97" s="1299"/>
      <c r="AA97" s="242"/>
      <c r="AB97" s="346"/>
      <c r="AC97" s="346"/>
      <c r="AD97" s="346"/>
      <c r="AE97" s="346"/>
      <c r="AF97" s="346"/>
      <c r="AG97" s="346"/>
      <c r="AH97" s="346"/>
      <c r="AI97" s="346"/>
      <c r="AJ97" s="346"/>
      <c r="AK97" s="346"/>
      <c r="AL97" s="346"/>
      <c r="AM97" s="346"/>
      <c r="AN97" s="346"/>
      <c r="AO97" s="346"/>
      <c r="AP97" s="346"/>
      <c r="AQ97" s="346"/>
      <c r="AR97" s="346"/>
      <c r="AS97" s="346"/>
      <c r="AT97" s="346"/>
    </row>
    <row r="98" spans="1:46" ht="18" customHeight="1" thickBot="1" x14ac:dyDescent="0.3">
      <c r="A98" s="899"/>
      <c r="B98" s="1193">
        <v>92900</v>
      </c>
      <c r="C98" s="1393"/>
      <c r="D98" s="1393" t="s">
        <v>1395</v>
      </c>
      <c r="E98" s="1193"/>
      <c r="F98" s="1193"/>
      <c r="G98" s="900"/>
      <c r="H98" s="900"/>
      <c r="I98" s="900"/>
      <c r="J98" s="1389"/>
      <c r="K98" s="1389"/>
      <c r="L98" s="1389"/>
      <c r="M98" s="1389"/>
      <c r="N98" s="1389"/>
      <c r="O98" s="1389"/>
      <c r="P98" s="1389"/>
      <c r="Q98" s="1389"/>
      <c r="R98" s="1389">
        <f>SUM(R99:R100)</f>
        <v>0</v>
      </c>
      <c r="S98" s="1389"/>
      <c r="T98" s="1389"/>
      <c r="U98" s="1394"/>
      <c r="V98" s="1389">
        <f>-R98</f>
        <v>0</v>
      </c>
      <c r="W98" s="1389"/>
      <c r="X98" s="1389">
        <f>SUM(P98,R98,T98,V98)</f>
        <v>0</v>
      </c>
      <c r="Y98" s="1389"/>
      <c r="Z98" s="1395"/>
      <c r="AA98" s="242"/>
      <c r="AB98" s="346"/>
      <c r="AC98" s="346"/>
      <c r="AD98" s="346"/>
      <c r="AE98" s="346"/>
      <c r="AF98" s="346"/>
      <c r="AG98" s="346"/>
      <c r="AH98" s="346"/>
      <c r="AI98" s="346"/>
      <c r="AJ98" s="346"/>
      <c r="AK98" s="346"/>
      <c r="AL98" s="346"/>
      <c r="AM98" s="346"/>
      <c r="AN98" s="346"/>
      <c r="AO98" s="346"/>
      <c r="AP98" s="346"/>
      <c r="AQ98" s="346"/>
      <c r="AR98" s="346"/>
      <c r="AS98" s="346"/>
      <c r="AT98" s="346"/>
    </row>
    <row r="99" spans="1:46" ht="18" customHeight="1" outlineLevel="1" thickBot="1" x14ac:dyDescent="0.3">
      <c r="A99" s="428" t="s">
        <v>1167</v>
      </c>
      <c r="B99" s="1299">
        <v>92910</v>
      </c>
      <c r="C99" s="1301"/>
      <c r="D99" s="1301"/>
      <c r="E99" s="1301" t="s">
        <v>1396</v>
      </c>
      <c r="F99" s="1301"/>
      <c r="G99" s="432"/>
      <c r="H99" s="432"/>
      <c r="I99" s="432"/>
      <c r="J99" s="1305"/>
      <c r="K99" s="1305"/>
      <c r="L99" s="1305"/>
      <c r="M99" s="1305"/>
      <c r="N99" s="1305"/>
      <c r="O99" s="1305"/>
      <c r="P99" s="430"/>
      <c r="Q99" s="1305"/>
      <c r="R99" s="1298"/>
      <c r="S99" s="1305"/>
      <c r="T99" s="1305"/>
      <c r="U99" s="1305"/>
      <c r="V99" s="1305"/>
      <c r="W99" s="1305"/>
      <c r="X99" s="430"/>
      <c r="Y99" s="430"/>
      <c r="Z99" s="430"/>
      <c r="AA99" s="242"/>
      <c r="AB99" s="346"/>
      <c r="AC99" s="346"/>
      <c r="AD99" s="346"/>
      <c r="AE99" s="346"/>
      <c r="AF99" s="346"/>
      <c r="AG99" s="346"/>
      <c r="AH99" s="346"/>
      <c r="AI99" s="346"/>
      <c r="AJ99" s="346"/>
      <c r="AK99" s="346"/>
      <c r="AL99" s="346"/>
      <c r="AM99" s="346"/>
      <c r="AN99" s="346"/>
      <c r="AO99" s="346"/>
      <c r="AP99" s="346"/>
      <c r="AQ99" s="346"/>
      <c r="AR99" s="346"/>
      <c r="AS99" s="346"/>
      <c r="AT99" s="346"/>
    </row>
    <row r="100" spans="1:46" ht="18" customHeight="1" outlineLevel="1" thickBot="1" x14ac:dyDescent="0.3">
      <c r="A100" s="428" t="s">
        <v>1337</v>
      </c>
      <c r="B100" s="1299">
        <v>92920</v>
      </c>
      <c r="C100" s="1301"/>
      <c r="D100" s="1301"/>
      <c r="E100" s="1301" t="s">
        <v>1397</v>
      </c>
      <c r="F100" s="1301"/>
      <c r="G100" s="432"/>
      <c r="H100" s="432"/>
      <c r="I100" s="432"/>
      <c r="J100" s="1305"/>
      <c r="K100" s="1305"/>
      <c r="L100" s="1305"/>
      <c r="M100" s="1305"/>
      <c r="N100" s="1305"/>
      <c r="O100" s="1305"/>
      <c r="P100" s="430"/>
      <c r="Q100" s="1305"/>
      <c r="R100" s="1298"/>
      <c r="S100" s="1305"/>
      <c r="T100" s="1305"/>
      <c r="U100" s="1305"/>
      <c r="V100" s="1305"/>
      <c r="W100" s="1305"/>
      <c r="X100" s="430"/>
      <c r="Y100" s="430"/>
      <c r="Z100" s="430"/>
      <c r="AA100" s="242"/>
      <c r="AB100" s="346"/>
      <c r="AC100" s="346"/>
      <c r="AD100" s="346"/>
      <c r="AE100" s="346"/>
      <c r="AF100" s="346"/>
      <c r="AG100" s="346"/>
      <c r="AH100" s="346"/>
      <c r="AI100" s="346"/>
      <c r="AJ100" s="346"/>
      <c r="AK100" s="346"/>
      <c r="AL100" s="346"/>
      <c r="AM100" s="346"/>
      <c r="AN100" s="346"/>
      <c r="AO100" s="346"/>
      <c r="AP100" s="346"/>
      <c r="AQ100" s="346"/>
      <c r="AR100" s="346"/>
      <c r="AS100" s="346"/>
      <c r="AT100" s="346"/>
    </row>
    <row r="101" spans="1:46" ht="7.5" customHeight="1" x14ac:dyDescent="0.25">
      <c r="A101" s="890"/>
      <c r="B101" s="897"/>
      <c r="C101" s="897"/>
      <c r="D101" s="897"/>
      <c r="E101" s="897"/>
      <c r="F101" s="897"/>
      <c r="G101" s="897"/>
      <c r="H101" s="897"/>
      <c r="I101" s="897"/>
      <c r="J101" s="1386"/>
      <c r="K101" s="1386"/>
      <c r="L101" s="1386"/>
      <c r="M101" s="1386"/>
      <c r="N101" s="1386"/>
      <c r="O101" s="1386"/>
      <c r="P101" s="894"/>
      <c r="Q101" s="1386"/>
      <c r="R101" s="1386"/>
      <c r="S101" s="1386"/>
      <c r="T101" s="1386"/>
      <c r="U101" s="1386"/>
      <c r="V101" s="1386"/>
      <c r="W101" s="1386"/>
      <c r="X101" s="894"/>
      <c r="Y101" s="894"/>
      <c r="Z101" s="894"/>
      <c r="AA101" s="242"/>
      <c r="AB101" s="346"/>
      <c r="AC101" s="346"/>
      <c r="AD101" s="346"/>
      <c r="AE101" s="346"/>
      <c r="AF101" s="346"/>
      <c r="AG101" s="346"/>
      <c r="AH101" s="346"/>
      <c r="AI101" s="346"/>
      <c r="AJ101" s="346"/>
      <c r="AK101" s="346"/>
      <c r="AL101" s="346"/>
      <c r="AM101" s="346"/>
      <c r="AN101" s="346"/>
      <c r="AO101" s="346"/>
      <c r="AP101" s="346"/>
      <c r="AQ101" s="346"/>
      <c r="AR101" s="346"/>
      <c r="AS101" s="346"/>
      <c r="AT101" s="346"/>
    </row>
    <row r="102" spans="1:46" ht="18" customHeight="1" thickBot="1" x14ac:dyDescent="0.3">
      <c r="A102" s="205" t="s">
        <v>1167</v>
      </c>
      <c r="B102" s="272">
        <v>93100</v>
      </c>
      <c r="C102" s="204"/>
      <c r="D102" s="90" t="s">
        <v>937</v>
      </c>
      <c r="E102" s="1172"/>
      <c r="F102" s="1172"/>
      <c r="G102" s="204"/>
      <c r="H102" s="204"/>
      <c r="I102" s="204"/>
      <c r="J102" s="1174"/>
      <c r="K102" s="1174"/>
      <c r="L102" s="1174"/>
      <c r="M102" s="1174"/>
      <c r="N102" s="1174"/>
      <c r="O102" s="1174"/>
      <c r="P102" s="158"/>
      <c r="Q102" s="1174"/>
      <c r="R102" s="1174"/>
      <c r="S102" s="1174"/>
      <c r="T102" s="1174">
        <f>SUM(T103:T104)</f>
        <v>0</v>
      </c>
      <c r="U102" s="218"/>
      <c r="V102" s="1174"/>
      <c r="W102" s="1174"/>
      <c r="X102" s="158">
        <f>SUM(P102,R102,T102,V102)</f>
        <v>0</v>
      </c>
      <c r="Y102" s="158"/>
      <c r="Z102" s="1174">
        <f>SUM(Z103:Z104)</f>
        <v>0</v>
      </c>
      <c r="AA102" s="242"/>
      <c r="AB102" s="346"/>
      <c r="AC102" s="346"/>
      <c r="AD102" s="346"/>
      <c r="AE102" s="346"/>
      <c r="AF102" s="346"/>
      <c r="AG102" s="346"/>
      <c r="AH102" s="346"/>
      <c r="AI102" s="346"/>
      <c r="AJ102" s="346"/>
      <c r="AK102" s="346"/>
      <c r="AL102" s="346"/>
      <c r="AM102" s="346"/>
      <c r="AN102" s="346"/>
      <c r="AO102" s="346"/>
      <c r="AP102" s="346"/>
      <c r="AQ102" s="346"/>
      <c r="AR102" s="346"/>
      <c r="AS102" s="346"/>
      <c r="AT102" s="346"/>
    </row>
    <row r="103" spans="1:46" ht="18" customHeight="1" outlineLevel="1" thickBot="1" x14ac:dyDescent="0.3">
      <c r="A103" s="428" t="s">
        <v>1167</v>
      </c>
      <c r="B103" s="1299">
        <v>93110</v>
      </c>
      <c r="C103" s="1301"/>
      <c r="D103" s="1301"/>
      <c r="E103" s="1301" t="s">
        <v>938</v>
      </c>
      <c r="F103" s="1301"/>
      <c r="G103" s="432"/>
      <c r="H103" s="432"/>
      <c r="I103" s="432"/>
      <c r="J103" s="1305"/>
      <c r="K103" s="1305"/>
      <c r="L103" s="1305"/>
      <c r="M103" s="1305"/>
      <c r="N103" s="1305"/>
      <c r="O103" s="1305"/>
      <c r="P103" s="430"/>
      <c r="Q103" s="430"/>
      <c r="R103" s="430"/>
      <c r="S103" s="1305"/>
      <c r="T103" s="1298"/>
      <c r="U103" s="1305"/>
      <c r="V103" s="1305"/>
      <c r="W103" s="1305"/>
      <c r="X103" s="430"/>
      <c r="Y103" s="430"/>
      <c r="Z103" s="1298"/>
      <c r="AA103" s="242"/>
      <c r="AB103" s="346"/>
      <c r="AC103" s="346"/>
      <c r="AD103" s="346"/>
      <c r="AE103" s="346"/>
      <c r="AF103" s="346"/>
      <c r="AG103" s="346"/>
      <c r="AH103" s="346"/>
      <c r="AI103" s="346"/>
      <c r="AJ103" s="346"/>
      <c r="AK103" s="346"/>
      <c r="AL103" s="346"/>
      <c r="AM103" s="346"/>
      <c r="AN103" s="346"/>
      <c r="AO103" s="346"/>
      <c r="AP103" s="346"/>
      <c r="AQ103" s="346"/>
      <c r="AR103" s="346"/>
      <c r="AS103" s="346"/>
      <c r="AT103" s="346"/>
    </row>
    <row r="104" spans="1:46" ht="18" customHeight="1" outlineLevel="1" thickBot="1" x14ac:dyDescent="0.3">
      <c r="A104" s="428" t="s">
        <v>1337</v>
      </c>
      <c r="B104" s="1299">
        <v>93120</v>
      </c>
      <c r="C104" s="1301"/>
      <c r="D104" s="1301"/>
      <c r="E104" s="1301" t="s">
        <v>939</v>
      </c>
      <c r="F104" s="1301"/>
      <c r="G104" s="432"/>
      <c r="H104" s="432"/>
      <c r="I104" s="432"/>
      <c r="J104" s="1305"/>
      <c r="K104" s="1305"/>
      <c r="L104" s="1305"/>
      <c r="M104" s="1305"/>
      <c r="N104" s="1305"/>
      <c r="O104" s="1305"/>
      <c r="P104" s="430"/>
      <c r="Q104" s="430"/>
      <c r="R104" s="430"/>
      <c r="S104" s="1305"/>
      <c r="T104" s="1298"/>
      <c r="U104" s="1305"/>
      <c r="V104" s="1305"/>
      <c r="W104" s="1305"/>
      <c r="X104" s="430"/>
      <c r="Y104" s="430"/>
      <c r="Z104" s="1298"/>
      <c r="AA104" s="242"/>
      <c r="AB104" s="346"/>
      <c r="AC104" s="346"/>
      <c r="AD104" s="346"/>
      <c r="AE104" s="346"/>
      <c r="AF104" s="346"/>
      <c r="AG104" s="346"/>
      <c r="AH104" s="346"/>
      <c r="AI104" s="346"/>
      <c r="AJ104" s="346"/>
      <c r="AK104" s="346"/>
      <c r="AL104" s="346"/>
      <c r="AM104" s="346"/>
      <c r="AN104" s="346"/>
      <c r="AO104" s="346"/>
      <c r="AP104" s="346"/>
      <c r="AQ104" s="346"/>
      <c r="AR104" s="346"/>
      <c r="AS104" s="346"/>
      <c r="AT104" s="346"/>
    </row>
    <row r="105" spans="1:46" ht="7.5" customHeight="1" x14ac:dyDescent="0.25">
      <c r="A105" s="205"/>
      <c r="B105" s="157"/>
      <c r="C105" s="204"/>
      <c r="D105" s="90"/>
      <c r="E105" s="1172"/>
      <c r="F105" s="1172"/>
      <c r="G105" s="204"/>
      <c r="H105" s="204"/>
      <c r="I105" s="204"/>
      <c r="J105" s="1174"/>
      <c r="K105" s="1174"/>
      <c r="L105" s="1174"/>
      <c r="M105" s="1174"/>
      <c r="N105" s="1174"/>
      <c r="O105" s="1174"/>
      <c r="P105" s="158"/>
      <c r="Q105" s="1174"/>
      <c r="R105" s="1174"/>
      <c r="S105" s="1174"/>
      <c r="T105" s="1174"/>
      <c r="U105" s="218"/>
      <c r="V105" s="1174"/>
      <c r="W105" s="1174"/>
      <c r="X105" s="158"/>
      <c r="Y105" s="158"/>
      <c r="Z105" s="158"/>
      <c r="AA105" s="242"/>
      <c r="AB105" s="346"/>
      <c r="AC105" s="346"/>
      <c r="AD105" s="346"/>
      <c r="AE105" s="346"/>
      <c r="AF105" s="346"/>
      <c r="AG105" s="346"/>
      <c r="AH105" s="346"/>
      <c r="AI105" s="346"/>
      <c r="AJ105" s="346"/>
      <c r="AK105" s="346"/>
      <c r="AL105" s="346"/>
      <c r="AM105" s="346"/>
      <c r="AN105" s="346"/>
      <c r="AO105" s="346"/>
      <c r="AP105" s="346"/>
      <c r="AQ105" s="346"/>
      <c r="AR105" s="346"/>
      <c r="AS105" s="346"/>
      <c r="AT105" s="346"/>
    </row>
    <row r="106" spans="1:46" ht="18" customHeight="1" x14ac:dyDescent="0.25">
      <c r="A106" s="205"/>
      <c r="B106" s="272">
        <v>93900</v>
      </c>
      <c r="C106" s="204"/>
      <c r="D106" s="90" t="s">
        <v>1173</v>
      </c>
      <c r="E106" s="1172"/>
      <c r="F106" s="1172"/>
      <c r="G106" s="204"/>
      <c r="H106" s="204"/>
      <c r="I106" s="204"/>
      <c r="J106" s="1174"/>
      <c r="K106" s="1174"/>
      <c r="L106" s="1174"/>
      <c r="M106" s="1174"/>
      <c r="N106" s="1174"/>
      <c r="O106" s="1174"/>
      <c r="P106" s="158"/>
      <c r="Q106" s="1174"/>
      <c r="R106" s="1175"/>
      <c r="S106" s="1174"/>
      <c r="T106" s="1175"/>
      <c r="U106" s="218"/>
      <c r="V106" s="1174">
        <f>-R106-T106</f>
        <v>0</v>
      </c>
      <c r="W106" s="1174"/>
      <c r="X106" s="158">
        <f>SUM(P106,R106,T106,V106)</f>
        <v>0</v>
      </c>
      <c r="Y106" s="158"/>
      <c r="Z106" s="641"/>
      <c r="AA106" s="242"/>
      <c r="AB106" s="346"/>
      <c r="AC106" s="346"/>
      <c r="AD106" s="346"/>
      <c r="AE106" s="346"/>
      <c r="AF106" s="346"/>
      <c r="AG106" s="346"/>
      <c r="AH106" s="346"/>
      <c r="AI106" s="346"/>
      <c r="AJ106" s="346"/>
      <c r="AK106" s="346"/>
      <c r="AL106" s="346"/>
      <c r="AM106" s="346"/>
      <c r="AN106" s="346"/>
      <c r="AO106" s="346"/>
      <c r="AP106" s="346"/>
      <c r="AQ106" s="346"/>
      <c r="AR106" s="346"/>
      <c r="AS106" s="346"/>
      <c r="AT106" s="346"/>
    </row>
    <row r="107" spans="1:46" ht="31.5" customHeight="1" x14ac:dyDescent="0.3">
      <c r="A107" s="205"/>
      <c r="B107" s="272"/>
      <c r="C107" s="272"/>
      <c r="D107" s="1959"/>
      <c r="E107" s="1742"/>
      <c r="F107" s="1742"/>
      <c r="G107" s="1742"/>
      <c r="H107" s="1743"/>
      <c r="I107" s="272"/>
      <c r="J107" s="272"/>
      <c r="K107" s="272"/>
      <c r="L107" s="272"/>
      <c r="M107" s="272"/>
      <c r="N107" s="272"/>
      <c r="O107" s="272"/>
      <c r="P107" s="272"/>
      <c r="Q107" s="272"/>
      <c r="R107" s="272"/>
      <c r="S107" s="272"/>
      <c r="T107" s="272"/>
      <c r="U107" s="272"/>
      <c r="V107" s="272"/>
      <c r="W107" s="272"/>
      <c r="X107" s="272"/>
      <c r="Y107" s="272"/>
      <c r="Z107" s="272"/>
      <c r="AA107" s="272"/>
      <c r="AB107" s="3"/>
      <c r="AC107" s="3"/>
      <c r="AD107" s="3"/>
      <c r="AE107" s="3"/>
      <c r="AF107" s="3"/>
      <c r="AG107" s="3"/>
      <c r="AH107" s="3"/>
      <c r="AI107" s="3"/>
      <c r="AJ107" s="3"/>
      <c r="AK107" s="3"/>
      <c r="AL107" s="3"/>
      <c r="AM107" s="3"/>
      <c r="AN107" s="3"/>
      <c r="AO107" s="3"/>
      <c r="AP107" s="3"/>
      <c r="AQ107" s="3"/>
      <c r="AR107" s="3"/>
      <c r="AS107" s="3"/>
      <c r="AT107" s="3"/>
    </row>
    <row r="108" spans="1:46" ht="7.5" customHeight="1" x14ac:dyDescent="0.25">
      <c r="A108" s="205"/>
      <c r="B108" s="157"/>
      <c r="C108" s="90"/>
      <c r="D108" s="1172"/>
      <c r="E108" s="1172"/>
      <c r="F108" s="1172"/>
      <c r="G108" s="204"/>
      <c r="H108" s="204"/>
      <c r="I108" s="204"/>
      <c r="J108" s="1204"/>
      <c r="K108" s="1396"/>
      <c r="L108" s="1397"/>
      <c r="M108" s="1398"/>
      <c r="N108" s="1398"/>
      <c r="O108" s="1398"/>
      <c r="P108" s="443"/>
      <c r="Q108" s="1174"/>
      <c r="R108" s="1398"/>
      <c r="S108" s="1174"/>
      <c r="T108" s="1398"/>
      <c r="U108" s="218"/>
      <c r="V108" s="1398"/>
      <c r="W108" s="1174"/>
      <c r="X108" s="443"/>
      <c r="Y108" s="158"/>
      <c r="Z108" s="443"/>
      <c r="AA108" s="242"/>
      <c r="AB108" s="346"/>
      <c r="AC108" s="346"/>
      <c r="AD108" s="346"/>
      <c r="AE108" s="346"/>
      <c r="AF108" s="346"/>
      <c r="AG108" s="346"/>
      <c r="AH108" s="346"/>
      <c r="AI108" s="346"/>
      <c r="AJ108" s="346"/>
      <c r="AK108" s="346"/>
      <c r="AL108" s="346"/>
      <c r="AM108" s="346"/>
      <c r="AN108" s="346"/>
      <c r="AO108" s="346"/>
      <c r="AP108" s="346"/>
      <c r="AQ108" s="346"/>
      <c r="AR108" s="346"/>
      <c r="AS108" s="346"/>
      <c r="AT108" s="346"/>
    </row>
    <row r="109" spans="1:46" ht="18" customHeight="1" x14ac:dyDescent="0.25">
      <c r="A109" s="205"/>
      <c r="B109" s="157"/>
      <c r="C109" s="90" t="s">
        <v>1174</v>
      </c>
      <c r="D109" s="1172"/>
      <c r="E109" s="1172"/>
      <c r="F109" s="1172"/>
      <c r="G109" s="204"/>
      <c r="H109" s="204"/>
      <c r="I109" s="204"/>
      <c r="J109" s="1399">
        <f>SUM(J33,J41,J50,J62)</f>
        <v>0</v>
      </c>
      <c r="K109" s="1386">
        <f>SUM(K33,K41,K50,K62)</f>
        <v>0</v>
      </c>
      <c r="L109" s="1386">
        <f>SUM(L33,L41,L5,L78)</f>
        <v>0</v>
      </c>
      <c r="M109" s="1386">
        <f>SUM(M33,M41,M50)</f>
        <v>0</v>
      </c>
      <c r="N109" s="1386">
        <f>SUM(N33,N41,N62,N50,N78)</f>
        <v>0</v>
      </c>
      <c r="O109" s="1386">
        <f>SUM(O33,O41,O50,O62,O78)</f>
        <v>0</v>
      </c>
      <c r="P109" s="894">
        <f>SUM(P33,P41,P50,P60,P62,P72)</f>
        <v>0</v>
      </c>
      <c r="Q109" s="1174"/>
      <c r="R109" s="894">
        <f>SUM(R60,R66,R70,R72,R79,R84,R86,R98,R106)</f>
        <v>0</v>
      </c>
      <c r="S109" s="1174"/>
      <c r="T109" s="894">
        <f>SUM(T102,T106)</f>
        <v>0</v>
      </c>
      <c r="U109" s="218"/>
      <c r="V109" s="894">
        <f>SUM(V28,V33,V41,V50,V60,V66,V70,V72,V79,V84,V86,V98,V106)</f>
        <v>0</v>
      </c>
      <c r="W109" s="1174"/>
      <c r="X109" s="894">
        <f>SUM(P109,R109,T109,V109)</f>
        <v>0</v>
      </c>
      <c r="Y109" s="158"/>
      <c r="Z109" s="894">
        <f>SUM(Z28,Z33,Z41,Z50,Z60,Z66,Z70,Z72,Z79,Z84,Z86,Z98,Z102,Z106)</f>
        <v>0</v>
      </c>
      <c r="AA109" s="242"/>
      <c r="AB109" s="346"/>
      <c r="AC109" s="346"/>
      <c r="AD109" s="346"/>
      <c r="AE109" s="346"/>
      <c r="AF109" s="346"/>
      <c r="AG109" s="346"/>
      <c r="AH109" s="346"/>
      <c r="AI109" s="346"/>
      <c r="AJ109" s="346"/>
      <c r="AK109" s="346"/>
      <c r="AL109" s="346"/>
      <c r="AM109" s="346"/>
      <c r="AN109" s="346"/>
      <c r="AO109" s="346"/>
      <c r="AP109" s="346"/>
      <c r="AQ109" s="346"/>
      <c r="AR109" s="346"/>
      <c r="AS109" s="346"/>
      <c r="AT109" s="346"/>
    </row>
    <row r="110" spans="1:46" ht="12.65" customHeight="1" x14ac:dyDescent="0.25">
      <c r="A110" s="205"/>
      <c r="B110" s="157"/>
      <c r="C110" s="90"/>
      <c r="D110" s="1172"/>
      <c r="E110" s="1172"/>
      <c r="F110" s="1172"/>
      <c r="G110" s="204"/>
      <c r="H110" s="204"/>
      <c r="I110" s="204"/>
      <c r="J110" s="1380"/>
      <c r="K110" s="1380"/>
      <c r="L110" s="1400"/>
      <c r="M110" s="1174"/>
      <c r="N110" s="1174"/>
      <c r="O110" s="1174"/>
      <c r="P110" s="158"/>
      <c r="Q110" s="1174"/>
      <c r="R110" s="1174"/>
      <c r="S110" s="1174"/>
      <c r="T110" s="1174"/>
      <c r="U110" s="218"/>
      <c r="V110" s="1174"/>
      <c r="W110" s="1174"/>
      <c r="X110" s="158"/>
      <c r="Y110" s="158"/>
      <c r="Z110" s="158"/>
      <c r="AA110" s="242"/>
      <c r="AB110" s="346"/>
      <c r="AC110" s="346"/>
      <c r="AD110" s="346"/>
      <c r="AE110" s="346"/>
      <c r="AF110" s="346"/>
      <c r="AG110" s="346"/>
      <c r="AH110" s="346"/>
      <c r="AI110" s="346"/>
      <c r="AJ110" s="346"/>
      <c r="AK110" s="346"/>
      <c r="AL110" s="346"/>
      <c r="AM110" s="346"/>
      <c r="AN110" s="346"/>
      <c r="AO110" s="346"/>
      <c r="AP110" s="346"/>
      <c r="AQ110" s="346"/>
      <c r="AR110" s="346"/>
      <c r="AS110" s="346"/>
      <c r="AT110" s="346"/>
    </row>
    <row r="111" spans="1:46" ht="18" customHeight="1" thickBot="1" x14ac:dyDescent="0.3">
      <c r="A111" s="436"/>
      <c r="B111" s="157"/>
      <c r="C111" s="90" t="s">
        <v>1398</v>
      </c>
      <c r="D111" s="90"/>
      <c r="E111" s="90"/>
      <c r="F111" s="90"/>
      <c r="G111" s="439"/>
      <c r="H111" s="439"/>
      <c r="I111" s="439"/>
      <c r="J111" s="444">
        <f t="shared" ref="J111:P111" si="0">SUM(J26,J109)</f>
        <v>0</v>
      </c>
      <c r="K111" s="444">
        <f t="shared" si="0"/>
        <v>0</v>
      </c>
      <c r="L111" s="444">
        <f t="shared" si="0"/>
        <v>0</v>
      </c>
      <c r="M111" s="444">
        <f t="shared" si="0"/>
        <v>0</v>
      </c>
      <c r="N111" s="444">
        <f t="shared" si="0"/>
        <v>0</v>
      </c>
      <c r="O111" s="444">
        <f t="shared" si="0"/>
        <v>0</v>
      </c>
      <c r="P111" s="444">
        <f t="shared" si="0"/>
        <v>0</v>
      </c>
      <c r="Q111" s="1174"/>
      <c r="R111" s="444">
        <f>SUM(R26,R109)</f>
        <v>0</v>
      </c>
      <c r="S111" s="1174"/>
      <c r="T111" s="444">
        <f>SUM(T26,T109)</f>
        <v>0</v>
      </c>
      <c r="U111" s="218"/>
      <c r="V111" s="444">
        <f>SUM(V26,V109)</f>
        <v>0</v>
      </c>
      <c r="W111" s="1174"/>
      <c r="X111" s="444">
        <f>SUM(X26,X109)</f>
        <v>0</v>
      </c>
      <c r="Y111" s="158"/>
      <c r="Z111" s="444">
        <f>SUM(Z26,Z109)</f>
        <v>0</v>
      </c>
      <c r="AA111" s="253"/>
      <c r="AB111" s="346"/>
      <c r="AC111" s="346"/>
      <c r="AD111" s="346"/>
      <c r="AE111" s="346"/>
      <c r="AF111" s="346"/>
      <c r="AG111" s="346"/>
      <c r="AH111" s="346"/>
      <c r="AI111" s="346"/>
      <c r="AJ111" s="346"/>
      <c r="AK111" s="346"/>
      <c r="AL111" s="346"/>
      <c r="AM111" s="346"/>
      <c r="AN111" s="346"/>
      <c r="AO111" s="346"/>
      <c r="AP111" s="346"/>
      <c r="AQ111" s="346"/>
      <c r="AR111" s="346"/>
      <c r="AS111" s="346"/>
      <c r="AT111" s="346"/>
    </row>
    <row r="112" spans="1:46" ht="26.5" customHeight="1" thickTop="1" x14ac:dyDescent="0.25">
      <c r="A112" s="895"/>
      <c r="B112" s="1381"/>
      <c r="C112" s="1382"/>
      <c r="D112" s="1382"/>
      <c r="E112" s="1382"/>
      <c r="F112" s="1382"/>
      <c r="G112" s="896"/>
      <c r="H112" s="896"/>
      <c r="I112" s="896"/>
      <c r="J112" s="1401"/>
      <c r="K112" s="1401"/>
      <c r="L112" s="1402"/>
      <c r="M112" s="901"/>
      <c r="N112" s="901"/>
      <c r="O112" s="901"/>
      <c r="P112" s="902"/>
      <c r="Q112" s="1204"/>
      <c r="R112" s="901"/>
      <c r="S112" s="1204"/>
      <c r="T112" s="901"/>
      <c r="U112" s="888"/>
      <c r="V112" s="901"/>
      <c r="W112" s="1204"/>
      <c r="X112" s="902"/>
      <c r="Y112" s="816"/>
      <c r="Z112" s="902"/>
      <c r="AA112" s="814"/>
      <c r="AB112" s="346"/>
      <c r="AC112" s="3"/>
      <c r="AD112" s="3"/>
      <c r="AE112" s="3"/>
      <c r="AF112" s="3"/>
      <c r="AG112" s="3"/>
      <c r="AH112" s="3"/>
      <c r="AI112" s="3"/>
      <c r="AJ112" s="3"/>
      <c r="AK112" s="3"/>
      <c r="AL112" s="3"/>
      <c r="AM112" s="3"/>
      <c r="AN112" s="3"/>
      <c r="AO112" s="3"/>
      <c r="AP112" s="3"/>
      <c r="AQ112" s="3"/>
      <c r="AR112" s="3"/>
      <c r="AS112" s="3"/>
      <c r="AT112" s="3"/>
    </row>
    <row r="113" spans="1:46" ht="5.25" customHeight="1" x14ac:dyDescent="0.25">
      <c r="A113" s="445"/>
      <c r="B113" s="1403"/>
      <c r="C113" s="1404"/>
      <c r="D113" s="1404"/>
      <c r="E113" s="1404"/>
      <c r="F113" s="1404"/>
      <c r="G113" s="446"/>
      <c r="H113" s="446"/>
      <c r="I113" s="446"/>
      <c r="J113" s="447"/>
      <c r="K113" s="1405"/>
      <c r="L113" s="1406"/>
      <c r="M113" s="447"/>
      <c r="N113" s="447"/>
      <c r="O113" s="447"/>
      <c r="P113" s="448"/>
      <c r="Q113" s="447"/>
      <c r="R113" s="447"/>
      <c r="S113" s="447"/>
      <c r="T113" s="447"/>
      <c r="U113" s="449"/>
      <c r="V113" s="447"/>
      <c r="W113" s="447"/>
      <c r="X113" s="448"/>
      <c r="Y113" s="448"/>
      <c r="Z113" s="448"/>
      <c r="AA113" s="450"/>
      <c r="AB113" s="346"/>
      <c r="AC113" s="346"/>
      <c r="AD113" s="346"/>
      <c r="AE113" s="346"/>
      <c r="AF113" s="346"/>
      <c r="AG113" s="346"/>
      <c r="AH113" s="346"/>
      <c r="AI113" s="346"/>
      <c r="AJ113" s="346"/>
      <c r="AK113" s="346"/>
      <c r="AL113" s="346"/>
      <c r="AM113" s="346"/>
      <c r="AN113" s="346"/>
      <c r="AO113" s="346"/>
      <c r="AP113" s="346"/>
      <c r="AQ113" s="346"/>
      <c r="AR113" s="346"/>
      <c r="AS113" s="346"/>
      <c r="AT113" s="346"/>
    </row>
    <row r="114" spans="1:46" ht="11.25" customHeight="1" x14ac:dyDescent="0.25">
      <c r="A114" s="903"/>
      <c r="B114" s="903"/>
      <c r="C114" s="903"/>
      <c r="D114" s="903"/>
      <c r="E114" s="903"/>
      <c r="F114" s="903"/>
      <c r="G114" s="903"/>
      <c r="H114" s="903"/>
      <c r="I114" s="904"/>
      <c r="J114" s="904"/>
      <c r="K114" s="904"/>
      <c r="L114" s="904"/>
      <c r="M114" s="904"/>
      <c r="N114" s="904"/>
      <c r="O114" s="904"/>
      <c r="P114" s="904"/>
      <c r="Q114" s="904"/>
      <c r="R114" s="904"/>
      <c r="S114" s="904"/>
      <c r="T114" s="904"/>
      <c r="U114" s="904"/>
      <c r="V114" s="904"/>
      <c r="W114" s="904"/>
      <c r="X114" s="904"/>
      <c r="Y114" s="904"/>
      <c r="Z114" s="904"/>
      <c r="AA114" s="904"/>
      <c r="AB114" s="346"/>
      <c r="AC114" s="346"/>
      <c r="AD114" s="346"/>
      <c r="AE114" s="346"/>
      <c r="AF114" s="346"/>
      <c r="AG114" s="346"/>
      <c r="AH114" s="346"/>
      <c r="AI114" s="346"/>
      <c r="AJ114" s="346"/>
      <c r="AK114" s="346"/>
      <c r="AL114" s="346"/>
      <c r="AM114" s="346"/>
      <c r="AN114" s="346"/>
      <c r="AO114" s="346"/>
      <c r="AP114" s="346"/>
      <c r="AQ114" s="346"/>
      <c r="AR114" s="346"/>
      <c r="AS114" s="346"/>
      <c r="AT114" s="346"/>
    </row>
    <row r="115" spans="1:46" ht="16.5" customHeight="1" x14ac:dyDescent="0.25">
      <c r="A115" s="451"/>
      <c r="B115" s="198" t="s">
        <v>1399</v>
      </c>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c r="AA115" s="84"/>
      <c r="AB115" s="346"/>
      <c r="AC115" s="346"/>
      <c r="AD115" s="346"/>
      <c r="AE115" s="346"/>
      <c r="AF115" s="346"/>
      <c r="AG115" s="346"/>
      <c r="AH115" s="346"/>
      <c r="AI115" s="346"/>
      <c r="AJ115" s="346"/>
      <c r="AK115" s="346"/>
      <c r="AL115" s="346"/>
      <c r="AM115" s="346"/>
      <c r="AN115" s="346"/>
      <c r="AO115" s="346"/>
      <c r="AP115" s="346"/>
      <c r="AQ115" s="346"/>
      <c r="AR115" s="346"/>
      <c r="AS115" s="346"/>
      <c r="AT115" s="346"/>
    </row>
    <row r="116" spans="1:46" ht="11.5" customHeight="1" x14ac:dyDescent="0.25">
      <c r="A116" s="451"/>
      <c r="B116" s="198"/>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c r="AA116" s="84"/>
      <c r="AB116" s="346"/>
      <c r="AC116" s="346"/>
      <c r="AD116" s="346"/>
      <c r="AE116" s="346"/>
      <c r="AF116" s="346"/>
      <c r="AG116" s="346"/>
      <c r="AH116" s="346"/>
      <c r="AI116" s="346"/>
      <c r="AJ116" s="346"/>
      <c r="AK116" s="346"/>
      <c r="AL116" s="346"/>
      <c r="AM116" s="346"/>
      <c r="AN116" s="346"/>
      <c r="AO116" s="346"/>
      <c r="AP116" s="346"/>
      <c r="AQ116" s="346"/>
      <c r="AR116" s="346"/>
      <c r="AS116" s="346"/>
      <c r="AT116" s="346"/>
    </row>
    <row r="117" spans="1:46" ht="15" customHeight="1" x14ac:dyDescent="0.25">
      <c r="A117" s="451"/>
      <c r="B117" s="204"/>
      <c r="C117" s="84"/>
      <c r="D117" s="84"/>
      <c r="E117" s="84"/>
      <c r="F117" s="84"/>
      <c r="G117" s="84"/>
      <c r="H117" s="84"/>
      <c r="I117" s="84"/>
      <c r="J117" s="84"/>
      <c r="K117" s="84"/>
      <c r="L117" s="84"/>
      <c r="M117" s="84"/>
      <c r="N117" s="84"/>
      <c r="O117" s="84"/>
      <c r="P117" s="84"/>
      <c r="Q117" s="84"/>
      <c r="R117" s="84"/>
      <c r="S117" s="84"/>
      <c r="T117" s="84"/>
      <c r="U117" s="84"/>
      <c r="V117" s="202" t="str">
        <f>IF(DateFinAF="","20--",YEAR(DateFinAF))</f>
        <v>20--</v>
      </c>
      <c r="W117" s="202"/>
      <c r="X117" s="202" t="str">
        <f>IF(DateFinAF="","20--",YEAR(DateFinAF)-1)</f>
        <v>20--</v>
      </c>
      <c r="Y117" s="84"/>
      <c r="Z117" s="84"/>
      <c r="AA117" s="84"/>
      <c r="AB117" s="346"/>
      <c r="AC117" s="346"/>
      <c r="AD117" s="346"/>
      <c r="AE117" s="346"/>
      <c r="AF117" s="346"/>
      <c r="AG117" s="346"/>
      <c r="AH117" s="346"/>
      <c r="AI117" s="346"/>
      <c r="AJ117" s="346"/>
      <c r="AK117" s="346"/>
      <c r="AL117" s="346"/>
      <c r="AM117" s="346"/>
      <c r="AN117" s="346"/>
      <c r="AO117" s="346"/>
      <c r="AP117" s="346"/>
      <c r="AQ117" s="346"/>
      <c r="AR117" s="346"/>
      <c r="AS117" s="346"/>
      <c r="AT117" s="346"/>
    </row>
    <row r="118" spans="1:46" ht="9.65" customHeight="1" x14ac:dyDescent="0.25">
      <c r="A118" s="451"/>
      <c r="B118" s="204"/>
      <c r="C118" s="84"/>
      <c r="D118" s="84"/>
      <c r="E118" s="84"/>
      <c r="F118" s="84"/>
      <c r="G118" s="84"/>
      <c r="H118" s="84"/>
      <c r="I118" s="84"/>
      <c r="J118" s="84"/>
      <c r="K118" s="84"/>
      <c r="L118" s="84"/>
      <c r="M118" s="84"/>
      <c r="N118" s="84"/>
      <c r="O118" s="84"/>
      <c r="P118" s="84"/>
      <c r="Q118" s="84"/>
      <c r="R118" s="84"/>
      <c r="S118" s="84"/>
      <c r="T118" s="84"/>
      <c r="U118" s="84"/>
      <c r="V118" s="452"/>
      <c r="W118" s="452"/>
      <c r="X118" s="452"/>
      <c r="Y118" s="84"/>
      <c r="Z118" s="84"/>
      <c r="AA118" s="84"/>
      <c r="AB118" s="346"/>
      <c r="AC118" s="346"/>
      <c r="AD118" s="346"/>
      <c r="AE118" s="346"/>
      <c r="AF118" s="346"/>
      <c r="AG118" s="346"/>
      <c r="AH118" s="346"/>
      <c r="AI118" s="346"/>
      <c r="AJ118" s="346"/>
      <c r="AK118" s="346"/>
      <c r="AL118" s="346"/>
      <c r="AM118" s="346"/>
      <c r="AN118" s="346"/>
      <c r="AO118" s="346"/>
      <c r="AP118" s="346"/>
      <c r="AQ118" s="346"/>
      <c r="AR118" s="346"/>
      <c r="AS118" s="346"/>
      <c r="AT118" s="346"/>
    </row>
    <row r="119" spans="1:46" ht="18" customHeight="1" x14ac:dyDescent="0.25">
      <c r="A119" s="1216"/>
      <c r="B119" s="1172" t="s">
        <v>1400</v>
      </c>
      <c r="C119" s="1172"/>
      <c r="D119" s="1172"/>
      <c r="E119" s="1172"/>
      <c r="F119" s="1172"/>
      <c r="G119" s="1172"/>
      <c r="H119" s="1172"/>
      <c r="I119" s="1172"/>
      <c r="J119" s="1172"/>
      <c r="K119" s="1172"/>
      <c r="L119" s="1172"/>
      <c r="M119" s="1172"/>
      <c r="N119" s="1172"/>
      <c r="O119" s="1172"/>
      <c r="P119" s="1172"/>
      <c r="Q119" s="1172"/>
      <c r="R119" s="1174"/>
      <c r="S119" s="1174">
        <f>SUM(S126,-S120)</f>
        <v>0</v>
      </c>
      <c r="T119" s="1174"/>
      <c r="U119" s="1174">
        <f>SUM(U126,-U120)</f>
        <v>0</v>
      </c>
      <c r="V119" s="1174">
        <f>SUM(V126,-V120)</f>
        <v>0</v>
      </c>
      <c r="W119" s="1174"/>
      <c r="X119" s="1174">
        <f>SUM(X126,-X120)</f>
        <v>0</v>
      </c>
      <c r="Y119" s="1172"/>
      <c r="Z119" s="1172"/>
      <c r="AA119" s="1172"/>
      <c r="AB119" s="346"/>
      <c r="AC119" s="346"/>
      <c r="AD119" s="346"/>
      <c r="AE119" s="346"/>
      <c r="AF119" s="346"/>
      <c r="AG119" s="346"/>
      <c r="AH119" s="346"/>
      <c r="AI119" s="346"/>
      <c r="AJ119" s="346"/>
      <c r="AK119" s="346"/>
      <c r="AL119" s="346"/>
      <c r="AM119" s="346"/>
      <c r="AN119" s="346"/>
      <c r="AO119" s="346"/>
      <c r="AP119" s="346"/>
      <c r="AQ119" s="346"/>
      <c r="AR119" s="346"/>
      <c r="AS119" s="346"/>
      <c r="AT119" s="346"/>
    </row>
    <row r="120" spans="1:46" ht="18" customHeight="1" thickBot="1" x14ac:dyDescent="0.3">
      <c r="A120" s="1216"/>
      <c r="B120" s="1172" t="s">
        <v>1344</v>
      </c>
      <c r="C120" s="1172"/>
      <c r="D120" s="1172"/>
      <c r="E120" s="1172"/>
      <c r="F120" s="1172"/>
      <c r="G120" s="1172"/>
      <c r="H120" s="1172"/>
      <c r="I120" s="1172"/>
      <c r="J120" s="1172"/>
      <c r="K120" s="1172"/>
      <c r="L120" s="1172"/>
      <c r="M120" s="1172"/>
      <c r="N120" s="1172"/>
      <c r="O120" s="1172"/>
      <c r="P120" s="1172"/>
      <c r="Q120" s="1172"/>
      <c r="R120" s="1174"/>
      <c r="S120" s="1174">
        <f>SUM(S121:S122,S124)</f>
        <v>0</v>
      </c>
      <c r="T120" s="1174"/>
      <c r="U120" s="1174">
        <f>SUM(U121:U122,U124)</f>
        <v>0</v>
      </c>
      <c r="V120" s="1174">
        <f>SUM(V121:V122,V124)</f>
        <v>0</v>
      </c>
      <c r="W120" s="1172"/>
      <c r="X120" s="1174">
        <f>SUM(X121:X122,X124)</f>
        <v>0</v>
      </c>
      <c r="Y120" s="1172"/>
      <c r="Z120" s="1172"/>
      <c r="AA120" s="1172"/>
      <c r="AB120" s="346"/>
      <c r="AC120" s="346"/>
      <c r="AD120" s="346"/>
      <c r="AE120" s="346"/>
      <c r="AF120" s="346"/>
      <c r="AG120" s="346"/>
      <c r="AH120" s="346"/>
      <c r="AI120" s="346"/>
      <c r="AJ120" s="346"/>
      <c r="AK120" s="346"/>
      <c r="AL120" s="346"/>
      <c r="AM120" s="346"/>
      <c r="AN120" s="346"/>
      <c r="AO120" s="346"/>
      <c r="AP120" s="346"/>
      <c r="AQ120" s="346"/>
      <c r="AR120" s="346"/>
      <c r="AS120" s="346"/>
      <c r="AT120" s="346"/>
    </row>
    <row r="121" spans="1:46" ht="18" customHeight="1" outlineLevel="1" thickBot="1" x14ac:dyDescent="0.3">
      <c r="A121" s="1299"/>
      <c r="B121" s="1303">
        <v>23220</v>
      </c>
      <c r="C121" s="1302"/>
      <c r="D121" s="1302"/>
      <c r="E121" s="1943" t="s">
        <v>596</v>
      </c>
      <c r="F121" s="1944"/>
      <c r="G121" s="1944"/>
      <c r="H121" s="1945"/>
      <c r="I121" s="1301"/>
      <c r="J121" s="1305"/>
      <c r="K121" s="1305"/>
      <c r="L121" s="1305"/>
      <c r="M121" s="1305"/>
      <c r="N121" s="1305"/>
      <c r="O121" s="1305"/>
      <c r="P121" s="430"/>
      <c r="Q121" s="430"/>
      <c r="R121" s="1305"/>
      <c r="S121" s="430"/>
      <c r="T121" s="1299" t="s">
        <v>1337</v>
      </c>
      <c r="U121" s="1305"/>
      <c r="V121" s="1388">
        <f>'Annexe C'!O148</f>
        <v>0</v>
      </c>
      <c r="W121" s="1305"/>
      <c r="X121" s="1388">
        <f>'Annexe C'!Q148</f>
        <v>0</v>
      </c>
      <c r="Y121" s="430"/>
      <c r="Z121" s="430"/>
      <c r="AA121" s="1407"/>
      <c r="AB121" s="346"/>
      <c r="AC121" s="346"/>
      <c r="AD121" s="346"/>
      <c r="AE121" s="346"/>
      <c r="AF121" s="346"/>
      <c r="AG121" s="346"/>
      <c r="AH121" s="346"/>
      <c r="AI121" s="346"/>
      <c r="AJ121" s="346"/>
      <c r="AK121" s="346"/>
      <c r="AL121" s="346"/>
      <c r="AM121" s="346"/>
      <c r="AN121" s="346"/>
      <c r="AO121" s="346"/>
      <c r="AP121" s="346"/>
      <c r="AQ121" s="346"/>
      <c r="AR121" s="346"/>
      <c r="AS121" s="346"/>
      <c r="AT121" s="346"/>
    </row>
    <row r="122" spans="1:46" ht="18" customHeight="1" outlineLevel="1" thickBot="1" x14ac:dyDescent="0.3">
      <c r="A122" s="1299"/>
      <c r="B122" s="1303">
        <v>22220</v>
      </c>
      <c r="C122" s="1302"/>
      <c r="D122" s="1302"/>
      <c r="E122" s="1937" t="s">
        <v>571</v>
      </c>
      <c r="F122" s="1938"/>
      <c r="G122" s="1938"/>
      <c r="H122" s="1939"/>
      <c r="I122" s="1301"/>
      <c r="J122" s="1305"/>
      <c r="K122" s="1305"/>
      <c r="L122" s="1305"/>
      <c r="M122" s="1305"/>
      <c r="N122" s="1305"/>
      <c r="O122" s="1305"/>
      <c r="P122" s="430"/>
      <c r="Q122" s="430"/>
      <c r="R122" s="1305"/>
      <c r="S122" s="430"/>
      <c r="T122" s="1299" t="s">
        <v>1337</v>
      </c>
      <c r="U122" s="1305"/>
      <c r="V122" s="1388">
        <f>'Annexe C'!O125</f>
        <v>0</v>
      </c>
      <c r="W122" s="1305"/>
      <c r="X122" s="1388">
        <f>'Annexe C'!Q125</f>
        <v>0</v>
      </c>
      <c r="Y122" s="430"/>
      <c r="Z122" s="430"/>
      <c r="AA122" s="1407"/>
      <c r="AB122" s="453"/>
      <c r="AC122" s="453"/>
      <c r="AD122" s="453"/>
      <c r="AE122" s="453"/>
      <c r="AF122" s="453"/>
      <c r="AG122" s="453"/>
      <c r="AH122" s="453"/>
      <c r="AI122" s="453"/>
      <c r="AJ122" s="453"/>
      <c r="AK122" s="453"/>
      <c r="AL122" s="453"/>
      <c r="AM122" s="453"/>
      <c r="AN122" s="453"/>
      <c r="AO122" s="453"/>
      <c r="AP122" s="453"/>
      <c r="AQ122" s="453"/>
      <c r="AR122" s="453"/>
      <c r="AS122" s="453"/>
      <c r="AT122" s="453"/>
    </row>
    <row r="123" spans="1:46" ht="15" customHeight="1" outlineLevel="1" thickBot="1" x14ac:dyDescent="0.3">
      <c r="A123" s="1299"/>
      <c r="B123" s="1408"/>
      <c r="C123" s="1409"/>
      <c r="D123" s="1409"/>
      <c r="E123" s="1940"/>
      <c r="F123" s="1941"/>
      <c r="G123" s="1941"/>
      <c r="H123" s="1942"/>
      <c r="I123" s="1301"/>
      <c r="J123" s="1305"/>
      <c r="K123" s="1305"/>
      <c r="L123" s="1305"/>
      <c r="M123" s="1305"/>
      <c r="N123" s="1305"/>
      <c r="O123" s="1305"/>
      <c r="P123" s="430"/>
      <c r="Q123" s="430"/>
      <c r="R123" s="1305"/>
      <c r="S123" s="430"/>
      <c r="T123" s="430"/>
      <c r="U123" s="430"/>
      <c r="V123" s="430"/>
      <c r="W123" s="1305"/>
      <c r="X123" s="430"/>
      <c r="Y123" s="430"/>
      <c r="Z123" s="430"/>
      <c r="AA123" s="1407"/>
      <c r="AB123" s="346"/>
      <c r="AC123" s="346"/>
      <c r="AD123" s="346"/>
      <c r="AE123" s="346"/>
      <c r="AF123" s="346"/>
      <c r="AG123" s="346"/>
      <c r="AH123" s="346"/>
      <c r="AI123" s="346"/>
      <c r="AJ123" s="346"/>
      <c r="AK123" s="346"/>
      <c r="AL123" s="346"/>
      <c r="AM123" s="346"/>
      <c r="AN123" s="346"/>
      <c r="AO123" s="346"/>
      <c r="AP123" s="346"/>
      <c r="AQ123" s="346"/>
      <c r="AR123" s="346"/>
      <c r="AS123" s="346"/>
      <c r="AT123" s="346"/>
    </row>
    <row r="124" spans="1:46" ht="18" customHeight="1" outlineLevel="1" thickBot="1" x14ac:dyDescent="0.3">
      <c r="A124" s="1299"/>
      <c r="B124" s="1303">
        <v>92412</v>
      </c>
      <c r="C124" s="1302"/>
      <c r="D124" s="1302"/>
      <c r="E124" s="1947" t="s">
        <v>926</v>
      </c>
      <c r="F124" s="1938"/>
      <c r="G124" s="1938"/>
      <c r="H124" s="1939"/>
      <c r="I124" s="1301"/>
      <c r="J124" s="1305"/>
      <c r="K124" s="1305"/>
      <c r="L124" s="1305"/>
      <c r="M124" s="1305"/>
      <c r="N124" s="1305"/>
      <c r="O124" s="1305"/>
      <c r="P124" s="430"/>
      <c r="Q124" s="430"/>
      <c r="R124" s="1305"/>
      <c r="S124" s="430"/>
      <c r="T124" s="1299" t="s">
        <v>1167</v>
      </c>
      <c r="U124" s="1305"/>
      <c r="V124" s="1175"/>
      <c r="W124" s="1305"/>
      <c r="X124" s="1175"/>
      <c r="Y124" s="430"/>
      <c r="Z124" s="430"/>
      <c r="AA124" s="1407"/>
      <c r="AB124" s="346"/>
      <c r="AC124" s="346"/>
      <c r="AD124" s="346"/>
      <c r="AE124" s="346"/>
      <c r="AF124" s="346"/>
      <c r="AG124" s="346"/>
      <c r="AH124" s="346"/>
      <c r="AI124" s="346"/>
      <c r="AJ124" s="346"/>
      <c r="AK124" s="346"/>
      <c r="AL124" s="346"/>
      <c r="AM124" s="346"/>
      <c r="AN124" s="346"/>
      <c r="AO124" s="346"/>
      <c r="AP124" s="346"/>
      <c r="AQ124" s="346"/>
      <c r="AR124" s="346"/>
      <c r="AS124" s="346"/>
      <c r="AT124" s="346"/>
    </row>
    <row r="125" spans="1:46" ht="13.5" customHeight="1" outlineLevel="1" thickBot="1" x14ac:dyDescent="0.3">
      <c r="A125" s="1299"/>
      <c r="B125" s="1408"/>
      <c r="C125" s="1408"/>
      <c r="D125" s="1408"/>
      <c r="E125" s="1736"/>
      <c r="F125" s="1736"/>
      <c r="G125" s="1736"/>
      <c r="H125" s="1960"/>
      <c r="I125" s="1301"/>
      <c r="J125" s="1305"/>
      <c r="K125" s="1305"/>
      <c r="L125" s="1305"/>
      <c r="M125" s="1305"/>
      <c r="N125" s="1305"/>
      <c r="O125" s="1305"/>
      <c r="P125" s="430"/>
      <c r="Q125" s="430"/>
      <c r="R125" s="1305"/>
      <c r="S125" s="430"/>
      <c r="T125" s="430"/>
      <c r="U125" s="430"/>
      <c r="V125" s="430"/>
      <c r="W125" s="1305"/>
      <c r="X125" s="430"/>
      <c r="Y125" s="430"/>
      <c r="Z125" s="430"/>
      <c r="AA125" s="1407"/>
      <c r="AB125" s="346"/>
      <c r="AC125" s="346"/>
      <c r="AD125" s="346"/>
      <c r="AE125" s="346"/>
      <c r="AF125" s="346"/>
      <c r="AG125" s="346"/>
      <c r="AH125" s="346"/>
      <c r="AI125" s="346"/>
      <c r="AJ125" s="346"/>
      <c r="AK125" s="346"/>
      <c r="AL125" s="346"/>
      <c r="AM125" s="346"/>
      <c r="AN125" s="346"/>
      <c r="AO125" s="346"/>
      <c r="AP125" s="346"/>
      <c r="AQ125" s="346"/>
      <c r="AR125" s="346"/>
      <c r="AS125" s="346"/>
      <c r="AT125" s="346"/>
    </row>
    <row r="126" spans="1:46" ht="18" customHeight="1" x14ac:dyDescent="0.25">
      <c r="A126" s="427"/>
      <c r="B126" s="90" t="s">
        <v>1401</v>
      </c>
      <c r="C126" s="90"/>
      <c r="D126" s="90"/>
      <c r="E126" s="90"/>
      <c r="F126" s="90"/>
      <c r="G126" s="90"/>
      <c r="H126" s="90"/>
      <c r="I126" s="90"/>
      <c r="J126" s="90"/>
      <c r="K126" s="90"/>
      <c r="L126" s="90"/>
      <c r="M126" s="90"/>
      <c r="N126" s="90"/>
      <c r="O126" s="90"/>
      <c r="P126" s="90"/>
      <c r="Q126" s="90"/>
      <c r="R126" s="158"/>
      <c r="S126" s="90"/>
      <c r="T126" s="90"/>
      <c r="U126" s="90"/>
      <c r="V126" s="158">
        <f>V111</f>
        <v>0</v>
      </c>
      <c r="W126" s="158"/>
      <c r="X126" s="158">
        <f>V11</f>
        <v>0</v>
      </c>
      <c r="Y126" s="90"/>
      <c r="Z126" s="90"/>
      <c r="AA126" s="90"/>
      <c r="AB126" s="346"/>
      <c r="AC126" s="346"/>
      <c r="AD126" s="346"/>
      <c r="AE126" s="346"/>
      <c r="AF126" s="346"/>
      <c r="AG126" s="346"/>
      <c r="AH126" s="346"/>
      <c r="AI126" s="346"/>
      <c r="AJ126" s="346"/>
      <c r="AK126" s="346"/>
      <c r="AL126" s="346"/>
      <c r="AM126" s="346"/>
      <c r="AN126" s="346"/>
      <c r="AO126" s="346"/>
      <c r="AP126" s="346"/>
      <c r="AQ126" s="346"/>
      <c r="AR126" s="346"/>
      <c r="AS126" s="346"/>
      <c r="AT126" s="346"/>
    </row>
    <row r="127" spans="1:46" ht="18" customHeight="1" x14ac:dyDescent="0.25">
      <c r="A127" s="905"/>
      <c r="B127" s="906"/>
      <c r="C127" s="907"/>
      <c r="D127" s="907"/>
      <c r="E127" s="907"/>
      <c r="F127" s="907"/>
      <c r="G127" s="907"/>
      <c r="H127" s="907"/>
      <c r="I127" s="907"/>
      <c r="J127" s="907"/>
      <c r="K127" s="907"/>
      <c r="L127" s="907"/>
      <c r="M127" s="907"/>
      <c r="N127" s="907"/>
      <c r="O127" s="907"/>
      <c r="P127" s="907"/>
      <c r="Q127" s="907"/>
      <c r="R127" s="907"/>
      <c r="S127" s="907"/>
      <c r="T127" s="907"/>
      <c r="U127" s="907"/>
      <c r="V127" s="907"/>
      <c r="W127" s="907"/>
      <c r="X127" s="907"/>
      <c r="Y127" s="907"/>
      <c r="Z127" s="907"/>
      <c r="AA127" s="62"/>
      <c r="AB127" s="346"/>
      <c r="AC127" s="346"/>
      <c r="AD127" s="346"/>
      <c r="AE127" s="346"/>
      <c r="AF127" s="346"/>
      <c r="AG127" s="346"/>
      <c r="AH127" s="346"/>
      <c r="AI127" s="346"/>
      <c r="AJ127" s="346"/>
      <c r="AK127" s="346"/>
      <c r="AL127" s="346"/>
      <c r="AM127" s="346"/>
      <c r="AN127" s="346"/>
      <c r="AO127" s="346"/>
      <c r="AP127" s="346"/>
      <c r="AQ127" s="346"/>
      <c r="AR127" s="346"/>
      <c r="AS127" s="346"/>
      <c r="AT127" s="346"/>
    </row>
    <row r="128" spans="1:46" ht="18" customHeight="1" x14ac:dyDescent="0.25">
      <c r="A128" s="454"/>
      <c r="B128" s="455">
        <v>99999</v>
      </c>
      <c r="C128" s="456"/>
      <c r="D128" s="456" t="s">
        <v>1402</v>
      </c>
      <c r="E128" s="456"/>
      <c r="F128" s="1410"/>
      <c r="G128" s="457"/>
      <c r="H128" s="457"/>
      <c r="I128" s="457"/>
      <c r="J128" s="1411"/>
      <c r="K128" s="1411"/>
      <c r="L128" s="1411"/>
      <c r="M128" s="1411"/>
      <c r="N128" s="1411"/>
      <c r="O128" s="1411"/>
      <c r="P128" s="458"/>
      <c r="Q128" s="1411"/>
      <c r="R128" s="458"/>
      <c r="S128" s="1411"/>
      <c r="T128" s="458"/>
      <c r="U128" s="459"/>
      <c r="V128" s="458">
        <f>(V119-X119)-'Annexe F'!O176</f>
        <v>0</v>
      </c>
      <c r="W128" s="1411"/>
      <c r="X128" s="458"/>
      <c r="Y128" s="458"/>
      <c r="Z128" s="458"/>
      <c r="AA128" s="460"/>
      <c r="AB128" s="346"/>
      <c r="AC128" s="346"/>
      <c r="AD128" s="346"/>
      <c r="AE128" s="346"/>
      <c r="AF128" s="346"/>
      <c r="AG128" s="346"/>
      <c r="AH128" s="346"/>
      <c r="AI128" s="346"/>
      <c r="AJ128" s="346"/>
      <c r="AK128" s="346"/>
      <c r="AL128" s="346"/>
      <c r="AM128" s="346"/>
      <c r="AN128" s="346"/>
      <c r="AO128" s="346"/>
      <c r="AP128" s="346"/>
      <c r="AQ128" s="346"/>
      <c r="AR128" s="346"/>
      <c r="AS128" s="346"/>
      <c r="AT128" s="346"/>
    </row>
    <row r="129" spans="1:46" ht="12" customHeight="1" x14ac:dyDescent="0.25">
      <c r="A129" s="346"/>
      <c r="B129" s="346"/>
      <c r="C129" s="346"/>
      <c r="D129" s="346"/>
      <c r="E129" s="346"/>
      <c r="F129" s="346"/>
      <c r="G129" s="346"/>
      <c r="H129" s="346"/>
      <c r="I129" s="346"/>
      <c r="J129" s="346"/>
      <c r="K129" s="346"/>
      <c r="L129" s="346"/>
      <c r="M129" s="346"/>
      <c r="N129" s="346"/>
      <c r="O129" s="346"/>
      <c r="P129" s="346"/>
      <c r="Q129" s="346"/>
      <c r="R129" s="346"/>
      <c r="S129" s="346"/>
      <c r="T129" s="346"/>
      <c r="U129" s="346"/>
      <c r="V129" s="346"/>
      <c r="W129" s="346"/>
      <c r="X129" s="346"/>
      <c r="Y129" s="346"/>
      <c r="Z129" s="346"/>
      <c r="AA129" s="346"/>
      <c r="AB129" s="346"/>
      <c r="AC129" s="346"/>
      <c r="AD129" s="346"/>
      <c r="AE129" s="346"/>
      <c r="AF129" s="346"/>
      <c r="AG129" s="346"/>
      <c r="AH129" s="346"/>
      <c r="AI129" s="346"/>
      <c r="AJ129" s="346"/>
      <c r="AK129" s="346"/>
      <c r="AL129" s="346"/>
      <c r="AM129" s="346"/>
      <c r="AN129" s="346"/>
      <c r="AO129" s="346"/>
      <c r="AP129" s="346"/>
      <c r="AQ129" s="346"/>
      <c r="AR129" s="346"/>
      <c r="AS129" s="346"/>
      <c r="AT129" s="346"/>
    </row>
    <row r="130" spans="1:46" ht="12" customHeight="1" x14ac:dyDescent="0.25">
      <c r="A130" s="346"/>
      <c r="B130" s="346"/>
      <c r="C130" s="346"/>
      <c r="D130" s="346"/>
      <c r="E130" s="346"/>
      <c r="F130" s="346"/>
      <c r="G130" s="346"/>
      <c r="H130" s="346"/>
      <c r="I130" s="346"/>
      <c r="J130" s="346"/>
      <c r="K130" s="346"/>
      <c r="L130" s="346"/>
      <c r="M130" s="346"/>
      <c r="N130" s="346"/>
      <c r="O130" s="346"/>
      <c r="P130" s="346"/>
      <c r="Q130" s="346"/>
      <c r="R130" s="346"/>
      <c r="S130" s="346"/>
      <c r="T130" s="346"/>
      <c r="U130" s="346"/>
      <c r="V130" s="346"/>
      <c r="W130" s="346"/>
      <c r="X130" s="346"/>
      <c r="Y130" s="346"/>
      <c r="Z130" s="346"/>
      <c r="AA130" s="346"/>
      <c r="AB130" s="346"/>
      <c r="AC130" s="346"/>
      <c r="AD130" s="346"/>
      <c r="AE130" s="346"/>
      <c r="AF130" s="346"/>
      <c r="AG130" s="346"/>
      <c r="AH130" s="346"/>
      <c r="AI130" s="346"/>
      <c r="AJ130" s="346"/>
      <c r="AK130" s="346"/>
      <c r="AL130" s="346"/>
      <c r="AM130" s="346"/>
      <c r="AN130" s="346"/>
      <c r="AO130" s="346"/>
      <c r="AP130" s="346"/>
      <c r="AQ130" s="346"/>
      <c r="AR130" s="346"/>
      <c r="AS130" s="346"/>
      <c r="AT130" s="346"/>
    </row>
    <row r="131" spans="1:46" ht="12" customHeight="1" x14ac:dyDescent="0.25">
      <c r="A131" s="346"/>
      <c r="B131" s="346"/>
      <c r="C131" s="346"/>
      <c r="D131" s="346"/>
      <c r="E131" s="346"/>
      <c r="F131" s="346"/>
      <c r="G131" s="346"/>
      <c r="H131" s="346"/>
      <c r="I131" s="346"/>
      <c r="J131" s="346"/>
      <c r="K131" s="346"/>
      <c r="L131" s="346"/>
      <c r="M131" s="346"/>
      <c r="N131" s="346"/>
      <c r="O131" s="346"/>
      <c r="P131" s="346"/>
      <c r="Q131" s="346"/>
      <c r="R131" s="346"/>
      <c r="S131" s="346"/>
      <c r="T131" s="346"/>
      <c r="U131" s="346"/>
      <c r="V131" s="346"/>
      <c r="W131" s="346"/>
      <c r="X131" s="346"/>
      <c r="Y131" s="346"/>
      <c r="Z131" s="346"/>
      <c r="AA131" s="346"/>
      <c r="AB131" s="346"/>
      <c r="AC131" s="346"/>
      <c r="AD131" s="346"/>
      <c r="AE131" s="346"/>
      <c r="AF131" s="346"/>
      <c r="AG131" s="346"/>
      <c r="AH131" s="346"/>
      <c r="AI131" s="346"/>
      <c r="AJ131" s="346"/>
      <c r="AK131" s="346"/>
      <c r="AL131" s="346"/>
      <c r="AM131" s="346"/>
      <c r="AN131" s="346"/>
      <c r="AO131" s="346"/>
      <c r="AP131" s="346"/>
      <c r="AQ131" s="346"/>
      <c r="AR131" s="346"/>
      <c r="AS131" s="346"/>
      <c r="AT131" s="346"/>
    </row>
    <row r="132" spans="1:46" ht="12" customHeight="1" x14ac:dyDescent="0.25">
      <c r="A132" s="346"/>
      <c r="B132" s="346"/>
      <c r="C132" s="346"/>
      <c r="D132" s="346"/>
      <c r="E132" s="346"/>
      <c r="F132" s="346"/>
      <c r="G132" s="346"/>
      <c r="H132" s="346"/>
      <c r="I132" s="346"/>
      <c r="J132" s="346"/>
      <c r="K132" s="346"/>
      <c r="L132" s="346"/>
      <c r="M132" s="346"/>
      <c r="N132" s="346"/>
      <c r="O132" s="346"/>
      <c r="P132" s="346"/>
      <c r="Q132" s="346"/>
      <c r="R132" s="346"/>
      <c r="S132" s="346"/>
      <c r="T132" s="346"/>
      <c r="U132" s="346"/>
      <c r="V132" s="346"/>
      <c r="W132" s="346"/>
      <c r="X132" s="346"/>
      <c r="Y132" s="346"/>
      <c r="Z132" s="346"/>
      <c r="AA132" s="346"/>
      <c r="AB132" s="346"/>
      <c r="AC132" s="346"/>
      <c r="AD132" s="346"/>
      <c r="AE132" s="346"/>
      <c r="AF132" s="346"/>
      <c r="AG132" s="346"/>
      <c r="AH132" s="346"/>
      <c r="AI132" s="346"/>
      <c r="AJ132" s="346"/>
      <c r="AK132" s="346"/>
      <c r="AL132" s="346"/>
      <c r="AM132" s="346"/>
      <c r="AN132" s="346"/>
      <c r="AO132" s="346"/>
      <c r="AP132" s="346"/>
      <c r="AQ132" s="346"/>
      <c r="AR132" s="346"/>
      <c r="AS132" s="346"/>
      <c r="AT132" s="346"/>
    </row>
    <row r="133" spans="1:46" ht="12" customHeight="1" x14ac:dyDescent="0.25">
      <c r="A133" s="346"/>
      <c r="B133" s="346"/>
      <c r="C133" s="346"/>
      <c r="D133" s="346"/>
      <c r="E133" s="346"/>
      <c r="F133" s="346"/>
      <c r="G133" s="346"/>
      <c r="H133" s="346"/>
      <c r="I133" s="346"/>
      <c r="J133" s="346"/>
      <c r="K133" s="346"/>
      <c r="L133" s="346"/>
      <c r="M133" s="346"/>
      <c r="N133" s="346"/>
      <c r="O133" s="346"/>
      <c r="P133" s="346"/>
      <c r="Q133" s="346"/>
      <c r="R133" s="346"/>
      <c r="S133" s="346"/>
      <c r="T133" s="346"/>
      <c r="U133" s="346"/>
      <c r="V133" s="346"/>
      <c r="W133" s="346"/>
      <c r="X133" s="346"/>
      <c r="Y133" s="346"/>
      <c r="Z133" s="346"/>
      <c r="AA133" s="346"/>
      <c r="AB133" s="346"/>
      <c r="AC133" s="346"/>
      <c r="AD133" s="346"/>
      <c r="AE133" s="346"/>
      <c r="AF133" s="346"/>
      <c r="AG133" s="346"/>
      <c r="AH133" s="346"/>
      <c r="AI133" s="346"/>
      <c r="AJ133" s="346"/>
      <c r="AK133" s="346"/>
      <c r="AL133" s="346"/>
      <c r="AM133" s="346"/>
      <c r="AN133" s="346"/>
      <c r="AO133" s="346"/>
      <c r="AP133" s="346"/>
      <c r="AQ133" s="346"/>
      <c r="AR133" s="346"/>
      <c r="AS133" s="346"/>
      <c r="AT133" s="346"/>
    </row>
    <row r="134" spans="1:46" ht="12" customHeight="1" x14ac:dyDescent="0.25">
      <c r="A134" s="346"/>
      <c r="B134" s="346"/>
      <c r="C134" s="346"/>
      <c r="D134" s="346"/>
      <c r="E134" s="346"/>
      <c r="F134" s="346"/>
      <c r="G134" s="346"/>
      <c r="H134" s="346"/>
      <c r="I134" s="346"/>
      <c r="J134" s="346"/>
      <c r="K134" s="346"/>
      <c r="L134" s="346"/>
      <c r="M134" s="346"/>
      <c r="N134" s="346"/>
      <c r="O134" s="346"/>
      <c r="P134" s="346"/>
      <c r="Q134" s="346"/>
      <c r="R134" s="346"/>
      <c r="S134" s="346"/>
      <c r="T134" s="346"/>
      <c r="U134" s="346"/>
      <c r="V134" s="346"/>
      <c r="W134" s="346"/>
      <c r="X134" s="346"/>
      <c r="Y134" s="346"/>
      <c r="Z134" s="346"/>
      <c r="AA134" s="346"/>
      <c r="AB134" s="346"/>
      <c r="AC134" s="346"/>
      <c r="AD134" s="346"/>
      <c r="AE134" s="346"/>
      <c r="AF134" s="346"/>
      <c r="AG134" s="346"/>
      <c r="AH134" s="346"/>
      <c r="AI134" s="346"/>
      <c r="AJ134" s="346"/>
      <c r="AK134" s="346"/>
      <c r="AL134" s="346"/>
      <c r="AM134" s="346"/>
      <c r="AN134" s="346"/>
      <c r="AO134" s="346"/>
      <c r="AP134" s="346"/>
      <c r="AQ134" s="346"/>
      <c r="AR134" s="346"/>
      <c r="AS134" s="346"/>
      <c r="AT134" s="346"/>
    </row>
    <row r="135" spans="1:46" ht="12" customHeight="1" x14ac:dyDescent="0.25">
      <c r="A135" s="346"/>
      <c r="B135" s="346"/>
      <c r="C135" s="346"/>
      <c r="D135" s="346"/>
      <c r="E135" s="346"/>
      <c r="F135" s="346"/>
      <c r="G135" s="346"/>
      <c r="H135" s="346"/>
      <c r="I135" s="346"/>
      <c r="J135" s="346"/>
      <c r="K135" s="346"/>
      <c r="L135" s="346"/>
      <c r="M135" s="346"/>
      <c r="N135" s="346"/>
      <c r="O135" s="346"/>
      <c r="P135" s="346"/>
      <c r="Q135" s="346"/>
      <c r="R135" s="346"/>
      <c r="S135" s="346"/>
      <c r="T135" s="346"/>
      <c r="U135" s="346"/>
      <c r="V135" s="346"/>
      <c r="W135" s="346"/>
      <c r="X135" s="346"/>
      <c r="Y135" s="346"/>
      <c r="Z135" s="346"/>
      <c r="AA135" s="346"/>
      <c r="AB135" s="346"/>
      <c r="AC135" s="346"/>
      <c r="AD135" s="346"/>
      <c r="AE135" s="346"/>
      <c r="AF135" s="346"/>
      <c r="AG135" s="346"/>
      <c r="AH135" s="346"/>
      <c r="AI135" s="346"/>
      <c r="AJ135" s="346"/>
      <c r="AK135" s="346"/>
      <c r="AL135" s="346"/>
      <c r="AM135" s="346"/>
      <c r="AN135" s="346"/>
      <c r="AO135" s="346"/>
      <c r="AP135" s="346"/>
      <c r="AQ135" s="346"/>
      <c r="AR135" s="346"/>
      <c r="AS135" s="346"/>
      <c r="AT135" s="346"/>
    </row>
    <row r="136" spans="1:46" ht="12" customHeight="1" x14ac:dyDescent="0.25">
      <c r="A136" s="346"/>
      <c r="B136" s="346"/>
      <c r="C136" s="346"/>
      <c r="D136" s="346"/>
      <c r="E136" s="346"/>
      <c r="F136" s="346"/>
      <c r="G136" s="346"/>
      <c r="H136" s="346"/>
      <c r="I136" s="346"/>
      <c r="J136" s="346"/>
      <c r="K136" s="346"/>
      <c r="L136" s="346"/>
      <c r="M136" s="346"/>
      <c r="N136" s="346"/>
      <c r="O136" s="346"/>
      <c r="P136" s="346"/>
      <c r="Q136" s="346"/>
      <c r="R136" s="346"/>
      <c r="S136" s="346"/>
      <c r="T136" s="346"/>
      <c r="U136" s="346"/>
      <c r="V136" s="346"/>
      <c r="W136" s="346"/>
      <c r="X136" s="346"/>
      <c r="Y136" s="346"/>
      <c r="Z136" s="346"/>
      <c r="AA136" s="346"/>
      <c r="AB136" s="346"/>
      <c r="AC136" s="346"/>
      <c r="AD136" s="346"/>
      <c r="AE136" s="346"/>
      <c r="AF136" s="346"/>
      <c r="AG136" s="346"/>
      <c r="AH136" s="346"/>
      <c r="AI136" s="346"/>
      <c r="AJ136" s="346"/>
      <c r="AK136" s="346"/>
      <c r="AL136" s="346"/>
      <c r="AM136" s="346"/>
      <c r="AN136" s="346"/>
      <c r="AO136" s="346"/>
      <c r="AP136" s="346"/>
      <c r="AQ136" s="346"/>
      <c r="AR136" s="346"/>
      <c r="AS136" s="346"/>
      <c r="AT136" s="346"/>
    </row>
    <row r="137" spans="1:46" ht="12" customHeight="1" x14ac:dyDescent="0.25">
      <c r="A137" s="346"/>
      <c r="B137" s="346"/>
      <c r="C137" s="346"/>
      <c r="D137" s="346"/>
      <c r="E137" s="346"/>
      <c r="F137" s="346"/>
      <c r="G137" s="346"/>
      <c r="H137" s="346"/>
      <c r="I137" s="346"/>
      <c r="J137" s="346"/>
      <c r="K137" s="346"/>
      <c r="L137" s="346"/>
      <c r="M137" s="346"/>
      <c r="N137" s="346"/>
      <c r="O137" s="346"/>
      <c r="P137" s="346"/>
      <c r="Q137" s="346"/>
      <c r="R137" s="346"/>
      <c r="S137" s="346"/>
      <c r="T137" s="346"/>
      <c r="U137" s="346"/>
      <c r="V137" s="346"/>
      <c r="W137" s="346"/>
      <c r="X137" s="346"/>
      <c r="Y137" s="346"/>
      <c r="Z137" s="346"/>
      <c r="AA137" s="346"/>
      <c r="AB137" s="346"/>
      <c r="AC137" s="346"/>
      <c r="AD137" s="346"/>
      <c r="AE137" s="346"/>
      <c r="AF137" s="346"/>
      <c r="AG137" s="346"/>
      <c r="AH137" s="346"/>
      <c r="AI137" s="346"/>
      <c r="AJ137" s="346"/>
      <c r="AK137" s="346"/>
      <c r="AL137" s="346"/>
      <c r="AM137" s="346"/>
      <c r="AN137" s="346"/>
      <c r="AO137" s="346"/>
      <c r="AP137" s="346"/>
      <c r="AQ137" s="346"/>
      <c r="AR137" s="346"/>
      <c r="AS137" s="346"/>
      <c r="AT137" s="346"/>
    </row>
    <row r="138" spans="1:46" ht="12" customHeight="1" x14ac:dyDescent="0.25">
      <c r="A138" s="346"/>
      <c r="B138" s="346"/>
      <c r="C138" s="346"/>
      <c r="D138" s="346"/>
      <c r="E138" s="346"/>
      <c r="F138" s="346"/>
      <c r="G138" s="346"/>
      <c r="H138" s="346"/>
      <c r="I138" s="346"/>
      <c r="J138" s="346"/>
      <c r="K138" s="346"/>
      <c r="L138" s="346"/>
      <c r="M138" s="346"/>
      <c r="N138" s="346"/>
      <c r="O138" s="346"/>
      <c r="P138" s="346"/>
      <c r="Q138" s="346"/>
      <c r="R138" s="346"/>
      <c r="S138" s="346"/>
      <c r="T138" s="346"/>
      <c r="U138" s="346"/>
      <c r="V138" s="346"/>
      <c r="W138" s="346"/>
      <c r="X138" s="346"/>
      <c r="Y138" s="346"/>
      <c r="Z138" s="346"/>
      <c r="AA138" s="346"/>
      <c r="AB138" s="346"/>
      <c r="AC138" s="346"/>
      <c r="AD138" s="346"/>
      <c r="AE138" s="346"/>
      <c r="AF138" s="346"/>
      <c r="AG138" s="346"/>
      <c r="AH138" s="346"/>
      <c r="AI138" s="346"/>
      <c r="AJ138" s="346"/>
      <c r="AK138" s="346"/>
      <c r="AL138" s="346"/>
      <c r="AM138" s="346"/>
      <c r="AN138" s="346"/>
      <c r="AO138" s="346"/>
      <c r="AP138" s="346"/>
      <c r="AQ138" s="346"/>
      <c r="AR138" s="346"/>
      <c r="AS138" s="346"/>
      <c r="AT138" s="346"/>
    </row>
    <row r="139" spans="1:46" ht="12" customHeight="1" x14ac:dyDescent="0.25">
      <c r="A139" s="346"/>
      <c r="B139" s="346"/>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346"/>
      <c r="AM139" s="346"/>
      <c r="AN139" s="346"/>
      <c r="AO139" s="346"/>
      <c r="AP139" s="346"/>
      <c r="AQ139" s="346"/>
      <c r="AR139" s="346"/>
      <c r="AS139" s="346"/>
      <c r="AT139" s="346"/>
    </row>
    <row r="140" spans="1:46" ht="12" customHeight="1" x14ac:dyDescent="0.25">
      <c r="A140" s="346"/>
      <c r="B140" s="346"/>
      <c r="C140" s="346"/>
      <c r="D140" s="346"/>
      <c r="E140" s="346"/>
      <c r="F140" s="346"/>
      <c r="G140" s="346"/>
      <c r="H140" s="346"/>
      <c r="I140" s="346"/>
      <c r="J140" s="346"/>
      <c r="K140" s="346"/>
      <c r="L140" s="346"/>
      <c r="M140" s="346"/>
      <c r="N140" s="346"/>
      <c r="O140" s="346"/>
      <c r="P140" s="346"/>
      <c r="Q140" s="346"/>
      <c r="R140" s="346"/>
      <c r="S140" s="346"/>
      <c r="T140" s="346"/>
      <c r="U140" s="346"/>
      <c r="V140" s="346"/>
      <c r="W140" s="346"/>
      <c r="X140" s="346"/>
      <c r="Y140" s="346"/>
      <c r="Z140" s="346"/>
      <c r="AA140" s="346"/>
      <c r="AB140" s="346"/>
      <c r="AC140" s="346"/>
      <c r="AD140" s="346"/>
      <c r="AE140" s="346"/>
      <c r="AF140" s="346"/>
      <c r="AG140" s="346"/>
      <c r="AH140" s="346"/>
      <c r="AI140" s="346"/>
      <c r="AJ140" s="346"/>
      <c r="AK140" s="346"/>
      <c r="AL140" s="346"/>
      <c r="AM140" s="346"/>
      <c r="AN140" s="346"/>
      <c r="AO140" s="346"/>
      <c r="AP140" s="346"/>
      <c r="AQ140" s="346"/>
      <c r="AR140" s="346"/>
      <c r="AS140" s="346"/>
      <c r="AT140" s="346"/>
    </row>
    <row r="141" spans="1:46" ht="12" customHeight="1" x14ac:dyDescent="0.25">
      <c r="A141" s="346"/>
      <c r="B141" s="346"/>
      <c r="C141" s="346"/>
      <c r="D141" s="346"/>
      <c r="E141" s="346"/>
      <c r="F141" s="346"/>
      <c r="G141" s="346"/>
      <c r="H141" s="346"/>
      <c r="I141" s="346"/>
      <c r="J141" s="346"/>
      <c r="K141" s="346"/>
      <c r="L141" s="346"/>
      <c r="M141" s="346"/>
      <c r="N141" s="346"/>
      <c r="O141" s="346"/>
      <c r="P141" s="346"/>
      <c r="Q141" s="346"/>
      <c r="R141" s="346"/>
      <c r="S141" s="346"/>
      <c r="T141" s="346"/>
      <c r="U141" s="346"/>
      <c r="V141" s="346"/>
      <c r="W141" s="346"/>
      <c r="X141" s="346"/>
      <c r="Y141" s="346"/>
      <c r="Z141" s="346"/>
      <c r="AA141" s="346"/>
      <c r="AB141" s="346"/>
      <c r="AC141" s="346"/>
      <c r="AD141" s="346"/>
      <c r="AE141" s="346"/>
      <c r="AF141" s="346"/>
      <c r="AG141" s="346"/>
      <c r="AH141" s="346"/>
      <c r="AI141" s="346"/>
      <c r="AJ141" s="346"/>
      <c r="AK141" s="346"/>
      <c r="AL141" s="346"/>
      <c r="AM141" s="346"/>
      <c r="AN141" s="346"/>
      <c r="AO141" s="346"/>
      <c r="AP141" s="346"/>
      <c r="AQ141" s="346"/>
      <c r="AR141" s="346"/>
      <c r="AS141" s="346"/>
      <c r="AT141" s="346"/>
    </row>
    <row r="142" spans="1:46" ht="12" customHeight="1" x14ac:dyDescent="0.25">
      <c r="A142" s="346"/>
      <c r="B142" s="346"/>
      <c r="C142" s="346"/>
      <c r="D142" s="346"/>
      <c r="E142" s="346"/>
      <c r="F142" s="346"/>
      <c r="G142" s="346"/>
      <c r="H142" s="346"/>
      <c r="I142" s="346"/>
      <c r="J142" s="346"/>
      <c r="K142" s="346"/>
      <c r="L142" s="346"/>
      <c r="M142" s="346"/>
      <c r="N142" s="346"/>
      <c r="O142" s="346"/>
      <c r="P142" s="346"/>
      <c r="Q142" s="346"/>
      <c r="R142" s="346"/>
      <c r="S142" s="346"/>
      <c r="T142" s="346"/>
      <c r="U142" s="346"/>
      <c r="V142" s="346"/>
      <c r="W142" s="346"/>
      <c r="X142" s="346"/>
      <c r="Y142" s="346"/>
      <c r="Z142" s="346"/>
      <c r="AA142" s="346"/>
      <c r="AB142" s="346"/>
      <c r="AC142" s="346"/>
      <c r="AD142" s="346"/>
      <c r="AE142" s="346"/>
      <c r="AF142" s="346"/>
      <c r="AG142" s="346"/>
      <c r="AH142" s="346"/>
      <c r="AI142" s="346"/>
      <c r="AJ142" s="346"/>
      <c r="AK142" s="346"/>
      <c r="AL142" s="346"/>
      <c r="AM142" s="346"/>
      <c r="AN142" s="346"/>
      <c r="AO142" s="346"/>
      <c r="AP142" s="346"/>
      <c r="AQ142" s="346"/>
      <c r="AR142" s="346"/>
      <c r="AS142" s="346"/>
      <c r="AT142" s="346"/>
    </row>
    <row r="143" spans="1:46" ht="12" customHeight="1" x14ac:dyDescent="0.25">
      <c r="A143" s="346"/>
      <c r="B143" s="346"/>
      <c r="C143" s="346"/>
      <c r="D143" s="346"/>
      <c r="E143" s="346"/>
      <c r="F143" s="346"/>
      <c r="G143" s="346"/>
      <c r="H143" s="346"/>
      <c r="I143" s="346"/>
      <c r="J143" s="346"/>
      <c r="K143" s="346"/>
      <c r="L143" s="346"/>
      <c r="M143" s="346"/>
      <c r="N143" s="346"/>
      <c r="O143" s="346"/>
      <c r="P143" s="346"/>
      <c r="Q143" s="346"/>
      <c r="R143" s="346"/>
      <c r="S143" s="346"/>
      <c r="T143" s="346"/>
      <c r="U143" s="346"/>
      <c r="V143" s="346"/>
      <c r="W143" s="346"/>
      <c r="X143" s="346"/>
      <c r="Y143" s="346"/>
      <c r="Z143" s="346"/>
      <c r="AA143" s="346"/>
      <c r="AB143" s="346"/>
      <c r="AC143" s="346"/>
      <c r="AD143" s="346"/>
      <c r="AE143" s="346"/>
      <c r="AF143" s="346"/>
      <c r="AG143" s="346"/>
      <c r="AH143" s="346"/>
      <c r="AI143" s="346"/>
      <c r="AJ143" s="346"/>
      <c r="AK143" s="346"/>
      <c r="AL143" s="346"/>
      <c r="AM143" s="346"/>
      <c r="AN143" s="346"/>
      <c r="AO143" s="346"/>
      <c r="AP143" s="346"/>
      <c r="AQ143" s="346"/>
      <c r="AR143" s="346"/>
      <c r="AS143" s="346"/>
      <c r="AT143" s="346"/>
    </row>
    <row r="144" spans="1:46" ht="12" customHeight="1" x14ac:dyDescent="0.25">
      <c r="A144" s="346"/>
      <c r="B144" s="346"/>
      <c r="C144" s="346"/>
      <c r="D144" s="346"/>
      <c r="E144" s="346"/>
      <c r="F144" s="346"/>
      <c r="G144" s="346"/>
      <c r="H144" s="346"/>
      <c r="I144" s="346"/>
      <c r="J144" s="346"/>
      <c r="K144" s="346"/>
      <c r="L144" s="346"/>
      <c r="M144" s="346"/>
      <c r="N144" s="346"/>
      <c r="O144" s="346"/>
      <c r="P144" s="346"/>
      <c r="Q144" s="346"/>
      <c r="R144" s="346"/>
      <c r="S144" s="346"/>
      <c r="T144" s="346"/>
      <c r="U144" s="346"/>
      <c r="V144" s="346"/>
      <c r="W144" s="346"/>
      <c r="X144" s="346"/>
      <c r="Y144" s="346"/>
      <c r="Z144" s="346"/>
      <c r="AA144" s="346"/>
      <c r="AB144" s="346"/>
      <c r="AC144" s="346"/>
      <c r="AD144" s="346"/>
      <c r="AE144" s="346"/>
      <c r="AF144" s="346"/>
      <c r="AG144" s="346"/>
      <c r="AH144" s="346"/>
      <c r="AI144" s="346"/>
      <c r="AJ144" s="346"/>
      <c r="AK144" s="346"/>
      <c r="AL144" s="346"/>
      <c r="AM144" s="346"/>
      <c r="AN144" s="346"/>
      <c r="AO144" s="346"/>
      <c r="AP144" s="346"/>
      <c r="AQ144" s="346"/>
      <c r="AR144" s="346"/>
      <c r="AS144" s="346"/>
      <c r="AT144" s="346"/>
    </row>
    <row r="145" spans="1:46" ht="12" customHeight="1" x14ac:dyDescent="0.25">
      <c r="A145" s="346"/>
      <c r="B145" s="346"/>
      <c r="C145" s="346"/>
      <c r="D145" s="346"/>
      <c r="E145" s="346"/>
      <c r="F145" s="346"/>
      <c r="G145" s="346"/>
      <c r="H145" s="346"/>
      <c r="I145" s="346"/>
      <c r="J145" s="346"/>
      <c r="K145" s="346"/>
      <c r="L145" s="346"/>
      <c r="M145" s="346"/>
      <c r="N145" s="346"/>
      <c r="O145" s="346"/>
      <c r="P145" s="346"/>
      <c r="Q145" s="346"/>
      <c r="R145" s="346"/>
      <c r="S145" s="346"/>
      <c r="T145" s="346"/>
      <c r="U145" s="346"/>
      <c r="V145" s="346"/>
      <c r="W145" s="346"/>
      <c r="X145" s="346"/>
      <c r="Y145" s="346"/>
      <c r="Z145" s="346"/>
      <c r="AA145" s="346"/>
      <c r="AB145" s="346"/>
      <c r="AC145" s="346"/>
      <c r="AD145" s="346"/>
      <c r="AE145" s="346"/>
      <c r="AF145" s="346"/>
      <c r="AG145" s="346"/>
      <c r="AH145" s="346"/>
      <c r="AI145" s="346"/>
      <c r="AJ145" s="346"/>
      <c r="AK145" s="346"/>
      <c r="AL145" s="346"/>
      <c r="AM145" s="346"/>
      <c r="AN145" s="346"/>
      <c r="AO145" s="346"/>
      <c r="AP145" s="346"/>
      <c r="AQ145" s="346"/>
      <c r="AR145" s="346"/>
      <c r="AS145" s="346"/>
      <c r="AT145" s="346"/>
    </row>
    <row r="146" spans="1:46" ht="12" customHeight="1" x14ac:dyDescent="0.25">
      <c r="A146" s="346"/>
      <c r="B146" s="346"/>
      <c r="C146" s="346"/>
      <c r="D146" s="346"/>
      <c r="E146" s="346"/>
      <c r="F146" s="346"/>
      <c r="G146" s="346"/>
      <c r="H146" s="346"/>
      <c r="I146" s="346"/>
      <c r="J146" s="346"/>
      <c r="K146" s="346"/>
      <c r="L146" s="346"/>
      <c r="M146" s="346"/>
      <c r="N146" s="346"/>
      <c r="O146" s="346"/>
      <c r="P146" s="346"/>
      <c r="Q146" s="346"/>
      <c r="R146" s="346"/>
      <c r="S146" s="346"/>
      <c r="T146" s="346"/>
      <c r="U146" s="346"/>
      <c r="V146" s="346"/>
      <c r="W146" s="346"/>
      <c r="X146" s="346"/>
      <c r="Y146" s="346"/>
      <c r="Z146" s="346"/>
      <c r="AA146" s="346"/>
      <c r="AB146" s="346"/>
      <c r="AC146" s="346"/>
      <c r="AD146" s="346"/>
      <c r="AE146" s="346"/>
      <c r="AF146" s="346"/>
      <c r="AG146" s="346"/>
      <c r="AH146" s="346"/>
      <c r="AI146" s="346"/>
      <c r="AJ146" s="346"/>
      <c r="AK146" s="346"/>
      <c r="AL146" s="346"/>
      <c r="AM146" s="346"/>
      <c r="AN146" s="346"/>
      <c r="AO146" s="346"/>
      <c r="AP146" s="346"/>
      <c r="AQ146" s="346"/>
      <c r="AR146" s="346"/>
      <c r="AS146" s="346"/>
      <c r="AT146" s="346"/>
    </row>
    <row r="147" spans="1:46" ht="12" customHeight="1" x14ac:dyDescent="0.25">
      <c r="A147" s="346"/>
      <c r="B147" s="346"/>
      <c r="C147" s="346"/>
      <c r="D147" s="346"/>
      <c r="E147" s="346"/>
      <c r="F147" s="346"/>
      <c r="G147" s="346"/>
      <c r="H147" s="346"/>
      <c r="I147" s="346"/>
      <c r="J147" s="346"/>
      <c r="K147" s="346"/>
      <c r="L147" s="346"/>
      <c r="M147" s="346"/>
      <c r="N147" s="346"/>
      <c r="O147" s="346"/>
      <c r="P147" s="346"/>
      <c r="Q147" s="346"/>
      <c r="R147" s="346"/>
      <c r="S147" s="346"/>
      <c r="T147" s="346"/>
      <c r="U147" s="346"/>
      <c r="V147" s="346"/>
      <c r="W147" s="346"/>
      <c r="X147" s="346"/>
      <c r="Y147" s="346"/>
      <c r="Z147" s="346"/>
      <c r="AA147" s="346"/>
      <c r="AB147" s="346"/>
      <c r="AC147" s="346"/>
      <c r="AD147" s="346"/>
      <c r="AE147" s="346"/>
      <c r="AF147" s="346"/>
      <c r="AG147" s="346"/>
      <c r="AH147" s="346"/>
      <c r="AI147" s="346"/>
      <c r="AJ147" s="346"/>
      <c r="AK147" s="346"/>
      <c r="AL147" s="346"/>
      <c r="AM147" s="346"/>
      <c r="AN147" s="346"/>
      <c r="AO147" s="346"/>
      <c r="AP147" s="346"/>
      <c r="AQ147" s="346"/>
      <c r="AR147" s="346"/>
      <c r="AS147" s="346"/>
      <c r="AT147" s="346"/>
    </row>
    <row r="148" spans="1:46" ht="12" customHeight="1" x14ac:dyDescent="0.25">
      <c r="A148" s="346"/>
      <c r="B148" s="346"/>
      <c r="C148" s="346"/>
      <c r="D148" s="346"/>
      <c r="E148" s="346"/>
      <c r="F148" s="346"/>
      <c r="G148" s="346"/>
      <c r="H148" s="346"/>
      <c r="I148" s="346"/>
      <c r="J148" s="346"/>
      <c r="K148" s="346"/>
      <c r="L148" s="346"/>
      <c r="M148" s="346"/>
      <c r="N148" s="346"/>
      <c r="O148" s="346"/>
      <c r="P148" s="346"/>
      <c r="Q148" s="346"/>
      <c r="R148" s="346"/>
      <c r="S148" s="346"/>
      <c r="T148" s="346"/>
      <c r="U148" s="346"/>
      <c r="V148" s="346"/>
      <c r="W148" s="346"/>
      <c r="X148" s="346"/>
      <c r="Y148" s="346"/>
      <c r="Z148" s="346"/>
      <c r="AA148" s="346"/>
      <c r="AB148" s="346"/>
      <c r="AC148" s="346"/>
      <c r="AD148" s="346"/>
      <c r="AE148" s="346"/>
      <c r="AF148" s="346"/>
      <c r="AG148" s="346"/>
      <c r="AH148" s="346"/>
      <c r="AI148" s="346"/>
      <c r="AJ148" s="346"/>
      <c r="AK148" s="346"/>
      <c r="AL148" s="346"/>
      <c r="AM148" s="346"/>
      <c r="AN148" s="346"/>
      <c r="AO148" s="346"/>
      <c r="AP148" s="346"/>
      <c r="AQ148" s="346"/>
      <c r="AR148" s="346"/>
      <c r="AS148" s="346"/>
      <c r="AT148" s="346"/>
    </row>
    <row r="149" spans="1:46" ht="12" customHeight="1" x14ac:dyDescent="0.25">
      <c r="A149" s="346"/>
      <c r="B149" s="346"/>
      <c r="C149" s="346"/>
      <c r="D149" s="346"/>
      <c r="E149" s="346"/>
      <c r="F149" s="346"/>
      <c r="G149" s="346"/>
      <c r="H149" s="346"/>
      <c r="I149" s="346"/>
      <c r="J149" s="346"/>
      <c r="K149" s="346"/>
      <c r="L149" s="346"/>
      <c r="M149" s="346"/>
      <c r="N149" s="346"/>
      <c r="O149" s="346"/>
      <c r="P149" s="346"/>
      <c r="Q149" s="346"/>
      <c r="R149" s="346"/>
      <c r="S149" s="346"/>
      <c r="T149" s="346"/>
      <c r="U149" s="346"/>
      <c r="V149" s="346"/>
      <c r="W149" s="346"/>
      <c r="X149" s="346"/>
      <c r="Y149" s="346"/>
      <c r="Z149" s="346"/>
      <c r="AA149" s="346"/>
      <c r="AB149" s="346"/>
      <c r="AC149" s="346"/>
      <c r="AD149" s="346"/>
      <c r="AE149" s="346"/>
      <c r="AF149" s="346"/>
      <c r="AG149" s="346"/>
      <c r="AH149" s="346"/>
      <c r="AI149" s="346"/>
      <c r="AJ149" s="346"/>
      <c r="AK149" s="346"/>
      <c r="AL149" s="346"/>
      <c r="AM149" s="346"/>
      <c r="AN149" s="346"/>
      <c r="AO149" s="346"/>
      <c r="AP149" s="346"/>
      <c r="AQ149" s="346"/>
      <c r="AR149" s="346"/>
      <c r="AS149" s="346"/>
      <c r="AT149" s="346"/>
    </row>
    <row r="150" spans="1:46" ht="12" customHeight="1" x14ac:dyDescent="0.25">
      <c r="A150" s="346"/>
      <c r="B150" s="346"/>
      <c r="C150" s="346"/>
      <c r="D150" s="346"/>
      <c r="E150" s="346"/>
      <c r="F150" s="346"/>
      <c r="G150" s="346"/>
      <c r="H150" s="346"/>
      <c r="I150" s="346"/>
      <c r="J150" s="346"/>
      <c r="K150" s="346"/>
      <c r="L150" s="346"/>
      <c r="M150" s="346"/>
      <c r="N150" s="346"/>
      <c r="O150" s="346"/>
      <c r="P150" s="346"/>
      <c r="Q150" s="346"/>
      <c r="R150" s="346"/>
      <c r="S150" s="346"/>
      <c r="T150" s="346"/>
      <c r="U150" s="346"/>
      <c r="V150" s="346"/>
      <c r="W150" s="346"/>
      <c r="X150" s="346"/>
      <c r="Y150" s="346"/>
      <c r="Z150" s="346"/>
      <c r="AA150" s="346"/>
      <c r="AB150" s="346"/>
      <c r="AC150" s="346"/>
      <c r="AD150" s="346"/>
      <c r="AE150" s="346"/>
      <c r="AF150" s="346"/>
      <c r="AG150" s="346"/>
      <c r="AH150" s="346"/>
      <c r="AI150" s="346"/>
      <c r="AJ150" s="346"/>
      <c r="AK150" s="346"/>
      <c r="AL150" s="346"/>
      <c r="AM150" s="346"/>
      <c r="AN150" s="346"/>
      <c r="AO150" s="346"/>
      <c r="AP150" s="346"/>
      <c r="AQ150" s="346"/>
      <c r="AR150" s="346"/>
      <c r="AS150" s="346"/>
      <c r="AT150" s="346"/>
    </row>
    <row r="151" spans="1:46" ht="12" customHeight="1" x14ac:dyDescent="0.25">
      <c r="A151" s="346"/>
      <c r="B151" s="346"/>
      <c r="C151" s="346"/>
      <c r="D151" s="346"/>
      <c r="E151" s="346"/>
      <c r="F151" s="346"/>
      <c r="G151" s="346"/>
      <c r="H151" s="346"/>
      <c r="I151" s="346"/>
      <c r="J151" s="346"/>
      <c r="K151" s="346"/>
      <c r="L151" s="346"/>
      <c r="M151" s="346"/>
      <c r="N151" s="346"/>
      <c r="O151" s="346"/>
      <c r="P151" s="346"/>
      <c r="Q151" s="346"/>
      <c r="R151" s="346"/>
      <c r="S151" s="346"/>
      <c r="T151" s="346"/>
      <c r="U151" s="346"/>
      <c r="V151" s="346"/>
      <c r="W151" s="346"/>
      <c r="X151" s="346"/>
      <c r="Y151" s="346"/>
      <c r="Z151" s="346"/>
      <c r="AA151" s="346"/>
      <c r="AB151" s="346"/>
      <c r="AC151" s="346"/>
      <c r="AD151" s="346"/>
      <c r="AE151" s="346"/>
      <c r="AF151" s="346"/>
      <c r="AG151" s="346"/>
      <c r="AH151" s="346"/>
      <c r="AI151" s="346"/>
      <c r="AJ151" s="346"/>
      <c r="AK151" s="346"/>
      <c r="AL151" s="346"/>
      <c r="AM151" s="346"/>
      <c r="AN151" s="346"/>
      <c r="AO151" s="346"/>
      <c r="AP151" s="346"/>
      <c r="AQ151" s="346"/>
      <c r="AR151" s="346"/>
      <c r="AS151" s="346"/>
      <c r="AT151" s="346"/>
    </row>
    <row r="152" spans="1:46" ht="12" customHeight="1" x14ac:dyDescent="0.25">
      <c r="A152" s="346"/>
      <c r="B152" s="346"/>
      <c r="C152" s="346"/>
      <c r="D152" s="346"/>
      <c r="E152" s="346"/>
      <c r="F152" s="346"/>
      <c r="G152" s="346"/>
      <c r="H152" s="346"/>
      <c r="I152" s="346"/>
      <c r="J152" s="346"/>
      <c r="K152" s="346"/>
      <c r="L152" s="346"/>
      <c r="M152" s="346"/>
      <c r="N152" s="346"/>
      <c r="O152" s="346"/>
      <c r="P152" s="346"/>
      <c r="Q152" s="346"/>
      <c r="R152" s="346"/>
      <c r="S152" s="346"/>
      <c r="T152" s="346"/>
      <c r="U152" s="346"/>
      <c r="V152" s="346"/>
      <c r="W152" s="346"/>
      <c r="X152" s="346"/>
      <c r="Y152" s="346"/>
      <c r="Z152" s="346"/>
      <c r="AA152" s="346"/>
      <c r="AB152" s="346"/>
      <c r="AC152" s="346"/>
      <c r="AD152" s="346"/>
      <c r="AE152" s="346"/>
      <c r="AF152" s="346"/>
      <c r="AG152" s="346"/>
      <c r="AH152" s="346"/>
      <c r="AI152" s="346"/>
      <c r="AJ152" s="346"/>
      <c r="AK152" s="346"/>
      <c r="AL152" s="346"/>
      <c r="AM152" s="346"/>
      <c r="AN152" s="346"/>
      <c r="AO152" s="346"/>
      <c r="AP152" s="346"/>
      <c r="AQ152" s="346"/>
      <c r="AR152" s="346"/>
      <c r="AS152" s="346"/>
      <c r="AT152" s="346"/>
    </row>
    <row r="153" spans="1:46" ht="12" customHeight="1" x14ac:dyDescent="0.25">
      <c r="A153" s="346"/>
      <c r="B153" s="346"/>
      <c r="C153" s="346"/>
      <c r="D153" s="346"/>
      <c r="E153" s="346"/>
      <c r="F153" s="346"/>
      <c r="G153" s="346"/>
      <c r="H153" s="346"/>
      <c r="I153" s="346"/>
      <c r="J153" s="346"/>
      <c r="K153" s="346"/>
      <c r="L153" s="346"/>
      <c r="M153" s="346"/>
      <c r="N153" s="346"/>
      <c r="O153" s="346"/>
      <c r="P153" s="346"/>
      <c r="Q153" s="346"/>
      <c r="R153" s="346"/>
      <c r="S153" s="346"/>
      <c r="T153" s="346"/>
      <c r="U153" s="346"/>
      <c r="V153" s="346"/>
      <c r="W153" s="346"/>
      <c r="X153" s="346"/>
      <c r="Y153" s="346"/>
      <c r="Z153" s="346"/>
      <c r="AA153" s="346"/>
      <c r="AB153" s="346"/>
      <c r="AC153" s="346"/>
      <c r="AD153" s="346"/>
      <c r="AE153" s="346"/>
      <c r="AF153" s="346"/>
      <c r="AG153" s="346"/>
      <c r="AH153" s="346"/>
      <c r="AI153" s="346"/>
      <c r="AJ153" s="346"/>
      <c r="AK153" s="346"/>
      <c r="AL153" s="346"/>
      <c r="AM153" s="346"/>
      <c r="AN153" s="346"/>
      <c r="AO153" s="346"/>
      <c r="AP153" s="346"/>
      <c r="AQ153" s="346"/>
      <c r="AR153" s="346"/>
      <c r="AS153" s="346"/>
      <c r="AT153" s="346"/>
    </row>
    <row r="154" spans="1:46" ht="12" customHeight="1" x14ac:dyDescent="0.25">
      <c r="A154" s="346"/>
      <c r="B154" s="346"/>
      <c r="C154" s="346"/>
      <c r="D154" s="346"/>
      <c r="E154" s="346"/>
      <c r="F154" s="346"/>
      <c r="G154" s="346"/>
      <c r="H154" s="346"/>
      <c r="I154" s="346"/>
      <c r="J154" s="346"/>
      <c r="K154" s="346"/>
      <c r="L154" s="346"/>
      <c r="M154" s="346"/>
      <c r="N154" s="346"/>
      <c r="O154" s="346"/>
      <c r="P154" s="346"/>
      <c r="Q154" s="346"/>
      <c r="R154" s="346"/>
      <c r="S154" s="346"/>
      <c r="T154" s="346"/>
      <c r="U154" s="346"/>
      <c r="V154" s="346"/>
      <c r="W154" s="346"/>
      <c r="X154" s="346"/>
      <c r="Y154" s="346"/>
      <c r="Z154" s="346"/>
      <c r="AA154" s="346"/>
      <c r="AB154" s="346"/>
      <c r="AC154" s="346"/>
      <c r="AD154" s="346"/>
      <c r="AE154" s="346"/>
      <c r="AF154" s="346"/>
      <c r="AG154" s="346"/>
      <c r="AH154" s="346"/>
      <c r="AI154" s="346"/>
      <c r="AJ154" s="346"/>
      <c r="AK154" s="346"/>
      <c r="AL154" s="346"/>
      <c r="AM154" s="346"/>
      <c r="AN154" s="346"/>
      <c r="AO154" s="346"/>
      <c r="AP154" s="346"/>
      <c r="AQ154" s="346"/>
      <c r="AR154" s="346"/>
      <c r="AS154" s="346"/>
      <c r="AT154" s="346"/>
    </row>
    <row r="155" spans="1:46" ht="12" customHeight="1" x14ac:dyDescent="0.25">
      <c r="A155" s="346"/>
      <c r="B155" s="346"/>
      <c r="C155" s="346"/>
      <c r="D155" s="346"/>
      <c r="E155" s="346"/>
      <c r="F155" s="346"/>
      <c r="G155" s="346"/>
      <c r="H155" s="346"/>
      <c r="I155" s="346"/>
      <c r="J155" s="346"/>
      <c r="K155" s="346"/>
      <c r="L155" s="346"/>
      <c r="M155" s="346"/>
      <c r="N155" s="346"/>
      <c r="O155" s="346"/>
      <c r="P155" s="346"/>
      <c r="Q155" s="346"/>
      <c r="R155" s="346"/>
      <c r="S155" s="346"/>
      <c r="T155" s="346"/>
      <c r="U155" s="346"/>
      <c r="V155" s="346"/>
      <c r="W155" s="346"/>
      <c r="X155" s="346"/>
      <c r="Y155" s="346"/>
      <c r="Z155" s="346"/>
      <c r="AA155" s="346"/>
      <c r="AB155" s="346"/>
      <c r="AC155" s="346"/>
      <c r="AD155" s="346"/>
      <c r="AE155" s="346"/>
      <c r="AF155" s="346"/>
      <c r="AG155" s="346"/>
      <c r="AH155" s="346"/>
      <c r="AI155" s="346"/>
      <c r="AJ155" s="346"/>
      <c r="AK155" s="346"/>
      <c r="AL155" s="346"/>
      <c r="AM155" s="346"/>
      <c r="AN155" s="346"/>
      <c r="AO155" s="346"/>
      <c r="AP155" s="346"/>
      <c r="AQ155" s="346"/>
      <c r="AR155" s="346"/>
      <c r="AS155" s="346"/>
      <c r="AT155" s="346"/>
    </row>
    <row r="156" spans="1:46" ht="12" customHeight="1" x14ac:dyDescent="0.25">
      <c r="A156" s="346"/>
      <c r="B156" s="346"/>
      <c r="C156" s="346"/>
      <c r="D156" s="346"/>
      <c r="E156" s="346"/>
      <c r="F156" s="346"/>
      <c r="G156" s="346"/>
      <c r="H156" s="346"/>
      <c r="I156" s="346"/>
      <c r="J156" s="346"/>
      <c r="K156" s="346"/>
      <c r="L156" s="346"/>
      <c r="M156" s="346"/>
      <c r="N156" s="346"/>
      <c r="O156" s="346"/>
      <c r="P156" s="346"/>
      <c r="Q156" s="346"/>
      <c r="R156" s="346"/>
      <c r="S156" s="346"/>
      <c r="T156" s="346"/>
      <c r="U156" s="346"/>
      <c r="V156" s="346"/>
      <c r="W156" s="346"/>
      <c r="X156" s="346"/>
      <c r="Y156" s="346"/>
      <c r="Z156" s="346"/>
      <c r="AA156" s="346"/>
      <c r="AB156" s="346"/>
      <c r="AC156" s="346"/>
      <c r="AD156" s="346"/>
      <c r="AE156" s="346"/>
      <c r="AF156" s="346"/>
      <c r="AG156" s="346"/>
      <c r="AH156" s="346"/>
      <c r="AI156" s="346"/>
      <c r="AJ156" s="346"/>
      <c r="AK156" s="346"/>
      <c r="AL156" s="346"/>
      <c r="AM156" s="346"/>
      <c r="AN156" s="346"/>
      <c r="AO156" s="346"/>
      <c r="AP156" s="346"/>
      <c r="AQ156" s="346"/>
      <c r="AR156" s="346"/>
      <c r="AS156" s="346"/>
      <c r="AT156" s="346"/>
    </row>
    <row r="157" spans="1:46" ht="12" customHeight="1" x14ac:dyDescent="0.25">
      <c r="A157" s="346"/>
      <c r="B157" s="346"/>
      <c r="C157" s="346"/>
      <c r="D157" s="346"/>
      <c r="E157" s="346"/>
      <c r="F157" s="346"/>
      <c r="G157" s="346"/>
      <c r="H157" s="346"/>
      <c r="I157" s="346"/>
      <c r="J157" s="346"/>
      <c r="K157" s="346"/>
      <c r="L157" s="346"/>
      <c r="M157" s="346"/>
      <c r="N157" s="346"/>
      <c r="O157" s="346"/>
      <c r="P157" s="346"/>
      <c r="Q157" s="346"/>
      <c r="R157" s="346"/>
      <c r="S157" s="346"/>
      <c r="T157" s="346"/>
      <c r="U157" s="346"/>
      <c r="V157" s="346"/>
      <c r="W157" s="346"/>
      <c r="X157" s="346"/>
      <c r="Y157" s="346"/>
      <c r="Z157" s="346"/>
      <c r="AA157" s="346"/>
      <c r="AB157" s="346"/>
      <c r="AC157" s="346"/>
      <c r="AD157" s="346"/>
      <c r="AE157" s="346"/>
      <c r="AF157" s="346"/>
      <c r="AG157" s="346"/>
      <c r="AH157" s="346"/>
      <c r="AI157" s="346"/>
      <c r="AJ157" s="346"/>
      <c r="AK157" s="346"/>
      <c r="AL157" s="346"/>
      <c r="AM157" s="346"/>
      <c r="AN157" s="346"/>
      <c r="AO157" s="346"/>
      <c r="AP157" s="346"/>
      <c r="AQ157" s="346"/>
      <c r="AR157" s="346"/>
      <c r="AS157" s="346"/>
      <c r="AT157" s="346"/>
    </row>
    <row r="158" spans="1:46" ht="12" customHeight="1" x14ac:dyDescent="0.25">
      <c r="A158" s="346"/>
      <c r="B158" s="346"/>
      <c r="C158" s="346"/>
      <c r="D158" s="346"/>
      <c r="E158" s="346"/>
      <c r="F158" s="346"/>
      <c r="G158" s="346"/>
      <c r="H158" s="346"/>
      <c r="I158" s="346"/>
      <c r="J158" s="346"/>
      <c r="K158" s="346"/>
      <c r="L158" s="346"/>
      <c r="M158" s="346"/>
      <c r="N158" s="346"/>
      <c r="O158" s="346"/>
      <c r="P158" s="346"/>
      <c r="Q158" s="346"/>
      <c r="R158" s="346"/>
      <c r="S158" s="346"/>
      <c r="T158" s="346"/>
      <c r="U158" s="346"/>
      <c r="V158" s="346"/>
      <c r="W158" s="346"/>
      <c r="X158" s="346"/>
      <c r="Y158" s="346"/>
      <c r="Z158" s="346"/>
      <c r="AA158" s="346"/>
      <c r="AB158" s="346"/>
      <c r="AC158" s="346"/>
      <c r="AD158" s="346"/>
      <c r="AE158" s="346"/>
      <c r="AF158" s="346"/>
      <c r="AG158" s="346"/>
      <c r="AH158" s="346"/>
      <c r="AI158" s="346"/>
      <c r="AJ158" s="346"/>
      <c r="AK158" s="346"/>
      <c r="AL158" s="346"/>
      <c r="AM158" s="346"/>
      <c r="AN158" s="346"/>
      <c r="AO158" s="346"/>
      <c r="AP158" s="346"/>
      <c r="AQ158" s="346"/>
      <c r="AR158" s="346"/>
      <c r="AS158" s="346"/>
      <c r="AT158" s="346"/>
    </row>
    <row r="159" spans="1:46" ht="12" customHeight="1" x14ac:dyDescent="0.25">
      <c r="A159" s="346"/>
      <c r="B159" s="346"/>
      <c r="C159" s="346"/>
      <c r="D159" s="346"/>
      <c r="E159" s="346"/>
      <c r="F159" s="346"/>
      <c r="G159" s="346"/>
      <c r="H159" s="346"/>
      <c r="I159" s="346"/>
      <c r="J159" s="346"/>
      <c r="K159" s="346"/>
      <c r="L159" s="346"/>
      <c r="M159" s="346"/>
      <c r="N159" s="346"/>
      <c r="O159" s="346"/>
      <c r="P159" s="346"/>
      <c r="Q159" s="346"/>
      <c r="R159" s="346"/>
      <c r="S159" s="346"/>
      <c r="T159" s="346"/>
      <c r="U159" s="346"/>
      <c r="V159" s="346"/>
      <c r="W159" s="346"/>
      <c r="X159" s="346"/>
      <c r="Y159" s="346"/>
      <c r="Z159" s="346"/>
      <c r="AA159" s="346"/>
      <c r="AB159" s="346"/>
      <c r="AC159" s="346"/>
      <c r="AD159" s="346"/>
      <c r="AE159" s="346"/>
      <c r="AF159" s="346"/>
      <c r="AG159" s="346"/>
      <c r="AH159" s="346"/>
      <c r="AI159" s="346"/>
      <c r="AJ159" s="346"/>
      <c r="AK159" s="346"/>
      <c r="AL159" s="346"/>
      <c r="AM159" s="346"/>
      <c r="AN159" s="346"/>
      <c r="AO159" s="346"/>
      <c r="AP159" s="346"/>
      <c r="AQ159" s="346"/>
      <c r="AR159" s="346"/>
      <c r="AS159" s="346"/>
      <c r="AT159" s="346"/>
    </row>
    <row r="160" spans="1:46" ht="12" customHeight="1" x14ac:dyDescent="0.25">
      <c r="A160" s="346"/>
      <c r="B160" s="346"/>
      <c r="C160" s="346"/>
      <c r="D160" s="346"/>
      <c r="E160" s="346"/>
      <c r="F160" s="346"/>
      <c r="G160" s="346"/>
      <c r="H160" s="346"/>
      <c r="I160" s="346"/>
      <c r="J160" s="346"/>
      <c r="K160" s="346"/>
      <c r="L160" s="346"/>
      <c r="M160" s="346"/>
      <c r="N160" s="346"/>
      <c r="O160" s="346"/>
      <c r="P160" s="346"/>
      <c r="Q160" s="346"/>
      <c r="R160" s="346"/>
      <c r="S160" s="346"/>
      <c r="T160" s="346"/>
      <c r="U160" s="346"/>
      <c r="V160" s="346"/>
      <c r="W160" s="346"/>
      <c r="X160" s="346"/>
      <c r="Y160" s="346"/>
      <c r="Z160" s="346"/>
      <c r="AA160" s="346"/>
      <c r="AB160" s="346"/>
      <c r="AC160" s="346"/>
      <c r="AD160" s="346"/>
      <c r="AE160" s="346"/>
      <c r="AF160" s="346"/>
      <c r="AG160" s="346"/>
      <c r="AH160" s="346"/>
      <c r="AI160" s="346"/>
      <c r="AJ160" s="346"/>
      <c r="AK160" s="346"/>
      <c r="AL160" s="346"/>
      <c r="AM160" s="346"/>
      <c r="AN160" s="346"/>
      <c r="AO160" s="346"/>
      <c r="AP160" s="346"/>
      <c r="AQ160" s="346"/>
      <c r="AR160" s="346"/>
      <c r="AS160" s="346"/>
      <c r="AT160" s="346"/>
    </row>
    <row r="161" spans="1:46" ht="12" customHeight="1" x14ac:dyDescent="0.25">
      <c r="A161" s="346"/>
      <c r="B161" s="346"/>
      <c r="C161" s="346"/>
      <c r="D161" s="346"/>
      <c r="E161" s="346"/>
      <c r="F161" s="346"/>
      <c r="G161" s="346"/>
      <c r="H161" s="346"/>
      <c r="I161" s="346"/>
      <c r="J161" s="346"/>
      <c r="K161" s="346"/>
      <c r="L161" s="346"/>
      <c r="M161" s="346"/>
      <c r="N161" s="346"/>
      <c r="O161" s="346"/>
      <c r="P161" s="346"/>
      <c r="Q161" s="346"/>
      <c r="R161" s="346"/>
      <c r="S161" s="346"/>
      <c r="T161" s="346"/>
      <c r="U161" s="346"/>
      <c r="V161" s="346"/>
      <c r="W161" s="346"/>
      <c r="X161" s="346"/>
      <c r="Y161" s="346"/>
      <c r="Z161" s="346"/>
      <c r="AA161" s="346"/>
      <c r="AB161" s="346"/>
      <c r="AC161" s="346"/>
      <c r="AD161" s="346"/>
      <c r="AE161" s="346"/>
      <c r="AF161" s="346"/>
      <c r="AG161" s="346"/>
      <c r="AH161" s="346"/>
      <c r="AI161" s="346"/>
      <c r="AJ161" s="346"/>
      <c r="AK161" s="346"/>
      <c r="AL161" s="346"/>
      <c r="AM161" s="346"/>
      <c r="AN161" s="346"/>
      <c r="AO161" s="346"/>
      <c r="AP161" s="346"/>
      <c r="AQ161" s="346"/>
      <c r="AR161" s="346"/>
      <c r="AS161" s="346"/>
      <c r="AT161" s="346"/>
    </row>
    <row r="162" spans="1:46" ht="12" customHeight="1" x14ac:dyDescent="0.25">
      <c r="A162" s="346"/>
      <c r="B162" s="346"/>
      <c r="C162" s="346"/>
      <c r="D162" s="346"/>
      <c r="E162" s="346"/>
      <c r="F162" s="346"/>
      <c r="G162" s="346"/>
      <c r="H162" s="346"/>
      <c r="I162" s="346"/>
      <c r="J162" s="346"/>
      <c r="K162" s="346"/>
      <c r="L162" s="346"/>
      <c r="M162" s="346"/>
      <c r="N162" s="346"/>
      <c r="O162" s="346"/>
      <c r="P162" s="346"/>
      <c r="Q162" s="346"/>
      <c r="R162" s="346"/>
      <c r="S162" s="346"/>
      <c r="T162" s="346"/>
      <c r="U162" s="346"/>
      <c r="V162" s="346"/>
      <c r="W162" s="346"/>
      <c r="X162" s="346"/>
      <c r="Y162" s="346"/>
      <c r="Z162" s="346"/>
      <c r="AA162" s="346"/>
      <c r="AB162" s="346"/>
      <c r="AC162" s="346"/>
      <c r="AD162" s="346"/>
      <c r="AE162" s="346"/>
      <c r="AF162" s="346"/>
      <c r="AG162" s="346"/>
      <c r="AH162" s="346"/>
      <c r="AI162" s="346"/>
      <c r="AJ162" s="346"/>
      <c r="AK162" s="346"/>
      <c r="AL162" s="346"/>
      <c r="AM162" s="346"/>
      <c r="AN162" s="346"/>
      <c r="AO162" s="346"/>
      <c r="AP162" s="346"/>
      <c r="AQ162" s="346"/>
      <c r="AR162" s="346"/>
      <c r="AS162" s="346"/>
      <c r="AT162" s="346"/>
    </row>
    <row r="163" spans="1:46" ht="12" customHeight="1" x14ac:dyDescent="0.25">
      <c r="A163" s="346"/>
      <c r="B163" s="346"/>
      <c r="C163" s="346"/>
      <c r="D163" s="346"/>
      <c r="E163" s="346"/>
      <c r="F163" s="346"/>
      <c r="G163" s="346"/>
      <c r="H163" s="346"/>
      <c r="I163" s="346"/>
      <c r="J163" s="346"/>
      <c r="K163" s="346"/>
      <c r="L163" s="346"/>
      <c r="M163" s="346"/>
      <c r="N163" s="346"/>
      <c r="O163" s="346"/>
      <c r="P163" s="346"/>
      <c r="Q163" s="346"/>
      <c r="R163" s="346"/>
      <c r="S163" s="346"/>
      <c r="T163" s="346"/>
      <c r="U163" s="346"/>
      <c r="V163" s="346"/>
      <c r="W163" s="346"/>
      <c r="X163" s="346"/>
      <c r="Y163" s="346"/>
      <c r="Z163" s="346"/>
      <c r="AA163" s="346"/>
      <c r="AB163" s="346"/>
      <c r="AC163" s="346"/>
      <c r="AD163" s="346"/>
      <c r="AE163" s="346"/>
      <c r="AF163" s="346"/>
      <c r="AG163" s="346"/>
      <c r="AH163" s="346"/>
      <c r="AI163" s="346"/>
      <c r="AJ163" s="346"/>
      <c r="AK163" s="346"/>
      <c r="AL163" s="346"/>
      <c r="AM163" s="346"/>
      <c r="AN163" s="346"/>
      <c r="AO163" s="346"/>
      <c r="AP163" s="346"/>
      <c r="AQ163" s="346"/>
      <c r="AR163" s="346"/>
      <c r="AS163" s="346"/>
      <c r="AT163" s="346"/>
    </row>
    <row r="164" spans="1:46" ht="12" customHeight="1" x14ac:dyDescent="0.25">
      <c r="A164" s="346"/>
      <c r="B164" s="346"/>
      <c r="C164" s="346"/>
      <c r="D164" s="346"/>
      <c r="E164" s="346"/>
      <c r="F164" s="346"/>
      <c r="G164" s="346"/>
      <c r="H164" s="346"/>
      <c r="I164" s="346"/>
      <c r="J164" s="346"/>
      <c r="K164" s="346"/>
      <c r="L164" s="346"/>
      <c r="M164" s="346"/>
      <c r="N164" s="346"/>
      <c r="O164" s="346"/>
      <c r="P164" s="346"/>
      <c r="Q164" s="346"/>
      <c r="R164" s="346"/>
      <c r="S164" s="346"/>
      <c r="T164" s="346"/>
      <c r="U164" s="346"/>
      <c r="V164" s="346"/>
      <c r="W164" s="346"/>
      <c r="X164" s="346"/>
      <c r="Y164" s="346"/>
      <c r="Z164" s="346"/>
      <c r="AA164" s="346"/>
      <c r="AB164" s="346"/>
      <c r="AC164" s="346"/>
      <c r="AD164" s="346"/>
      <c r="AE164" s="346"/>
      <c r="AF164" s="346"/>
      <c r="AG164" s="346"/>
      <c r="AH164" s="346"/>
      <c r="AI164" s="346"/>
      <c r="AJ164" s="346"/>
      <c r="AK164" s="346"/>
      <c r="AL164" s="346"/>
      <c r="AM164" s="346"/>
      <c r="AN164" s="346"/>
      <c r="AO164" s="346"/>
      <c r="AP164" s="346"/>
      <c r="AQ164" s="346"/>
      <c r="AR164" s="346"/>
      <c r="AS164" s="346"/>
      <c r="AT164" s="346"/>
    </row>
    <row r="165" spans="1:46" ht="12" customHeight="1" x14ac:dyDescent="0.25">
      <c r="A165" s="346"/>
      <c r="B165" s="346"/>
      <c r="C165" s="346"/>
      <c r="D165" s="346"/>
      <c r="E165" s="346"/>
      <c r="F165" s="346"/>
      <c r="G165" s="346"/>
      <c r="H165" s="346"/>
      <c r="I165" s="346"/>
      <c r="J165" s="346"/>
      <c r="K165" s="346"/>
      <c r="L165" s="346"/>
      <c r="M165" s="346"/>
      <c r="N165" s="346"/>
      <c r="O165" s="346"/>
      <c r="P165" s="346"/>
      <c r="Q165" s="346"/>
      <c r="R165" s="346"/>
      <c r="S165" s="346"/>
      <c r="T165" s="346"/>
      <c r="U165" s="346"/>
      <c r="V165" s="346"/>
      <c r="W165" s="346"/>
      <c r="X165" s="346"/>
      <c r="Y165" s="346"/>
      <c r="Z165" s="346"/>
      <c r="AA165" s="346"/>
      <c r="AB165" s="346"/>
      <c r="AC165" s="346"/>
      <c r="AD165" s="346"/>
      <c r="AE165" s="346"/>
      <c r="AF165" s="346"/>
      <c r="AG165" s="346"/>
      <c r="AH165" s="346"/>
      <c r="AI165" s="346"/>
      <c r="AJ165" s="346"/>
      <c r="AK165" s="346"/>
      <c r="AL165" s="346"/>
      <c r="AM165" s="346"/>
      <c r="AN165" s="346"/>
      <c r="AO165" s="346"/>
      <c r="AP165" s="346"/>
      <c r="AQ165" s="346"/>
      <c r="AR165" s="346"/>
      <c r="AS165" s="346"/>
      <c r="AT165" s="346"/>
    </row>
    <row r="166" spans="1:46" ht="12" customHeight="1" x14ac:dyDescent="0.25">
      <c r="A166" s="346"/>
      <c r="B166" s="346"/>
      <c r="C166" s="346"/>
      <c r="D166" s="346"/>
      <c r="E166" s="346"/>
      <c r="F166" s="346"/>
      <c r="G166" s="346"/>
      <c r="H166" s="346"/>
      <c r="I166" s="346"/>
      <c r="J166" s="346"/>
      <c r="K166" s="346"/>
      <c r="L166" s="346"/>
      <c r="M166" s="346"/>
      <c r="N166" s="346"/>
      <c r="O166" s="346"/>
      <c r="P166" s="346"/>
      <c r="Q166" s="346"/>
      <c r="R166" s="346"/>
      <c r="S166" s="346"/>
      <c r="T166" s="346"/>
      <c r="U166" s="346"/>
      <c r="V166" s="346"/>
      <c r="W166" s="346"/>
      <c r="X166" s="346"/>
      <c r="Y166" s="346"/>
      <c r="Z166" s="346"/>
      <c r="AA166" s="346"/>
      <c r="AB166" s="346"/>
      <c r="AC166" s="346"/>
      <c r="AD166" s="346"/>
      <c r="AE166" s="346"/>
      <c r="AF166" s="346"/>
      <c r="AG166" s="346"/>
      <c r="AH166" s="346"/>
      <c r="AI166" s="346"/>
      <c r="AJ166" s="346"/>
      <c r="AK166" s="346"/>
      <c r="AL166" s="346"/>
      <c r="AM166" s="346"/>
      <c r="AN166" s="346"/>
      <c r="AO166" s="346"/>
      <c r="AP166" s="346"/>
      <c r="AQ166" s="346"/>
      <c r="AR166" s="346"/>
      <c r="AS166" s="346"/>
      <c r="AT166" s="346"/>
    </row>
    <row r="167" spans="1:46" ht="12" customHeight="1" x14ac:dyDescent="0.25">
      <c r="A167" s="346"/>
      <c r="B167" s="346"/>
      <c r="C167" s="346"/>
      <c r="D167" s="346"/>
      <c r="E167" s="346"/>
      <c r="F167" s="346"/>
      <c r="G167" s="346"/>
      <c r="H167" s="346"/>
      <c r="I167" s="346"/>
      <c r="J167" s="346"/>
      <c r="K167" s="346"/>
      <c r="L167" s="346"/>
      <c r="M167" s="346"/>
      <c r="N167" s="346"/>
      <c r="O167" s="346"/>
      <c r="P167" s="346"/>
      <c r="Q167" s="346"/>
      <c r="R167" s="346"/>
      <c r="S167" s="346"/>
      <c r="T167" s="346"/>
      <c r="U167" s="346"/>
      <c r="V167" s="346"/>
      <c r="W167" s="346"/>
      <c r="X167" s="346"/>
      <c r="Y167" s="346"/>
      <c r="Z167" s="346"/>
      <c r="AA167" s="346"/>
      <c r="AB167" s="346"/>
      <c r="AC167" s="346"/>
      <c r="AD167" s="346"/>
      <c r="AE167" s="346"/>
      <c r="AF167" s="346"/>
      <c r="AG167" s="346"/>
      <c r="AH167" s="346"/>
      <c r="AI167" s="346"/>
      <c r="AJ167" s="346"/>
      <c r="AK167" s="346"/>
      <c r="AL167" s="346"/>
      <c r="AM167" s="346"/>
      <c r="AN167" s="346"/>
      <c r="AO167" s="346"/>
      <c r="AP167" s="346"/>
      <c r="AQ167" s="346"/>
      <c r="AR167" s="346"/>
      <c r="AS167" s="346"/>
      <c r="AT167" s="346"/>
    </row>
    <row r="168" spans="1:46" ht="12" customHeight="1" x14ac:dyDescent="0.25">
      <c r="A168" s="346"/>
      <c r="B168" s="346"/>
      <c r="C168" s="346"/>
      <c r="D168" s="346"/>
      <c r="E168" s="346"/>
      <c r="F168" s="346"/>
      <c r="G168" s="346"/>
      <c r="H168" s="346"/>
      <c r="I168" s="346"/>
      <c r="J168" s="346"/>
      <c r="K168" s="346"/>
      <c r="L168" s="346"/>
      <c r="M168" s="346"/>
      <c r="N168" s="346"/>
      <c r="O168" s="346"/>
      <c r="P168" s="346"/>
      <c r="Q168" s="346"/>
      <c r="R168" s="346"/>
      <c r="S168" s="346"/>
      <c r="T168" s="346"/>
      <c r="U168" s="346"/>
      <c r="V168" s="346"/>
      <c r="W168" s="346"/>
      <c r="X168" s="346"/>
      <c r="Y168" s="346"/>
      <c r="Z168" s="346"/>
      <c r="AA168" s="346"/>
      <c r="AB168" s="346"/>
      <c r="AC168" s="346"/>
      <c r="AD168" s="346"/>
      <c r="AE168" s="346"/>
      <c r="AF168" s="346"/>
      <c r="AG168" s="346"/>
      <c r="AH168" s="346"/>
      <c r="AI168" s="346"/>
      <c r="AJ168" s="346"/>
      <c r="AK168" s="346"/>
      <c r="AL168" s="346"/>
      <c r="AM168" s="346"/>
      <c r="AN168" s="346"/>
      <c r="AO168" s="346"/>
      <c r="AP168" s="346"/>
      <c r="AQ168" s="346"/>
      <c r="AR168" s="346"/>
      <c r="AS168" s="346"/>
      <c r="AT168" s="346"/>
    </row>
    <row r="169" spans="1:46" ht="12" customHeight="1" x14ac:dyDescent="0.25">
      <c r="A169" s="346"/>
      <c r="B169" s="346"/>
      <c r="C169" s="346"/>
      <c r="D169" s="346"/>
      <c r="E169" s="346"/>
      <c r="F169" s="346"/>
      <c r="G169" s="346"/>
      <c r="H169" s="346"/>
      <c r="I169" s="346"/>
      <c r="J169" s="346"/>
      <c r="K169" s="346"/>
      <c r="L169" s="346"/>
      <c r="M169" s="346"/>
      <c r="N169" s="346"/>
      <c r="O169" s="346"/>
      <c r="P169" s="346"/>
      <c r="Q169" s="346"/>
      <c r="R169" s="346"/>
      <c r="S169" s="346"/>
      <c r="T169" s="346"/>
      <c r="U169" s="346"/>
      <c r="V169" s="346"/>
      <c r="W169" s="346"/>
      <c r="X169" s="346"/>
      <c r="Y169" s="346"/>
      <c r="Z169" s="346"/>
      <c r="AA169" s="346"/>
      <c r="AB169" s="346"/>
      <c r="AC169" s="346"/>
      <c r="AD169" s="346"/>
      <c r="AE169" s="346"/>
      <c r="AF169" s="346"/>
      <c r="AG169" s="346"/>
      <c r="AH169" s="346"/>
      <c r="AI169" s="346"/>
      <c r="AJ169" s="346"/>
      <c r="AK169" s="346"/>
      <c r="AL169" s="346"/>
      <c r="AM169" s="346"/>
      <c r="AN169" s="346"/>
      <c r="AO169" s="346"/>
      <c r="AP169" s="346"/>
      <c r="AQ169" s="346"/>
      <c r="AR169" s="346"/>
      <c r="AS169" s="346"/>
      <c r="AT169" s="346"/>
    </row>
    <row r="170" spans="1:46" ht="12" customHeight="1" x14ac:dyDescent="0.25">
      <c r="A170" s="346"/>
      <c r="B170" s="346"/>
      <c r="C170" s="346"/>
      <c r="D170" s="346"/>
      <c r="E170" s="346"/>
      <c r="F170" s="346"/>
      <c r="G170" s="346"/>
      <c r="H170" s="346"/>
      <c r="I170" s="346"/>
      <c r="J170" s="346"/>
      <c r="K170" s="346"/>
      <c r="L170" s="346"/>
      <c r="M170" s="346"/>
      <c r="N170" s="346"/>
      <c r="O170" s="346"/>
      <c r="P170" s="346"/>
      <c r="Q170" s="346"/>
      <c r="R170" s="346"/>
      <c r="S170" s="346"/>
      <c r="T170" s="346"/>
      <c r="U170" s="346"/>
      <c r="V170" s="346"/>
      <c r="W170" s="346"/>
      <c r="X170" s="346"/>
      <c r="Y170" s="346"/>
      <c r="Z170" s="346"/>
      <c r="AA170" s="346"/>
      <c r="AB170" s="346"/>
      <c r="AC170" s="346"/>
      <c r="AD170" s="346"/>
      <c r="AE170" s="346"/>
      <c r="AF170" s="346"/>
      <c r="AG170" s="346"/>
      <c r="AH170" s="346"/>
      <c r="AI170" s="346"/>
      <c r="AJ170" s="346"/>
      <c r="AK170" s="346"/>
      <c r="AL170" s="346"/>
      <c r="AM170" s="346"/>
      <c r="AN170" s="346"/>
      <c r="AO170" s="346"/>
      <c r="AP170" s="346"/>
      <c r="AQ170" s="346"/>
      <c r="AR170" s="346"/>
      <c r="AS170" s="346"/>
      <c r="AT170" s="346"/>
    </row>
    <row r="171" spans="1:46" ht="12" customHeight="1" x14ac:dyDescent="0.25">
      <c r="A171" s="346"/>
      <c r="B171" s="346"/>
      <c r="C171" s="346"/>
      <c r="D171" s="346"/>
      <c r="E171" s="346"/>
      <c r="F171" s="346"/>
      <c r="G171" s="346"/>
      <c r="H171" s="346"/>
      <c r="I171" s="346"/>
      <c r="J171" s="346"/>
      <c r="K171" s="346"/>
      <c r="L171" s="346"/>
      <c r="M171" s="346"/>
      <c r="N171" s="346"/>
      <c r="O171" s="346"/>
      <c r="P171" s="346"/>
      <c r="Q171" s="346"/>
      <c r="R171" s="346"/>
      <c r="S171" s="346"/>
      <c r="T171" s="346"/>
      <c r="U171" s="346"/>
      <c r="V171" s="346"/>
      <c r="W171" s="346"/>
      <c r="X171" s="346"/>
      <c r="Y171" s="346"/>
      <c r="Z171" s="346"/>
      <c r="AA171" s="346"/>
      <c r="AB171" s="346"/>
      <c r="AC171" s="346"/>
      <c r="AD171" s="346"/>
      <c r="AE171" s="346"/>
      <c r="AF171" s="346"/>
      <c r="AG171" s="346"/>
      <c r="AH171" s="346"/>
      <c r="AI171" s="346"/>
      <c r="AJ171" s="346"/>
      <c r="AK171" s="346"/>
      <c r="AL171" s="346"/>
      <c r="AM171" s="346"/>
      <c r="AN171" s="346"/>
      <c r="AO171" s="346"/>
      <c r="AP171" s="346"/>
      <c r="AQ171" s="346"/>
      <c r="AR171" s="346"/>
      <c r="AS171" s="346"/>
      <c r="AT171" s="346"/>
    </row>
    <row r="172" spans="1:46" ht="12" customHeight="1" x14ac:dyDescent="0.25">
      <c r="A172" s="346"/>
      <c r="B172" s="346"/>
      <c r="C172" s="346"/>
      <c r="D172" s="346"/>
      <c r="E172" s="346"/>
      <c r="F172" s="346"/>
      <c r="G172" s="346"/>
      <c r="H172" s="346"/>
      <c r="I172" s="346"/>
      <c r="J172" s="346"/>
      <c r="K172" s="346"/>
      <c r="L172" s="346"/>
      <c r="M172" s="346"/>
      <c r="N172" s="346"/>
      <c r="O172" s="346"/>
      <c r="P172" s="346"/>
      <c r="Q172" s="346"/>
      <c r="R172" s="346"/>
      <c r="S172" s="346"/>
      <c r="T172" s="346"/>
      <c r="U172" s="346"/>
      <c r="V172" s="346"/>
      <c r="W172" s="346"/>
      <c r="X172" s="346"/>
      <c r="Y172" s="346"/>
      <c r="Z172" s="346"/>
      <c r="AA172" s="346"/>
      <c r="AB172" s="346"/>
      <c r="AC172" s="346"/>
      <c r="AD172" s="346"/>
      <c r="AE172" s="346"/>
      <c r="AF172" s="346"/>
      <c r="AG172" s="346"/>
      <c r="AH172" s="346"/>
      <c r="AI172" s="346"/>
      <c r="AJ172" s="346"/>
      <c r="AK172" s="346"/>
      <c r="AL172" s="346"/>
      <c r="AM172" s="346"/>
      <c r="AN172" s="346"/>
      <c r="AO172" s="346"/>
      <c r="AP172" s="346"/>
      <c r="AQ172" s="346"/>
      <c r="AR172" s="346"/>
      <c r="AS172" s="346"/>
      <c r="AT172" s="346"/>
    </row>
    <row r="173" spans="1:46" ht="12" customHeight="1" x14ac:dyDescent="0.25">
      <c r="A173" s="346"/>
      <c r="B173" s="346"/>
      <c r="C173" s="346"/>
      <c r="D173" s="346"/>
      <c r="E173" s="346"/>
      <c r="F173" s="346"/>
      <c r="G173" s="346"/>
      <c r="H173" s="346"/>
      <c r="I173" s="346"/>
      <c r="J173" s="346"/>
      <c r="K173" s="346"/>
      <c r="L173" s="346"/>
      <c r="M173" s="346"/>
      <c r="N173" s="346"/>
      <c r="O173" s="346"/>
      <c r="P173" s="346"/>
      <c r="Q173" s="346"/>
      <c r="R173" s="346"/>
      <c r="S173" s="346"/>
      <c r="T173" s="346"/>
      <c r="U173" s="346"/>
      <c r="V173" s="346"/>
      <c r="W173" s="346"/>
      <c r="X173" s="346"/>
      <c r="Y173" s="346"/>
      <c r="Z173" s="346"/>
      <c r="AA173" s="346"/>
      <c r="AB173" s="346"/>
      <c r="AC173" s="346"/>
      <c r="AD173" s="346"/>
      <c r="AE173" s="346"/>
      <c r="AF173" s="346"/>
      <c r="AG173" s="346"/>
      <c r="AH173" s="346"/>
      <c r="AI173" s="346"/>
      <c r="AJ173" s="346"/>
      <c r="AK173" s="346"/>
      <c r="AL173" s="346"/>
      <c r="AM173" s="346"/>
      <c r="AN173" s="346"/>
      <c r="AO173" s="346"/>
      <c r="AP173" s="346"/>
      <c r="AQ173" s="346"/>
      <c r="AR173" s="346"/>
      <c r="AS173" s="346"/>
      <c r="AT173" s="346"/>
    </row>
    <row r="174" spans="1:46" ht="12" customHeight="1" x14ac:dyDescent="0.25">
      <c r="A174" s="346"/>
      <c r="B174" s="346"/>
      <c r="C174" s="346"/>
      <c r="D174" s="346"/>
      <c r="E174" s="346"/>
      <c r="F174" s="346"/>
      <c r="G174" s="346"/>
      <c r="H174" s="346"/>
      <c r="I174" s="346"/>
      <c r="J174" s="346"/>
      <c r="K174" s="346"/>
      <c r="L174" s="346"/>
      <c r="M174" s="346"/>
      <c r="N174" s="346"/>
      <c r="O174" s="346"/>
      <c r="P174" s="346"/>
      <c r="Q174" s="346"/>
      <c r="R174" s="346"/>
      <c r="S174" s="346"/>
      <c r="T174" s="346"/>
      <c r="U174" s="346"/>
      <c r="V174" s="346"/>
      <c r="W174" s="346"/>
      <c r="X174" s="346"/>
      <c r="Y174" s="346"/>
      <c r="Z174" s="346"/>
      <c r="AA174" s="346"/>
      <c r="AB174" s="346"/>
      <c r="AC174" s="346"/>
      <c r="AD174" s="346"/>
      <c r="AE174" s="346"/>
      <c r="AF174" s="346"/>
      <c r="AG174" s="346"/>
      <c r="AH174" s="346"/>
      <c r="AI174" s="346"/>
      <c r="AJ174" s="346"/>
      <c r="AK174" s="346"/>
      <c r="AL174" s="346"/>
      <c r="AM174" s="346"/>
      <c r="AN174" s="346"/>
      <c r="AO174" s="346"/>
      <c r="AP174" s="346"/>
      <c r="AQ174" s="346"/>
      <c r="AR174" s="346"/>
      <c r="AS174" s="346"/>
      <c r="AT174" s="346"/>
    </row>
    <row r="175" spans="1:46" ht="12" customHeight="1" x14ac:dyDescent="0.25">
      <c r="A175" s="346"/>
      <c r="B175" s="346"/>
      <c r="C175" s="346"/>
      <c r="D175" s="346"/>
      <c r="E175" s="346"/>
      <c r="F175" s="346"/>
      <c r="G175" s="346"/>
      <c r="H175" s="346"/>
      <c r="I175" s="346"/>
      <c r="J175" s="346"/>
      <c r="K175" s="346"/>
      <c r="L175" s="346"/>
      <c r="M175" s="346"/>
      <c r="N175" s="346"/>
      <c r="O175" s="346"/>
      <c r="P175" s="346"/>
      <c r="Q175" s="346"/>
      <c r="R175" s="346"/>
      <c r="S175" s="346"/>
      <c r="T175" s="346"/>
      <c r="U175" s="346"/>
      <c r="V175" s="346"/>
      <c r="W175" s="346"/>
      <c r="X175" s="346"/>
      <c r="Y175" s="346"/>
      <c r="Z175" s="346"/>
      <c r="AA175" s="346"/>
      <c r="AB175" s="346"/>
      <c r="AC175" s="346"/>
      <c r="AD175" s="346"/>
      <c r="AE175" s="346"/>
      <c r="AF175" s="346"/>
      <c r="AG175" s="346"/>
      <c r="AH175" s="346"/>
      <c r="AI175" s="346"/>
      <c r="AJ175" s="346"/>
      <c r="AK175" s="346"/>
      <c r="AL175" s="346"/>
      <c r="AM175" s="346"/>
      <c r="AN175" s="346"/>
      <c r="AO175" s="346"/>
      <c r="AP175" s="346"/>
      <c r="AQ175" s="346"/>
      <c r="AR175" s="346"/>
      <c r="AS175" s="346"/>
      <c r="AT175" s="346"/>
    </row>
    <row r="176" spans="1:46" ht="12" customHeight="1" x14ac:dyDescent="0.25">
      <c r="A176" s="346"/>
      <c r="B176" s="346"/>
      <c r="C176" s="346"/>
      <c r="D176" s="346"/>
      <c r="E176" s="346"/>
      <c r="F176" s="346"/>
      <c r="G176" s="346"/>
      <c r="H176" s="346"/>
      <c r="I176" s="346"/>
      <c r="J176" s="346"/>
      <c r="K176" s="346"/>
      <c r="L176" s="346"/>
      <c r="M176" s="346"/>
      <c r="N176" s="346"/>
      <c r="O176" s="346"/>
      <c r="P176" s="346"/>
      <c r="Q176" s="346"/>
      <c r="R176" s="346"/>
      <c r="S176" s="346"/>
      <c r="T176" s="346"/>
      <c r="U176" s="346"/>
      <c r="V176" s="346"/>
      <c r="W176" s="346"/>
      <c r="X176" s="346"/>
      <c r="Y176" s="346"/>
      <c r="Z176" s="346"/>
      <c r="AA176" s="346"/>
      <c r="AB176" s="346"/>
      <c r="AC176" s="346"/>
      <c r="AD176" s="346"/>
      <c r="AE176" s="346"/>
      <c r="AF176" s="346"/>
      <c r="AG176" s="346"/>
      <c r="AH176" s="346"/>
      <c r="AI176" s="346"/>
      <c r="AJ176" s="346"/>
      <c r="AK176" s="346"/>
      <c r="AL176" s="346"/>
      <c r="AM176" s="346"/>
      <c r="AN176" s="346"/>
      <c r="AO176" s="346"/>
      <c r="AP176" s="346"/>
      <c r="AQ176" s="346"/>
      <c r="AR176" s="346"/>
      <c r="AS176" s="346"/>
      <c r="AT176" s="346"/>
    </row>
    <row r="177" spans="1:46" ht="12" customHeight="1" x14ac:dyDescent="0.25">
      <c r="A177" s="346"/>
      <c r="B177" s="346"/>
      <c r="C177" s="346"/>
      <c r="D177" s="346"/>
      <c r="E177" s="346"/>
      <c r="F177" s="346"/>
      <c r="G177" s="346"/>
      <c r="H177" s="346"/>
      <c r="I177" s="346"/>
      <c r="J177" s="346"/>
      <c r="K177" s="346"/>
      <c r="L177" s="346"/>
      <c r="M177" s="346"/>
      <c r="N177" s="346"/>
      <c r="O177" s="346"/>
      <c r="P177" s="346"/>
      <c r="Q177" s="346"/>
      <c r="R177" s="346"/>
      <c r="S177" s="346"/>
      <c r="T177" s="346"/>
      <c r="U177" s="346"/>
      <c r="V177" s="346"/>
      <c r="W177" s="346"/>
      <c r="X177" s="346"/>
      <c r="Y177" s="346"/>
      <c r="Z177" s="346"/>
      <c r="AA177" s="346"/>
      <c r="AB177" s="346"/>
      <c r="AC177" s="346"/>
      <c r="AD177" s="346"/>
      <c r="AE177" s="346"/>
      <c r="AF177" s="346"/>
      <c r="AG177" s="346"/>
      <c r="AH177" s="346"/>
      <c r="AI177" s="346"/>
      <c r="AJ177" s="346"/>
      <c r="AK177" s="346"/>
      <c r="AL177" s="346"/>
      <c r="AM177" s="346"/>
      <c r="AN177" s="346"/>
      <c r="AO177" s="346"/>
      <c r="AP177" s="346"/>
      <c r="AQ177" s="346"/>
      <c r="AR177" s="346"/>
      <c r="AS177" s="346"/>
      <c r="AT177" s="346"/>
    </row>
    <row r="178" spans="1:46" ht="12" customHeight="1" x14ac:dyDescent="0.25">
      <c r="A178" s="346"/>
      <c r="B178" s="346"/>
      <c r="C178" s="346"/>
      <c r="D178" s="346"/>
      <c r="E178" s="346"/>
      <c r="F178" s="346"/>
      <c r="G178" s="346"/>
      <c r="H178" s="346"/>
      <c r="I178" s="346"/>
      <c r="J178" s="346"/>
      <c r="K178" s="346"/>
      <c r="L178" s="346"/>
      <c r="M178" s="346"/>
      <c r="N178" s="346"/>
      <c r="O178" s="346"/>
      <c r="P178" s="346"/>
      <c r="Q178" s="346"/>
      <c r="R178" s="346"/>
      <c r="S178" s="346"/>
      <c r="T178" s="346"/>
      <c r="U178" s="346"/>
      <c r="V178" s="346"/>
      <c r="W178" s="346"/>
      <c r="X178" s="346"/>
      <c r="Y178" s="346"/>
      <c r="Z178" s="346"/>
      <c r="AA178" s="346"/>
      <c r="AB178" s="346"/>
      <c r="AC178" s="346"/>
      <c r="AD178" s="346"/>
      <c r="AE178" s="346"/>
      <c r="AF178" s="346"/>
      <c r="AG178" s="346"/>
      <c r="AH178" s="346"/>
      <c r="AI178" s="346"/>
      <c r="AJ178" s="346"/>
      <c r="AK178" s="346"/>
      <c r="AL178" s="346"/>
      <c r="AM178" s="346"/>
      <c r="AN178" s="346"/>
      <c r="AO178" s="346"/>
      <c r="AP178" s="346"/>
      <c r="AQ178" s="346"/>
      <c r="AR178" s="346"/>
      <c r="AS178" s="346"/>
      <c r="AT178" s="346"/>
    </row>
    <row r="179" spans="1:46" ht="12" customHeight="1" x14ac:dyDescent="0.25">
      <c r="A179" s="346"/>
      <c r="B179" s="346"/>
      <c r="C179" s="346"/>
      <c r="D179" s="346"/>
      <c r="E179" s="346"/>
      <c r="F179" s="346"/>
      <c r="G179" s="346"/>
      <c r="H179" s="346"/>
      <c r="I179" s="346"/>
      <c r="J179" s="346"/>
      <c r="K179" s="346"/>
      <c r="L179" s="346"/>
      <c r="M179" s="346"/>
      <c r="N179" s="346"/>
      <c r="O179" s="346"/>
      <c r="P179" s="346"/>
      <c r="Q179" s="346"/>
      <c r="R179" s="346"/>
      <c r="S179" s="346"/>
      <c r="T179" s="346"/>
      <c r="U179" s="346"/>
      <c r="V179" s="346"/>
      <c r="W179" s="346"/>
      <c r="X179" s="346"/>
      <c r="Y179" s="346"/>
      <c r="Z179" s="346"/>
      <c r="AA179" s="346"/>
      <c r="AB179" s="346"/>
      <c r="AC179" s="346"/>
      <c r="AD179" s="346"/>
      <c r="AE179" s="346"/>
      <c r="AF179" s="346"/>
      <c r="AG179" s="346"/>
      <c r="AH179" s="346"/>
      <c r="AI179" s="346"/>
      <c r="AJ179" s="346"/>
      <c r="AK179" s="346"/>
      <c r="AL179" s="346"/>
      <c r="AM179" s="346"/>
      <c r="AN179" s="346"/>
      <c r="AO179" s="346"/>
      <c r="AP179" s="346"/>
      <c r="AQ179" s="346"/>
      <c r="AR179" s="346"/>
      <c r="AS179" s="346"/>
      <c r="AT179" s="346"/>
    </row>
    <row r="180" spans="1:46" ht="12" customHeight="1" x14ac:dyDescent="0.25">
      <c r="A180" s="346"/>
      <c r="B180" s="346"/>
      <c r="C180" s="346"/>
      <c r="D180" s="346"/>
      <c r="E180" s="346"/>
      <c r="F180" s="346"/>
      <c r="G180" s="346"/>
      <c r="H180" s="346"/>
      <c r="I180" s="346"/>
      <c r="J180" s="346"/>
      <c r="K180" s="346"/>
      <c r="L180" s="346"/>
      <c r="M180" s="346"/>
      <c r="N180" s="346"/>
      <c r="O180" s="346"/>
      <c r="P180" s="346"/>
      <c r="Q180" s="346"/>
      <c r="R180" s="346"/>
      <c r="S180" s="346"/>
      <c r="T180" s="346"/>
      <c r="U180" s="346"/>
      <c r="V180" s="346"/>
      <c r="W180" s="346"/>
      <c r="X180" s="346"/>
      <c r="Y180" s="346"/>
      <c r="Z180" s="346"/>
      <c r="AA180" s="346"/>
      <c r="AB180" s="346"/>
      <c r="AC180" s="346"/>
      <c r="AD180" s="346"/>
      <c r="AE180" s="346"/>
      <c r="AF180" s="346"/>
      <c r="AG180" s="346"/>
      <c r="AH180" s="346"/>
      <c r="AI180" s="346"/>
      <c r="AJ180" s="346"/>
      <c r="AK180" s="346"/>
      <c r="AL180" s="346"/>
      <c r="AM180" s="346"/>
      <c r="AN180" s="346"/>
      <c r="AO180" s="346"/>
      <c r="AP180" s="346"/>
      <c r="AQ180" s="346"/>
      <c r="AR180" s="346"/>
      <c r="AS180" s="346"/>
      <c r="AT180" s="346"/>
    </row>
    <row r="181" spans="1:46" ht="12" customHeight="1" x14ac:dyDescent="0.25">
      <c r="A181" s="346"/>
      <c r="B181" s="346"/>
      <c r="C181" s="346"/>
      <c r="D181" s="346"/>
      <c r="E181" s="346"/>
      <c r="F181" s="346"/>
      <c r="G181" s="346"/>
      <c r="H181" s="346"/>
      <c r="I181" s="346"/>
      <c r="J181" s="346"/>
      <c r="K181" s="346"/>
      <c r="L181" s="346"/>
      <c r="M181" s="346"/>
      <c r="N181" s="346"/>
      <c r="O181" s="346"/>
      <c r="P181" s="346"/>
      <c r="Q181" s="346"/>
      <c r="R181" s="346"/>
      <c r="S181" s="346"/>
      <c r="T181" s="346"/>
      <c r="U181" s="346"/>
      <c r="V181" s="346"/>
      <c r="W181" s="346"/>
      <c r="X181" s="346"/>
      <c r="Y181" s="346"/>
      <c r="Z181" s="346"/>
      <c r="AA181" s="346"/>
      <c r="AB181" s="346"/>
      <c r="AC181" s="346"/>
      <c r="AD181" s="346"/>
      <c r="AE181" s="346"/>
      <c r="AF181" s="346"/>
      <c r="AG181" s="346"/>
      <c r="AH181" s="346"/>
      <c r="AI181" s="346"/>
      <c r="AJ181" s="346"/>
      <c r="AK181" s="346"/>
      <c r="AL181" s="346"/>
      <c r="AM181" s="346"/>
      <c r="AN181" s="346"/>
      <c r="AO181" s="346"/>
      <c r="AP181" s="346"/>
      <c r="AQ181" s="346"/>
      <c r="AR181" s="346"/>
      <c r="AS181" s="346"/>
      <c r="AT181" s="346"/>
    </row>
    <row r="182" spans="1:46" ht="12" customHeight="1" x14ac:dyDescent="0.25">
      <c r="A182" s="346"/>
      <c r="B182" s="346"/>
      <c r="C182" s="346"/>
      <c r="D182" s="346"/>
      <c r="E182" s="346"/>
      <c r="F182" s="346"/>
      <c r="G182" s="346"/>
      <c r="H182" s="346"/>
      <c r="I182" s="346"/>
      <c r="J182" s="346"/>
      <c r="K182" s="346"/>
      <c r="L182" s="346"/>
      <c r="M182" s="346"/>
      <c r="N182" s="346"/>
      <c r="O182" s="346"/>
      <c r="P182" s="346"/>
      <c r="Q182" s="346"/>
      <c r="R182" s="346"/>
      <c r="S182" s="346"/>
      <c r="T182" s="346"/>
      <c r="U182" s="346"/>
      <c r="V182" s="346"/>
      <c r="W182" s="346"/>
      <c r="X182" s="346"/>
      <c r="Y182" s="346"/>
      <c r="Z182" s="346"/>
      <c r="AA182" s="346"/>
      <c r="AB182" s="346"/>
      <c r="AC182" s="346"/>
      <c r="AD182" s="346"/>
      <c r="AE182" s="346"/>
      <c r="AF182" s="346"/>
      <c r="AG182" s="346"/>
      <c r="AH182" s="346"/>
      <c r="AI182" s="346"/>
      <c r="AJ182" s="346"/>
      <c r="AK182" s="346"/>
      <c r="AL182" s="346"/>
      <c r="AM182" s="346"/>
      <c r="AN182" s="346"/>
      <c r="AO182" s="346"/>
      <c r="AP182" s="346"/>
      <c r="AQ182" s="346"/>
      <c r="AR182" s="346"/>
      <c r="AS182" s="346"/>
      <c r="AT182" s="346"/>
    </row>
    <row r="183" spans="1:46" ht="12" customHeight="1" x14ac:dyDescent="0.25">
      <c r="A183" s="346"/>
      <c r="B183" s="346"/>
      <c r="C183" s="346"/>
      <c r="D183" s="346"/>
      <c r="E183" s="346"/>
      <c r="F183" s="346"/>
      <c r="G183" s="346"/>
      <c r="H183" s="346"/>
      <c r="I183" s="346"/>
      <c r="J183" s="346"/>
      <c r="K183" s="346"/>
      <c r="L183" s="346"/>
      <c r="M183" s="346"/>
      <c r="N183" s="346"/>
      <c r="O183" s="346"/>
      <c r="P183" s="346"/>
      <c r="Q183" s="346"/>
      <c r="R183" s="346"/>
      <c r="S183" s="346"/>
      <c r="T183" s="346"/>
      <c r="U183" s="346"/>
      <c r="V183" s="346"/>
      <c r="W183" s="346"/>
      <c r="X183" s="346"/>
      <c r="Y183" s="346"/>
      <c r="Z183" s="346"/>
      <c r="AA183" s="346"/>
      <c r="AB183" s="346"/>
      <c r="AC183" s="346"/>
      <c r="AD183" s="346"/>
      <c r="AE183" s="346"/>
      <c r="AF183" s="346"/>
      <c r="AG183" s="346"/>
      <c r="AH183" s="346"/>
      <c r="AI183" s="346"/>
      <c r="AJ183" s="346"/>
      <c r="AK183" s="346"/>
      <c r="AL183" s="346"/>
      <c r="AM183" s="346"/>
      <c r="AN183" s="346"/>
      <c r="AO183" s="346"/>
      <c r="AP183" s="346"/>
      <c r="AQ183" s="346"/>
      <c r="AR183" s="346"/>
      <c r="AS183" s="346"/>
      <c r="AT183" s="346"/>
    </row>
    <row r="184" spans="1:46" ht="12" customHeight="1" x14ac:dyDescent="0.25">
      <c r="A184" s="346"/>
      <c r="B184" s="346"/>
      <c r="C184" s="346"/>
      <c r="D184" s="346"/>
      <c r="E184" s="346"/>
      <c r="F184" s="346"/>
      <c r="G184" s="346"/>
      <c r="H184" s="346"/>
      <c r="I184" s="346"/>
      <c r="J184" s="346"/>
      <c r="K184" s="346"/>
      <c r="L184" s="346"/>
      <c r="M184" s="346"/>
      <c r="N184" s="346"/>
      <c r="O184" s="346"/>
      <c r="P184" s="346"/>
      <c r="Q184" s="346"/>
      <c r="R184" s="346"/>
      <c r="S184" s="346"/>
      <c r="T184" s="346"/>
      <c r="U184" s="346"/>
      <c r="V184" s="346"/>
      <c r="W184" s="346"/>
      <c r="X184" s="346"/>
      <c r="Y184" s="346"/>
      <c r="Z184" s="346"/>
      <c r="AA184" s="346"/>
      <c r="AB184" s="346"/>
      <c r="AC184" s="346"/>
      <c r="AD184" s="346"/>
      <c r="AE184" s="346"/>
      <c r="AF184" s="346"/>
      <c r="AG184" s="346"/>
      <c r="AH184" s="346"/>
      <c r="AI184" s="346"/>
      <c r="AJ184" s="346"/>
      <c r="AK184" s="346"/>
      <c r="AL184" s="346"/>
      <c r="AM184" s="346"/>
      <c r="AN184" s="346"/>
      <c r="AO184" s="346"/>
      <c r="AP184" s="346"/>
      <c r="AQ184" s="346"/>
      <c r="AR184" s="346"/>
      <c r="AS184" s="346"/>
      <c r="AT184" s="346"/>
    </row>
    <row r="185" spans="1:46" ht="12" customHeight="1" x14ac:dyDescent="0.25">
      <c r="A185" s="346"/>
      <c r="B185" s="346"/>
      <c r="C185" s="346"/>
      <c r="D185" s="346"/>
      <c r="E185" s="346"/>
      <c r="F185" s="346"/>
      <c r="G185" s="346"/>
      <c r="H185" s="346"/>
      <c r="I185" s="346"/>
      <c r="J185" s="346"/>
      <c r="K185" s="346"/>
      <c r="L185" s="346"/>
      <c r="M185" s="346"/>
      <c r="N185" s="346"/>
      <c r="O185" s="346"/>
      <c r="P185" s="346"/>
      <c r="Q185" s="346"/>
      <c r="R185" s="346"/>
      <c r="S185" s="346"/>
      <c r="T185" s="346"/>
      <c r="U185" s="346"/>
      <c r="V185" s="346"/>
      <c r="W185" s="346"/>
      <c r="X185" s="346"/>
      <c r="Y185" s="346"/>
      <c r="Z185" s="346"/>
      <c r="AA185" s="346"/>
      <c r="AB185" s="346"/>
      <c r="AC185" s="346"/>
      <c r="AD185" s="346"/>
      <c r="AE185" s="346"/>
      <c r="AF185" s="346"/>
      <c r="AG185" s="346"/>
      <c r="AH185" s="346"/>
      <c r="AI185" s="346"/>
      <c r="AJ185" s="346"/>
      <c r="AK185" s="346"/>
      <c r="AL185" s="346"/>
      <c r="AM185" s="346"/>
      <c r="AN185" s="346"/>
      <c r="AO185" s="346"/>
      <c r="AP185" s="346"/>
      <c r="AQ185" s="346"/>
      <c r="AR185" s="346"/>
      <c r="AS185" s="346"/>
      <c r="AT185" s="346"/>
    </row>
    <row r="186" spans="1:46" ht="12" customHeight="1" x14ac:dyDescent="0.25">
      <c r="A186" s="346"/>
      <c r="B186" s="346"/>
      <c r="C186" s="346"/>
      <c r="D186" s="346"/>
      <c r="E186" s="346"/>
      <c r="F186" s="346"/>
      <c r="G186" s="346"/>
      <c r="H186" s="346"/>
      <c r="I186" s="346"/>
      <c r="J186" s="346"/>
      <c r="K186" s="346"/>
      <c r="L186" s="346"/>
      <c r="M186" s="346"/>
      <c r="N186" s="346"/>
      <c r="O186" s="346"/>
      <c r="P186" s="346"/>
      <c r="Q186" s="346"/>
      <c r="R186" s="346"/>
      <c r="S186" s="346"/>
      <c r="T186" s="346"/>
      <c r="U186" s="346"/>
      <c r="V186" s="346"/>
      <c r="W186" s="346"/>
      <c r="X186" s="346"/>
      <c r="Y186" s="346"/>
      <c r="Z186" s="346"/>
      <c r="AA186" s="346"/>
      <c r="AB186" s="346"/>
      <c r="AC186" s="346"/>
      <c r="AD186" s="346"/>
      <c r="AE186" s="346"/>
      <c r="AF186" s="346"/>
      <c r="AG186" s="346"/>
      <c r="AH186" s="346"/>
      <c r="AI186" s="346"/>
      <c r="AJ186" s="346"/>
      <c r="AK186" s="346"/>
      <c r="AL186" s="346"/>
      <c r="AM186" s="346"/>
      <c r="AN186" s="346"/>
      <c r="AO186" s="346"/>
      <c r="AP186" s="346"/>
      <c r="AQ186" s="346"/>
      <c r="AR186" s="346"/>
      <c r="AS186" s="346"/>
      <c r="AT186" s="346"/>
    </row>
    <row r="187" spans="1:46" ht="12" customHeight="1" x14ac:dyDescent="0.25">
      <c r="A187" s="346"/>
      <c r="B187" s="346"/>
      <c r="C187" s="346"/>
      <c r="D187" s="346"/>
      <c r="E187" s="346"/>
      <c r="F187" s="346"/>
      <c r="G187" s="346"/>
      <c r="H187" s="346"/>
      <c r="I187" s="346"/>
      <c r="J187" s="346"/>
      <c r="K187" s="346"/>
      <c r="L187" s="346"/>
      <c r="M187" s="346"/>
      <c r="N187" s="346"/>
      <c r="O187" s="346"/>
      <c r="P187" s="346"/>
      <c r="Q187" s="346"/>
      <c r="R187" s="346"/>
      <c r="S187" s="346"/>
      <c r="T187" s="346"/>
      <c r="U187" s="346"/>
      <c r="V187" s="346"/>
      <c r="W187" s="346"/>
      <c r="X187" s="346"/>
      <c r="Y187" s="346"/>
      <c r="Z187" s="346"/>
      <c r="AA187" s="346"/>
      <c r="AB187" s="346"/>
      <c r="AC187" s="346"/>
      <c r="AD187" s="346"/>
      <c r="AE187" s="346"/>
      <c r="AF187" s="346"/>
      <c r="AG187" s="346"/>
      <c r="AH187" s="346"/>
      <c r="AI187" s="346"/>
      <c r="AJ187" s="346"/>
      <c r="AK187" s="346"/>
      <c r="AL187" s="346"/>
      <c r="AM187" s="346"/>
      <c r="AN187" s="346"/>
      <c r="AO187" s="346"/>
      <c r="AP187" s="346"/>
      <c r="AQ187" s="346"/>
      <c r="AR187" s="346"/>
      <c r="AS187" s="346"/>
      <c r="AT187" s="346"/>
    </row>
    <row r="188" spans="1:46" ht="12" customHeight="1" x14ac:dyDescent="0.25">
      <c r="A188" s="346"/>
      <c r="B188" s="346"/>
      <c r="C188" s="346"/>
      <c r="D188" s="346"/>
      <c r="E188" s="346"/>
      <c r="F188" s="346"/>
      <c r="G188" s="346"/>
      <c r="H188" s="346"/>
      <c r="I188" s="346"/>
      <c r="J188" s="346"/>
      <c r="K188" s="346"/>
      <c r="L188" s="346"/>
      <c r="M188" s="346"/>
      <c r="N188" s="346"/>
      <c r="O188" s="346"/>
      <c r="P188" s="346"/>
      <c r="Q188" s="346"/>
      <c r="R188" s="346"/>
      <c r="S188" s="346"/>
      <c r="T188" s="346"/>
      <c r="U188" s="346"/>
      <c r="V188" s="346"/>
      <c r="W188" s="346"/>
      <c r="X188" s="346"/>
      <c r="Y188" s="346"/>
      <c r="Z188" s="346"/>
      <c r="AA188" s="346"/>
      <c r="AB188" s="346"/>
      <c r="AC188" s="346"/>
      <c r="AD188" s="346"/>
      <c r="AE188" s="346"/>
      <c r="AF188" s="346"/>
      <c r="AG188" s="346"/>
      <c r="AH188" s="346"/>
      <c r="AI188" s="346"/>
      <c r="AJ188" s="346"/>
      <c r="AK188" s="346"/>
      <c r="AL188" s="346"/>
      <c r="AM188" s="346"/>
      <c r="AN188" s="346"/>
      <c r="AO188" s="346"/>
      <c r="AP188" s="346"/>
      <c r="AQ188" s="346"/>
      <c r="AR188" s="346"/>
      <c r="AS188" s="346"/>
      <c r="AT188" s="346"/>
    </row>
    <row r="189" spans="1:46" ht="12" customHeight="1" x14ac:dyDescent="0.25">
      <c r="A189" s="346"/>
      <c r="B189" s="346"/>
      <c r="C189" s="346"/>
      <c r="D189" s="346"/>
      <c r="E189" s="346"/>
      <c r="F189" s="346"/>
      <c r="G189" s="346"/>
      <c r="H189" s="346"/>
      <c r="I189" s="346"/>
      <c r="J189" s="346"/>
      <c r="K189" s="346"/>
      <c r="L189" s="346"/>
      <c r="M189" s="346"/>
      <c r="N189" s="346"/>
      <c r="O189" s="346"/>
      <c r="P189" s="346"/>
      <c r="Q189" s="346"/>
      <c r="R189" s="346"/>
      <c r="S189" s="346"/>
      <c r="T189" s="346"/>
      <c r="U189" s="346"/>
      <c r="V189" s="346"/>
      <c r="W189" s="346"/>
      <c r="X189" s="346"/>
      <c r="Y189" s="346"/>
      <c r="Z189" s="346"/>
      <c r="AA189" s="346"/>
      <c r="AB189" s="346"/>
      <c r="AC189" s="346"/>
      <c r="AD189" s="346"/>
      <c r="AE189" s="346"/>
      <c r="AF189" s="346"/>
      <c r="AG189" s="346"/>
      <c r="AH189" s="346"/>
      <c r="AI189" s="346"/>
      <c r="AJ189" s="346"/>
      <c r="AK189" s="346"/>
      <c r="AL189" s="346"/>
      <c r="AM189" s="346"/>
      <c r="AN189" s="346"/>
      <c r="AO189" s="346"/>
      <c r="AP189" s="346"/>
      <c r="AQ189" s="346"/>
      <c r="AR189" s="346"/>
      <c r="AS189" s="346"/>
      <c r="AT189" s="346"/>
    </row>
    <row r="190" spans="1:46" ht="12" customHeight="1" x14ac:dyDescent="0.25">
      <c r="A190" s="346"/>
      <c r="B190" s="346"/>
      <c r="C190" s="346"/>
      <c r="D190" s="346"/>
      <c r="E190" s="346"/>
      <c r="F190" s="346"/>
      <c r="G190" s="346"/>
      <c r="H190" s="346"/>
      <c r="I190" s="346"/>
      <c r="J190" s="346"/>
      <c r="K190" s="346"/>
      <c r="L190" s="346"/>
      <c r="M190" s="346"/>
      <c r="N190" s="346"/>
      <c r="O190" s="346"/>
      <c r="P190" s="346"/>
      <c r="Q190" s="346"/>
      <c r="R190" s="346"/>
      <c r="S190" s="346"/>
      <c r="T190" s="346"/>
      <c r="U190" s="346"/>
      <c r="V190" s="346"/>
      <c r="W190" s="346"/>
      <c r="X190" s="346"/>
      <c r="Y190" s="346"/>
      <c r="Z190" s="346"/>
      <c r="AA190" s="346"/>
      <c r="AB190" s="346"/>
      <c r="AC190" s="346"/>
      <c r="AD190" s="346"/>
      <c r="AE190" s="346"/>
      <c r="AF190" s="346"/>
      <c r="AG190" s="346"/>
      <c r="AH190" s="346"/>
      <c r="AI190" s="346"/>
      <c r="AJ190" s="346"/>
      <c r="AK190" s="346"/>
      <c r="AL190" s="346"/>
      <c r="AM190" s="346"/>
      <c r="AN190" s="346"/>
      <c r="AO190" s="346"/>
      <c r="AP190" s="346"/>
      <c r="AQ190" s="346"/>
      <c r="AR190" s="346"/>
      <c r="AS190" s="346"/>
      <c r="AT190" s="346"/>
    </row>
    <row r="191" spans="1:46" ht="12" customHeight="1" x14ac:dyDescent="0.25">
      <c r="A191" s="346"/>
      <c r="B191" s="346"/>
      <c r="C191" s="346"/>
      <c r="D191" s="346"/>
      <c r="E191" s="346"/>
      <c r="F191" s="346"/>
      <c r="G191" s="346"/>
      <c r="H191" s="346"/>
      <c r="I191" s="346"/>
      <c r="J191" s="346"/>
      <c r="K191" s="346"/>
      <c r="L191" s="346"/>
      <c r="M191" s="346"/>
      <c r="N191" s="346"/>
      <c r="O191" s="346"/>
      <c r="P191" s="346"/>
      <c r="Q191" s="346"/>
      <c r="R191" s="346"/>
      <c r="S191" s="346"/>
      <c r="T191" s="346"/>
      <c r="U191" s="346"/>
      <c r="V191" s="346"/>
      <c r="W191" s="346"/>
      <c r="X191" s="346"/>
      <c r="Y191" s="346"/>
      <c r="Z191" s="346"/>
      <c r="AA191" s="346"/>
      <c r="AB191" s="346"/>
      <c r="AC191" s="346"/>
      <c r="AD191" s="346"/>
      <c r="AE191" s="346"/>
      <c r="AF191" s="346"/>
      <c r="AG191" s="346"/>
      <c r="AH191" s="346"/>
      <c r="AI191" s="346"/>
      <c r="AJ191" s="346"/>
      <c r="AK191" s="346"/>
      <c r="AL191" s="346"/>
      <c r="AM191" s="346"/>
      <c r="AN191" s="346"/>
      <c r="AO191" s="346"/>
      <c r="AP191" s="346"/>
      <c r="AQ191" s="346"/>
      <c r="AR191" s="346"/>
      <c r="AS191" s="346"/>
      <c r="AT191" s="346"/>
    </row>
    <row r="192" spans="1:46" ht="12" customHeight="1" x14ac:dyDescent="0.25">
      <c r="A192" s="346"/>
      <c r="B192" s="346"/>
      <c r="C192" s="346"/>
      <c r="D192" s="346"/>
      <c r="E192" s="346"/>
      <c r="F192" s="346"/>
      <c r="G192" s="346"/>
      <c r="H192" s="346"/>
      <c r="I192" s="346"/>
      <c r="J192" s="346"/>
      <c r="K192" s="346"/>
      <c r="L192" s="346"/>
      <c r="M192" s="346"/>
      <c r="N192" s="346"/>
      <c r="O192" s="346"/>
      <c r="P192" s="346"/>
      <c r="Q192" s="346"/>
      <c r="R192" s="346"/>
      <c r="S192" s="346"/>
      <c r="T192" s="346"/>
      <c r="U192" s="346"/>
      <c r="V192" s="346"/>
      <c r="W192" s="346"/>
      <c r="X192" s="346"/>
      <c r="Y192" s="346"/>
      <c r="Z192" s="346"/>
      <c r="AA192" s="346"/>
      <c r="AB192" s="346"/>
      <c r="AC192" s="346"/>
      <c r="AD192" s="346"/>
      <c r="AE192" s="346"/>
      <c r="AF192" s="346"/>
      <c r="AG192" s="346"/>
      <c r="AH192" s="346"/>
      <c r="AI192" s="346"/>
      <c r="AJ192" s="346"/>
      <c r="AK192" s="346"/>
      <c r="AL192" s="346"/>
      <c r="AM192" s="346"/>
      <c r="AN192" s="346"/>
      <c r="AO192" s="346"/>
      <c r="AP192" s="346"/>
      <c r="AQ192" s="346"/>
      <c r="AR192" s="346"/>
      <c r="AS192" s="346"/>
      <c r="AT192" s="346"/>
    </row>
    <row r="193" spans="1:46" ht="12" customHeight="1" x14ac:dyDescent="0.25">
      <c r="A193" s="346"/>
      <c r="B193" s="346"/>
      <c r="C193" s="346"/>
      <c r="D193" s="346"/>
      <c r="E193" s="346"/>
      <c r="F193" s="346"/>
      <c r="G193" s="346"/>
      <c r="H193" s="346"/>
      <c r="I193" s="346"/>
      <c r="J193" s="346"/>
      <c r="K193" s="346"/>
      <c r="L193" s="346"/>
      <c r="M193" s="346"/>
      <c r="N193" s="346"/>
      <c r="O193" s="346"/>
      <c r="P193" s="346"/>
      <c r="Q193" s="346"/>
      <c r="R193" s="346"/>
      <c r="S193" s="346"/>
      <c r="T193" s="346"/>
      <c r="U193" s="346"/>
      <c r="V193" s="346"/>
      <c r="W193" s="346"/>
      <c r="X193" s="346"/>
      <c r="Y193" s="346"/>
      <c r="Z193" s="346"/>
      <c r="AA193" s="346"/>
      <c r="AB193" s="346"/>
      <c r="AC193" s="346"/>
      <c r="AD193" s="346"/>
      <c r="AE193" s="346"/>
      <c r="AF193" s="346"/>
      <c r="AG193" s="346"/>
      <c r="AH193" s="346"/>
      <c r="AI193" s="346"/>
      <c r="AJ193" s="346"/>
      <c r="AK193" s="346"/>
      <c r="AL193" s="346"/>
      <c r="AM193" s="346"/>
      <c r="AN193" s="346"/>
      <c r="AO193" s="346"/>
      <c r="AP193" s="346"/>
      <c r="AQ193" s="346"/>
      <c r="AR193" s="346"/>
      <c r="AS193" s="346"/>
      <c r="AT193" s="346"/>
    </row>
    <row r="194" spans="1:46" ht="12" customHeight="1" x14ac:dyDescent="0.25">
      <c r="A194" s="346"/>
      <c r="B194" s="346"/>
      <c r="C194" s="346"/>
      <c r="D194" s="346"/>
      <c r="E194" s="346"/>
      <c r="F194" s="346"/>
      <c r="G194" s="346"/>
      <c r="H194" s="346"/>
      <c r="I194" s="346"/>
      <c r="J194" s="346"/>
      <c r="K194" s="346"/>
      <c r="L194" s="346"/>
      <c r="M194" s="346"/>
      <c r="N194" s="346"/>
      <c r="O194" s="346"/>
      <c r="P194" s="346"/>
      <c r="Q194" s="346"/>
      <c r="R194" s="346"/>
      <c r="S194" s="346"/>
      <c r="T194" s="346"/>
      <c r="U194" s="346"/>
      <c r="V194" s="346"/>
      <c r="W194" s="346"/>
      <c r="X194" s="346"/>
      <c r="Y194" s="346"/>
      <c r="Z194" s="346"/>
      <c r="AA194" s="346"/>
      <c r="AB194" s="346"/>
      <c r="AC194" s="346"/>
      <c r="AD194" s="346"/>
      <c r="AE194" s="346"/>
      <c r="AF194" s="346"/>
      <c r="AG194" s="346"/>
      <c r="AH194" s="346"/>
      <c r="AI194" s="346"/>
      <c r="AJ194" s="346"/>
      <c r="AK194" s="346"/>
      <c r="AL194" s="346"/>
      <c r="AM194" s="346"/>
      <c r="AN194" s="346"/>
      <c r="AO194" s="346"/>
      <c r="AP194" s="346"/>
      <c r="AQ194" s="346"/>
      <c r="AR194" s="346"/>
      <c r="AS194" s="346"/>
      <c r="AT194" s="346"/>
    </row>
    <row r="195" spans="1:46" ht="12" customHeight="1" x14ac:dyDescent="0.25">
      <c r="A195" s="346"/>
      <c r="B195" s="346"/>
      <c r="C195" s="346"/>
      <c r="D195" s="346"/>
      <c r="E195" s="346"/>
      <c r="F195" s="346"/>
      <c r="G195" s="346"/>
      <c r="H195" s="346"/>
      <c r="I195" s="346"/>
      <c r="J195" s="346"/>
      <c r="K195" s="346"/>
      <c r="L195" s="346"/>
      <c r="M195" s="346"/>
      <c r="N195" s="346"/>
      <c r="O195" s="346"/>
      <c r="P195" s="346"/>
      <c r="Q195" s="346"/>
      <c r="R195" s="346"/>
      <c r="S195" s="346"/>
      <c r="T195" s="346"/>
      <c r="U195" s="346"/>
      <c r="V195" s="346"/>
      <c r="W195" s="346"/>
      <c r="X195" s="346"/>
      <c r="Y195" s="346"/>
      <c r="Z195" s="346"/>
      <c r="AA195" s="346"/>
      <c r="AB195" s="346"/>
      <c r="AC195" s="346"/>
      <c r="AD195" s="346"/>
      <c r="AE195" s="346"/>
      <c r="AF195" s="346"/>
      <c r="AG195" s="346"/>
      <c r="AH195" s="346"/>
      <c r="AI195" s="346"/>
      <c r="AJ195" s="346"/>
      <c r="AK195" s="346"/>
      <c r="AL195" s="346"/>
      <c r="AM195" s="346"/>
      <c r="AN195" s="346"/>
      <c r="AO195" s="346"/>
      <c r="AP195" s="346"/>
      <c r="AQ195" s="346"/>
      <c r="AR195" s="346"/>
      <c r="AS195" s="346"/>
      <c r="AT195" s="346"/>
    </row>
    <row r="196" spans="1:46" ht="12" customHeight="1" x14ac:dyDescent="0.25">
      <c r="A196" s="346"/>
      <c r="B196" s="346"/>
      <c r="C196" s="346"/>
      <c r="D196" s="346"/>
      <c r="E196" s="346"/>
      <c r="F196" s="346"/>
      <c r="G196" s="346"/>
      <c r="H196" s="346"/>
      <c r="I196" s="346"/>
      <c r="J196" s="346"/>
      <c r="K196" s="346"/>
      <c r="L196" s="346"/>
      <c r="M196" s="346"/>
      <c r="N196" s="346"/>
      <c r="O196" s="346"/>
      <c r="P196" s="346"/>
      <c r="Q196" s="346"/>
      <c r="R196" s="346"/>
      <c r="S196" s="346"/>
      <c r="T196" s="346"/>
      <c r="U196" s="346"/>
      <c r="V196" s="346"/>
      <c r="W196" s="346"/>
      <c r="X196" s="346"/>
      <c r="Y196" s="346"/>
      <c r="Z196" s="346"/>
      <c r="AA196" s="346"/>
      <c r="AB196" s="346"/>
      <c r="AC196" s="346"/>
      <c r="AD196" s="346"/>
      <c r="AE196" s="346"/>
      <c r="AF196" s="346"/>
      <c r="AG196" s="346"/>
      <c r="AH196" s="346"/>
      <c r="AI196" s="346"/>
      <c r="AJ196" s="346"/>
      <c r="AK196" s="346"/>
      <c r="AL196" s="346"/>
      <c r="AM196" s="346"/>
      <c r="AN196" s="346"/>
      <c r="AO196" s="346"/>
      <c r="AP196" s="346"/>
      <c r="AQ196" s="346"/>
      <c r="AR196" s="346"/>
      <c r="AS196" s="346"/>
      <c r="AT196" s="346"/>
    </row>
    <row r="197" spans="1:46" ht="12" customHeight="1" x14ac:dyDescent="0.25">
      <c r="A197" s="346"/>
      <c r="B197" s="346"/>
      <c r="C197" s="346"/>
      <c r="D197" s="346"/>
      <c r="E197" s="346"/>
      <c r="F197" s="346"/>
      <c r="G197" s="346"/>
      <c r="H197" s="346"/>
      <c r="I197" s="346"/>
      <c r="J197" s="346"/>
      <c r="K197" s="346"/>
      <c r="L197" s="346"/>
      <c r="M197" s="346"/>
      <c r="N197" s="346"/>
      <c r="O197" s="346"/>
      <c r="P197" s="346"/>
      <c r="Q197" s="346"/>
      <c r="R197" s="346"/>
      <c r="S197" s="346"/>
      <c r="T197" s="346"/>
      <c r="U197" s="346"/>
      <c r="V197" s="346"/>
      <c r="W197" s="346"/>
      <c r="X197" s="346"/>
      <c r="Y197" s="346"/>
      <c r="Z197" s="346"/>
      <c r="AA197" s="346"/>
      <c r="AB197" s="346"/>
      <c r="AC197" s="346"/>
      <c r="AD197" s="346"/>
      <c r="AE197" s="346"/>
      <c r="AF197" s="346"/>
      <c r="AG197" s="346"/>
      <c r="AH197" s="346"/>
      <c r="AI197" s="346"/>
      <c r="AJ197" s="346"/>
      <c r="AK197" s="346"/>
      <c r="AL197" s="346"/>
      <c r="AM197" s="346"/>
      <c r="AN197" s="346"/>
      <c r="AO197" s="346"/>
      <c r="AP197" s="346"/>
      <c r="AQ197" s="346"/>
      <c r="AR197" s="346"/>
      <c r="AS197" s="346"/>
      <c r="AT197" s="346"/>
    </row>
    <row r="198" spans="1:46" ht="12" customHeight="1" x14ac:dyDescent="0.25">
      <c r="A198" s="346"/>
      <c r="B198" s="346"/>
      <c r="C198" s="346"/>
      <c r="D198" s="346"/>
      <c r="E198" s="346"/>
      <c r="F198" s="346"/>
      <c r="G198" s="346"/>
      <c r="H198" s="346"/>
      <c r="I198" s="346"/>
      <c r="J198" s="346"/>
      <c r="K198" s="346"/>
      <c r="L198" s="346"/>
      <c r="M198" s="346"/>
      <c r="N198" s="346"/>
      <c r="O198" s="346"/>
      <c r="P198" s="346"/>
      <c r="Q198" s="346"/>
      <c r="R198" s="346"/>
      <c r="S198" s="346"/>
      <c r="T198" s="346"/>
      <c r="U198" s="346"/>
      <c r="V198" s="346"/>
      <c r="W198" s="346"/>
      <c r="X198" s="346"/>
      <c r="Y198" s="346"/>
      <c r="Z198" s="346"/>
      <c r="AA198" s="346"/>
      <c r="AB198" s="346"/>
      <c r="AC198" s="346"/>
      <c r="AD198" s="346"/>
      <c r="AE198" s="346"/>
      <c r="AF198" s="346"/>
      <c r="AG198" s="346"/>
      <c r="AH198" s="346"/>
      <c r="AI198" s="346"/>
      <c r="AJ198" s="346"/>
      <c r="AK198" s="346"/>
      <c r="AL198" s="346"/>
      <c r="AM198" s="346"/>
      <c r="AN198" s="346"/>
      <c r="AO198" s="346"/>
      <c r="AP198" s="346"/>
      <c r="AQ198" s="346"/>
      <c r="AR198" s="346"/>
      <c r="AS198" s="346"/>
      <c r="AT198" s="346"/>
    </row>
    <row r="199" spans="1:46" ht="12" customHeight="1" x14ac:dyDescent="0.25">
      <c r="A199" s="346"/>
      <c r="B199" s="346"/>
      <c r="C199" s="346"/>
      <c r="D199" s="346"/>
      <c r="E199" s="346"/>
      <c r="F199" s="346"/>
      <c r="G199" s="346"/>
      <c r="H199" s="346"/>
      <c r="I199" s="346"/>
      <c r="J199" s="346"/>
      <c r="K199" s="346"/>
      <c r="L199" s="346"/>
      <c r="M199" s="346"/>
      <c r="N199" s="346"/>
      <c r="O199" s="346"/>
      <c r="P199" s="346"/>
      <c r="Q199" s="346"/>
      <c r="R199" s="346"/>
      <c r="S199" s="346"/>
      <c r="T199" s="346"/>
      <c r="U199" s="346"/>
      <c r="V199" s="346"/>
      <c r="W199" s="346"/>
      <c r="X199" s="346"/>
      <c r="Y199" s="346"/>
      <c r="Z199" s="346"/>
      <c r="AA199" s="346"/>
      <c r="AB199" s="346"/>
      <c r="AC199" s="346"/>
      <c r="AD199" s="346"/>
      <c r="AE199" s="346"/>
      <c r="AF199" s="346"/>
      <c r="AG199" s="346"/>
      <c r="AH199" s="346"/>
      <c r="AI199" s="346"/>
      <c r="AJ199" s="346"/>
      <c r="AK199" s="346"/>
      <c r="AL199" s="346"/>
      <c r="AM199" s="346"/>
      <c r="AN199" s="346"/>
      <c r="AO199" s="346"/>
      <c r="AP199" s="346"/>
      <c r="AQ199" s="346"/>
      <c r="AR199" s="346"/>
      <c r="AS199" s="346"/>
      <c r="AT199" s="346"/>
    </row>
    <row r="200" spans="1:46" ht="12" customHeight="1" x14ac:dyDescent="0.25">
      <c r="A200" s="346"/>
      <c r="B200" s="346"/>
      <c r="C200" s="346"/>
      <c r="D200" s="346"/>
      <c r="E200" s="346"/>
      <c r="F200" s="346"/>
      <c r="G200" s="346"/>
      <c r="H200" s="346"/>
      <c r="I200" s="346"/>
      <c r="J200" s="346"/>
      <c r="K200" s="346"/>
      <c r="L200" s="346"/>
      <c r="M200" s="346"/>
      <c r="N200" s="346"/>
      <c r="O200" s="346"/>
      <c r="P200" s="346"/>
      <c r="Q200" s="346"/>
      <c r="R200" s="346"/>
      <c r="S200" s="346"/>
      <c r="T200" s="346"/>
      <c r="U200" s="346"/>
      <c r="V200" s="346"/>
      <c r="W200" s="346"/>
      <c r="X200" s="346"/>
      <c r="Y200" s="346"/>
      <c r="Z200" s="346"/>
      <c r="AA200" s="346"/>
      <c r="AB200" s="346"/>
      <c r="AC200" s="346"/>
      <c r="AD200" s="346"/>
      <c r="AE200" s="346"/>
      <c r="AF200" s="346"/>
      <c r="AG200" s="346"/>
      <c r="AH200" s="346"/>
      <c r="AI200" s="346"/>
      <c r="AJ200" s="346"/>
      <c r="AK200" s="346"/>
      <c r="AL200" s="346"/>
      <c r="AM200" s="346"/>
      <c r="AN200" s="346"/>
      <c r="AO200" s="346"/>
      <c r="AP200" s="346"/>
      <c r="AQ200" s="346"/>
      <c r="AR200" s="346"/>
      <c r="AS200" s="346"/>
      <c r="AT200" s="346"/>
    </row>
    <row r="201" spans="1:46" ht="12" customHeight="1" x14ac:dyDescent="0.25">
      <c r="A201" s="346"/>
      <c r="B201" s="346"/>
      <c r="C201" s="346"/>
      <c r="D201" s="346"/>
      <c r="E201" s="346"/>
      <c r="F201" s="346"/>
      <c r="G201" s="346"/>
      <c r="H201" s="346"/>
      <c r="I201" s="346"/>
      <c r="J201" s="346"/>
      <c r="K201" s="346"/>
      <c r="L201" s="346"/>
      <c r="M201" s="346"/>
      <c r="N201" s="346"/>
      <c r="O201" s="346"/>
      <c r="P201" s="346"/>
      <c r="Q201" s="346"/>
      <c r="R201" s="346"/>
      <c r="S201" s="346"/>
      <c r="T201" s="346"/>
      <c r="U201" s="346"/>
      <c r="V201" s="346"/>
      <c r="W201" s="34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c r="AS201" s="346"/>
      <c r="AT201" s="346"/>
    </row>
    <row r="202" spans="1:46" ht="12" customHeight="1" x14ac:dyDescent="0.25">
      <c r="A202" s="346"/>
      <c r="B202" s="346"/>
      <c r="C202" s="346"/>
      <c r="D202" s="346"/>
      <c r="E202" s="346"/>
      <c r="F202" s="346"/>
      <c r="G202" s="346"/>
      <c r="H202" s="346"/>
      <c r="I202" s="346"/>
      <c r="J202" s="346"/>
      <c r="K202" s="346"/>
      <c r="L202" s="346"/>
      <c r="M202" s="346"/>
      <c r="N202" s="346"/>
      <c r="O202" s="346"/>
      <c r="P202" s="346"/>
      <c r="Q202" s="346"/>
      <c r="R202" s="346"/>
      <c r="S202" s="346"/>
      <c r="T202" s="346"/>
      <c r="U202" s="346"/>
      <c r="V202" s="346"/>
      <c r="W202" s="346"/>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c r="AS202" s="346"/>
      <c r="AT202" s="346"/>
    </row>
    <row r="203" spans="1:46" ht="12" customHeight="1" x14ac:dyDescent="0.25">
      <c r="A203" s="346"/>
      <c r="B203" s="346"/>
      <c r="C203" s="346"/>
      <c r="D203" s="346"/>
      <c r="E203" s="346"/>
      <c r="F203" s="346"/>
      <c r="G203" s="346"/>
      <c r="H203" s="346"/>
      <c r="I203" s="346"/>
      <c r="J203" s="346"/>
      <c r="K203" s="346"/>
      <c r="L203" s="346"/>
      <c r="M203" s="346"/>
      <c r="N203" s="346"/>
      <c r="O203" s="346"/>
      <c r="P203" s="346"/>
      <c r="Q203" s="346"/>
      <c r="R203" s="346"/>
      <c r="S203" s="346"/>
      <c r="T203" s="346"/>
      <c r="U203" s="346"/>
      <c r="V203" s="346"/>
      <c r="W203" s="346"/>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c r="AS203" s="346"/>
      <c r="AT203" s="346"/>
    </row>
    <row r="204" spans="1:46" ht="12" customHeight="1" x14ac:dyDescent="0.25">
      <c r="A204" s="346"/>
      <c r="B204" s="346"/>
      <c r="C204" s="346"/>
      <c r="D204" s="346"/>
      <c r="E204" s="346"/>
      <c r="F204" s="346"/>
      <c r="G204" s="346"/>
      <c r="H204" s="346"/>
      <c r="I204" s="346"/>
      <c r="J204" s="346"/>
      <c r="K204" s="346"/>
      <c r="L204" s="346"/>
      <c r="M204" s="346"/>
      <c r="N204" s="346"/>
      <c r="O204" s="346"/>
      <c r="P204" s="346"/>
      <c r="Q204" s="346"/>
      <c r="R204" s="346"/>
      <c r="S204" s="346"/>
      <c r="T204" s="346"/>
      <c r="U204" s="346"/>
      <c r="V204" s="346"/>
      <c r="W204" s="346"/>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c r="AS204" s="346"/>
      <c r="AT204" s="346"/>
    </row>
    <row r="205" spans="1:46" ht="12" customHeight="1" x14ac:dyDescent="0.25">
      <c r="A205" s="346"/>
      <c r="B205" s="346"/>
      <c r="C205" s="346"/>
      <c r="D205" s="346"/>
      <c r="E205" s="346"/>
      <c r="F205" s="346"/>
      <c r="G205" s="346"/>
      <c r="H205" s="346"/>
      <c r="I205" s="346"/>
      <c r="J205" s="346"/>
      <c r="K205" s="346"/>
      <c r="L205" s="346"/>
      <c r="M205" s="346"/>
      <c r="N205" s="346"/>
      <c r="O205" s="346"/>
      <c r="P205" s="346"/>
      <c r="Q205" s="346"/>
      <c r="R205" s="346"/>
      <c r="S205" s="346"/>
      <c r="T205" s="346"/>
      <c r="U205" s="346"/>
      <c r="V205" s="346"/>
      <c r="W205" s="346"/>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c r="AS205" s="346"/>
      <c r="AT205" s="346"/>
    </row>
    <row r="206" spans="1:46" ht="12" customHeight="1" x14ac:dyDescent="0.25">
      <c r="A206" s="346"/>
      <c r="B206" s="346"/>
      <c r="C206" s="346"/>
      <c r="D206" s="346"/>
      <c r="E206" s="346"/>
      <c r="F206" s="346"/>
      <c r="G206" s="346"/>
      <c r="H206" s="346"/>
      <c r="I206" s="346"/>
      <c r="J206" s="346"/>
      <c r="K206" s="346"/>
      <c r="L206" s="346"/>
      <c r="M206" s="346"/>
      <c r="N206" s="346"/>
      <c r="O206" s="346"/>
      <c r="P206" s="346"/>
      <c r="Q206" s="346"/>
      <c r="R206" s="346"/>
      <c r="S206" s="346"/>
      <c r="T206" s="346"/>
      <c r="U206" s="346"/>
      <c r="V206" s="346"/>
      <c r="W206" s="346"/>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c r="AS206" s="346"/>
      <c r="AT206" s="346"/>
    </row>
    <row r="207" spans="1:46" ht="12" customHeight="1" x14ac:dyDescent="0.25">
      <c r="A207" s="346"/>
      <c r="B207" s="346"/>
      <c r="C207" s="346"/>
      <c r="D207" s="346"/>
      <c r="E207" s="346"/>
      <c r="F207" s="346"/>
      <c r="G207" s="346"/>
      <c r="H207" s="346"/>
      <c r="I207" s="346"/>
      <c r="J207" s="346"/>
      <c r="K207" s="346"/>
      <c r="L207" s="346"/>
      <c r="M207" s="346"/>
      <c r="N207" s="346"/>
      <c r="O207" s="346"/>
      <c r="P207" s="346"/>
      <c r="Q207" s="346"/>
      <c r="R207" s="346"/>
      <c r="S207" s="346"/>
      <c r="T207" s="346"/>
      <c r="U207" s="346"/>
      <c r="V207" s="346"/>
      <c r="W207" s="346"/>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c r="AS207" s="346"/>
      <c r="AT207" s="346"/>
    </row>
    <row r="208" spans="1:46" ht="12" customHeight="1" x14ac:dyDescent="0.25">
      <c r="A208" s="346"/>
      <c r="B208" s="346"/>
      <c r="C208" s="346"/>
      <c r="D208" s="346"/>
      <c r="E208" s="346"/>
      <c r="F208" s="346"/>
      <c r="G208" s="346"/>
      <c r="H208" s="346"/>
      <c r="I208" s="346"/>
      <c r="J208" s="346"/>
      <c r="K208" s="346"/>
      <c r="L208" s="346"/>
      <c r="M208" s="346"/>
      <c r="N208" s="346"/>
      <c r="O208" s="346"/>
      <c r="P208" s="346"/>
      <c r="Q208" s="346"/>
      <c r="R208" s="346"/>
      <c r="S208" s="346"/>
      <c r="T208" s="346"/>
      <c r="U208" s="346"/>
      <c r="V208" s="346"/>
      <c r="W208" s="346"/>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c r="AS208" s="346"/>
      <c r="AT208" s="346"/>
    </row>
    <row r="209" spans="1:46" ht="12" customHeight="1" x14ac:dyDescent="0.25">
      <c r="A209" s="346"/>
      <c r="B209" s="346"/>
      <c r="C209" s="346"/>
      <c r="D209" s="346"/>
      <c r="E209" s="346"/>
      <c r="F209" s="346"/>
      <c r="G209" s="346"/>
      <c r="H209" s="346"/>
      <c r="I209" s="346"/>
      <c r="J209" s="346"/>
      <c r="K209" s="346"/>
      <c r="L209" s="346"/>
      <c r="M209" s="346"/>
      <c r="N209" s="346"/>
      <c r="O209" s="346"/>
      <c r="P209" s="346"/>
      <c r="Q209" s="346"/>
      <c r="R209" s="346"/>
      <c r="S209" s="346"/>
      <c r="T209" s="346"/>
      <c r="U209" s="346"/>
      <c r="V209" s="346"/>
      <c r="W209" s="346"/>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c r="AS209" s="346"/>
      <c r="AT209" s="346"/>
    </row>
    <row r="210" spans="1:46" ht="12" customHeight="1" x14ac:dyDescent="0.25">
      <c r="A210" s="346"/>
      <c r="B210" s="346"/>
      <c r="C210" s="346"/>
      <c r="D210" s="346"/>
      <c r="E210" s="346"/>
      <c r="F210" s="346"/>
      <c r="G210" s="346"/>
      <c r="H210" s="346"/>
      <c r="I210" s="346"/>
      <c r="J210" s="346"/>
      <c r="K210" s="346"/>
      <c r="L210" s="346"/>
      <c r="M210" s="346"/>
      <c r="N210" s="346"/>
      <c r="O210" s="346"/>
      <c r="P210" s="346"/>
      <c r="Q210" s="346"/>
      <c r="R210" s="346"/>
      <c r="S210" s="346"/>
      <c r="T210" s="346"/>
      <c r="U210" s="346"/>
      <c r="V210" s="346"/>
      <c r="W210" s="34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c r="AS210" s="346"/>
      <c r="AT210" s="346"/>
    </row>
    <row r="211" spans="1:46" ht="12" customHeight="1" x14ac:dyDescent="0.25">
      <c r="A211" s="346"/>
      <c r="B211" s="346"/>
      <c r="C211" s="346"/>
      <c r="D211" s="346"/>
      <c r="E211" s="346"/>
      <c r="F211" s="346"/>
      <c r="G211" s="346"/>
      <c r="H211" s="346"/>
      <c r="I211" s="346"/>
      <c r="J211" s="346"/>
      <c r="K211" s="346"/>
      <c r="L211" s="346"/>
      <c r="M211" s="346"/>
      <c r="N211" s="346"/>
      <c r="O211" s="346"/>
      <c r="P211" s="346"/>
      <c r="Q211" s="346"/>
      <c r="R211" s="346"/>
      <c r="S211" s="346"/>
      <c r="T211" s="346"/>
      <c r="U211" s="346"/>
      <c r="V211" s="346"/>
      <c r="W211" s="34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c r="AS211" s="346"/>
      <c r="AT211" s="346"/>
    </row>
    <row r="212" spans="1:46" ht="12" customHeight="1" x14ac:dyDescent="0.25">
      <c r="A212" s="346"/>
      <c r="B212" s="346"/>
      <c r="C212" s="346"/>
      <c r="D212" s="346"/>
      <c r="E212" s="346"/>
      <c r="F212" s="346"/>
      <c r="G212" s="346"/>
      <c r="H212" s="346"/>
      <c r="I212" s="346"/>
      <c r="J212" s="346"/>
      <c r="K212" s="346"/>
      <c r="L212" s="346"/>
      <c r="M212" s="346"/>
      <c r="N212" s="346"/>
      <c r="O212" s="346"/>
      <c r="P212" s="346"/>
      <c r="Q212" s="346"/>
      <c r="R212" s="346"/>
      <c r="S212" s="346"/>
      <c r="T212" s="346"/>
      <c r="U212" s="346"/>
      <c r="V212" s="346"/>
      <c r="W212" s="34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c r="AS212" s="346"/>
      <c r="AT212" s="346"/>
    </row>
    <row r="213" spans="1:46" ht="12" customHeight="1" x14ac:dyDescent="0.25">
      <c r="A213" s="346"/>
      <c r="B213" s="346"/>
      <c r="C213" s="346"/>
      <c r="D213" s="346"/>
      <c r="E213" s="346"/>
      <c r="F213" s="346"/>
      <c r="G213" s="346"/>
      <c r="H213" s="346"/>
      <c r="I213" s="346"/>
      <c r="J213" s="346"/>
      <c r="K213" s="346"/>
      <c r="L213" s="346"/>
      <c r="M213" s="346"/>
      <c r="N213" s="346"/>
      <c r="O213" s="346"/>
      <c r="P213" s="346"/>
      <c r="Q213" s="346"/>
      <c r="R213" s="346"/>
      <c r="S213" s="346"/>
      <c r="T213" s="346"/>
      <c r="U213" s="346"/>
      <c r="V213" s="346"/>
      <c r="W213" s="34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c r="AS213" s="346"/>
      <c r="AT213" s="346"/>
    </row>
    <row r="214" spans="1:46" ht="12" customHeight="1" x14ac:dyDescent="0.25">
      <c r="A214" s="346"/>
      <c r="B214" s="346"/>
      <c r="C214" s="346"/>
      <c r="D214" s="346"/>
      <c r="E214" s="346"/>
      <c r="F214" s="346"/>
      <c r="G214" s="346"/>
      <c r="H214" s="346"/>
      <c r="I214" s="346"/>
      <c r="J214" s="346"/>
      <c r="K214" s="346"/>
      <c r="L214" s="346"/>
      <c r="M214" s="346"/>
      <c r="N214" s="346"/>
      <c r="O214" s="346"/>
      <c r="P214" s="346"/>
      <c r="Q214" s="346"/>
      <c r="R214" s="346"/>
      <c r="S214" s="346"/>
      <c r="T214" s="346"/>
      <c r="U214" s="346"/>
      <c r="V214" s="346"/>
      <c r="W214" s="34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c r="AS214" s="346"/>
      <c r="AT214" s="346"/>
    </row>
    <row r="215" spans="1:46" ht="12" customHeight="1" x14ac:dyDescent="0.25">
      <c r="A215" s="346"/>
      <c r="B215" s="346"/>
      <c r="C215" s="346"/>
      <c r="D215" s="346"/>
      <c r="E215" s="346"/>
      <c r="F215" s="346"/>
      <c r="G215" s="346"/>
      <c r="H215" s="346"/>
      <c r="I215" s="346"/>
      <c r="J215" s="346"/>
      <c r="K215" s="346"/>
      <c r="L215" s="346"/>
      <c r="M215" s="346"/>
      <c r="N215" s="346"/>
      <c r="O215" s="346"/>
      <c r="P215" s="346"/>
      <c r="Q215" s="346"/>
      <c r="R215" s="346"/>
      <c r="S215" s="346"/>
      <c r="T215" s="346"/>
      <c r="U215" s="346"/>
      <c r="V215" s="346"/>
      <c r="W215" s="34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c r="AS215" s="346"/>
      <c r="AT215" s="346"/>
    </row>
    <row r="216" spans="1:46" ht="12" customHeight="1" x14ac:dyDescent="0.25">
      <c r="A216" s="346"/>
      <c r="B216" s="346"/>
      <c r="C216" s="346"/>
      <c r="D216" s="346"/>
      <c r="E216" s="346"/>
      <c r="F216" s="346"/>
      <c r="G216" s="346"/>
      <c r="H216" s="346"/>
      <c r="I216" s="346"/>
      <c r="J216" s="346"/>
      <c r="K216" s="346"/>
      <c r="L216" s="346"/>
      <c r="M216" s="346"/>
      <c r="N216" s="346"/>
      <c r="O216" s="346"/>
      <c r="P216" s="346"/>
      <c r="Q216" s="346"/>
      <c r="R216" s="346"/>
      <c r="S216" s="346"/>
      <c r="T216" s="346"/>
      <c r="U216" s="346"/>
      <c r="V216" s="346"/>
      <c r="W216" s="34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c r="AS216" s="346"/>
      <c r="AT216" s="346"/>
    </row>
    <row r="217" spans="1:46" ht="12" customHeight="1" x14ac:dyDescent="0.25">
      <c r="A217" s="346"/>
      <c r="B217" s="346"/>
      <c r="C217" s="346"/>
      <c r="D217" s="346"/>
      <c r="E217" s="346"/>
      <c r="F217" s="346"/>
      <c r="G217" s="346"/>
      <c r="H217" s="346"/>
      <c r="I217" s="346"/>
      <c r="J217" s="346"/>
      <c r="K217" s="346"/>
      <c r="L217" s="346"/>
      <c r="M217" s="346"/>
      <c r="N217" s="346"/>
      <c r="O217" s="346"/>
      <c r="P217" s="346"/>
      <c r="Q217" s="346"/>
      <c r="R217" s="346"/>
      <c r="S217" s="346"/>
      <c r="T217" s="346"/>
      <c r="U217" s="346"/>
      <c r="V217" s="346"/>
      <c r="W217" s="34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c r="AS217" s="346"/>
      <c r="AT217" s="346"/>
    </row>
    <row r="218" spans="1:46" ht="12" customHeight="1" x14ac:dyDescent="0.25">
      <c r="A218" s="346"/>
      <c r="B218" s="346"/>
      <c r="C218" s="346"/>
      <c r="D218" s="346"/>
      <c r="E218" s="346"/>
      <c r="F218" s="346"/>
      <c r="G218" s="346"/>
      <c r="H218" s="346"/>
      <c r="I218" s="346"/>
      <c r="J218" s="346"/>
      <c r="K218" s="346"/>
      <c r="L218" s="346"/>
      <c r="M218" s="346"/>
      <c r="N218" s="346"/>
      <c r="O218" s="346"/>
      <c r="P218" s="346"/>
      <c r="Q218" s="346"/>
      <c r="R218" s="346"/>
      <c r="S218" s="346"/>
      <c r="T218" s="346"/>
      <c r="U218" s="346"/>
      <c r="V218" s="346"/>
      <c r="W218" s="34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c r="AS218" s="346"/>
      <c r="AT218" s="346"/>
    </row>
    <row r="219" spans="1:46" ht="12" customHeight="1" x14ac:dyDescent="0.25">
      <c r="A219" s="346"/>
      <c r="B219" s="346"/>
      <c r="C219" s="346"/>
      <c r="D219" s="346"/>
      <c r="E219" s="346"/>
      <c r="F219" s="346"/>
      <c r="G219" s="346"/>
      <c r="H219" s="346"/>
      <c r="I219" s="346"/>
      <c r="J219" s="346"/>
      <c r="K219" s="346"/>
      <c r="L219" s="346"/>
      <c r="M219" s="346"/>
      <c r="N219" s="346"/>
      <c r="O219" s="346"/>
      <c r="P219" s="346"/>
      <c r="Q219" s="346"/>
      <c r="R219" s="346"/>
      <c r="S219" s="346"/>
      <c r="T219" s="346"/>
      <c r="U219" s="346"/>
      <c r="V219" s="346"/>
      <c r="W219" s="34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c r="AS219" s="346"/>
      <c r="AT219" s="346"/>
    </row>
    <row r="220" spans="1:46" ht="12" customHeight="1" x14ac:dyDescent="0.25">
      <c r="A220" s="346"/>
      <c r="B220" s="346"/>
      <c r="C220" s="346"/>
      <c r="D220" s="346"/>
      <c r="E220" s="346"/>
      <c r="F220" s="346"/>
      <c r="G220" s="346"/>
      <c r="H220" s="346"/>
      <c r="I220" s="346"/>
      <c r="J220" s="346"/>
      <c r="K220" s="346"/>
      <c r="L220" s="346"/>
      <c r="M220" s="346"/>
      <c r="N220" s="346"/>
      <c r="O220" s="346"/>
      <c r="P220" s="346"/>
      <c r="Q220" s="346"/>
      <c r="R220" s="346"/>
      <c r="S220" s="346"/>
      <c r="T220" s="346"/>
      <c r="U220" s="346"/>
      <c r="V220" s="346"/>
      <c r="W220" s="34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c r="AS220" s="346"/>
      <c r="AT220" s="346"/>
    </row>
    <row r="221" spans="1:46" ht="12" customHeight="1" x14ac:dyDescent="0.25">
      <c r="A221" s="346"/>
      <c r="B221" s="346"/>
      <c r="C221" s="346"/>
      <c r="D221" s="346"/>
      <c r="E221" s="346"/>
      <c r="F221" s="346"/>
      <c r="G221" s="346"/>
      <c r="H221" s="346"/>
      <c r="I221" s="346"/>
      <c r="J221" s="346"/>
      <c r="K221" s="346"/>
      <c r="L221" s="346"/>
      <c r="M221" s="346"/>
      <c r="N221" s="346"/>
      <c r="O221" s="346"/>
      <c r="P221" s="346"/>
      <c r="Q221" s="346"/>
      <c r="R221" s="346"/>
      <c r="S221" s="346"/>
      <c r="T221" s="346"/>
      <c r="U221" s="346"/>
      <c r="V221" s="346"/>
      <c r="W221" s="34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c r="AS221" s="346"/>
      <c r="AT221" s="346"/>
    </row>
    <row r="222" spans="1:46" ht="12" customHeight="1" x14ac:dyDescent="0.25">
      <c r="A222" s="346"/>
      <c r="B222" s="346"/>
      <c r="C222" s="346"/>
      <c r="D222" s="346"/>
      <c r="E222" s="346"/>
      <c r="F222" s="346"/>
      <c r="G222" s="346"/>
      <c r="H222" s="346"/>
      <c r="I222" s="346"/>
      <c r="J222" s="346"/>
      <c r="K222" s="346"/>
      <c r="L222" s="346"/>
      <c r="M222" s="346"/>
      <c r="N222" s="346"/>
      <c r="O222" s="346"/>
      <c r="P222" s="346"/>
      <c r="Q222" s="346"/>
      <c r="R222" s="346"/>
      <c r="S222" s="346"/>
      <c r="T222" s="346"/>
      <c r="U222" s="346"/>
      <c r="V222" s="346"/>
      <c r="W222" s="34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c r="AS222" s="346"/>
      <c r="AT222" s="346"/>
    </row>
    <row r="223" spans="1:46" ht="12" customHeight="1" x14ac:dyDescent="0.25">
      <c r="A223" s="346"/>
      <c r="B223" s="346"/>
      <c r="C223" s="346"/>
      <c r="D223" s="346"/>
      <c r="E223" s="346"/>
      <c r="F223" s="346"/>
      <c r="G223" s="346"/>
      <c r="H223" s="346"/>
      <c r="I223" s="346"/>
      <c r="J223" s="346"/>
      <c r="K223" s="346"/>
      <c r="L223" s="346"/>
      <c r="M223" s="346"/>
      <c r="N223" s="346"/>
      <c r="O223" s="346"/>
      <c r="P223" s="346"/>
      <c r="Q223" s="346"/>
      <c r="R223" s="346"/>
      <c r="S223" s="346"/>
      <c r="T223" s="346"/>
      <c r="U223" s="346"/>
      <c r="V223" s="346"/>
      <c r="W223" s="34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c r="AS223" s="346"/>
      <c r="AT223" s="346"/>
    </row>
    <row r="224" spans="1:46" ht="12" customHeight="1" x14ac:dyDescent="0.25">
      <c r="A224" s="346"/>
      <c r="B224" s="346"/>
      <c r="C224" s="346"/>
      <c r="D224" s="346"/>
      <c r="E224" s="346"/>
      <c r="F224" s="346"/>
      <c r="G224" s="346"/>
      <c r="H224" s="346"/>
      <c r="I224" s="346"/>
      <c r="J224" s="346"/>
      <c r="K224" s="346"/>
      <c r="L224" s="346"/>
      <c r="M224" s="346"/>
      <c r="N224" s="346"/>
      <c r="O224" s="346"/>
      <c r="P224" s="346"/>
      <c r="Q224" s="346"/>
      <c r="R224" s="346"/>
      <c r="S224" s="346"/>
      <c r="T224" s="346"/>
      <c r="U224" s="346"/>
      <c r="V224" s="346"/>
      <c r="W224" s="34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c r="AS224" s="346"/>
      <c r="AT224" s="346"/>
    </row>
    <row r="225" spans="1:46" ht="12" customHeight="1" x14ac:dyDescent="0.25">
      <c r="A225" s="346"/>
      <c r="B225" s="346"/>
      <c r="C225" s="346"/>
      <c r="D225" s="346"/>
      <c r="E225" s="346"/>
      <c r="F225" s="346"/>
      <c r="G225" s="346"/>
      <c r="H225" s="346"/>
      <c r="I225" s="346"/>
      <c r="J225" s="346"/>
      <c r="K225" s="346"/>
      <c r="L225" s="346"/>
      <c r="M225" s="346"/>
      <c r="N225" s="346"/>
      <c r="O225" s="346"/>
      <c r="P225" s="346"/>
      <c r="Q225" s="346"/>
      <c r="R225" s="346"/>
      <c r="S225" s="346"/>
      <c r="T225" s="346"/>
      <c r="U225" s="346"/>
      <c r="V225" s="346"/>
      <c r="W225" s="34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c r="AS225" s="346"/>
      <c r="AT225" s="346"/>
    </row>
    <row r="226" spans="1:46" ht="12" customHeight="1" x14ac:dyDescent="0.25">
      <c r="A226" s="346"/>
      <c r="B226" s="346"/>
      <c r="C226" s="346"/>
      <c r="D226" s="346"/>
      <c r="E226" s="346"/>
      <c r="F226" s="346"/>
      <c r="G226" s="346"/>
      <c r="H226" s="346"/>
      <c r="I226" s="346"/>
      <c r="J226" s="346"/>
      <c r="K226" s="346"/>
      <c r="L226" s="346"/>
      <c r="M226" s="346"/>
      <c r="N226" s="346"/>
      <c r="O226" s="346"/>
      <c r="P226" s="346"/>
      <c r="Q226" s="346"/>
      <c r="R226" s="346"/>
      <c r="S226" s="346"/>
      <c r="T226" s="346"/>
      <c r="U226" s="346"/>
      <c r="V226" s="346"/>
      <c r="W226" s="34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c r="AS226" s="346"/>
      <c r="AT226" s="346"/>
    </row>
    <row r="227" spans="1:46" ht="12" customHeight="1" x14ac:dyDescent="0.25">
      <c r="A227" s="346"/>
      <c r="B227" s="346"/>
      <c r="C227" s="346"/>
      <c r="D227" s="346"/>
      <c r="E227" s="346"/>
      <c r="F227" s="346"/>
      <c r="G227" s="346"/>
      <c r="H227" s="346"/>
      <c r="I227" s="346"/>
      <c r="J227" s="346"/>
      <c r="K227" s="346"/>
      <c r="L227" s="346"/>
      <c r="M227" s="346"/>
      <c r="N227" s="346"/>
      <c r="O227" s="346"/>
      <c r="P227" s="346"/>
      <c r="Q227" s="346"/>
      <c r="R227" s="346"/>
      <c r="S227" s="346"/>
      <c r="T227" s="346"/>
      <c r="U227" s="346"/>
      <c r="V227" s="346"/>
      <c r="W227" s="34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c r="AS227" s="346"/>
      <c r="AT227" s="346"/>
    </row>
    <row r="228" spans="1:46" ht="12" customHeight="1" x14ac:dyDescent="0.25">
      <c r="A228" s="346"/>
      <c r="B228" s="346"/>
      <c r="C228" s="346"/>
      <c r="D228" s="346"/>
      <c r="E228" s="346"/>
      <c r="F228" s="346"/>
      <c r="G228" s="346"/>
      <c r="H228" s="346"/>
      <c r="I228" s="346"/>
      <c r="J228" s="346"/>
      <c r="K228" s="346"/>
      <c r="L228" s="346"/>
      <c r="M228" s="346"/>
      <c r="N228" s="346"/>
      <c r="O228" s="346"/>
      <c r="P228" s="346"/>
      <c r="Q228" s="346"/>
      <c r="R228" s="346"/>
      <c r="S228" s="346"/>
      <c r="T228" s="346"/>
      <c r="U228" s="346"/>
      <c r="V228" s="346"/>
      <c r="W228" s="34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c r="AS228" s="346"/>
      <c r="AT228" s="346"/>
    </row>
    <row r="229" spans="1:46" ht="12" customHeight="1" x14ac:dyDescent="0.25">
      <c r="A229" s="346"/>
      <c r="B229" s="346"/>
      <c r="C229" s="346"/>
      <c r="D229" s="346"/>
      <c r="E229" s="346"/>
      <c r="F229" s="346"/>
      <c r="G229" s="346"/>
      <c r="H229" s="346"/>
      <c r="I229" s="346"/>
      <c r="J229" s="346"/>
      <c r="K229" s="346"/>
      <c r="L229" s="346"/>
      <c r="M229" s="346"/>
      <c r="N229" s="346"/>
      <c r="O229" s="346"/>
      <c r="P229" s="346"/>
      <c r="Q229" s="346"/>
      <c r="R229" s="346"/>
      <c r="S229" s="346"/>
      <c r="T229" s="346"/>
      <c r="U229" s="346"/>
      <c r="V229" s="346"/>
      <c r="W229" s="34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c r="AS229" s="346"/>
      <c r="AT229" s="346"/>
    </row>
    <row r="230" spans="1:46" ht="12" customHeight="1" x14ac:dyDescent="0.25">
      <c r="A230" s="346"/>
      <c r="B230" s="346"/>
      <c r="C230" s="346"/>
      <c r="D230" s="346"/>
      <c r="E230" s="346"/>
      <c r="F230" s="346"/>
      <c r="G230" s="346"/>
      <c r="H230" s="346"/>
      <c r="I230" s="346"/>
      <c r="J230" s="346"/>
      <c r="K230" s="346"/>
      <c r="L230" s="346"/>
      <c r="M230" s="346"/>
      <c r="N230" s="346"/>
      <c r="O230" s="346"/>
      <c r="P230" s="346"/>
      <c r="Q230" s="346"/>
      <c r="R230" s="346"/>
      <c r="S230" s="346"/>
      <c r="T230" s="346"/>
      <c r="U230" s="346"/>
      <c r="V230" s="346"/>
      <c r="W230" s="34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c r="AS230" s="346"/>
      <c r="AT230" s="346"/>
    </row>
    <row r="231" spans="1:46" ht="12" customHeight="1" x14ac:dyDescent="0.25">
      <c r="A231" s="346"/>
      <c r="B231" s="346"/>
      <c r="C231" s="346"/>
      <c r="D231" s="346"/>
      <c r="E231" s="346"/>
      <c r="F231" s="346"/>
      <c r="G231" s="346"/>
      <c r="H231" s="346"/>
      <c r="I231" s="346"/>
      <c r="J231" s="346"/>
      <c r="K231" s="346"/>
      <c r="L231" s="346"/>
      <c r="M231" s="346"/>
      <c r="N231" s="346"/>
      <c r="O231" s="346"/>
      <c r="P231" s="346"/>
      <c r="Q231" s="346"/>
      <c r="R231" s="346"/>
      <c r="S231" s="346"/>
      <c r="T231" s="346"/>
      <c r="U231" s="346"/>
      <c r="V231" s="346"/>
      <c r="W231" s="34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c r="AS231" s="346"/>
      <c r="AT231" s="346"/>
    </row>
    <row r="232" spans="1:46" ht="12" customHeight="1" x14ac:dyDescent="0.25">
      <c r="A232" s="346"/>
      <c r="B232" s="346"/>
      <c r="C232" s="346"/>
      <c r="D232" s="346"/>
      <c r="E232" s="346"/>
      <c r="F232" s="346"/>
      <c r="G232" s="346"/>
      <c r="H232" s="346"/>
      <c r="I232" s="346"/>
      <c r="J232" s="346"/>
      <c r="K232" s="346"/>
      <c r="L232" s="346"/>
      <c r="M232" s="346"/>
      <c r="N232" s="346"/>
      <c r="O232" s="346"/>
      <c r="P232" s="346"/>
      <c r="Q232" s="346"/>
      <c r="R232" s="346"/>
      <c r="S232" s="346"/>
      <c r="T232" s="346"/>
      <c r="U232" s="346"/>
      <c r="V232" s="346"/>
      <c r="W232" s="34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c r="AS232" s="346"/>
      <c r="AT232" s="346"/>
    </row>
    <row r="233" spans="1:46" ht="12" customHeight="1" x14ac:dyDescent="0.25">
      <c r="A233" s="346"/>
      <c r="B233" s="346"/>
      <c r="C233" s="346"/>
      <c r="D233" s="346"/>
      <c r="E233" s="346"/>
      <c r="F233" s="346"/>
      <c r="G233" s="346"/>
      <c r="H233" s="346"/>
      <c r="I233" s="346"/>
      <c r="J233" s="346"/>
      <c r="K233" s="346"/>
      <c r="L233" s="346"/>
      <c r="M233" s="346"/>
      <c r="N233" s="346"/>
      <c r="O233" s="346"/>
      <c r="P233" s="346"/>
      <c r="Q233" s="346"/>
      <c r="R233" s="346"/>
      <c r="S233" s="346"/>
      <c r="T233" s="346"/>
      <c r="U233" s="346"/>
      <c r="V233" s="346"/>
      <c r="W233" s="34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c r="AS233" s="346"/>
      <c r="AT233" s="346"/>
    </row>
    <row r="234" spans="1:46" ht="12" customHeight="1" x14ac:dyDescent="0.25">
      <c r="A234" s="346"/>
      <c r="B234" s="346"/>
      <c r="C234" s="346"/>
      <c r="D234" s="346"/>
      <c r="E234" s="346"/>
      <c r="F234" s="346"/>
      <c r="G234" s="346"/>
      <c r="H234" s="346"/>
      <c r="I234" s="346"/>
      <c r="J234" s="346"/>
      <c r="K234" s="346"/>
      <c r="L234" s="346"/>
      <c r="M234" s="346"/>
      <c r="N234" s="346"/>
      <c r="O234" s="346"/>
      <c r="P234" s="346"/>
      <c r="Q234" s="346"/>
      <c r="R234" s="346"/>
      <c r="S234" s="346"/>
      <c r="T234" s="346"/>
      <c r="U234" s="346"/>
      <c r="V234" s="346"/>
      <c r="W234" s="34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c r="AS234" s="346"/>
      <c r="AT234" s="346"/>
    </row>
    <row r="235" spans="1:46" ht="12" customHeight="1" x14ac:dyDescent="0.25">
      <c r="A235" s="346"/>
      <c r="B235" s="346"/>
      <c r="C235" s="346"/>
      <c r="D235" s="346"/>
      <c r="E235" s="346"/>
      <c r="F235" s="346"/>
      <c r="G235" s="346"/>
      <c r="H235" s="346"/>
      <c r="I235" s="346"/>
      <c r="J235" s="346"/>
      <c r="K235" s="346"/>
      <c r="L235" s="346"/>
      <c r="M235" s="346"/>
      <c r="N235" s="346"/>
      <c r="O235" s="346"/>
      <c r="P235" s="346"/>
      <c r="Q235" s="346"/>
      <c r="R235" s="346"/>
      <c r="S235" s="346"/>
      <c r="T235" s="346"/>
      <c r="U235" s="346"/>
      <c r="V235" s="346"/>
      <c r="W235" s="34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c r="AS235" s="346"/>
      <c r="AT235" s="346"/>
    </row>
    <row r="236" spans="1:46" ht="12" customHeight="1" x14ac:dyDescent="0.25">
      <c r="A236" s="346"/>
      <c r="B236" s="346"/>
      <c r="C236" s="346"/>
      <c r="D236" s="346"/>
      <c r="E236" s="346"/>
      <c r="F236" s="346"/>
      <c r="G236" s="346"/>
      <c r="H236" s="346"/>
      <c r="I236" s="346"/>
      <c r="J236" s="346"/>
      <c r="K236" s="346"/>
      <c r="L236" s="346"/>
      <c r="M236" s="346"/>
      <c r="N236" s="346"/>
      <c r="O236" s="346"/>
      <c r="P236" s="346"/>
      <c r="Q236" s="346"/>
      <c r="R236" s="346"/>
      <c r="S236" s="346"/>
      <c r="T236" s="346"/>
      <c r="U236" s="346"/>
      <c r="V236" s="346"/>
      <c r="W236" s="34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c r="AS236" s="346"/>
      <c r="AT236" s="346"/>
    </row>
    <row r="237" spans="1:46" ht="12" customHeight="1" x14ac:dyDescent="0.25">
      <c r="A237" s="346"/>
      <c r="B237" s="346"/>
      <c r="C237" s="346"/>
      <c r="D237" s="346"/>
      <c r="E237" s="346"/>
      <c r="F237" s="346"/>
      <c r="G237" s="346"/>
      <c r="H237" s="346"/>
      <c r="I237" s="346"/>
      <c r="J237" s="346"/>
      <c r="K237" s="346"/>
      <c r="L237" s="346"/>
      <c r="M237" s="346"/>
      <c r="N237" s="346"/>
      <c r="O237" s="346"/>
      <c r="P237" s="346"/>
      <c r="Q237" s="346"/>
      <c r="R237" s="346"/>
      <c r="S237" s="346"/>
      <c r="T237" s="346"/>
      <c r="U237" s="346"/>
      <c r="V237" s="346"/>
      <c r="W237" s="34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c r="AS237" s="346"/>
      <c r="AT237" s="346"/>
    </row>
    <row r="238" spans="1:46" ht="12" customHeight="1" x14ac:dyDescent="0.25">
      <c r="A238" s="346"/>
      <c r="B238" s="346"/>
      <c r="C238" s="346"/>
      <c r="D238" s="346"/>
      <c r="E238" s="346"/>
      <c r="F238" s="346"/>
      <c r="G238" s="346"/>
      <c r="H238" s="346"/>
      <c r="I238" s="346"/>
      <c r="J238" s="346"/>
      <c r="K238" s="346"/>
      <c r="L238" s="346"/>
      <c r="M238" s="346"/>
      <c r="N238" s="346"/>
      <c r="O238" s="346"/>
      <c r="P238" s="346"/>
      <c r="Q238" s="346"/>
      <c r="R238" s="346"/>
      <c r="S238" s="346"/>
      <c r="T238" s="346"/>
      <c r="U238" s="346"/>
      <c r="V238" s="346"/>
      <c r="W238" s="34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c r="AS238" s="346"/>
      <c r="AT238" s="346"/>
    </row>
    <row r="239" spans="1:46" ht="12" customHeight="1" x14ac:dyDescent="0.25">
      <c r="A239" s="346"/>
      <c r="B239" s="346"/>
      <c r="C239" s="346"/>
      <c r="D239" s="346"/>
      <c r="E239" s="346"/>
      <c r="F239" s="346"/>
      <c r="G239" s="346"/>
      <c r="H239" s="346"/>
      <c r="I239" s="346"/>
      <c r="J239" s="346"/>
      <c r="K239" s="346"/>
      <c r="L239" s="346"/>
      <c r="M239" s="346"/>
      <c r="N239" s="346"/>
      <c r="O239" s="346"/>
      <c r="P239" s="346"/>
      <c r="Q239" s="346"/>
      <c r="R239" s="346"/>
      <c r="S239" s="346"/>
      <c r="T239" s="346"/>
      <c r="U239" s="346"/>
      <c r="V239" s="346"/>
      <c r="W239" s="34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c r="AS239" s="346"/>
      <c r="AT239" s="346"/>
    </row>
    <row r="240" spans="1:46" ht="12" customHeight="1" x14ac:dyDescent="0.25">
      <c r="A240" s="346"/>
      <c r="B240" s="346"/>
      <c r="C240" s="346"/>
      <c r="D240" s="346"/>
      <c r="E240" s="346"/>
      <c r="F240" s="346"/>
      <c r="G240" s="346"/>
      <c r="H240" s="346"/>
      <c r="I240" s="346"/>
      <c r="J240" s="346"/>
      <c r="K240" s="346"/>
      <c r="L240" s="346"/>
      <c r="M240" s="346"/>
      <c r="N240" s="346"/>
      <c r="O240" s="346"/>
      <c r="P240" s="346"/>
      <c r="Q240" s="346"/>
      <c r="R240" s="346"/>
      <c r="S240" s="346"/>
      <c r="T240" s="346"/>
      <c r="U240" s="346"/>
      <c r="V240" s="346"/>
      <c r="W240" s="34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c r="AS240" s="346"/>
      <c r="AT240" s="346"/>
    </row>
    <row r="241" spans="1:46" ht="12" customHeight="1" x14ac:dyDescent="0.25">
      <c r="A241" s="346"/>
      <c r="B241" s="346"/>
      <c r="C241" s="346"/>
      <c r="D241" s="346"/>
      <c r="E241" s="346"/>
      <c r="F241" s="346"/>
      <c r="G241" s="346"/>
      <c r="H241" s="346"/>
      <c r="I241" s="346"/>
      <c r="J241" s="346"/>
      <c r="K241" s="346"/>
      <c r="L241" s="346"/>
      <c r="M241" s="346"/>
      <c r="N241" s="346"/>
      <c r="O241" s="346"/>
      <c r="P241" s="346"/>
      <c r="Q241" s="346"/>
      <c r="R241" s="346"/>
      <c r="S241" s="346"/>
      <c r="T241" s="346"/>
      <c r="U241" s="346"/>
      <c r="V241" s="346"/>
      <c r="W241" s="34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c r="AS241" s="346"/>
      <c r="AT241" s="346"/>
    </row>
    <row r="242" spans="1:46" ht="12" customHeight="1" x14ac:dyDescent="0.25">
      <c r="A242" s="346"/>
      <c r="B242" s="346"/>
      <c r="C242" s="346"/>
      <c r="D242" s="346"/>
      <c r="E242" s="346"/>
      <c r="F242" s="346"/>
      <c r="G242" s="346"/>
      <c r="H242" s="346"/>
      <c r="I242" s="346"/>
      <c r="J242" s="346"/>
      <c r="K242" s="346"/>
      <c r="L242" s="346"/>
      <c r="M242" s="346"/>
      <c r="N242" s="346"/>
      <c r="O242" s="346"/>
      <c r="P242" s="346"/>
      <c r="Q242" s="346"/>
      <c r="R242" s="346"/>
      <c r="S242" s="346"/>
      <c r="T242" s="346"/>
      <c r="U242" s="346"/>
      <c r="V242" s="346"/>
      <c r="W242" s="34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c r="AS242" s="346"/>
      <c r="AT242" s="346"/>
    </row>
    <row r="243" spans="1:46" ht="12" customHeight="1" x14ac:dyDescent="0.25">
      <c r="A243" s="346"/>
      <c r="B243" s="346"/>
      <c r="C243" s="346"/>
      <c r="D243" s="346"/>
      <c r="E243" s="346"/>
      <c r="F243" s="346"/>
      <c r="G243" s="346"/>
      <c r="H243" s="346"/>
      <c r="I243" s="346"/>
      <c r="J243" s="346"/>
      <c r="K243" s="346"/>
      <c r="L243" s="346"/>
      <c r="M243" s="346"/>
      <c r="N243" s="346"/>
      <c r="O243" s="346"/>
      <c r="P243" s="346"/>
      <c r="Q243" s="346"/>
      <c r="R243" s="346"/>
      <c r="S243" s="346"/>
      <c r="T243" s="346"/>
      <c r="U243" s="346"/>
      <c r="V243" s="346"/>
      <c r="W243" s="34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c r="AS243" s="346"/>
      <c r="AT243" s="346"/>
    </row>
    <row r="244" spans="1:46" ht="12" customHeight="1" x14ac:dyDescent="0.25">
      <c r="A244" s="346"/>
      <c r="B244" s="346"/>
      <c r="C244" s="346"/>
      <c r="D244" s="346"/>
      <c r="E244" s="346"/>
      <c r="F244" s="346"/>
      <c r="G244" s="346"/>
      <c r="H244" s="346"/>
      <c r="I244" s="346"/>
      <c r="J244" s="346"/>
      <c r="K244" s="346"/>
      <c r="L244" s="346"/>
      <c r="M244" s="346"/>
      <c r="N244" s="346"/>
      <c r="O244" s="346"/>
      <c r="P244" s="346"/>
      <c r="Q244" s="346"/>
      <c r="R244" s="346"/>
      <c r="S244" s="346"/>
      <c r="T244" s="346"/>
      <c r="U244" s="346"/>
      <c r="V244" s="346"/>
      <c r="W244" s="34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c r="AS244" s="346"/>
      <c r="AT244" s="346"/>
    </row>
    <row r="245" spans="1:46" ht="12" customHeight="1" x14ac:dyDescent="0.25">
      <c r="A245" s="346"/>
      <c r="B245" s="346"/>
      <c r="C245" s="346"/>
      <c r="D245" s="346"/>
      <c r="E245" s="346"/>
      <c r="F245" s="346"/>
      <c r="G245" s="346"/>
      <c r="H245" s="346"/>
      <c r="I245" s="346"/>
      <c r="J245" s="346"/>
      <c r="K245" s="346"/>
      <c r="L245" s="346"/>
      <c r="M245" s="346"/>
      <c r="N245" s="346"/>
      <c r="O245" s="346"/>
      <c r="P245" s="346"/>
      <c r="Q245" s="346"/>
      <c r="R245" s="346"/>
      <c r="S245" s="346"/>
      <c r="T245" s="346"/>
      <c r="U245" s="346"/>
      <c r="V245" s="346"/>
      <c r="W245" s="34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c r="AS245" s="346"/>
      <c r="AT245" s="346"/>
    </row>
    <row r="246" spans="1:46" ht="12" customHeight="1" x14ac:dyDescent="0.25">
      <c r="A246" s="346"/>
      <c r="B246" s="346"/>
      <c r="C246" s="346"/>
      <c r="D246" s="346"/>
      <c r="E246" s="346"/>
      <c r="F246" s="346"/>
      <c r="G246" s="346"/>
      <c r="H246" s="346"/>
      <c r="I246" s="346"/>
      <c r="J246" s="346"/>
      <c r="K246" s="346"/>
      <c r="L246" s="346"/>
      <c r="M246" s="346"/>
      <c r="N246" s="346"/>
      <c r="O246" s="346"/>
      <c r="P246" s="346"/>
      <c r="Q246" s="346"/>
      <c r="R246" s="346"/>
      <c r="S246" s="346"/>
      <c r="T246" s="346"/>
      <c r="U246" s="346"/>
      <c r="V246" s="346"/>
      <c r="W246" s="34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c r="AS246" s="346"/>
      <c r="AT246" s="346"/>
    </row>
    <row r="247" spans="1:46" ht="12" customHeight="1" x14ac:dyDescent="0.25">
      <c r="A247" s="346"/>
      <c r="B247" s="346"/>
      <c r="C247" s="346"/>
      <c r="D247" s="346"/>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c r="AS247" s="346"/>
      <c r="AT247" s="346"/>
    </row>
    <row r="248" spans="1:46" ht="12" customHeight="1" x14ac:dyDescent="0.25">
      <c r="A248" s="346"/>
      <c r="B248" s="346"/>
      <c r="C248" s="346"/>
      <c r="D248" s="346"/>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c r="AS248" s="346"/>
      <c r="AT248" s="346"/>
    </row>
    <row r="249" spans="1:46" ht="12" customHeight="1" x14ac:dyDescent="0.25">
      <c r="A249" s="346"/>
      <c r="B249" s="346"/>
      <c r="C249" s="346"/>
      <c r="D249" s="346"/>
      <c r="E249" s="346"/>
      <c r="F249" s="346"/>
      <c r="G249" s="346"/>
      <c r="H249" s="346"/>
      <c r="I249" s="346"/>
      <c r="J249" s="346"/>
      <c r="K249" s="346"/>
      <c r="L249" s="346"/>
      <c r="M249" s="346"/>
      <c r="N249" s="346"/>
      <c r="O249" s="346"/>
      <c r="P249" s="346"/>
      <c r="Q249" s="346"/>
      <c r="R249" s="346"/>
      <c r="S249" s="346"/>
      <c r="T249" s="346"/>
      <c r="U249" s="346"/>
      <c r="V249" s="346"/>
      <c r="W249" s="346"/>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c r="AS249" s="346"/>
      <c r="AT249" s="346"/>
    </row>
    <row r="250" spans="1:46" ht="12" customHeight="1" x14ac:dyDescent="0.25">
      <c r="A250" s="346"/>
      <c r="B250" s="346"/>
      <c r="C250" s="346"/>
      <c r="D250" s="346"/>
      <c r="E250" s="346"/>
      <c r="F250" s="346"/>
      <c r="G250" s="346"/>
      <c r="H250" s="346"/>
      <c r="I250" s="346"/>
      <c r="J250" s="346"/>
      <c r="K250" s="346"/>
      <c r="L250" s="346"/>
      <c r="M250" s="346"/>
      <c r="N250" s="346"/>
      <c r="O250" s="346"/>
      <c r="P250" s="346"/>
      <c r="Q250" s="346"/>
      <c r="R250" s="346"/>
      <c r="S250" s="346"/>
      <c r="T250" s="346"/>
      <c r="U250" s="346"/>
      <c r="V250" s="346"/>
      <c r="W250" s="346"/>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c r="AS250" s="346"/>
      <c r="AT250" s="346"/>
    </row>
    <row r="251" spans="1:46" ht="12" customHeight="1" x14ac:dyDescent="0.25">
      <c r="A251" s="346"/>
      <c r="B251" s="346"/>
      <c r="C251" s="346"/>
      <c r="D251" s="346"/>
      <c r="E251" s="346"/>
      <c r="F251" s="346"/>
      <c r="G251" s="346"/>
      <c r="H251" s="346"/>
      <c r="I251" s="346"/>
      <c r="J251" s="346"/>
      <c r="K251" s="346"/>
      <c r="L251" s="346"/>
      <c r="M251" s="346"/>
      <c r="N251" s="346"/>
      <c r="O251" s="346"/>
      <c r="P251" s="346"/>
      <c r="Q251" s="346"/>
      <c r="R251" s="346"/>
      <c r="S251" s="346"/>
      <c r="T251" s="346"/>
      <c r="U251" s="346"/>
      <c r="V251" s="346"/>
      <c r="W251" s="34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c r="AS251" s="346"/>
      <c r="AT251" s="346"/>
    </row>
    <row r="252" spans="1:46" ht="12" customHeight="1" x14ac:dyDescent="0.25">
      <c r="A252" s="346"/>
      <c r="B252" s="346"/>
      <c r="C252" s="346"/>
      <c r="D252" s="346"/>
      <c r="E252" s="346"/>
      <c r="F252" s="346"/>
      <c r="G252" s="346"/>
      <c r="H252" s="346"/>
      <c r="I252" s="346"/>
      <c r="J252" s="346"/>
      <c r="K252" s="346"/>
      <c r="L252" s="346"/>
      <c r="M252" s="346"/>
      <c r="N252" s="346"/>
      <c r="O252" s="346"/>
      <c r="P252" s="346"/>
      <c r="Q252" s="346"/>
      <c r="R252" s="346"/>
      <c r="S252" s="346"/>
      <c r="T252" s="346"/>
      <c r="U252" s="346"/>
      <c r="V252" s="346"/>
      <c r="W252" s="34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c r="AS252" s="346"/>
      <c r="AT252" s="346"/>
    </row>
    <row r="253" spans="1:46" ht="12" customHeight="1" x14ac:dyDescent="0.25">
      <c r="A253" s="346"/>
      <c r="B253" s="346"/>
      <c r="C253" s="346"/>
      <c r="D253" s="346"/>
      <c r="E253" s="346"/>
      <c r="F253" s="346"/>
      <c r="G253" s="346"/>
      <c r="H253" s="346"/>
      <c r="I253" s="346"/>
      <c r="J253" s="346"/>
      <c r="K253" s="346"/>
      <c r="L253" s="346"/>
      <c r="M253" s="346"/>
      <c r="N253" s="346"/>
      <c r="O253" s="346"/>
      <c r="P253" s="346"/>
      <c r="Q253" s="346"/>
      <c r="R253" s="346"/>
      <c r="S253" s="346"/>
      <c r="T253" s="346"/>
      <c r="U253" s="346"/>
      <c r="V253" s="346"/>
      <c r="W253" s="34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c r="AS253" s="346"/>
      <c r="AT253" s="346"/>
    </row>
    <row r="254" spans="1:46" ht="12" customHeight="1" x14ac:dyDescent="0.25">
      <c r="A254" s="346"/>
      <c r="B254" s="346"/>
      <c r="C254" s="346"/>
      <c r="D254" s="346"/>
      <c r="E254" s="346"/>
      <c r="F254" s="346"/>
      <c r="G254" s="346"/>
      <c r="H254" s="346"/>
      <c r="I254" s="346"/>
      <c r="J254" s="346"/>
      <c r="K254" s="346"/>
      <c r="L254" s="346"/>
      <c r="M254" s="346"/>
      <c r="N254" s="346"/>
      <c r="O254" s="346"/>
      <c r="P254" s="346"/>
      <c r="Q254" s="346"/>
      <c r="R254" s="346"/>
      <c r="S254" s="346"/>
      <c r="T254" s="346"/>
      <c r="U254" s="346"/>
      <c r="V254" s="346"/>
      <c r="W254" s="34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c r="AS254" s="346"/>
      <c r="AT254" s="346"/>
    </row>
    <row r="255" spans="1:46" ht="12" customHeight="1" x14ac:dyDescent="0.25">
      <c r="A255" s="346"/>
      <c r="B255" s="346"/>
      <c r="C255" s="346"/>
      <c r="D255" s="346"/>
      <c r="E255" s="346"/>
      <c r="F255" s="346"/>
      <c r="G255" s="346"/>
      <c r="H255" s="346"/>
      <c r="I255" s="346"/>
      <c r="J255" s="346"/>
      <c r="K255" s="346"/>
      <c r="L255" s="346"/>
      <c r="M255" s="346"/>
      <c r="N255" s="346"/>
      <c r="O255" s="346"/>
      <c r="P255" s="346"/>
      <c r="Q255" s="346"/>
      <c r="R255" s="346"/>
      <c r="S255" s="346"/>
      <c r="T255" s="346"/>
      <c r="U255" s="346"/>
      <c r="V255" s="346"/>
      <c r="W255" s="34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c r="AS255" s="346"/>
      <c r="AT255" s="346"/>
    </row>
    <row r="256" spans="1:46" ht="12" customHeight="1" x14ac:dyDescent="0.25">
      <c r="A256" s="346"/>
      <c r="B256" s="346"/>
      <c r="C256" s="346"/>
      <c r="D256" s="346"/>
      <c r="E256" s="346"/>
      <c r="F256" s="346"/>
      <c r="G256" s="346"/>
      <c r="H256" s="346"/>
      <c r="I256" s="346"/>
      <c r="J256" s="346"/>
      <c r="K256" s="346"/>
      <c r="L256" s="346"/>
      <c r="M256" s="346"/>
      <c r="N256" s="346"/>
      <c r="O256" s="346"/>
      <c r="P256" s="346"/>
      <c r="Q256" s="346"/>
      <c r="R256" s="346"/>
      <c r="S256" s="346"/>
      <c r="T256" s="346"/>
      <c r="U256" s="346"/>
      <c r="V256" s="346"/>
      <c r="W256" s="34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c r="AS256" s="346"/>
      <c r="AT256" s="346"/>
    </row>
    <row r="257" spans="1:46" ht="12" customHeight="1" x14ac:dyDescent="0.25">
      <c r="A257" s="346"/>
      <c r="B257" s="346"/>
      <c r="C257" s="346"/>
      <c r="D257" s="346"/>
      <c r="E257" s="346"/>
      <c r="F257" s="346"/>
      <c r="G257" s="346"/>
      <c r="H257" s="346"/>
      <c r="I257" s="346"/>
      <c r="J257" s="346"/>
      <c r="K257" s="346"/>
      <c r="L257" s="346"/>
      <c r="M257" s="346"/>
      <c r="N257" s="346"/>
      <c r="O257" s="346"/>
      <c r="P257" s="346"/>
      <c r="Q257" s="346"/>
      <c r="R257" s="346"/>
      <c r="S257" s="346"/>
      <c r="T257" s="346"/>
      <c r="U257" s="346"/>
      <c r="V257" s="346"/>
      <c r="W257" s="34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c r="AS257" s="346"/>
      <c r="AT257" s="346"/>
    </row>
    <row r="258" spans="1:46" ht="12" customHeight="1" x14ac:dyDescent="0.25">
      <c r="A258" s="346"/>
      <c r="B258" s="346"/>
      <c r="C258" s="346"/>
      <c r="D258" s="346"/>
      <c r="E258" s="346"/>
      <c r="F258" s="346"/>
      <c r="G258" s="346"/>
      <c r="H258" s="346"/>
      <c r="I258" s="346"/>
      <c r="J258" s="346"/>
      <c r="K258" s="346"/>
      <c r="L258" s="346"/>
      <c r="M258" s="346"/>
      <c r="N258" s="346"/>
      <c r="O258" s="346"/>
      <c r="P258" s="346"/>
      <c r="Q258" s="346"/>
      <c r="R258" s="346"/>
      <c r="S258" s="346"/>
      <c r="T258" s="346"/>
      <c r="U258" s="346"/>
      <c r="V258" s="346"/>
      <c r="W258" s="34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c r="AS258" s="346"/>
      <c r="AT258" s="346"/>
    </row>
    <row r="259" spans="1:46" ht="12" customHeight="1" x14ac:dyDescent="0.25">
      <c r="A259" s="346"/>
      <c r="B259" s="346"/>
      <c r="C259" s="346"/>
      <c r="D259" s="346"/>
      <c r="E259" s="346"/>
      <c r="F259" s="346"/>
      <c r="G259" s="346"/>
      <c r="H259" s="346"/>
      <c r="I259" s="346"/>
      <c r="J259" s="346"/>
      <c r="K259" s="346"/>
      <c r="L259" s="346"/>
      <c r="M259" s="346"/>
      <c r="N259" s="346"/>
      <c r="O259" s="346"/>
      <c r="P259" s="346"/>
      <c r="Q259" s="346"/>
      <c r="R259" s="346"/>
      <c r="S259" s="346"/>
      <c r="T259" s="346"/>
      <c r="U259" s="346"/>
      <c r="V259" s="346"/>
      <c r="W259" s="34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c r="AS259" s="346"/>
      <c r="AT259" s="346"/>
    </row>
    <row r="260" spans="1:46" ht="12" customHeight="1" x14ac:dyDescent="0.25">
      <c r="A260" s="346"/>
      <c r="B260" s="346"/>
      <c r="C260" s="346"/>
      <c r="D260" s="346"/>
      <c r="E260" s="346"/>
      <c r="F260" s="346"/>
      <c r="G260" s="346"/>
      <c r="H260" s="346"/>
      <c r="I260" s="346"/>
      <c r="J260" s="346"/>
      <c r="K260" s="346"/>
      <c r="L260" s="346"/>
      <c r="M260" s="346"/>
      <c r="N260" s="346"/>
      <c r="O260" s="346"/>
      <c r="P260" s="346"/>
      <c r="Q260" s="346"/>
      <c r="R260" s="346"/>
      <c r="S260" s="346"/>
      <c r="T260" s="346"/>
      <c r="U260" s="346"/>
      <c r="V260" s="346"/>
      <c r="W260" s="34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c r="AS260" s="346"/>
      <c r="AT260" s="346"/>
    </row>
    <row r="261" spans="1:46" ht="12" customHeight="1" x14ac:dyDescent="0.25">
      <c r="A261" s="346"/>
      <c r="B261" s="346"/>
      <c r="C261" s="346"/>
      <c r="D261" s="346"/>
      <c r="E261" s="346"/>
      <c r="F261" s="346"/>
      <c r="G261" s="346"/>
      <c r="H261" s="346"/>
      <c r="I261" s="346"/>
      <c r="J261" s="346"/>
      <c r="K261" s="346"/>
      <c r="L261" s="346"/>
      <c r="M261" s="346"/>
      <c r="N261" s="346"/>
      <c r="O261" s="346"/>
      <c r="P261" s="346"/>
      <c r="Q261" s="346"/>
      <c r="R261" s="346"/>
      <c r="S261" s="346"/>
      <c r="T261" s="346"/>
      <c r="U261" s="346"/>
      <c r="V261" s="346"/>
      <c r="W261" s="34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c r="AS261" s="346"/>
      <c r="AT261" s="346"/>
    </row>
    <row r="262" spans="1:46" ht="12" customHeight="1" x14ac:dyDescent="0.25">
      <c r="A262" s="346"/>
      <c r="B262" s="346"/>
      <c r="C262" s="346"/>
      <c r="D262" s="346"/>
      <c r="E262" s="346"/>
      <c r="F262" s="346"/>
      <c r="G262" s="346"/>
      <c r="H262" s="346"/>
      <c r="I262" s="346"/>
      <c r="J262" s="346"/>
      <c r="K262" s="346"/>
      <c r="L262" s="346"/>
      <c r="M262" s="346"/>
      <c r="N262" s="346"/>
      <c r="O262" s="346"/>
      <c r="P262" s="346"/>
      <c r="Q262" s="346"/>
      <c r="R262" s="346"/>
      <c r="S262" s="346"/>
      <c r="T262" s="346"/>
      <c r="U262" s="346"/>
      <c r="V262" s="346"/>
      <c r="W262" s="34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c r="AS262" s="346"/>
      <c r="AT262" s="346"/>
    </row>
    <row r="263" spans="1:46" ht="12" customHeight="1" x14ac:dyDescent="0.25">
      <c r="A263" s="346"/>
      <c r="B263" s="346"/>
      <c r="C263" s="346"/>
      <c r="D263" s="346"/>
      <c r="E263" s="346"/>
      <c r="F263" s="346"/>
      <c r="G263" s="346"/>
      <c r="H263" s="346"/>
      <c r="I263" s="346"/>
      <c r="J263" s="346"/>
      <c r="K263" s="346"/>
      <c r="L263" s="346"/>
      <c r="M263" s="346"/>
      <c r="N263" s="346"/>
      <c r="O263" s="346"/>
      <c r="P263" s="346"/>
      <c r="Q263" s="346"/>
      <c r="R263" s="346"/>
      <c r="S263" s="346"/>
      <c r="T263" s="346"/>
      <c r="U263" s="346"/>
      <c r="V263" s="346"/>
      <c r="W263" s="34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c r="AS263" s="346"/>
      <c r="AT263" s="346"/>
    </row>
    <row r="264" spans="1:46" ht="12" customHeight="1" x14ac:dyDescent="0.25">
      <c r="A264" s="346"/>
      <c r="B264" s="346"/>
      <c r="C264" s="346"/>
      <c r="D264" s="346"/>
      <c r="E264" s="346"/>
      <c r="F264" s="346"/>
      <c r="G264" s="346"/>
      <c r="H264" s="346"/>
      <c r="I264" s="346"/>
      <c r="J264" s="346"/>
      <c r="K264" s="346"/>
      <c r="L264" s="346"/>
      <c r="M264" s="346"/>
      <c r="N264" s="346"/>
      <c r="O264" s="346"/>
      <c r="P264" s="346"/>
      <c r="Q264" s="346"/>
      <c r="R264" s="346"/>
      <c r="S264" s="346"/>
      <c r="T264" s="346"/>
      <c r="U264" s="346"/>
      <c r="V264" s="346"/>
      <c r="W264" s="34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c r="AS264" s="346"/>
      <c r="AT264" s="346"/>
    </row>
    <row r="265" spans="1:46" ht="12" customHeight="1" x14ac:dyDescent="0.25">
      <c r="A265" s="346"/>
      <c r="B265" s="346"/>
      <c r="C265" s="346"/>
      <c r="D265" s="346"/>
      <c r="E265" s="346"/>
      <c r="F265" s="346"/>
      <c r="G265" s="346"/>
      <c r="H265" s="346"/>
      <c r="I265" s="346"/>
      <c r="J265" s="346"/>
      <c r="K265" s="346"/>
      <c r="L265" s="346"/>
      <c r="M265" s="346"/>
      <c r="N265" s="346"/>
      <c r="O265" s="346"/>
      <c r="P265" s="346"/>
      <c r="Q265" s="346"/>
      <c r="R265" s="346"/>
      <c r="S265" s="346"/>
      <c r="T265" s="346"/>
      <c r="U265" s="346"/>
      <c r="V265" s="346"/>
      <c r="W265" s="34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c r="AS265" s="346"/>
      <c r="AT265" s="346"/>
    </row>
    <row r="266" spans="1:46" ht="12" customHeight="1" x14ac:dyDescent="0.25">
      <c r="A266" s="346"/>
      <c r="B266" s="346"/>
      <c r="C266" s="346"/>
      <c r="D266" s="346"/>
      <c r="E266" s="346"/>
      <c r="F266" s="346"/>
      <c r="G266" s="346"/>
      <c r="H266" s="346"/>
      <c r="I266" s="346"/>
      <c r="J266" s="346"/>
      <c r="K266" s="346"/>
      <c r="L266" s="346"/>
      <c r="M266" s="346"/>
      <c r="N266" s="346"/>
      <c r="O266" s="346"/>
      <c r="P266" s="346"/>
      <c r="Q266" s="346"/>
      <c r="R266" s="346"/>
      <c r="S266" s="346"/>
      <c r="T266" s="346"/>
      <c r="U266" s="346"/>
      <c r="V266" s="346"/>
      <c r="W266" s="34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c r="AS266" s="346"/>
      <c r="AT266" s="346"/>
    </row>
    <row r="267" spans="1:46" ht="12" customHeight="1" x14ac:dyDescent="0.25">
      <c r="A267" s="346"/>
      <c r="B267" s="346"/>
      <c r="C267" s="346"/>
      <c r="D267" s="346"/>
      <c r="E267" s="346"/>
      <c r="F267" s="346"/>
      <c r="G267" s="346"/>
      <c r="H267" s="346"/>
      <c r="I267" s="346"/>
      <c r="J267" s="346"/>
      <c r="K267" s="346"/>
      <c r="L267" s="346"/>
      <c r="M267" s="346"/>
      <c r="N267" s="346"/>
      <c r="O267" s="346"/>
      <c r="P267" s="346"/>
      <c r="Q267" s="346"/>
      <c r="R267" s="346"/>
      <c r="S267" s="346"/>
      <c r="T267" s="346"/>
      <c r="U267" s="346"/>
      <c r="V267" s="346"/>
      <c r="W267" s="34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c r="AS267" s="346"/>
      <c r="AT267" s="346"/>
    </row>
    <row r="268" spans="1:46" ht="12" customHeight="1" x14ac:dyDescent="0.25">
      <c r="A268" s="346"/>
      <c r="B268" s="346"/>
      <c r="C268" s="346"/>
      <c r="D268" s="346"/>
      <c r="E268" s="346"/>
      <c r="F268" s="346"/>
      <c r="G268" s="346"/>
      <c r="H268" s="346"/>
      <c r="I268" s="346"/>
      <c r="J268" s="346"/>
      <c r="K268" s="346"/>
      <c r="L268" s="346"/>
      <c r="M268" s="346"/>
      <c r="N268" s="346"/>
      <c r="O268" s="346"/>
      <c r="P268" s="346"/>
      <c r="Q268" s="346"/>
      <c r="R268" s="346"/>
      <c r="S268" s="346"/>
      <c r="T268" s="346"/>
      <c r="U268" s="346"/>
      <c r="V268" s="346"/>
      <c r="W268" s="34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c r="AS268" s="346"/>
      <c r="AT268" s="346"/>
    </row>
    <row r="269" spans="1:46" ht="12" customHeight="1" x14ac:dyDescent="0.25">
      <c r="A269" s="346"/>
      <c r="B269" s="346"/>
      <c r="C269" s="346"/>
      <c r="D269" s="346"/>
      <c r="E269" s="346"/>
      <c r="F269" s="346"/>
      <c r="G269" s="346"/>
      <c r="H269" s="346"/>
      <c r="I269" s="346"/>
      <c r="J269" s="346"/>
      <c r="K269" s="346"/>
      <c r="L269" s="346"/>
      <c r="M269" s="346"/>
      <c r="N269" s="346"/>
      <c r="O269" s="346"/>
      <c r="P269" s="346"/>
      <c r="Q269" s="346"/>
      <c r="R269" s="346"/>
      <c r="S269" s="346"/>
      <c r="T269" s="346"/>
      <c r="U269" s="346"/>
      <c r="V269" s="346"/>
      <c r="W269" s="34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c r="AS269" s="346"/>
      <c r="AT269" s="346"/>
    </row>
    <row r="270" spans="1:46" ht="12" customHeight="1" x14ac:dyDescent="0.25">
      <c r="A270" s="346"/>
      <c r="B270" s="346"/>
      <c r="C270" s="346"/>
      <c r="D270" s="346"/>
      <c r="E270" s="346"/>
      <c r="F270" s="346"/>
      <c r="G270" s="346"/>
      <c r="H270" s="346"/>
      <c r="I270" s="346"/>
      <c r="J270" s="346"/>
      <c r="K270" s="346"/>
      <c r="L270" s="346"/>
      <c r="M270" s="346"/>
      <c r="N270" s="346"/>
      <c r="O270" s="346"/>
      <c r="P270" s="346"/>
      <c r="Q270" s="346"/>
      <c r="R270" s="346"/>
      <c r="S270" s="346"/>
      <c r="T270" s="346"/>
      <c r="U270" s="346"/>
      <c r="V270" s="346"/>
      <c r="W270" s="34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c r="AS270" s="346"/>
      <c r="AT270" s="346"/>
    </row>
    <row r="271" spans="1:46" ht="12" customHeight="1" x14ac:dyDescent="0.25">
      <c r="A271" s="346"/>
      <c r="B271" s="346"/>
      <c r="C271" s="346"/>
      <c r="D271" s="346"/>
      <c r="E271" s="346"/>
      <c r="F271" s="346"/>
      <c r="G271" s="346"/>
      <c r="H271" s="346"/>
      <c r="I271" s="346"/>
      <c r="J271" s="346"/>
      <c r="K271" s="346"/>
      <c r="L271" s="346"/>
      <c r="M271" s="346"/>
      <c r="N271" s="346"/>
      <c r="O271" s="346"/>
      <c r="P271" s="346"/>
      <c r="Q271" s="346"/>
      <c r="R271" s="346"/>
      <c r="S271" s="346"/>
      <c r="T271" s="346"/>
      <c r="U271" s="346"/>
      <c r="V271" s="346"/>
      <c r="W271" s="34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c r="AS271" s="346"/>
      <c r="AT271" s="346"/>
    </row>
    <row r="272" spans="1:46" ht="12" customHeight="1" x14ac:dyDescent="0.25">
      <c r="A272" s="346"/>
      <c r="B272" s="346"/>
      <c r="C272" s="346"/>
      <c r="D272" s="346"/>
      <c r="E272" s="346"/>
      <c r="F272" s="346"/>
      <c r="G272" s="346"/>
      <c r="H272" s="346"/>
      <c r="I272" s="346"/>
      <c r="J272" s="346"/>
      <c r="K272" s="346"/>
      <c r="L272" s="346"/>
      <c r="M272" s="346"/>
      <c r="N272" s="346"/>
      <c r="O272" s="346"/>
      <c r="P272" s="346"/>
      <c r="Q272" s="346"/>
      <c r="R272" s="346"/>
      <c r="S272" s="346"/>
      <c r="T272" s="346"/>
      <c r="U272" s="346"/>
      <c r="V272" s="346"/>
      <c r="W272" s="34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c r="AS272" s="346"/>
      <c r="AT272" s="346"/>
    </row>
    <row r="273" spans="1:46" ht="12" customHeight="1" x14ac:dyDescent="0.25">
      <c r="A273" s="346"/>
      <c r="B273" s="346"/>
      <c r="C273" s="346"/>
      <c r="D273" s="346"/>
      <c r="E273" s="346"/>
      <c r="F273" s="346"/>
      <c r="G273" s="346"/>
      <c r="H273" s="346"/>
      <c r="I273" s="346"/>
      <c r="J273" s="346"/>
      <c r="K273" s="346"/>
      <c r="L273" s="346"/>
      <c r="M273" s="346"/>
      <c r="N273" s="346"/>
      <c r="O273" s="346"/>
      <c r="P273" s="346"/>
      <c r="Q273" s="346"/>
      <c r="R273" s="346"/>
      <c r="S273" s="346"/>
      <c r="T273" s="346"/>
      <c r="U273" s="346"/>
      <c r="V273" s="346"/>
      <c r="W273" s="34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c r="AS273" s="346"/>
      <c r="AT273" s="346"/>
    </row>
    <row r="274" spans="1:46" ht="12" customHeight="1" x14ac:dyDescent="0.25">
      <c r="A274" s="346"/>
      <c r="B274" s="346"/>
      <c r="C274" s="346"/>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c r="AS274" s="346"/>
      <c r="AT274" s="346"/>
    </row>
    <row r="275" spans="1:46" ht="12" customHeight="1" x14ac:dyDescent="0.25">
      <c r="A275" s="346"/>
      <c r="B275" s="346"/>
      <c r="C275" s="346"/>
      <c r="D275" s="346"/>
      <c r="E275" s="346"/>
      <c r="F275" s="346"/>
      <c r="G275" s="346"/>
      <c r="H275" s="346"/>
      <c r="I275" s="346"/>
      <c r="J275" s="346"/>
      <c r="K275" s="346"/>
      <c r="L275" s="346"/>
      <c r="M275" s="346"/>
      <c r="N275" s="346"/>
      <c r="O275" s="346"/>
      <c r="P275" s="346"/>
      <c r="Q275" s="346"/>
      <c r="R275" s="346"/>
      <c r="S275" s="346"/>
      <c r="T275" s="346"/>
      <c r="U275" s="346"/>
      <c r="V275" s="346"/>
      <c r="W275" s="34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c r="AS275" s="346"/>
      <c r="AT275" s="346"/>
    </row>
    <row r="276" spans="1:46" ht="12" customHeight="1" x14ac:dyDescent="0.25">
      <c r="A276" s="346"/>
      <c r="B276" s="346"/>
      <c r="C276" s="346"/>
      <c r="D276" s="346"/>
      <c r="E276" s="346"/>
      <c r="F276" s="346"/>
      <c r="G276" s="346"/>
      <c r="H276" s="346"/>
      <c r="I276" s="346"/>
      <c r="J276" s="346"/>
      <c r="K276" s="346"/>
      <c r="L276" s="346"/>
      <c r="M276" s="346"/>
      <c r="N276" s="346"/>
      <c r="O276" s="346"/>
      <c r="P276" s="346"/>
      <c r="Q276" s="346"/>
      <c r="R276" s="346"/>
      <c r="S276" s="346"/>
      <c r="T276" s="346"/>
      <c r="U276" s="346"/>
      <c r="V276" s="346"/>
      <c r="W276" s="34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c r="AS276" s="346"/>
      <c r="AT276" s="346"/>
    </row>
    <row r="277" spans="1:46" ht="12" customHeight="1" x14ac:dyDescent="0.25">
      <c r="A277" s="346"/>
      <c r="B277" s="346"/>
      <c r="C277" s="346"/>
      <c r="D277" s="346"/>
      <c r="E277" s="346"/>
      <c r="F277" s="346"/>
      <c r="G277" s="346"/>
      <c r="H277" s="346"/>
      <c r="I277" s="346"/>
      <c r="J277" s="346"/>
      <c r="K277" s="346"/>
      <c r="L277" s="346"/>
      <c r="M277" s="346"/>
      <c r="N277" s="346"/>
      <c r="O277" s="346"/>
      <c r="P277" s="346"/>
      <c r="Q277" s="346"/>
      <c r="R277" s="346"/>
      <c r="S277" s="346"/>
      <c r="T277" s="346"/>
      <c r="U277" s="346"/>
      <c r="V277" s="346"/>
      <c r="W277" s="34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c r="AS277" s="346"/>
      <c r="AT277" s="346"/>
    </row>
    <row r="278" spans="1:46" ht="12" customHeight="1" x14ac:dyDescent="0.25">
      <c r="A278" s="346"/>
      <c r="B278" s="346"/>
      <c r="C278" s="346"/>
      <c r="D278" s="346"/>
      <c r="E278" s="346"/>
      <c r="F278" s="346"/>
      <c r="G278" s="346"/>
      <c r="H278" s="346"/>
      <c r="I278" s="346"/>
      <c r="J278" s="346"/>
      <c r="K278" s="346"/>
      <c r="L278" s="346"/>
      <c r="M278" s="346"/>
      <c r="N278" s="346"/>
      <c r="O278" s="346"/>
      <c r="P278" s="346"/>
      <c r="Q278" s="346"/>
      <c r="R278" s="346"/>
      <c r="S278" s="346"/>
      <c r="T278" s="346"/>
      <c r="U278" s="346"/>
      <c r="V278" s="346"/>
      <c r="W278" s="34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c r="AS278" s="346"/>
      <c r="AT278" s="346"/>
    </row>
    <row r="279" spans="1:46" ht="12" customHeight="1" x14ac:dyDescent="0.25">
      <c r="A279" s="346"/>
      <c r="B279" s="346"/>
      <c r="C279" s="346"/>
      <c r="D279" s="346"/>
      <c r="E279" s="346"/>
      <c r="F279" s="346"/>
      <c r="G279" s="346"/>
      <c r="H279" s="346"/>
      <c r="I279" s="346"/>
      <c r="J279" s="346"/>
      <c r="K279" s="346"/>
      <c r="L279" s="346"/>
      <c r="M279" s="346"/>
      <c r="N279" s="346"/>
      <c r="O279" s="346"/>
      <c r="P279" s="346"/>
      <c r="Q279" s="346"/>
      <c r="R279" s="346"/>
      <c r="S279" s="346"/>
      <c r="T279" s="346"/>
      <c r="U279" s="346"/>
      <c r="V279" s="346"/>
      <c r="W279" s="34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c r="AS279" s="346"/>
      <c r="AT279" s="346"/>
    </row>
    <row r="280" spans="1:46" ht="12" customHeight="1" x14ac:dyDescent="0.25">
      <c r="A280" s="346"/>
      <c r="B280" s="346"/>
      <c r="C280" s="346"/>
      <c r="D280" s="346"/>
      <c r="E280" s="346"/>
      <c r="F280" s="346"/>
      <c r="G280" s="346"/>
      <c r="H280" s="346"/>
      <c r="I280" s="346"/>
      <c r="J280" s="346"/>
      <c r="K280" s="346"/>
      <c r="L280" s="346"/>
      <c r="M280" s="346"/>
      <c r="N280" s="346"/>
      <c r="O280" s="346"/>
      <c r="P280" s="346"/>
      <c r="Q280" s="346"/>
      <c r="R280" s="346"/>
      <c r="S280" s="346"/>
      <c r="T280" s="346"/>
      <c r="U280" s="346"/>
      <c r="V280" s="346"/>
      <c r="W280" s="34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c r="AS280" s="346"/>
      <c r="AT280" s="346"/>
    </row>
    <row r="281" spans="1:46" ht="12" customHeight="1" x14ac:dyDescent="0.25">
      <c r="A281" s="346"/>
      <c r="B281" s="346"/>
      <c r="C281" s="346"/>
      <c r="D281" s="346"/>
      <c r="E281" s="346"/>
      <c r="F281" s="346"/>
      <c r="G281" s="346"/>
      <c r="H281" s="346"/>
      <c r="I281" s="346"/>
      <c r="J281" s="346"/>
      <c r="K281" s="346"/>
      <c r="L281" s="346"/>
      <c r="M281" s="346"/>
      <c r="N281" s="346"/>
      <c r="O281" s="346"/>
      <c r="P281" s="346"/>
      <c r="Q281" s="346"/>
      <c r="R281" s="346"/>
      <c r="S281" s="346"/>
      <c r="T281" s="346"/>
      <c r="U281" s="346"/>
      <c r="V281" s="346"/>
      <c r="W281" s="34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c r="AS281" s="346"/>
      <c r="AT281" s="346"/>
    </row>
    <row r="282" spans="1:46" ht="12" customHeight="1" x14ac:dyDescent="0.25">
      <c r="A282" s="346"/>
      <c r="B282" s="346"/>
      <c r="C282" s="346"/>
      <c r="D282" s="346"/>
      <c r="E282" s="346"/>
      <c r="F282" s="346"/>
      <c r="G282" s="346"/>
      <c r="H282" s="346"/>
      <c r="I282" s="346"/>
      <c r="J282" s="346"/>
      <c r="K282" s="346"/>
      <c r="L282" s="346"/>
      <c r="M282" s="346"/>
      <c r="N282" s="346"/>
      <c r="O282" s="346"/>
      <c r="P282" s="346"/>
      <c r="Q282" s="346"/>
      <c r="R282" s="346"/>
      <c r="S282" s="346"/>
      <c r="T282" s="346"/>
      <c r="U282" s="346"/>
      <c r="V282" s="346"/>
      <c r="W282" s="34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c r="AS282" s="346"/>
      <c r="AT282" s="346"/>
    </row>
    <row r="283" spans="1:46" ht="12" customHeight="1" x14ac:dyDescent="0.25">
      <c r="A283" s="346"/>
      <c r="B283" s="346"/>
      <c r="C283" s="346"/>
      <c r="D283" s="346"/>
      <c r="E283" s="346"/>
      <c r="F283" s="346"/>
      <c r="G283" s="346"/>
      <c r="H283" s="346"/>
      <c r="I283" s="346"/>
      <c r="J283" s="346"/>
      <c r="K283" s="346"/>
      <c r="L283" s="346"/>
      <c r="M283" s="346"/>
      <c r="N283" s="346"/>
      <c r="O283" s="346"/>
      <c r="P283" s="346"/>
      <c r="Q283" s="346"/>
      <c r="R283" s="346"/>
      <c r="S283" s="346"/>
      <c r="T283" s="346"/>
      <c r="U283" s="346"/>
      <c r="V283" s="346"/>
      <c r="W283" s="34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c r="AS283" s="346"/>
      <c r="AT283" s="346"/>
    </row>
    <row r="284" spans="1:46" ht="12" customHeight="1" x14ac:dyDescent="0.25">
      <c r="A284" s="346"/>
      <c r="B284" s="346"/>
      <c r="C284" s="346"/>
      <c r="D284" s="346"/>
      <c r="E284" s="346"/>
      <c r="F284" s="346"/>
      <c r="G284" s="346"/>
      <c r="H284" s="346"/>
      <c r="I284" s="346"/>
      <c r="J284" s="346"/>
      <c r="K284" s="346"/>
      <c r="L284" s="346"/>
      <c r="M284" s="346"/>
      <c r="N284" s="346"/>
      <c r="O284" s="346"/>
      <c r="P284" s="346"/>
      <c r="Q284" s="346"/>
      <c r="R284" s="346"/>
      <c r="S284" s="346"/>
      <c r="T284" s="346"/>
      <c r="U284" s="346"/>
      <c r="V284" s="346"/>
      <c r="W284" s="34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c r="AS284" s="346"/>
      <c r="AT284" s="346"/>
    </row>
    <row r="285" spans="1:46" ht="12" customHeight="1" x14ac:dyDescent="0.25">
      <c r="A285" s="346"/>
      <c r="B285" s="346"/>
      <c r="C285" s="346"/>
      <c r="D285" s="346"/>
      <c r="E285" s="346"/>
      <c r="F285" s="346"/>
      <c r="G285" s="346"/>
      <c r="H285" s="346"/>
      <c r="I285" s="346"/>
      <c r="J285" s="346"/>
      <c r="K285" s="346"/>
      <c r="L285" s="346"/>
      <c r="M285" s="346"/>
      <c r="N285" s="346"/>
      <c r="O285" s="346"/>
      <c r="P285" s="346"/>
      <c r="Q285" s="346"/>
      <c r="R285" s="346"/>
      <c r="S285" s="346"/>
      <c r="T285" s="346"/>
      <c r="U285" s="346"/>
      <c r="V285" s="346"/>
      <c r="W285" s="34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c r="AS285" s="346"/>
      <c r="AT285" s="346"/>
    </row>
    <row r="286" spans="1:46" ht="12" customHeight="1" x14ac:dyDescent="0.25">
      <c r="A286" s="346"/>
      <c r="B286" s="346"/>
      <c r="C286" s="346"/>
      <c r="D286" s="346"/>
      <c r="E286" s="346"/>
      <c r="F286" s="346"/>
      <c r="G286" s="346"/>
      <c r="H286" s="346"/>
      <c r="I286" s="346"/>
      <c r="J286" s="346"/>
      <c r="K286" s="346"/>
      <c r="L286" s="346"/>
      <c r="M286" s="346"/>
      <c r="N286" s="346"/>
      <c r="O286" s="346"/>
      <c r="P286" s="346"/>
      <c r="Q286" s="346"/>
      <c r="R286" s="346"/>
      <c r="S286" s="346"/>
      <c r="T286" s="346"/>
      <c r="U286" s="346"/>
      <c r="V286" s="346"/>
      <c r="W286" s="34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c r="AS286" s="346"/>
      <c r="AT286" s="346"/>
    </row>
    <row r="287" spans="1:46" ht="12" customHeight="1" x14ac:dyDescent="0.25">
      <c r="A287" s="346"/>
      <c r="B287" s="346"/>
      <c r="C287" s="346"/>
      <c r="D287" s="346"/>
      <c r="E287" s="346"/>
      <c r="F287" s="346"/>
      <c r="G287" s="346"/>
      <c r="H287" s="346"/>
      <c r="I287" s="346"/>
      <c r="J287" s="346"/>
      <c r="K287" s="346"/>
      <c r="L287" s="346"/>
      <c r="M287" s="346"/>
      <c r="N287" s="346"/>
      <c r="O287" s="346"/>
      <c r="P287" s="346"/>
      <c r="Q287" s="346"/>
      <c r="R287" s="346"/>
      <c r="S287" s="346"/>
      <c r="T287" s="346"/>
      <c r="U287" s="346"/>
      <c r="V287" s="346"/>
      <c r="W287" s="34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c r="AS287" s="346"/>
      <c r="AT287" s="346"/>
    </row>
    <row r="288" spans="1:46" ht="12" customHeight="1" x14ac:dyDescent="0.25">
      <c r="A288" s="346"/>
      <c r="B288" s="346"/>
      <c r="C288" s="346"/>
      <c r="D288" s="346"/>
      <c r="E288" s="346"/>
      <c r="F288" s="346"/>
      <c r="G288" s="346"/>
      <c r="H288" s="346"/>
      <c r="I288" s="346"/>
      <c r="J288" s="346"/>
      <c r="K288" s="346"/>
      <c r="L288" s="346"/>
      <c r="M288" s="346"/>
      <c r="N288" s="346"/>
      <c r="O288" s="346"/>
      <c r="P288" s="346"/>
      <c r="Q288" s="346"/>
      <c r="R288" s="346"/>
      <c r="S288" s="346"/>
      <c r="T288" s="346"/>
      <c r="U288" s="346"/>
      <c r="V288" s="346"/>
      <c r="W288" s="34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c r="AS288" s="346"/>
      <c r="AT288" s="346"/>
    </row>
    <row r="289" spans="1:46" ht="12" customHeight="1" x14ac:dyDescent="0.25">
      <c r="A289" s="346"/>
      <c r="B289" s="346"/>
      <c r="C289" s="346"/>
      <c r="D289" s="346"/>
      <c r="E289" s="346"/>
      <c r="F289" s="346"/>
      <c r="G289" s="346"/>
      <c r="H289" s="346"/>
      <c r="I289" s="346"/>
      <c r="J289" s="346"/>
      <c r="K289" s="346"/>
      <c r="L289" s="346"/>
      <c r="M289" s="346"/>
      <c r="N289" s="346"/>
      <c r="O289" s="346"/>
      <c r="P289" s="346"/>
      <c r="Q289" s="346"/>
      <c r="R289" s="346"/>
      <c r="S289" s="346"/>
      <c r="T289" s="346"/>
      <c r="U289" s="346"/>
      <c r="V289" s="346"/>
      <c r="W289" s="34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c r="AS289" s="346"/>
      <c r="AT289" s="346"/>
    </row>
    <row r="290" spans="1:46" ht="12" customHeight="1" x14ac:dyDescent="0.25">
      <c r="A290" s="346"/>
      <c r="B290" s="346"/>
      <c r="C290" s="346"/>
      <c r="D290" s="346"/>
      <c r="E290" s="346"/>
      <c r="F290" s="346"/>
      <c r="G290" s="346"/>
      <c r="H290" s="346"/>
      <c r="I290" s="346"/>
      <c r="J290" s="346"/>
      <c r="K290" s="346"/>
      <c r="L290" s="346"/>
      <c r="M290" s="346"/>
      <c r="N290" s="346"/>
      <c r="O290" s="346"/>
      <c r="P290" s="346"/>
      <c r="Q290" s="346"/>
      <c r="R290" s="346"/>
      <c r="S290" s="346"/>
      <c r="T290" s="346"/>
      <c r="U290" s="346"/>
      <c r="V290" s="346"/>
      <c r="W290" s="34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c r="AS290" s="346"/>
      <c r="AT290" s="346"/>
    </row>
    <row r="291" spans="1:46" ht="12" customHeight="1" x14ac:dyDescent="0.25">
      <c r="A291" s="346"/>
      <c r="B291" s="346"/>
      <c r="C291" s="346"/>
      <c r="D291" s="346"/>
      <c r="E291" s="346"/>
      <c r="F291" s="346"/>
      <c r="G291" s="346"/>
      <c r="H291" s="346"/>
      <c r="I291" s="346"/>
      <c r="J291" s="346"/>
      <c r="K291" s="346"/>
      <c r="L291" s="346"/>
      <c r="M291" s="346"/>
      <c r="N291" s="346"/>
      <c r="O291" s="346"/>
      <c r="P291" s="346"/>
      <c r="Q291" s="346"/>
      <c r="R291" s="346"/>
      <c r="S291" s="346"/>
      <c r="T291" s="346"/>
      <c r="U291" s="346"/>
      <c r="V291" s="346"/>
      <c r="W291" s="34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c r="AS291" s="346"/>
      <c r="AT291" s="346"/>
    </row>
    <row r="292" spans="1:46" ht="12" customHeight="1" x14ac:dyDescent="0.25">
      <c r="A292" s="346"/>
      <c r="B292" s="346"/>
      <c r="C292" s="346"/>
      <c r="D292" s="346"/>
      <c r="E292" s="346"/>
      <c r="F292" s="346"/>
      <c r="G292" s="346"/>
      <c r="H292" s="346"/>
      <c r="I292" s="346"/>
      <c r="J292" s="346"/>
      <c r="K292" s="346"/>
      <c r="L292" s="346"/>
      <c r="M292" s="346"/>
      <c r="N292" s="346"/>
      <c r="O292" s="346"/>
      <c r="P292" s="346"/>
      <c r="Q292" s="346"/>
      <c r="R292" s="346"/>
      <c r="S292" s="346"/>
      <c r="T292" s="346"/>
      <c r="U292" s="346"/>
      <c r="V292" s="346"/>
      <c r="W292" s="34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c r="AS292" s="346"/>
      <c r="AT292" s="346"/>
    </row>
    <row r="293" spans="1:46" ht="12" customHeight="1" x14ac:dyDescent="0.25">
      <c r="A293" s="346"/>
      <c r="B293" s="346"/>
      <c r="C293" s="346"/>
      <c r="D293" s="346"/>
      <c r="E293" s="346"/>
      <c r="F293" s="346"/>
      <c r="G293" s="346"/>
      <c r="H293" s="346"/>
      <c r="I293" s="346"/>
      <c r="J293" s="346"/>
      <c r="K293" s="346"/>
      <c r="L293" s="346"/>
      <c r="M293" s="346"/>
      <c r="N293" s="346"/>
      <c r="O293" s="346"/>
      <c r="P293" s="346"/>
      <c r="Q293" s="346"/>
      <c r="R293" s="346"/>
      <c r="S293" s="346"/>
      <c r="T293" s="346"/>
      <c r="U293" s="346"/>
      <c r="V293" s="346"/>
      <c r="W293" s="34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c r="AS293" s="346"/>
      <c r="AT293" s="346"/>
    </row>
    <row r="294" spans="1:46" ht="12" customHeight="1" x14ac:dyDescent="0.25">
      <c r="A294" s="346"/>
      <c r="B294" s="346"/>
      <c r="C294" s="346"/>
      <c r="D294" s="346"/>
      <c r="E294" s="346"/>
      <c r="F294" s="346"/>
      <c r="G294" s="346"/>
      <c r="H294" s="346"/>
      <c r="I294" s="346"/>
      <c r="J294" s="346"/>
      <c r="K294" s="346"/>
      <c r="L294" s="346"/>
      <c r="M294" s="346"/>
      <c r="N294" s="346"/>
      <c r="O294" s="346"/>
      <c r="P294" s="346"/>
      <c r="Q294" s="346"/>
      <c r="R294" s="346"/>
      <c r="S294" s="346"/>
      <c r="T294" s="346"/>
      <c r="U294" s="346"/>
      <c r="V294" s="346"/>
      <c r="W294" s="34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c r="AS294" s="346"/>
      <c r="AT294" s="346"/>
    </row>
    <row r="295" spans="1:46" ht="12" customHeight="1" x14ac:dyDescent="0.25">
      <c r="A295" s="346"/>
      <c r="B295" s="346"/>
      <c r="C295" s="346"/>
      <c r="D295" s="346"/>
      <c r="E295" s="346"/>
      <c r="F295" s="346"/>
      <c r="G295" s="346"/>
      <c r="H295" s="346"/>
      <c r="I295" s="346"/>
      <c r="J295" s="346"/>
      <c r="K295" s="346"/>
      <c r="L295" s="346"/>
      <c r="M295" s="346"/>
      <c r="N295" s="346"/>
      <c r="O295" s="346"/>
      <c r="P295" s="346"/>
      <c r="Q295" s="346"/>
      <c r="R295" s="346"/>
      <c r="S295" s="346"/>
      <c r="T295" s="346"/>
      <c r="U295" s="346"/>
      <c r="V295" s="346"/>
      <c r="W295" s="34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c r="AS295" s="346"/>
      <c r="AT295" s="346"/>
    </row>
    <row r="296" spans="1:46" ht="12" customHeight="1" x14ac:dyDescent="0.25">
      <c r="A296" s="346"/>
      <c r="B296" s="346"/>
      <c r="C296" s="346"/>
      <c r="D296" s="346"/>
      <c r="E296" s="346"/>
      <c r="F296" s="346"/>
      <c r="G296" s="346"/>
      <c r="H296" s="346"/>
      <c r="I296" s="346"/>
      <c r="J296" s="346"/>
      <c r="K296" s="346"/>
      <c r="L296" s="346"/>
      <c r="M296" s="346"/>
      <c r="N296" s="346"/>
      <c r="O296" s="346"/>
      <c r="P296" s="346"/>
      <c r="Q296" s="346"/>
      <c r="R296" s="346"/>
      <c r="S296" s="346"/>
      <c r="T296" s="346"/>
      <c r="U296" s="346"/>
      <c r="V296" s="346"/>
      <c r="W296" s="34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c r="AS296" s="346"/>
      <c r="AT296" s="346"/>
    </row>
    <row r="297" spans="1:46" ht="12" customHeight="1" x14ac:dyDescent="0.25">
      <c r="A297" s="346"/>
      <c r="B297" s="346"/>
      <c r="C297" s="346"/>
      <c r="D297" s="346"/>
      <c r="E297" s="346"/>
      <c r="F297" s="346"/>
      <c r="G297" s="346"/>
      <c r="H297" s="346"/>
      <c r="I297" s="346"/>
      <c r="J297" s="346"/>
      <c r="K297" s="346"/>
      <c r="L297" s="346"/>
      <c r="M297" s="346"/>
      <c r="N297" s="346"/>
      <c r="O297" s="346"/>
      <c r="P297" s="346"/>
      <c r="Q297" s="346"/>
      <c r="R297" s="346"/>
      <c r="S297" s="346"/>
      <c r="T297" s="346"/>
      <c r="U297" s="346"/>
      <c r="V297" s="346"/>
      <c r="W297" s="34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c r="AS297" s="346"/>
      <c r="AT297" s="346"/>
    </row>
    <row r="298" spans="1:46" ht="12" customHeight="1" x14ac:dyDescent="0.25">
      <c r="A298" s="346"/>
      <c r="B298" s="346"/>
      <c r="C298" s="346"/>
      <c r="D298" s="346"/>
      <c r="E298" s="346"/>
      <c r="F298" s="346"/>
      <c r="G298" s="346"/>
      <c r="H298" s="346"/>
      <c r="I298" s="346"/>
      <c r="J298" s="346"/>
      <c r="K298" s="346"/>
      <c r="L298" s="346"/>
      <c r="M298" s="346"/>
      <c r="N298" s="346"/>
      <c r="O298" s="346"/>
      <c r="P298" s="346"/>
      <c r="Q298" s="346"/>
      <c r="R298" s="346"/>
      <c r="S298" s="346"/>
      <c r="T298" s="346"/>
      <c r="U298" s="346"/>
      <c r="V298" s="346"/>
      <c r="W298" s="34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c r="AS298" s="346"/>
      <c r="AT298" s="346"/>
    </row>
    <row r="299" spans="1:46" ht="12" customHeight="1" x14ac:dyDescent="0.25">
      <c r="A299" s="346"/>
      <c r="B299" s="346"/>
      <c r="C299" s="346"/>
      <c r="D299" s="346"/>
      <c r="E299" s="346"/>
      <c r="F299" s="346"/>
      <c r="G299" s="346"/>
      <c r="H299" s="346"/>
      <c r="I299" s="346"/>
      <c r="J299" s="346"/>
      <c r="K299" s="346"/>
      <c r="L299" s="346"/>
      <c r="M299" s="346"/>
      <c r="N299" s="346"/>
      <c r="O299" s="346"/>
      <c r="P299" s="346"/>
      <c r="Q299" s="346"/>
      <c r="R299" s="346"/>
      <c r="S299" s="346"/>
      <c r="T299" s="346"/>
      <c r="U299" s="346"/>
      <c r="V299" s="346"/>
      <c r="W299" s="34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c r="AS299" s="346"/>
      <c r="AT299" s="346"/>
    </row>
    <row r="300" spans="1:46" ht="12" customHeight="1" x14ac:dyDescent="0.25">
      <c r="A300" s="346"/>
      <c r="B300" s="346"/>
      <c r="C300" s="346"/>
      <c r="D300" s="346"/>
      <c r="E300" s="346"/>
      <c r="F300" s="346"/>
      <c r="G300" s="346"/>
      <c r="H300" s="346"/>
      <c r="I300" s="346"/>
      <c r="J300" s="346"/>
      <c r="K300" s="346"/>
      <c r="L300" s="346"/>
      <c r="M300" s="346"/>
      <c r="N300" s="346"/>
      <c r="O300" s="346"/>
      <c r="P300" s="346"/>
      <c r="Q300" s="346"/>
      <c r="R300" s="346"/>
      <c r="S300" s="346"/>
      <c r="T300" s="346"/>
      <c r="U300" s="346"/>
      <c r="V300" s="346"/>
      <c r="W300" s="34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c r="AS300" s="346"/>
      <c r="AT300" s="346"/>
    </row>
    <row r="301" spans="1:46" ht="12" customHeight="1" x14ac:dyDescent="0.25">
      <c r="A301" s="346"/>
      <c r="B301" s="346"/>
      <c r="C301" s="346"/>
      <c r="D301" s="346"/>
      <c r="E301" s="346"/>
      <c r="F301" s="346"/>
      <c r="G301" s="346"/>
      <c r="H301" s="346"/>
      <c r="I301" s="346"/>
      <c r="J301" s="346"/>
      <c r="K301" s="346"/>
      <c r="L301" s="346"/>
      <c r="M301" s="346"/>
      <c r="N301" s="346"/>
      <c r="O301" s="346"/>
      <c r="P301" s="346"/>
      <c r="Q301" s="346"/>
      <c r="R301" s="346"/>
      <c r="S301" s="346"/>
      <c r="T301" s="346"/>
      <c r="U301" s="346"/>
      <c r="V301" s="346"/>
      <c r="W301" s="34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c r="AS301" s="346"/>
      <c r="AT301" s="346"/>
    </row>
    <row r="302" spans="1:46" ht="12" customHeight="1" x14ac:dyDescent="0.25">
      <c r="A302" s="346"/>
      <c r="B302" s="346"/>
      <c r="C302" s="346"/>
      <c r="D302" s="346"/>
      <c r="E302" s="346"/>
      <c r="F302" s="346"/>
      <c r="G302" s="346"/>
      <c r="H302" s="346"/>
      <c r="I302" s="346"/>
      <c r="J302" s="346"/>
      <c r="K302" s="346"/>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c r="AS302" s="346"/>
      <c r="AT302" s="346"/>
    </row>
    <row r="303" spans="1:46" ht="12" customHeight="1" x14ac:dyDescent="0.25">
      <c r="A303" s="346"/>
      <c r="B303" s="346"/>
      <c r="C303" s="346"/>
      <c r="D303" s="346"/>
      <c r="E303" s="346"/>
      <c r="F303" s="346"/>
      <c r="G303" s="346"/>
      <c r="H303" s="346"/>
      <c r="I303" s="346"/>
      <c r="J303" s="346"/>
      <c r="K303" s="346"/>
      <c r="L303" s="346"/>
      <c r="M303" s="346"/>
      <c r="N303" s="346"/>
      <c r="O303" s="346"/>
      <c r="P303" s="346"/>
      <c r="Q303" s="346"/>
      <c r="R303" s="346"/>
      <c r="S303" s="346"/>
      <c r="T303" s="346"/>
      <c r="U303" s="346"/>
      <c r="V303" s="346"/>
      <c r="W303" s="34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c r="AS303" s="346"/>
      <c r="AT303" s="346"/>
    </row>
    <row r="304" spans="1:46" ht="12" customHeight="1" x14ac:dyDescent="0.25">
      <c r="A304" s="346"/>
      <c r="B304" s="346"/>
      <c r="C304" s="346"/>
      <c r="D304" s="346"/>
      <c r="E304" s="346"/>
      <c r="F304" s="346"/>
      <c r="G304" s="346"/>
      <c r="H304" s="346"/>
      <c r="I304" s="346"/>
      <c r="J304" s="346"/>
      <c r="K304" s="346"/>
      <c r="L304" s="346"/>
      <c r="M304" s="346"/>
      <c r="N304" s="346"/>
      <c r="O304" s="346"/>
      <c r="P304" s="346"/>
      <c r="Q304" s="346"/>
      <c r="R304" s="346"/>
      <c r="S304" s="346"/>
      <c r="T304" s="346"/>
      <c r="U304" s="346"/>
      <c r="V304" s="346"/>
      <c r="W304" s="34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c r="AS304" s="346"/>
      <c r="AT304" s="346"/>
    </row>
    <row r="305" spans="1:46" ht="12" customHeight="1" x14ac:dyDescent="0.25">
      <c r="A305" s="346"/>
      <c r="B305" s="346"/>
      <c r="C305" s="346"/>
      <c r="D305" s="346"/>
      <c r="E305" s="346"/>
      <c r="F305" s="346"/>
      <c r="G305" s="346"/>
      <c r="H305" s="346"/>
      <c r="I305" s="346"/>
      <c r="J305" s="346"/>
      <c r="K305" s="346"/>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c r="AS305" s="346"/>
      <c r="AT305" s="346"/>
    </row>
    <row r="306" spans="1:46" ht="12" customHeight="1" x14ac:dyDescent="0.25">
      <c r="A306" s="346"/>
      <c r="B306" s="346"/>
      <c r="C306" s="346"/>
      <c r="D306" s="346"/>
      <c r="E306" s="346"/>
      <c r="F306" s="346"/>
      <c r="G306" s="346"/>
      <c r="H306" s="346"/>
      <c r="I306" s="346"/>
      <c r="J306" s="346"/>
      <c r="K306" s="346"/>
      <c r="L306" s="346"/>
      <c r="M306" s="346"/>
      <c r="N306" s="346"/>
      <c r="O306" s="346"/>
      <c r="P306" s="346"/>
      <c r="Q306" s="346"/>
      <c r="R306" s="346"/>
      <c r="S306" s="346"/>
      <c r="T306" s="346"/>
      <c r="U306" s="346"/>
      <c r="V306" s="346"/>
      <c r="W306" s="34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c r="AS306" s="346"/>
      <c r="AT306" s="346"/>
    </row>
    <row r="307" spans="1:46" ht="12" customHeight="1" x14ac:dyDescent="0.25">
      <c r="A307" s="346"/>
      <c r="B307" s="346"/>
      <c r="C307" s="346"/>
      <c r="D307" s="346"/>
      <c r="E307" s="346"/>
      <c r="F307" s="346"/>
      <c r="G307" s="346"/>
      <c r="H307" s="346"/>
      <c r="I307" s="346"/>
      <c r="J307" s="346"/>
      <c r="K307" s="346"/>
      <c r="L307" s="346"/>
      <c r="M307" s="346"/>
      <c r="N307" s="346"/>
      <c r="O307" s="346"/>
      <c r="P307" s="346"/>
      <c r="Q307" s="346"/>
      <c r="R307" s="346"/>
      <c r="S307" s="346"/>
      <c r="T307" s="346"/>
      <c r="U307" s="346"/>
      <c r="V307" s="346"/>
      <c r="W307" s="34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c r="AS307" s="346"/>
      <c r="AT307" s="346"/>
    </row>
    <row r="308" spans="1:46" ht="12" customHeight="1" x14ac:dyDescent="0.25">
      <c r="A308" s="346"/>
      <c r="B308" s="346"/>
      <c r="C308" s="346"/>
      <c r="D308" s="346"/>
      <c r="E308" s="346"/>
      <c r="F308" s="346"/>
      <c r="G308" s="346"/>
      <c r="H308" s="346"/>
      <c r="I308" s="346"/>
      <c r="J308" s="346"/>
      <c r="K308" s="346"/>
      <c r="L308" s="346"/>
      <c r="M308" s="346"/>
      <c r="N308" s="346"/>
      <c r="O308" s="346"/>
      <c r="P308" s="346"/>
      <c r="Q308" s="346"/>
      <c r="R308" s="346"/>
      <c r="S308" s="346"/>
      <c r="T308" s="346"/>
      <c r="U308" s="346"/>
      <c r="V308" s="346"/>
      <c r="W308" s="34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c r="AS308" s="346"/>
      <c r="AT308" s="346"/>
    </row>
    <row r="309" spans="1:46" ht="12" customHeight="1" x14ac:dyDescent="0.25">
      <c r="A309" s="346"/>
      <c r="B309" s="346"/>
      <c r="C309" s="346"/>
      <c r="D309" s="346"/>
      <c r="E309" s="346"/>
      <c r="F309" s="346"/>
      <c r="G309" s="346"/>
      <c r="H309" s="346"/>
      <c r="I309" s="346"/>
      <c r="J309" s="346"/>
      <c r="K309" s="346"/>
      <c r="L309" s="346"/>
      <c r="M309" s="346"/>
      <c r="N309" s="346"/>
      <c r="O309" s="346"/>
      <c r="P309" s="346"/>
      <c r="Q309" s="346"/>
      <c r="R309" s="346"/>
      <c r="S309" s="346"/>
      <c r="T309" s="346"/>
      <c r="U309" s="346"/>
      <c r="V309" s="346"/>
      <c r="W309" s="34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c r="AS309" s="346"/>
      <c r="AT309" s="346"/>
    </row>
    <row r="310" spans="1:46" ht="12" customHeight="1" x14ac:dyDescent="0.25">
      <c r="A310" s="346"/>
      <c r="B310" s="346"/>
      <c r="C310" s="346"/>
      <c r="D310" s="346"/>
      <c r="E310" s="346"/>
      <c r="F310" s="346"/>
      <c r="G310" s="346"/>
      <c r="H310" s="346"/>
      <c r="I310" s="346"/>
      <c r="J310" s="346"/>
      <c r="K310" s="346"/>
      <c r="L310" s="346"/>
      <c r="M310" s="346"/>
      <c r="N310" s="346"/>
      <c r="O310" s="346"/>
      <c r="P310" s="346"/>
      <c r="Q310" s="346"/>
      <c r="R310" s="346"/>
      <c r="S310" s="346"/>
      <c r="T310" s="346"/>
      <c r="U310" s="346"/>
      <c r="V310" s="346"/>
      <c r="W310" s="34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c r="AS310" s="346"/>
      <c r="AT310" s="346"/>
    </row>
    <row r="311" spans="1:46" ht="12" customHeight="1" x14ac:dyDescent="0.25">
      <c r="A311" s="346"/>
      <c r="B311" s="346"/>
      <c r="C311" s="346"/>
      <c r="D311" s="346"/>
      <c r="E311" s="346"/>
      <c r="F311" s="346"/>
      <c r="G311" s="346"/>
      <c r="H311" s="346"/>
      <c r="I311" s="346"/>
      <c r="J311" s="346"/>
      <c r="K311" s="346"/>
      <c r="L311" s="346"/>
      <c r="M311" s="346"/>
      <c r="N311" s="346"/>
      <c r="O311" s="346"/>
      <c r="P311" s="346"/>
      <c r="Q311" s="346"/>
      <c r="R311" s="346"/>
      <c r="S311" s="346"/>
      <c r="T311" s="346"/>
      <c r="U311" s="346"/>
      <c r="V311" s="346"/>
      <c r="W311" s="34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c r="AS311" s="346"/>
      <c r="AT311" s="346"/>
    </row>
    <row r="312" spans="1:46" ht="12" customHeight="1" x14ac:dyDescent="0.25">
      <c r="A312" s="346"/>
      <c r="B312" s="346"/>
      <c r="C312" s="346"/>
      <c r="D312" s="346"/>
      <c r="E312" s="346"/>
      <c r="F312" s="346"/>
      <c r="G312" s="346"/>
      <c r="H312" s="346"/>
      <c r="I312" s="346"/>
      <c r="J312" s="346"/>
      <c r="K312" s="346"/>
      <c r="L312" s="346"/>
      <c r="M312" s="346"/>
      <c r="N312" s="346"/>
      <c r="O312" s="346"/>
      <c r="P312" s="346"/>
      <c r="Q312" s="346"/>
      <c r="R312" s="346"/>
      <c r="S312" s="346"/>
      <c r="T312" s="346"/>
      <c r="U312" s="346"/>
      <c r="V312" s="346"/>
      <c r="W312" s="34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c r="AS312" s="346"/>
      <c r="AT312" s="346"/>
    </row>
    <row r="313" spans="1:46" ht="12" customHeight="1" x14ac:dyDescent="0.25">
      <c r="A313" s="346"/>
      <c r="B313" s="346"/>
      <c r="C313" s="346"/>
      <c r="D313" s="346"/>
      <c r="E313" s="346"/>
      <c r="F313" s="346"/>
      <c r="G313" s="346"/>
      <c r="H313" s="346"/>
      <c r="I313" s="346"/>
      <c r="J313" s="346"/>
      <c r="K313" s="346"/>
      <c r="L313" s="346"/>
      <c r="M313" s="346"/>
      <c r="N313" s="346"/>
      <c r="O313" s="346"/>
      <c r="P313" s="346"/>
      <c r="Q313" s="346"/>
      <c r="R313" s="346"/>
      <c r="S313" s="346"/>
      <c r="T313" s="346"/>
      <c r="U313" s="346"/>
      <c r="V313" s="346"/>
      <c r="W313" s="34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c r="AS313" s="346"/>
      <c r="AT313" s="346"/>
    </row>
    <row r="314" spans="1:46" ht="12" customHeight="1" x14ac:dyDescent="0.25">
      <c r="A314" s="346"/>
      <c r="B314" s="346"/>
      <c r="C314" s="346"/>
      <c r="D314" s="346"/>
      <c r="E314" s="346"/>
      <c r="F314" s="346"/>
      <c r="G314" s="346"/>
      <c r="H314" s="346"/>
      <c r="I314" s="346"/>
      <c r="J314" s="346"/>
      <c r="K314" s="346"/>
      <c r="L314" s="346"/>
      <c r="M314" s="346"/>
      <c r="N314" s="346"/>
      <c r="O314" s="346"/>
      <c r="P314" s="346"/>
      <c r="Q314" s="346"/>
      <c r="R314" s="346"/>
      <c r="S314" s="346"/>
      <c r="T314" s="346"/>
      <c r="U314" s="346"/>
      <c r="V314" s="346"/>
      <c r="W314" s="34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c r="AS314" s="346"/>
      <c r="AT314" s="346"/>
    </row>
    <row r="315" spans="1:46" ht="12" customHeight="1" x14ac:dyDescent="0.25">
      <c r="A315" s="346"/>
      <c r="B315" s="346"/>
      <c r="C315" s="346"/>
      <c r="D315" s="346"/>
      <c r="E315" s="346"/>
      <c r="F315" s="346"/>
      <c r="G315" s="346"/>
      <c r="H315" s="346"/>
      <c r="I315" s="346"/>
      <c r="J315" s="346"/>
      <c r="K315" s="346"/>
      <c r="L315" s="346"/>
      <c r="M315" s="346"/>
      <c r="N315" s="346"/>
      <c r="O315" s="346"/>
      <c r="P315" s="346"/>
      <c r="Q315" s="346"/>
      <c r="R315" s="346"/>
      <c r="S315" s="346"/>
      <c r="T315" s="346"/>
      <c r="U315" s="346"/>
      <c r="V315" s="346"/>
      <c r="W315" s="34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c r="AS315" s="346"/>
      <c r="AT315" s="346"/>
    </row>
    <row r="316" spans="1:46" ht="12" customHeight="1" x14ac:dyDescent="0.25">
      <c r="A316" s="346"/>
      <c r="B316" s="346"/>
      <c r="C316" s="346"/>
      <c r="D316" s="346"/>
      <c r="E316" s="346"/>
      <c r="F316" s="346"/>
      <c r="G316" s="346"/>
      <c r="H316" s="346"/>
      <c r="I316" s="346"/>
      <c r="J316" s="346"/>
      <c r="K316" s="346"/>
      <c r="L316" s="346"/>
      <c r="M316" s="346"/>
      <c r="N316" s="346"/>
      <c r="O316" s="346"/>
      <c r="P316" s="346"/>
      <c r="Q316" s="346"/>
      <c r="R316" s="346"/>
      <c r="S316" s="346"/>
      <c r="T316" s="346"/>
      <c r="U316" s="346"/>
      <c r="V316" s="346"/>
      <c r="W316" s="34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c r="AS316" s="346"/>
      <c r="AT316" s="346"/>
    </row>
    <row r="317" spans="1:46" ht="12" customHeight="1" x14ac:dyDescent="0.25">
      <c r="A317" s="346"/>
      <c r="B317" s="346"/>
      <c r="C317" s="346"/>
      <c r="D317" s="346"/>
      <c r="E317" s="346"/>
      <c r="F317" s="346"/>
      <c r="G317" s="346"/>
      <c r="H317" s="346"/>
      <c r="I317" s="346"/>
      <c r="J317" s="346"/>
      <c r="K317" s="346"/>
      <c r="L317" s="346"/>
      <c r="M317" s="346"/>
      <c r="N317" s="346"/>
      <c r="O317" s="346"/>
      <c r="P317" s="346"/>
      <c r="Q317" s="346"/>
      <c r="R317" s="346"/>
      <c r="S317" s="346"/>
      <c r="T317" s="346"/>
      <c r="U317" s="346"/>
      <c r="V317" s="346"/>
      <c r="W317" s="34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c r="AS317" s="346"/>
      <c r="AT317" s="346"/>
    </row>
    <row r="318" spans="1:46" ht="12" customHeight="1" x14ac:dyDescent="0.25">
      <c r="A318" s="346"/>
      <c r="B318" s="346"/>
      <c r="C318" s="346"/>
      <c r="D318" s="346"/>
      <c r="E318" s="346"/>
      <c r="F318" s="346"/>
      <c r="G318" s="346"/>
      <c r="H318" s="346"/>
      <c r="I318" s="346"/>
      <c r="J318" s="346"/>
      <c r="K318" s="346"/>
      <c r="L318" s="346"/>
      <c r="M318" s="346"/>
      <c r="N318" s="346"/>
      <c r="O318" s="346"/>
      <c r="P318" s="346"/>
      <c r="Q318" s="346"/>
      <c r="R318" s="346"/>
      <c r="S318" s="346"/>
      <c r="T318" s="346"/>
      <c r="U318" s="346"/>
      <c r="V318" s="346"/>
      <c r="W318" s="34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c r="AS318" s="346"/>
      <c r="AT318" s="346"/>
    </row>
    <row r="319" spans="1:46" ht="12" customHeight="1" x14ac:dyDescent="0.25">
      <c r="A319" s="346"/>
      <c r="B319" s="346"/>
      <c r="C319" s="346"/>
      <c r="D319" s="346"/>
      <c r="E319" s="346"/>
      <c r="F319" s="346"/>
      <c r="G319" s="346"/>
      <c r="H319" s="346"/>
      <c r="I319" s="346"/>
      <c r="J319" s="346"/>
      <c r="K319" s="346"/>
      <c r="L319" s="346"/>
      <c r="M319" s="346"/>
      <c r="N319" s="346"/>
      <c r="O319" s="346"/>
      <c r="P319" s="346"/>
      <c r="Q319" s="346"/>
      <c r="R319" s="346"/>
      <c r="S319" s="346"/>
      <c r="T319" s="346"/>
      <c r="U319" s="346"/>
      <c r="V319" s="346"/>
      <c r="W319" s="34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c r="AS319" s="346"/>
      <c r="AT319" s="346"/>
    </row>
    <row r="320" spans="1:46" ht="12" customHeight="1" x14ac:dyDescent="0.25">
      <c r="A320" s="346"/>
      <c r="B320" s="346"/>
      <c r="C320" s="346"/>
      <c r="D320" s="346"/>
      <c r="E320" s="346"/>
      <c r="F320" s="346"/>
      <c r="G320" s="346"/>
      <c r="H320" s="346"/>
      <c r="I320" s="346"/>
      <c r="J320" s="346"/>
      <c r="K320" s="346"/>
      <c r="L320" s="346"/>
      <c r="M320" s="346"/>
      <c r="N320" s="346"/>
      <c r="O320" s="346"/>
      <c r="P320" s="346"/>
      <c r="Q320" s="346"/>
      <c r="R320" s="346"/>
      <c r="S320" s="346"/>
      <c r="T320" s="346"/>
      <c r="U320" s="346"/>
      <c r="V320" s="346"/>
      <c r="W320" s="34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c r="AS320" s="346"/>
      <c r="AT320" s="346"/>
    </row>
    <row r="321" spans="1:46" ht="12" customHeight="1" x14ac:dyDescent="0.25">
      <c r="A321" s="346"/>
      <c r="B321" s="346"/>
      <c r="C321" s="346"/>
      <c r="D321" s="346"/>
      <c r="E321" s="346"/>
      <c r="F321" s="346"/>
      <c r="G321" s="346"/>
      <c r="H321" s="346"/>
      <c r="I321" s="346"/>
      <c r="J321" s="346"/>
      <c r="K321" s="346"/>
      <c r="L321" s="346"/>
      <c r="M321" s="346"/>
      <c r="N321" s="346"/>
      <c r="O321" s="346"/>
      <c r="P321" s="346"/>
      <c r="Q321" s="346"/>
      <c r="R321" s="346"/>
      <c r="S321" s="346"/>
      <c r="T321" s="346"/>
      <c r="U321" s="346"/>
      <c r="V321" s="346"/>
      <c r="W321" s="34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c r="AS321" s="346"/>
      <c r="AT321" s="346"/>
    </row>
    <row r="322" spans="1:46" ht="12" customHeight="1" x14ac:dyDescent="0.25">
      <c r="A322" s="346"/>
      <c r="B322" s="346"/>
      <c r="C322" s="346"/>
      <c r="D322" s="346"/>
      <c r="E322" s="346"/>
      <c r="F322" s="346"/>
      <c r="G322" s="346"/>
      <c r="H322" s="346"/>
      <c r="I322" s="346"/>
      <c r="J322" s="346"/>
      <c r="K322" s="346"/>
      <c r="L322" s="346"/>
      <c r="M322" s="346"/>
      <c r="N322" s="346"/>
      <c r="O322" s="346"/>
      <c r="P322" s="346"/>
      <c r="Q322" s="346"/>
      <c r="R322" s="346"/>
      <c r="S322" s="346"/>
      <c r="T322" s="346"/>
      <c r="U322" s="346"/>
      <c r="V322" s="346"/>
      <c r="W322" s="34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c r="AS322" s="346"/>
      <c r="AT322" s="346"/>
    </row>
    <row r="323" spans="1:46" ht="12" customHeight="1" x14ac:dyDescent="0.25">
      <c r="A323" s="346"/>
      <c r="B323" s="346"/>
      <c r="C323" s="346"/>
      <c r="D323" s="346"/>
      <c r="E323" s="346"/>
      <c r="F323" s="346"/>
      <c r="G323" s="346"/>
      <c r="H323" s="346"/>
      <c r="I323" s="346"/>
      <c r="J323" s="346"/>
      <c r="K323" s="346"/>
      <c r="L323" s="346"/>
      <c r="M323" s="346"/>
      <c r="N323" s="346"/>
      <c r="O323" s="346"/>
      <c r="P323" s="346"/>
      <c r="Q323" s="346"/>
      <c r="R323" s="346"/>
      <c r="S323" s="346"/>
      <c r="T323" s="346"/>
      <c r="U323" s="346"/>
      <c r="V323" s="346"/>
      <c r="W323" s="34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c r="AS323" s="346"/>
      <c r="AT323" s="346"/>
    </row>
    <row r="324" spans="1:46" ht="12" customHeight="1" x14ac:dyDescent="0.25">
      <c r="A324" s="346"/>
      <c r="B324" s="346"/>
      <c r="C324" s="346"/>
      <c r="D324" s="346"/>
      <c r="E324" s="346"/>
      <c r="F324" s="346"/>
      <c r="G324" s="346"/>
      <c r="H324" s="346"/>
      <c r="I324" s="346"/>
      <c r="J324" s="346"/>
      <c r="K324" s="346"/>
      <c r="L324" s="346"/>
      <c r="M324" s="346"/>
      <c r="N324" s="346"/>
      <c r="O324" s="346"/>
      <c r="P324" s="346"/>
      <c r="Q324" s="346"/>
      <c r="R324" s="346"/>
      <c r="S324" s="346"/>
      <c r="T324" s="346"/>
      <c r="U324" s="346"/>
      <c r="V324" s="346"/>
      <c r="W324" s="34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c r="AS324" s="346"/>
      <c r="AT324" s="346"/>
    </row>
    <row r="325" spans="1:46" ht="12" customHeight="1" x14ac:dyDescent="0.25">
      <c r="A325" s="346"/>
      <c r="B325" s="346"/>
      <c r="C325" s="346"/>
      <c r="D325" s="346"/>
      <c r="E325" s="346"/>
      <c r="F325" s="346"/>
      <c r="G325" s="346"/>
      <c r="H325" s="346"/>
      <c r="I325" s="346"/>
      <c r="J325" s="346"/>
      <c r="K325" s="346"/>
      <c r="L325" s="346"/>
      <c r="M325" s="346"/>
      <c r="N325" s="346"/>
      <c r="O325" s="346"/>
      <c r="P325" s="346"/>
      <c r="Q325" s="346"/>
      <c r="R325" s="346"/>
      <c r="S325" s="346"/>
      <c r="T325" s="346"/>
      <c r="U325" s="346"/>
      <c r="V325" s="346"/>
      <c r="W325" s="34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c r="AS325" s="346"/>
      <c r="AT325" s="346"/>
    </row>
    <row r="326" spans="1:46" ht="12" customHeight="1" x14ac:dyDescent="0.25">
      <c r="A326" s="346"/>
      <c r="B326" s="346"/>
      <c r="C326" s="346"/>
      <c r="D326" s="346"/>
      <c r="E326" s="346"/>
      <c r="F326" s="346"/>
      <c r="G326" s="346"/>
      <c r="H326" s="346"/>
      <c r="I326" s="346"/>
      <c r="J326" s="346"/>
      <c r="K326" s="346"/>
      <c r="L326" s="346"/>
      <c r="M326" s="346"/>
      <c r="N326" s="346"/>
      <c r="O326" s="346"/>
      <c r="P326" s="346"/>
      <c r="Q326" s="346"/>
      <c r="R326" s="346"/>
      <c r="S326" s="346"/>
      <c r="T326" s="346"/>
      <c r="U326" s="346"/>
      <c r="V326" s="346"/>
      <c r="W326" s="34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c r="AS326" s="346"/>
      <c r="AT326" s="346"/>
    </row>
    <row r="327" spans="1:46" ht="12" customHeight="1" x14ac:dyDescent="0.25">
      <c r="A327" s="346"/>
      <c r="B327" s="346"/>
      <c r="C327" s="346"/>
      <c r="D327" s="346"/>
      <c r="E327" s="346"/>
      <c r="F327" s="346"/>
      <c r="G327" s="346"/>
      <c r="H327" s="346"/>
      <c r="I327" s="346"/>
      <c r="J327" s="346"/>
      <c r="K327" s="346"/>
      <c r="L327" s="346"/>
      <c r="M327" s="346"/>
      <c r="N327" s="346"/>
      <c r="O327" s="346"/>
      <c r="P327" s="346"/>
      <c r="Q327" s="346"/>
      <c r="R327" s="346"/>
      <c r="S327" s="346"/>
      <c r="T327" s="346"/>
      <c r="U327" s="346"/>
      <c r="V327" s="346"/>
      <c r="W327" s="34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c r="AS327" s="346"/>
      <c r="AT327" s="346"/>
    </row>
    <row r="328" spans="1:46" ht="12" customHeight="1" x14ac:dyDescent="0.25">
      <c r="A328" s="346"/>
      <c r="B328" s="346"/>
      <c r="C328" s="346"/>
      <c r="D328" s="346"/>
      <c r="E328" s="346"/>
      <c r="F328" s="346"/>
      <c r="G328" s="346"/>
      <c r="H328" s="346"/>
      <c r="I328" s="346"/>
      <c r="J328" s="346"/>
      <c r="K328" s="346"/>
      <c r="L328" s="346"/>
      <c r="M328" s="346"/>
      <c r="N328" s="346"/>
      <c r="O328" s="346"/>
      <c r="P328" s="346"/>
      <c r="Q328" s="346"/>
      <c r="R328" s="346"/>
      <c r="S328" s="346"/>
      <c r="T328" s="346"/>
      <c r="U328" s="346"/>
      <c r="V328" s="346"/>
      <c r="W328" s="34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c r="AS328" s="346"/>
      <c r="AT328" s="346"/>
    </row>
    <row r="329" spans="1:46" ht="12" customHeight="1" x14ac:dyDescent="0.25">
      <c r="A329" s="346"/>
      <c r="B329" s="346"/>
      <c r="C329" s="346"/>
      <c r="D329" s="346"/>
      <c r="E329" s="346"/>
      <c r="F329" s="346"/>
      <c r="G329" s="346"/>
      <c r="H329" s="346"/>
      <c r="I329" s="346"/>
      <c r="J329" s="346"/>
      <c r="K329" s="346"/>
      <c r="L329" s="346"/>
      <c r="M329" s="346"/>
      <c r="N329" s="346"/>
      <c r="O329" s="346"/>
      <c r="P329" s="346"/>
      <c r="Q329" s="346"/>
      <c r="R329" s="346"/>
      <c r="S329" s="346"/>
      <c r="T329" s="346"/>
      <c r="U329" s="346"/>
      <c r="V329" s="346"/>
      <c r="W329" s="34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c r="AS329" s="346"/>
      <c r="AT329" s="346"/>
    </row>
    <row r="330" spans="1:46" ht="12" customHeight="1" x14ac:dyDescent="0.25">
      <c r="A330" s="346"/>
      <c r="B330" s="346"/>
      <c r="C330" s="346"/>
      <c r="D330" s="346"/>
      <c r="E330" s="346"/>
      <c r="F330" s="346"/>
      <c r="G330" s="346"/>
      <c r="H330" s="346"/>
      <c r="I330" s="346"/>
      <c r="J330" s="346"/>
      <c r="K330" s="346"/>
      <c r="L330" s="346"/>
      <c r="M330" s="346"/>
      <c r="N330" s="346"/>
      <c r="O330" s="346"/>
      <c r="P330" s="346"/>
      <c r="Q330" s="346"/>
      <c r="R330" s="346"/>
      <c r="S330" s="346"/>
      <c r="T330" s="346"/>
      <c r="U330" s="346"/>
      <c r="V330" s="346"/>
      <c r="W330" s="34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c r="AS330" s="346"/>
      <c r="AT330" s="346"/>
    </row>
    <row r="331" spans="1:46" ht="12" customHeight="1" x14ac:dyDescent="0.25">
      <c r="A331" s="346"/>
      <c r="B331" s="346"/>
      <c r="C331" s="346"/>
      <c r="D331" s="346"/>
      <c r="E331" s="346"/>
      <c r="F331" s="346"/>
      <c r="G331" s="346"/>
      <c r="H331" s="346"/>
      <c r="I331" s="346"/>
      <c r="J331" s="346"/>
      <c r="K331" s="346"/>
      <c r="L331" s="346"/>
      <c r="M331" s="346"/>
      <c r="N331" s="346"/>
      <c r="O331" s="346"/>
      <c r="P331" s="346"/>
      <c r="Q331" s="346"/>
      <c r="R331" s="346"/>
      <c r="S331" s="346"/>
      <c r="T331" s="346"/>
      <c r="U331" s="346"/>
      <c r="V331" s="346"/>
      <c r="W331" s="34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c r="AS331" s="346"/>
      <c r="AT331" s="346"/>
    </row>
    <row r="332" spans="1:46" ht="12" customHeight="1" x14ac:dyDescent="0.25">
      <c r="A332" s="346"/>
      <c r="B332" s="346"/>
      <c r="C332" s="346"/>
      <c r="D332" s="346"/>
      <c r="E332" s="346"/>
      <c r="F332" s="346"/>
      <c r="G332" s="346"/>
      <c r="H332" s="346"/>
      <c r="I332" s="346"/>
      <c r="J332" s="346"/>
      <c r="K332" s="346"/>
      <c r="L332" s="346"/>
      <c r="M332" s="346"/>
      <c r="N332" s="346"/>
      <c r="O332" s="346"/>
      <c r="P332" s="346"/>
      <c r="Q332" s="346"/>
      <c r="R332" s="346"/>
      <c r="S332" s="346"/>
      <c r="T332" s="346"/>
      <c r="U332" s="346"/>
      <c r="V332" s="346"/>
      <c r="W332" s="34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c r="AS332" s="346"/>
      <c r="AT332" s="346"/>
    </row>
    <row r="333" spans="1:46" ht="12" customHeight="1" x14ac:dyDescent="0.25">
      <c r="A333" s="346"/>
      <c r="B333" s="346"/>
      <c r="C333" s="346"/>
      <c r="D333" s="346"/>
      <c r="E333" s="346"/>
      <c r="F333" s="346"/>
      <c r="G333" s="346"/>
      <c r="H333" s="346"/>
      <c r="I333" s="346"/>
      <c r="J333" s="346"/>
      <c r="K333" s="346"/>
      <c r="L333" s="346"/>
      <c r="M333" s="346"/>
      <c r="N333" s="346"/>
      <c r="O333" s="346"/>
      <c r="P333" s="346"/>
      <c r="Q333" s="346"/>
      <c r="R333" s="346"/>
      <c r="S333" s="346"/>
      <c r="T333" s="346"/>
      <c r="U333" s="346"/>
      <c r="V333" s="346"/>
      <c r="W333" s="34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c r="AS333" s="346"/>
      <c r="AT333" s="346"/>
    </row>
    <row r="334" spans="1:46" ht="12" customHeight="1" x14ac:dyDescent="0.25">
      <c r="A334" s="346"/>
      <c r="B334" s="346"/>
      <c r="C334" s="346"/>
      <c r="D334" s="346"/>
      <c r="E334" s="346"/>
      <c r="F334" s="346"/>
      <c r="G334" s="346"/>
      <c r="H334" s="346"/>
      <c r="I334" s="346"/>
      <c r="J334" s="346"/>
      <c r="K334" s="346"/>
      <c r="L334" s="346"/>
      <c r="M334" s="346"/>
      <c r="N334" s="346"/>
      <c r="O334" s="346"/>
      <c r="P334" s="346"/>
      <c r="Q334" s="346"/>
      <c r="R334" s="346"/>
      <c r="S334" s="346"/>
      <c r="T334" s="346"/>
      <c r="U334" s="346"/>
      <c r="V334" s="346"/>
      <c r="W334" s="34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c r="AS334" s="346"/>
      <c r="AT334" s="346"/>
    </row>
    <row r="335" spans="1:46" ht="12" customHeight="1" x14ac:dyDescent="0.25">
      <c r="A335" s="346"/>
      <c r="B335" s="346"/>
      <c r="C335" s="346"/>
      <c r="D335" s="346"/>
      <c r="E335" s="346"/>
      <c r="F335" s="346"/>
      <c r="G335" s="346"/>
      <c r="H335" s="346"/>
      <c r="I335" s="346"/>
      <c r="J335" s="346"/>
      <c r="K335" s="346"/>
      <c r="L335" s="346"/>
      <c r="M335" s="346"/>
      <c r="N335" s="346"/>
      <c r="O335" s="346"/>
      <c r="P335" s="346"/>
      <c r="Q335" s="346"/>
      <c r="R335" s="346"/>
      <c r="S335" s="346"/>
      <c r="T335" s="346"/>
      <c r="U335" s="346"/>
      <c r="V335" s="346"/>
      <c r="W335" s="34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c r="AS335" s="346"/>
      <c r="AT335" s="346"/>
    </row>
    <row r="336" spans="1:46" ht="12" customHeight="1" x14ac:dyDescent="0.25">
      <c r="A336" s="346"/>
      <c r="B336" s="346"/>
      <c r="C336" s="346"/>
      <c r="D336" s="346"/>
      <c r="E336" s="346"/>
      <c r="F336" s="346"/>
      <c r="G336" s="346"/>
      <c r="H336" s="346"/>
      <c r="I336" s="346"/>
      <c r="J336" s="346"/>
      <c r="K336" s="346"/>
      <c r="L336" s="346"/>
      <c r="M336" s="346"/>
      <c r="N336" s="346"/>
      <c r="O336" s="346"/>
      <c r="P336" s="346"/>
      <c r="Q336" s="346"/>
      <c r="R336" s="346"/>
      <c r="S336" s="346"/>
      <c r="T336" s="346"/>
      <c r="U336" s="346"/>
      <c r="V336" s="346"/>
      <c r="W336" s="34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c r="AS336" s="346"/>
      <c r="AT336" s="346"/>
    </row>
    <row r="337" spans="1:46" ht="12" customHeight="1" x14ac:dyDescent="0.25">
      <c r="A337" s="346"/>
      <c r="B337" s="346"/>
      <c r="C337" s="346"/>
      <c r="D337" s="346"/>
      <c r="E337" s="346"/>
      <c r="F337" s="346"/>
      <c r="G337" s="346"/>
      <c r="H337" s="346"/>
      <c r="I337" s="346"/>
      <c r="J337" s="346"/>
      <c r="K337" s="346"/>
      <c r="L337" s="346"/>
      <c r="M337" s="346"/>
      <c r="N337" s="346"/>
      <c r="O337" s="346"/>
      <c r="P337" s="346"/>
      <c r="Q337" s="346"/>
      <c r="R337" s="346"/>
      <c r="S337" s="346"/>
      <c r="T337" s="346"/>
      <c r="U337" s="346"/>
      <c r="V337" s="346"/>
      <c r="W337" s="34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c r="AS337" s="346"/>
      <c r="AT337" s="346"/>
    </row>
    <row r="338" spans="1:46" ht="12" customHeight="1" x14ac:dyDescent="0.25">
      <c r="A338" s="346"/>
      <c r="B338" s="346"/>
      <c r="C338" s="346"/>
      <c r="D338" s="346"/>
      <c r="E338" s="346"/>
      <c r="F338" s="346"/>
      <c r="G338" s="346"/>
      <c r="H338" s="346"/>
      <c r="I338" s="346"/>
      <c r="J338" s="346"/>
      <c r="K338" s="346"/>
      <c r="L338" s="346"/>
      <c r="M338" s="346"/>
      <c r="N338" s="346"/>
      <c r="O338" s="346"/>
      <c r="P338" s="346"/>
      <c r="Q338" s="346"/>
      <c r="R338" s="346"/>
      <c r="S338" s="346"/>
      <c r="T338" s="346"/>
      <c r="U338" s="346"/>
      <c r="V338" s="346"/>
      <c r="W338" s="34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c r="AS338" s="346"/>
      <c r="AT338" s="346"/>
    </row>
    <row r="339" spans="1:46" ht="12" customHeight="1" x14ac:dyDescent="0.25">
      <c r="A339" s="346"/>
      <c r="B339" s="346"/>
      <c r="C339" s="346"/>
      <c r="D339" s="346"/>
      <c r="E339" s="346"/>
      <c r="F339" s="346"/>
      <c r="G339" s="346"/>
      <c r="H339" s="346"/>
      <c r="I339" s="346"/>
      <c r="J339" s="346"/>
      <c r="K339" s="346"/>
      <c r="L339" s="346"/>
      <c r="M339" s="346"/>
      <c r="N339" s="346"/>
      <c r="O339" s="346"/>
      <c r="P339" s="346"/>
      <c r="Q339" s="346"/>
      <c r="R339" s="346"/>
      <c r="S339" s="346"/>
      <c r="T339" s="346"/>
      <c r="U339" s="346"/>
      <c r="V339" s="346"/>
      <c r="W339" s="34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c r="AS339" s="346"/>
      <c r="AT339" s="346"/>
    </row>
    <row r="340" spans="1:46" ht="12" customHeight="1" x14ac:dyDescent="0.25">
      <c r="A340" s="346"/>
      <c r="B340" s="346"/>
      <c r="C340" s="346"/>
      <c r="D340" s="346"/>
      <c r="E340" s="346"/>
      <c r="F340" s="346"/>
      <c r="G340" s="346"/>
      <c r="H340" s="346"/>
      <c r="I340" s="346"/>
      <c r="J340" s="346"/>
      <c r="K340" s="346"/>
      <c r="L340" s="346"/>
      <c r="M340" s="346"/>
      <c r="N340" s="346"/>
      <c r="O340" s="346"/>
      <c r="P340" s="346"/>
      <c r="Q340" s="346"/>
      <c r="R340" s="346"/>
      <c r="S340" s="346"/>
      <c r="T340" s="346"/>
      <c r="U340" s="346"/>
      <c r="V340" s="346"/>
      <c r="W340" s="34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c r="AS340" s="346"/>
      <c r="AT340" s="346"/>
    </row>
    <row r="341" spans="1:46" ht="12" customHeight="1" x14ac:dyDescent="0.25">
      <c r="A341" s="346"/>
      <c r="B341" s="346"/>
      <c r="C341" s="346"/>
      <c r="D341" s="346"/>
      <c r="E341" s="346"/>
      <c r="F341" s="346"/>
      <c r="G341" s="346"/>
      <c r="H341" s="346"/>
      <c r="I341" s="346"/>
      <c r="J341" s="346"/>
      <c r="K341" s="346"/>
      <c r="L341" s="346"/>
      <c r="M341" s="346"/>
      <c r="N341" s="346"/>
      <c r="O341" s="346"/>
      <c r="P341" s="346"/>
      <c r="Q341" s="346"/>
      <c r="R341" s="346"/>
      <c r="S341" s="346"/>
      <c r="T341" s="346"/>
      <c r="U341" s="346"/>
      <c r="V341" s="346"/>
      <c r="W341" s="34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c r="AS341" s="346"/>
      <c r="AT341" s="346"/>
    </row>
    <row r="342" spans="1:46" ht="12" customHeight="1" x14ac:dyDescent="0.25">
      <c r="A342" s="346"/>
      <c r="B342" s="346"/>
      <c r="C342" s="346"/>
      <c r="D342" s="346"/>
      <c r="E342" s="346"/>
      <c r="F342" s="346"/>
      <c r="G342" s="346"/>
      <c r="H342" s="346"/>
      <c r="I342" s="346"/>
      <c r="J342" s="346"/>
      <c r="K342" s="346"/>
      <c r="L342" s="346"/>
      <c r="M342" s="346"/>
      <c r="N342" s="346"/>
      <c r="O342" s="346"/>
      <c r="P342" s="346"/>
      <c r="Q342" s="346"/>
      <c r="R342" s="346"/>
      <c r="S342" s="346"/>
      <c r="T342" s="346"/>
      <c r="U342" s="346"/>
      <c r="V342" s="346"/>
      <c r="W342" s="34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c r="AS342" s="346"/>
      <c r="AT342" s="346"/>
    </row>
    <row r="343" spans="1:46" ht="12" customHeight="1" x14ac:dyDescent="0.25">
      <c r="A343" s="346"/>
      <c r="B343" s="346"/>
      <c r="C343" s="346"/>
      <c r="D343" s="346"/>
      <c r="E343" s="346"/>
      <c r="F343" s="346"/>
      <c r="G343" s="346"/>
      <c r="H343" s="346"/>
      <c r="I343" s="346"/>
      <c r="J343" s="346"/>
      <c r="K343" s="346"/>
      <c r="L343" s="346"/>
      <c r="M343" s="346"/>
      <c r="N343" s="346"/>
      <c r="O343" s="346"/>
      <c r="P343" s="346"/>
      <c r="Q343" s="346"/>
      <c r="R343" s="346"/>
      <c r="S343" s="346"/>
      <c r="T343" s="346"/>
      <c r="U343" s="346"/>
      <c r="V343" s="346"/>
      <c r="W343" s="34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c r="AS343" s="346"/>
      <c r="AT343" s="346"/>
    </row>
    <row r="344" spans="1:46" ht="12" customHeight="1" x14ac:dyDescent="0.25">
      <c r="A344" s="346"/>
      <c r="B344" s="346"/>
      <c r="C344" s="346"/>
      <c r="D344" s="346"/>
      <c r="E344" s="346"/>
      <c r="F344" s="346"/>
      <c r="G344" s="346"/>
      <c r="H344" s="346"/>
      <c r="I344" s="346"/>
      <c r="J344" s="346"/>
      <c r="K344" s="346"/>
      <c r="L344" s="346"/>
      <c r="M344" s="346"/>
      <c r="N344" s="346"/>
      <c r="O344" s="346"/>
      <c r="P344" s="346"/>
      <c r="Q344" s="346"/>
      <c r="R344" s="346"/>
      <c r="S344" s="346"/>
      <c r="T344" s="346"/>
      <c r="U344" s="346"/>
      <c r="V344" s="346"/>
      <c r="W344" s="34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c r="AS344" s="346"/>
      <c r="AT344" s="346"/>
    </row>
    <row r="345" spans="1:46" ht="12" customHeight="1" x14ac:dyDescent="0.25">
      <c r="A345" s="346"/>
      <c r="B345" s="346"/>
      <c r="C345" s="346"/>
      <c r="D345" s="346"/>
      <c r="E345" s="346"/>
      <c r="F345" s="346"/>
      <c r="G345" s="346"/>
      <c r="H345" s="346"/>
      <c r="I345" s="346"/>
      <c r="J345" s="346"/>
      <c r="K345" s="346"/>
      <c r="L345" s="346"/>
      <c r="M345" s="346"/>
      <c r="N345" s="346"/>
      <c r="O345" s="346"/>
      <c r="P345" s="346"/>
      <c r="Q345" s="346"/>
      <c r="R345" s="346"/>
      <c r="S345" s="346"/>
      <c r="T345" s="346"/>
      <c r="U345" s="346"/>
      <c r="V345" s="346"/>
      <c r="W345" s="34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c r="AS345" s="346"/>
      <c r="AT345" s="346"/>
    </row>
    <row r="346" spans="1:46" ht="12" customHeight="1" x14ac:dyDescent="0.25">
      <c r="A346" s="346"/>
      <c r="B346" s="346"/>
      <c r="C346" s="346"/>
      <c r="D346" s="346"/>
      <c r="E346" s="346"/>
      <c r="F346" s="346"/>
      <c r="G346" s="346"/>
      <c r="H346" s="346"/>
      <c r="I346" s="346"/>
      <c r="J346" s="346"/>
      <c r="K346" s="346"/>
      <c r="L346" s="346"/>
      <c r="M346" s="346"/>
      <c r="N346" s="346"/>
      <c r="O346" s="346"/>
      <c r="P346" s="346"/>
      <c r="Q346" s="346"/>
      <c r="R346" s="346"/>
      <c r="S346" s="346"/>
      <c r="T346" s="346"/>
      <c r="U346" s="346"/>
      <c r="V346" s="346"/>
      <c r="W346" s="34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c r="AS346" s="346"/>
      <c r="AT346" s="346"/>
    </row>
    <row r="347" spans="1:46" ht="12" customHeight="1" x14ac:dyDescent="0.25">
      <c r="A347" s="346"/>
      <c r="B347" s="346"/>
      <c r="C347" s="346"/>
      <c r="D347" s="346"/>
      <c r="E347" s="346"/>
      <c r="F347" s="346"/>
      <c r="G347" s="346"/>
      <c r="H347" s="346"/>
      <c r="I347" s="346"/>
      <c r="J347" s="346"/>
      <c r="K347" s="346"/>
      <c r="L347" s="346"/>
      <c r="M347" s="346"/>
      <c r="N347" s="346"/>
      <c r="O347" s="346"/>
      <c r="P347" s="346"/>
      <c r="Q347" s="346"/>
      <c r="R347" s="346"/>
      <c r="S347" s="346"/>
      <c r="T347" s="346"/>
      <c r="U347" s="346"/>
      <c r="V347" s="346"/>
      <c r="W347" s="34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c r="AS347" s="346"/>
      <c r="AT347" s="346"/>
    </row>
    <row r="348" spans="1:46" ht="12" customHeight="1" x14ac:dyDescent="0.25">
      <c r="A348" s="346"/>
      <c r="B348" s="346"/>
      <c r="C348" s="346"/>
      <c r="D348" s="346"/>
      <c r="E348" s="346"/>
      <c r="F348" s="346"/>
      <c r="G348" s="346"/>
      <c r="H348" s="346"/>
      <c r="I348" s="346"/>
      <c r="J348" s="346"/>
      <c r="K348" s="346"/>
      <c r="L348" s="346"/>
      <c r="M348" s="346"/>
      <c r="N348" s="346"/>
      <c r="O348" s="346"/>
      <c r="P348" s="346"/>
      <c r="Q348" s="346"/>
      <c r="R348" s="346"/>
      <c r="S348" s="346"/>
      <c r="T348" s="346"/>
      <c r="U348" s="346"/>
      <c r="V348" s="346"/>
      <c r="W348" s="34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c r="AS348" s="346"/>
      <c r="AT348" s="346"/>
    </row>
    <row r="349" spans="1:46" ht="12" customHeight="1" x14ac:dyDescent="0.25">
      <c r="A349" s="346"/>
      <c r="B349" s="346"/>
      <c r="C349" s="346"/>
      <c r="D349" s="346"/>
      <c r="E349" s="346"/>
      <c r="F349" s="346"/>
      <c r="G349" s="346"/>
      <c r="H349" s="346"/>
      <c r="I349" s="346"/>
      <c r="J349" s="346"/>
      <c r="K349" s="346"/>
      <c r="L349" s="346"/>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c r="AS349" s="346"/>
      <c r="AT349" s="346"/>
    </row>
    <row r="350" spans="1:46" ht="12" customHeight="1" x14ac:dyDescent="0.25">
      <c r="A350" s="346"/>
      <c r="B350" s="346"/>
      <c r="C350" s="346"/>
      <c r="D350" s="346"/>
      <c r="E350" s="346"/>
      <c r="F350" s="346"/>
      <c r="G350" s="346"/>
      <c r="H350" s="346"/>
      <c r="I350" s="346"/>
      <c r="J350" s="346"/>
      <c r="K350" s="346"/>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c r="AS350" s="346"/>
      <c r="AT350" s="346"/>
    </row>
    <row r="351" spans="1:46" ht="12" customHeight="1" x14ac:dyDescent="0.25">
      <c r="A351" s="346"/>
      <c r="B351" s="346"/>
      <c r="C351" s="346"/>
      <c r="D351" s="346"/>
      <c r="E351" s="346"/>
      <c r="F351" s="346"/>
      <c r="G351" s="346"/>
      <c r="H351" s="346"/>
      <c r="I351" s="346"/>
      <c r="J351" s="346"/>
      <c r="K351" s="346"/>
      <c r="L351" s="346"/>
      <c r="M351" s="346"/>
      <c r="N351" s="346"/>
      <c r="O351" s="346"/>
      <c r="P351" s="346"/>
      <c r="Q351" s="346"/>
      <c r="R351" s="346"/>
      <c r="S351" s="346"/>
      <c r="T351" s="346"/>
      <c r="U351" s="346"/>
      <c r="V351" s="346"/>
      <c r="W351" s="34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c r="AS351" s="346"/>
      <c r="AT351" s="346"/>
    </row>
    <row r="352" spans="1:46" ht="12" customHeight="1" x14ac:dyDescent="0.25">
      <c r="A352" s="346"/>
      <c r="B352" s="346"/>
      <c r="C352" s="346"/>
      <c r="D352" s="346"/>
      <c r="E352" s="346"/>
      <c r="F352" s="346"/>
      <c r="G352" s="346"/>
      <c r="H352" s="346"/>
      <c r="I352" s="346"/>
      <c r="J352" s="346"/>
      <c r="K352" s="346"/>
      <c r="L352" s="346"/>
      <c r="M352" s="346"/>
      <c r="N352" s="346"/>
      <c r="O352" s="346"/>
      <c r="P352" s="346"/>
      <c r="Q352" s="346"/>
      <c r="R352" s="346"/>
      <c r="S352" s="346"/>
      <c r="T352" s="346"/>
      <c r="U352" s="346"/>
      <c r="V352" s="346"/>
      <c r="W352" s="34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c r="AS352" s="346"/>
      <c r="AT352" s="346"/>
    </row>
    <row r="353" spans="1:46" ht="12" customHeight="1" x14ac:dyDescent="0.25">
      <c r="A353" s="346"/>
      <c r="B353" s="346"/>
      <c r="C353" s="346"/>
      <c r="D353" s="346"/>
      <c r="E353" s="346"/>
      <c r="F353" s="346"/>
      <c r="G353" s="346"/>
      <c r="H353" s="346"/>
      <c r="I353" s="346"/>
      <c r="J353" s="346"/>
      <c r="K353" s="346"/>
      <c r="L353" s="346"/>
      <c r="M353" s="346"/>
      <c r="N353" s="346"/>
      <c r="O353" s="346"/>
      <c r="P353" s="346"/>
      <c r="Q353" s="346"/>
      <c r="R353" s="346"/>
      <c r="S353" s="346"/>
      <c r="T353" s="346"/>
      <c r="U353" s="346"/>
      <c r="V353" s="346"/>
      <c r="W353" s="34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c r="AS353" s="346"/>
      <c r="AT353" s="346"/>
    </row>
    <row r="354" spans="1:46" ht="12" customHeight="1" x14ac:dyDescent="0.25">
      <c r="A354" s="346"/>
      <c r="B354" s="346"/>
      <c r="C354" s="346"/>
      <c r="D354" s="346"/>
      <c r="E354" s="346"/>
      <c r="F354" s="346"/>
      <c r="G354" s="346"/>
      <c r="H354" s="346"/>
      <c r="I354" s="346"/>
      <c r="J354" s="346"/>
      <c r="K354" s="346"/>
      <c r="L354" s="346"/>
      <c r="M354" s="346"/>
      <c r="N354" s="346"/>
      <c r="O354" s="346"/>
      <c r="P354" s="346"/>
      <c r="Q354" s="346"/>
      <c r="R354" s="346"/>
      <c r="S354" s="346"/>
      <c r="T354" s="346"/>
      <c r="U354" s="346"/>
      <c r="V354" s="346"/>
      <c r="W354" s="34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c r="AS354" s="346"/>
      <c r="AT354" s="346"/>
    </row>
    <row r="355" spans="1:46" ht="12" customHeight="1" x14ac:dyDescent="0.25">
      <c r="A355" s="346"/>
      <c r="B355" s="346"/>
      <c r="C355" s="346"/>
      <c r="D355" s="346"/>
      <c r="E355" s="346"/>
      <c r="F355" s="346"/>
      <c r="G355" s="346"/>
      <c r="H355" s="346"/>
      <c r="I355" s="346"/>
      <c r="J355" s="346"/>
      <c r="K355" s="346"/>
      <c r="L355" s="346"/>
      <c r="M355" s="346"/>
      <c r="N355" s="346"/>
      <c r="O355" s="346"/>
      <c r="P355" s="346"/>
      <c r="Q355" s="346"/>
      <c r="R355" s="346"/>
      <c r="S355" s="346"/>
      <c r="T355" s="346"/>
      <c r="U355" s="346"/>
      <c r="V355" s="346"/>
      <c r="W355" s="34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c r="AS355" s="346"/>
      <c r="AT355" s="346"/>
    </row>
    <row r="356" spans="1:46" ht="12" customHeight="1" x14ac:dyDescent="0.25">
      <c r="A356" s="346"/>
      <c r="B356" s="346"/>
      <c r="C356" s="346"/>
      <c r="D356" s="346"/>
      <c r="E356" s="346"/>
      <c r="F356" s="346"/>
      <c r="G356" s="346"/>
      <c r="H356" s="346"/>
      <c r="I356" s="346"/>
      <c r="J356" s="346"/>
      <c r="K356" s="346"/>
      <c r="L356" s="346"/>
      <c r="M356" s="346"/>
      <c r="N356" s="346"/>
      <c r="O356" s="346"/>
      <c r="P356" s="346"/>
      <c r="Q356" s="346"/>
      <c r="R356" s="346"/>
      <c r="S356" s="346"/>
      <c r="T356" s="346"/>
      <c r="U356" s="346"/>
      <c r="V356" s="346"/>
      <c r="W356" s="34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c r="AS356" s="346"/>
      <c r="AT356" s="346"/>
    </row>
    <row r="357" spans="1:46" ht="12" customHeight="1" x14ac:dyDescent="0.25">
      <c r="A357" s="346"/>
      <c r="B357" s="346"/>
      <c r="C357" s="346"/>
      <c r="D357" s="346"/>
      <c r="E357" s="346"/>
      <c r="F357" s="346"/>
      <c r="G357" s="346"/>
      <c r="H357" s="346"/>
      <c r="I357" s="346"/>
      <c r="J357" s="346"/>
      <c r="K357" s="346"/>
      <c r="L357" s="346"/>
      <c r="M357" s="346"/>
      <c r="N357" s="346"/>
      <c r="O357" s="346"/>
      <c r="P357" s="346"/>
      <c r="Q357" s="346"/>
      <c r="R357" s="346"/>
      <c r="S357" s="346"/>
      <c r="T357" s="346"/>
      <c r="U357" s="346"/>
      <c r="V357" s="346"/>
      <c r="W357" s="34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c r="AS357" s="346"/>
      <c r="AT357" s="346"/>
    </row>
    <row r="358" spans="1:46" ht="12" customHeight="1" x14ac:dyDescent="0.25">
      <c r="A358" s="346"/>
      <c r="B358" s="346"/>
      <c r="C358" s="346"/>
      <c r="D358" s="346"/>
      <c r="E358" s="346"/>
      <c r="F358" s="346"/>
      <c r="G358" s="346"/>
      <c r="H358" s="346"/>
      <c r="I358" s="346"/>
      <c r="J358" s="346"/>
      <c r="K358" s="346"/>
      <c r="L358" s="346"/>
      <c r="M358" s="346"/>
      <c r="N358" s="346"/>
      <c r="O358" s="346"/>
      <c r="P358" s="346"/>
      <c r="Q358" s="346"/>
      <c r="R358" s="346"/>
      <c r="S358" s="346"/>
      <c r="T358" s="346"/>
      <c r="U358" s="346"/>
      <c r="V358" s="346"/>
      <c r="W358" s="34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c r="AS358" s="346"/>
      <c r="AT358" s="346"/>
    </row>
    <row r="359" spans="1:46" ht="12" customHeight="1" x14ac:dyDescent="0.25">
      <c r="A359" s="346"/>
      <c r="B359" s="346"/>
      <c r="C359" s="346"/>
      <c r="D359" s="346"/>
      <c r="E359" s="346"/>
      <c r="F359" s="346"/>
      <c r="G359" s="346"/>
      <c r="H359" s="346"/>
      <c r="I359" s="346"/>
      <c r="J359" s="346"/>
      <c r="K359" s="346"/>
      <c r="L359" s="346"/>
      <c r="M359" s="346"/>
      <c r="N359" s="346"/>
      <c r="O359" s="346"/>
      <c r="P359" s="346"/>
      <c r="Q359" s="346"/>
      <c r="R359" s="346"/>
      <c r="S359" s="346"/>
      <c r="T359" s="346"/>
      <c r="U359" s="346"/>
      <c r="V359" s="346"/>
      <c r="W359" s="34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c r="AS359" s="346"/>
      <c r="AT359" s="346"/>
    </row>
    <row r="360" spans="1:46" ht="12" customHeight="1" x14ac:dyDescent="0.25">
      <c r="A360" s="346"/>
      <c r="B360" s="346"/>
      <c r="C360" s="346"/>
      <c r="D360" s="346"/>
      <c r="E360" s="346"/>
      <c r="F360" s="346"/>
      <c r="G360" s="346"/>
      <c r="H360" s="346"/>
      <c r="I360" s="346"/>
      <c r="J360" s="346"/>
      <c r="K360" s="346"/>
      <c r="L360" s="346"/>
      <c r="M360" s="346"/>
      <c r="N360" s="346"/>
      <c r="O360" s="346"/>
      <c r="P360" s="346"/>
      <c r="Q360" s="346"/>
      <c r="R360" s="346"/>
      <c r="S360" s="346"/>
      <c r="T360" s="346"/>
      <c r="U360" s="346"/>
      <c r="V360" s="346"/>
      <c r="W360" s="346"/>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c r="AS360" s="346"/>
      <c r="AT360" s="346"/>
    </row>
    <row r="361" spans="1:46" ht="12" customHeight="1" x14ac:dyDescent="0.25">
      <c r="A361" s="346"/>
      <c r="B361" s="346"/>
      <c r="C361" s="346"/>
      <c r="D361" s="346"/>
      <c r="E361" s="346"/>
      <c r="F361" s="346"/>
      <c r="G361" s="346"/>
      <c r="H361" s="346"/>
      <c r="I361" s="346"/>
      <c r="J361" s="346"/>
      <c r="K361" s="346"/>
      <c r="L361" s="346"/>
      <c r="M361" s="346"/>
      <c r="N361" s="346"/>
      <c r="O361" s="346"/>
      <c r="P361" s="346"/>
      <c r="Q361" s="346"/>
      <c r="R361" s="346"/>
      <c r="S361" s="346"/>
      <c r="T361" s="346"/>
      <c r="U361" s="346"/>
      <c r="V361" s="346"/>
      <c r="W361" s="346"/>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c r="AS361" s="346"/>
      <c r="AT361" s="346"/>
    </row>
    <row r="362" spans="1:46" ht="12" customHeight="1" x14ac:dyDescent="0.25">
      <c r="A362" s="346"/>
      <c r="B362" s="346"/>
      <c r="C362" s="346"/>
      <c r="D362" s="346"/>
      <c r="E362" s="346"/>
      <c r="F362" s="346"/>
      <c r="G362" s="346"/>
      <c r="H362" s="346"/>
      <c r="I362" s="346"/>
      <c r="J362" s="346"/>
      <c r="K362" s="346"/>
      <c r="L362" s="346"/>
      <c r="M362" s="346"/>
      <c r="N362" s="346"/>
      <c r="O362" s="346"/>
      <c r="P362" s="346"/>
      <c r="Q362" s="346"/>
      <c r="R362" s="346"/>
      <c r="S362" s="346"/>
      <c r="T362" s="346"/>
      <c r="U362" s="346"/>
      <c r="V362" s="346"/>
      <c r="W362" s="346"/>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c r="AS362" s="346"/>
      <c r="AT362" s="346"/>
    </row>
    <row r="363" spans="1:46" ht="12" customHeight="1" x14ac:dyDescent="0.25">
      <c r="A363" s="346"/>
      <c r="B363" s="346"/>
      <c r="C363" s="346"/>
      <c r="D363" s="346"/>
      <c r="E363" s="346"/>
      <c r="F363" s="346"/>
      <c r="G363" s="346"/>
      <c r="H363" s="346"/>
      <c r="I363" s="346"/>
      <c r="J363" s="346"/>
      <c r="K363" s="346"/>
      <c r="L363" s="346"/>
      <c r="M363" s="346"/>
      <c r="N363" s="346"/>
      <c r="O363" s="346"/>
      <c r="P363" s="346"/>
      <c r="Q363" s="346"/>
      <c r="R363" s="346"/>
      <c r="S363" s="346"/>
      <c r="T363" s="346"/>
      <c r="U363" s="346"/>
      <c r="V363" s="346"/>
      <c r="W363" s="346"/>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c r="AS363" s="346"/>
      <c r="AT363" s="346"/>
    </row>
    <row r="364" spans="1:46" ht="12" customHeight="1" x14ac:dyDescent="0.25">
      <c r="A364" s="346"/>
      <c r="B364" s="346"/>
      <c r="C364" s="346"/>
      <c r="D364" s="346"/>
      <c r="E364" s="346"/>
      <c r="F364" s="346"/>
      <c r="G364" s="346"/>
      <c r="H364" s="346"/>
      <c r="I364" s="346"/>
      <c r="J364" s="346"/>
      <c r="K364" s="346"/>
      <c r="L364" s="346"/>
      <c r="M364" s="346"/>
      <c r="N364" s="346"/>
      <c r="O364" s="346"/>
      <c r="P364" s="346"/>
      <c r="Q364" s="346"/>
      <c r="R364" s="346"/>
      <c r="S364" s="346"/>
      <c r="T364" s="346"/>
      <c r="U364" s="346"/>
      <c r="V364" s="346"/>
      <c r="W364" s="346"/>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c r="AS364" s="346"/>
      <c r="AT364" s="346"/>
    </row>
    <row r="365" spans="1:46" ht="12" customHeight="1" x14ac:dyDescent="0.25">
      <c r="A365" s="346"/>
      <c r="B365" s="346"/>
      <c r="C365" s="346"/>
      <c r="D365" s="346"/>
      <c r="E365" s="346"/>
      <c r="F365" s="346"/>
      <c r="G365" s="346"/>
      <c r="H365" s="346"/>
      <c r="I365" s="346"/>
      <c r="J365" s="346"/>
      <c r="K365" s="346"/>
      <c r="L365" s="346"/>
      <c r="M365" s="346"/>
      <c r="N365" s="346"/>
      <c r="O365" s="346"/>
      <c r="P365" s="346"/>
      <c r="Q365" s="346"/>
      <c r="R365" s="346"/>
      <c r="S365" s="346"/>
      <c r="T365" s="346"/>
      <c r="U365" s="346"/>
      <c r="V365" s="346"/>
      <c r="W365" s="346"/>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c r="AS365" s="346"/>
      <c r="AT365" s="346"/>
    </row>
    <row r="366" spans="1:46" ht="12" customHeight="1" x14ac:dyDescent="0.25">
      <c r="A366" s="346"/>
      <c r="B366" s="346"/>
      <c r="C366" s="346"/>
      <c r="D366" s="346"/>
      <c r="E366" s="346"/>
      <c r="F366" s="346"/>
      <c r="G366" s="346"/>
      <c r="H366" s="346"/>
      <c r="I366" s="346"/>
      <c r="J366" s="346"/>
      <c r="K366" s="346"/>
      <c r="L366" s="346"/>
      <c r="M366" s="346"/>
      <c r="N366" s="346"/>
      <c r="O366" s="346"/>
      <c r="P366" s="346"/>
      <c r="Q366" s="346"/>
      <c r="R366" s="346"/>
      <c r="S366" s="346"/>
      <c r="T366" s="346"/>
      <c r="U366" s="346"/>
      <c r="V366" s="346"/>
      <c r="W366" s="346"/>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c r="AS366" s="346"/>
      <c r="AT366" s="346"/>
    </row>
    <row r="367" spans="1:46" ht="12" customHeight="1" x14ac:dyDescent="0.25">
      <c r="A367" s="346"/>
      <c r="B367" s="346"/>
      <c r="C367" s="346"/>
      <c r="D367" s="346"/>
      <c r="E367" s="346"/>
      <c r="F367" s="346"/>
      <c r="G367" s="346"/>
      <c r="H367" s="346"/>
      <c r="I367" s="346"/>
      <c r="J367" s="346"/>
      <c r="K367" s="346"/>
      <c r="L367" s="346"/>
      <c r="M367" s="346"/>
      <c r="N367" s="346"/>
      <c r="O367" s="346"/>
      <c r="P367" s="346"/>
      <c r="Q367" s="346"/>
      <c r="R367" s="346"/>
      <c r="S367" s="346"/>
      <c r="T367" s="346"/>
      <c r="U367" s="346"/>
      <c r="V367" s="346"/>
      <c r="W367" s="34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c r="AS367" s="346"/>
      <c r="AT367" s="346"/>
    </row>
    <row r="368" spans="1:46" ht="12" customHeight="1" x14ac:dyDescent="0.25">
      <c r="A368" s="346"/>
      <c r="B368" s="346"/>
      <c r="C368" s="346"/>
      <c r="D368" s="346"/>
      <c r="E368" s="346"/>
      <c r="F368" s="346"/>
      <c r="G368" s="346"/>
      <c r="H368" s="346"/>
      <c r="I368" s="346"/>
      <c r="J368" s="346"/>
      <c r="K368" s="346"/>
      <c r="L368" s="346"/>
      <c r="M368" s="346"/>
      <c r="N368" s="346"/>
      <c r="O368" s="346"/>
      <c r="P368" s="346"/>
      <c r="Q368" s="346"/>
      <c r="R368" s="346"/>
      <c r="S368" s="346"/>
      <c r="T368" s="346"/>
      <c r="U368" s="346"/>
      <c r="V368" s="346"/>
      <c r="W368" s="34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c r="AS368" s="346"/>
      <c r="AT368" s="346"/>
    </row>
    <row r="369" spans="1:46" ht="12" customHeight="1" x14ac:dyDescent="0.25">
      <c r="A369" s="346"/>
      <c r="B369" s="346"/>
      <c r="C369" s="346"/>
      <c r="D369" s="346"/>
      <c r="E369" s="346"/>
      <c r="F369" s="346"/>
      <c r="G369" s="346"/>
      <c r="H369" s="346"/>
      <c r="I369" s="346"/>
      <c r="J369" s="346"/>
      <c r="K369" s="346"/>
      <c r="L369" s="346"/>
      <c r="M369" s="346"/>
      <c r="N369" s="346"/>
      <c r="O369" s="346"/>
      <c r="P369" s="346"/>
      <c r="Q369" s="346"/>
      <c r="R369" s="346"/>
      <c r="S369" s="346"/>
      <c r="T369" s="346"/>
      <c r="U369" s="346"/>
      <c r="V369" s="346"/>
      <c r="W369" s="34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c r="AS369" s="346"/>
      <c r="AT369" s="346"/>
    </row>
    <row r="370" spans="1:46" ht="12" customHeight="1" x14ac:dyDescent="0.25">
      <c r="A370" s="346"/>
      <c r="B370" s="346"/>
      <c r="C370" s="346"/>
      <c r="D370" s="346"/>
      <c r="E370" s="346"/>
      <c r="F370" s="346"/>
      <c r="G370" s="346"/>
      <c r="H370" s="346"/>
      <c r="I370" s="346"/>
      <c r="J370" s="346"/>
      <c r="K370" s="346"/>
      <c r="L370" s="346"/>
      <c r="M370" s="346"/>
      <c r="N370" s="346"/>
      <c r="O370" s="346"/>
      <c r="P370" s="346"/>
      <c r="Q370" s="346"/>
      <c r="R370" s="346"/>
      <c r="S370" s="346"/>
      <c r="T370" s="346"/>
      <c r="U370" s="346"/>
      <c r="V370" s="346"/>
      <c r="W370" s="34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c r="AS370" s="346"/>
      <c r="AT370" s="346"/>
    </row>
    <row r="371" spans="1:46" ht="12" customHeight="1" x14ac:dyDescent="0.25">
      <c r="A371" s="346"/>
      <c r="B371" s="346"/>
      <c r="C371" s="346"/>
      <c r="D371" s="346"/>
      <c r="E371" s="346"/>
      <c r="F371" s="346"/>
      <c r="G371" s="346"/>
      <c r="H371" s="346"/>
      <c r="I371" s="346"/>
      <c r="J371" s="346"/>
      <c r="K371" s="346"/>
      <c r="L371" s="346"/>
      <c r="M371" s="346"/>
      <c r="N371" s="346"/>
      <c r="O371" s="346"/>
      <c r="P371" s="346"/>
      <c r="Q371" s="346"/>
      <c r="R371" s="346"/>
      <c r="S371" s="346"/>
      <c r="T371" s="346"/>
      <c r="U371" s="346"/>
      <c r="V371" s="346"/>
      <c r="W371" s="34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c r="AS371" s="346"/>
      <c r="AT371" s="346"/>
    </row>
    <row r="372" spans="1:46" ht="12" customHeight="1" x14ac:dyDescent="0.25">
      <c r="A372" s="346"/>
      <c r="B372" s="346"/>
      <c r="C372" s="346"/>
      <c r="D372" s="346"/>
      <c r="E372" s="346"/>
      <c r="F372" s="346"/>
      <c r="G372" s="346"/>
      <c r="H372" s="346"/>
      <c r="I372" s="346"/>
      <c r="J372" s="346"/>
      <c r="K372" s="346"/>
      <c r="L372" s="346"/>
      <c r="M372" s="346"/>
      <c r="N372" s="346"/>
      <c r="O372" s="346"/>
      <c r="P372" s="346"/>
      <c r="Q372" s="346"/>
      <c r="R372" s="346"/>
      <c r="S372" s="346"/>
      <c r="T372" s="346"/>
      <c r="U372" s="346"/>
      <c r="V372" s="346"/>
      <c r="W372" s="34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c r="AS372" s="346"/>
      <c r="AT372" s="346"/>
    </row>
    <row r="373" spans="1:46" ht="12" customHeight="1" x14ac:dyDescent="0.25">
      <c r="A373" s="346"/>
      <c r="B373" s="346"/>
      <c r="C373" s="346"/>
      <c r="D373" s="346"/>
      <c r="E373" s="346"/>
      <c r="F373" s="346"/>
      <c r="G373" s="346"/>
      <c r="H373" s="346"/>
      <c r="I373" s="346"/>
      <c r="J373" s="346"/>
      <c r="K373" s="346"/>
      <c r="L373" s="346"/>
      <c r="M373" s="346"/>
      <c r="N373" s="346"/>
      <c r="O373" s="346"/>
      <c r="P373" s="346"/>
      <c r="Q373" s="346"/>
      <c r="R373" s="346"/>
      <c r="S373" s="346"/>
      <c r="T373" s="346"/>
      <c r="U373" s="346"/>
      <c r="V373" s="346"/>
      <c r="W373" s="34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c r="AS373" s="346"/>
      <c r="AT373" s="346"/>
    </row>
    <row r="374" spans="1:46" ht="12" customHeight="1" x14ac:dyDescent="0.25">
      <c r="A374" s="346"/>
      <c r="B374" s="346"/>
      <c r="C374" s="346"/>
      <c r="D374" s="346"/>
      <c r="E374" s="346"/>
      <c r="F374" s="346"/>
      <c r="G374" s="346"/>
      <c r="H374" s="346"/>
      <c r="I374" s="346"/>
      <c r="J374" s="346"/>
      <c r="K374" s="346"/>
      <c r="L374" s="346"/>
      <c r="M374" s="346"/>
      <c r="N374" s="346"/>
      <c r="O374" s="346"/>
      <c r="P374" s="346"/>
      <c r="Q374" s="346"/>
      <c r="R374" s="346"/>
      <c r="S374" s="346"/>
      <c r="T374" s="346"/>
      <c r="U374" s="346"/>
      <c r="V374" s="346"/>
      <c r="W374" s="34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c r="AS374" s="346"/>
      <c r="AT374" s="346"/>
    </row>
    <row r="375" spans="1:46" ht="12" customHeight="1" x14ac:dyDescent="0.25">
      <c r="A375" s="346"/>
      <c r="B375" s="346"/>
      <c r="C375" s="346"/>
      <c r="D375" s="346"/>
      <c r="E375" s="346"/>
      <c r="F375" s="346"/>
      <c r="G375" s="346"/>
      <c r="H375" s="346"/>
      <c r="I375" s="346"/>
      <c r="J375" s="346"/>
      <c r="K375" s="346"/>
      <c r="L375" s="346"/>
      <c r="M375" s="346"/>
      <c r="N375" s="346"/>
      <c r="O375" s="346"/>
      <c r="P375" s="346"/>
      <c r="Q375" s="346"/>
      <c r="R375" s="346"/>
      <c r="S375" s="346"/>
      <c r="T375" s="346"/>
      <c r="U375" s="346"/>
      <c r="V375" s="346"/>
      <c r="W375" s="34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c r="AS375" s="346"/>
      <c r="AT375" s="346"/>
    </row>
    <row r="376" spans="1:46" ht="12" customHeight="1" x14ac:dyDescent="0.25">
      <c r="A376" s="346"/>
      <c r="B376" s="346"/>
      <c r="C376" s="346"/>
      <c r="D376" s="346"/>
      <c r="E376" s="346"/>
      <c r="F376" s="346"/>
      <c r="G376" s="346"/>
      <c r="H376" s="346"/>
      <c r="I376" s="346"/>
      <c r="J376" s="346"/>
      <c r="K376" s="346"/>
      <c r="L376" s="346"/>
      <c r="M376" s="346"/>
      <c r="N376" s="346"/>
      <c r="O376" s="346"/>
      <c r="P376" s="346"/>
      <c r="Q376" s="346"/>
      <c r="R376" s="346"/>
      <c r="S376" s="346"/>
      <c r="T376" s="346"/>
      <c r="U376" s="346"/>
      <c r="V376" s="346"/>
      <c r="W376" s="34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c r="AS376" s="346"/>
      <c r="AT376" s="346"/>
    </row>
    <row r="377" spans="1:46" ht="12" customHeight="1" x14ac:dyDescent="0.25">
      <c r="A377" s="346"/>
      <c r="B377" s="346"/>
      <c r="C377" s="346"/>
      <c r="D377" s="346"/>
      <c r="E377" s="346"/>
      <c r="F377" s="346"/>
      <c r="G377" s="346"/>
      <c r="H377" s="346"/>
      <c r="I377" s="346"/>
      <c r="J377" s="346"/>
      <c r="K377" s="346"/>
      <c r="L377" s="346"/>
      <c r="M377" s="346"/>
      <c r="N377" s="346"/>
      <c r="O377" s="346"/>
      <c r="P377" s="346"/>
      <c r="Q377" s="346"/>
      <c r="R377" s="346"/>
      <c r="S377" s="346"/>
      <c r="T377" s="346"/>
      <c r="U377" s="346"/>
      <c r="V377" s="346"/>
      <c r="W377" s="34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c r="AS377" s="346"/>
      <c r="AT377" s="346"/>
    </row>
    <row r="378" spans="1:46" ht="12" customHeight="1" x14ac:dyDescent="0.25">
      <c r="A378" s="346"/>
      <c r="B378" s="346"/>
      <c r="C378" s="346"/>
      <c r="D378" s="346"/>
      <c r="E378" s="346"/>
      <c r="F378" s="346"/>
      <c r="G378" s="346"/>
      <c r="H378" s="346"/>
      <c r="I378" s="346"/>
      <c r="J378" s="346"/>
      <c r="K378" s="346"/>
      <c r="L378" s="346"/>
      <c r="M378" s="346"/>
      <c r="N378" s="346"/>
      <c r="O378" s="346"/>
      <c r="P378" s="346"/>
      <c r="Q378" s="346"/>
      <c r="R378" s="346"/>
      <c r="S378" s="346"/>
      <c r="T378" s="346"/>
      <c r="U378" s="346"/>
      <c r="V378" s="346"/>
      <c r="W378" s="34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c r="AS378" s="346"/>
      <c r="AT378" s="346"/>
    </row>
    <row r="379" spans="1:46" ht="12" customHeight="1" x14ac:dyDescent="0.25">
      <c r="A379" s="346"/>
      <c r="B379" s="346"/>
      <c r="C379" s="346"/>
      <c r="D379" s="346"/>
      <c r="E379" s="346"/>
      <c r="F379" s="346"/>
      <c r="G379" s="346"/>
      <c r="H379" s="346"/>
      <c r="I379" s="346"/>
      <c r="J379" s="346"/>
      <c r="K379" s="346"/>
      <c r="L379" s="346"/>
      <c r="M379" s="346"/>
      <c r="N379" s="346"/>
      <c r="O379" s="346"/>
      <c r="P379" s="346"/>
      <c r="Q379" s="346"/>
      <c r="R379" s="346"/>
      <c r="S379" s="346"/>
      <c r="T379" s="346"/>
      <c r="U379" s="346"/>
      <c r="V379" s="346"/>
      <c r="W379" s="34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c r="AS379" s="346"/>
      <c r="AT379" s="346"/>
    </row>
    <row r="380" spans="1:46" ht="12" customHeight="1" x14ac:dyDescent="0.25">
      <c r="A380" s="346"/>
      <c r="B380" s="346"/>
      <c r="C380" s="346"/>
      <c r="D380" s="346"/>
      <c r="E380" s="346"/>
      <c r="F380" s="346"/>
      <c r="G380" s="346"/>
      <c r="H380" s="346"/>
      <c r="I380" s="346"/>
      <c r="J380" s="346"/>
      <c r="K380" s="346"/>
      <c r="L380" s="346"/>
      <c r="M380" s="346"/>
      <c r="N380" s="346"/>
      <c r="O380" s="346"/>
      <c r="P380" s="346"/>
      <c r="Q380" s="346"/>
      <c r="R380" s="346"/>
      <c r="S380" s="346"/>
      <c r="T380" s="346"/>
      <c r="U380" s="346"/>
      <c r="V380" s="346"/>
      <c r="W380" s="34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c r="AS380" s="346"/>
      <c r="AT380" s="346"/>
    </row>
    <row r="381" spans="1:46" ht="12" customHeight="1" x14ac:dyDescent="0.25">
      <c r="A381" s="346"/>
      <c r="B381" s="346"/>
      <c r="C381" s="346"/>
      <c r="D381" s="346"/>
      <c r="E381" s="346"/>
      <c r="F381" s="346"/>
      <c r="G381" s="346"/>
      <c r="H381" s="346"/>
      <c r="I381" s="346"/>
      <c r="J381" s="346"/>
      <c r="K381" s="346"/>
      <c r="L381" s="346"/>
      <c r="M381" s="346"/>
      <c r="N381" s="346"/>
      <c r="O381" s="346"/>
      <c r="P381" s="346"/>
      <c r="Q381" s="346"/>
      <c r="R381" s="346"/>
      <c r="S381" s="346"/>
      <c r="T381" s="346"/>
      <c r="U381" s="346"/>
      <c r="V381" s="346"/>
      <c r="W381" s="34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c r="AS381" s="346"/>
      <c r="AT381" s="346"/>
    </row>
    <row r="382" spans="1:46" ht="12" customHeight="1" x14ac:dyDescent="0.25">
      <c r="A382" s="346"/>
      <c r="B382" s="346"/>
      <c r="C382" s="346"/>
      <c r="D382" s="346"/>
      <c r="E382" s="346"/>
      <c r="F382" s="346"/>
      <c r="G382" s="346"/>
      <c r="H382" s="346"/>
      <c r="I382" s="346"/>
      <c r="J382" s="346"/>
      <c r="K382" s="346"/>
      <c r="L382" s="346"/>
      <c r="M382" s="346"/>
      <c r="N382" s="346"/>
      <c r="O382" s="346"/>
      <c r="P382" s="346"/>
      <c r="Q382" s="346"/>
      <c r="R382" s="346"/>
      <c r="S382" s="346"/>
      <c r="T382" s="346"/>
      <c r="U382" s="346"/>
      <c r="V382" s="346"/>
      <c r="W382" s="34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c r="AS382" s="346"/>
      <c r="AT382" s="346"/>
    </row>
    <row r="383" spans="1:46" ht="12" customHeight="1" x14ac:dyDescent="0.25">
      <c r="A383" s="346"/>
      <c r="B383" s="346"/>
      <c r="C383" s="346"/>
      <c r="D383" s="346"/>
      <c r="E383" s="346"/>
      <c r="F383" s="346"/>
      <c r="G383" s="346"/>
      <c r="H383" s="346"/>
      <c r="I383" s="346"/>
      <c r="J383" s="346"/>
      <c r="K383" s="346"/>
      <c r="L383" s="346"/>
      <c r="M383" s="346"/>
      <c r="N383" s="346"/>
      <c r="O383" s="346"/>
      <c r="P383" s="346"/>
      <c r="Q383" s="346"/>
      <c r="R383" s="346"/>
      <c r="S383" s="346"/>
      <c r="T383" s="346"/>
      <c r="U383" s="346"/>
      <c r="V383" s="346"/>
      <c r="W383" s="34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c r="AS383" s="346"/>
      <c r="AT383" s="346"/>
    </row>
    <row r="384" spans="1:46" ht="12" customHeight="1" x14ac:dyDescent="0.25">
      <c r="A384" s="346"/>
      <c r="B384" s="346"/>
      <c r="C384" s="346"/>
      <c r="D384" s="346"/>
      <c r="E384" s="346"/>
      <c r="F384" s="346"/>
      <c r="G384" s="346"/>
      <c r="H384" s="346"/>
      <c r="I384" s="346"/>
      <c r="J384" s="346"/>
      <c r="K384" s="346"/>
      <c r="L384" s="346"/>
      <c r="M384" s="346"/>
      <c r="N384" s="346"/>
      <c r="O384" s="346"/>
      <c r="P384" s="346"/>
      <c r="Q384" s="346"/>
      <c r="R384" s="346"/>
      <c r="S384" s="346"/>
      <c r="T384" s="346"/>
      <c r="U384" s="346"/>
      <c r="V384" s="346"/>
      <c r="W384" s="34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c r="AS384" s="346"/>
      <c r="AT384" s="346"/>
    </row>
    <row r="385" spans="1:46" ht="12" customHeight="1" x14ac:dyDescent="0.25">
      <c r="A385" s="346"/>
      <c r="B385" s="346"/>
      <c r="C385" s="346"/>
      <c r="D385" s="346"/>
      <c r="E385" s="346"/>
      <c r="F385" s="346"/>
      <c r="G385" s="346"/>
      <c r="H385" s="346"/>
      <c r="I385" s="346"/>
      <c r="J385" s="346"/>
      <c r="K385" s="346"/>
      <c r="L385" s="346"/>
      <c r="M385" s="346"/>
      <c r="N385" s="346"/>
      <c r="O385" s="346"/>
      <c r="P385" s="346"/>
      <c r="Q385" s="346"/>
      <c r="R385" s="346"/>
      <c r="S385" s="346"/>
      <c r="T385" s="346"/>
      <c r="U385" s="346"/>
      <c r="V385" s="346"/>
      <c r="W385" s="34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c r="AS385" s="346"/>
      <c r="AT385" s="346"/>
    </row>
    <row r="386" spans="1:46" ht="12" customHeight="1" x14ac:dyDescent="0.25">
      <c r="A386" s="346"/>
      <c r="B386" s="346"/>
      <c r="C386" s="346"/>
      <c r="D386" s="346"/>
      <c r="E386" s="346"/>
      <c r="F386" s="346"/>
      <c r="G386" s="346"/>
      <c r="H386" s="346"/>
      <c r="I386" s="346"/>
      <c r="J386" s="346"/>
      <c r="K386" s="346"/>
      <c r="L386" s="346"/>
      <c r="M386" s="346"/>
      <c r="N386" s="346"/>
      <c r="O386" s="346"/>
      <c r="P386" s="346"/>
      <c r="Q386" s="346"/>
      <c r="R386" s="346"/>
      <c r="S386" s="346"/>
      <c r="T386" s="346"/>
      <c r="U386" s="346"/>
      <c r="V386" s="346"/>
      <c r="W386" s="34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c r="AS386" s="346"/>
      <c r="AT386" s="346"/>
    </row>
    <row r="387" spans="1:46" ht="12" customHeight="1" x14ac:dyDescent="0.25">
      <c r="A387" s="346"/>
      <c r="B387" s="346"/>
      <c r="C387" s="346"/>
      <c r="D387" s="346"/>
      <c r="E387" s="346"/>
      <c r="F387" s="346"/>
      <c r="G387" s="346"/>
      <c r="H387" s="346"/>
      <c r="I387" s="346"/>
      <c r="J387" s="346"/>
      <c r="K387" s="346"/>
      <c r="L387" s="346"/>
      <c r="M387" s="346"/>
      <c r="N387" s="346"/>
      <c r="O387" s="346"/>
      <c r="P387" s="346"/>
      <c r="Q387" s="346"/>
      <c r="R387" s="346"/>
      <c r="S387" s="346"/>
      <c r="T387" s="346"/>
      <c r="U387" s="346"/>
      <c r="V387" s="346"/>
      <c r="W387" s="34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c r="AS387" s="346"/>
      <c r="AT387" s="346"/>
    </row>
    <row r="388" spans="1:46" ht="12" customHeight="1" x14ac:dyDescent="0.25">
      <c r="A388" s="346"/>
      <c r="B388" s="346"/>
      <c r="C388" s="346"/>
      <c r="D388" s="346"/>
      <c r="E388" s="346"/>
      <c r="F388" s="346"/>
      <c r="G388" s="346"/>
      <c r="H388" s="346"/>
      <c r="I388" s="346"/>
      <c r="J388" s="346"/>
      <c r="K388" s="346"/>
      <c r="L388" s="346"/>
      <c r="M388" s="346"/>
      <c r="N388" s="346"/>
      <c r="O388" s="346"/>
      <c r="P388" s="346"/>
      <c r="Q388" s="346"/>
      <c r="R388" s="346"/>
      <c r="S388" s="346"/>
      <c r="T388" s="346"/>
      <c r="U388" s="346"/>
      <c r="V388" s="346"/>
      <c r="W388" s="34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c r="AS388" s="346"/>
      <c r="AT388" s="346"/>
    </row>
    <row r="389" spans="1:46" ht="12" customHeight="1" x14ac:dyDescent="0.25">
      <c r="A389" s="346"/>
      <c r="B389" s="346"/>
      <c r="C389" s="346"/>
      <c r="D389" s="346"/>
      <c r="E389" s="346"/>
      <c r="F389" s="346"/>
      <c r="G389" s="346"/>
      <c r="H389" s="346"/>
      <c r="I389" s="346"/>
      <c r="J389" s="346"/>
      <c r="K389" s="346"/>
      <c r="L389" s="346"/>
      <c r="M389" s="346"/>
      <c r="N389" s="346"/>
      <c r="O389" s="346"/>
      <c r="P389" s="346"/>
      <c r="Q389" s="346"/>
      <c r="R389" s="346"/>
      <c r="S389" s="346"/>
      <c r="T389" s="346"/>
      <c r="U389" s="346"/>
      <c r="V389" s="346"/>
      <c r="W389" s="34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c r="AS389" s="346"/>
      <c r="AT389" s="346"/>
    </row>
    <row r="390" spans="1:46" ht="12" customHeight="1" x14ac:dyDescent="0.25">
      <c r="A390" s="346"/>
      <c r="B390" s="346"/>
      <c r="C390" s="346"/>
      <c r="D390" s="346"/>
      <c r="E390" s="346"/>
      <c r="F390" s="346"/>
      <c r="G390" s="346"/>
      <c r="H390" s="346"/>
      <c r="I390" s="346"/>
      <c r="J390" s="346"/>
      <c r="K390" s="346"/>
      <c r="L390" s="346"/>
      <c r="M390" s="346"/>
      <c r="N390" s="346"/>
      <c r="O390" s="346"/>
      <c r="P390" s="346"/>
      <c r="Q390" s="346"/>
      <c r="R390" s="346"/>
      <c r="S390" s="346"/>
      <c r="T390" s="346"/>
      <c r="U390" s="346"/>
      <c r="V390" s="346"/>
      <c r="W390" s="34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c r="AS390" s="346"/>
      <c r="AT390" s="346"/>
    </row>
    <row r="391" spans="1:46" ht="12" customHeight="1" x14ac:dyDescent="0.25">
      <c r="A391" s="346"/>
      <c r="B391" s="346"/>
      <c r="C391" s="346"/>
      <c r="D391" s="346"/>
      <c r="E391" s="346"/>
      <c r="F391" s="346"/>
      <c r="G391" s="346"/>
      <c r="H391" s="346"/>
      <c r="I391" s="346"/>
      <c r="J391" s="346"/>
      <c r="K391" s="346"/>
      <c r="L391" s="346"/>
      <c r="M391" s="346"/>
      <c r="N391" s="346"/>
      <c r="O391" s="346"/>
      <c r="P391" s="346"/>
      <c r="Q391" s="346"/>
      <c r="R391" s="346"/>
      <c r="S391" s="346"/>
      <c r="T391" s="346"/>
      <c r="U391" s="346"/>
      <c r="V391" s="346"/>
      <c r="W391" s="34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c r="AS391" s="346"/>
      <c r="AT391" s="346"/>
    </row>
    <row r="392" spans="1:46" ht="12" customHeight="1" x14ac:dyDescent="0.25">
      <c r="A392" s="346"/>
      <c r="B392" s="346"/>
      <c r="C392" s="346"/>
      <c r="D392" s="346"/>
      <c r="E392" s="346"/>
      <c r="F392" s="346"/>
      <c r="G392" s="346"/>
      <c r="H392" s="346"/>
      <c r="I392" s="346"/>
      <c r="J392" s="346"/>
      <c r="K392" s="346"/>
      <c r="L392" s="346"/>
      <c r="M392" s="346"/>
      <c r="N392" s="346"/>
      <c r="O392" s="346"/>
      <c r="P392" s="346"/>
      <c r="Q392" s="346"/>
      <c r="R392" s="346"/>
      <c r="S392" s="346"/>
      <c r="T392" s="346"/>
      <c r="U392" s="346"/>
      <c r="V392" s="346"/>
      <c r="W392" s="34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c r="AS392" s="346"/>
      <c r="AT392" s="346"/>
    </row>
    <row r="393" spans="1:46" ht="12" customHeight="1" x14ac:dyDescent="0.25">
      <c r="A393" s="346"/>
      <c r="B393" s="346"/>
      <c r="C393" s="346"/>
      <c r="D393" s="346"/>
      <c r="E393" s="346"/>
      <c r="F393" s="346"/>
      <c r="G393" s="346"/>
      <c r="H393" s="346"/>
      <c r="I393" s="346"/>
      <c r="J393" s="346"/>
      <c r="K393" s="346"/>
      <c r="L393" s="346"/>
      <c r="M393" s="346"/>
      <c r="N393" s="346"/>
      <c r="O393" s="346"/>
      <c r="P393" s="346"/>
      <c r="Q393" s="346"/>
      <c r="R393" s="346"/>
      <c r="S393" s="346"/>
      <c r="T393" s="346"/>
      <c r="U393" s="346"/>
      <c r="V393" s="346"/>
      <c r="W393" s="34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c r="AS393" s="346"/>
      <c r="AT393" s="346"/>
    </row>
    <row r="394" spans="1:46" ht="12" customHeight="1" x14ac:dyDescent="0.25">
      <c r="A394" s="346"/>
      <c r="B394" s="346"/>
      <c r="C394" s="346"/>
      <c r="D394" s="346"/>
      <c r="E394" s="346"/>
      <c r="F394" s="346"/>
      <c r="G394" s="346"/>
      <c r="H394" s="346"/>
      <c r="I394" s="346"/>
      <c r="J394" s="346"/>
      <c r="K394" s="346"/>
      <c r="L394" s="346"/>
      <c r="M394" s="346"/>
      <c r="N394" s="346"/>
      <c r="O394" s="346"/>
      <c r="P394" s="346"/>
      <c r="Q394" s="346"/>
      <c r="R394" s="346"/>
      <c r="S394" s="346"/>
      <c r="T394" s="346"/>
      <c r="U394" s="346"/>
      <c r="V394" s="346"/>
      <c r="W394" s="34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c r="AS394" s="346"/>
      <c r="AT394" s="346"/>
    </row>
    <row r="395" spans="1:46" ht="12" customHeight="1" x14ac:dyDescent="0.25">
      <c r="A395" s="346"/>
      <c r="B395" s="346"/>
      <c r="C395" s="346"/>
      <c r="D395" s="346"/>
      <c r="E395" s="346"/>
      <c r="F395" s="346"/>
      <c r="G395" s="346"/>
      <c r="H395" s="346"/>
      <c r="I395" s="346"/>
      <c r="J395" s="346"/>
      <c r="K395" s="346"/>
      <c r="L395" s="346"/>
      <c r="M395" s="346"/>
      <c r="N395" s="346"/>
      <c r="O395" s="346"/>
      <c r="P395" s="346"/>
      <c r="Q395" s="346"/>
      <c r="R395" s="346"/>
      <c r="S395" s="346"/>
      <c r="T395" s="346"/>
      <c r="U395" s="346"/>
      <c r="V395" s="346"/>
      <c r="W395" s="34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c r="AS395" s="346"/>
      <c r="AT395" s="346"/>
    </row>
    <row r="396" spans="1:46" ht="12" customHeight="1" x14ac:dyDescent="0.25">
      <c r="A396" s="346"/>
      <c r="B396" s="346"/>
      <c r="C396" s="346"/>
      <c r="D396" s="346"/>
      <c r="E396" s="346"/>
      <c r="F396" s="346"/>
      <c r="G396" s="346"/>
      <c r="H396" s="346"/>
      <c r="I396" s="346"/>
      <c r="J396" s="346"/>
      <c r="K396" s="346"/>
      <c r="L396" s="346"/>
      <c r="M396" s="346"/>
      <c r="N396" s="346"/>
      <c r="O396" s="346"/>
      <c r="P396" s="346"/>
      <c r="Q396" s="346"/>
      <c r="R396" s="346"/>
      <c r="S396" s="346"/>
      <c r="T396" s="346"/>
      <c r="U396" s="346"/>
      <c r="V396" s="346"/>
      <c r="W396" s="34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c r="AS396" s="346"/>
      <c r="AT396" s="346"/>
    </row>
    <row r="397" spans="1:46" ht="12" customHeight="1" x14ac:dyDescent="0.25">
      <c r="A397" s="346"/>
      <c r="B397" s="346"/>
      <c r="C397" s="346"/>
      <c r="D397" s="346"/>
      <c r="E397" s="346"/>
      <c r="F397" s="346"/>
      <c r="G397" s="346"/>
      <c r="H397" s="346"/>
      <c r="I397" s="346"/>
      <c r="J397" s="346"/>
      <c r="K397" s="346"/>
      <c r="L397" s="346"/>
      <c r="M397" s="346"/>
      <c r="N397" s="346"/>
      <c r="O397" s="346"/>
      <c r="P397" s="346"/>
      <c r="Q397" s="346"/>
      <c r="R397" s="346"/>
      <c r="S397" s="346"/>
      <c r="T397" s="346"/>
      <c r="U397" s="346"/>
      <c r="V397" s="346"/>
      <c r="W397" s="34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c r="AS397" s="346"/>
      <c r="AT397" s="346"/>
    </row>
    <row r="398" spans="1:46" ht="12" customHeight="1" x14ac:dyDescent="0.25">
      <c r="A398" s="346"/>
      <c r="B398" s="346"/>
      <c r="C398" s="346"/>
      <c r="D398" s="346"/>
      <c r="E398" s="346"/>
      <c r="F398" s="346"/>
      <c r="G398" s="346"/>
      <c r="H398" s="346"/>
      <c r="I398" s="346"/>
      <c r="J398" s="346"/>
      <c r="K398" s="346"/>
      <c r="L398" s="346"/>
      <c r="M398" s="346"/>
      <c r="N398" s="346"/>
      <c r="O398" s="346"/>
      <c r="P398" s="346"/>
      <c r="Q398" s="346"/>
      <c r="R398" s="346"/>
      <c r="S398" s="346"/>
      <c r="T398" s="346"/>
      <c r="U398" s="346"/>
      <c r="V398" s="346"/>
      <c r="W398" s="34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c r="AS398" s="346"/>
      <c r="AT398" s="346"/>
    </row>
    <row r="399" spans="1:46" ht="12" customHeight="1" x14ac:dyDescent="0.25">
      <c r="A399" s="346"/>
      <c r="B399" s="346"/>
      <c r="C399" s="346"/>
      <c r="D399" s="346"/>
      <c r="E399" s="346"/>
      <c r="F399" s="346"/>
      <c r="G399" s="346"/>
      <c r="H399" s="346"/>
      <c r="I399" s="346"/>
      <c r="J399" s="346"/>
      <c r="K399" s="346"/>
      <c r="L399" s="346"/>
      <c r="M399" s="346"/>
      <c r="N399" s="346"/>
      <c r="O399" s="346"/>
      <c r="P399" s="346"/>
      <c r="Q399" s="346"/>
      <c r="R399" s="346"/>
      <c r="S399" s="346"/>
      <c r="T399" s="346"/>
      <c r="U399" s="346"/>
      <c r="V399" s="346"/>
      <c r="W399" s="34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c r="AS399" s="346"/>
      <c r="AT399" s="346"/>
    </row>
    <row r="400" spans="1:46" ht="12" customHeight="1" x14ac:dyDescent="0.25">
      <c r="A400" s="346"/>
      <c r="B400" s="346"/>
      <c r="C400" s="346"/>
      <c r="D400" s="346"/>
      <c r="E400" s="346"/>
      <c r="F400" s="346"/>
      <c r="G400" s="346"/>
      <c r="H400" s="346"/>
      <c r="I400" s="346"/>
      <c r="J400" s="346"/>
      <c r="K400" s="346"/>
      <c r="L400" s="346"/>
      <c r="M400" s="346"/>
      <c r="N400" s="346"/>
      <c r="O400" s="346"/>
      <c r="P400" s="346"/>
      <c r="Q400" s="346"/>
      <c r="R400" s="346"/>
      <c r="S400" s="346"/>
      <c r="T400" s="346"/>
      <c r="U400" s="346"/>
      <c r="V400" s="346"/>
      <c r="W400" s="34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c r="AS400" s="346"/>
      <c r="AT400" s="346"/>
    </row>
    <row r="401" spans="1:46" ht="12" customHeight="1" x14ac:dyDescent="0.25">
      <c r="A401" s="346"/>
      <c r="B401" s="346"/>
      <c r="C401" s="346"/>
      <c r="D401" s="346"/>
      <c r="E401" s="346"/>
      <c r="F401" s="346"/>
      <c r="G401" s="346"/>
      <c r="H401" s="346"/>
      <c r="I401" s="346"/>
      <c r="J401" s="346"/>
      <c r="K401" s="346"/>
      <c r="L401" s="346"/>
      <c r="M401" s="346"/>
      <c r="N401" s="346"/>
      <c r="O401" s="346"/>
      <c r="P401" s="346"/>
      <c r="Q401" s="346"/>
      <c r="R401" s="346"/>
      <c r="S401" s="346"/>
      <c r="T401" s="346"/>
      <c r="U401" s="346"/>
      <c r="V401" s="346"/>
      <c r="W401" s="34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c r="AS401" s="346"/>
      <c r="AT401" s="346"/>
    </row>
    <row r="402" spans="1:46" ht="12" customHeight="1" x14ac:dyDescent="0.25">
      <c r="A402" s="346"/>
      <c r="B402" s="346"/>
      <c r="C402" s="346"/>
      <c r="D402" s="346"/>
      <c r="E402" s="346"/>
      <c r="F402" s="346"/>
      <c r="G402" s="346"/>
      <c r="H402" s="346"/>
      <c r="I402" s="346"/>
      <c r="J402" s="346"/>
      <c r="K402" s="346"/>
      <c r="L402" s="346"/>
      <c r="M402" s="346"/>
      <c r="N402" s="346"/>
      <c r="O402" s="346"/>
      <c r="P402" s="346"/>
      <c r="Q402" s="346"/>
      <c r="R402" s="346"/>
      <c r="S402" s="346"/>
      <c r="T402" s="346"/>
      <c r="U402" s="346"/>
      <c r="V402" s="346"/>
      <c r="W402" s="34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c r="AS402" s="346"/>
      <c r="AT402" s="346"/>
    </row>
    <row r="403" spans="1:46" ht="12" customHeight="1" x14ac:dyDescent="0.25">
      <c r="A403" s="346"/>
      <c r="B403" s="346"/>
      <c r="C403" s="346"/>
      <c r="D403" s="346"/>
      <c r="E403" s="346"/>
      <c r="F403" s="346"/>
      <c r="G403" s="346"/>
      <c r="H403" s="346"/>
      <c r="I403" s="346"/>
      <c r="J403" s="346"/>
      <c r="K403" s="346"/>
      <c r="L403" s="346"/>
      <c r="M403" s="346"/>
      <c r="N403" s="346"/>
      <c r="O403" s="346"/>
      <c r="P403" s="346"/>
      <c r="Q403" s="346"/>
      <c r="R403" s="346"/>
      <c r="S403" s="346"/>
      <c r="T403" s="346"/>
      <c r="U403" s="346"/>
      <c r="V403" s="346"/>
      <c r="W403" s="34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c r="AS403" s="346"/>
      <c r="AT403" s="346"/>
    </row>
    <row r="404" spans="1:46" ht="12" customHeight="1" x14ac:dyDescent="0.25">
      <c r="A404" s="346"/>
      <c r="B404" s="346"/>
      <c r="C404" s="346"/>
      <c r="D404" s="346"/>
      <c r="E404" s="346"/>
      <c r="F404" s="346"/>
      <c r="G404" s="346"/>
      <c r="H404" s="346"/>
      <c r="I404" s="346"/>
      <c r="J404" s="346"/>
      <c r="K404" s="346"/>
      <c r="L404" s="346"/>
      <c r="M404" s="346"/>
      <c r="N404" s="346"/>
      <c r="O404" s="346"/>
      <c r="P404" s="346"/>
      <c r="Q404" s="346"/>
      <c r="R404" s="346"/>
      <c r="S404" s="346"/>
      <c r="T404" s="346"/>
      <c r="U404" s="346"/>
      <c r="V404" s="346"/>
      <c r="W404" s="34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c r="AS404" s="346"/>
      <c r="AT404" s="346"/>
    </row>
    <row r="405" spans="1:46" ht="12" customHeight="1" x14ac:dyDescent="0.25">
      <c r="A405" s="346"/>
      <c r="B405" s="346"/>
      <c r="C405" s="346"/>
      <c r="D405" s="346"/>
      <c r="E405" s="346"/>
      <c r="F405" s="346"/>
      <c r="G405" s="346"/>
      <c r="H405" s="346"/>
      <c r="I405" s="346"/>
      <c r="J405" s="346"/>
      <c r="K405" s="346"/>
      <c r="L405" s="346"/>
      <c r="M405" s="346"/>
      <c r="N405" s="346"/>
      <c r="O405" s="346"/>
      <c r="P405" s="346"/>
      <c r="Q405" s="346"/>
      <c r="R405" s="346"/>
      <c r="S405" s="346"/>
      <c r="T405" s="346"/>
      <c r="U405" s="346"/>
      <c r="V405" s="346"/>
      <c r="W405" s="34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c r="AS405" s="346"/>
      <c r="AT405" s="346"/>
    </row>
    <row r="406" spans="1:46" ht="12" customHeight="1" x14ac:dyDescent="0.25">
      <c r="A406" s="346"/>
      <c r="B406" s="346"/>
      <c r="C406" s="346"/>
      <c r="D406" s="346"/>
      <c r="E406" s="346"/>
      <c r="F406" s="346"/>
      <c r="G406" s="346"/>
      <c r="H406" s="346"/>
      <c r="I406" s="346"/>
      <c r="J406" s="346"/>
      <c r="K406" s="346"/>
      <c r="L406" s="346"/>
      <c r="M406" s="346"/>
      <c r="N406" s="346"/>
      <c r="O406" s="346"/>
      <c r="P406" s="346"/>
      <c r="Q406" s="346"/>
      <c r="R406" s="346"/>
      <c r="S406" s="346"/>
      <c r="T406" s="346"/>
      <c r="U406" s="346"/>
      <c r="V406" s="346"/>
      <c r="W406" s="34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c r="AS406" s="346"/>
      <c r="AT406" s="346"/>
    </row>
    <row r="407" spans="1:46" ht="12" customHeight="1" x14ac:dyDescent="0.25">
      <c r="A407" s="346"/>
      <c r="B407" s="346"/>
      <c r="C407" s="346"/>
      <c r="D407" s="346"/>
      <c r="E407" s="346"/>
      <c r="F407" s="346"/>
      <c r="G407" s="346"/>
      <c r="H407" s="346"/>
      <c r="I407" s="346"/>
      <c r="J407" s="346"/>
      <c r="K407" s="346"/>
      <c r="L407" s="346"/>
      <c r="M407" s="346"/>
      <c r="N407" s="346"/>
      <c r="O407" s="346"/>
      <c r="P407" s="346"/>
      <c r="Q407" s="346"/>
      <c r="R407" s="346"/>
      <c r="S407" s="346"/>
      <c r="T407" s="346"/>
      <c r="U407" s="346"/>
      <c r="V407" s="346"/>
      <c r="W407" s="34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c r="AS407" s="346"/>
      <c r="AT407" s="346"/>
    </row>
    <row r="408" spans="1:46" ht="12" customHeight="1" x14ac:dyDescent="0.25">
      <c r="A408" s="346"/>
      <c r="B408" s="346"/>
      <c r="C408" s="346"/>
      <c r="D408" s="346"/>
      <c r="E408" s="346"/>
      <c r="F408" s="346"/>
      <c r="G408" s="346"/>
      <c r="H408" s="346"/>
      <c r="I408" s="346"/>
      <c r="J408" s="346"/>
      <c r="K408" s="346"/>
      <c r="L408" s="346"/>
      <c r="M408" s="346"/>
      <c r="N408" s="346"/>
      <c r="O408" s="346"/>
      <c r="P408" s="346"/>
      <c r="Q408" s="346"/>
      <c r="R408" s="346"/>
      <c r="S408" s="346"/>
      <c r="T408" s="346"/>
      <c r="U408" s="346"/>
      <c r="V408" s="346"/>
      <c r="W408" s="34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c r="AS408" s="346"/>
      <c r="AT408" s="346"/>
    </row>
    <row r="409" spans="1:46" ht="12" customHeight="1" x14ac:dyDescent="0.25">
      <c r="A409" s="346"/>
      <c r="B409" s="346"/>
      <c r="C409" s="346"/>
      <c r="D409" s="346"/>
      <c r="E409" s="346"/>
      <c r="F409" s="346"/>
      <c r="G409" s="346"/>
      <c r="H409" s="346"/>
      <c r="I409" s="346"/>
      <c r="J409" s="346"/>
      <c r="K409" s="346"/>
      <c r="L409" s="346"/>
      <c r="M409" s="346"/>
      <c r="N409" s="346"/>
      <c r="O409" s="346"/>
      <c r="P409" s="346"/>
      <c r="Q409" s="346"/>
      <c r="R409" s="346"/>
      <c r="S409" s="346"/>
      <c r="T409" s="346"/>
      <c r="U409" s="346"/>
      <c r="V409" s="346"/>
      <c r="W409" s="34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c r="AS409" s="346"/>
      <c r="AT409" s="346"/>
    </row>
    <row r="410" spans="1:46" ht="12" customHeight="1" x14ac:dyDescent="0.25">
      <c r="A410" s="346"/>
      <c r="B410" s="346"/>
      <c r="C410" s="346"/>
      <c r="D410" s="346"/>
      <c r="E410" s="346"/>
      <c r="F410" s="346"/>
      <c r="G410" s="346"/>
      <c r="H410" s="346"/>
      <c r="I410" s="346"/>
      <c r="J410" s="346"/>
      <c r="K410" s="346"/>
      <c r="L410" s="346"/>
      <c r="M410" s="346"/>
      <c r="N410" s="346"/>
      <c r="O410" s="346"/>
      <c r="P410" s="346"/>
      <c r="Q410" s="346"/>
      <c r="R410" s="346"/>
      <c r="S410" s="346"/>
      <c r="T410" s="346"/>
      <c r="U410" s="346"/>
      <c r="V410" s="346"/>
      <c r="W410" s="34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c r="AS410" s="346"/>
      <c r="AT410" s="346"/>
    </row>
    <row r="411" spans="1:46" ht="12" customHeight="1" x14ac:dyDescent="0.25">
      <c r="A411" s="346"/>
      <c r="B411" s="346"/>
      <c r="C411" s="346"/>
      <c r="D411" s="346"/>
      <c r="E411" s="346"/>
      <c r="F411" s="346"/>
      <c r="G411" s="346"/>
      <c r="H411" s="346"/>
      <c r="I411" s="346"/>
      <c r="J411" s="346"/>
      <c r="K411" s="346"/>
      <c r="L411" s="346"/>
      <c r="M411" s="346"/>
      <c r="N411" s="346"/>
      <c r="O411" s="346"/>
      <c r="P411" s="346"/>
      <c r="Q411" s="346"/>
      <c r="R411" s="346"/>
      <c r="S411" s="346"/>
      <c r="T411" s="346"/>
      <c r="U411" s="346"/>
      <c r="V411" s="346"/>
      <c r="W411" s="34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c r="AS411" s="346"/>
      <c r="AT411" s="346"/>
    </row>
    <row r="412" spans="1:46" ht="12" customHeight="1" x14ac:dyDescent="0.25">
      <c r="A412" s="346"/>
      <c r="B412" s="346"/>
      <c r="C412" s="346"/>
      <c r="D412" s="346"/>
      <c r="E412" s="346"/>
      <c r="F412" s="346"/>
      <c r="G412" s="346"/>
      <c r="H412" s="346"/>
      <c r="I412" s="346"/>
      <c r="J412" s="346"/>
      <c r="K412" s="346"/>
      <c r="L412" s="346"/>
      <c r="M412" s="346"/>
      <c r="N412" s="346"/>
      <c r="O412" s="346"/>
      <c r="P412" s="346"/>
      <c r="Q412" s="346"/>
      <c r="R412" s="346"/>
      <c r="S412" s="346"/>
      <c r="T412" s="346"/>
      <c r="U412" s="346"/>
      <c r="V412" s="346"/>
      <c r="W412" s="34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c r="AS412" s="346"/>
      <c r="AT412" s="346"/>
    </row>
    <row r="413" spans="1:46" ht="12" customHeight="1" x14ac:dyDescent="0.25">
      <c r="A413" s="346"/>
      <c r="B413" s="346"/>
      <c r="C413" s="346"/>
      <c r="D413" s="346"/>
      <c r="E413" s="346"/>
      <c r="F413" s="346"/>
      <c r="G413" s="346"/>
      <c r="H413" s="346"/>
      <c r="I413" s="346"/>
      <c r="J413" s="346"/>
      <c r="K413" s="346"/>
      <c r="L413" s="346"/>
      <c r="M413" s="346"/>
      <c r="N413" s="346"/>
      <c r="O413" s="346"/>
      <c r="P413" s="346"/>
      <c r="Q413" s="346"/>
      <c r="R413" s="346"/>
      <c r="S413" s="346"/>
      <c r="T413" s="346"/>
      <c r="U413" s="346"/>
      <c r="V413" s="346"/>
      <c r="W413" s="34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c r="AS413" s="346"/>
      <c r="AT413" s="346"/>
    </row>
    <row r="414" spans="1:46" ht="12" customHeight="1" x14ac:dyDescent="0.25">
      <c r="A414" s="346"/>
      <c r="B414" s="346"/>
      <c r="C414" s="346"/>
      <c r="D414" s="346"/>
      <c r="E414" s="346"/>
      <c r="F414" s="346"/>
      <c r="G414" s="346"/>
      <c r="H414" s="346"/>
      <c r="I414" s="346"/>
      <c r="J414" s="346"/>
      <c r="K414" s="346"/>
      <c r="L414" s="346"/>
      <c r="M414" s="346"/>
      <c r="N414" s="346"/>
      <c r="O414" s="346"/>
      <c r="P414" s="346"/>
      <c r="Q414" s="346"/>
      <c r="R414" s="346"/>
      <c r="S414" s="346"/>
      <c r="T414" s="346"/>
      <c r="U414" s="346"/>
      <c r="V414" s="346"/>
      <c r="W414" s="34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c r="AS414" s="346"/>
      <c r="AT414" s="346"/>
    </row>
    <row r="415" spans="1:46" ht="12" customHeight="1" x14ac:dyDescent="0.25">
      <c r="A415" s="346"/>
      <c r="B415" s="346"/>
      <c r="C415" s="346"/>
      <c r="D415" s="346"/>
      <c r="E415" s="346"/>
      <c r="F415" s="346"/>
      <c r="G415" s="346"/>
      <c r="H415" s="346"/>
      <c r="I415" s="346"/>
      <c r="J415" s="346"/>
      <c r="K415" s="346"/>
      <c r="L415" s="346"/>
      <c r="M415" s="346"/>
      <c r="N415" s="346"/>
      <c r="O415" s="346"/>
      <c r="P415" s="346"/>
      <c r="Q415" s="346"/>
      <c r="R415" s="346"/>
      <c r="S415" s="346"/>
      <c r="T415" s="346"/>
      <c r="U415" s="346"/>
      <c r="V415" s="346"/>
      <c r="W415" s="34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c r="AS415" s="346"/>
      <c r="AT415" s="346"/>
    </row>
    <row r="416" spans="1:46" ht="12" customHeight="1" x14ac:dyDescent="0.25">
      <c r="A416" s="346"/>
      <c r="B416" s="346"/>
      <c r="C416" s="346"/>
      <c r="D416" s="346"/>
      <c r="E416" s="346"/>
      <c r="F416" s="346"/>
      <c r="G416" s="346"/>
      <c r="H416" s="346"/>
      <c r="I416" s="346"/>
      <c r="J416" s="346"/>
      <c r="K416" s="346"/>
      <c r="L416" s="346"/>
      <c r="M416" s="346"/>
      <c r="N416" s="346"/>
      <c r="O416" s="346"/>
      <c r="P416" s="346"/>
      <c r="Q416" s="346"/>
      <c r="R416" s="346"/>
      <c r="S416" s="346"/>
      <c r="T416" s="346"/>
      <c r="U416" s="346"/>
      <c r="V416" s="346"/>
      <c r="W416" s="34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c r="AS416" s="346"/>
      <c r="AT416" s="346"/>
    </row>
    <row r="417" spans="1:46" ht="12" customHeight="1" x14ac:dyDescent="0.25">
      <c r="A417" s="346"/>
      <c r="B417" s="346"/>
      <c r="C417" s="346"/>
      <c r="D417" s="346"/>
      <c r="E417" s="346"/>
      <c r="F417" s="346"/>
      <c r="G417" s="346"/>
      <c r="H417" s="346"/>
      <c r="I417" s="346"/>
      <c r="J417" s="346"/>
      <c r="K417" s="346"/>
      <c r="L417" s="346"/>
      <c r="M417" s="346"/>
      <c r="N417" s="346"/>
      <c r="O417" s="346"/>
      <c r="P417" s="346"/>
      <c r="Q417" s="346"/>
      <c r="R417" s="346"/>
      <c r="S417" s="346"/>
      <c r="T417" s="346"/>
      <c r="U417" s="346"/>
      <c r="V417" s="346"/>
      <c r="W417" s="34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c r="AS417" s="346"/>
      <c r="AT417" s="346"/>
    </row>
    <row r="418" spans="1:46" ht="12" customHeight="1" x14ac:dyDescent="0.25">
      <c r="A418" s="346"/>
      <c r="B418" s="346"/>
      <c r="C418" s="346"/>
      <c r="D418" s="346"/>
      <c r="E418" s="346"/>
      <c r="F418" s="346"/>
      <c r="G418" s="346"/>
      <c r="H418" s="346"/>
      <c r="I418" s="346"/>
      <c r="J418" s="346"/>
      <c r="K418" s="346"/>
      <c r="L418" s="346"/>
      <c r="M418" s="346"/>
      <c r="N418" s="346"/>
      <c r="O418" s="346"/>
      <c r="P418" s="346"/>
      <c r="Q418" s="346"/>
      <c r="R418" s="346"/>
      <c r="S418" s="346"/>
      <c r="T418" s="346"/>
      <c r="U418" s="346"/>
      <c r="V418" s="346"/>
      <c r="W418" s="34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c r="AS418" s="346"/>
      <c r="AT418" s="346"/>
    </row>
    <row r="419" spans="1:46" ht="12" customHeight="1" x14ac:dyDescent="0.25">
      <c r="A419" s="346"/>
      <c r="B419" s="346"/>
      <c r="C419" s="346"/>
      <c r="D419" s="346"/>
      <c r="E419" s="346"/>
      <c r="F419" s="346"/>
      <c r="G419" s="346"/>
      <c r="H419" s="346"/>
      <c r="I419" s="346"/>
      <c r="J419" s="346"/>
      <c r="K419" s="346"/>
      <c r="L419" s="346"/>
      <c r="M419" s="346"/>
      <c r="N419" s="346"/>
      <c r="O419" s="346"/>
      <c r="P419" s="346"/>
      <c r="Q419" s="346"/>
      <c r="R419" s="346"/>
      <c r="S419" s="346"/>
      <c r="T419" s="346"/>
      <c r="U419" s="346"/>
      <c r="V419" s="346"/>
      <c r="W419" s="346"/>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c r="AS419" s="346"/>
      <c r="AT419" s="346"/>
    </row>
    <row r="420" spans="1:46" ht="12" customHeight="1" x14ac:dyDescent="0.25">
      <c r="A420" s="346"/>
      <c r="B420" s="346"/>
      <c r="C420" s="346"/>
      <c r="D420" s="346"/>
      <c r="E420" s="346"/>
      <c r="F420" s="346"/>
      <c r="G420" s="346"/>
      <c r="H420" s="346"/>
      <c r="I420" s="346"/>
      <c r="J420" s="346"/>
      <c r="K420" s="346"/>
      <c r="L420" s="346"/>
      <c r="M420" s="346"/>
      <c r="N420" s="346"/>
      <c r="O420" s="346"/>
      <c r="P420" s="346"/>
      <c r="Q420" s="346"/>
      <c r="R420" s="346"/>
      <c r="S420" s="346"/>
      <c r="T420" s="346"/>
      <c r="U420" s="346"/>
      <c r="V420" s="346"/>
      <c r="W420" s="346"/>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c r="AS420" s="346"/>
      <c r="AT420" s="346"/>
    </row>
    <row r="421" spans="1:46" ht="12" customHeight="1" x14ac:dyDescent="0.25">
      <c r="A421" s="346"/>
      <c r="B421" s="346"/>
      <c r="C421" s="346"/>
      <c r="D421" s="346"/>
      <c r="E421" s="346"/>
      <c r="F421" s="346"/>
      <c r="G421" s="346"/>
      <c r="H421" s="346"/>
      <c r="I421" s="346"/>
      <c r="J421" s="346"/>
      <c r="K421" s="346"/>
      <c r="L421" s="346"/>
      <c r="M421" s="346"/>
      <c r="N421" s="346"/>
      <c r="O421" s="346"/>
      <c r="P421" s="346"/>
      <c r="Q421" s="346"/>
      <c r="R421" s="346"/>
      <c r="S421" s="346"/>
      <c r="T421" s="346"/>
      <c r="U421" s="346"/>
      <c r="V421" s="346"/>
      <c r="W421" s="346"/>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c r="AS421" s="346"/>
      <c r="AT421" s="346"/>
    </row>
    <row r="422" spans="1:46" ht="12" customHeight="1" x14ac:dyDescent="0.25">
      <c r="A422" s="346"/>
      <c r="B422" s="346"/>
      <c r="C422" s="346"/>
      <c r="D422" s="346"/>
      <c r="E422" s="346"/>
      <c r="F422" s="346"/>
      <c r="G422" s="346"/>
      <c r="H422" s="346"/>
      <c r="I422" s="346"/>
      <c r="J422" s="346"/>
      <c r="K422" s="346"/>
      <c r="L422" s="346"/>
      <c r="M422" s="346"/>
      <c r="N422" s="346"/>
      <c r="O422" s="346"/>
      <c r="P422" s="346"/>
      <c r="Q422" s="346"/>
      <c r="R422" s="346"/>
      <c r="S422" s="346"/>
      <c r="T422" s="346"/>
      <c r="U422" s="346"/>
      <c r="V422" s="346"/>
      <c r="W422" s="346"/>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c r="AS422" s="346"/>
      <c r="AT422" s="346"/>
    </row>
    <row r="423" spans="1:46" ht="12" customHeight="1" x14ac:dyDescent="0.25">
      <c r="A423" s="346"/>
      <c r="B423" s="346"/>
      <c r="C423" s="346"/>
      <c r="D423" s="346"/>
      <c r="E423" s="346"/>
      <c r="F423" s="346"/>
      <c r="G423" s="346"/>
      <c r="H423" s="346"/>
      <c r="I423" s="346"/>
      <c r="J423" s="346"/>
      <c r="K423" s="346"/>
      <c r="L423" s="346"/>
      <c r="M423" s="346"/>
      <c r="N423" s="346"/>
      <c r="O423" s="346"/>
      <c r="P423" s="346"/>
      <c r="Q423" s="346"/>
      <c r="R423" s="346"/>
      <c r="S423" s="346"/>
      <c r="T423" s="346"/>
      <c r="U423" s="346"/>
      <c r="V423" s="346"/>
      <c r="W423" s="346"/>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c r="AS423" s="346"/>
      <c r="AT423" s="346"/>
    </row>
    <row r="424" spans="1:46" ht="12" customHeight="1" x14ac:dyDescent="0.25">
      <c r="A424" s="346"/>
      <c r="B424" s="346"/>
      <c r="C424" s="346"/>
      <c r="D424" s="346"/>
      <c r="E424" s="346"/>
      <c r="F424" s="346"/>
      <c r="G424" s="346"/>
      <c r="H424" s="346"/>
      <c r="I424" s="346"/>
      <c r="J424" s="346"/>
      <c r="K424" s="346"/>
      <c r="L424" s="346"/>
      <c r="M424" s="346"/>
      <c r="N424" s="346"/>
      <c r="O424" s="346"/>
      <c r="P424" s="346"/>
      <c r="Q424" s="346"/>
      <c r="R424" s="346"/>
      <c r="S424" s="346"/>
      <c r="T424" s="346"/>
      <c r="U424" s="346"/>
      <c r="V424" s="346"/>
      <c r="W424" s="346"/>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c r="AS424" s="346"/>
      <c r="AT424" s="346"/>
    </row>
    <row r="425" spans="1:46" ht="12" customHeight="1" x14ac:dyDescent="0.25">
      <c r="A425" s="346"/>
      <c r="B425" s="346"/>
      <c r="C425" s="346"/>
      <c r="D425" s="346"/>
      <c r="E425" s="346"/>
      <c r="F425" s="346"/>
      <c r="G425" s="346"/>
      <c r="H425" s="346"/>
      <c r="I425" s="346"/>
      <c r="J425" s="346"/>
      <c r="K425" s="346"/>
      <c r="L425" s="346"/>
      <c r="M425" s="346"/>
      <c r="N425" s="346"/>
      <c r="O425" s="346"/>
      <c r="P425" s="346"/>
      <c r="Q425" s="346"/>
      <c r="R425" s="346"/>
      <c r="S425" s="346"/>
      <c r="T425" s="346"/>
      <c r="U425" s="346"/>
      <c r="V425" s="346"/>
      <c r="W425" s="346"/>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c r="AS425" s="346"/>
      <c r="AT425" s="346"/>
    </row>
    <row r="426" spans="1:46" ht="12" customHeight="1" x14ac:dyDescent="0.25">
      <c r="A426" s="346"/>
      <c r="B426" s="346"/>
      <c r="C426" s="346"/>
      <c r="D426" s="346"/>
      <c r="E426" s="346"/>
      <c r="F426" s="346"/>
      <c r="G426" s="346"/>
      <c r="H426" s="346"/>
      <c r="I426" s="346"/>
      <c r="J426" s="346"/>
      <c r="K426" s="346"/>
      <c r="L426" s="346"/>
      <c r="M426" s="346"/>
      <c r="N426" s="346"/>
      <c r="O426" s="346"/>
      <c r="P426" s="346"/>
      <c r="Q426" s="346"/>
      <c r="R426" s="346"/>
      <c r="S426" s="346"/>
      <c r="T426" s="346"/>
      <c r="U426" s="346"/>
      <c r="V426" s="346"/>
      <c r="W426" s="346"/>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c r="AS426" s="346"/>
      <c r="AT426" s="346"/>
    </row>
    <row r="427" spans="1:46" ht="12" customHeight="1" x14ac:dyDescent="0.25">
      <c r="A427" s="346"/>
      <c r="B427" s="346"/>
      <c r="C427" s="346"/>
      <c r="D427" s="346"/>
      <c r="E427" s="346"/>
      <c r="F427" s="346"/>
      <c r="G427" s="346"/>
      <c r="H427" s="346"/>
      <c r="I427" s="346"/>
      <c r="J427" s="346"/>
      <c r="K427" s="346"/>
      <c r="L427" s="346"/>
      <c r="M427" s="346"/>
      <c r="N427" s="346"/>
      <c r="O427" s="346"/>
      <c r="P427" s="346"/>
      <c r="Q427" s="346"/>
      <c r="R427" s="346"/>
      <c r="S427" s="346"/>
      <c r="T427" s="346"/>
      <c r="U427" s="346"/>
      <c r="V427" s="346"/>
      <c r="W427" s="346"/>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c r="AS427" s="346"/>
      <c r="AT427" s="346"/>
    </row>
    <row r="428" spans="1:46" ht="12" customHeight="1" x14ac:dyDescent="0.25">
      <c r="A428" s="346"/>
      <c r="B428" s="346"/>
      <c r="C428" s="346"/>
      <c r="D428" s="346"/>
      <c r="E428" s="346"/>
      <c r="F428" s="346"/>
      <c r="G428" s="346"/>
      <c r="H428" s="346"/>
      <c r="I428" s="346"/>
      <c r="J428" s="346"/>
      <c r="K428" s="346"/>
      <c r="L428" s="346"/>
      <c r="M428" s="346"/>
      <c r="N428" s="346"/>
      <c r="O428" s="346"/>
      <c r="P428" s="346"/>
      <c r="Q428" s="346"/>
      <c r="R428" s="346"/>
      <c r="S428" s="346"/>
      <c r="T428" s="346"/>
      <c r="U428" s="346"/>
      <c r="V428" s="346"/>
      <c r="W428" s="346"/>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c r="AS428" s="346"/>
      <c r="AT428" s="346"/>
    </row>
    <row r="429" spans="1:46" ht="12" customHeight="1" x14ac:dyDescent="0.25">
      <c r="A429" s="346"/>
      <c r="B429" s="346"/>
      <c r="C429" s="346"/>
      <c r="D429" s="346"/>
      <c r="E429" s="346"/>
      <c r="F429" s="346"/>
      <c r="G429" s="346"/>
      <c r="H429" s="346"/>
      <c r="I429" s="346"/>
      <c r="J429" s="346"/>
      <c r="K429" s="346"/>
      <c r="L429" s="346"/>
      <c r="M429" s="346"/>
      <c r="N429" s="346"/>
      <c r="O429" s="346"/>
      <c r="P429" s="346"/>
      <c r="Q429" s="346"/>
      <c r="R429" s="346"/>
      <c r="S429" s="346"/>
      <c r="T429" s="346"/>
      <c r="U429" s="346"/>
      <c r="V429" s="346"/>
      <c r="W429" s="346"/>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c r="AS429" s="346"/>
      <c r="AT429" s="346"/>
    </row>
    <row r="430" spans="1:46" ht="12" customHeight="1" x14ac:dyDescent="0.25">
      <c r="A430" s="346"/>
      <c r="B430" s="346"/>
      <c r="C430" s="346"/>
      <c r="D430" s="346"/>
      <c r="E430" s="346"/>
      <c r="F430" s="346"/>
      <c r="G430" s="346"/>
      <c r="H430" s="346"/>
      <c r="I430" s="346"/>
      <c r="J430" s="346"/>
      <c r="K430" s="346"/>
      <c r="L430" s="346"/>
      <c r="M430" s="346"/>
      <c r="N430" s="346"/>
      <c r="O430" s="346"/>
      <c r="P430" s="346"/>
      <c r="Q430" s="346"/>
      <c r="R430" s="346"/>
      <c r="S430" s="346"/>
      <c r="T430" s="346"/>
      <c r="U430" s="346"/>
      <c r="V430" s="346"/>
      <c r="W430" s="346"/>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c r="AS430" s="346"/>
      <c r="AT430" s="346"/>
    </row>
    <row r="431" spans="1:46" ht="12" customHeight="1" x14ac:dyDescent="0.25">
      <c r="A431" s="346"/>
      <c r="B431" s="346"/>
      <c r="C431" s="346"/>
      <c r="D431" s="346"/>
      <c r="E431" s="346"/>
      <c r="F431" s="346"/>
      <c r="G431" s="346"/>
      <c r="H431" s="346"/>
      <c r="I431" s="346"/>
      <c r="J431" s="346"/>
      <c r="K431" s="346"/>
      <c r="L431" s="346"/>
      <c r="M431" s="346"/>
      <c r="N431" s="346"/>
      <c r="O431" s="346"/>
      <c r="P431" s="346"/>
      <c r="Q431" s="346"/>
      <c r="R431" s="346"/>
      <c r="S431" s="346"/>
      <c r="T431" s="346"/>
      <c r="U431" s="346"/>
      <c r="V431" s="346"/>
      <c r="W431" s="346"/>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c r="AS431" s="346"/>
      <c r="AT431" s="346"/>
    </row>
    <row r="432" spans="1:46" ht="12" customHeight="1" x14ac:dyDescent="0.25">
      <c r="A432" s="346"/>
      <c r="B432" s="346"/>
      <c r="C432" s="346"/>
      <c r="D432" s="346"/>
      <c r="E432" s="346"/>
      <c r="F432" s="346"/>
      <c r="G432" s="346"/>
      <c r="H432" s="346"/>
      <c r="I432" s="346"/>
      <c r="J432" s="346"/>
      <c r="K432" s="346"/>
      <c r="L432" s="346"/>
      <c r="M432" s="346"/>
      <c r="N432" s="346"/>
      <c r="O432" s="346"/>
      <c r="P432" s="346"/>
      <c r="Q432" s="346"/>
      <c r="R432" s="346"/>
      <c r="S432" s="346"/>
      <c r="T432" s="346"/>
      <c r="U432" s="346"/>
      <c r="V432" s="346"/>
      <c r="W432" s="346"/>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c r="AS432" s="346"/>
      <c r="AT432" s="346"/>
    </row>
    <row r="433" spans="1:46" ht="12" customHeight="1" x14ac:dyDescent="0.25">
      <c r="A433" s="346"/>
      <c r="B433" s="346"/>
      <c r="C433" s="346"/>
      <c r="D433" s="346"/>
      <c r="E433" s="346"/>
      <c r="F433" s="346"/>
      <c r="G433" s="346"/>
      <c r="H433" s="346"/>
      <c r="I433" s="346"/>
      <c r="J433" s="346"/>
      <c r="K433" s="346"/>
      <c r="L433" s="346"/>
      <c r="M433" s="346"/>
      <c r="N433" s="346"/>
      <c r="O433" s="346"/>
      <c r="P433" s="346"/>
      <c r="Q433" s="346"/>
      <c r="R433" s="346"/>
      <c r="S433" s="346"/>
      <c r="T433" s="346"/>
      <c r="U433" s="346"/>
      <c r="V433" s="346"/>
      <c r="W433" s="346"/>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c r="AS433" s="346"/>
      <c r="AT433" s="346"/>
    </row>
    <row r="434" spans="1:46" ht="12" customHeight="1" x14ac:dyDescent="0.25">
      <c r="A434" s="346"/>
      <c r="B434" s="346"/>
      <c r="C434" s="346"/>
      <c r="D434" s="346"/>
      <c r="E434" s="346"/>
      <c r="F434" s="346"/>
      <c r="G434" s="346"/>
      <c r="H434" s="346"/>
      <c r="I434" s="346"/>
      <c r="J434" s="346"/>
      <c r="K434" s="346"/>
      <c r="L434" s="346"/>
      <c r="M434" s="346"/>
      <c r="N434" s="346"/>
      <c r="O434" s="346"/>
      <c r="P434" s="346"/>
      <c r="Q434" s="346"/>
      <c r="R434" s="346"/>
      <c r="S434" s="346"/>
      <c r="T434" s="346"/>
      <c r="U434" s="346"/>
      <c r="V434" s="346"/>
      <c r="W434" s="346"/>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c r="AS434" s="346"/>
      <c r="AT434" s="346"/>
    </row>
    <row r="435" spans="1:46" ht="12" customHeight="1" x14ac:dyDescent="0.25">
      <c r="A435" s="346"/>
      <c r="B435" s="346"/>
      <c r="C435" s="346"/>
      <c r="D435" s="346"/>
      <c r="E435" s="346"/>
      <c r="F435" s="346"/>
      <c r="G435" s="346"/>
      <c r="H435" s="346"/>
      <c r="I435" s="346"/>
      <c r="J435" s="346"/>
      <c r="K435" s="346"/>
      <c r="L435" s="346"/>
      <c r="M435" s="346"/>
      <c r="N435" s="346"/>
      <c r="O435" s="346"/>
      <c r="P435" s="346"/>
      <c r="Q435" s="346"/>
      <c r="R435" s="346"/>
      <c r="S435" s="346"/>
      <c r="T435" s="346"/>
      <c r="U435" s="346"/>
      <c r="V435" s="346"/>
      <c r="W435" s="346"/>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c r="AS435" s="346"/>
      <c r="AT435" s="346"/>
    </row>
    <row r="436" spans="1:46" ht="12" customHeight="1" x14ac:dyDescent="0.25">
      <c r="A436" s="346"/>
      <c r="B436" s="346"/>
      <c r="C436" s="346"/>
      <c r="D436" s="346"/>
      <c r="E436" s="346"/>
      <c r="F436" s="346"/>
      <c r="G436" s="346"/>
      <c r="H436" s="346"/>
      <c r="I436" s="346"/>
      <c r="J436" s="346"/>
      <c r="K436" s="346"/>
      <c r="L436" s="346"/>
      <c r="M436" s="346"/>
      <c r="N436" s="346"/>
      <c r="O436" s="346"/>
      <c r="P436" s="346"/>
      <c r="Q436" s="346"/>
      <c r="R436" s="346"/>
      <c r="S436" s="346"/>
      <c r="T436" s="346"/>
      <c r="U436" s="346"/>
      <c r="V436" s="346"/>
      <c r="W436" s="346"/>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c r="AS436" s="346"/>
      <c r="AT436" s="346"/>
    </row>
    <row r="437" spans="1:46" ht="12" customHeight="1" x14ac:dyDescent="0.25">
      <c r="A437" s="346"/>
      <c r="B437" s="346"/>
      <c r="C437" s="346"/>
      <c r="D437" s="346"/>
      <c r="E437" s="346"/>
      <c r="F437" s="346"/>
      <c r="G437" s="346"/>
      <c r="H437" s="346"/>
      <c r="I437" s="346"/>
      <c r="J437" s="346"/>
      <c r="K437" s="346"/>
      <c r="L437" s="346"/>
      <c r="M437" s="346"/>
      <c r="N437" s="346"/>
      <c r="O437" s="346"/>
      <c r="P437" s="346"/>
      <c r="Q437" s="346"/>
      <c r="R437" s="346"/>
      <c r="S437" s="346"/>
      <c r="T437" s="346"/>
      <c r="U437" s="346"/>
      <c r="V437" s="346"/>
      <c r="W437" s="346"/>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c r="AS437" s="346"/>
      <c r="AT437" s="346"/>
    </row>
    <row r="438" spans="1:46" ht="12" customHeight="1" x14ac:dyDescent="0.25">
      <c r="A438" s="346"/>
      <c r="B438" s="346"/>
      <c r="C438" s="346"/>
      <c r="D438" s="346"/>
      <c r="E438" s="346"/>
      <c r="F438" s="346"/>
      <c r="G438" s="346"/>
      <c r="H438" s="346"/>
      <c r="I438" s="346"/>
      <c r="J438" s="346"/>
      <c r="K438" s="346"/>
      <c r="L438" s="346"/>
      <c r="M438" s="346"/>
      <c r="N438" s="346"/>
      <c r="O438" s="346"/>
      <c r="P438" s="346"/>
      <c r="Q438" s="346"/>
      <c r="R438" s="346"/>
      <c r="S438" s="346"/>
      <c r="T438" s="346"/>
      <c r="U438" s="346"/>
      <c r="V438" s="346"/>
      <c r="W438" s="346"/>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c r="AS438" s="346"/>
      <c r="AT438" s="346"/>
    </row>
    <row r="439" spans="1:46" ht="12" customHeight="1" x14ac:dyDescent="0.25">
      <c r="A439" s="346"/>
      <c r="B439" s="346"/>
      <c r="C439" s="346"/>
      <c r="D439" s="346"/>
      <c r="E439" s="346"/>
      <c r="F439" s="346"/>
      <c r="G439" s="346"/>
      <c r="H439" s="346"/>
      <c r="I439" s="346"/>
      <c r="J439" s="346"/>
      <c r="K439" s="346"/>
      <c r="L439" s="346"/>
      <c r="M439" s="346"/>
      <c r="N439" s="346"/>
      <c r="O439" s="346"/>
      <c r="P439" s="346"/>
      <c r="Q439" s="346"/>
      <c r="R439" s="346"/>
      <c r="S439" s="346"/>
      <c r="T439" s="346"/>
      <c r="U439" s="346"/>
      <c r="V439" s="346"/>
      <c r="W439" s="346"/>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c r="AS439" s="346"/>
      <c r="AT439" s="346"/>
    </row>
    <row r="440" spans="1:46" ht="12" customHeight="1" x14ac:dyDescent="0.25">
      <c r="A440" s="346"/>
      <c r="B440" s="346"/>
      <c r="C440" s="346"/>
      <c r="D440" s="346"/>
      <c r="E440" s="346"/>
      <c r="F440" s="346"/>
      <c r="G440" s="346"/>
      <c r="H440" s="346"/>
      <c r="I440" s="346"/>
      <c r="J440" s="346"/>
      <c r="K440" s="346"/>
      <c r="L440" s="346"/>
      <c r="M440" s="346"/>
      <c r="N440" s="346"/>
      <c r="O440" s="346"/>
      <c r="P440" s="346"/>
      <c r="Q440" s="346"/>
      <c r="R440" s="346"/>
      <c r="S440" s="346"/>
      <c r="T440" s="346"/>
      <c r="U440" s="346"/>
      <c r="V440" s="346"/>
      <c r="W440" s="346"/>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c r="AS440" s="346"/>
      <c r="AT440" s="346"/>
    </row>
    <row r="441" spans="1:46" ht="12" customHeight="1" x14ac:dyDescent="0.25">
      <c r="A441" s="346"/>
      <c r="B441" s="346"/>
      <c r="C441" s="346"/>
      <c r="D441" s="346"/>
      <c r="E441" s="346"/>
      <c r="F441" s="346"/>
      <c r="G441" s="346"/>
      <c r="H441" s="346"/>
      <c r="I441" s="346"/>
      <c r="J441" s="346"/>
      <c r="K441" s="346"/>
      <c r="L441" s="346"/>
      <c r="M441" s="346"/>
      <c r="N441" s="346"/>
      <c r="O441" s="346"/>
      <c r="P441" s="346"/>
      <c r="Q441" s="346"/>
      <c r="R441" s="346"/>
      <c r="S441" s="346"/>
      <c r="T441" s="346"/>
      <c r="U441" s="346"/>
      <c r="V441" s="346"/>
      <c r="W441" s="346"/>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c r="AS441" s="346"/>
      <c r="AT441" s="346"/>
    </row>
    <row r="442" spans="1:46" ht="12" customHeight="1" x14ac:dyDescent="0.25">
      <c r="A442" s="346"/>
      <c r="B442" s="346"/>
      <c r="C442" s="346"/>
      <c r="D442" s="346"/>
      <c r="E442" s="346"/>
      <c r="F442" s="346"/>
      <c r="G442" s="346"/>
      <c r="H442" s="346"/>
      <c r="I442" s="346"/>
      <c r="J442" s="346"/>
      <c r="K442" s="346"/>
      <c r="L442" s="346"/>
      <c r="M442" s="346"/>
      <c r="N442" s="346"/>
      <c r="O442" s="346"/>
      <c r="P442" s="346"/>
      <c r="Q442" s="346"/>
      <c r="R442" s="346"/>
      <c r="S442" s="346"/>
      <c r="T442" s="346"/>
      <c r="U442" s="346"/>
      <c r="V442" s="346"/>
      <c r="W442" s="346"/>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c r="AS442" s="346"/>
      <c r="AT442" s="346"/>
    </row>
    <row r="443" spans="1:46" ht="12" customHeight="1" x14ac:dyDescent="0.25">
      <c r="A443" s="346"/>
      <c r="B443" s="346"/>
      <c r="C443" s="346"/>
      <c r="D443" s="346"/>
      <c r="E443" s="346"/>
      <c r="F443" s="346"/>
      <c r="G443" s="346"/>
      <c r="H443" s="346"/>
      <c r="I443" s="346"/>
      <c r="J443" s="346"/>
      <c r="K443" s="346"/>
      <c r="L443" s="346"/>
      <c r="M443" s="346"/>
      <c r="N443" s="346"/>
      <c r="O443" s="346"/>
      <c r="P443" s="346"/>
      <c r="Q443" s="346"/>
      <c r="R443" s="346"/>
      <c r="S443" s="346"/>
      <c r="T443" s="346"/>
      <c r="U443" s="346"/>
      <c r="V443" s="346"/>
      <c r="W443" s="346"/>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c r="AS443" s="346"/>
      <c r="AT443" s="346"/>
    </row>
    <row r="444" spans="1:46" ht="12" customHeight="1" x14ac:dyDescent="0.25">
      <c r="A444" s="346"/>
      <c r="B444" s="346"/>
      <c r="C444" s="346"/>
      <c r="D444" s="346"/>
      <c r="E444" s="346"/>
      <c r="F444" s="346"/>
      <c r="G444" s="346"/>
      <c r="H444" s="346"/>
      <c r="I444" s="346"/>
      <c r="J444" s="346"/>
      <c r="K444" s="346"/>
      <c r="L444" s="346"/>
      <c r="M444" s="346"/>
      <c r="N444" s="346"/>
      <c r="O444" s="346"/>
      <c r="P444" s="346"/>
      <c r="Q444" s="346"/>
      <c r="R444" s="346"/>
      <c r="S444" s="346"/>
      <c r="T444" s="346"/>
      <c r="U444" s="346"/>
      <c r="V444" s="346"/>
      <c r="W444" s="346"/>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c r="AS444" s="346"/>
      <c r="AT444" s="346"/>
    </row>
    <row r="445" spans="1:46" ht="12" customHeight="1" x14ac:dyDescent="0.25">
      <c r="A445" s="346"/>
      <c r="B445" s="346"/>
      <c r="C445" s="346"/>
      <c r="D445" s="346"/>
      <c r="E445" s="346"/>
      <c r="F445" s="346"/>
      <c r="G445" s="346"/>
      <c r="H445" s="346"/>
      <c r="I445" s="346"/>
      <c r="J445" s="346"/>
      <c r="K445" s="346"/>
      <c r="L445" s="346"/>
      <c r="M445" s="346"/>
      <c r="N445" s="346"/>
      <c r="O445" s="346"/>
      <c r="P445" s="346"/>
      <c r="Q445" s="346"/>
      <c r="R445" s="346"/>
      <c r="S445" s="346"/>
      <c r="T445" s="346"/>
      <c r="U445" s="346"/>
      <c r="V445" s="346"/>
      <c r="W445" s="346"/>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c r="AS445" s="346"/>
      <c r="AT445" s="346"/>
    </row>
    <row r="446" spans="1:46" ht="12" customHeight="1" x14ac:dyDescent="0.25">
      <c r="A446" s="346"/>
      <c r="B446" s="346"/>
      <c r="C446" s="346"/>
      <c r="D446" s="346"/>
      <c r="E446" s="346"/>
      <c r="F446" s="346"/>
      <c r="G446" s="346"/>
      <c r="H446" s="346"/>
      <c r="I446" s="346"/>
      <c r="J446" s="346"/>
      <c r="K446" s="346"/>
      <c r="L446" s="346"/>
      <c r="M446" s="346"/>
      <c r="N446" s="346"/>
      <c r="O446" s="346"/>
      <c r="P446" s="346"/>
      <c r="Q446" s="346"/>
      <c r="R446" s="346"/>
      <c r="S446" s="346"/>
      <c r="T446" s="346"/>
      <c r="U446" s="346"/>
      <c r="V446" s="346"/>
      <c r="W446" s="346"/>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c r="AS446" s="346"/>
      <c r="AT446" s="346"/>
    </row>
    <row r="447" spans="1:46" ht="12" customHeight="1" x14ac:dyDescent="0.25">
      <c r="A447" s="346"/>
      <c r="B447" s="346"/>
      <c r="C447" s="346"/>
      <c r="D447" s="346"/>
      <c r="E447" s="346"/>
      <c r="F447" s="346"/>
      <c r="G447" s="346"/>
      <c r="H447" s="346"/>
      <c r="I447" s="346"/>
      <c r="J447" s="346"/>
      <c r="K447" s="346"/>
      <c r="L447" s="346"/>
      <c r="M447" s="346"/>
      <c r="N447" s="346"/>
      <c r="O447" s="346"/>
      <c r="P447" s="346"/>
      <c r="Q447" s="346"/>
      <c r="R447" s="346"/>
      <c r="S447" s="346"/>
      <c r="T447" s="346"/>
      <c r="U447" s="346"/>
      <c r="V447" s="346"/>
      <c r="W447" s="346"/>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c r="AS447" s="346"/>
      <c r="AT447" s="346"/>
    </row>
    <row r="448" spans="1:46" ht="12" customHeight="1" x14ac:dyDescent="0.25">
      <c r="A448" s="346"/>
      <c r="B448" s="346"/>
      <c r="C448" s="346"/>
      <c r="D448" s="346"/>
      <c r="E448" s="346"/>
      <c r="F448" s="346"/>
      <c r="G448" s="346"/>
      <c r="H448" s="346"/>
      <c r="I448" s="346"/>
      <c r="J448" s="346"/>
      <c r="K448" s="346"/>
      <c r="L448" s="346"/>
      <c r="M448" s="346"/>
      <c r="N448" s="346"/>
      <c r="O448" s="346"/>
      <c r="P448" s="346"/>
      <c r="Q448" s="346"/>
      <c r="R448" s="346"/>
      <c r="S448" s="346"/>
      <c r="T448" s="346"/>
      <c r="U448" s="346"/>
      <c r="V448" s="346"/>
      <c r="W448" s="346"/>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c r="AS448" s="346"/>
      <c r="AT448" s="346"/>
    </row>
    <row r="449" spans="1:46" ht="12" customHeight="1" x14ac:dyDescent="0.25">
      <c r="A449" s="346"/>
      <c r="B449" s="346"/>
      <c r="C449" s="346"/>
      <c r="D449" s="346"/>
      <c r="E449" s="346"/>
      <c r="F449" s="346"/>
      <c r="G449" s="346"/>
      <c r="H449" s="346"/>
      <c r="I449" s="346"/>
      <c r="J449" s="346"/>
      <c r="K449" s="346"/>
      <c r="L449" s="346"/>
      <c r="M449" s="346"/>
      <c r="N449" s="346"/>
      <c r="O449" s="346"/>
      <c r="P449" s="346"/>
      <c r="Q449" s="346"/>
      <c r="R449" s="346"/>
      <c r="S449" s="346"/>
      <c r="T449" s="346"/>
      <c r="U449" s="346"/>
      <c r="V449" s="346"/>
      <c r="W449" s="346"/>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c r="AS449" s="346"/>
      <c r="AT449" s="346"/>
    </row>
    <row r="450" spans="1:46" ht="12" customHeight="1" x14ac:dyDescent="0.25">
      <c r="A450" s="346"/>
      <c r="B450" s="346"/>
      <c r="C450" s="346"/>
      <c r="D450" s="346"/>
      <c r="E450" s="346"/>
      <c r="F450" s="346"/>
      <c r="G450" s="346"/>
      <c r="H450" s="346"/>
      <c r="I450" s="346"/>
      <c r="J450" s="346"/>
      <c r="K450" s="346"/>
      <c r="L450" s="346"/>
      <c r="M450" s="346"/>
      <c r="N450" s="346"/>
      <c r="O450" s="346"/>
      <c r="P450" s="346"/>
      <c r="Q450" s="346"/>
      <c r="R450" s="346"/>
      <c r="S450" s="346"/>
      <c r="T450" s="346"/>
      <c r="U450" s="346"/>
      <c r="V450" s="346"/>
      <c r="W450" s="346"/>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c r="AS450" s="346"/>
      <c r="AT450" s="346"/>
    </row>
    <row r="451" spans="1:46" ht="12" customHeight="1" x14ac:dyDescent="0.25">
      <c r="A451" s="346"/>
      <c r="B451" s="346"/>
      <c r="C451" s="346"/>
      <c r="D451" s="346"/>
      <c r="E451" s="346"/>
      <c r="F451" s="346"/>
      <c r="G451" s="346"/>
      <c r="H451" s="346"/>
      <c r="I451" s="346"/>
      <c r="J451" s="346"/>
      <c r="K451" s="346"/>
      <c r="L451" s="346"/>
      <c r="M451" s="346"/>
      <c r="N451" s="346"/>
      <c r="O451" s="346"/>
      <c r="P451" s="346"/>
      <c r="Q451" s="346"/>
      <c r="R451" s="346"/>
      <c r="S451" s="346"/>
      <c r="T451" s="346"/>
      <c r="U451" s="346"/>
      <c r="V451" s="346"/>
      <c r="W451" s="346"/>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c r="AS451" s="346"/>
      <c r="AT451" s="346"/>
    </row>
    <row r="452" spans="1:46" ht="12" customHeight="1" x14ac:dyDescent="0.25">
      <c r="A452" s="346"/>
      <c r="B452" s="346"/>
      <c r="C452" s="346"/>
      <c r="D452" s="346"/>
      <c r="E452" s="346"/>
      <c r="F452" s="346"/>
      <c r="G452" s="346"/>
      <c r="H452" s="346"/>
      <c r="I452" s="346"/>
      <c r="J452" s="346"/>
      <c r="K452" s="346"/>
      <c r="L452" s="346"/>
      <c r="M452" s="346"/>
      <c r="N452" s="346"/>
      <c r="O452" s="346"/>
      <c r="P452" s="346"/>
      <c r="Q452" s="346"/>
      <c r="R452" s="346"/>
      <c r="S452" s="346"/>
      <c r="T452" s="346"/>
      <c r="U452" s="346"/>
      <c r="V452" s="346"/>
      <c r="W452" s="346"/>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c r="AS452" s="346"/>
      <c r="AT452" s="346"/>
    </row>
    <row r="453" spans="1:46" ht="12" customHeight="1" x14ac:dyDescent="0.25">
      <c r="A453" s="346"/>
      <c r="B453" s="346"/>
      <c r="C453" s="346"/>
      <c r="D453" s="346"/>
      <c r="E453" s="346"/>
      <c r="F453" s="346"/>
      <c r="G453" s="346"/>
      <c r="H453" s="346"/>
      <c r="I453" s="346"/>
      <c r="J453" s="346"/>
      <c r="K453" s="346"/>
      <c r="L453" s="346"/>
      <c r="M453" s="346"/>
      <c r="N453" s="346"/>
      <c r="O453" s="346"/>
      <c r="P453" s="346"/>
      <c r="Q453" s="346"/>
      <c r="R453" s="346"/>
      <c r="S453" s="346"/>
      <c r="T453" s="346"/>
      <c r="U453" s="346"/>
      <c r="V453" s="346"/>
      <c r="W453" s="346"/>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c r="AS453" s="346"/>
      <c r="AT453" s="346"/>
    </row>
    <row r="454" spans="1:46" ht="12" customHeight="1" x14ac:dyDescent="0.25">
      <c r="A454" s="346"/>
      <c r="B454" s="346"/>
      <c r="C454" s="346"/>
      <c r="D454" s="346"/>
      <c r="E454" s="346"/>
      <c r="F454" s="346"/>
      <c r="G454" s="346"/>
      <c r="H454" s="346"/>
      <c r="I454" s="346"/>
      <c r="J454" s="346"/>
      <c r="K454" s="346"/>
      <c r="L454" s="346"/>
      <c r="M454" s="346"/>
      <c r="N454" s="346"/>
      <c r="O454" s="346"/>
      <c r="P454" s="346"/>
      <c r="Q454" s="346"/>
      <c r="R454" s="346"/>
      <c r="S454" s="346"/>
      <c r="T454" s="346"/>
      <c r="U454" s="346"/>
      <c r="V454" s="346"/>
      <c r="W454" s="346"/>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c r="AS454" s="346"/>
      <c r="AT454" s="346"/>
    </row>
    <row r="455" spans="1:46" ht="12" customHeight="1" x14ac:dyDescent="0.25">
      <c r="A455" s="346"/>
      <c r="B455" s="346"/>
      <c r="C455" s="346"/>
      <c r="D455" s="346"/>
      <c r="E455" s="346"/>
      <c r="F455" s="346"/>
      <c r="G455" s="346"/>
      <c r="H455" s="346"/>
      <c r="I455" s="346"/>
      <c r="J455" s="346"/>
      <c r="K455" s="346"/>
      <c r="L455" s="346"/>
      <c r="M455" s="346"/>
      <c r="N455" s="346"/>
      <c r="O455" s="346"/>
      <c r="P455" s="346"/>
      <c r="Q455" s="346"/>
      <c r="R455" s="346"/>
      <c r="S455" s="346"/>
      <c r="T455" s="346"/>
      <c r="U455" s="346"/>
      <c r="V455" s="346"/>
      <c r="W455" s="346"/>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c r="AS455" s="346"/>
      <c r="AT455" s="346"/>
    </row>
    <row r="456" spans="1:46" ht="12" customHeight="1" x14ac:dyDescent="0.25">
      <c r="A456" s="346"/>
      <c r="B456" s="346"/>
      <c r="C456" s="346"/>
      <c r="D456" s="346"/>
      <c r="E456" s="346"/>
      <c r="F456" s="346"/>
      <c r="G456" s="346"/>
      <c r="H456" s="346"/>
      <c r="I456" s="346"/>
      <c r="J456" s="346"/>
      <c r="K456" s="346"/>
      <c r="L456" s="346"/>
      <c r="M456" s="346"/>
      <c r="N456" s="346"/>
      <c r="O456" s="346"/>
      <c r="P456" s="346"/>
      <c r="Q456" s="346"/>
      <c r="R456" s="346"/>
      <c r="S456" s="346"/>
      <c r="T456" s="346"/>
      <c r="U456" s="346"/>
      <c r="V456" s="346"/>
      <c r="W456" s="346"/>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c r="AS456" s="346"/>
      <c r="AT456" s="346"/>
    </row>
    <row r="457" spans="1:46" ht="12" customHeight="1" x14ac:dyDescent="0.25">
      <c r="A457" s="346"/>
      <c r="B457" s="346"/>
      <c r="C457" s="346"/>
      <c r="D457" s="346"/>
      <c r="E457" s="346"/>
      <c r="F457" s="346"/>
      <c r="G457" s="346"/>
      <c r="H457" s="346"/>
      <c r="I457" s="346"/>
      <c r="J457" s="346"/>
      <c r="K457" s="346"/>
      <c r="L457" s="346"/>
      <c r="M457" s="346"/>
      <c r="N457" s="346"/>
      <c r="O457" s="346"/>
      <c r="P457" s="346"/>
      <c r="Q457" s="346"/>
      <c r="R457" s="346"/>
      <c r="S457" s="346"/>
      <c r="T457" s="346"/>
      <c r="U457" s="346"/>
      <c r="V457" s="346"/>
      <c r="W457" s="346"/>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c r="AS457" s="346"/>
      <c r="AT457" s="346"/>
    </row>
    <row r="458" spans="1:46" ht="12" customHeight="1" x14ac:dyDescent="0.25">
      <c r="A458" s="346"/>
      <c r="B458" s="346"/>
      <c r="C458" s="346"/>
      <c r="D458" s="346"/>
      <c r="E458" s="346"/>
      <c r="F458" s="346"/>
      <c r="G458" s="346"/>
      <c r="H458" s="346"/>
      <c r="I458" s="346"/>
      <c r="J458" s="346"/>
      <c r="K458" s="346"/>
      <c r="L458" s="346"/>
      <c r="M458" s="346"/>
      <c r="N458" s="346"/>
      <c r="O458" s="346"/>
      <c r="P458" s="346"/>
      <c r="Q458" s="346"/>
      <c r="R458" s="346"/>
      <c r="S458" s="346"/>
      <c r="T458" s="346"/>
      <c r="U458" s="346"/>
      <c r="V458" s="346"/>
      <c r="W458" s="346"/>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c r="AS458" s="346"/>
      <c r="AT458" s="346"/>
    </row>
    <row r="459" spans="1:46" ht="12" customHeight="1" x14ac:dyDescent="0.25">
      <c r="A459" s="346"/>
      <c r="B459" s="346"/>
      <c r="C459" s="346"/>
      <c r="D459" s="346"/>
      <c r="E459" s="346"/>
      <c r="F459" s="346"/>
      <c r="G459" s="346"/>
      <c r="H459" s="346"/>
      <c r="I459" s="346"/>
      <c r="J459" s="346"/>
      <c r="K459" s="346"/>
      <c r="L459" s="346"/>
      <c r="M459" s="346"/>
      <c r="N459" s="346"/>
      <c r="O459" s="346"/>
      <c r="P459" s="346"/>
      <c r="Q459" s="346"/>
      <c r="R459" s="346"/>
      <c r="S459" s="346"/>
      <c r="T459" s="346"/>
      <c r="U459" s="346"/>
      <c r="V459" s="346"/>
      <c r="W459" s="346"/>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c r="AS459" s="346"/>
      <c r="AT459" s="346"/>
    </row>
    <row r="460" spans="1:46" ht="12" customHeight="1" x14ac:dyDescent="0.25">
      <c r="A460" s="346"/>
      <c r="B460" s="346"/>
      <c r="C460" s="346"/>
      <c r="D460" s="346"/>
      <c r="E460" s="346"/>
      <c r="F460" s="346"/>
      <c r="G460" s="346"/>
      <c r="H460" s="346"/>
      <c r="I460" s="346"/>
      <c r="J460" s="346"/>
      <c r="K460" s="346"/>
      <c r="L460" s="346"/>
      <c r="M460" s="346"/>
      <c r="N460" s="346"/>
      <c r="O460" s="346"/>
      <c r="P460" s="346"/>
      <c r="Q460" s="346"/>
      <c r="R460" s="346"/>
      <c r="S460" s="346"/>
      <c r="T460" s="346"/>
      <c r="U460" s="346"/>
      <c r="V460" s="346"/>
      <c r="W460" s="346"/>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c r="AS460" s="346"/>
      <c r="AT460" s="346"/>
    </row>
    <row r="461" spans="1:46" ht="12" customHeight="1" x14ac:dyDescent="0.25">
      <c r="A461" s="346"/>
      <c r="B461" s="346"/>
      <c r="C461" s="346"/>
      <c r="D461" s="346"/>
      <c r="E461" s="346"/>
      <c r="F461" s="346"/>
      <c r="G461" s="346"/>
      <c r="H461" s="346"/>
      <c r="I461" s="346"/>
      <c r="J461" s="346"/>
      <c r="K461" s="346"/>
      <c r="L461" s="346"/>
      <c r="M461" s="346"/>
      <c r="N461" s="346"/>
      <c r="O461" s="346"/>
      <c r="P461" s="346"/>
      <c r="Q461" s="346"/>
      <c r="R461" s="346"/>
      <c r="S461" s="346"/>
      <c r="T461" s="346"/>
      <c r="U461" s="346"/>
      <c r="V461" s="346"/>
      <c r="W461" s="346"/>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c r="AS461" s="346"/>
      <c r="AT461" s="346"/>
    </row>
    <row r="462" spans="1:46" ht="12" customHeight="1" x14ac:dyDescent="0.25">
      <c r="A462" s="346"/>
      <c r="B462" s="346"/>
      <c r="C462" s="346"/>
      <c r="D462" s="346"/>
      <c r="E462" s="346"/>
      <c r="F462" s="346"/>
      <c r="G462" s="346"/>
      <c r="H462" s="346"/>
      <c r="I462" s="346"/>
      <c r="J462" s="346"/>
      <c r="K462" s="346"/>
      <c r="L462" s="346"/>
      <c r="M462" s="346"/>
      <c r="N462" s="346"/>
      <c r="O462" s="346"/>
      <c r="P462" s="346"/>
      <c r="Q462" s="346"/>
      <c r="R462" s="346"/>
      <c r="S462" s="346"/>
      <c r="T462" s="346"/>
      <c r="U462" s="346"/>
      <c r="V462" s="346"/>
      <c r="W462" s="346"/>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c r="AS462" s="346"/>
      <c r="AT462" s="346"/>
    </row>
    <row r="463" spans="1:46" ht="12" customHeight="1" x14ac:dyDescent="0.25">
      <c r="A463" s="346"/>
      <c r="B463" s="346"/>
      <c r="C463" s="346"/>
      <c r="D463" s="346"/>
      <c r="E463" s="346"/>
      <c r="F463" s="346"/>
      <c r="G463" s="346"/>
      <c r="H463" s="346"/>
      <c r="I463" s="346"/>
      <c r="J463" s="346"/>
      <c r="K463" s="346"/>
      <c r="L463" s="346"/>
      <c r="M463" s="346"/>
      <c r="N463" s="346"/>
      <c r="O463" s="346"/>
      <c r="P463" s="346"/>
      <c r="Q463" s="346"/>
      <c r="R463" s="346"/>
      <c r="S463" s="346"/>
      <c r="T463" s="346"/>
      <c r="U463" s="346"/>
      <c r="V463" s="346"/>
      <c r="W463" s="346"/>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c r="AS463" s="346"/>
      <c r="AT463" s="346"/>
    </row>
    <row r="464" spans="1:46" ht="12" customHeight="1" x14ac:dyDescent="0.25">
      <c r="A464" s="346"/>
      <c r="B464" s="346"/>
      <c r="C464" s="346"/>
      <c r="D464" s="346"/>
      <c r="E464" s="346"/>
      <c r="F464" s="346"/>
      <c r="G464" s="346"/>
      <c r="H464" s="346"/>
      <c r="I464" s="346"/>
      <c r="J464" s="346"/>
      <c r="K464" s="346"/>
      <c r="L464" s="346"/>
      <c r="M464" s="346"/>
      <c r="N464" s="346"/>
      <c r="O464" s="346"/>
      <c r="P464" s="346"/>
      <c r="Q464" s="346"/>
      <c r="R464" s="346"/>
      <c r="S464" s="346"/>
      <c r="T464" s="346"/>
      <c r="U464" s="346"/>
      <c r="V464" s="346"/>
      <c r="W464" s="346"/>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c r="AS464" s="346"/>
      <c r="AT464" s="346"/>
    </row>
    <row r="465" spans="1:46" ht="12" customHeight="1" x14ac:dyDescent="0.25">
      <c r="A465" s="346"/>
      <c r="B465" s="346"/>
      <c r="C465" s="346"/>
      <c r="D465" s="346"/>
      <c r="E465" s="346"/>
      <c r="F465" s="346"/>
      <c r="G465" s="346"/>
      <c r="H465" s="346"/>
      <c r="I465" s="346"/>
      <c r="J465" s="346"/>
      <c r="K465" s="346"/>
      <c r="L465" s="346"/>
      <c r="M465" s="346"/>
      <c r="N465" s="346"/>
      <c r="O465" s="346"/>
      <c r="P465" s="346"/>
      <c r="Q465" s="346"/>
      <c r="R465" s="346"/>
      <c r="S465" s="346"/>
      <c r="T465" s="346"/>
      <c r="U465" s="346"/>
      <c r="V465" s="346"/>
      <c r="W465" s="346"/>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c r="AS465" s="346"/>
      <c r="AT465" s="346"/>
    </row>
    <row r="466" spans="1:46" ht="12" customHeight="1" x14ac:dyDescent="0.25">
      <c r="A466" s="346"/>
      <c r="B466" s="346"/>
      <c r="C466" s="346"/>
      <c r="D466" s="346"/>
      <c r="E466" s="346"/>
      <c r="F466" s="346"/>
      <c r="G466" s="346"/>
      <c r="H466" s="346"/>
      <c r="I466" s="346"/>
      <c r="J466" s="346"/>
      <c r="K466" s="346"/>
      <c r="L466" s="346"/>
      <c r="M466" s="346"/>
      <c r="N466" s="346"/>
      <c r="O466" s="346"/>
      <c r="P466" s="346"/>
      <c r="Q466" s="346"/>
      <c r="R466" s="346"/>
      <c r="S466" s="346"/>
      <c r="T466" s="346"/>
      <c r="U466" s="346"/>
      <c r="V466" s="346"/>
      <c r="W466" s="346"/>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c r="AS466" s="346"/>
      <c r="AT466" s="346"/>
    </row>
    <row r="467" spans="1:46" ht="12" customHeight="1" x14ac:dyDescent="0.25">
      <c r="A467" s="346"/>
      <c r="B467" s="346"/>
      <c r="C467" s="346"/>
      <c r="D467" s="346"/>
      <c r="E467" s="346"/>
      <c r="F467" s="346"/>
      <c r="G467" s="346"/>
      <c r="H467" s="346"/>
      <c r="I467" s="346"/>
      <c r="J467" s="346"/>
      <c r="K467" s="346"/>
      <c r="L467" s="346"/>
      <c r="M467" s="346"/>
      <c r="N467" s="346"/>
      <c r="O467" s="346"/>
      <c r="P467" s="346"/>
      <c r="Q467" s="346"/>
      <c r="R467" s="346"/>
      <c r="S467" s="346"/>
      <c r="T467" s="346"/>
      <c r="U467" s="346"/>
      <c r="V467" s="346"/>
      <c r="W467" s="346"/>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c r="AS467" s="346"/>
      <c r="AT467" s="346"/>
    </row>
    <row r="468" spans="1:46" ht="12" customHeight="1" x14ac:dyDescent="0.25">
      <c r="A468" s="346"/>
      <c r="B468" s="346"/>
      <c r="C468" s="346"/>
      <c r="D468" s="346"/>
      <c r="E468" s="346"/>
      <c r="F468" s="346"/>
      <c r="G468" s="346"/>
      <c r="H468" s="346"/>
      <c r="I468" s="346"/>
      <c r="J468" s="346"/>
      <c r="K468" s="346"/>
      <c r="L468" s="346"/>
      <c r="M468" s="346"/>
      <c r="N468" s="346"/>
      <c r="O468" s="346"/>
      <c r="P468" s="346"/>
      <c r="Q468" s="346"/>
      <c r="R468" s="346"/>
      <c r="S468" s="346"/>
      <c r="T468" s="346"/>
      <c r="U468" s="346"/>
      <c r="V468" s="346"/>
      <c r="W468" s="346"/>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c r="AS468" s="346"/>
      <c r="AT468" s="346"/>
    </row>
    <row r="469" spans="1:46" ht="12" customHeight="1" x14ac:dyDescent="0.25">
      <c r="A469" s="346"/>
      <c r="B469" s="346"/>
      <c r="C469" s="346"/>
      <c r="D469" s="346"/>
      <c r="E469" s="346"/>
      <c r="F469" s="346"/>
      <c r="G469" s="346"/>
      <c r="H469" s="346"/>
      <c r="I469" s="346"/>
      <c r="J469" s="346"/>
      <c r="K469" s="346"/>
      <c r="L469" s="346"/>
      <c r="M469" s="346"/>
      <c r="N469" s="346"/>
      <c r="O469" s="346"/>
      <c r="P469" s="346"/>
      <c r="Q469" s="346"/>
      <c r="R469" s="346"/>
      <c r="S469" s="346"/>
      <c r="T469" s="346"/>
      <c r="U469" s="346"/>
      <c r="V469" s="346"/>
      <c r="W469" s="346"/>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c r="AS469" s="346"/>
      <c r="AT469" s="346"/>
    </row>
    <row r="470" spans="1:46" ht="12" customHeight="1" x14ac:dyDescent="0.25">
      <c r="A470" s="346"/>
      <c r="B470" s="346"/>
      <c r="C470" s="346"/>
      <c r="D470" s="346"/>
      <c r="E470" s="346"/>
      <c r="F470" s="346"/>
      <c r="G470" s="346"/>
      <c r="H470" s="346"/>
      <c r="I470" s="346"/>
      <c r="J470" s="346"/>
      <c r="K470" s="346"/>
      <c r="L470" s="346"/>
      <c r="M470" s="346"/>
      <c r="N470" s="346"/>
      <c r="O470" s="346"/>
      <c r="P470" s="346"/>
      <c r="Q470" s="346"/>
      <c r="R470" s="346"/>
      <c r="S470" s="346"/>
      <c r="T470" s="346"/>
      <c r="U470" s="346"/>
      <c r="V470" s="346"/>
      <c r="W470" s="346"/>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c r="AS470" s="346"/>
      <c r="AT470" s="346"/>
    </row>
    <row r="471" spans="1:46" ht="12" customHeight="1" x14ac:dyDescent="0.25">
      <c r="A471" s="346"/>
      <c r="B471" s="346"/>
      <c r="C471" s="346"/>
      <c r="D471" s="346"/>
      <c r="E471" s="346"/>
      <c r="F471" s="346"/>
      <c r="G471" s="346"/>
      <c r="H471" s="346"/>
      <c r="I471" s="346"/>
      <c r="J471" s="346"/>
      <c r="K471" s="346"/>
      <c r="L471" s="346"/>
      <c r="M471" s="346"/>
      <c r="N471" s="346"/>
      <c r="O471" s="346"/>
      <c r="P471" s="346"/>
      <c r="Q471" s="346"/>
      <c r="R471" s="346"/>
      <c r="S471" s="346"/>
      <c r="T471" s="346"/>
      <c r="U471" s="346"/>
      <c r="V471" s="346"/>
      <c r="W471" s="346"/>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c r="AS471" s="346"/>
      <c r="AT471" s="346"/>
    </row>
    <row r="472" spans="1:46" ht="12" customHeight="1" x14ac:dyDescent="0.25">
      <c r="A472" s="346"/>
      <c r="B472" s="346"/>
      <c r="C472" s="346"/>
      <c r="D472" s="346"/>
      <c r="E472" s="346"/>
      <c r="F472" s="346"/>
      <c r="G472" s="346"/>
      <c r="H472" s="346"/>
      <c r="I472" s="346"/>
      <c r="J472" s="346"/>
      <c r="K472" s="346"/>
      <c r="L472" s="346"/>
      <c r="M472" s="346"/>
      <c r="N472" s="346"/>
      <c r="O472" s="346"/>
      <c r="P472" s="346"/>
      <c r="Q472" s="346"/>
      <c r="R472" s="346"/>
      <c r="S472" s="346"/>
      <c r="T472" s="346"/>
      <c r="U472" s="346"/>
      <c r="V472" s="346"/>
      <c r="W472" s="346"/>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c r="AS472" s="346"/>
      <c r="AT472" s="346"/>
    </row>
    <row r="473" spans="1:46" ht="12" customHeight="1" x14ac:dyDescent="0.25">
      <c r="A473" s="346"/>
      <c r="B473" s="346"/>
      <c r="C473" s="346"/>
      <c r="D473" s="346"/>
      <c r="E473" s="346"/>
      <c r="F473" s="346"/>
      <c r="G473" s="346"/>
      <c r="H473" s="346"/>
      <c r="I473" s="346"/>
      <c r="J473" s="346"/>
      <c r="K473" s="346"/>
      <c r="L473" s="346"/>
      <c r="M473" s="346"/>
      <c r="N473" s="346"/>
      <c r="O473" s="346"/>
      <c r="P473" s="346"/>
      <c r="Q473" s="346"/>
      <c r="R473" s="346"/>
      <c r="S473" s="346"/>
      <c r="T473" s="346"/>
      <c r="U473" s="346"/>
      <c r="V473" s="346"/>
      <c r="W473" s="346"/>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c r="AS473" s="346"/>
      <c r="AT473" s="346"/>
    </row>
    <row r="474" spans="1:46" ht="12" customHeight="1" x14ac:dyDescent="0.25">
      <c r="A474" s="346"/>
      <c r="B474" s="346"/>
      <c r="C474" s="346"/>
      <c r="D474" s="346"/>
      <c r="E474" s="346"/>
      <c r="F474" s="346"/>
      <c r="G474" s="346"/>
      <c r="H474" s="346"/>
      <c r="I474" s="346"/>
      <c r="J474" s="346"/>
      <c r="K474" s="346"/>
      <c r="L474" s="346"/>
      <c r="M474" s="346"/>
      <c r="N474" s="346"/>
      <c r="O474" s="346"/>
      <c r="P474" s="346"/>
      <c r="Q474" s="346"/>
      <c r="R474" s="346"/>
      <c r="S474" s="346"/>
      <c r="T474" s="346"/>
      <c r="U474" s="346"/>
      <c r="V474" s="346"/>
      <c r="W474" s="346"/>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c r="AS474" s="346"/>
      <c r="AT474" s="346"/>
    </row>
    <row r="475" spans="1:46" ht="12" customHeight="1" x14ac:dyDescent="0.25">
      <c r="A475" s="346"/>
      <c r="B475" s="346"/>
      <c r="C475" s="346"/>
      <c r="D475" s="346"/>
      <c r="E475" s="346"/>
      <c r="F475" s="346"/>
      <c r="G475" s="346"/>
      <c r="H475" s="346"/>
      <c r="I475" s="346"/>
      <c r="J475" s="346"/>
      <c r="K475" s="346"/>
      <c r="L475" s="346"/>
      <c r="M475" s="346"/>
      <c r="N475" s="346"/>
      <c r="O475" s="346"/>
      <c r="P475" s="346"/>
      <c r="Q475" s="346"/>
      <c r="R475" s="346"/>
      <c r="S475" s="346"/>
      <c r="T475" s="346"/>
      <c r="U475" s="346"/>
      <c r="V475" s="346"/>
      <c r="W475" s="346"/>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c r="AS475" s="346"/>
      <c r="AT475" s="346"/>
    </row>
    <row r="476" spans="1:46" ht="12" customHeight="1" x14ac:dyDescent="0.25">
      <c r="A476" s="346"/>
      <c r="B476" s="346"/>
      <c r="C476" s="346"/>
      <c r="D476" s="346"/>
      <c r="E476" s="346"/>
      <c r="F476" s="346"/>
      <c r="G476" s="346"/>
      <c r="H476" s="346"/>
      <c r="I476" s="346"/>
      <c r="J476" s="346"/>
      <c r="K476" s="346"/>
      <c r="L476" s="346"/>
      <c r="M476" s="346"/>
      <c r="N476" s="346"/>
      <c r="O476" s="346"/>
      <c r="P476" s="346"/>
      <c r="Q476" s="346"/>
      <c r="R476" s="346"/>
      <c r="S476" s="346"/>
      <c r="T476" s="346"/>
      <c r="U476" s="346"/>
      <c r="V476" s="346"/>
      <c r="W476" s="346"/>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c r="AS476" s="346"/>
      <c r="AT476" s="346"/>
    </row>
    <row r="477" spans="1:46" ht="12" customHeight="1" x14ac:dyDescent="0.25">
      <c r="A477" s="346"/>
      <c r="B477" s="346"/>
      <c r="C477" s="346"/>
      <c r="D477" s="346"/>
      <c r="E477" s="346"/>
      <c r="F477" s="346"/>
      <c r="G477" s="346"/>
      <c r="H477" s="346"/>
      <c r="I477" s="346"/>
      <c r="J477" s="346"/>
      <c r="K477" s="346"/>
      <c r="L477" s="346"/>
      <c r="M477" s="346"/>
      <c r="N477" s="346"/>
      <c r="O477" s="346"/>
      <c r="P477" s="346"/>
      <c r="Q477" s="346"/>
      <c r="R477" s="346"/>
      <c r="S477" s="346"/>
      <c r="T477" s="346"/>
      <c r="U477" s="346"/>
      <c r="V477" s="346"/>
      <c r="W477" s="346"/>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c r="AS477" s="346"/>
      <c r="AT477" s="346"/>
    </row>
    <row r="478" spans="1:46" ht="12" customHeight="1" x14ac:dyDescent="0.25">
      <c r="A478" s="346"/>
      <c r="B478" s="346"/>
      <c r="C478" s="346"/>
      <c r="D478" s="346"/>
      <c r="E478" s="346"/>
      <c r="F478" s="346"/>
      <c r="G478" s="346"/>
      <c r="H478" s="346"/>
      <c r="I478" s="346"/>
      <c r="J478" s="346"/>
      <c r="K478" s="346"/>
      <c r="L478" s="346"/>
      <c r="M478" s="346"/>
      <c r="N478" s="346"/>
      <c r="O478" s="346"/>
      <c r="P478" s="346"/>
      <c r="Q478" s="346"/>
      <c r="R478" s="346"/>
      <c r="S478" s="346"/>
      <c r="T478" s="346"/>
      <c r="U478" s="346"/>
      <c r="V478" s="346"/>
      <c r="W478" s="346"/>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c r="AS478" s="346"/>
      <c r="AT478" s="346"/>
    </row>
    <row r="479" spans="1:46" ht="12" customHeight="1" x14ac:dyDescent="0.25">
      <c r="A479" s="346"/>
      <c r="B479" s="346"/>
      <c r="C479" s="346"/>
      <c r="D479" s="346"/>
      <c r="E479" s="346"/>
      <c r="F479" s="346"/>
      <c r="G479" s="346"/>
      <c r="H479" s="346"/>
      <c r="I479" s="346"/>
      <c r="J479" s="346"/>
      <c r="K479" s="346"/>
      <c r="L479" s="346"/>
      <c r="M479" s="346"/>
      <c r="N479" s="346"/>
      <c r="O479" s="346"/>
      <c r="P479" s="346"/>
      <c r="Q479" s="346"/>
      <c r="R479" s="346"/>
      <c r="S479" s="346"/>
      <c r="T479" s="346"/>
      <c r="U479" s="346"/>
      <c r="V479" s="346"/>
      <c r="W479" s="346"/>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c r="AS479" s="346"/>
      <c r="AT479" s="346"/>
    </row>
    <row r="480" spans="1:46" ht="12" customHeight="1" x14ac:dyDescent="0.25">
      <c r="A480" s="346"/>
      <c r="B480" s="346"/>
      <c r="C480" s="346"/>
      <c r="D480" s="346"/>
      <c r="E480" s="346"/>
      <c r="F480" s="346"/>
      <c r="G480" s="346"/>
      <c r="H480" s="346"/>
      <c r="I480" s="346"/>
      <c r="J480" s="346"/>
      <c r="K480" s="346"/>
      <c r="L480" s="346"/>
      <c r="M480" s="346"/>
      <c r="N480" s="346"/>
      <c r="O480" s="346"/>
      <c r="P480" s="346"/>
      <c r="Q480" s="346"/>
      <c r="R480" s="346"/>
      <c r="S480" s="346"/>
      <c r="T480" s="346"/>
      <c r="U480" s="346"/>
      <c r="V480" s="346"/>
      <c r="W480" s="346"/>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c r="AS480" s="346"/>
      <c r="AT480" s="346"/>
    </row>
    <row r="481" spans="1:46" ht="12" customHeight="1" x14ac:dyDescent="0.25">
      <c r="A481" s="346"/>
      <c r="B481" s="346"/>
      <c r="C481" s="346"/>
      <c r="D481" s="346"/>
      <c r="E481" s="346"/>
      <c r="F481" s="346"/>
      <c r="G481" s="346"/>
      <c r="H481" s="346"/>
      <c r="I481" s="346"/>
      <c r="J481" s="346"/>
      <c r="K481" s="346"/>
      <c r="L481" s="346"/>
      <c r="M481" s="346"/>
      <c r="N481" s="346"/>
      <c r="O481" s="346"/>
      <c r="P481" s="346"/>
      <c r="Q481" s="346"/>
      <c r="R481" s="346"/>
      <c r="S481" s="346"/>
      <c r="T481" s="346"/>
      <c r="U481" s="346"/>
      <c r="V481" s="346"/>
      <c r="W481" s="346"/>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c r="AS481" s="346"/>
      <c r="AT481" s="346"/>
    </row>
    <row r="482" spans="1:46" ht="12" customHeight="1" x14ac:dyDescent="0.25">
      <c r="A482" s="346"/>
      <c r="B482" s="346"/>
      <c r="C482" s="346"/>
      <c r="D482" s="346"/>
      <c r="E482" s="346"/>
      <c r="F482" s="346"/>
      <c r="G482" s="346"/>
      <c r="H482" s="346"/>
      <c r="I482" s="346"/>
      <c r="J482" s="346"/>
      <c r="K482" s="346"/>
      <c r="L482" s="346"/>
      <c r="M482" s="346"/>
      <c r="N482" s="346"/>
      <c r="O482" s="346"/>
      <c r="P482" s="346"/>
      <c r="Q482" s="346"/>
      <c r="R482" s="346"/>
      <c r="S482" s="346"/>
      <c r="T482" s="346"/>
      <c r="U482" s="346"/>
      <c r="V482" s="346"/>
      <c r="W482" s="346"/>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c r="AS482" s="346"/>
      <c r="AT482" s="346"/>
    </row>
    <row r="483" spans="1:46" ht="12" customHeight="1" x14ac:dyDescent="0.25">
      <c r="A483" s="346"/>
      <c r="B483" s="346"/>
      <c r="C483" s="346"/>
      <c r="D483" s="346"/>
      <c r="E483" s="346"/>
      <c r="F483" s="346"/>
      <c r="G483" s="346"/>
      <c r="H483" s="346"/>
      <c r="I483" s="346"/>
      <c r="J483" s="346"/>
      <c r="K483" s="346"/>
      <c r="L483" s="346"/>
      <c r="M483" s="346"/>
      <c r="N483" s="346"/>
      <c r="O483" s="346"/>
      <c r="P483" s="346"/>
      <c r="Q483" s="346"/>
      <c r="R483" s="346"/>
      <c r="S483" s="346"/>
      <c r="T483" s="346"/>
      <c r="U483" s="346"/>
      <c r="V483" s="346"/>
      <c r="W483" s="346"/>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c r="AS483" s="346"/>
      <c r="AT483" s="346"/>
    </row>
    <row r="484" spans="1:46" ht="12" customHeight="1" x14ac:dyDescent="0.25">
      <c r="A484" s="346"/>
      <c r="B484" s="346"/>
      <c r="C484" s="346"/>
      <c r="D484" s="346"/>
      <c r="E484" s="346"/>
      <c r="F484" s="346"/>
      <c r="G484" s="346"/>
      <c r="H484" s="346"/>
      <c r="I484" s="346"/>
      <c r="J484" s="346"/>
      <c r="K484" s="346"/>
      <c r="L484" s="346"/>
      <c r="M484" s="346"/>
      <c r="N484" s="346"/>
      <c r="O484" s="346"/>
      <c r="P484" s="346"/>
      <c r="Q484" s="346"/>
      <c r="R484" s="346"/>
      <c r="S484" s="346"/>
      <c r="T484" s="346"/>
      <c r="U484" s="346"/>
      <c r="V484" s="346"/>
      <c r="W484" s="346"/>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c r="AS484" s="346"/>
      <c r="AT484" s="346"/>
    </row>
    <row r="485" spans="1:46" ht="12" customHeight="1" x14ac:dyDescent="0.25">
      <c r="A485" s="346"/>
      <c r="B485" s="346"/>
      <c r="C485" s="346"/>
      <c r="D485" s="346"/>
      <c r="E485" s="346"/>
      <c r="F485" s="346"/>
      <c r="G485" s="346"/>
      <c r="H485" s="346"/>
      <c r="I485" s="346"/>
      <c r="J485" s="346"/>
      <c r="K485" s="346"/>
      <c r="L485" s="346"/>
      <c r="M485" s="346"/>
      <c r="N485" s="346"/>
      <c r="O485" s="346"/>
      <c r="P485" s="346"/>
      <c r="Q485" s="346"/>
      <c r="R485" s="346"/>
      <c r="S485" s="346"/>
      <c r="T485" s="346"/>
      <c r="U485" s="346"/>
      <c r="V485" s="346"/>
      <c r="W485" s="346"/>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c r="AS485" s="346"/>
      <c r="AT485" s="346"/>
    </row>
    <row r="486" spans="1:46" ht="12" customHeight="1" x14ac:dyDescent="0.25">
      <c r="A486" s="346"/>
      <c r="B486" s="346"/>
      <c r="C486" s="346"/>
      <c r="D486" s="346"/>
      <c r="E486" s="346"/>
      <c r="F486" s="346"/>
      <c r="G486" s="346"/>
      <c r="H486" s="346"/>
      <c r="I486" s="346"/>
      <c r="J486" s="346"/>
      <c r="K486" s="346"/>
      <c r="L486" s="346"/>
      <c r="M486" s="346"/>
      <c r="N486" s="346"/>
      <c r="O486" s="346"/>
      <c r="P486" s="346"/>
      <c r="Q486" s="346"/>
      <c r="R486" s="346"/>
      <c r="S486" s="346"/>
      <c r="T486" s="346"/>
      <c r="U486" s="346"/>
      <c r="V486" s="346"/>
      <c r="W486" s="346"/>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c r="AS486" s="346"/>
      <c r="AT486" s="346"/>
    </row>
    <row r="487" spans="1:46" ht="12" customHeight="1" x14ac:dyDescent="0.25">
      <c r="A487" s="346"/>
      <c r="B487" s="346"/>
      <c r="C487" s="346"/>
      <c r="D487" s="346"/>
      <c r="E487" s="346"/>
      <c r="F487" s="346"/>
      <c r="G487" s="346"/>
      <c r="H487" s="346"/>
      <c r="I487" s="346"/>
      <c r="J487" s="346"/>
      <c r="K487" s="346"/>
      <c r="L487" s="346"/>
      <c r="M487" s="346"/>
      <c r="N487" s="346"/>
      <c r="O487" s="346"/>
      <c r="P487" s="346"/>
      <c r="Q487" s="346"/>
      <c r="R487" s="346"/>
      <c r="S487" s="346"/>
      <c r="T487" s="346"/>
      <c r="U487" s="346"/>
      <c r="V487" s="346"/>
      <c r="W487" s="346"/>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c r="AS487" s="346"/>
      <c r="AT487" s="346"/>
    </row>
    <row r="488" spans="1:46" ht="12" customHeight="1" x14ac:dyDescent="0.25">
      <c r="A488" s="346"/>
      <c r="B488" s="346"/>
      <c r="C488" s="346"/>
      <c r="D488" s="346"/>
      <c r="E488" s="346"/>
      <c r="F488" s="346"/>
      <c r="G488" s="346"/>
      <c r="H488" s="346"/>
      <c r="I488" s="346"/>
      <c r="J488" s="346"/>
      <c r="K488" s="346"/>
      <c r="L488" s="346"/>
      <c r="M488" s="346"/>
      <c r="N488" s="346"/>
      <c r="O488" s="346"/>
      <c r="P488" s="346"/>
      <c r="Q488" s="346"/>
      <c r="R488" s="346"/>
      <c r="S488" s="346"/>
      <c r="T488" s="346"/>
      <c r="U488" s="346"/>
      <c r="V488" s="346"/>
      <c r="W488" s="346"/>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c r="AS488" s="346"/>
      <c r="AT488" s="346"/>
    </row>
    <row r="489" spans="1:46" ht="12" customHeight="1" x14ac:dyDescent="0.25">
      <c r="A489" s="346"/>
      <c r="B489" s="346"/>
      <c r="C489" s="346"/>
      <c r="D489" s="346"/>
      <c r="E489" s="346"/>
      <c r="F489" s="346"/>
      <c r="G489" s="346"/>
      <c r="H489" s="346"/>
      <c r="I489" s="346"/>
      <c r="J489" s="346"/>
      <c r="K489" s="346"/>
      <c r="L489" s="346"/>
      <c r="M489" s="346"/>
      <c r="N489" s="346"/>
      <c r="O489" s="346"/>
      <c r="P489" s="346"/>
      <c r="Q489" s="346"/>
      <c r="R489" s="346"/>
      <c r="S489" s="346"/>
      <c r="T489" s="346"/>
      <c r="U489" s="346"/>
      <c r="V489" s="346"/>
      <c r="W489" s="346"/>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c r="AS489" s="346"/>
      <c r="AT489" s="346"/>
    </row>
    <row r="490" spans="1:46" ht="12" customHeight="1" x14ac:dyDescent="0.25">
      <c r="A490" s="346"/>
      <c r="B490" s="346"/>
      <c r="C490" s="346"/>
      <c r="D490" s="346"/>
      <c r="E490" s="346"/>
      <c r="F490" s="346"/>
      <c r="G490" s="346"/>
      <c r="H490" s="346"/>
      <c r="I490" s="346"/>
      <c r="J490" s="346"/>
      <c r="K490" s="346"/>
      <c r="L490" s="346"/>
      <c r="M490" s="346"/>
      <c r="N490" s="346"/>
      <c r="O490" s="346"/>
      <c r="P490" s="346"/>
      <c r="Q490" s="346"/>
      <c r="R490" s="346"/>
      <c r="S490" s="346"/>
      <c r="T490" s="346"/>
      <c r="U490" s="346"/>
      <c r="V490" s="346"/>
      <c r="W490" s="346"/>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c r="AS490" s="346"/>
      <c r="AT490" s="346"/>
    </row>
    <row r="491" spans="1:46" ht="12" customHeight="1" x14ac:dyDescent="0.25">
      <c r="A491" s="346"/>
      <c r="B491" s="346"/>
      <c r="C491" s="346"/>
      <c r="D491" s="346"/>
      <c r="E491" s="346"/>
      <c r="F491" s="346"/>
      <c r="G491" s="346"/>
      <c r="H491" s="346"/>
      <c r="I491" s="346"/>
      <c r="J491" s="346"/>
      <c r="K491" s="346"/>
      <c r="L491" s="346"/>
      <c r="M491" s="346"/>
      <c r="N491" s="346"/>
      <c r="O491" s="346"/>
      <c r="P491" s="346"/>
      <c r="Q491" s="346"/>
      <c r="R491" s="346"/>
      <c r="S491" s="346"/>
      <c r="T491" s="346"/>
      <c r="U491" s="346"/>
      <c r="V491" s="346"/>
      <c r="W491" s="346"/>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c r="AS491" s="346"/>
      <c r="AT491" s="346"/>
    </row>
    <row r="492" spans="1:46" ht="12" customHeight="1" x14ac:dyDescent="0.25">
      <c r="A492" s="346"/>
      <c r="B492" s="346"/>
      <c r="C492" s="346"/>
      <c r="D492" s="346"/>
      <c r="E492" s="346"/>
      <c r="F492" s="346"/>
      <c r="G492" s="346"/>
      <c r="H492" s="346"/>
      <c r="I492" s="346"/>
      <c r="J492" s="346"/>
      <c r="K492" s="346"/>
      <c r="L492" s="346"/>
      <c r="M492" s="346"/>
      <c r="N492" s="346"/>
      <c r="O492" s="346"/>
      <c r="P492" s="346"/>
      <c r="Q492" s="346"/>
      <c r="R492" s="346"/>
      <c r="S492" s="346"/>
      <c r="T492" s="346"/>
      <c r="U492" s="346"/>
      <c r="V492" s="346"/>
      <c r="W492" s="346"/>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c r="AS492" s="346"/>
      <c r="AT492" s="346"/>
    </row>
    <row r="493" spans="1:46" ht="12" customHeight="1" x14ac:dyDescent="0.25">
      <c r="A493" s="346"/>
      <c r="B493" s="346"/>
      <c r="C493" s="346"/>
      <c r="D493" s="346"/>
      <c r="E493" s="346"/>
      <c r="F493" s="346"/>
      <c r="G493" s="346"/>
      <c r="H493" s="346"/>
      <c r="I493" s="346"/>
      <c r="J493" s="346"/>
      <c r="K493" s="346"/>
      <c r="L493" s="346"/>
      <c r="M493" s="346"/>
      <c r="N493" s="346"/>
      <c r="O493" s="346"/>
      <c r="P493" s="346"/>
      <c r="Q493" s="346"/>
      <c r="R493" s="346"/>
      <c r="S493" s="346"/>
      <c r="T493" s="346"/>
      <c r="U493" s="346"/>
      <c r="V493" s="346"/>
      <c r="W493" s="346"/>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c r="AS493" s="346"/>
      <c r="AT493" s="346"/>
    </row>
    <row r="494" spans="1:46" ht="12" customHeight="1" x14ac:dyDescent="0.25">
      <c r="A494" s="346"/>
      <c r="B494" s="346"/>
      <c r="C494" s="346"/>
      <c r="D494" s="346"/>
      <c r="E494" s="346"/>
      <c r="F494" s="346"/>
      <c r="G494" s="346"/>
      <c r="H494" s="346"/>
      <c r="I494" s="346"/>
      <c r="J494" s="346"/>
      <c r="K494" s="346"/>
      <c r="L494" s="346"/>
      <c r="M494" s="346"/>
      <c r="N494" s="346"/>
      <c r="O494" s="346"/>
      <c r="P494" s="346"/>
      <c r="Q494" s="346"/>
      <c r="R494" s="346"/>
      <c r="S494" s="346"/>
      <c r="T494" s="346"/>
      <c r="U494" s="346"/>
      <c r="V494" s="346"/>
      <c r="W494" s="346"/>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c r="AS494" s="346"/>
      <c r="AT494" s="346"/>
    </row>
    <row r="495" spans="1:46" ht="12" customHeight="1" x14ac:dyDescent="0.25">
      <c r="A495" s="346"/>
      <c r="B495" s="346"/>
      <c r="C495" s="346"/>
      <c r="D495" s="346"/>
      <c r="E495" s="346"/>
      <c r="F495" s="346"/>
      <c r="G495" s="346"/>
      <c r="H495" s="346"/>
      <c r="I495" s="346"/>
      <c r="J495" s="346"/>
      <c r="K495" s="346"/>
      <c r="L495" s="346"/>
      <c r="M495" s="346"/>
      <c r="N495" s="346"/>
      <c r="O495" s="346"/>
      <c r="P495" s="346"/>
      <c r="Q495" s="346"/>
      <c r="R495" s="346"/>
      <c r="S495" s="346"/>
      <c r="T495" s="346"/>
      <c r="U495" s="346"/>
      <c r="V495" s="346"/>
      <c r="W495" s="346"/>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c r="AS495" s="346"/>
      <c r="AT495" s="346"/>
    </row>
    <row r="496" spans="1:46" ht="12" customHeight="1" x14ac:dyDescent="0.25">
      <c r="A496" s="346"/>
      <c r="B496" s="346"/>
      <c r="C496" s="346"/>
      <c r="D496" s="346"/>
      <c r="E496" s="346"/>
      <c r="F496" s="346"/>
      <c r="G496" s="346"/>
      <c r="H496" s="346"/>
      <c r="I496" s="346"/>
      <c r="J496" s="346"/>
      <c r="K496" s="346"/>
      <c r="L496" s="346"/>
      <c r="M496" s="346"/>
      <c r="N496" s="346"/>
      <c r="O496" s="346"/>
      <c r="P496" s="346"/>
      <c r="Q496" s="346"/>
      <c r="R496" s="346"/>
      <c r="S496" s="346"/>
      <c r="T496" s="346"/>
      <c r="U496" s="346"/>
      <c r="V496" s="346"/>
      <c r="W496" s="346"/>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c r="AS496" s="346"/>
      <c r="AT496" s="346"/>
    </row>
    <row r="497" spans="1:46" ht="12" customHeight="1" x14ac:dyDescent="0.25">
      <c r="A497" s="346"/>
      <c r="B497" s="346"/>
      <c r="C497" s="346"/>
      <c r="D497" s="346"/>
      <c r="E497" s="346"/>
      <c r="F497" s="346"/>
      <c r="G497" s="346"/>
      <c r="H497" s="346"/>
      <c r="I497" s="346"/>
      <c r="J497" s="346"/>
      <c r="K497" s="346"/>
      <c r="L497" s="346"/>
      <c r="M497" s="346"/>
      <c r="N497" s="346"/>
      <c r="O497" s="346"/>
      <c r="P497" s="346"/>
      <c r="Q497" s="346"/>
      <c r="R497" s="346"/>
      <c r="S497" s="346"/>
      <c r="T497" s="346"/>
      <c r="U497" s="346"/>
      <c r="V497" s="346"/>
      <c r="W497" s="346"/>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c r="AS497" s="346"/>
      <c r="AT497" s="346"/>
    </row>
    <row r="498" spans="1:46" ht="12" customHeight="1" x14ac:dyDescent="0.25">
      <c r="A498" s="346"/>
      <c r="B498" s="346"/>
      <c r="C498" s="346"/>
      <c r="D498" s="346"/>
      <c r="E498" s="346"/>
      <c r="F498" s="346"/>
      <c r="G498" s="346"/>
      <c r="H498" s="346"/>
      <c r="I498" s="346"/>
      <c r="J498" s="346"/>
      <c r="K498" s="346"/>
      <c r="L498" s="346"/>
      <c r="M498" s="346"/>
      <c r="N498" s="346"/>
      <c r="O498" s="346"/>
      <c r="P498" s="346"/>
      <c r="Q498" s="346"/>
      <c r="R498" s="346"/>
      <c r="S498" s="346"/>
      <c r="T498" s="346"/>
      <c r="U498" s="346"/>
      <c r="V498" s="346"/>
      <c r="W498" s="346"/>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c r="AS498" s="346"/>
      <c r="AT498" s="346"/>
    </row>
    <row r="499" spans="1:46" ht="12" customHeight="1" x14ac:dyDescent="0.25">
      <c r="A499" s="346"/>
      <c r="B499" s="346"/>
      <c r="C499" s="346"/>
      <c r="D499" s="346"/>
      <c r="E499" s="346"/>
      <c r="F499" s="346"/>
      <c r="G499" s="346"/>
      <c r="H499" s="346"/>
      <c r="I499" s="346"/>
      <c r="J499" s="346"/>
      <c r="K499" s="346"/>
      <c r="L499" s="346"/>
      <c r="M499" s="346"/>
      <c r="N499" s="346"/>
      <c r="O499" s="346"/>
      <c r="P499" s="346"/>
      <c r="Q499" s="346"/>
      <c r="R499" s="346"/>
      <c r="S499" s="346"/>
      <c r="T499" s="346"/>
      <c r="U499" s="346"/>
      <c r="V499" s="346"/>
      <c r="W499" s="346"/>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c r="AS499" s="346"/>
      <c r="AT499" s="346"/>
    </row>
    <row r="500" spans="1:46" ht="12" customHeight="1" x14ac:dyDescent="0.25">
      <c r="A500" s="346"/>
      <c r="B500" s="346"/>
      <c r="C500" s="346"/>
      <c r="D500" s="346"/>
      <c r="E500" s="346"/>
      <c r="F500" s="346"/>
      <c r="G500" s="346"/>
      <c r="H500" s="346"/>
      <c r="I500" s="346"/>
      <c r="J500" s="346"/>
      <c r="K500" s="346"/>
      <c r="L500" s="346"/>
      <c r="M500" s="346"/>
      <c r="N500" s="346"/>
      <c r="O500" s="346"/>
      <c r="P500" s="346"/>
      <c r="Q500" s="346"/>
      <c r="R500" s="346"/>
      <c r="S500" s="346"/>
      <c r="T500" s="346"/>
      <c r="U500" s="346"/>
      <c r="V500" s="346"/>
      <c r="W500" s="346"/>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c r="AS500" s="346"/>
      <c r="AT500" s="346"/>
    </row>
    <row r="501" spans="1:46" ht="12" customHeight="1" x14ac:dyDescent="0.25">
      <c r="A501" s="346"/>
      <c r="B501" s="346"/>
      <c r="C501" s="346"/>
      <c r="D501" s="346"/>
      <c r="E501" s="346"/>
      <c r="F501" s="346"/>
      <c r="G501" s="346"/>
      <c r="H501" s="346"/>
      <c r="I501" s="346"/>
      <c r="J501" s="346"/>
      <c r="K501" s="346"/>
      <c r="L501" s="346"/>
      <c r="M501" s="346"/>
      <c r="N501" s="346"/>
      <c r="O501" s="346"/>
      <c r="P501" s="346"/>
      <c r="Q501" s="346"/>
      <c r="R501" s="346"/>
      <c r="S501" s="346"/>
      <c r="T501" s="346"/>
      <c r="U501" s="346"/>
      <c r="V501" s="346"/>
      <c r="W501" s="346"/>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c r="AS501" s="346"/>
      <c r="AT501" s="346"/>
    </row>
    <row r="502" spans="1:46" ht="12" customHeight="1" x14ac:dyDescent="0.25">
      <c r="A502" s="346"/>
      <c r="B502" s="346"/>
      <c r="C502" s="346"/>
      <c r="D502" s="346"/>
      <c r="E502" s="346"/>
      <c r="F502" s="346"/>
      <c r="G502" s="346"/>
      <c r="H502" s="346"/>
      <c r="I502" s="346"/>
      <c r="J502" s="346"/>
      <c r="K502" s="346"/>
      <c r="L502" s="346"/>
      <c r="M502" s="346"/>
      <c r="N502" s="346"/>
      <c r="O502" s="346"/>
      <c r="P502" s="346"/>
      <c r="Q502" s="346"/>
      <c r="R502" s="346"/>
      <c r="S502" s="346"/>
      <c r="T502" s="346"/>
      <c r="U502" s="346"/>
      <c r="V502" s="346"/>
      <c r="W502" s="346"/>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c r="AS502" s="346"/>
      <c r="AT502" s="346"/>
    </row>
    <row r="503" spans="1:46" ht="12" customHeight="1" x14ac:dyDescent="0.25">
      <c r="A503" s="346"/>
      <c r="B503" s="346"/>
      <c r="C503" s="346"/>
      <c r="D503" s="346"/>
      <c r="E503" s="346"/>
      <c r="F503" s="346"/>
      <c r="G503" s="346"/>
      <c r="H503" s="346"/>
      <c r="I503" s="346"/>
      <c r="J503" s="346"/>
      <c r="K503" s="346"/>
      <c r="L503" s="346"/>
      <c r="M503" s="346"/>
      <c r="N503" s="346"/>
      <c r="O503" s="346"/>
      <c r="P503" s="346"/>
      <c r="Q503" s="346"/>
      <c r="R503" s="346"/>
      <c r="S503" s="346"/>
      <c r="T503" s="346"/>
      <c r="U503" s="346"/>
      <c r="V503" s="346"/>
      <c r="W503" s="346"/>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c r="AS503" s="346"/>
      <c r="AT503" s="346"/>
    </row>
    <row r="504" spans="1:46" ht="12" customHeight="1" x14ac:dyDescent="0.25">
      <c r="A504" s="346"/>
      <c r="B504" s="346"/>
      <c r="C504" s="346"/>
      <c r="D504" s="346"/>
      <c r="E504" s="346"/>
      <c r="F504" s="346"/>
      <c r="G504" s="346"/>
      <c r="H504" s="346"/>
      <c r="I504" s="346"/>
      <c r="J504" s="346"/>
      <c r="K504" s="346"/>
      <c r="L504" s="346"/>
      <c r="M504" s="346"/>
      <c r="N504" s="346"/>
      <c r="O504" s="346"/>
      <c r="P504" s="346"/>
      <c r="Q504" s="346"/>
      <c r="R504" s="346"/>
      <c r="S504" s="346"/>
      <c r="T504" s="346"/>
      <c r="U504" s="346"/>
      <c r="V504" s="346"/>
      <c r="W504" s="346"/>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c r="AS504" s="346"/>
      <c r="AT504" s="346"/>
    </row>
    <row r="505" spans="1:46" ht="12" customHeight="1" x14ac:dyDescent="0.25">
      <c r="A505" s="346"/>
      <c r="B505" s="346"/>
      <c r="C505" s="346"/>
      <c r="D505" s="346"/>
      <c r="E505" s="346"/>
      <c r="F505" s="346"/>
      <c r="G505" s="346"/>
      <c r="H505" s="346"/>
      <c r="I505" s="346"/>
      <c r="J505" s="346"/>
      <c r="K505" s="346"/>
      <c r="L505" s="346"/>
      <c r="M505" s="346"/>
      <c r="N505" s="346"/>
      <c r="O505" s="346"/>
      <c r="P505" s="346"/>
      <c r="Q505" s="346"/>
      <c r="R505" s="346"/>
      <c r="S505" s="346"/>
      <c r="T505" s="346"/>
      <c r="U505" s="346"/>
      <c r="V505" s="346"/>
      <c r="W505" s="346"/>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c r="AS505" s="346"/>
      <c r="AT505" s="346"/>
    </row>
    <row r="506" spans="1:46" ht="12" customHeight="1" x14ac:dyDescent="0.25">
      <c r="A506" s="346"/>
      <c r="B506" s="346"/>
      <c r="C506" s="346"/>
      <c r="D506" s="346"/>
      <c r="E506" s="346"/>
      <c r="F506" s="346"/>
      <c r="G506" s="346"/>
      <c r="H506" s="346"/>
      <c r="I506" s="346"/>
      <c r="J506" s="346"/>
      <c r="K506" s="346"/>
      <c r="L506" s="346"/>
      <c r="M506" s="346"/>
      <c r="N506" s="346"/>
      <c r="O506" s="346"/>
      <c r="P506" s="346"/>
      <c r="Q506" s="346"/>
      <c r="R506" s="346"/>
      <c r="S506" s="346"/>
      <c r="T506" s="346"/>
      <c r="U506" s="346"/>
      <c r="V506" s="346"/>
      <c r="W506" s="346"/>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c r="AS506" s="346"/>
      <c r="AT506" s="346"/>
    </row>
    <row r="507" spans="1:46" ht="12" customHeight="1" x14ac:dyDescent="0.25">
      <c r="A507" s="346"/>
      <c r="B507" s="346"/>
      <c r="C507" s="346"/>
      <c r="D507" s="346"/>
      <c r="E507" s="346"/>
      <c r="F507" s="346"/>
      <c r="G507" s="346"/>
      <c r="H507" s="346"/>
      <c r="I507" s="346"/>
      <c r="J507" s="346"/>
      <c r="K507" s="346"/>
      <c r="L507" s="346"/>
      <c r="M507" s="346"/>
      <c r="N507" s="346"/>
      <c r="O507" s="346"/>
      <c r="P507" s="346"/>
      <c r="Q507" s="346"/>
      <c r="R507" s="346"/>
      <c r="S507" s="346"/>
      <c r="T507" s="346"/>
      <c r="U507" s="346"/>
      <c r="V507" s="346"/>
      <c r="W507" s="346"/>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c r="AS507" s="346"/>
      <c r="AT507" s="346"/>
    </row>
    <row r="508" spans="1:46" ht="12" customHeight="1" x14ac:dyDescent="0.25">
      <c r="A508" s="346"/>
      <c r="B508" s="346"/>
      <c r="C508" s="346"/>
      <c r="D508" s="346"/>
      <c r="E508" s="346"/>
      <c r="F508" s="346"/>
      <c r="G508" s="346"/>
      <c r="H508" s="346"/>
      <c r="I508" s="346"/>
      <c r="J508" s="346"/>
      <c r="K508" s="346"/>
      <c r="L508" s="346"/>
      <c r="M508" s="346"/>
      <c r="N508" s="346"/>
      <c r="O508" s="346"/>
      <c r="P508" s="346"/>
      <c r="Q508" s="346"/>
      <c r="R508" s="346"/>
      <c r="S508" s="346"/>
      <c r="T508" s="346"/>
      <c r="U508" s="346"/>
      <c r="V508" s="346"/>
      <c r="W508" s="346"/>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c r="AS508" s="346"/>
      <c r="AT508" s="346"/>
    </row>
    <row r="509" spans="1:46" ht="12" customHeight="1" x14ac:dyDescent="0.25">
      <c r="A509" s="346"/>
      <c r="B509" s="346"/>
      <c r="C509" s="346"/>
      <c r="D509" s="346"/>
      <c r="E509" s="346"/>
      <c r="F509" s="346"/>
      <c r="G509" s="346"/>
      <c r="H509" s="346"/>
      <c r="I509" s="346"/>
      <c r="J509" s="346"/>
      <c r="K509" s="346"/>
      <c r="L509" s="346"/>
      <c r="M509" s="346"/>
      <c r="N509" s="346"/>
      <c r="O509" s="346"/>
      <c r="P509" s="346"/>
      <c r="Q509" s="346"/>
      <c r="R509" s="346"/>
      <c r="S509" s="346"/>
      <c r="T509" s="346"/>
      <c r="U509" s="346"/>
      <c r="V509" s="346"/>
      <c r="W509" s="346"/>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c r="AS509" s="346"/>
      <c r="AT509" s="346"/>
    </row>
    <row r="510" spans="1:46" ht="12" customHeight="1" x14ac:dyDescent="0.25">
      <c r="A510" s="346"/>
      <c r="B510" s="346"/>
      <c r="C510" s="346"/>
      <c r="D510" s="346"/>
      <c r="E510" s="346"/>
      <c r="F510" s="346"/>
      <c r="G510" s="346"/>
      <c r="H510" s="346"/>
      <c r="I510" s="346"/>
      <c r="J510" s="346"/>
      <c r="K510" s="346"/>
      <c r="L510" s="346"/>
      <c r="M510" s="346"/>
      <c r="N510" s="346"/>
      <c r="O510" s="346"/>
      <c r="P510" s="346"/>
      <c r="Q510" s="346"/>
      <c r="R510" s="346"/>
      <c r="S510" s="346"/>
      <c r="T510" s="346"/>
      <c r="U510" s="346"/>
      <c r="V510" s="346"/>
      <c r="W510" s="346"/>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c r="AS510" s="346"/>
      <c r="AT510" s="346"/>
    </row>
    <row r="511" spans="1:46" ht="12" customHeight="1" x14ac:dyDescent="0.25">
      <c r="A511" s="346"/>
      <c r="B511" s="346"/>
      <c r="C511" s="346"/>
      <c r="D511" s="346"/>
      <c r="E511" s="346"/>
      <c r="F511" s="346"/>
      <c r="G511" s="346"/>
      <c r="H511" s="346"/>
      <c r="I511" s="346"/>
      <c r="J511" s="346"/>
      <c r="K511" s="346"/>
      <c r="L511" s="346"/>
      <c r="M511" s="346"/>
      <c r="N511" s="346"/>
      <c r="O511" s="346"/>
      <c r="P511" s="346"/>
      <c r="Q511" s="346"/>
      <c r="R511" s="346"/>
      <c r="S511" s="346"/>
      <c r="T511" s="346"/>
      <c r="U511" s="346"/>
      <c r="V511" s="346"/>
      <c r="W511" s="346"/>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c r="AS511" s="346"/>
      <c r="AT511" s="346"/>
    </row>
    <row r="512" spans="1:46" ht="12" customHeight="1" x14ac:dyDescent="0.25">
      <c r="A512" s="346"/>
      <c r="B512" s="346"/>
      <c r="C512" s="346"/>
      <c r="D512" s="346"/>
      <c r="E512" s="346"/>
      <c r="F512" s="346"/>
      <c r="G512" s="346"/>
      <c r="H512" s="346"/>
      <c r="I512" s="346"/>
      <c r="J512" s="346"/>
      <c r="K512" s="346"/>
      <c r="L512" s="346"/>
      <c r="M512" s="346"/>
      <c r="N512" s="346"/>
      <c r="O512" s="346"/>
      <c r="P512" s="346"/>
      <c r="Q512" s="346"/>
      <c r="R512" s="346"/>
      <c r="S512" s="346"/>
      <c r="T512" s="346"/>
      <c r="U512" s="346"/>
      <c r="V512" s="346"/>
      <c r="W512" s="346"/>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c r="AS512" s="346"/>
      <c r="AT512" s="346"/>
    </row>
    <row r="513" spans="1:46" ht="12" customHeight="1" x14ac:dyDescent="0.25">
      <c r="A513" s="346"/>
      <c r="B513" s="346"/>
      <c r="C513" s="346"/>
      <c r="D513" s="346"/>
      <c r="E513" s="346"/>
      <c r="F513" s="346"/>
      <c r="G513" s="346"/>
      <c r="H513" s="346"/>
      <c r="I513" s="346"/>
      <c r="J513" s="346"/>
      <c r="K513" s="346"/>
      <c r="L513" s="346"/>
      <c r="M513" s="346"/>
      <c r="N513" s="346"/>
      <c r="O513" s="346"/>
      <c r="P513" s="346"/>
      <c r="Q513" s="346"/>
      <c r="R513" s="346"/>
      <c r="S513" s="346"/>
      <c r="T513" s="346"/>
      <c r="U513" s="346"/>
      <c r="V513" s="346"/>
      <c r="W513" s="346"/>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c r="AS513" s="346"/>
      <c r="AT513" s="346"/>
    </row>
    <row r="514" spans="1:46" ht="12" customHeight="1" x14ac:dyDescent="0.25">
      <c r="A514" s="346"/>
      <c r="B514" s="346"/>
      <c r="C514" s="346"/>
      <c r="D514" s="346"/>
      <c r="E514" s="346"/>
      <c r="F514" s="346"/>
      <c r="G514" s="346"/>
      <c r="H514" s="346"/>
      <c r="I514" s="346"/>
      <c r="J514" s="346"/>
      <c r="K514" s="346"/>
      <c r="L514" s="346"/>
      <c r="M514" s="346"/>
      <c r="N514" s="346"/>
      <c r="O514" s="346"/>
      <c r="P514" s="346"/>
      <c r="Q514" s="346"/>
      <c r="R514" s="346"/>
      <c r="S514" s="346"/>
      <c r="T514" s="346"/>
      <c r="U514" s="346"/>
      <c r="V514" s="346"/>
      <c r="W514" s="346"/>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c r="AS514" s="346"/>
      <c r="AT514" s="346"/>
    </row>
    <row r="515" spans="1:46" ht="12" customHeight="1" x14ac:dyDescent="0.25">
      <c r="A515" s="346"/>
      <c r="B515" s="346"/>
      <c r="C515" s="346"/>
      <c r="D515" s="346"/>
      <c r="E515" s="346"/>
      <c r="F515" s="346"/>
      <c r="G515" s="346"/>
      <c r="H515" s="346"/>
      <c r="I515" s="346"/>
      <c r="J515" s="346"/>
      <c r="K515" s="346"/>
      <c r="L515" s="346"/>
      <c r="M515" s="346"/>
      <c r="N515" s="346"/>
      <c r="O515" s="346"/>
      <c r="P515" s="346"/>
      <c r="Q515" s="346"/>
      <c r="R515" s="346"/>
      <c r="S515" s="346"/>
      <c r="T515" s="346"/>
      <c r="U515" s="346"/>
      <c r="V515" s="346"/>
      <c r="W515" s="346"/>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c r="AS515" s="346"/>
      <c r="AT515" s="346"/>
    </row>
    <row r="516" spans="1:46" ht="12" customHeight="1" x14ac:dyDescent="0.25">
      <c r="A516" s="346"/>
      <c r="B516" s="346"/>
      <c r="C516" s="346"/>
      <c r="D516" s="346"/>
      <c r="E516" s="346"/>
      <c r="F516" s="346"/>
      <c r="G516" s="346"/>
      <c r="H516" s="346"/>
      <c r="I516" s="346"/>
      <c r="J516" s="346"/>
      <c r="K516" s="346"/>
      <c r="L516" s="346"/>
      <c r="M516" s="346"/>
      <c r="N516" s="346"/>
      <c r="O516" s="346"/>
      <c r="P516" s="346"/>
      <c r="Q516" s="346"/>
      <c r="R516" s="346"/>
      <c r="S516" s="346"/>
      <c r="T516" s="346"/>
      <c r="U516" s="346"/>
      <c r="V516" s="346"/>
      <c r="W516" s="346"/>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c r="AS516" s="346"/>
      <c r="AT516" s="346"/>
    </row>
    <row r="517" spans="1:46" ht="12" customHeight="1" x14ac:dyDescent="0.25">
      <c r="A517" s="346"/>
      <c r="B517" s="346"/>
      <c r="C517" s="346"/>
      <c r="D517" s="346"/>
      <c r="E517" s="346"/>
      <c r="F517" s="346"/>
      <c r="G517" s="346"/>
      <c r="H517" s="346"/>
      <c r="I517" s="346"/>
      <c r="J517" s="346"/>
      <c r="K517" s="346"/>
      <c r="L517" s="346"/>
      <c r="M517" s="346"/>
      <c r="N517" s="346"/>
      <c r="O517" s="346"/>
      <c r="P517" s="346"/>
      <c r="Q517" s="346"/>
      <c r="R517" s="346"/>
      <c r="S517" s="346"/>
      <c r="T517" s="346"/>
      <c r="U517" s="346"/>
      <c r="V517" s="346"/>
      <c r="W517" s="346"/>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c r="AS517" s="346"/>
      <c r="AT517" s="346"/>
    </row>
    <row r="518" spans="1:46" ht="12" customHeight="1" x14ac:dyDescent="0.25">
      <c r="A518" s="346"/>
      <c r="B518" s="346"/>
      <c r="C518" s="346"/>
      <c r="D518" s="346"/>
      <c r="E518" s="346"/>
      <c r="F518" s="346"/>
      <c r="G518" s="346"/>
      <c r="H518" s="346"/>
      <c r="I518" s="346"/>
      <c r="J518" s="346"/>
      <c r="K518" s="346"/>
      <c r="L518" s="346"/>
      <c r="M518" s="346"/>
      <c r="N518" s="346"/>
      <c r="O518" s="346"/>
      <c r="P518" s="346"/>
      <c r="Q518" s="346"/>
      <c r="R518" s="346"/>
      <c r="S518" s="346"/>
      <c r="T518" s="346"/>
      <c r="U518" s="346"/>
      <c r="V518" s="346"/>
      <c r="W518" s="346"/>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c r="AS518" s="346"/>
      <c r="AT518" s="346"/>
    </row>
    <row r="519" spans="1:46" ht="12" customHeight="1" x14ac:dyDescent="0.25">
      <c r="A519" s="346"/>
      <c r="B519" s="346"/>
      <c r="C519" s="346"/>
      <c r="D519" s="346"/>
      <c r="E519" s="346"/>
      <c r="F519" s="346"/>
      <c r="G519" s="346"/>
      <c r="H519" s="346"/>
      <c r="I519" s="346"/>
      <c r="J519" s="346"/>
      <c r="K519" s="346"/>
      <c r="L519" s="346"/>
      <c r="M519" s="346"/>
      <c r="N519" s="346"/>
      <c r="O519" s="346"/>
      <c r="P519" s="346"/>
      <c r="Q519" s="346"/>
      <c r="R519" s="346"/>
      <c r="S519" s="346"/>
      <c r="T519" s="346"/>
      <c r="U519" s="346"/>
      <c r="V519" s="346"/>
      <c r="W519" s="346"/>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c r="AS519" s="346"/>
      <c r="AT519" s="346"/>
    </row>
    <row r="520" spans="1:46" ht="12" customHeight="1" x14ac:dyDescent="0.25">
      <c r="A520" s="346"/>
      <c r="B520" s="346"/>
      <c r="C520" s="346"/>
      <c r="D520" s="346"/>
      <c r="E520" s="346"/>
      <c r="F520" s="346"/>
      <c r="G520" s="346"/>
      <c r="H520" s="346"/>
      <c r="I520" s="346"/>
      <c r="J520" s="346"/>
      <c r="K520" s="346"/>
      <c r="L520" s="346"/>
      <c r="M520" s="346"/>
      <c r="N520" s="346"/>
      <c r="O520" s="346"/>
      <c r="P520" s="346"/>
      <c r="Q520" s="346"/>
      <c r="R520" s="346"/>
      <c r="S520" s="346"/>
      <c r="T520" s="346"/>
      <c r="U520" s="346"/>
      <c r="V520" s="346"/>
      <c r="W520" s="346"/>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c r="AS520" s="346"/>
      <c r="AT520" s="346"/>
    </row>
    <row r="521" spans="1:46" ht="12" customHeight="1" x14ac:dyDescent="0.25">
      <c r="A521" s="346"/>
      <c r="B521" s="346"/>
      <c r="C521" s="346"/>
      <c r="D521" s="346"/>
      <c r="E521" s="346"/>
      <c r="F521" s="346"/>
      <c r="G521" s="346"/>
      <c r="H521" s="346"/>
      <c r="I521" s="346"/>
      <c r="J521" s="346"/>
      <c r="K521" s="346"/>
      <c r="L521" s="346"/>
      <c r="M521" s="346"/>
      <c r="N521" s="346"/>
      <c r="O521" s="346"/>
      <c r="P521" s="346"/>
      <c r="Q521" s="346"/>
      <c r="R521" s="346"/>
      <c r="S521" s="346"/>
      <c r="T521" s="346"/>
      <c r="U521" s="346"/>
      <c r="V521" s="346"/>
      <c r="W521" s="346"/>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c r="AS521" s="346"/>
      <c r="AT521" s="346"/>
    </row>
    <row r="522" spans="1:46" ht="12" customHeight="1" x14ac:dyDescent="0.25">
      <c r="A522" s="346"/>
      <c r="B522" s="346"/>
      <c r="C522" s="346"/>
      <c r="D522" s="346"/>
      <c r="E522" s="346"/>
      <c r="F522" s="346"/>
      <c r="G522" s="346"/>
      <c r="H522" s="346"/>
      <c r="I522" s="346"/>
      <c r="J522" s="346"/>
      <c r="K522" s="346"/>
      <c r="L522" s="346"/>
      <c r="M522" s="346"/>
      <c r="N522" s="346"/>
      <c r="O522" s="346"/>
      <c r="P522" s="346"/>
      <c r="Q522" s="346"/>
      <c r="R522" s="346"/>
      <c r="S522" s="346"/>
      <c r="T522" s="346"/>
      <c r="U522" s="346"/>
      <c r="V522" s="346"/>
      <c r="W522" s="346"/>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c r="AS522" s="346"/>
      <c r="AT522" s="346"/>
    </row>
    <row r="523" spans="1:46" ht="12" customHeight="1" x14ac:dyDescent="0.25">
      <c r="A523" s="346"/>
      <c r="B523" s="346"/>
      <c r="C523" s="346"/>
      <c r="D523" s="346"/>
      <c r="E523" s="346"/>
      <c r="F523" s="346"/>
      <c r="G523" s="346"/>
      <c r="H523" s="346"/>
      <c r="I523" s="346"/>
      <c r="J523" s="346"/>
      <c r="K523" s="346"/>
      <c r="L523" s="346"/>
      <c r="M523" s="346"/>
      <c r="N523" s="346"/>
      <c r="O523" s="346"/>
      <c r="P523" s="346"/>
      <c r="Q523" s="346"/>
      <c r="R523" s="346"/>
      <c r="S523" s="346"/>
      <c r="T523" s="346"/>
      <c r="U523" s="346"/>
      <c r="V523" s="346"/>
      <c r="W523" s="346"/>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c r="AS523" s="346"/>
      <c r="AT523" s="346"/>
    </row>
    <row r="524" spans="1:46" ht="12" customHeight="1" x14ac:dyDescent="0.25">
      <c r="A524" s="346"/>
      <c r="B524" s="346"/>
      <c r="C524" s="346"/>
      <c r="D524" s="346"/>
      <c r="E524" s="346"/>
      <c r="F524" s="346"/>
      <c r="G524" s="346"/>
      <c r="H524" s="346"/>
      <c r="I524" s="346"/>
      <c r="J524" s="346"/>
      <c r="K524" s="346"/>
      <c r="L524" s="346"/>
      <c r="M524" s="346"/>
      <c r="N524" s="346"/>
      <c r="O524" s="346"/>
      <c r="P524" s="346"/>
      <c r="Q524" s="346"/>
      <c r="R524" s="346"/>
      <c r="S524" s="346"/>
      <c r="T524" s="346"/>
      <c r="U524" s="346"/>
      <c r="V524" s="346"/>
      <c r="W524" s="346"/>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c r="AS524" s="346"/>
      <c r="AT524" s="346"/>
    </row>
    <row r="525" spans="1:46" ht="12" customHeight="1" x14ac:dyDescent="0.25">
      <c r="A525" s="346"/>
      <c r="B525" s="346"/>
      <c r="C525" s="346"/>
      <c r="D525" s="346"/>
      <c r="E525" s="346"/>
      <c r="F525" s="346"/>
      <c r="G525" s="346"/>
      <c r="H525" s="346"/>
      <c r="I525" s="346"/>
      <c r="J525" s="346"/>
      <c r="K525" s="346"/>
      <c r="L525" s="346"/>
      <c r="M525" s="346"/>
      <c r="N525" s="346"/>
      <c r="O525" s="346"/>
      <c r="P525" s="346"/>
      <c r="Q525" s="346"/>
      <c r="R525" s="346"/>
      <c r="S525" s="346"/>
      <c r="T525" s="346"/>
      <c r="U525" s="346"/>
      <c r="V525" s="346"/>
      <c r="W525" s="346"/>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c r="AS525" s="346"/>
      <c r="AT525" s="346"/>
    </row>
    <row r="526" spans="1:46" ht="12" customHeight="1" x14ac:dyDescent="0.25">
      <c r="A526" s="346"/>
      <c r="B526" s="346"/>
      <c r="C526" s="346"/>
      <c r="D526" s="346"/>
      <c r="E526" s="346"/>
      <c r="F526" s="346"/>
      <c r="G526" s="346"/>
      <c r="H526" s="346"/>
      <c r="I526" s="346"/>
      <c r="J526" s="346"/>
      <c r="K526" s="346"/>
      <c r="L526" s="346"/>
      <c r="M526" s="346"/>
      <c r="N526" s="346"/>
      <c r="O526" s="346"/>
      <c r="P526" s="346"/>
      <c r="Q526" s="346"/>
      <c r="R526" s="346"/>
      <c r="S526" s="346"/>
      <c r="T526" s="346"/>
      <c r="U526" s="346"/>
      <c r="V526" s="346"/>
      <c r="W526" s="346"/>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c r="AS526" s="346"/>
      <c r="AT526" s="346"/>
    </row>
    <row r="527" spans="1:46" ht="12" customHeight="1" x14ac:dyDescent="0.25">
      <c r="A527" s="346"/>
      <c r="B527" s="346"/>
      <c r="C527" s="346"/>
      <c r="D527" s="346"/>
      <c r="E527" s="346"/>
      <c r="F527" s="346"/>
      <c r="G527" s="346"/>
      <c r="H527" s="346"/>
      <c r="I527" s="346"/>
      <c r="J527" s="346"/>
      <c r="K527" s="346"/>
      <c r="L527" s="346"/>
      <c r="M527" s="346"/>
      <c r="N527" s="346"/>
      <c r="O527" s="346"/>
      <c r="P527" s="346"/>
      <c r="Q527" s="346"/>
      <c r="R527" s="346"/>
      <c r="S527" s="346"/>
      <c r="T527" s="346"/>
      <c r="U527" s="346"/>
      <c r="V527" s="346"/>
      <c r="W527" s="346"/>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c r="AS527" s="346"/>
      <c r="AT527" s="346"/>
    </row>
    <row r="528" spans="1:46" ht="12" customHeight="1" x14ac:dyDescent="0.25">
      <c r="A528" s="346"/>
      <c r="B528" s="346"/>
      <c r="C528" s="346"/>
      <c r="D528" s="346"/>
      <c r="E528" s="346"/>
      <c r="F528" s="346"/>
      <c r="G528" s="346"/>
      <c r="H528" s="346"/>
      <c r="I528" s="346"/>
      <c r="J528" s="346"/>
      <c r="K528" s="346"/>
      <c r="L528" s="346"/>
      <c r="M528" s="346"/>
      <c r="N528" s="346"/>
      <c r="O528" s="346"/>
      <c r="P528" s="346"/>
      <c r="Q528" s="346"/>
      <c r="R528" s="346"/>
      <c r="S528" s="346"/>
      <c r="T528" s="346"/>
      <c r="U528" s="346"/>
      <c r="V528" s="346"/>
      <c r="W528" s="346"/>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c r="AS528" s="346"/>
      <c r="AT528" s="346"/>
    </row>
    <row r="529" spans="1:46" ht="12" customHeight="1" x14ac:dyDescent="0.25">
      <c r="A529" s="346"/>
      <c r="B529" s="346"/>
      <c r="C529" s="346"/>
      <c r="D529" s="346"/>
      <c r="E529" s="346"/>
      <c r="F529" s="346"/>
      <c r="G529" s="346"/>
      <c r="H529" s="346"/>
      <c r="I529" s="346"/>
      <c r="J529" s="346"/>
      <c r="K529" s="346"/>
      <c r="L529" s="346"/>
      <c r="M529" s="346"/>
      <c r="N529" s="346"/>
      <c r="O529" s="346"/>
      <c r="P529" s="346"/>
      <c r="Q529" s="346"/>
      <c r="R529" s="346"/>
      <c r="S529" s="346"/>
      <c r="T529" s="346"/>
      <c r="U529" s="346"/>
      <c r="V529" s="346"/>
      <c r="W529" s="346"/>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c r="AS529" s="346"/>
      <c r="AT529" s="346"/>
    </row>
    <row r="530" spans="1:46" ht="12" customHeight="1" x14ac:dyDescent="0.25">
      <c r="A530" s="346"/>
      <c r="B530" s="346"/>
      <c r="C530" s="346"/>
      <c r="D530" s="346"/>
      <c r="E530" s="346"/>
      <c r="F530" s="346"/>
      <c r="G530" s="346"/>
      <c r="H530" s="346"/>
      <c r="I530" s="346"/>
      <c r="J530" s="346"/>
      <c r="K530" s="346"/>
      <c r="L530" s="346"/>
      <c r="M530" s="346"/>
      <c r="N530" s="346"/>
      <c r="O530" s="346"/>
      <c r="P530" s="346"/>
      <c r="Q530" s="346"/>
      <c r="R530" s="346"/>
      <c r="S530" s="346"/>
      <c r="T530" s="346"/>
      <c r="U530" s="346"/>
      <c r="V530" s="346"/>
      <c r="W530" s="346"/>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c r="AS530" s="346"/>
      <c r="AT530" s="346"/>
    </row>
    <row r="531" spans="1:46" ht="12" customHeight="1" x14ac:dyDescent="0.25">
      <c r="A531" s="346"/>
      <c r="B531" s="346"/>
      <c r="C531" s="346"/>
      <c r="D531" s="346"/>
      <c r="E531" s="346"/>
      <c r="F531" s="346"/>
      <c r="G531" s="346"/>
      <c r="H531" s="346"/>
      <c r="I531" s="346"/>
      <c r="J531" s="346"/>
      <c r="K531" s="346"/>
      <c r="L531" s="346"/>
      <c r="M531" s="346"/>
      <c r="N531" s="346"/>
      <c r="O531" s="346"/>
      <c r="P531" s="346"/>
      <c r="Q531" s="346"/>
      <c r="R531" s="346"/>
      <c r="S531" s="346"/>
      <c r="T531" s="346"/>
      <c r="U531" s="346"/>
      <c r="V531" s="346"/>
      <c r="W531" s="346"/>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c r="AS531" s="346"/>
      <c r="AT531" s="346"/>
    </row>
    <row r="532" spans="1:46" ht="12" customHeight="1" x14ac:dyDescent="0.25">
      <c r="A532" s="346"/>
      <c r="B532" s="346"/>
      <c r="C532" s="346"/>
      <c r="D532" s="346"/>
      <c r="E532" s="346"/>
      <c r="F532" s="346"/>
      <c r="G532" s="346"/>
      <c r="H532" s="346"/>
      <c r="I532" s="346"/>
      <c r="J532" s="346"/>
      <c r="K532" s="346"/>
      <c r="L532" s="346"/>
      <c r="M532" s="346"/>
      <c r="N532" s="346"/>
      <c r="O532" s="346"/>
      <c r="P532" s="346"/>
      <c r="Q532" s="346"/>
      <c r="R532" s="346"/>
      <c r="S532" s="346"/>
      <c r="T532" s="346"/>
      <c r="U532" s="346"/>
      <c r="V532" s="346"/>
      <c r="W532" s="346"/>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c r="AS532" s="346"/>
      <c r="AT532" s="346"/>
    </row>
    <row r="533" spans="1:46" ht="12" customHeight="1" x14ac:dyDescent="0.25">
      <c r="A533" s="346"/>
      <c r="B533" s="346"/>
      <c r="C533" s="346"/>
      <c r="D533" s="346"/>
      <c r="E533" s="346"/>
      <c r="F533" s="346"/>
      <c r="G533" s="346"/>
      <c r="H533" s="346"/>
      <c r="I533" s="346"/>
      <c r="J533" s="346"/>
      <c r="K533" s="346"/>
      <c r="L533" s="346"/>
      <c r="M533" s="346"/>
      <c r="N533" s="346"/>
      <c r="O533" s="346"/>
      <c r="P533" s="346"/>
      <c r="Q533" s="346"/>
      <c r="R533" s="346"/>
      <c r="S533" s="346"/>
      <c r="T533" s="346"/>
      <c r="U533" s="346"/>
      <c r="V533" s="346"/>
      <c r="W533" s="346"/>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c r="AS533" s="346"/>
      <c r="AT533" s="346"/>
    </row>
    <row r="534" spans="1:46" ht="12" customHeight="1" x14ac:dyDescent="0.25">
      <c r="A534" s="346"/>
      <c r="B534" s="346"/>
      <c r="C534" s="346"/>
      <c r="D534" s="346"/>
      <c r="E534" s="346"/>
      <c r="F534" s="346"/>
      <c r="G534" s="346"/>
      <c r="H534" s="346"/>
      <c r="I534" s="346"/>
      <c r="J534" s="346"/>
      <c r="K534" s="346"/>
      <c r="L534" s="346"/>
      <c r="M534" s="346"/>
      <c r="N534" s="346"/>
      <c r="O534" s="346"/>
      <c r="P534" s="346"/>
      <c r="Q534" s="346"/>
      <c r="R534" s="346"/>
      <c r="S534" s="346"/>
      <c r="T534" s="346"/>
      <c r="U534" s="346"/>
      <c r="V534" s="346"/>
      <c r="W534" s="346"/>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c r="AS534" s="346"/>
      <c r="AT534" s="346"/>
    </row>
    <row r="535" spans="1:46" ht="12" customHeight="1" x14ac:dyDescent="0.25">
      <c r="A535" s="346"/>
      <c r="B535" s="346"/>
      <c r="C535" s="346"/>
      <c r="D535" s="346"/>
      <c r="E535" s="346"/>
      <c r="F535" s="346"/>
      <c r="G535" s="346"/>
      <c r="H535" s="346"/>
      <c r="I535" s="346"/>
      <c r="J535" s="346"/>
      <c r="K535" s="346"/>
      <c r="L535" s="346"/>
      <c r="M535" s="346"/>
      <c r="N535" s="346"/>
      <c r="O535" s="346"/>
      <c r="P535" s="346"/>
      <c r="Q535" s="346"/>
      <c r="R535" s="346"/>
      <c r="S535" s="346"/>
      <c r="T535" s="346"/>
      <c r="U535" s="346"/>
      <c r="V535" s="346"/>
      <c r="W535" s="346"/>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c r="AS535" s="346"/>
      <c r="AT535" s="346"/>
    </row>
    <row r="536" spans="1:46" ht="12" customHeight="1" x14ac:dyDescent="0.25">
      <c r="A536" s="346"/>
      <c r="B536" s="346"/>
      <c r="C536" s="346"/>
      <c r="D536" s="346"/>
      <c r="E536" s="346"/>
      <c r="F536" s="346"/>
      <c r="G536" s="346"/>
      <c r="H536" s="346"/>
      <c r="I536" s="346"/>
      <c r="J536" s="346"/>
      <c r="K536" s="346"/>
      <c r="L536" s="346"/>
      <c r="M536" s="346"/>
      <c r="N536" s="346"/>
      <c r="O536" s="346"/>
      <c r="P536" s="346"/>
      <c r="Q536" s="346"/>
      <c r="R536" s="346"/>
      <c r="S536" s="346"/>
      <c r="T536" s="346"/>
      <c r="U536" s="346"/>
      <c r="V536" s="346"/>
      <c r="W536" s="346"/>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c r="AS536" s="346"/>
      <c r="AT536" s="346"/>
    </row>
    <row r="537" spans="1:46" ht="12" customHeight="1" x14ac:dyDescent="0.25">
      <c r="A537" s="346"/>
      <c r="B537" s="346"/>
      <c r="C537" s="346"/>
      <c r="D537" s="346"/>
      <c r="E537" s="346"/>
      <c r="F537" s="346"/>
      <c r="G537" s="346"/>
      <c r="H537" s="346"/>
      <c r="I537" s="346"/>
      <c r="J537" s="346"/>
      <c r="K537" s="346"/>
      <c r="L537" s="346"/>
      <c r="M537" s="346"/>
      <c r="N537" s="346"/>
      <c r="O537" s="346"/>
      <c r="P537" s="346"/>
      <c r="Q537" s="346"/>
      <c r="R537" s="346"/>
      <c r="S537" s="346"/>
      <c r="T537" s="346"/>
      <c r="U537" s="346"/>
      <c r="V537" s="346"/>
      <c r="W537" s="346"/>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c r="AS537" s="346"/>
      <c r="AT537" s="346"/>
    </row>
    <row r="538" spans="1:46" ht="12" customHeight="1" x14ac:dyDescent="0.25">
      <c r="A538" s="346"/>
      <c r="B538" s="346"/>
      <c r="C538" s="346"/>
      <c r="D538" s="346"/>
      <c r="E538" s="346"/>
      <c r="F538" s="346"/>
      <c r="G538" s="346"/>
      <c r="H538" s="346"/>
      <c r="I538" s="346"/>
      <c r="J538" s="346"/>
      <c r="K538" s="346"/>
      <c r="L538" s="346"/>
      <c r="M538" s="346"/>
      <c r="N538" s="346"/>
      <c r="O538" s="346"/>
      <c r="P538" s="346"/>
      <c r="Q538" s="346"/>
      <c r="R538" s="346"/>
      <c r="S538" s="346"/>
      <c r="T538" s="346"/>
      <c r="U538" s="346"/>
      <c r="V538" s="346"/>
      <c r="W538" s="346"/>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c r="AS538" s="346"/>
      <c r="AT538" s="346"/>
    </row>
    <row r="539" spans="1:46" ht="12" customHeight="1" x14ac:dyDescent="0.25">
      <c r="A539" s="346"/>
      <c r="B539" s="346"/>
      <c r="C539" s="346"/>
      <c r="D539" s="346"/>
      <c r="E539" s="346"/>
      <c r="F539" s="346"/>
      <c r="G539" s="346"/>
      <c r="H539" s="346"/>
      <c r="I539" s="346"/>
      <c r="J539" s="346"/>
      <c r="K539" s="346"/>
      <c r="L539" s="346"/>
      <c r="M539" s="346"/>
      <c r="N539" s="346"/>
      <c r="O539" s="346"/>
      <c r="P539" s="346"/>
      <c r="Q539" s="346"/>
      <c r="R539" s="346"/>
      <c r="S539" s="346"/>
      <c r="T539" s="346"/>
      <c r="U539" s="346"/>
      <c r="V539" s="346"/>
      <c r="W539" s="346"/>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c r="AS539" s="346"/>
      <c r="AT539" s="346"/>
    </row>
    <row r="540" spans="1:46" ht="12" customHeight="1" x14ac:dyDescent="0.25">
      <c r="A540" s="346"/>
      <c r="B540" s="346"/>
      <c r="C540" s="346"/>
      <c r="D540" s="346"/>
      <c r="E540" s="346"/>
      <c r="F540" s="346"/>
      <c r="G540" s="346"/>
      <c r="H540" s="346"/>
      <c r="I540" s="346"/>
      <c r="J540" s="346"/>
      <c r="K540" s="346"/>
      <c r="L540" s="346"/>
      <c r="M540" s="346"/>
      <c r="N540" s="346"/>
      <c r="O540" s="346"/>
      <c r="P540" s="346"/>
      <c r="Q540" s="346"/>
      <c r="R540" s="346"/>
      <c r="S540" s="346"/>
      <c r="T540" s="346"/>
      <c r="U540" s="346"/>
      <c r="V540" s="346"/>
      <c r="W540" s="346"/>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c r="AS540" s="346"/>
      <c r="AT540" s="346"/>
    </row>
    <row r="541" spans="1:46" ht="12" customHeight="1" x14ac:dyDescent="0.25">
      <c r="A541" s="346"/>
      <c r="B541" s="346"/>
      <c r="C541" s="346"/>
      <c r="D541" s="346"/>
      <c r="E541" s="346"/>
      <c r="F541" s="346"/>
      <c r="G541" s="346"/>
      <c r="H541" s="346"/>
      <c r="I541" s="346"/>
      <c r="J541" s="346"/>
      <c r="K541" s="346"/>
      <c r="L541" s="346"/>
      <c r="M541" s="346"/>
      <c r="N541" s="346"/>
      <c r="O541" s="346"/>
      <c r="P541" s="346"/>
      <c r="Q541" s="346"/>
      <c r="R541" s="346"/>
      <c r="S541" s="346"/>
      <c r="T541" s="346"/>
      <c r="U541" s="346"/>
      <c r="V541" s="346"/>
      <c r="W541" s="346"/>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c r="AS541" s="346"/>
      <c r="AT541" s="346"/>
    </row>
    <row r="542" spans="1:46" ht="12" customHeight="1" x14ac:dyDescent="0.25">
      <c r="A542" s="346"/>
      <c r="B542" s="346"/>
      <c r="C542" s="346"/>
      <c r="D542" s="346"/>
      <c r="E542" s="346"/>
      <c r="F542" s="346"/>
      <c r="G542" s="346"/>
      <c r="H542" s="346"/>
      <c r="I542" s="346"/>
      <c r="J542" s="346"/>
      <c r="K542" s="346"/>
      <c r="L542" s="346"/>
      <c r="M542" s="346"/>
      <c r="N542" s="346"/>
      <c r="O542" s="346"/>
      <c r="P542" s="346"/>
      <c r="Q542" s="346"/>
      <c r="R542" s="346"/>
      <c r="S542" s="346"/>
      <c r="T542" s="346"/>
      <c r="U542" s="346"/>
      <c r="V542" s="346"/>
      <c r="W542" s="346"/>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c r="AS542" s="346"/>
      <c r="AT542" s="346"/>
    </row>
    <row r="543" spans="1:46" ht="12" customHeight="1" x14ac:dyDescent="0.25">
      <c r="A543" s="346"/>
      <c r="B543" s="346"/>
      <c r="C543" s="346"/>
      <c r="D543" s="346"/>
      <c r="E543" s="346"/>
      <c r="F543" s="346"/>
      <c r="G543" s="346"/>
      <c r="H543" s="346"/>
      <c r="I543" s="346"/>
      <c r="J543" s="346"/>
      <c r="K543" s="346"/>
      <c r="L543" s="346"/>
      <c r="M543" s="346"/>
      <c r="N543" s="346"/>
      <c r="O543" s="346"/>
      <c r="P543" s="346"/>
      <c r="Q543" s="346"/>
      <c r="R543" s="346"/>
      <c r="S543" s="346"/>
      <c r="T543" s="346"/>
      <c r="U543" s="346"/>
      <c r="V543" s="346"/>
      <c r="W543" s="346"/>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c r="AS543" s="346"/>
      <c r="AT543" s="346"/>
    </row>
    <row r="544" spans="1:46" ht="12" customHeight="1" x14ac:dyDescent="0.25">
      <c r="A544" s="346"/>
      <c r="B544" s="346"/>
      <c r="C544" s="346"/>
      <c r="D544" s="346"/>
      <c r="E544" s="346"/>
      <c r="F544" s="346"/>
      <c r="G544" s="346"/>
      <c r="H544" s="346"/>
      <c r="I544" s="346"/>
      <c r="J544" s="346"/>
      <c r="K544" s="346"/>
      <c r="L544" s="346"/>
      <c r="M544" s="346"/>
      <c r="N544" s="346"/>
      <c r="O544" s="346"/>
      <c r="P544" s="346"/>
      <c r="Q544" s="346"/>
      <c r="R544" s="346"/>
      <c r="S544" s="346"/>
      <c r="T544" s="346"/>
      <c r="U544" s="346"/>
      <c r="V544" s="346"/>
      <c r="W544" s="346"/>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c r="AS544" s="346"/>
      <c r="AT544" s="346"/>
    </row>
    <row r="545" spans="1:46" ht="12" customHeight="1" x14ac:dyDescent="0.25">
      <c r="A545" s="346"/>
      <c r="B545" s="346"/>
      <c r="C545" s="346"/>
      <c r="D545" s="346"/>
      <c r="E545" s="346"/>
      <c r="F545" s="346"/>
      <c r="G545" s="346"/>
      <c r="H545" s="346"/>
      <c r="I545" s="346"/>
      <c r="J545" s="346"/>
      <c r="K545" s="346"/>
      <c r="L545" s="346"/>
      <c r="M545" s="346"/>
      <c r="N545" s="346"/>
      <c r="O545" s="346"/>
      <c r="P545" s="346"/>
      <c r="Q545" s="346"/>
      <c r="R545" s="346"/>
      <c r="S545" s="346"/>
      <c r="T545" s="346"/>
      <c r="U545" s="346"/>
      <c r="V545" s="346"/>
      <c r="W545" s="346"/>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c r="AS545" s="346"/>
      <c r="AT545" s="346"/>
    </row>
    <row r="546" spans="1:46" ht="12" customHeight="1" x14ac:dyDescent="0.25">
      <c r="A546" s="346"/>
      <c r="B546" s="346"/>
      <c r="C546" s="346"/>
      <c r="D546" s="346"/>
      <c r="E546" s="346"/>
      <c r="F546" s="346"/>
      <c r="G546" s="346"/>
      <c r="H546" s="346"/>
      <c r="I546" s="346"/>
      <c r="J546" s="346"/>
      <c r="K546" s="346"/>
      <c r="L546" s="346"/>
      <c r="M546" s="346"/>
      <c r="N546" s="346"/>
      <c r="O546" s="346"/>
      <c r="P546" s="346"/>
      <c r="Q546" s="346"/>
      <c r="R546" s="346"/>
      <c r="S546" s="346"/>
      <c r="T546" s="346"/>
      <c r="U546" s="346"/>
      <c r="V546" s="346"/>
      <c r="W546" s="346"/>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c r="AS546" s="346"/>
      <c r="AT546" s="346"/>
    </row>
    <row r="547" spans="1:46" ht="12" customHeight="1" x14ac:dyDescent="0.25">
      <c r="A547" s="346"/>
      <c r="B547" s="346"/>
      <c r="C547" s="346"/>
      <c r="D547" s="346"/>
      <c r="E547" s="346"/>
      <c r="F547" s="346"/>
      <c r="G547" s="346"/>
      <c r="H547" s="346"/>
      <c r="I547" s="346"/>
      <c r="J547" s="346"/>
      <c r="K547" s="346"/>
      <c r="L547" s="346"/>
      <c r="M547" s="346"/>
      <c r="N547" s="346"/>
      <c r="O547" s="346"/>
      <c r="P547" s="346"/>
      <c r="Q547" s="346"/>
      <c r="R547" s="346"/>
      <c r="S547" s="346"/>
      <c r="T547" s="346"/>
      <c r="U547" s="346"/>
      <c r="V547" s="346"/>
      <c r="W547" s="346"/>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c r="AS547" s="346"/>
      <c r="AT547" s="346"/>
    </row>
    <row r="548" spans="1:46" ht="12" customHeight="1" x14ac:dyDescent="0.25">
      <c r="A548" s="346"/>
      <c r="B548" s="346"/>
      <c r="C548" s="346"/>
      <c r="D548" s="346"/>
      <c r="E548" s="346"/>
      <c r="F548" s="346"/>
      <c r="G548" s="346"/>
      <c r="H548" s="346"/>
      <c r="I548" s="346"/>
      <c r="J548" s="346"/>
      <c r="K548" s="346"/>
      <c r="L548" s="346"/>
      <c r="M548" s="346"/>
      <c r="N548" s="346"/>
      <c r="O548" s="346"/>
      <c r="P548" s="346"/>
      <c r="Q548" s="346"/>
      <c r="R548" s="346"/>
      <c r="S548" s="346"/>
      <c r="T548" s="346"/>
      <c r="U548" s="346"/>
      <c r="V548" s="346"/>
      <c r="W548" s="346"/>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c r="AS548" s="346"/>
      <c r="AT548" s="346"/>
    </row>
    <row r="549" spans="1:46" ht="12" customHeight="1" x14ac:dyDescent="0.25">
      <c r="A549" s="346"/>
      <c r="B549" s="346"/>
      <c r="C549" s="346"/>
      <c r="D549" s="346"/>
      <c r="E549" s="346"/>
      <c r="F549" s="346"/>
      <c r="G549" s="346"/>
      <c r="H549" s="346"/>
      <c r="I549" s="346"/>
      <c r="J549" s="346"/>
      <c r="K549" s="346"/>
      <c r="L549" s="346"/>
      <c r="M549" s="346"/>
      <c r="N549" s="346"/>
      <c r="O549" s="346"/>
      <c r="P549" s="346"/>
      <c r="Q549" s="346"/>
      <c r="R549" s="346"/>
      <c r="S549" s="346"/>
      <c r="T549" s="346"/>
      <c r="U549" s="346"/>
      <c r="V549" s="346"/>
      <c r="W549" s="346"/>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c r="AS549" s="346"/>
      <c r="AT549" s="346"/>
    </row>
    <row r="550" spans="1:46" ht="12" customHeight="1" x14ac:dyDescent="0.25">
      <c r="A550" s="346"/>
      <c r="B550" s="346"/>
      <c r="C550" s="346"/>
      <c r="D550" s="346"/>
      <c r="E550" s="346"/>
      <c r="F550" s="346"/>
      <c r="G550" s="346"/>
      <c r="H550" s="346"/>
      <c r="I550" s="346"/>
      <c r="J550" s="346"/>
      <c r="K550" s="346"/>
      <c r="L550" s="346"/>
      <c r="M550" s="346"/>
      <c r="N550" s="346"/>
      <c r="O550" s="346"/>
      <c r="P550" s="346"/>
      <c r="Q550" s="346"/>
      <c r="R550" s="346"/>
      <c r="S550" s="346"/>
      <c r="T550" s="346"/>
      <c r="U550" s="346"/>
      <c r="V550" s="346"/>
      <c r="W550" s="346"/>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c r="AS550" s="346"/>
      <c r="AT550" s="346"/>
    </row>
    <row r="551" spans="1:46" ht="12" customHeight="1" x14ac:dyDescent="0.25">
      <c r="A551" s="346"/>
      <c r="B551" s="346"/>
      <c r="C551" s="346"/>
      <c r="D551" s="346"/>
      <c r="E551" s="346"/>
      <c r="F551" s="346"/>
      <c r="G551" s="346"/>
      <c r="H551" s="346"/>
      <c r="I551" s="346"/>
      <c r="J551" s="346"/>
      <c r="K551" s="346"/>
      <c r="L551" s="346"/>
      <c r="M551" s="346"/>
      <c r="N551" s="346"/>
      <c r="O551" s="346"/>
      <c r="P551" s="346"/>
      <c r="Q551" s="346"/>
      <c r="R551" s="346"/>
      <c r="S551" s="346"/>
      <c r="T551" s="346"/>
      <c r="U551" s="346"/>
      <c r="V551" s="346"/>
      <c r="W551" s="346"/>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c r="AS551" s="346"/>
      <c r="AT551" s="346"/>
    </row>
    <row r="552" spans="1:46" ht="12" customHeight="1" x14ac:dyDescent="0.25">
      <c r="A552" s="346"/>
      <c r="B552" s="346"/>
      <c r="C552" s="346"/>
      <c r="D552" s="346"/>
      <c r="E552" s="346"/>
      <c r="F552" s="346"/>
      <c r="G552" s="346"/>
      <c r="H552" s="346"/>
      <c r="I552" s="346"/>
      <c r="J552" s="346"/>
      <c r="K552" s="346"/>
      <c r="L552" s="346"/>
      <c r="M552" s="346"/>
      <c r="N552" s="346"/>
      <c r="O552" s="346"/>
      <c r="P552" s="346"/>
      <c r="Q552" s="346"/>
      <c r="R552" s="346"/>
      <c r="S552" s="346"/>
      <c r="T552" s="346"/>
      <c r="U552" s="346"/>
      <c r="V552" s="346"/>
      <c r="W552" s="346"/>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c r="AS552" s="346"/>
      <c r="AT552" s="346"/>
    </row>
    <row r="553" spans="1:46" ht="12" customHeight="1" x14ac:dyDescent="0.25">
      <c r="A553" s="346"/>
      <c r="B553" s="346"/>
      <c r="C553" s="346"/>
      <c r="D553" s="346"/>
      <c r="E553" s="346"/>
      <c r="F553" s="346"/>
      <c r="G553" s="346"/>
      <c r="H553" s="346"/>
      <c r="I553" s="346"/>
      <c r="J553" s="346"/>
      <c r="K553" s="346"/>
      <c r="L553" s="346"/>
      <c r="M553" s="346"/>
      <c r="N553" s="346"/>
      <c r="O553" s="346"/>
      <c r="P553" s="346"/>
      <c r="Q553" s="346"/>
      <c r="R553" s="346"/>
      <c r="S553" s="346"/>
      <c r="T553" s="346"/>
      <c r="U553" s="346"/>
      <c r="V553" s="346"/>
      <c r="W553" s="346"/>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c r="AS553" s="346"/>
      <c r="AT553" s="346"/>
    </row>
    <row r="554" spans="1:46" ht="12" customHeight="1" x14ac:dyDescent="0.25">
      <c r="A554" s="346"/>
      <c r="B554" s="346"/>
      <c r="C554" s="346"/>
      <c r="D554" s="346"/>
      <c r="E554" s="346"/>
      <c r="F554" s="346"/>
      <c r="G554" s="346"/>
      <c r="H554" s="346"/>
      <c r="I554" s="346"/>
      <c r="J554" s="346"/>
      <c r="K554" s="346"/>
      <c r="L554" s="346"/>
      <c r="M554" s="346"/>
      <c r="N554" s="346"/>
      <c r="O554" s="346"/>
      <c r="P554" s="346"/>
      <c r="Q554" s="346"/>
      <c r="R554" s="346"/>
      <c r="S554" s="346"/>
      <c r="T554" s="346"/>
      <c r="U554" s="346"/>
      <c r="V554" s="346"/>
      <c r="W554" s="346"/>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c r="AS554" s="346"/>
      <c r="AT554" s="346"/>
    </row>
    <row r="555" spans="1:46" ht="12" customHeight="1" x14ac:dyDescent="0.25">
      <c r="A555" s="346"/>
      <c r="B555" s="346"/>
      <c r="C555" s="346"/>
      <c r="D555" s="346"/>
      <c r="E555" s="346"/>
      <c r="F555" s="346"/>
      <c r="G555" s="346"/>
      <c r="H555" s="346"/>
      <c r="I555" s="346"/>
      <c r="J555" s="346"/>
      <c r="K555" s="346"/>
      <c r="L555" s="346"/>
      <c r="M555" s="346"/>
      <c r="N555" s="346"/>
      <c r="O555" s="346"/>
      <c r="P555" s="346"/>
      <c r="Q555" s="346"/>
      <c r="R555" s="346"/>
      <c r="S555" s="346"/>
      <c r="T555" s="346"/>
      <c r="U555" s="346"/>
      <c r="V555" s="346"/>
      <c r="W555" s="346"/>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c r="AS555" s="346"/>
      <c r="AT555" s="346"/>
    </row>
    <row r="556" spans="1:46" ht="12" customHeight="1" x14ac:dyDescent="0.25">
      <c r="A556" s="346"/>
      <c r="B556" s="346"/>
      <c r="C556" s="346"/>
      <c r="D556" s="346"/>
      <c r="E556" s="346"/>
      <c r="F556" s="346"/>
      <c r="G556" s="346"/>
      <c r="H556" s="346"/>
      <c r="I556" s="346"/>
      <c r="J556" s="346"/>
      <c r="K556" s="346"/>
      <c r="L556" s="346"/>
      <c r="M556" s="346"/>
      <c r="N556" s="346"/>
      <c r="O556" s="346"/>
      <c r="P556" s="346"/>
      <c r="Q556" s="346"/>
      <c r="R556" s="346"/>
      <c r="S556" s="346"/>
      <c r="T556" s="346"/>
      <c r="U556" s="346"/>
      <c r="V556" s="346"/>
      <c r="W556" s="346"/>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c r="AS556" s="346"/>
      <c r="AT556" s="346"/>
    </row>
    <row r="557" spans="1:46" ht="12" customHeight="1" x14ac:dyDescent="0.25">
      <c r="A557" s="346"/>
      <c r="B557" s="346"/>
      <c r="C557" s="346"/>
      <c r="D557" s="346"/>
      <c r="E557" s="346"/>
      <c r="F557" s="346"/>
      <c r="G557" s="346"/>
      <c r="H557" s="346"/>
      <c r="I557" s="346"/>
      <c r="J557" s="346"/>
      <c r="K557" s="346"/>
      <c r="L557" s="346"/>
      <c r="M557" s="346"/>
      <c r="N557" s="346"/>
      <c r="O557" s="346"/>
      <c r="P557" s="346"/>
      <c r="Q557" s="346"/>
      <c r="R557" s="346"/>
      <c r="S557" s="346"/>
      <c r="T557" s="346"/>
      <c r="U557" s="346"/>
      <c r="V557" s="346"/>
      <c r="W557" s="346"/>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c r="AS557" s="346"/>
      <c r="AT557" s="346"/>
    </row>
    <row r="558" spans="1:46" ht="12" customHeight="1" x14ac:dyDescent="0.25">
      <c r="A558" s="346"/>
      <c r="B558" s="346"/>
      <c r="C558" s="346"/>
      <c r="D558" s="346"/>
      <c r="E558" s="346"/>
      <c r="F558" s="346"/>
      <c r="G558" s="346"/>
      <c r="H558" s="346"/>
      <c r="I558" s="346"/>
      <c r="J558" s="346"/>
      <c r="K558" s="346"/>
      <c r="L558" s="346"/>
      <c r="M558" s="346"/>
      <c r="N558" s="346"/>
      <c r="O558" s="346"/>
      <c r="P558" s="346"/>
      <c r="Q558" s="346"/>
      <c r="R558" s="346"/>
      <c r="S558" s="346"/>
      <c r="T558" s="346"/>
      <c r="U558" s="346"/>
      <c r="V558" s="346"/>
      <c r="W558" s="346"/>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c r="AS558" s="346"/>
      <c r="AT558" s="346"/>
    </row>
    <row r="559" spans="1:46" ht="12" customHeight="1" x14ac:dyDescent="0.25">
      <c r="A559" s="346"/>
      <c r="B559" s="346"/>
      <c r="C559" s="346"/>
      <c r="D559" s="346"/>
      <c r="E559" s="346"/>
      <c r="F559" s="346"/>
      <c r="G559" s="346"/>
      <c r="H559" s="346"/>
      <c r="I559" s="346"/>
      <c r="J559" s="346"/>
      <c r="K559" s="346"/>
      <c r="L559" s="346"/>
      <c r="M559" s="346"/>
      <c r="N559" s="346"/>
      <c r="O559" s="346"/>
      <c r="P559" s="346"/>
      <c r="Q559" s="346"/>
      <c r="R559" s="346"/>
      <c r="S559" s="346"/>
      <c r="T559" s="346"/>
      <c r="U559" s="346"/>
      <c r="V559" s="346"/>
      <c r="W559" s="346"/>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c r="AS559" s="346"/>
      <c r="AT559" s="346"/>
    </row>
    <row r="560" spans="1:46" ht="12" customHeight="1" x14ac:dyDescent="0.25">
      <c r="A560" s="346"/>
      <c r="B560" s="346"/>
      <c r="C560" s="346"/>
      <c r="D560" s="346"/>
      <c r="E560" s="346"/>
      <c r="F560" s="346"/>
      <c r="G560" s="346"/>
      <c r="H560" s="346"/>
      <c r="I560" s="346"/>
      <c r="J560" s="346"/>
      <c r="K560" s="346"/>
      <c r="L560" s="346"/>
      <c r="M560" s="346"/>
      <c r="N560" s="346"/>
      <c r="O560" s="346"/>
      <c r="P560" s="346"/>
      <c r="Q560" s="346"/>
      <c r="R560" s="346"/>
      <c r="S560" s="346"/>
      <c r="T560" s="346"/>
      <c r="U560" s="346"/>
      <c r="V560" s="346"/>
      <c r="W560" s="346"/>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c r="AS560" s="346"/>
      <c r="AT560" s="346"/>
    </row>
    <row r="561" spans="1:46" ht="12" customHeight="1" x14ac:dyDescent="0.25">
      <c r="A561" s="346"/>
      <c r="B561" s="346"/>
      <c r="C561" s="346"/>
      <c r="D561" s="346"/>
      <c r="E561" s="346"/>
      <c r="F561" s="346"/>
      <c r="G561" s="346"/>
      <c r="H561" s="346"/>
      <c r="I561" s="346"/>
      <c r="J561" s="346"/>
      <c r="K561" s="346"/>
      <c r="L561" s="346"/>
      <c r="M561" s="346"/>
      <c r="N561" s="346"/>
      <c r="O561" s="346"/>
      <c r="P561" s="346"/>
      <c r="Q561" s="346"/>
      <c r="R561" s="346"/>
      <c r="S561" s="346"/>
      <c r="T561" s="346"/>
      <c r="U561" s="346"/>
      <c r="V561" s="346"/>
      <c r="W561" s="346"/>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c r="AS561" s="346"/>
      <c r="AT561" s="346"/>
    </row>
    <row r="562" spans="1:46" ht="12" customHeight="1" x14ac:dyDescent="0.25">
      <c r="A562" s="346"/>
      <c r="B562" s="346"/>
      <c r="C562" s="346"/>
      <c r="D562" s="346"/>
      <c r="E562" s="346"/>
      <c r="F562" s="346"/>
      <c r="G562" s="346"/>
      <c r="H562" s="346"/>
      <c r="I562" s="346"/>
      <c r="J562" s="346"/>
      <c r="K562" s="346"/>
      <c r="L562" s="346"/>
      <c r="M562" s="346"/>
      <c r="N562" s="346"/>
      <c r="O562" s="346"/>
      <c r="P562" s="346"/>
      <c r="Q562" s="346"/>
      <c r="R562" s="346"/>
      <c r="S562" s="346"/>
      <c r="T562" s="346"/>
      <c r="U562" s="346"/>
      <c r="V562" s="346"/>
      <c r="W562" s="346"/>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c r="AS562" s="346"/>
      <c r="AT562" s="346"/>
    </row>
    <row r="563" spans="1:46" ht="12" customHeight="1" x14ac:dyDescent="0.25">
      <c r="A563" s="346"/>
      <c r="B563" s="346"/>
      <c r="C563" s="346"/>
      <c r="D563" s="346"/>
      <c r="E563" s="346"/>
      <c r="F563" s="346"/>
      <c r="G563" s="346"/>
      <c r="H563" s="346"/>
      <c r="I563" s="346"/>
      <c r="J563" s="346"/>
      <c r="K563" s="346"/>
      <c r="L563" s="346"/>
      <c r="M563" s="346"/>
      <c r="N563" s="346"/>
      <c r="O563" s="346"/>
      <c r="P563" s="346"/>
      <c r="Q563" s="346"/>
      <c r="R563" s="346"/>
      <c r="S563" s="346"/>
      <c r="T563" s="346"/>
      <c r="U563" s="346"/>
      <c r="V563" s="346"/>
      <c r="W563" s="346"/>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c r="AS563" s="346"/>
      <c r="AT563" s="346"/>
    </row>
    <row r="564" spans="1:46" ht="12" customHeight="1" x14ac:dyDescent="0.25">
      <c r="A564" s="346"/>
      <c r="B564" s="346"/>
      <c r="C564" s="346"/>
      <c r="D564" s="346"/>
      <c r="E564" s="346"/>
      <c r="F564" s="346"/>
      <c r="G564" s="346"/>
      <c r="H564" s="346"/>
      <c r="I564" s="346"/>
      <c r="J564" s="346"/>
      <c r="K564" s="346"/>
      <c r="L564" s="346"/>
      <c r="M564" s="346"/>
      <c r="N564" s="346"/>
      <c r="O564" s="346"/>
      <c r="P564" s="346"/>
      <c r="Q564" s="346"/>
      <c r="R564" s="346"/>
      <c r="S564" s="346"/>
      <c r="T564" s="346"/>
      <c r="U564" s="346"/>
      <c r="V564" s="346"/>
      <c r="W564" s="346"/>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c r="AS564" s="346"/>
      <c r="AT564" s="346"/>
    </row>
    <row r="565" spans="1:46" ht="12" customHeight="1" x14ac:dyDescent="0.25">
      <c r="A565" s="346"/>
      <c r="B565" s="346"/>
      <c r="C565" s="346"/>
      <c r="D565" s="346"/>
      <c r="E565" s="346"/>
      <c r="F565" s="346"/>
      <c r="G565" s="346"/>
      <c r="H565" s="346"/>
      <c r="I565" s="346"/>
      <c r="J565" s="346"/>
      <c r="K565" s="346"/>
      <c r="L565" s="346"/>
      <c r="M565" s="346"/>
      <c r="N565" s="346"/>
      <c r="O565" s="346"/>
      <c r="P565" s="346"/>
      <c r="Q565" s="346"/>
      <c r="R565" s="346"/>
      <c r="S565" s="346"/>
      <c r="T565" s="346"/>
      <c r="U565" s="346"/>
      <c r="V565" s="346"/>
      <c r="W565" s="346"/>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c r="AS565" s="346"/>
      <c r="AT565" s="346"/>
    </row>
    <row r="566" spans="1:46" ht="12" customHeight="1" x14ac:dyDescent="0.25">
      <c r="A566" s="346"/>
      <c r="B566" s="346"/>
      <c r="C566" s="346"/>
      <c r="D566" s="346"/>
      <c r="E566" s="346"/>
      <c r="F566" s="346"/>
      <c r="G566" s="346"/>
      <c r="H566" s="346"/>
      <c r="I566" s="346"/>
      <c r="J566" s="346"/>
      <c r="K566" s="346"/>
      <c r="L566" s="346"/>
      <c r="M566" s="346"/>
      <c r="N566" s="346"/>
      <c r="O566" s="346"/>
      <c r="P566" s="346"/>
      <c r="Q566" s="346"/>
      <c r="R566" s="346"/>
      <c r="S566" s="346"/>
      <c r="T566" s="346"/>
      <c r="U566" s="346"/>
      <c r="V566" s="346"/>
      <c r="W566" s="346"/>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c r="AS566" s="346"/>
      <c r="AT566" s="346"/>
    </row>
    <row r="567" spans="1:46" ht="12" customHeight="1" x14ac:dyDescent="0.25">
      <c r="A567" s="346"/>
      <c r="B567" s="346"/>
      <c r="C567" s="346"/>
      <c r="D567" s="346"/>
      <c r="E567" s="346"/>
      <c r="F567" s="346"/>
      <c r="G567" s="346"/>
      <c r="H567" s="346"/>
      <c r="I567" s="346"/>
      <c r="J567" s="346"/>
      <c r="K567" s="346"/>
      <c r="L567" s="346"/>
      <c r="M567" s="346"/>
      <c r="N567" s="346"/>
      <c r="O567" s="346"/>
      <c r="P567" s="346"/>
      <c r="Q567" s="346"/>
      <c r="R567" s="346"/>
      <c r="S567" s="346"/>
      <c r="T567" s="346"/>
      <c r="U567" s="346"/>
      <c r="V567" s="346"/>
      <c r="W567" s="346"/>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c r="AS567" s="346"/>
      <c r="AT567" s="346"/>
    </row>
    <row r="568" spans="1:46" ht="12" customHeight="1" x14ac:dyDescent="0.25">
      <c r="A568" s="346"/>
      <c r="B568" s="346"/>
      <c r="C568" s="346"/>
      <c r="D568" s="346"/>
      <c r="E568" s="346"/>
      <c r="F568" s="346"/>
      <c r="G568" s="346"/>
      <c r="H568" s="346"/>
      <c r="I568" s="346"/>
      <c r="J568" s="346"/>
      <c r="K568" s="346"/>
      <c r="L568" s="346"/>
      <c r="M568" s="346"/>
      <c r="N568" s="346"/>
      <c r="O568" s="346"/>
      <c r="P568" s="346"/>
      <c r="Q568" s="346"/>
      <c r="R568" s="346"/>
      <c r="S568" s="346"/>
      <c r="T568" s="346"/>
      <c r="U568" s="346"/>
      <c r="V568" s="346"/>
      <c r="W568" s="346"/>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c r="AS568" s="346"/>
      <c r="AT568" s="346"/>
    </row>
    <row r="569" spans="1:46" ht="12" customHeight="1" x14ac:dyDescent="0.25">
      <c r="A569" s="346"/>
      <c r="B569" s="346"/>
      <c r="C569" s="346"/>
      <c r="D569" s="346"/>
      <c r="E569" s="346"/>
      <c r="F569" s="346"/>
      <c r="G569" s="346"/>
      <c r="H569" s="346"/>
      <c r="I569" s="346"/>
      <c r="J569" s="346"/>
      <c r="K569" s="346"/>
      <c r="L569" s="346"/>
      <c r="M569" s="346"/>
      <c r="N569" s="346"/>
      <c r="O569" s="346"/>
      <c r="P569" s="346"/>
      <c r="Q569" s="346"/>
      <c r="R569" s="346"/>
      <c r="S569" s="346"/>
      <c r="T569" s="346"/>
      <c r="U569" s="346"/>
      <c r="V569" s="346"/>
      <c r="W569" s="346"/>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c r="AS569" s="346"/>
      <c r="AT569" s="346"/>
    </row>
    <row r="570" spans="1:46" ht="12" customHeight="1" x14ac:dyDescent="0.25">
      <c r="A570" s="346"/>
      <c r="B570" s="346"/>
      <c r="C570" s="346"/>
      <c r="D570" s="346"/>
      <c r="E570" s="346"/>
      <c r="F570" s="346"/>
      <c r="G570" s="346"/>
      <c r="H570" s="346"/>
      <c r="I570" s="346"/>
      <c r="J570" s="346"/>
      <c r="K570" s="346"/>
      <c r="L570" s="346"/>
      <c r="M570" s="346"/>
      <c r="N570" s="346"/>
      <c r="O570" s="346"/>
      <c r="P570" s="346"/>
      <c r="Q570" s="346"/>
      <c r="R570" s="346"/>
      <c r="S570" s="346"/>
      <c r="T570" s="346"/>
      <c r="U570" s="346"/>
      <c r="V570" s="346"/>
      <c r="W570" s="346"/>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c r="AS570" s="346"/>
      <c r="AT570" s="346"/>
    </row>
    <row r="571" spans="1:46" ht="12" customHeight="1" x14ac:dyDescent="0.25">
      <c r="A571" s="346"/>
      <c r="B571" s="346"/>
      <c r="C571" s="346"/>
      <c r="D571" s="346"/>
      <c r="E571" s="346"/>
      <c r="F571" s="346"/>
      <c r="G571" s="346"/>
      <c r="H571" s="346"/>
      <c r="I571" s="346"/>
      <c r="J571" s="346"/>
      <c r="K571" s="346"/>
      <c r="L571" s="346"/>
      <c r="M571" s="346"/>
      <c r="N571" s="346"/>
      <c r="O571" s="346"/>
      <c r="P571" s="346"/>
      <c r="Q571" s="346"/>
      <c r="R571" s="346"/>
      <c r="S571" s="346"/>
      <c r="T571" s="346"/>
      <c r="U571" s="346"/>
      <c r="V571" s="346"/>
      <c r="W571" s="346"/>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c r="AS571" s="346"/>
      <c r="AT571" s="346"/>
    </row>
    <row r="572" spans="1:46" ht="12" customHeight="1" x14ac:dyDescent="0.25">
      <c r="A572" s="346"/>
      <c r="B572" s="346"/>
      <c r="C572" s="346"/>
      <c r="D572" s="346"/>
      <c r="E572" s="346"/>
      <c r="F572" s="346"/>
      <c r="G572" s="346"/>
      <c r="H572" s="346"/>
      <c r="I572" s="346"/>
      <c r="J572" s="346"/>
      <c r="K572" s="346"/>
      <c r="L572" s="346"/>
      <c r="M572" s="346"/>
      <c r="N572" s="346"/>
      <c r="O572" s="346"/>
      <c r="P572" s="346"/>
      <c r="Q572" s="346"/>
      <c r="R572" s="346"/>
      <c r="S572" s="346"/>
      <c r="T572" s="346"/>
      <c r="U572" s="346"/>
      <c r="V572" s="346"/>
      <c r="W572" s="346"/>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c r="AS572" s="346"/>
      <c r="AT572" s="346"/>
    </row>
    <row r="573" spans="1:46" ht="12" customHeight="1" x14ac:dyDescent="0.25">
      <c r="A573" s="346"/>
      <c r="B573" s="346"/>
      <c r="C573" s="346"/>
      <c r="D573" s="346"/>
      <c r="E573" s="346"/>
      <c r="F573" s="346"/>
      <c r="G573" s="346"/>
      <c r="H573" s="346"/>
      <c r="I573" s="346"/>
      <c r="J573" s="346"/>
      <c r="K573" s="346"/>
      <c r="L573" s="346"/>
      <c r="M573" s="346"/>
      <c r="N573" s="346"/>
      <c r="O573" s="346"/>
      <c r="P573" s="346"/>
      <c r="Q573" s="346"/>
      <c r="R573" s="346"/>
      <c r="S573" s="346"/>
      <c r="T573" s="346"/>
      <c r="U573" s="346"/>
      <c r="V573" s="346"/>
      <c r="W573" s="346"/>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c r="AS573" s="346"/>
      <c r="AT573" s="346"/>
    </row>
    <row r="574" spans="1:46" ht="12" customHeight="1" x14ac:dyDescent="0.25">
      <c r="A574" s="346"/>
      <c r="B574" s="346"/>
      <c r="C574" s="346"/>
      <c r="D574" s="346"/>
      <c r="E574" s="346"/>
      <c r="F574" s="346"/>
      <c r="G574" s="346"/>
      <c r="H574" s="346"/>
      <c r="I574" s="346"/>
      <c r="J574" s="346"/>
      <c r="K574" s="346"/>
      <c r="L574" s="346"/>
      <c r="M574" s="346"/>
      <c r="N574" s="346"/>
      <c r="O574" s="346"/>
      <c r="P574" s="346"/>
      <c r="Q574" s="346"/>
      <c r="R574" s="346"/>
      <c r="S574" s="346"/>
      <c r="T574" s="346"/>
      <c r="U574" s="346"/>
      <c r="V574" s="346"/>
      <c r="W574" s="346"/>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c r="AS574" s="346"/>
      <c r="AT574" s="346"/>
    </row>
    <row r="575" spans="1:46" ht="12" customHeight="1" x14ac:dyDescent="0.25">
      <c r="A575" s="346"/>
      <c r="B575" s="346"/>
      <c r="C575" s="346"/>
      <c r="D575" s="346"/>
      <c r="E575" s="346"/>
      <c r="F575" s="346"/>
      <c r="G575" s="346"/>
      <c r="H575" s="346"/>
      <c r="I575" s="346"/>
      <c r="J575" s="346"/>
      <c r="K575" s="346"/>
      <c r="L575" s="346"/>
      <c r="M575" s="346"/>
      <c r="N575" s="346"/>
      <c r="O575" s="346"/>
      <c r="P575" s="346"/>
      <c r="Q575" s="346"/>
      <c r="R575" s="346"/>
      <c r="S575" s="346"/>
      <c r="T575" s="346"/>
      <c r="U575" s="346"/>
      <c r="V575" s="346"/>
      <c r="W575" s="346"/>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c r="AS575" s="346"/>
      <c r="AT575" s="346"/>
    </row>
    <row r="576" spans="1:46" ht="12" customHeight="1" x14ac:dyDescent="0.25">
      <c r="A576" s="346"/>
      <c r="B576" s="346"/>
      <c r="C576" s="346"/>
      <c r="D576" s="346"/>
      <c r="E576" s="346"/>
      <c r="F576" s="346"/>
      <c r="G576" s="346"/>
      <c r="H576" s="346"/>
      <c r="I576" s="346"/>
      <c r="J576" s="346"/>
      <c r="K576" s="346"/>
      <c r="L576" s="346"/>
      <c r="M576" s="346"/>
      <c r="N576" s="346"/>
      <c r="O576" s="346"/>
      <c r="P576" s="346"/>
      <c r="Q576" s="346"/>
      <c r="R576" s="346"/>
      <c r="S576" s="346"/>
      <c r="T576" s="346"/>
      <c r="U576" s="346"/>
      <c r="V576" s="346"/>
      <c r="W576" s="346"/>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c r="AS576" s="346"/>
      <c r="AT576" s="346"/>
    </row>
    <row r="577" spans="1:46" ht="12" customHeight="1" x14ac:dyDescent="0.25">
      <c r="A577" s="346"/>
      <c r="B577" s="346"/>
      <c r="C577" s="346"/>
      <c r="D577" s="346"/>
      <c r="E577" s="346"/>
      <c r="F577" s="346"/>
      <c r="G577" s="346"/>
      <c r="H577" s="346"/>
      <c r="I577" s="346"/>
      <c r="J577" s="346"/>
      <c r="K577" s="346"/>
      <c r="L577" s="346"/>
      <c r="M577" s="346"/>
      <c r="N577" s="346"/>
      <c r="O577" s="346"/>
      <c r="P577" s="346"/>
      <c r="Q577" s="346"/>
      <c r="R577" s="346"/>
      <c r="S577" s="346"/>
      <c r="T577" s="346"/>
      <c r="U577" s="346"/>
      <c r="V577" s="346"/>
      <c r="W577" s="346"/>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c r="AS577" s="346"/>
      <c r="AT577" s="346"/>
    </row>
    <row r="578" spans="1:46" ht="12" customHeight="1" x14ac:dyDescent="0.25">
      <c r="A578" s="346"/>
      <c r="B578" s="346"/>
      <c r="C578" s="346"/>
      <c r="D578" s="346"/>
      <c r="E578" s="346"/>
      <c r="F578" s="346"/>
      <c r="G578" s="346"/>
      <c r="H578" s="346"/>
      <c r="I578" s="346"/>
      <c r="J578" s="346"/>
      <c r="K578" s="346"/>
      <c r="L578" s="346"/>
      <c r="M578" s="346"/>
      <c r="N578" s="346"/>
      <c r="O578" s="346"/>
      <c r="P578" s="346"/>
      <c r="Q578" s="346"/>
      <c r="R578" s="346"/>
      <c r="S578" s="346"/>
      <c r="T578" s="346"/>
      <c r="U578" s="346"/>
      <c r="V578" s="346"/>
      <c r="W578" s="346"/>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c r="AS578" s="346"/>
      <c r="AT578" s="346"/>
    </row>
    <row r="579" spans="1:46" ht="12" customHeight="1" x14ac:dyDescent="0.25">
      <c r="A579" s="346"/>
      <c r="B579" s="346"/>
      <c r="C579" s="346"/>
      <c r="D579" s="346"/>
      <c r="E579" s="346"/>
      <c r="F579" s="346"/>
      <c r="G579" s="346"/>
      <c r="H579" s="346"/>
      <c r="I579" s="346"/>
      <c r="J579" s="346"/>
      <c r="K579" s="346"/>
      <c r="L579" s="346"/>
      <c r="M579" s="346"/>
      <c r="N579" s="346"/>
      <c r="O579" s="346"/>
      <c r="P579" s="346"/>
      <c r="Q579" s="346"/>
      <c r="R579" s="346"/>
      <c r="S579" s="346"/>
      <c r="T579" s="346"/>
      <c r="U579" s="346"/>
      <c r="V579" s="346"/>
      <c r="W579" s="346"/>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c r="AS579" s="346"/>
      <c r="AT579" s="346"/>
    </row>
    <row r="580" spans="1:46" ht="12" customHeight="1" x14ac:dyDescent="0.25">
      <c r="A580" s="346"/>
      <c r="B580" s="346"/>
      <c r="C580" s="346"/>
      <c r="D580" s="346"/>
      <c r="E580" s="346"/>
      <c r="F580" s="346"/>
      <c r="G580" s="346"/>
      <c r="H580" s="346"/>
      <c r="I580" s="346"/>
      <c r="J580" s="346"/>
      <c r="K580" s="346"/>
      <c r="L580" s="346"/>
      <c r="M580" s="346"/>
      <c r="N580" s="346"/>
      <c r="O580" s="346"/>
      <c r="P580" s="346"/>
      <c r="Q580" s="346"/>
      <c r="R580" s="346"/>
      <c r="S580" s="346"/>
      <c r="T580" s="346"/>
      <c r="U580" s="346"/>
      <c r="V580" s="346"/>
      <c r="W580" s="346"/>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c r="AS580" s="346"/>
      <c r="AT580" s="346"/>
    </row>
    <row r="581" spans="1:46" ht="12" customHeight="1" x14ac:dyDescent="0.25">
      <c r="A581" s="346"/>
      <c r="B581" s="346"/>
      <c r="C581" s="346"/>
      <c r="D581" s="346"/>
      <c r="E581" s="346"/>
      <c r="F581" s="346"/>
      <c r="G581" s="346"/>
      <c r="H581" s="346"/>
      <c r="I581" s="346"/>
      <c r="J581" s="346"/>
      <c r="K581" s="346"/>
      <c r="L581" s="346"/>
      <c r="M581" s="346"/>
      <c r="N581" s="346"/>
      <c r="O581" s="346"/>
      <c r="P581" s="346"/>
      <c r="Q581" s="346"/>
      <c r="R581" s="346"/>
      <c r="S581" s="346"/>
      <c r="T581" s="346"/>
      <c r="U581" s="346"/>
      <c r="V581" s="346"/>
      <c r="W581" s="346"/>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c r="AS581" s="346"/>
      <c r="AT581" s="346"/>
    </row>
    <row r="582" spans="1:46" ht="12" customHeight="1" x14ac:dyDescent="0.25">
      <c r="A582" s="346"/>
      <c r="B582" s="346"/>
      <c r="C582" s="346"/>
      <c r="D582" s="346"/>
      <c r="E582" s="346"/>
      <c r="F582" s="346"/>
      <c r="G582" s="346"/>
      <c r="H582" s="346"/>
      <c r="I582" s="346"/>
      <c r="J582" s="346"/>
      <c r="K582" s="346"/>
      <c r="L582" s="346"/>
      <c r="M582" s="346"/>
      <c r="N582" s="346"/>
      <c r="O582" s="346"/>
      <c r="P582" s="346"/>
      <c r="Q582" s="346"/>
      <c r="R582" s="346"/>
      <c r="S582" s="346"/>
      <c r="T582" s="346"/>
      <c r="U582" s="346"/>
      <c r="V582" s="346"/>
      <c r="W582" s="346"/>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c r="AS582" s="346"/>
      <c r="AT582" s="346"/>
    </row>
    <row r="583" spans="1:46" ht="12" customHeight="1" x14ac:dyDescent="0.25">
      <c r="A583" s="346"/>
      <c r="B583" s="346"/>
      <c r="C583" s="346"/>
      <c r="D583" s="346"/>
      <c r="E583" s="346"/>
      <c r="F583" s="346"/>
      <c r="G583" s="346"/>
      <c r="H583" s="346"/>
      <c r="I583" s="346"/>
      <c r="J583" s="346"/>
      <c r="K583" s="346"/>
      <c r="L583" s="346"/>
      <c r="M583" s="346"/>
      <c r="N583" s="346"/>
      <c r="O583" s="346"/>
      <c r="P583" s="346"/>
      <c r="Q583" s="346"/>
      <c r="R583" s="346"/>
      <c r="S583" s="346"/>
      <c r="T583" s="346"/>
      <c r="U583" s="346"/>
      <c r="V583" s="346"/>
      <c r="W583" s="346"/>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c r="AS583" s="346"/>
      <c r="AT583" s="346"/>
    </row>
    <row r="584" spans="1:46" ht="12" customHeight="1" x14ac:dyDescent="0.25">
      <c r="A584" s="346"/>
      <c r="B584" s="346"/>
      <c r="C584" s="346"/>
      <c r="D584" s="346"/>
      <c r="E584" s="346"/>
      <c r="F584" s="346"/>
      <c r="G584" s="346"/>
      <c r="H584" s="346"/>
      <c r="I584" s="346"/>
      <c r="J584" s="346"/>
      <c r="K584" s="346"/>
      <c r="L584" s="346"/>
      <c r="M584" s="346"/>
      <c r="N584" s="346"/>
      <c r="O584" s="346"/>
      <c r="P584" s="346"/>
      <c r="Q584" s="346"/>
      <c r="R584" s="346"/>
      <c r="S584" s="346"/>
      <c r="T584" s="346"/>
      <c r="U584" s="346"/>
      <c r="V584" s="346"/>
      <c r="W584" s="346"/>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c r="AS584" s="346"/>
      <c r="AT584" s="346"/>
    </row>
    <row r="585" spans="1:46" ht="12" customHeight="1" x14ac:dyDescent="0.25">
      <c r="A585" s="346"/>
      <c r="B585" s="346"/>
      <c r="C585" s="346"/>
      <c r="D585" s="346"/>
      <c r="E585" s="346"/>
      <c r="F585" s="346"/>
      <c r="G585" s="346"/>
      <c r="H585" s="346"/>
      <c r="I585" s="346"/>
      <c r="J585" s="346"/>
      <c r="K585" s="346"/>
      <c r="L585" s="346"/>
      <c r="M585" s="346"/>
      <c r="N585" s="346"/>
      <c r="O585" s="346"/>
      <c r="P585" s="346"/>
      <c r="Q585" s="346"/>
      <c r="R585" s="346"/>
      <c r="S585" s="346"/>
      <c r="T585" s="346"/>
      <c r="U585" s="346"/>
      <c r="V585" s="346"/>
      <c r="W585" s="346"/>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c r="AS585" s="346"/>
      <c r="AT585" s="346"/>
    </row>
    <row r="586" spans="1:46" ht="12" customHeight="1" x14ac:dyDescent="0.25">
      <c r="A586" s="346"/>
      <c r="B586" s="346"/>
      <c r="C586" s="346"/>
      <c r="D586" s="346"/>
      <c r="E586" s="346"/>
      <c r="F586" s="346"/>
      <c r="G586" s="346"/>
      <c r="H586" s="346"/>
      <c r="I586" s="346"/>
      <c r="J586" s="346"/>
      <c r="K586" s="346"/>
      <c r="L586" s="346"/>
      <c r="M586" s="346"/>
      <c r="N586" s="346"/>
      <c r="O586" s="346"/>
      <c r="P586" s="346"/>
      <c r="Q586" s="346"/>
      <c r="R586" s="346"/>
      <c r="S586" s="346"/>
      <c r="T586" s="346"/>
      <c r="U586" s="346"/>
      <c r="V586" s="346"/>
      <c r="W586" s="346"/>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c r="AS586" s="346"/>
      <c r="AT586" s="346"/>
    </row>
    <row r="587" spans="1:46" ht="12" customHeight="1" x14ac:dyDescent="0.25">
      <c r="A587" s="346"/>
      <c r="B587" s="346"/>
      <c r="C587" s="346"/>
      <c r="D587" s="346"/>
      <c r="E587" s="346"/>
      <c r="F587" s="346"/>
      <c r="G587" s="346"/>
      <c r="H587" s="346"/>
      <c r="I587" s="346"/>
      <c r="J587" s="346"/>
      <c r="K587" s="346"/>
      <c r="L587" s="346"/>
      <c r="M587" s="346"/>
      <c r="N587" s="346"/>
      <c r="O587" s="346"/>
      <c r="P587" s="346"/>
      <c r="Q587" s="346"/>
      <c r="R587" s="346"/>
      <c r="S587" s="346"/>
      <c r="T587" s="346"/>
      <c r="U587" s="346"/>
      <c r="V587" s="346"/>
      <c r="W587" s="346"/>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c r="AS587" s="346"/>
      <c r="AT587" s="346"/>
    </row>
    <row r="588" spans="1:46" ht="12" customHeight="1" x14ac:dyDescent="0.25">
      <c r="A588" s="346"/>
      <c r="B588" s="346"/>
      <c r="C588" s="346"/>
      <c r="D588" s="346"/>
      <c r="E588" s="346"/>
      <c r="F588" s="346"/>
      <c r="G588" s="346"/>
      <c r="H588" s="346"/>
      <c r="I588" s="346"/>
      <c r="J588" s="346"/>
      <c r="K588" s="346"/>
      <c r="L588" s="346"/>
      <c r="M588" s="346"/>
      <c r="N588" s="346"/>
      <c r="O588" s="346"/>
      <c r="P588" s="346"/>
      <c r="Q588" s="346"/>
      <c r="R588" s="346"/>
      <c r="S588" s="346"/>
      <c r="T588" s="346"/>
      <c r="U588" s="346"/>
      <c r="V588" s="346"/>
      <c r="W588" s="346"/>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c r="AS588" s="346"/>
      <c r="AT588" s="346"/>
    </row>
    <row r="589" spans="1:46" ht="12" customHeight="1" x14ac:dyDescent="0.25">
      <c r="A589" s="346"/>
      <c r="B589" s="346"/>
      <c r="C589" s="346"/>
      <c r="D589" s="346"/>
      <c r="E589" s="346"/>
      <c r="F589" s="346"/>
      <c r="G589" s="346"/>
      <c r="H589" s="346"/>
      <c r="I589" s="346"/>
      <c r="J589" s="346"/>
      <c r="K589" s="346"/>
      <c r="L589" s="346"/>
      <c r="M589" s="346"/>
      <c r="N589" s="346"/>
      <c r="O589" s="346"/>
      <c r="P589" s="346"/>
      <c r="Q589" s="346"/>
      <c r="R589" s="346"/>
      <c r="S589" s="346"/>
      <c r="T589" s="346"/>
      <c r="U589" s="346"/>
      <c r="V589" s="346"/>
      <c r="W589" s="346"/>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c r="AS589" s="346"/>
      <c r="AT589" s="346"/>
    </row>
    <row r="590" spans="1:46" ht="12" customHeight="1" x14ac:dyDescent="0.25">
      <c r="A590" s="346"/>
      <c r="B590" s="346"/>
      <c r="C590" s="346"/>
      <c r="D590" s="346"/>
      <c r="E590" s="346"/>
      <c r="F590" s="346"/>
      <c r="G590" s="346"/>
      <c r="H590" s="346"/>
      <c r="I590" s="346"/>
      <c r="J590" s="346"/>
      <c r="K590" s="346"/>
      <c r="L590" s="346"/>
      <c r="M590" s="346"/>
      <c r="N590" s="346"/>
      <c r="O590" s="346"/>
      <c r="P590" s="346"/>
      <c r="Q590" s="346"/>
      <c r="R590" s="346"/>
      <c r="S590" s="346"/>
      <c r="T590" s="346"/>
      <c r="U590" s="346"/>
      <c r="V590" s="346"/>
      <c r="W590" s="346"/>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c r="AS590" s="346"/>
      <c r="AT590" s="346"/>
    </row>
    <row r="591" spans="1:46" ht="12" customHeight="1" x14ac:dyDescent="0.25">
      <c r="A591" s="346"/>
      <c r="B591" s="346"/>
      <c r="C591" s="346"/>
      <c r="D591" s="346"/>
      <c r="E591" s="346"/>
      <c r="F591" s="346"/>
      <c r="G591" s="346"/>
      <c r="H591" s="346"/>
      <c r="I591" s="346"/>
      <c r="J591" s="346"/>
      <c r="K591" s="346"/>
      <c r="L591" s="346"/>
      <c r="M591" s="346"/>
      <c r="N591" s="346"/>
      <c r="O591" s="346"/>
      <c r="P591" s="346"/>
      <c r="Q591" s="346"/>
      <c r="R591" s="346"/>
      <c r="S591" s="346"/>
      <c r="T591" s="346"/>
      <c r="U591" s="346"/>
      <c r="V591" s="346"/>
      <c r="W591" s="346"/>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c r="AS591" s="346"/>
      <c r="AT591" s="346"/>
    </row>
    <row r="592" spans="1:46" ht="12" customHeight="1" x14ac:dyDescent="0.25">
      <c r="A592" s="346"/>
      <c r="B592" s="346"/>
      <c r="C592" s="346"/>
      <c r="D592" s="346"/>
      <c r="E592" s="346"/>
      <c r="F592" s="346"/>
      <c r="G592" s="346"/>
      <c r="H592" s="346"/>
      <c r="I592" s="346"/>
      <c r="J592" s="346"/>
      <c r="K592" s="346"/>
      <c r="L592" s="346"/>
      <c r="M592" s="346"/>
      <c r="N592" s="346"/>
      <c r="O592" s="346"/>
      <c r="P592" s="346"/>
      <c r="Q592" s="346"/>
      <c r="R592" s="346"/>
      <c r="S592" s="346"/>
      <c r="T592" s="346"/>
      <c r="U592" s="346"/>
      <c r="V592" s="346"/>
      <c r="W592" s="346"/>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c r="AS592" s="346"/>
      <c r="AT592" s="346"/>
    </row>
    <row r="593" spans="1:46" ht="12" customHeight="1" x14ac:dyDescent="0.25">
      <c r="A593" s="346"/>
      <c r="B593" s="346"/>
      <c r="C593" s="346"/>
      <c r="D593" s="346"/>
      <c r="E593" s="346"/>
      <c r="F593" s="346"/>
      <c r="G593" s="346"/>
      <c r="H593" s="346"/>
      <c r="I593" s="346"/>
      <c r="J593" s="346"/>
      <c r="K593" s="346"/>
      <c r="L593" s="346"/>
      <c r="M593" s="346"/>
      <c r="N593" s="346"/>
      <c r="O593" s="346"/>
      <c r="P593" s="346"/>
      <c r="Q593" s="346"/>
      <c r="R593" s="346"/>
      <c r="S593" s="346"/>
      <c r="T593" s="346"/>
      <c r="U593" s="346"/>
      <c r="V593" s="346"/>
      <c r="W593" s="346"/>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c r="AS593" s="346"/>
      <c r="AT593" s="346"/>
    </row>
    <row r="594" spans="1:46" ht="12" customHeight="1" x14ac:dyDescent="0.25">
      <c r="A594" s="346"/>
      <c r="B594" s="346"/>
      <c r="C594" s="346"/>
      <c r="D594" s="346"/>
      <c r="E594" s="346"/>
      <c r="F594" s="346"/>
      <c r="G594" s="346"/>
      <c r="H594" s="346"/>
      <c r="I594" s="346"/>
      <c r="J594" s="346"/>
      <c r="K594" s="346"/>
      <c r="L594" s="346"/>
      <c r="M594" s="346"/>
      <c r="N594" s="346"/>
      <c r="O594" s="346"/>
      <c r="P594" s="346"/>
      <c r="Q594" s="346"/>
      <c r="R594" s="346"/>
      <c r="S594" s="346"/>
      <c r="T594" s="346"/>
      <c r="U594" s="346"/>
      <c r="V594" s="346"/>
      <c r="W594" s="346"/>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c r="AS594" s="346"/>
      <c r="AT594" s="346"/>
    </row>
    <row r="595" spans="1:46" ht="12" customHeight="1" x14ac:dyDescent="0.25">
      <c r="A595" s="346"/>
      <c r="B595" s="346"/>
      <c r="C595" s="346"/>
      <c r="D595" s="346"/>
      <c r="E595" s="346"/>
      <c r="F595" s="346"/>
      <c r="G595" s="346"/>
      <c r="H595" s="346"/>
      <c r="I595" s="346"/>
      <c r="J595" s="346"/>
      <c r="K595" s="346"/>
      <c r="L595" s="346"/>
      <c r="M595" s="346"/>
      <c r="N595" s="346"/>
      <c r="O595" s="346"/>
      <c r="P595" s="346"/>
      <c r="Q595" s="346"/>
      <c r="R595" s="346"/>
      <c r="S595" s="346"/>
      <c r="T595" s="346"/>
      <c r="U595" s="346"/>
      <c r="V595" s="346"/>
      <c r="W595" s="346"/>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c r="AS595" s="346"/>
      <c r="AT595" s="346"/>
    </row>
    <row r="596" spans="1:46" ht="12" customHeight="1" x14ac:dyDescent="0.25">
      <c r="A596" s="346"/>
      <c r="B596" s="346"/>
      <c r="C596" s="346"/>
      <c r="D596" s="346"/>
      <c r="E596" s="346"/>
      <c r="F596" s="346"/>
      <c r="G596" s="346"/>
      <c r="H596" s="346"/>
      <c r="I596" s="346"/>
      <c r="J596" s="346"/>
      <c r="K596" s="346"/>
      <c r="L596" s="346"/>
      <c r="M596" s="346"/>
      <c r="N596" s="346"/>
      <c r="O596" s="346"/>
      <c r="P596" s="346"/>
      <c r="Q596" s="346"/>
      <c r="R596" s="346"/>
      <c r="S596" s="346"/>
      <c r="T596" s="346"/>
      <c r="U596" s="346"/>
      <c r="V596" s="346"/>
      <c r="W596" s="346"/>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c r="AS596" s="346"/>
      <c r="AT596" s="346"/>
    </row>
    <row r="597" spans="1:46" ht="12" customHeight="1" x14ac:dyDescent="0.25">
      <c r="A597" s="346"/>
      <c r="B597" s="346"/>
      <c r="C597" s="346"/>
      <c r="D597" s="346"/>
      <c r="E597" s="346"/>
      <c r="F597" s="346"/>
      <c r="G597" s="346"/>
      <c r="H597" s="346"/>
      <c r="I597" s="346"/>
      <c r="J597" s="346"/>
      <c r="K597" s="346"/>
      <c r="L597" s="346"/>
      <c r="M597" s="346"/>
      <c r="N597" s="346"/>
      <c r="O597" s="346"/>
      <c r="P597" s="346"/>
      <c r="Q597" s="346"/>
      <c r="R597" s="346"/>
      <c r="S597" s="346"/>
      <c r="T597" s="346"/>
      <c r="U597" s="346"/>
      <c r="V597" s="346"/>
      <c r="W597" s="346"/>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c r="AS597" s="346"/>
      <c r="AT597" s="346"/>
    </row>
    <row r="598" spans="1:46" ht="12" customHeight="1" x14ac:dyDescent="0.25">
      <c r="A598" s="346"/>
      <c r="B598" s="346"/>
      <c r="C598" s="346"/>
      <c r="D598" s="346"/>
      <c r="E598" s="346"/>
      <c r="F598" s="346"/>
      <c r="G598" s="346"/>
      <c r="H598" s="346"/>
      <c r="I598" s="346"/>
      <c r="J598" s="346"/>
      <c r="K598" s="346"/>
      <c r="L598" s="346"/>
      <c r="M598" s="346"/>
      <c r="N598" s="346"/>
      <c r="O598" s="346"/>
      <c r="P598" s="346"/>
      <c r="Q598" s="346"/>
      <c r="R598" s="346"/>
      <c r="S598" s="346"/>
      <c r="T598" s="346"/>
      <c r="U598" s="346"/>
      <c r="V598" s="346"/>
      <c r="W598" s="346"/>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c r="AS598" s="346"/>
      <c r="AT598" s="346"/>
    </row>
    <row r="599" spans="1:46" ht="12" customHeight="1" x14ac:dyDescent="0.25">
      <c r="A599" s="346"/>
      <c r="B599" s="346"/>
      <c r="C599" s="346"/>
      <c r="D599" s="346"/>
      <c r="E599" s="346"/>
      <c r="F599" s="346"/>
      <c r="G599" s="346"/>
      <c r="H599" s="346"/>
      <c r="I599" s="346"/>
      <c r="J599" s="346"/>
      <c r="K599" s="346"/>
      <c r="L599" s="346"/>
      <c r="M599" s="346"/>
      <c r="N599" s="346"/>
      <c r="O599" s="346"/>
      <c r="P599" s="346"/>
      <c r="Q599" s="346"/>
      <c r="R599" s="346"/>
      <c r="S599" s="346"/>
      <c r="T599" s="346"/>
      <c r="U599" s="346"/>
      <c r="V599" s="346"/>
      <c r="W599" s="346"/>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c r="AS599" s="346"/>
      <c r="AT599" s="346"/>
    </row>
    <row r="600" spans="1:46" ht="12" customHeight="1" x14ac:dyDescent="0.25">
      <c r="A600" s="346"/>
      <c r="B600" s="346"/>
      <c r="C600" s="346"/>
      <c r="D600" s="346"/>
      <c r="E600" s="346"/>
      <c r="F600" s="346"/>
      <c r="G600" s="346"/>
      <c r="H600" s="346"/>
      <c r="I600" s="346"/>
      <c r="J600" s="346"/>
      <c r="K600" s="346"/>
      <c r="L600" s="346"/>
      <c r="M600" s="346"/>
      <c r="N600" s="346"/>
      <c r="O600" s="346"/>
      <c r="P600" s="346"/>
      <c r="Q600" s="346"/>
      <c r="R600" s="346"/>
      <c r="S600" s="346"/>
      <c r="T600" s="346"/>
      <c r="U600" s="346"/>
      <c r="V600" s="346"/>
      <c r="W600" s="346"/>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c r="AS600" s="346"/>
      <c r="AT600" s="346"/>
    </row>
    <row r="601" spans="1:46" ht="12" customHeight="1" x14ac:dyDescent="0.25">
      <c r="A601" s="346"/>
      <c r="B601" s="346"/>
      <c r="C601" s="346"/>
      <c r="D601" s="346"/>
      <c r="E601" s="346"/>
      <c r="F601" s="346"/>
      <c r="G601" s="346"/>
      <c r="H601" s="346"/>
      <c r="I601" s="346"/>
      <c r="J601" s="346"/>
      <c r="K601" s="346"/>
      <c r="L601" s="346"/>
      <c r="M601" s="346"/>
      <c r="N601" s="346"/>
      <c r="O601" s="346"/>
      <c r="P601" s="346"/>
      <c r="Q601" s="346"/>
      <c r="R601" s="346"/>
      <c r="S601" s="346"/>
      <c r="T601" s="346"/>
      <c r="U601" s="346"/>
      <c r="V601" s="346"/>
      <c r="W601" s="346"/>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c r="AS601" s="346"/>
      <c r="AT601" s="346"/>
    </row>
    <row r="602" spans="1:46" ht="12" customHeight="1" x14ac:dyDescent="0.25">
      <c r="A602" s="346"/>
      <c r="B602" s="346"/>
      <c r="C602" s="346"/>
      <c r="D602" s="346"/>
      <c r="E602" s="346"/>
      <c r="F602" s="346"/>
      <c r="G602" s="346"/>
      <c r="H602" s="346"/>
      <c r="I602" s="346"/>
      <c r="J602" s="346"/>
      <c r="K602" s="346"/>
      <c r="L602" s="346"/>
      <c r="M602" s="346"/>
      <c r="N602" s="346"/>
      <c r="O602" s="346"/>
      <c r="P602" s="346"/>
      <c r="Q602" s="346"/>
      <c r="R602" s="346"/>
      <c r="S602" s="346"/>
      <c r="T602" s="346"/>
      <c r="U602" s="346"/>
      <c r="V602" s="346"/>
      <c r="W602" s="346"/>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c r="AS602" s="346"/>
      <c r="AT602" s="346"/>
    </row>
    <row r="603" spans="1:46" ht="12" customHeight="1" x14ac:dyDescent="0.25">
      <c r="A603" s="346"/>
      <c r="B603" s="346"/>
      <c r="C603" s="346"/>
      <c r="D603" s="346"/>
      <c r="E603" s="346"/>
      <c r="F603" s="346"/>
      <c r="G603" s="346"/>
      <c r="H603" s="346"/>
      <c r="I603" s="346"/>
      <c r="J603" s="346"/>
      <c r="K603" s="346"/>
      <c r="L603" s="346"/>
      <c r="M603" s="346"/>
      <c r="N603" s="346"/>
      <c r="O603" s="346"/>
      <c r="P603" s="346"/>
      <c r="Q603" s="346"/>
      <c r="R603" s="346"/>
      <c r="S603" s="346"/>
      <c r="T603" s="346"/>
      <c r="U603" s="346"/>
      <c r="V603" s="346"/>
      <c r="W603" s="346"/>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c r="AS603" s="346"/>
      <c r="AT603" s="346"/>
    </row>
    <row r="604" spans="1:46" ht="12" customHeight="1" x14ac:dyDescent="0.25">
      <c r="A604" s="346"/>
      <c r="B604" s="346"/>
      <c r="C604" s="346"/>
      <c r="D604" s="346"/>
      <c r="E604" s="346"/>
      <c r="F604" s="346"/>
      <c r="G604" s="346"/>
      <c r="H604" s="346"/>
      <c r="I604" s="346"/>
      <c r="J604" s="346"/>
      <c r="K604" s="346"/>
      <c r="L604" s="346"/>
      <c r="M604" s="346"/>
      <c r="N604" s="346"/>
      <c r="O604" s="346"/>
      <c r="P604" s="346"/>
      <c r="Q604" s="346"/>
      <c r="R604" s="346"/>
      <c r="S604" s="346"/>
      <c r="T604" s="346"/>
      <c r="U604" s="346"/>
      <c r="V604" s="346"/>
      <c r="W604" s="346"/>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c r="AS604" s="346"/>
      <c r="AT604" s="346"/>
    </row>
    <row r="605" spans="1:46" ht="12" customHeight="1" x14ac:dyDescent="0.25">
      <c r="A605" s="346"/>
      <c r="B605" s="346"/>
      <c r="C605" s="346"/>
      <c r="D605" s="346"/>
      <c r="E605" s="346"/>
      <c r="F605" s="346"/>
      <c r="G605" s="346"/>
      <c r="H605" s="346"/>
      <c r="I605" s="346"/>
      <c r="J605" s="346"/>
      <c r="K605" s="346"/>
      <c r="L605" s="346"/>
      <c r="M605" s="346"/>
      <c r="N605" s="346"/>
      <c r="O605" s="346"/>
      <c r="P605" s="346"/>
      <c r="Q605" s="346"/>
      <c r="R605" s="346"/>
      <c r="S605" s="346"/>
      <c r="T605" s="346"/>
      <c r="U605" s="346"/>
      <c r="V605" s="346"/>
      <c r="W605" s="346"/>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c r="AS605" s="346"/>
      <c r="AT605" s="346"/>
    </row>
    <row r="606" spans="1:46" ht="12" customHeight="1" x14ac:dyDescent="0.25">
      <c r="A606" s="346"/>
      <c r="B606" s="346"/>
      <c r="C606" s="346"/>
      <c r="D606" s="346"/>
      <c r="E606" s="346"/>
      <c r="F606" s="346"/>
      <c r="G606" s="346"/>
      <c r="H606" s="346"/>
      <c r="I606" s="346"/>
      <c r="J606" s="346"/>
      <c r="K606" s="346"/>
      <c r="L606" s="346"/>
      <c r="M606" s="346"/>
      <c r="N606" s="346"/>
      <c r="O606" s="346"/>
      <c r="P606" s="346"/>
      <c r="Q606" s="346"/>
      <c r="R606" s="346"/>
      <c r="S606" s="346"/>
      <c r="T606" s="346"/>
      <c r="U606" s="346"/>
      <c r="V606" s="346"/>
      <c r="W606" s="346"/>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c r="AS606" s="346"/>
      <c r="AT606" s="346"/>
    </row>
    <row r="607" spans="1:46" ht="12" customHeight="1" x14ac:dyDescent="0.25">
      <c r="A607" s="346"/>
      <c r="B607" s="346"/>
      <c r="C607" s="346"/>
      <c r="D607" s="346"/>
      <c r="E607" s="346"/>
      <c r="F607" s="346"/>
      <c r="G607" s="346"/>
      <c r="H607" s="346"/>
      <c r="I607" s="346"/>
      <c r="J607" s="346"/>
      <c r="K607" s="346"/>
      <c r="L607" s="346"/>
      <c r="M607" s="346"/>
      <c r="N607" s="346"/>
      <c r="O607" s="346"/>
      <c r="P607" s="346"/>
      <c r="Q607" s="346"/>
      <c r="R607" s="346"/>
      <c r="S607" s="346"/>
      <c r="T607" s="346"/>
      <c r="U607" s="346"/>
      <c r="V607" s="346"/>
      <c r="W607" s="346"/>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c r="AS607" s="346"/>
      <c r="AT607" s="346"/>
    </row>
    <row r="608" spans="1:46" ht="12" customHeight="1" x14ac:dyDescent="0.25">
      <c r="A608" s="346"/>
      <c r="B608" s="346"/>
      <c r="C608" s="346"/>
      <c r="D608" s="346"/>
      <c r="E608" s="346"/>
      <c r="F608" s="346"/>
      <c r="G608" s="346"/>
      <c r="H608" s="346"/>
      <c r="I608" s="346"/>
      <c r="J608" s="346"/>
      <c r="K608" s="346"/>
      <c r="L608" s="346"/>
      <c r="M608" s="346"/>
      <c r="N608" s="346"/>
      <c r="O608" s="346"/>
      <c r="P608" s="346"/>
      <c r="Q608" s="346"/>
      <c r="R608" s="346"/>
      <c r="S608" s="346"/>
      <c r="T608" s="346"/>
      <c r="U608" s="346"/>
      <c r="V608" s="346"/>
      <c r="W608" s="346"/>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c r="AS608" s="346"/>
      <c r="AT608" s="346"/>
    </row>
    <row r="609" spans="1:46" ht="12" customHeight="1" x14ac:dyDescent="0.25">
      <c r="A609" s="346"/>
      <c r="B609" s="346"/>
      <c r="C609" s="346"/>
      <c r="D609" s="346"/>
      <c r="E609" s="346"/>
      <c r="F609" s="346"/>
      <c r="G609" s="346"/>
      <c r="H609" s="346"/>
      <c r="I609" s="346"/>
      <c r="J609" s="346"/>
      <c r="K609" s="346"/>
      <c r="L609" s="346"/>
      <c r="M609" s="346"/>
      <c r="N609" s="346"/>
      <c r="O609" s="346"/>
      <c r="P609" s="346"/>
      <c r="Q609" s="346"/>
      <c r="R609" s="346"/>
      <c r="S609" s="346"/>
      <c r="T609" s="346"/>
      <c r="U609" s="346"/>
      <c r="V609" s="346"/>
      <c r="W609" s="346"/>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c r="AS609" s="346"/>
      <c r="AT609" s="346"/>
    </row>
    <row r="610" spans="1:46" ht="12" customHeight="1" x14ac:dyDescent="0.25">
      <c r="A610" s="346"/>
      <c r="B610" s="346"/>
      <c r="C610" s="346"/>
      <c r="D610" s="346"/>
      <c r="E610" s="346"/>
      <c r="F610" s="346"/>
      <c r="G610" s="346"/>
      <c r="H610" s="346"/>
      <c r="I610" s="346"/>
      <c r="J610" s="346"/>
      <c r="K610" s="346"/>
      <c r="L610" s="346"/>
      <c r="M610" s="346"/>
      <c r="N610" s="346"/>
      <c r="O610" s="346"/>
      <c r="P610" s="346"/>
      <c r="Q610" s="346"/>
      <c r="R610" s="346"/>
      <c r="S610" s="346"/>
      <c r="T610" s="346"/>
      <c r="U610" s="346"/>
      <c r="V610" s="346"/>
      <c r="W610" s="346"/>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c r="AS610" s="346"/>
      <c r="AT610" s="346"/>
    </row>
    <row r="611" spans="1:46" ht="12" customHeight="1" x14ac:dyDescent="0.25">
      <c r="A611" s="346"/>
      <c r="B611" s="346"/>
      <c r="C611" s="346"/>
      <c r="D611" s="346"/>
      <c r="E611" s="346"/>
      <c r="F611" s="346"/>
      <c r="G611" s="346"/>
      <c r="H611" s="346"/>
      <c r="I611" s="346"/>
      <c r="J611" s="346"/>
      <c r="K611" s="346"/>
      <c r="L611" s="346"/>
      <c r="M611" s="346"/>
      <c r="N611" s="346"/>
      <c r="O611" s="346"/>
      <c r="P611" s="346"/>
      <c r="Q611" s="346"/>
      <c r="R611" s="346"/>
      <c r="S611" s="346"/>
      <c r="T611" s="346"/>
      <c r="U611" s="346"/>
      <c r="V611" s="346"/>
      <c r="W611" s="346"/>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c r="AS611" s="346"/>
      <c r="AT611" s="346"/>
    </row>
    <row r="612" spans="1:46" ht="12" customHeight="1" x14ac:dyDescent="0.25">
      <c r="A612" s="346"/>
      <c r="B612" s="346"/>
      <c r="C612" s="346"/>
      <c r="D612" s="346"/>
      <c r="E612" s="346"/>
      <c r="F612" s="346"/>
      <c r="G612" s="346"/>
      <c r="H612" s="346"/>
      <c r="I612" s="346"/>
      <c r="J612" s="346"/>
      <c r="K612" s="346"/>
      <c r="L612" s="346"/>
      <c r="M612" s="346"/>
      <c r="N612" s="346"/>
      <c r="O612" s="346"/>
      <c r="P612" s="346"/>
      <c r="Q612" s="346"/>
      <c r="R612" s="346"/>
      <c r="S612" s="346"/>
      <c r="T612" s="346"/>
      <c r="U612" s="346"/>
      <c r="V612" s="346"/>
      <c r="W612" s="346"/>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c r="AS612" s="346"/>
      <c r="AT612" s="346"/>
    </row>
    <row r="613" spans="1:46" ht="12" customHeight="1" x14ac:dyDescent="0.25">
      <c r="A613" s="346"/>
      <c r="B613" s="346"/>
      <c r="C613" s="346"/>
      <c r="D613" s="346"/>
      <c r="E613" s="346"/>
      <c r="F613" s="346"/>
      <c r="G613" s="346"/>
      <c r="H613" s="346"/>
      <c r="I613" s="346"/>
      <c r="J613" s="346"/>
      <c r="K613" s="346"/>
      <c r="L613" s="346"/>
      <c r="M613" s="346"/>
      <c r="N613" s="346"/>
      <c r="O613" s="346"/>
      <c r="P613" s="346"/>
      <c r="Q613" s="346"/>
      <c r="R613" s="346"/>
      <c r="S613" s="346"/>
      <c r="T613" s="346"/>
      <c r="U613" s="346"/>
      <c r="V613" s="346"/>
      <c r="W613" s="346"/>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c r="AS613" s="346"/>
      <c r="AT613" s="346"/>
    </row>
    <row r="614" spans="1:46" ht="12" customHeight="1" x14ac:dyDescent="0.25">
      <c r="A614" s="346"/>
      <c r="B614" s="346"/>
      <c r="C614" s="346"/>
      <c r="D614" s="346"/>
      <c r="E614" s="346"/>
      <c r="F614" s="346"/>
      <c r="G614" s="346"/>
      <c r="H614" s="346"/>
      <c r="I614" s="346"/>
      <c r="J614" s="346"/>
      <c r="K614" s="346"/>
      <c r="L614" s="346"/>
      <c r="M614" s="346"/>
      <c r="N614" s="346"/>
      <c r="O614" s="346"/>
      <c r="P614" s="346"/>
      <c r="Q614" s="346"/>
      <c r="R614" s="346"/>
      <c r="S614" s="346"/>
      <c r="T614" s="346"/>
      <c r="U614" s="346"/>
      <c r="V614" s="346"/>
      <c r="W614" s="346"/>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c r="AS614" s="346"/>
      <c r="AT614" s="346"/>
    </row>
    <row r="615" spans="1:46" ht="12" customHeight="1" x14ac:dyDescent="0.25">
      <c r="A615" s="346"/>
      <c r="B615" s="346"/>
      <c r="C615" s="346"/>
      <c r="D615" s="346"/>
      <c r="E615" s="346"/>
      <c r="F615" s="346"/>
      <c r="G615" s="346"/>
      <c r="H615" s="346"/>
      <c r="I615" s="346"/>
      <c r="J615" s="346"/>
      <c r="K615" s="346"/>
      <c r="L615" s="346"/>
      <c r="M615" s="346"/>
      <c r="N615" s="346"/>
      <c r="O615" s="346"/>
      <c r="P615" s="346"/>
      <c r="Q615" s="346"/>
      <c r="R615" s="346"/>
      <c r="S615" s="346"/>
      <c r="T615" s="346"/>
      <c r="U615" s="346"/>
      <c r="V615" s="346"/>
      <c r="W615" s="346"/>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c r="AS615" s="346"/>
      <c r="AT615" s="346"/>
    </row>
    <row r="616" spans="1:46" ht="12" customHeight="1" x14ac:dyDescent="0.25">
      <c r="A616" s="346"/>
      <c r="B616" s="346"/>
      <c r="C616" s="346"/>
      <c r="D616" s="346"/>
      <c r="E616" s="346"/>
      <c r="F616" s="346"/>
      <c r="G616" s="346"/>
      <c r="H616" s="346"/>
      <c r="I616" s="346"/>
      <c r="J616" s="346"/>
      <c r="K616" s="346"/>
      <c r="L616" s="346"/>
      <c r="M616" s="346"/>
      <c r="N616" s="346"/>
      <c r="O616" s="346"/>
      <c r="P616" s="346"/>
      <c r="Q616" s="346"/>
      <c r="R616" s="346"/>
      <c r="S616" s="346"/>
      <c r="T616" s="346"/>
      <c r="U616" s="346"/>
      <c r="V616" s="346"/>
      <c r="W616" s="346"/>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c r="AS616" s="346"/>
      <c r="AT616" s="346"/>
    </row>
    <row r="617" spans="1:46" ht="12" customHeight="1" x14ac:dyDescent="0.25">
      <c r="A617" s="346"/>
      <c r="B617" s="346"/>
      <c r="C617" s="346"/>
      <c r="D617" s="346"/>
      <c r="E617" s="346"/>
      <c r="F617" s="346"/>
      <c r="G617" s="346"/>
      <c r="H617" s="346"/>
      <c r="I617" s="346"/>
      <c r="J617" s="346"/>
      <c r="K617" s="346"/>
      <c r="L617" s="346"/>
      <c r="M617" s="346"/>
      <c r="N617" s="346"/>
      <c r="O617" s="346"/>
      <c r="P617" s="346"/>
      <c r="Q617" s="346"/>
      <c r="R617" s="346"/>
      <c r="S617" s="346"/>
      <c r="T617" s="346"/>
      <c r="U617" s="346"/>
      <c r="V617" s="346"/>
      <c r="W617" s="346"/>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c r="AS617" s="346"/>
      <c r="AT617" s="346"/>
    </row>
    <row r="618" spans="1:46" ht="12" customHeight="1" x14ac:dyDescent="0.25">
      <c r="A618" s="346"/>
      <c r="B618" s="346"/>
      <c r="C618" s="346"/>
      <c r="D618" s="346"/>
      <c r="E618" s="346"/>
      <c r="F618" s="346"/>
      <c r="G618" s="346"/>
      <c r="H618" s="346"/>
      <c r="I618" s="346"/>
      <c r="J618" s="346"/>
      <c r="K618" s="346"/>
      <c r="L618" s="346"/>
      <c r="M618" s="346"/>
      <c r="N618" s="346"/>
      <c r="O618" s="346"/>
      <c r="P618" s="346"/>
      <c r="Q618" s="346"/>
      <c r="R618" s="346"/>
      <c r="S618" s="346"/>
      <c r="T618" s="346"/>
      <c r="U618" s="346"/>
      <c r="V618" s="346"/>
      <c r="W618" s="346"/>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c r="AS618" s="346"/>
      <c r="AT618" s="346"/>
    </row>
    <row r="619" spans="1:46" ht="12" customHeight="1" x14ac:dyDescent="0.25">
      <c r="A619" s="346"/>
      <c r="B619" s="346"/>
      <c r="C619" s="346"/>
      <c r="D619" s="346"/>
      <c r="E619" s="346"/>
      <c r="F619" s="346"/>
      <c r="G619" s="346"/>
      <c r="H619" s="346"/>
      <c r="I619" s="346"/>
      <c r="J619" s="346"/>
      <c r="K619" s="346"/>
      <c r="L619" s="346"/>
      <c r="M619" s="346"/>
      <c r="N619" s="346"/>
      <c r="O619" s="346"/>
      <c r="P619" s="346"/>
      <c r="Q619" s="346"/>
      <c r="R619" s="346"/>
      <c r="S619" s="346"/>
      <c r="T619" s="346"/>
      <c r="U619" s="346"/>
      <c r="V619" s="346"/>
      <c r="W619" s="346"/>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c r="AS619" s="346"/>
      <c r="AT619" s="346"/>
    </row>
    <row r="620" spans="1:46" ht="12" customHeight="1" x14ac:dyDescent="0.25">
      <c r="A620" s="346"/>
      <c r="B620" s="346"/>
      <c r="C620" s="346"/>
      <c r="D620" s="346"/>
      <c r="E620" s="346"/>
      <c r="F620" s="346"/>
      <c r="G620" s="346"/>
      <c r="H620" s="346"/>
      <c r="I620" s="346"/>
      <c r="J620" s="346"/>
      <c r="K620" s="346"/>
      <c r="L620" s="346"/>
      <c r="M620" s="346"/>
      <c r="N620" s="346"/>
      <c r="O620" s="346"/>
      <c r="P620" s="346"/>
      <c r="Q620" s="346"/>
      <c r="R620" s="346"/>
      <c r="S620" s="346"/>
      <c r="T620" s="346"/>
      <c r="U620" s="346"/>
      <c r="V620" s="346"/>
      <c r="W620" s="346"/>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c r="AS620" s="346"/>
      <c r="AT620" s="346"/>
    </row>
    <row r="621" spans="1:46" ht="12" customHeight="1" x14ac:dyDescent="0.25">
      <c r="A621" s="346"/>
      <c r="B621" s="346"/>
      <c r="C621" s="346"/>
      <c r="D621" s="346"/>
      <c r="E621" s="346"/>
      <c r="F621" s="346"/>
      <c r="G621" s="346"/>
      <c r="H621" s="346"/>
      <c r="I621" s="346"/>
      <c r="J621" s="346"/>
      <c r="K621" s="346"/>
      <c r="L621" s="346"/>
      <c r="M621" s="346"/>
      <c r="N621" s="346"/>
      <c r="O621" s="346"/>
      <c r="P621" s="346"/>
      <c r="Q621" s="346"/>
      <c r="R621" s="346"/>
      <c r="S621" s="346"/>
      <c r="T621" s="346"/>
      <c r="U621" s="346"/>
      <c r="V621" s="346"/>
      <c r="W621" s="346"/>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c r="AS621" s="346"/>
      <c r="AT621" s="346"/>
    </row>
    <row r="622" spans="1:46" ht="12" customHeight="1" x14ac:dyDescent="0.25">
      <c r="A622" s="346"/>
      <c r="B622" s="346"/>
      <c r="C622" s="346"/>
      <c r="D622" s="346"/>
      <c r="E622" s="346"/>
      <c r="F622" s="346"/>
      <c r="G622" s="346"/>
      <c r="H622" s="346"/>
      <c r="I622" s="346"/>
      <c r="J622" s="346"/>
      <c r="K622" s="346"/>
      <c r="L622" s="346"/>
      <c r="M622" s="346"/>
      <c r="N622" s="346"/>
      <c r="O622" s="346"/>
      <c r="P622" s="346"/>
      <c r="Q622" s="346"/>
      <c r="R622" s="346"/>
      <c r="S622" s="346"/>
      <c r="T622" s="346"/>
      <c r="U622" s="346"/>
      <c r="V622" s="346"/>
      <c r="W622" s="346"/>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c r="AS622" s="346"/>
      <c r="AT622" s="346"/>
    </row>
    <row r="623" spans="1:46" ht="12" customHeight="1" x14ac:dyDescent="0.25">
      <c r="A623" s="346"/>
      <c r="B623" s="346"/>
      <c r="C623" s="346"/>
      <c r="D623" s="346"/>
      <c r="E623" s="346"/>
      <c r="F623" s="346"/>
      <c r="G623" s="346"/>
      <c r="H623" s="346"/>
      <c r="I623" s="346"/>
      <c r="J623" s="346"/>
      <c r="K623" s="346"/>
      <c r="L623" s="346"/>
      <c r="M623" s="346"/>
      <c r="N623" s="346"/>
      <c r="O623" s="346"/>
      <c r="P623" s="346"/>
      <c r="Q623" s="346"/>
      <c r="R623" s="346"/>
      <c r="S623" s="346"/>
      <c r="T623" s="346"/>
      <c r="U623" s="346"/>
      <c r="V623" s="346"/>
      <c r="W623" s="346"/>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c r="AS623" s="346"/>
      <c r="AT623" s="346"/>
    </row>
    <row r="624" spans="1:46" ht="12" customHeight="1" x14ac:dyDescent="0.25">
      <c r="A624" s="346"/>
      <c r="B624" s="346"/>
      <c r="C624" s="346"/>
      <c r="D624" s="346"/>
      <c r="E624" s="346"/>
      <c r="F624" s="346"/>
      <c r="G624" s="346"/>
      <c r="H624" s="346"/>
      <c r="I624" s="346"/>
      <c r="J624" s="346"/>
      <c r="K624" s="346"/>
      <c r="L624" s="346"/>
      <c r="M624" s="346"/>
      <c r="N624" s="346"/>
      <c r="O624" s="346"/>
      <c r="P624" s="346"/>
      <c r="Q624" s="346"/>
      <c r="R624" s="346"/>
      <c r="S624" s="346"/>
      <c r="T624" s="346"/>
      <c r="U624" s="346"/>
      <c r="V624" s="346"/>
      <c r="W624" s="346"/>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c r="AS624" s="346"/>
      <c r="AT624" s="346"/>
    </row>
    <row r="625" spans="1:46" ht="12" customHeight="1" x14ac:dyDescent="0.25">
      <c r="A625" s="346"/>
      <c r="B625" s="346"/>
      <c r="C625" s="346"/>
      <c r="D625" s="346"/>
      <c r="E625" s="346"/>
      <c r="F625" s="346"/>
      <c r="G625" s="346"/>
      <c r="H625" s="346"/>
      <c r="I625" s="346"/>
      <c r="J625" s="346"/>
      <c r="K625" s="346"/>
      <c r="L625" s="346"/>
      <c r="M625" s="346"/>
      <c r="N625" s="346"/>
      <c r="O625" s="346"/>
      <c r="P625" s="346"/>
      <c r="Q625" s="346"/>
      <c r="R625" s="346"/>
      <c r="S625" s="346"/>
      <c r="T625" s="346"/>
      <c r="U625" s="346"/>
      <c r="V625" s="346"/>
      <c r="W625" s="346"/>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c r="AS625" s="346"/>
      <c r="AT625" s="346"/>
    </row>
    <row r="626" spans="1:46" ht="12" customHeight="1" x14ac:dyDescent="0.25">
      <c r="A626" s="346"/>
      <c r="B626" s="346"/>
      <c r="C626" s="346"/>
      <c r="D626" s="346"/>
      <c r="E626" s="346"/>
      <c r="F626" s="346"/>
      <c r="G626" s="346"/>
      <c r="H626" s="346"/>
      <c r="I626" s="346"/>
      <c r="J626" s="346"/>
      <c r="K626" s="346"/>
      <c r="L626" s="346"/>
      <c r="M626" s="346"/>
      <c r="N626" s="346"/>
      <c r="O626" s="346"/>
      <c r="P626" s="346"/>
      <c r="Q626" s="346"/>
      <c r="R626" s="346"/>
      <c r="S626" s="346"/>
      <c r="T626" s="346"/>
      <c r="U626" s="346"/>
      <c r="V626" s="346"/>
      <c r="W626" s="346"/>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c r="AS626" s="346"/>
      <c r="AT626" s="346"/>
    </row>
    <row r="627" spans="1:46" ht="12" customHeight="1" x14ac:dyDescent="0.25">
      <c r="A627" s="346"/>
      <c r="B627" s="346"/>
      <c r="C627" s="346"/>
      <c r="D627" s="346"/>
      <c r="E627" s="346"/>
      <c r="F627" s="346"/>
      <c r="G627" s="346"/>
      <c r="H627" s="346"/>
      <c r="I627" s="346"/>
      <c r="J627" s="346"/>
      <c r="K627" s="346"/>
      <c r="L627" s="346"/>
      <c r="M627" s="346"/>
      <c r="N627" s="346"/>
      <c r="O627" s="346"/>
      <c r="P627" s="346"/>
      <c r="Q627" s="346"/>
      <c r="R627" s="346"/>
      <c r="S627" s="346"/>
      <c r="T627" s="346"/>
      <c r="U627" s="346"/>
      <c r="V627" s="346"/>
      <c r="W627" s="346"/>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c r="AS627" s="346"/>
      <c r="AT627" s="346"/>
    </row>
    <row r="628" spans="1:46" ht="12" customHeight="1" x14ac:dyDescent="0.25">
      <c r="A628" s="346"/>
      <c r="B628" s="346"/>
      <c r="C628" s="346"/>
      <c r="D628" s="346"/>
      <c r="E628" s="346"/>
      <c r="F628" s="346"/>
      <c r="G628" s="346"/>
      <c r="H628" s="346"/>
      <c r="I628" s="346"/>
      <c r="J628" s="346"/>
      <c r="K628" s="346"/>
      <c r="L628" s="346"/>
      <c r="M628" s="346"/>
      <c r="N628" s="346"/>
      <c r="O628" s="346"/>
      <c r="P628" s="346"/>
      <c r="Q628" s="346"/>
      <c r="R628" s="346"/>
      <c r="S628" s="346"/>
      <c r="T628" s="346"/>
      <c r="U628" s="346"/>
      <c r="V628" s="346"/>
      <c r="W628" s="346"/>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c r="AS628" s="346"/>
      <c r="AT628" s="346"/>
    </row>
    <row r="629" spans="1:46" ht="12" customHeight="1" x14ac:dyDescent="0.25">
      <c r="A629" s="346"/>
      <c r="B629" s="346"/>
      <c r="C629" s="346"/>
      <c r="D629" s="346"/>
      <c r="E629" s="346"/>
      <c r="F629" s="346"/>
      <c r="G629" s="346"/>
      <c r="H629" s="346"/>
      <c r="I629" s="346"/>
      <c r="J629" s="346"/>
      <c r="K629" s="346"/>
      <c r="L629" s="346"/>
      <c r="M629" s="346"/>
      <c r="N629" s="346"/>
      <c r="O629" s="346"/>
      <c r="P629" s="346"/>
      <c r="Q629" s="346"/>
      <c r="R629" s="346"/>
      <c r="S629" s="346"/>
      <c r="T629" s="346"/>
      <c r="U629" s="346"/>
      <c r="V629" s="346"/>
      <c r="W629" s="346"/>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c r="AS629" s="346"/>
      <c r="AT629" s="346"/>
    </row>
    <row r="630" spans="1:46" ht="12" customHeight="1" x14ac:dyDescent="0.25">
      <c r="A630" s="346"/>
      <c r="B630" s="346"/>
      <c r="C630" s="346"/>
      <c r="D630" s="346"/>
      <c r="E630" s="346"/>
      <c r="F630" s="346"/>
      <c r="G630" s="346"/>
      <c r="H630" s="346"/>
      <c r="I630" s="346"/>
      <c r="J630" s="346"/>
      <c r="K630" s="346"/>
      <c r="L630" s="346"/>
      <c r="M630" s="346"/>
      <c r="N630" s="346"/>
      <c r="O630" s="346"/>
      <c r="P630" s="346"/>
      <c r="Q630" s="346"/>
      <c r="R630" s="346"/>
      <c r="S630" s="346"/>
      <c r="T630" s="346"/>
      <c r="U630" s="346"/>
      <c r="V630" s="346"/>
      <c r="W630" s="346"/>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c r="AS630" s="346"/>
      <c r="AT630" s="346"/>
    </row>
    <row r="631" spans="1:46" ht="12" customHeight="1" x14ac:dyDescent="0.25">
      <c r="A631" s="346"/>
      <c r="B631" s="346"/>
      <c r="C631" s="346"/>
      <c r="D631" s="346"/>
      <c r="E631" s="346"/>
      <c r="F631" s="346"/>
      <c r="G631" s="346"/>
      <c r="H631" s="346"/>
      <c r="I631" s="346"/>
      <c r="J631" s="346"/>
      <c r="K631" s="346"/>
      <c r="L631" s="346"/>
      <c r="M631" s="346"/>
      <c r="N631" s="346"/>
      <c r="O631" s="346"/>
      <c r="P631" s="346"/>
      <c r="Q631" s="346"/>
      <c r="R631" s="346"/>
      <c r="S631" s="346"/>
      <c r="T631" s="346"/>
      <c r="U631" s="346"/>
      <c r="V631" s="346"/>
      <c r="W631" s="346"/>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c r="AS631" s="346"/>
      <c r="AT631" s="346"/>
    </row>
    <row r="632" spans="1:46" ht="12" customHeight="1" x14ac:dyDescent="0.25">
      <c r="A632" s="346"/>
      <c r="B632" s="346"/>
      <c r="C632" s="346"/>
      <c r="D632" s="346"/>
      <c r="E632" s="346"/>
      <c r="F632" s="346"/>
      <c r="G632" s="346"/>
      <c r="H632" s="346"/>
      <c r="I632" s="346"/>
      <c r="J632" s="346"/>
      <c r="K632" s="346"/>
      <c r="L632" s="346"/>
      <c r="M632" s="346"/>
      <c r="N632" s="346"/>
      <c r="O632" s="346"/>
      <c r="P632" s="346"/>
      <c r="Q632" s="346"/>
      <c r="R632" s="346"/>
      <c r="S632" s="346"/>
      <c r="T632" s="346"/>
      <c r="U632" s="346"/>
      <c r="V632" s="346"/>
      <c r="W632" s="346"/>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c r="AS632" s="346"/>
      <c r="AT632" s="346"/>
    </row>
    <row r="633" spans="1:46" ht="12" customHeight="1" x14ac:dyDescent="0.25">
      <c r="A633" s="346"/>
      <c r="B633" s="346"/>
      <c r="C633" s="346"/>
      <c r="D633" s="346"/>
      <c r="E633" s="346"/>
      <c r="F633" s="346"/>
      <c r="G633" s="346"/>
      <c r="H633" s="346"/>
      <c r="I633" s="346"/>
      <c r="J633" s="346"/>
      <c r="K633" s="346"/>
      <c r="L633" s="346"/>
      <c r="M633" s="346"/>
      <c r="N633" s="346"/>
      <c r="O633" s="346"/>
      <c r="P633" s="346"/>
      <c r="Q633" s="346"/>
      <c r="R633" s="346"/>
      <c r="S633" s="346"/>
      <c r="T633" s="346"/>
      <c r="U633" s="346"/>
      <c r="V633" s="346"/>
      <c r="W633" s="346"/>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c r="AS633" s="346"/>
      <c r="AT633" s="346"/>
    </row>
    <row r="634" spans="1:46" ht="12" customHeight="1" x14ac:dyDescent="0.25">
      <c r="A634" s="346"/>
      <c r="B634" s="346"/>
      <c r="C634" s="346"/>
      <c r="D634" s="346"/>
      <c r="E634" s="346"/>
      <c r="F634" s="346"/>
      <c r="G634" s="346"/>
      <c r="H634" s="346"/>
      <c r="I634" s="346"/>
      <c r="J634" s="346"/>
      <c r="K634" s="346"/>
      <c r="L634" s="346"/>
      <c r="M634" s="346"/>
      <c r="N634" s="346"/>
      <c r="O634" s="346"/>
      <c r="P634" s="346"/>
      <c r="Q634" s="346"/>
      <c r="R634" s="346"/>
      <c r="S634" s="346"/>
      <c r="T634" s="346"/>
      <c r="U634" s="346"/>
      <c r="V634" s="346"/>
      <c r="W634" s="346"/>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c r="AS634" s="346"/>
      <c r="AT634" s="346"/>
    </row>
    <row r="635" spans="1:46" ht="12" customHeight="1" x14ac:dyDescent="0.25">
      <c r="A635" s="346"/>
      <c r="B635" s="346"/>
      <c r="C635" s="346"/>
      <c r="D635" s="346"/>
      <c r="E635" s="346"/>
      <c r="F635" s="346"/>
      <c r="G635" s="346"/>
      <c r="H635" s="346"/>
      <c r="I635" s="346"/>
      <c r="J635" s="346"/>
      <c r="K635" s="346"/>
      <c r="L635" s="346"/>
      <c r="M635" s="346"/>
      <c r="N635" s="346"/>
      <c r="O635" s="346"/>
      <c r="P635" s="346"/>
      <c r="Q635" s="346"/>
      <c r="R635" s="346"/>
      <c r="S635" s="346"/>
      <c r="T635" s="346"/>
      <c r="U635" s="346"/>
      <c r="V635" s="346"/>
      <c r="W635" s="346"/>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c r="AS635" s="346"/>
      <c r="AT635" s="346"/>
    </row>
    <row r="636" spans="1:46" ht="12" customHeight="1" x14ac:dyDescent="0.25">
      <c r="A636" s="346"/>
      <c r="B636" s="346"/>
      <c r="C636" s="346"/>
      <c r="D636" s="346"/>
      <c r="E636" s="346"/>
      <c r="F636" s="346"/>
      <c r="G636" s="346"/>
      <c r="H636" s="346"/>
      <c r="I636" s="346"/>
      <c r="J636" s="346"/>
      <c r="K636" s="346"/>
      <c r="L636" s="346"/>
      <c r="M636" s="346"/>
      <c r="N636" s="346"/>
      <c r="O636" s="346"/>
      <c r="P636" s="346"/>
      <c r="Q636" s="346"/>
      <c r="R636" s="346"/>
      <c r="S636" s="346"/>
      <c r="T636" s="346"/>
      <c r="U636" s="346"/>
      <c r="V636" s="346"/>
      <c r="W636" s="346"/>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c r="AS636" s="346"/>
      <c r="AT636" s="346"/>
    </row>
    <row r="637" spans="1:46" ht="12" customHeight="1" x14ac:dyDescent="0.25">
      <c r="A637" s="346"/>
      <c r="B637" s="346"/>
      <c r="C637" s="346"/>
      <c r="D637" s="346"/>
      <c r="E637" s="346"/>
      <c r="F637" s="346"/>
      <c r="G637" s="346"/>
      <c r="H637" s="346"/>
      <c r="I637" s="346"/>
      <c r="J637" s="346"/>
      <c r="K637" s="346"/>
      <c r="L637" s="346"/>
      <c r="M637" s="346"/>
      <c r="N637" s="346"/>
      <c r="O637" s="346"/>
      <c r="P637" s="346"/>
      <c r="Q637" s="346"/>
      <c r="R637" s="346"/>
      <c r="S637" s="346"/>
      <c r="T637" s="346"/>
      <c r="U637" s="346"/>
      <c r="V637" s="346"/>
      <c r="W637" s="346"/>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c r="AS637" s="346"/>
      <c r="AT637" s="346"/>
    </row>
    <row r="638" spans="1:46" ht="12" customHeight="1" x14ac:dyDescent="0.25">
      <c r="A638" s="346"/>
      <c r="B638" s="346"/>
      <c r="C638" s="346"/>
      <c r="D638" s="346"/>
      <c r="E638" s="346"/>
      <c r="F638" s="346"/>
      <c r="G638" s="346"/>
      <c r="H638" s="346"/>
      <c r="I638" s="346"/>
      <c r="J638" s="346"/>
      <c r="K638" s="346"/>
      <c r="L638" s="346"/>
      <c r="M638" s="346"/>
      <c r="N638" s="346"/>
      <c r="O638" s="346"/>
      <c r="P638" s="346"/>
      <c r="Q638" s="346"/>
      <c r="R638" s="346"/>
      <c r="S638" s="346"/>
      <c r="T638" s="346"/>
      <c r="U638" s="346"/>
      <c r="V638" s="346"/>
      <c r="W638" s="346"/>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c r="AS638" s="346"/>
      <c r="AT638" s="346"/>
    </row>
    <row r="639" spans="1:46" ht="12" customHeight="1" x14ac:dyDescent="0.25">
      <c r="A639" s="346"/>
      <c r="B639" s="346"/>
      <c r="C639" s="346"/>
      <c r="D639" s="346"/>
      <c r="E639" s="346"/>
      <c r="F639" s="346"/>
      <c r="G639" s="346"/>
      <c r="H639" s="346"/>
      <c r="I639" s="346"/>
      <c r="J639" s="346"/>
      <c r="K639" s="346"/>
      <c r="L639" s="346"/>
      <c r="M639" s="346"/>
      <c r="N639" s="346"/>
      <c r="O639" s="346"/>
      <c r="P639" s="346"/>
      <c r="Q639" s="346"/>
      <c r="R639" s="346"/>
      <c r="S639" s="346"/>
      <c r="T639" s="346"/>
      <c r="U639" s="346"/>
      <c r="V639" s="346"/>
      <c r="W639" s="346"/>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c r="AS639" s="346"/>
      <c r="AT639" s="346"/>
    </row>
    <row r="640" spans="1:46" ht="12" customHeight="1" x14ac:dyDescent="0.25">
      <c r="A640" s="346"/>
      <c r="B640" s="346"/>
      <c r="C640" s="346"/>
      <c r="D640" s="346"/>
      <c r="E640" s="346"/>
      <c r="F640" s="346"/>
      <c r="G640" s="346"/>
      <c r="H640" s="346"/>
      <c r="I640" s="346"/>
      <c r="J640" s="346"/>
      <c r="K640" s="346"/>
      <c r="L640" s="346"/>
      <c r="M640" s="346"/>
      <c r="N640" s="346"/>
      <c r="O640" s="346"/>
      <c r="P640" s="346"/>
      <c r="Q640" s="346"/>
      <c r="R640" s="346"/>
      <c r="S640" s="346"/>
      <c r="T640" s="346"/>
      <c r="U640" s="346"/>
      <c r="V640" s="346"/>
      <c r="W640" s="346"/>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c r="AS640" s="346"/>
      <c r="AT640" s="346"/>
    </row>
    <row r="641" spans="1:46" ht="12" customHeight="1" x14ac:dyDescent="0.25">
      <c r="A641" s="346"/>
      <c r="B641" s="346"/>
      <c r="C641" s="346"/>
      <c r="D641" s="346"/>
      <c r="E641" s="346"/>
      <c r="F641" s="346"/>
      <c r="G641" s="346"/>
      <c r="H641" s="346"/>
      <c r="I641" s="346"/>
      <c r="J641" s="346"/>
      <c r="K641" s="346"/>
      <c r="L641" s="346"/>
      <c r="M641" s="346"/>
      <c r="N641" s="346"/>
      <c r="O641" s="346"/>
      <c r="P641" s="346"/>
      <c r="Q641" s="346"/>
      <c r="R641" s="346"/>
      <c r="S641" s="346"/>
      <c r="T641" s="346"/>
      <c r="U641" s="346"/>
      <c r="V641" s="346"/>
      <c r="W641" s="346"/>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c r="AS641" s="346"/>
      <c r="AT641" s="346"/>
    </row>
    <row r="642" spans="1:46" ht="12" customHeight="1" x14ac:dyDescent="0.25">
      <c r="A642" s="346"/>
      <c r="B642" s="346"/>
      <c r="C642" s="346"/>
      <c r="D642" s="346"/>
      <c r="E642" s="346"/>
      <c r="F642" s="346"/>
      <c r="G642" s="346"/>
      <c r="H642" s="346"/>
      <c r="I642" s="346"/>
      <c r="J642" s="346"/>
      <c r="K642" s="346"/>
      <c r="L642" s="346"/>
      <c r="M642" s="346"/>
      <c r="N642" s="346"/>
      <c r="O642" s="346"/>
      <c r="P642" s="346"/>
      <c r="Q642" s="346"/>
      <c r="R642" s="346"/>
      <c r="S642" s="346"/>
      <c r="T642" s="346"/>
      <c r="U642" s="346"/>
      <c r="V642" s="346"/>
      <c r="W642" s="346"/>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c r="AS642" s="346"/>
      <c r="AT642" s="346"/>
    </row>
    <row r="643" spans="1:46" ht="12" customHeight="1" x14ac:dyDescent="0.25">
      <c r="A643" s="346"/>
      <c r="B643" s="346"/>
      <c r="C643" s="346"/>
      <c r="D643" s="346"/>
      <c r="E643" s="346"/>
      <c r="F643" s="346"/>
      <c r="G643" s="346"/>
      <c r="H643" s="346"/>
      <c r="I643" s="346"/>
      <c r="J643" s="346"/>
      <c r="K643" s="346"/>
      <c r="L643" s="346"/>
      <c r="M643" s="346"/>
      <c r="N643" s="346"/>
      <c r="O643" s="346"/>
      <c r="P643" s="346"/>
      <c r="Q643" s="346"/>
      <c r="R643" s="346"/>
      <c r="S643" s="346"/>
      <c r="T643" s="346"/>
      <c r="U643" s="346"/>
      <c r="V643" s="346"/>
      <c r="W643" s="346"/>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c r="AS643" s="346"/>
      <c r="AT643" s="346"/>
    </row>
    <row r="644" spans="1:46" ht="12" customHeight="1" x14ac:dyDescent="0.25">
      <c r="A644" s="346"/>
      <c r="B644" s="346"/>
      <c r="C644" s="346"/>
      <c r="D644" s="346"/>
      <c r="E644" s="346"/>
      <c r="F644" s="346"/>
      <c r="G644" s="346"/>
      <c r="H644" s="346"/>
      <c r="I644" s="346"/>
      <c r="J644" s="346"/>
      <c r="K644" s="346"/>
      <c r="L644" s="346"/>
      <c r="M644" s="346"/>
      <c r="N644" s="346"/>
      <c r="O644" s="346"/>
      <c r="P644" s="346"/>
      <c r="Q644" s="346"/>
      <c r="R644" s="346"/>
      <c r="S644" s="346"/>
      <c r="T644" s="346"/>
      <c r="U644" s="346"/>
      <c r="V644" s="346"/>
      <c r="W644" s="346"/>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c r="AS644" s="346"/>
      <c r="AT644" s="346"/>
    </row>
    <row r="645" spans="1:46" ht="12" customHeight="1" x14ac:dyDescent="0.25">
      <c r="A645" s="346"/>
      <c r="B645" s="346"/>
      <c r="C645" s="346"/>
      <c r="D645" s="346"/>
      <c r="E645" s="346"/>
      <c r="F645" s="346"/>
      <c r="G645" s="346"/>
      <c r="H645" s="346"/>
      <c r="I645" s="346"/>
      <c r="J645" s="346"/>
      <c r="K645" s="346"/>
      <c r="L645" s="346"/>
      <c r="M645" s="346"/>
      <c r="N645" s="346"/>
      <c r="O645" s="346"/>
      <c r="P645" s="346"/>
      <c r="Q645" s="346"/>
      <c r="R645" s="346"/>
      <c r="S645" s="346"/>
      <c r="T645" s="346"/>
      <c r="U645" s="346"/>
      <c r="V645" s="346"/>
      <c r="W645" s="346"/>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c r="AS645" s="346"/>
      <c r="AT645" s="346"/>
    </row>
    <row r="646" spans="1:46" ht="12" customHeight="1" x14ac:dyDescent="0.25">
      <c r="A646" s="346"/>
      <c r="B646" s="346"/>
      <c r="C646" s="346"/>
      <c r="D646" s="346"/>
      <c r="E646" s="346"/>
      <c r="F646" s="346"/>
      <c r="G646" s="346"/>
      <c r="H646" s="346"/>
      <c r="I646" s="346"/>
      <c r="J646" s="346"/>
      <c r="K646" s="346"/>
      <c r="L646" s="346"/>
      <c r="M646" s="346"/>
      <c r="N646" s="346"/>
      <c r="O646" s="346"/>
      <c r="P646" s="346"/>
      <c r="Q646" s="346"/>
      <c r="R646" s="346"/>
      <c r="S646" s="346"/>
      <c r="T646" s="346"/>
      <c r="U646" s="346"/>
      <c r="V646" s="346"/>
      <c r="W646" s="346"/>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c r="AS646" s="346"/>
      <c r="AT646" s="346"/>
    </row>
    <row r="647" spans="1:46" ht="12" customHeight="1" x14ac:dyDescent="0.25">
      <c r="A647" s="346"/>
      <c r="B647" s="346"/>
      <c r="C647" s="346"/>
      <c r="D647" s="346"/>
      <c r="E647" s="346"/>
      <c r="F647" s="346"/>
      <c r="G647" s="346"/>
      <c r="H647" s="346"/>
      <c r="I647" s="346"/>
      <c r="J647" s="346"/>
      <c r="K647" s="346"/>
      <c r="L647" s="346"/>
      <c r="M647" s="346"/>
      <c r="N647" s="346"/>
      <c r="O647" s="346"/>
      <c r="P647" s="346"/>
      <c r="Q647" s="346"/>
      <c r="R647" s="346"/>
      <c r="S647" s="346"/>
      <c r="T647" s="346"/>
      <c r="U647" s="346"/>
      <c r="V647" s="346"/>
      <c r="W647" s="346"/>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c r="AS647" s="346"/>
      <c r="AT647" s="346"/>
    </row>
    <row r="648" spans="1:46" ht="12" customHeight="1" x14ac:dyDescent="0.25">
      <c r="A648" s="346"/>
      <c r="B648" s="346"/>
      <c r="C648" s="346"/>
      <c r="D648" s="346"/>
      <c r="E648" s="346"/>
      <c r="F648" s="346"/>
      <c r="G648" s="346"/>
      <c r="H648" s="346"/>
      <c r="I648" s="346"/>
      <c r="J648" s="346"/>
      <c r="K648" s="346"/>
      <c r="L648" s="346"/>
      <c r="M648" s="346"/>
      <c r="N648" s="346"/>
      <c r="O648" s="346"/>
      <c r="P648" s="346"/>
      <c r="Q648" s="346"/>
      <c r="R648" s="346"/>
      <c r="S648" s="346"/>
      <c r="T648" s="346"/>
      <c r="U648" s="346"/>
      <c r="V648" s="346"/>
      <c r="W648" s="346"/>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c r="AS648" s="346"/>
      <c r="AT648" s="346"/>
    </row>
    <row r="649" spans="1:46" ht="12" customHeight="1" x14ac:dyDescent="0.25">
      <c r="A649" s="346"/>
      <c r="B649" s="346"/>
      <c r="C649" s="346"/>
      <c r="D649" s="346"/>
      <c r="E649" s="346"/>
      <c r="F649" s="346"/>
      <c r="G649" s="346"/>
      <c r="H649" s="346"/>
      <c r="I649" s="346"/>
      <c r="J649" s="346"/>
      <c r="K649" s="346"/>
      <c r="L649" s="346"/>
      <c r="M649" s="346"/>
      <c r="N649" s="346"/>
      <c r="O649" s="346"/>
      <c r="P649" s="346"/>
      <c r="Q649" s="346"/>
      <c r="R649" s="346"/>
      <c r="S649" s="346"/>
      <c r="T649" s="346"/>
      <c r="U649" s="346"/>
      <c r="V649" s="346"/>
      <c r="W649" s="346"/>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c r="AS649" s="346"/>
      <c r="AT649" s="346"/>
    </row>
    <row r="650" spans="1:46" ht="12" customHeight="1" x14ac:dyDescent="0.25">
      <c r="A650" s="346"/>
      <c r="B650" s="346"/>
      <c r="C650" s="346"/>
      <c r="D650" s="346"/>
      <c r="E650" s="346"/>
      <c r="F650" s="346"/>
      <c r="G650" s="346"/>
      <c r="H650" s="346"/>
      <c r="I650" s="346"/>
      <c r="J650" s="346"/>
      <c r="K650" s="346"/>
      <c r="L650" s="346"/>
      <c r="M650" s="346"/>
      <c r="N650" s="346"/>
      <c r="O650" s="346"/>
      <c r="P650" s="346"/>
      <c r="Q650" s="346"/>
      <c r="R650" s="346"/>
      <c r="S650" s="346"/>
      <c r="T650" s="346"/>
      <c r="U650" s="346"/>
      <c r="V650" s="346"/>
      <c r="W650" s="346"/>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c r="AS650" s="346"/>
      <c r="AT650" s="346"/>
    </row>
    <row r="651" spans="1:46" ht="12" customHeight="1" x14ac:dyDescent="0.25">
      <c r="A651" s="346"/>
      <c r="B651" s="346"/>
      <c r="C651" s="346"/>
      <c r="D651" s="346"/>
      <c r="E651" s="346"/>
      <c r="F651" s="346"/>
      <c r="G651" s="346"/>
      <c r="H651" s="346"/>
      <c r="I651" s="346"/>
      <c r="J651" s="346"/>
      <c r="K651" s="346"/>
      <c r="L651" s="346"/>
      <c r="M651" s="346"/>
      <c r="N651" s="346"/>
      <c r="O651" s="346"/>
      <c r="P651" s="346"/>
      <c r="Q651" s="346"/>
      <c r="R651" s="346"/>
      <c r="S651" s="346"/>
      <c r="T651" s="346"/>
      <c r="U651" s="346"/>
      <c r="V651" s="346"/>
      <c r="W651" s="346"/>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c r="AS651" s="346"/>
      <c r="AT651" s="346"/>
    </row>
    <row r="652" spans="1:46" ht="12" customHeight="1" x14ac:dyDescent="0.25">
      <c r="A652" s="346"/>
      <c r="B652" s="346"/>
      <c r="C652" s="346"/>
      <c r="D652" s="346"/>
      <c r="E652" s="346"/>
      <c r="F652" s="346"/>
      <c r="G652" s="346"/>
      <c r="H652" s="346"/>
      <c r="I652" s="346"/>
      <c r="J652" s="346"/>
      <c r="K652" s="346"/>
      <c r="L652" s="346"/>
      <c r="M652" s="346"/>
      <c r="N652" s="346"/>
      <c r="O652" s="346"/>
      <c r="P652" s="346"/>
      <c r="Q652" s="346"/>
      <c r="R652" s="346"/>
      <c r="S652" s="346"/>
      <c r="T652" s="346"/>
      <c r="U652" s="346"/>
      <c r="V652" s="346"/>
      <c r="W652" s="346"/>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c r="AS652" s="346"/>
      <c r="AT652" s="346"/>
    </row>
    <row r="653" spans="1:46" ht="12" customHeight="1" x14ac:dyDescent="0.25">
      <c r="A653" s="346"/>
      <c r="B653" s="346"/>
      <c r="C653" s="346"/>
      <c r="D653" s="346"/>
      <c r="E653" s="346"/>
      <c r="F653" s="346"/>
      <c r="G653" s="346"/>
      <c r="H653" s="346"/>
      <c r="I653" s="346"/>
      <c r="J653" s="346"/>
      <c r="K653" s="346"/>
      <c r="L653" s="346"/>
      <c r="M653" s="346"/>
      <c r="N653" s="346"/>
      <c r="O653" s="346"/>
      <c r="P653" s="346"/>
      <c r="Q653" s="346"/>
      <c r="R653" s="346"/>
      <c r="S653" s="346"/>
      <c r="T653" s="346"/>
      <c r="U653" s="346"/>
      <c r="V653" s="346"/>
      <c r="W653" s="346"/>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c r="AS653" s="346"/>
      <c r="AT653" s="346"/>
    </row>
    <row r="654" spans="1:46" ht="12" customHeight="1" x14ac:dyDescent="0.25">
      <c r="A654" s="346"/>
      <c r="B654" s="346"/>
      <c r="C654" s="346"/>
      <c r="D654" s="346"/>
      <c r="E654" s="346"/>
      <c r="F654" s="346"/>
      <c r="G654" s="346"/>
      <c r="H654" s="346"/>
      <c r="I654" s="346"/>
      <c r="J654" s="346"/>
      <c r="K654" s="346"/>
      <c r="L654" s="346"/>
      <c r="M654" s="346"/>
      <c r="N654" s="346"/>
      <c r="O654" s="346"/>
      <c r="P654" s="346"/>
      <c r="Q654" s="346"/>
      <c r="R654" s="346"/>
      <c r="S654" s="346"/>
      <c r="T654" s="346"/>
      <c r="U654" s="346"/>
      <c r="V654" s="346"/>
      <c r="W654" s="346"/>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c r="AS654" s="346"/>
      <c r="AT654" s="346"/>
    </row>
    <row r="655" spans="1:46" ht="12" customHeight="1" x14ac:dyDescent="0.25">
      <c r="A655" s="346"/>
      <c r="B655" s="346"/>
      <c r="C655" s="346"/>
      <c r="D655" s="346"/>
      <c r="E655" s="346"/>
      <c r="F655" s="346"/>
      <c r="G655" s="346"/>
      <c r="H655" s="346"/>
      <c r="I655" s="346"/>
      <c r="J655" s="346"/>
      <c r="K655" s="346"/>
      <c r="L655" s="346"/>
      <c r="M655" s="346"/>
      <c r="N655" s="346"/>
      <c r="O655" s="346"/>
      <c r="P655" s="346"/>
      <c r="Q655" s="346"/>
      <c r="R655" s="346"/>
      <c r="S655" s="346"/>
      <c r="T655" s="346"/>
      <c r="U655" s="346"/>
      <c r="V655" s="346"/>
      <c r="W655" s="346"/>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c r="AS655" s="346"/>
      <c r="AT655" s="346"/>
    </row>
    <row r="656" spans="1:46" ht="12" customHeight="1" x14ac:dyDescent="0.25">
      <c r="A656" s="346"/>
      <c r="B656" s="346"/>
      <c r="C656" s="346"/>
      <c r="D656" s="346"/>
      <c r="E656" s="346"/>
      <c r="F656" s="346"/>
      <c r="G656" s="346"/>
      <c r="H656" s="346"/>
      <c r="I656" s="346"/>
      <c r="J656" s="346"/>
      <c r="K656" s="346"/>
      <c r="L656" s="346"/>
      <c r="M656" s="346"/>
      <c r="N656" s="346"/>
      <c r="O656" s="346"/>
      <c r="P656" s="346"/>
      <c r="Q656" s="346"/>
      <c r="R656" s="346"/>
      <c r="S656" s="346"/>
      <c r="T656" s="346"/>
      <c r="U656" s="346"/>
      <c r="V656" s="346"/>
      <c r="W656" s="346"/>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c r="AS656" s="346"/>
      <c r="AT656" s="346"/>
    </row>
    <row r="657" spans="1:46" ht="12" customHeight="1" x14ac:dyDescent="0.25">
      <c r="A657" s="346"/>
      <c r="B657" s="346"/>
      <c r="C657" s="346"/>
      <c r="D657" s="346"/>
      <c r="E657" s="346"/>
      <c r="F657" s="346"/>
      <c r="G657" s="346"/>
      <c r="H657" s="346"/>
      <c r="I657" s="346"/>
      <c r="J657" s="346"/>
      <c r="K657" s="346"/>
      <c r="L657" s="346"/>
      <c r="M657" s="346"/>
      <c r="N657" s="346"/>
      <c r="O657" s="346"/>
      <c r="P657" s="346"/>
      <c r="Q657" s="346"/>
      <c r="R657" s="346"/>
      <c r="S657" s="346"/>
      <c r="T657" s="346"/>
      <c r="U657" s="346"/>
      <c r="V657" s="346"/>
      <c r="W657" s="346"/>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c r="AS657" s="346"/>
      <c r="AT657" s="346"/>
    </row>
    <row r="658" spans="1:46" ht="12" customHeight="1" x14ac:dyDescent="0.25">
      <c r="A658" s="346"/>
      <c r="B658" s="346"/>
      <c r="C658" s="346"/>
      <c r="D658" s="346"/>
      <c r="E658" s="346"/>
      <c r="F658" s="346"/>
      <c r="G658" s="346"/>
      <c r="H658" s="346"/>
      <c r="I658" s="346"/>
      <c r="J658" s="346"/>
      <c r="K658" s="346"/>
      <c r="L658" s="346"/>
      <c r="M658" s="346"/>
      <c r="N658" s="346"/>
      <c r="O658" s="346"/>
      <c r="P658" s="346"/>
      <c r="Q658" s="346"/>
      <c r="R658" s="346"/>
      <c r="S658" s="346"/>
      <c r="T658" s="346"/>
      <c r="U658" s="346"/>
      <c r="V658" s="346"/>
      <c r="W658" s="346"/>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c r="AS658" s="346"/>
      <c r="AT658" s="346"/>
    </row>
    <row r="659" spans="1:46" ht="12" customHeight="1" x14ac:dyDescent="0.25">
      <c r="A659" s="346"/>
      <c r="B659" s="346"/>
      <c r="C659" s="346"/>
      <c r="D659" s="346"/>
      <c r="E659" s="346"/>
      <c r="F659" s="346"/>
      <c r="G659" s="346"/>
      <c r="H659" s="346"/>
      <c r="I659" s="346"/>
      <c r="J659" s="346"/>
      <c r="K659" s="346"/>
      <c r="L659" s="346"/>
      <c r="M659" s="346"/>
      <c r="N659" s="346"/>
      <c r="O659" s="346"/>
      <c r="P659" s="346"/>
      <c r="Q659" s="346"/>
      <c r="R659" s="346"/>
      <c r="S659" s="346"/>
      <c r="T659" s="346"/>
      <c r="U659" s="346"/>
      <c r="V659" s="346"/>
      <c r="W659" s="346"/>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c r="AS659" s="346"/>
      <c r="AT659" s="346"/>
    </row>
    <row r="660" spans="1:46" ht="12" customHeight="1" x14ac:dyDescent="0.25">
      <c r="A660" s="346"/>
      <c r="B660" s="346"/>
      <c r="C660" s="346"/>
      <c r="D660" s="346"/>
      <c r="E660" s="346"/>
      <c r="F660" s="346"/>
      <c r="G660" s="346"/>
      <c r="H660" s="346"/>
      <c r="I660" s="346"/>
      <c r="J660" s="346"/>
      <c r="K660" s="346"/>
      <c r="L660" s="346"/>
      <c r="M660" s="346"/>
      <c r="N660" s="346"/>
      <c r="O660" s="346"/>
      <c r="P660" s="346"/>
      <c r="Q660" s="346"/>
      <c r="R660" s="346"/>
      <c r="S660" s="346"/>
      <c r="T660" s="346"/>
      <c r="U660" s="346"/>
      <c r="V660" s="346"/>
      <c r="W660" s="346"/>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c r="AS660" s="346"/>
      <c r="AT660" s="346"/>
    </row>
    <row r="661" spans="1:46" ht="12" customHeight="1" x14ac:dyDescent="0.25">
      <c r="A661" s="346"/>
      <c r="B661" s="346"/>
      <c r="C661" s="346"/>
      <c r="D661" s="346"/>
      <c r="E661" s="346"/>
      <c r="F661" s="346"/>
      <c r="G661" s="346"/>
      <c r="H661" s="346"/>
      <c r="I661" s="346"/>
      <c r="J661" s="346"/>
      <c r="K661" s="346"/>
      <c r="L661" s="346"/>
      <c r="M661" s="346"/>
      <c r="N661" s="346"/>
      <c r="O661" s="346"/>
      <c r="P661" s="346"/>
      <c r="Q661" s="346"/>
      <c r="R661" s="346"/>
      <c r="S661" s="346"/>
      <c r="T661" s="346"/>
      <c r="U661" s="346"/>
      <c r="V661" s="346"/>
      <c r="W661" s="346"/>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c r="AS661" s="346"/>
      <c r="AT661" s="346"/>
    </row>
    <row r="662" spans="1:46" ht="12" customHeight="1" x14ac:dyDescent="0.25">
      <c r="A662" s="346"/>
      <c r="B662" s="346"/>
      <c r="C662" s="346"/>
      <c r="D662" s="346"/>
      <c r="E662" s="346"/>
      <c r="F662" s="346"/>
      <c r="G662" s="346"/>
      <c r="H662" s="346"/>
      <c r="I662" s="346"/>
      <c r="J662" s="346"/>
      <c r="K662" s="346"/>
      <c r="L662" s="346"/>
      <c r="M662" s="346"/>
      <c r="N662" s="346"/>
      <c r="O662" s="346"/>
      <c r="P662" s="346"/>
      <c r="Q662" s="346"/>
      <c r="R662" s="346"/>
      <c r="S662" s="346"/>
      <c r="T662" s="346"/>
      <c r="U662" s="346"/>
      <c r="V662" s="346"/>
      <c r="W662" s="346"/>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c r="AS662" s="346"/>
      <c r="AT662" s="346"/>
    </row>
    <row r="663" spans="1:46" ht="12" customHeight="1" x14ac:dyDescent="0.25">
      <c r="A663" s="346"/>
      <c r="B663" s="346"/>
      <c r="C663" s="346"/>
      <c r="D663" s="346"/>
      <c r="E663" s="346"/>
      <c r="F663" s="346"/>
      <c r="G663" s="346"/>
      <c r="H663" s="346"/>
      <c r="I663" s="346"/>
      <c r="J663" s="346"/>
      <c r="K663" s="346"/>
      <c r="L663" s="346"/>
      <c r="M663" s="346"/>
      <c r="N663" s="346"/>
      <c r="O663" s="346"/>
      <c r="P663" s="346"/>
      <c r="Q663" s="346"/>
      <c r="R663" s="346"/>
      <c r="S663" s="346"/>
      <c r="T663" s="346"/>
      <c r="U663" s="346"/>
      <c r="V663" s="346"/>
      <c r="W663" s="346"/>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c r="AS663" s="346"/>
      <c r="AT663" s="346"/>
    </row>
    <row r="664" spans="1:46" ht="12" customHeight="1" x14ac:dyDescent="0.25">
      <c r="A664" s="346"/>
      <c r="B664" s="346"/>
      <c r="C664" s="346"/>
      <c r="D664" s="346"/>
      <c r="E664" s="346"/>
      <c r="F664" s="346"/>
      <c r="G664" s="346"/>
      <c r="H664" s="346"/>
      <c r="I664" s="346"/>
      <c r="J664" s="346"/>
      <c r="K664" s="346"/>
      <c r="L664" s="346"/>
      <c r="M664" s="346"/>
      <c r="N664" s="346"/>
      <c r="O664" s="346"/>
      <c r="P664" s="346"/>
      <c r="Q664" s="346"/>
      <c r="R664" s="346"/>
      <c r="S664" s="346"/>
      <c r="T664" s="346"/>
      <c r="U664" s="346"/>
      <c r="V664" s="346"/>
      <c r="W664" s="346"/>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c r="AS664" s="346"/>
      <c r="AT664" s="346"/>
    </row>
    <row r="665" spans="1:46" ht="12" customHeight="1" x14ac:dyDescent="0.25">
      <c r="A665" s="346"/>
      <c r="B665" s="346"/>
      <c r="C665" s="346"/>
      <c r="D665" s="346"/>
      <c r="E665" s="346"/>
      <c r="F665" s="346"/>
      <c r="G665" s="346"/>
      <c r="H665" s="346"/>
      <c r="I665" s="346"/>
      <c r="J665" s="346"/>
      <c r="K665" s="346"/>
      <c r="L665" s="346"/>
      <c r="M665" s="346"/>
      <c r="N665" s="346"/>
      <c r="O665" s="346"/>
      <c r="P665" s="346"/>
      <c r="Q665" s="346"/>
      <c r="R665" s="346"/>
      <c r="S665" s="346"/>
      <c r="T665" s="346"/>
      <c r="U665" s="346"/>
      <c r="V665" s="346"/>
      <c r="W665" s="346"/>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c r="AS665" s="346"/>
      <c r="AT665" s="346"/>
    </row>
    <row r="666" spans="1:46" ht="12" customHeight="1" x14ac:dyDescent="0.25">
      <c r="A666" s="346"/>
      <c r="B666" s="346"/>
      <c r="C666" s="346"/>
      <c r="D666" s="346"/>
      <c r="E666" s="346"/>
      <c r="F666" s="346"/>
      <c r="G666" s="346"/>
      <c r="H666" s="346"/>
      <c r="I666" s="346"/>
      <c r="J666" s="346"/>
      <c r="K666" s="346"/>
      <c r="L666" s="346"/>
      <c r="M666" s="346"/>
      <c r="N666" s="346"/>
      <c r="O666" s="346"/>
      <c r="P666" s="346"/>
      <c r="Q666" s="346"/>
      <c r="R666" s="346"/>
      <c r="S666" s="346"/>
      <c r="T666" s="346"/>
      <c r="U666" s="346"/>
      <c r="V666" s="346"/>
      <c r="W666" s="346"/>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c r="AS666" s="346"/>
      <c r="AT666" s="346"/>
    </row>
    <row r="667" spans="1:46" ht="12" customHeight="1" x14ac:dyDescent="0.25">
      <c r="A667" s="346"/>
      <c r="B667" s="346"/>
      <c r="C667" s="346"/>
      <c r="D667" s="346"/>
      <c r="E667" s="346"/>
      <c r="F667" s="346"/>
      <c r="G667" s="346"/>
      <c r="H667" s="346"/>
      <c r="I667" s="346"/>
      <c r="J667" s="346"/>
      <c r="K667" s="346"/>
      <c r="L667" s="346"/>
      <c r="M667" s="346"/>
      <c r="N667" s="346"/>
      <c r="O667" s="346"/>
      <c r="P667" s="346"/>
      <c r="Q667" s="346"/>
      <c r="R667" s="346"/>
      <c r="S667" s="346"/>
      <c r="T667" s="346"/>
      <c r="U667" s="346"/>
      <c r="V667" s="346"/>
      <c r="W667" s="346"/>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c r="AS667" s="346"/>
      <c r="AT667" s="346"/>
    </row>
    <row r="668" spans="1:46" ht="12" customHeight="1" x14ac:dyDescent="0.25">
      <c r="A668" s="346"/>
      <c r="B668" s="346"/>
      <c r="C668" s="346"/>
      <c r="D668" s="346"/>
      <c r="E668" s="346"/>
      <c r="F668" s="346"/>
      <c r="G668" s="346"/>
      <c r="H668" s="346"/>
      <c r="I668" s="346"/>
      <c r="J668" s="346"/>
      <c r="K668" s="346"/>
      <c r="L668" s="346"/>
      <c r="M668" s="346"/>
      <c r="N668" s="346"/>
      <c r="O668" s="346"/>
      <c r="P668" s="346"/>
      <c r="Q668" s="346"/>
      <c r="R668" s="346"/>
      <c r="S668" s="346"/>
      <c r="T668" s="346"/>
      <c r="U668" s="346"/>
      <c r="V668" s="346"/>
      <c r="W668" s="346"/>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c r="AS668" s="346"/>
      <c r="AT668" s="346"/>
    </row>
    <row r="669" spans="1:46" ht="12" customHeight="1" x14ac:dyDescent="0.25">
      <c r="A669" s="346"/>
      <c r="B669" s="346"/>
      <c r="C669" s="346"/>
      <c r="D669" s="346"/>
      <c r="E669" s="346"/>
      <c r="F669" s="346"/>
      <c r="G669" s="346"/>
      <c r="H669" s="346"/>
      <c r="I669" s="346"/>
      <c r="J669" s="346"/>
      <c r="K669" s="346"/>
      <c r="L669" s="346"/>
      <c r="M669" s="346"/>
      <c r="N669" s="346"/>
      <c r="O669" s="346"/>
      <c r="P669" s="346"/>
      <c r="Q669" s="346"/>
      <c r="R669" s="346"/>
      <c r="S669" s="346"/>
      <c r="T669" s="346"/>
      <c r="U669" s="346"/>
      <c r="V669" s="346"/>
      <c r="W669" s="346"/>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c r="AS669" s="346"/>
      <c r="AT669" s="346"/>
    </row>
    <row r="670" spans="1:46" ht="12" customHeight="1" x14ac:dyDescent="0.25">
      <c r="A670" s="346"/>
      <c r="B670" s="346"/>
      <c r="C670" s="346"/>
      <c r="D670" s="346"/>
      <c r="E670" s="346"/>
      <c r="F670" s="346"/>
      <c r="G670" s="346"/>
      <c r="H670" s="346"/>
      <c r="I670" s="346"/>
      <c r="J670" s="346"/>
      <c r="K670" s="346"/>
      <c r="L670" s="346"/>
      <c r="M670" s="346"/>
      <c r="N670" s="346"/>
      <c r="O670" s="346"/>
      <c r="P670" s="346"/>
      <c r="Q670" s="346"/>
      <c r="R670" s="346"/>
      <c r="S670" s="346"/>
      <c r="T670" s="346"/>
      <c r="U670" s="346"/>
      <c r="V670" s="346"/>
      <c r="W670" s="346"/>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c r="AS670" s="346"/>
      <c r="AT670" s="346"/>
    </row>
    <row r="671" spans="1:46" ht="12" customHeight="1" x14ac:dyDescent="0.25">
      <c r="A671" s="346"/>
      <c r="B671" s="346"/>
      <c r="C671" s="346"/>
      <c r="D671" s="346"/>
      <c r="E671" s="346"/>
      <c r="F671" s="346"/>
      <c r="G671" s="346"/>
      <c r="H671" s="346"/>
      <c r="I671" s="346"/>
      <c r="J671" s="346"/>
      <c r="K671" s="346"/>
      <c r="L671" s="346"/>
      <c r="M671" s="346"/>
      <c r="N671" s="346"/>
      <c r="O671" s="346"/>
      <c r="P671" s="346"/>
      <c r="Q671" s="346"/>
      <c r="R671" s="346"/>
      <c r="S671" s="346"/>
      <c r="T671" s="346"/>
      <c r="U671" s="346"/>
      <c r="V671" s="346"/>
      <c r="W671" s="346"/>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c r="AS671" s="346"/>
      <c r="AT671" s="346"/>
    </row>
    <row r="672" spans="1:46" ht="12" customHeight="1" x14ac:dyDescent="0.25">
      <c r="A672" s="346"/>
      <c r="B672" s="346"/>
      <c r="C672" s="346"/>
      <c r="D672" s="346"/>
      <c r="E672" s="346"/>
      <c r="F672" s="346"/>
      <c r="G672" s="346"/>
      <c r="H672" s="346"/>
      <c r="I672" s="346"/>
      <c r="J672" s="346"/>
      <c r="K672" s="346"/>
      <c r="L672" s="346"/>
      <c r="M672" s="346"/>
      <c r="N672" s="346"/>
      <c r="O672" s="346"/>
      <c r="P672" s="346"/>
      <c r="Q672" s="346"/>
      <c r="R672" s="346"/>
      <c r="S672" s="346"/>
      <c r="T672" s="346"/>
      <c r="U672" s="346"/>
      <c r="V672" s="346"/>
      <c r="W672" s="346"/>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c r="AS672" s="346"/>
      <c r="AT672" s="346"/>
    </row>
    <row r="673" spans="1:46" ht="12" customHeight="1" x14ac:dyDescent="0.25">
      <c r="A673" s="346"/>
      <c r="B673" s="346"/>
      <c r="C673" s="346"/>
      <c r="D673" s="346"/>
      <c r="E673" s="346"/>
      <c r="F673" s="346"/>
      <c r="G673" s="346"/>
      <c r="H673" s="346"/>
      <c r="I673" s="346"/>
      <c r="J673" s="346"/>
      <c r="K673" s="346"/>
      <c r="L673" s="346"/>
      <c r="M673" s="346"/>
      <c r="N673" s="346"/>
      <c r="O673" s="346"/>
      <c r="P673" s="346"/>
      <c r="Q673" s="346"/>
      <c r="R673" s="346"/>
      <c r="S673" s="346"/>
      <c r="T673" s="346"/>
      <c r="U673" s="346"/>
      <c r="V673" s="346"/>
      <c r="W673" s="346"/>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c r="AS673" s="346"/>
      <c r="AT673" s="346"/>
    </row>
    <row r="674" spans="1:46" ht="12" customHeight="1" x14ac:dyDescent="0.25">
      <c r="A674" s="346"/>
      <c r="B674" s="346"/>
      <c r="C674" s="346"/>
      <c r="D674" s="346"/>
      <c r="E674" s="346"/>
      <c r="F674" s="346"/>
      <c r="G674" s="346"/>
      <c r="H674" s="346"/>
      <c r="I674" s="346"/>
      <c r="J674" s="346"/>
      <c r="K674" s="346"/>
      <c r="L674" s="346"/>
      <c r="M674" s="346"/>
      <c r="N674" s="346"/>
      <c r="O674" s="346"/>
      <c r="P674" s="346"/>
      <c r="Q674" s="346"/>
      <c r="R674" s="346"/>
      <c r="S674" s="346"/>
      <c r="T674" s="346"/>
      <c r="U674" s="346"/>
      <c r="V674" s="346"/>
      <c r="W674" s="346"/>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c r="AS674" s="346"/>
      <c r="AT674" s="346"/>
    </row>
    <row r="675" spans="1:46" ht="12" customHeight="1" x14ac:dyDescent="0.25">
      <c r="A675" s="346"/>
      <c r="B675" s="346"/>
      <c r="C675" s="346"/>
      <c r="D675" s="346"/>
      <c r="E675" s="346"/>
      <c r="F675" s="346"/>
      <c r="G675" s="346"/>
      <c r="H675" s="346"/>
      <c r="I675" s="346"/>
      <c r="J675" s="346"/>
      <c r="K675" s="346"/>
      <c r="L675" s="346"/>
      <c r="M675" s="346"/>
      <c r="N675" s="346"/>
      <c r="O675" s="346"/>
      <c r="P675" s="346"/>
      <c r="Q675" s="346"/>
      <c r="R675" s="346"/>
      <c r="S675" s="346"/>
      <c r="T675" s="346"/>
      <c r="U675" s="346"/>
      <c r="V675" s="346"/>
      <c r="W675" s="346"/>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c r="AS675" s="346"/>
      <c r="AT675" s="346"/>
    </row>
    <row r="676" spans="1:46" ht="12" customHeight="1" x14ac:dyDescent="0.25">
      <c r="A676" s="346"/>
      <c r="B676" s="346"/>
      <c r="C676" s="346"/>
      <c r="D676" s="346"/>
      <c r="E676" s="346"/>
      <c r="F676" s="346"/>
      <c r="G676" s="346"/>
      <c r="H676" s="346"/>
      <c r="I676" s="346"/>
      <c r="J676" s="346"/>
      <c r="K676" s="346"/>
      <c r="L676" s="346"/>
      <c r="M676" s="346"/>
      <c r="N676" s="346"/>
      <c r="O676" s="346"/>
      <c r="P676" s="346"/>
      <c r="Q676" s="346"/>
      <c r="R676" s="346"/>
      <c r="S676" s="346"/>
      <c r="T676" s="346"/>
      <c r="U676" s="346"/>
      <c r="V676" s="346"/>
      <c r="W676" s="346"/>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c r="AS676" s="346"/>
      <c r="AT676" s="346"/>
    </row>
    <row r="677" spans="1:46" ht="12" customHeight="1" x14ac:dyDescent="0.25">
      <c r="A677" s="346"/>
      <c r="B677" s="346"/>
      <c r="C677" s="346"/>
      <c r="D677" s="346"/>
      <c r="E677" s="346"/>
      <c r="F677" s="346"/>
      <c r="G677" s="346"/>
      <c r="H677" s="346"/>
      <c r="I677" s="346"/>
      <c r="J677" s="346"/>
      <c r="K677" s="346"/>
      <c r="L677" s="346"/>
      <c r="M677" s="346"/>
      <c r="N677" s="346"/>
      <c r="O677" s="346"/>
      <c r="P677" s="346"/>
      <c r="Q677" s="346"/>
      <c r="R677" s="346"/>
      <c r="S677" s="346"/>
      <c r="T677" s="346"/>
      <c r="U677" s="346"/>
      <c r="V677" s="346"/>
      <c r="W677" s="346"/>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c r="AS677" s="346"/>
      <c r="AT677" s="346"/>
    </row>
    <row r="678" spans="1:46" ht="12" customHeight="1" x14ac:dyDescent="0.25">
      <c r="A678" s="346"/>
      <c r="B678" s="346"/>
      <c r="C678" s="346"/>
      <c r="D678" s="346"/>
      <c r="E678" s="346"/>
      <c r="F678" s="346"/>
      <c r="G678" s="346"/>
      <c r="H678" s="346"/>
      <c r="I678" s="346"/>
      <c r="J678" s="346"/>
      <c r="K678" s="346"/>
      <c r="L678" s="346"/>
      <c r="M678" s="346"/>
      <c r="N678" s="346"/>
      <c r="O678" s="346"/>
      <c r="P678" s="346"/>
      <c r="Q678" s="346"/>
      <c r="R678" s="346"/>
      <c r="S678" s="346"/>
      <c r="T678" s="346"/>
      <c r="U678" s="346"/>
      <c r="V678" s="346"/>
      <c r="W678" s="346"/>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c r="AS678" s="346"/>
      <c r="AT678" s="346"/>
    </row>
    <row r="679" spans="1:46" ht="12" customHeight="1" x14ac:dyDescent="0.25">
      <c r="A679" s="346"/>
      <c r="B679" s="346"/>
      <c r="C679" s="346"/>
      <c r="D679" s="346"/>
      <c r="E679" s="346"/>
      <c r="F679" s="346"/>
      <c r="G679" s="346"/>
      <c r="H679" s="346"/>
      <c r="I679" s="346"/>
      <c r="J679" s="346"/>
      <c r="K679" s="346"/>
      <c r="L679" s="346"/>
      <c r="M679" s="346"/>
      <c r="N679" s="346"/>
      <c r="O679" s="346"/>
      <c r="P679" s="346"/>
      <c r="Q679" s="346"/>
      <c r="R679" s="346"/>
      <c r="S679" s="346"/>
      <c r="T679" s="346"/>
      <c r="U679" s="346"/>
      <c r="V679" s="346"/>
      <c r="W679" s="346"/>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c r="AS679" s="346"/>
      <c r="AT679" s="346"/>
    </row>
    <row r="680" spans="1:46" ht="12" customHeight="1" x14ac:dyDescent="0.25">
      <c r="A680" s="346"/>
      <c r="B680" s="346"/>
      <c r="C680" s="346"/>
      <c r="D680" s="346"/>
      <c r="E680" s="346"/>
      <c r="F680" s="346"/>
      <c r="G680" s="346"/>
      <c r="H680" s="346"/>
      <c r="I680" s="346"/>
      <c r="J680" s="346"/>
      <c r="K680" s="346"/>
      <c r="L680" s="346"/>
      <c r="M680" s="346"/>
      <c r="N680" s="346"/>
      <c r="O680" s="346"/>
      <c r="P680" s="346"/>
      <c r="Q680" s="346"/>
      <c r="R680" s="346"/>
      <c r="S680" s="346"/>
      <c r="T680" s="346"/>
      <c r="U680" s="346"/>
      <c r="V680" s="346"/>
      <c r="W680" s="346"/>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c r="AS680" s="346"/>
      <c r="AT680" s="346"/>
    </row>
    <row r="681" spans="1:46" ht="12" customHeight="1" x14ac:dyDescent="0.25">
      <c r="A681" s="346"/>
      <c r="B681" s="346"/>
      <c r="C681" s="346"/>
      <c r="D681" s="346"/>
      <c r="E681" s="346"/>
      <c r="F681" s="346"/>
      <c r="G681" s="346"/>
      <c r="H681" s="346"/>
      <c r="I681" s="346"/>
      <c r="J681" s="346"/>
      <c r="K681" s="346"/>
      <c r="L681" s="346"/>
      <c r="M681" s="346"/>
      <c r="N681" s="346"/>
      <c r="O681" s="346"/>
      <c r="P681" s="346"/>
      <c r="Q681" s="346"/>
      <c r="R681" s="346"/>
      <c r="S681" s="346"/>
      <c r="T681" s="346"/>
      <c r="U681" s="346"/>
      <c r="V681" s="346"/>
      <c r="W681" s="346"/>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c r="AS681" s="346"/>
      <c r="AT681" s="346"/>
    </row>
    <row r="682" spans="1:46" ht="12" customHeight="1" x14ac:dyDescent="0.25">
      <c r="A682" s="346"/>
      <c r="B682" s="346"/>
      <c r="C682" s="346"/>
      <c r="D682" s="346"/>
      <c r="E682" s="346"/>
      <c r="F682" s="346"/>
      <c r="G682" s="346"/>
      <c r="H682" s="346"/>
      <c r="I682" s="346"/>
      <c r="J682" s="346"/>
      <c r="K682" s="346"/>
      <c r="L682" s="346"/>
      <c r="M682" s="346"/>
      <c r="N682" s="346"/>
      <c r="O682" s="346"/>
      <c r="P682" s="346"/>
      <c r="Q682" s="346"/>
      <c r="R682" s="346"/>
      <c r="S682" s="346"/>
      <c r="T682" s="346"/>
      <c r="U682" s="346"/>
      <c r="V682" s="346"/>
      <c r="W682" s="346"/>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c r="AS682" s="346"/>
      <c r="AT682" s="346"/>
    </row>
    <row r="683" spans="1:46" ht="12" customHeight="1" x14ac:dyDescent="0.25">
      <c r="A683" s="346"/>
      <c r="B683" s="346"/>
      <c r="C683" s="346"/>
      <c r="D683" s="346"/>
      <c r="E683" s="346"/>
      <c r="F683" s="346"/>
      <c r="G683" s="346"/>
      <c r="H683" s="346"/>
      <c r="I683" s="346"/>
      <c r="J683" s="346"/>
      <c r="K683" s="346"/>
      <c r="L683" s="346"/>
      <c r="M683" s="346"/>
      <c r="N683" s="346"/>
      <c r="O683" s="346"/>
      <c r="P683" s="346"/>
      <c r="Q683" s="346"/>
      <c r="R683" s="346"/>
      <c r="S683" s="346"/>
      <c r="T683" s="346"/>
      <c r="U683" s="346"/>
      <c r="V683" s="346"/>
      <c r="W683" s="346"/>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c r="AS683" s="346"/>
      <c r="AT683" s="346"/>
    </row>
    <row r="684" spans="1:46" ht="12" customHeight="1" x14ac:dyDescent="0.25">
      <c r="A684" s="346"/>
      <c r="B684" s="346"/>
      <c r="C684" s="346"/>
      <c r="D684" s="346"/>
      <c r="E684" s="346"/>
      <c r="F684" s="346"/>
      <c r="G684" s="346"/>
      <c r="H684" s="346"/>
      <c r="I684" s="346"/>
      <c r="J684" s="346"/>
      <c r="K684" s="346"/>
      <c r="L684" s="346"/>
      <c r="M684" s="346"/>
      <c r="N684" s="346"/>
      <c r="O684" s="346"/>
      <c r="P684" s="346"/>
      <c r="Q684" s="346"/>
      <c r="R684" s="346"/>
      <c r="S684" s="346"/>
      <c r="T684" s="346"/>
      <c r="U684" s="346"/>
      <c r="V684" s="346"/>
      <c r="W684" s="346"/>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c r="AS684" s="346"/>
      <c r="AT684" s="346"/>
    </row>
    <row r="685" spans="1:46" ht="12" customHeight="1" x14ac:dyDescent="0.25">
      <c r="A685" s="346"/>
      <c r="B685" s="346"/>
      <c r="C685" s="346"/>
      <c r="D685" s="346"/>
      <c r="E685" s="346"/>
      <c r="F685" s="346"/>
      <c r="G685" s="346"/>
      <c r="H685" s="346"/>
      <c r="I685" s="346"/>
      <c r="J685" s="346"/>
      <c r="K685" s="346"/>
      <c r="L685" s="346"/>
      <c r="M685" s="346"/>
      <c r="N685" s="346"/>
      <c r="O685" s="346"/>
      <c r="P685" s="346"/>
      <c r="Q685" s="346"/>
      <c r="R685" s="346"/>
      <c r="S685" s="346"/>
      <c r="T685" s="346"/>
      <c r="U685" s="346"/>
      <c r="V685" s="346"/>
      <c r="W685" s="346"/>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c r="AS685" s="346"/>
      <c r="AT685" s="346"/>
    </row>
    <row r="686" spans="1:46" ht="12" customHeight="1" x14ac:dyDescent="0.25">
      <c r="A686" s="346"/>
      <c r="B686" s="346"/>
      <c r="C686" s="346"/>
      <c r="D686" s="346"/>
      <c r="E686" s="346"/>
      <c r="F686" s="346"/>
      <c r="G686" s="346"/>
      <c r="H686" s="346"/>
      <c r="I686" s="346"/>
      <c r="J686" s="346"/>
      <c r="K686" s="346"/>
      <c r="L686" s="346"/>
      <c r="M686" s="346"/>
      <c r="N686" s="346"/>
      <c r="O686" s="346"/>
      <c r="P686" s="346"/>
      <c r="Q686" s="346"/>
      <c r="R686" s="346"/>
      <c r="S686" s="346"/>
      <c r="T686" s="346"/>
      <c r="U686" s="346"/>
      <c r="V686" s="346"/>
      <c r="W686" s="346"/>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c r="AS686" s="346"/>
      <c r="AT686" s="346"/>
    </row>
    <row r="687" spans="1:46" ht="12" customHeight="1" x14ac:dyDescent="0.25">
      <c r="A687" s="346"/>
      <c r="B687" s="346"/>
      <c r="C687" s="346"/>
      <c r="D687" s="346"/>
      <c r="E687" s="346"/>
      <c r="F687" s="346"/>
      <c r="G687" s="346"/>
      <c r="H687" s="346"/>
      <c r="I687" s="346"/>
      <c r="J687" s="346"/>
      <c r="K687" s="346"/>
      <c r="L687" s="346"/>
      <c r="M687" s="346"/>
      <c r="N687" s="346"/>
      <c r="O687" s="346"/>
      <c r="P687" s="346"/>
      <c r="Q687" s="346"/>
      <c r="R687" s="346"/>
      <c r="S687" s="346"/>
      <c r="T687" s="346"/>
      <c r="U687" s="346"/>
      <c r="V687" s="346"/>
      <c r="W687" s="346"/>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c r="AS687" s="346"/>
      <c r="AT687" s="346"/>
    </row>
    <row r="688" spans="1:46" ht="12" customHeight="1" x14ac:dyDescent="0.25">
      <c r="A688" s="346"/>
      <c r="B688" s="346"/>
      <c r="C688" s="346"/>
      <c r="D688" s="346"/>
      <c r="E688" s="346"/>
      <c r="F688" s="346"/>
      <c r="G688" s="346"/>
      <c r="H688" s="346"/>
      <c r="I688" s="346"/>
      <c r="J688" s="346"/>
      <c r="K688" s="346"/>
      <c r="L688" s="346"/>
      <c r="M688" s="346"/>
      <c r="N688" s="346"/>
      <c r="O688" s="346"/>
      <c r="P688" s="346"/>
      <c r="Q688" s="346"/>
      <c r="R688" s="346"/>
      <c r="S688" s="346"/>
      <c r="T688" s="346"/>
      <c r="U688" s="346"/>
      <c r="V688" s="346"/>
      <c r="W688" s="346"/>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c r="AS688" s="346"/>
      <c r="AT688" s="346"/>
    </row>
    <row r="689" spans="1:46" ht="12" customHeight="1" x14ac:dyDescent="0.25">
      <c r="A689" s="346"/>
      <c r="B689" s="346"/>
      <c r="C689" s="346"/>
      <c r="D689" s="346"/>
      <c r="E689" s="346"/>
      <c r="F689" s="346"/>
      <c r="G689" s="346"/>
      <c r="H689" s="346"/>
      <c r="I689" s="346"/>
      <c r="J689" s="346"/>
      <c r="K689" s="346"/>
      <c r="L689" s="346"/>
      <c r="M689" s="346"/>
      <c r="N689" s="346"/>
      <c r="O689" s="346"/>
      <c r="P689" s="346"/>
      <c r="Q689" s="346"/>
      <c r="R689" s="346"/>
      <c r="S689" s="346"/>
      <c r="T689" s="346"/>
      <c r="U689" s="346"/>
      <c r="V689" s="346"/>
      <c r="W689" s="346"/>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c r="AS689" s="346"/>
      <c r="AT689" s="346"/>
    </row>
    <row r="690" spans="1:46" ht="12" customHeight="1" x14ac:dyDescent="0.25">
      <c r="A690" s="346"/>
      <c r="B690" s="346"/>
      <c r="C690" s="346"/>
      <c r="D690" s="346"/>
      <c r="E690" s="346"/>
      <c r="F690" s="346"/>
      <c r="G690" s="346"/>
      <c r="H690" s="346"/>
      <c r="I690" s="346"/>
      <c r="J690" s="346"/>
      <c r="K690" s="346"/>
      <c r="L690" s="346"/>
      <c r="M690" s="346"/>
      <c r="N690" s="346"/>
      <c r="O690" s="346"/>
      <c r="P690" s="346"/>
      <c r="Q690" s="346"/>
      <c r="R690" s="346"/>
      <c r="S690" s="346"/>
      <c r="T690" s="346"/>
      <c r="U690" s="346"/>
      <c r="V690" s="346"/>
      <c r="W690" s="346"/>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c r="AS690" s="346"/>
      <c r="AT690" s="346"/>
    </row>
    <row r="691" spans="1:46" ht="12" customHeight="1" x14ac:dyDescent="0.25">
      <c r="A691" s="346"/>
      <c r="B691" s="346"/>
      <c r="C691" s="346"/>
      <c r="D691" s="346"/>
      <c r="E691" s="346"/>
      <c r="F691" s="346"/>
      <c r="G691" s="346"/>
      <c r="H691" s="346"/>
      <c r="I691" s="346"/>
      <c r="J691" s="346"/>
      <c r="K691" s="346"/>
      <c r="L691" s="346"/>
      <c r="M691" s="346"/>
      <c r="N691" s="346"/>
      <c r="O691" s="346"/>
      <c r="P691" s="346"/>
      <c r="Q691" s="346"/>
      <c r="R691" s="346"/>
      <c r="S691" s="346"/>
      <c r="T691" s="346"/>
      <c r="U691" s="346"/>
      <c r="V691" s="346"/>
      <c r="W691" s="346"/>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c r="AS691" s="346"/>
      <c r="AT691" s="346"/>
    </row>
    <row r="692" spans="1:46" ht="12" customHeight="1" x14ac:dyDescent="0.25">
      <c r="A692" s="346"/>
      <c r="B692" s="346"/>
      <c r="C692" s="346"/>
      <c r="D692" s="346"/>
      <c r="E692" s="346"/>
      <c r="F692" s="346"/>
      <c r="G692" s="346"/>
      <c r="H692" s="346"/>
      <c r="I692" s="346"/>
      <c r="J692" s="346"/>
      <c r="K692" s="346"/>
      <c r="L692" s="346"/>
      <c r="M692" s="346"/>
      <c r="N692" s="346"/>
      <c r="O692" s="346"/>
      <c r="P692" s="346"/>
      <c r="Q692" s="346"/>
      <c r="R692" s="346"/>
      <c r="S692" s="346"/>
      <c r="T692" s="346"/>
      <c r="U692" s="346"/>
      <c r="V692" s="346"/>
      <c r="W692" s="346"/>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c r="AS692" s="346"/>
      <c r="AT692" s="346"/>
    </row>
    <row r="693" spans="1:46" ht="12" customHeight="1" x14ac:dyDescent="0.25">
      <c r="A693" s="346"/>
      <c r="B693" s="346"/>
      <c r="C693" s="346"/>
      <c r="D693" s="346"/>
      <c r="E693" s="346"/>
      <c r="F693" s="346"/>
      <c r="G693" s="346"/>
      <c r="H693" s="346"/>
      <c r="I693" s="346"/>
      <c r="J693" s="346"/>
      <c r="K693" s="346"/>
      <c r="L693" s="346"/>
      <c r="M693" s="346"/>
      <c r="N693" s="346"/>
      <c r="O693" s="346"/>
      <c r="P693" s="346"/>
      <c r="Q693" s="346"/>
      <c r="R693" s="346"/>
      <c r="S693" s="346"/>
      <c r="T693" s="346"/>
      <c r="U693" s="346"/>
      <c r="V693" s="346"/>
      <c r="W693" s="346"/>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c r="AS693" s="346"/>
      <c r="AT693" s="346"/>
    </row>
    <row r="694" spans="1:46" ht="12" customHeight="1" x14ac:dyDescent="0.25">
      <c r="A694" s="346"/>
      <c r="B694" s="346"/>
      <c r="C694" s="346"/>
      <c r="D694" s="346"/>
      <c r="E694" s="346"/>
      <c r="F694" s="346"/>
      <c r="G694" s="346"/>
      <c r="H694" s="346"/>
      <c r="I694" s="346"/>
      <c r="J694" s="346"/>
      <c r="K694" s="346"/>
      <c r="L694" s="346"/>
      <c r="M694" s="346"/>
      <c r="N694" s="346"/>
      <c r="O694" s="346"/>
      <c r="P694" s="346"/>
      <c r="Q694" s="346"/>
      <c r="R694" s="346"/>
      <c r="S694" s="346"/>
      <c r="T694" s="346"/>
      <c r="U694" s="346"/>
      <c r="V694" s="346"/>
      <c r="W694" s="346"/>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c r="AS694" s="346"/>
      <c r="AT694" s="346"/>
    </row>
    <row r="695" spans="1:46" ht="12" customHeight="1" x14ac:dyDescent="0.25">
      <c r="A695" s="346"/>
      <c r="B695" s="346"/>
      <c r="C695" s="346"/>
      <c r="D695" s="346"/>
      <c r="E695" s="346"/>
      <c r="F695" s="346"/>
      <c r="G695" s="346"/>
      <c r="H695" s="346"/>
      <c r="I695" s="346"/>
      <c r="J695" s="346"/>
      <c r="K695" s="346"/>
      <c r="L695" s="346"/>
      <c r="M695" s="346"/>
      <c r="N695" s="346"/>
      <c r="O695" s="346"/>
      <c r="P695" s="346"/>
      <c r="Q695" s="346"/>
      <c r="R695" s="346"/>
      <c r="S695" s="346"/>
      <c r="T695" s="346"/>
      <c r="U695" s="346"/>
      <c r="V695" s="346"/>
      <c r="W695" s="346"/>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c r="AS695" s="346"/>
      <c r="AT695" s="346"/>
    </row>
    <row r="696" spans="1:46" ht="12" customHeight="1" x14ac:dyDescent="0.25">
      <c r="A696" s="346"/>
      <c r="B696" s="346"/>
      <c r="C696" s="346"/>
      <c r="D696" s="346"/>
      <c r="E696" s="346"/>
      <c r="F696" s="346"/>
      <c r="G696" s="346"/>
      <c r="H696" s="346"/>
      <c r="I696" s="346"/>
      <c r="J696" s="346"/>
      <c r="K696" s="346"/>
      <c r="L696" s="346"/>
      <c r="M696" s="346"/>
      <c r="N696" s="346"/>
      <c r="O696" s="346"/>
      <c r="P696" s="346"/>
      <c r="Q696" s="346"/>
      <c r="R696" s="346"/>
      <c r="S696" s="346"/>
      <c r="T696" s="346"/>
      <c r="U696" s="346"/>
      <c r="V696" s="346"/>
      <c r="W696" s="346"/>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c r="AS696" s="346"/>
      <c r="AT696" s="346"/>
    </row>
    <row r="697" spans="1:46" ht="12" customHeight="1" x14ac:dyDescent="0.25">
      <c r="A697" s="346"/>
      <c r="B697" s="346"/>
      <c r="C697" s="346"/>
      <c r="D697" s="346"/>
      <c r="E697" s="346"/>
      <c r="F697" s="346"/>
      <c r="G697" s="346"/>
      <c r="H697" s="346"/>
      <c r="I697" s="346"/>
      <c r="J697" s="346"/>
      <c r="K697" s="346"/>
      <c r="L697" s="346"/>
      <c r="M697" s="346"/>
      <c r="N697" s="346"/>
      <c r="O697" s="346"/>
      <c r="P697" s="346"/>
      <c r="Q697" s="346"/>
      <c r="R697" s="346"/>
      <c r="S697" s="346"/>
      <c r="T697" s="346"/>
      <c r="U697" s="346"/>
      <c r="V697" s="346"/>
      <c r="W697" s="346"/>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c r="AS697" s="346"/>
      <c r="AT697" s="346"/>
    </row>
    <row r="698" spans="1:46" ht="12" customHeight="1" x14ac:dyDescent="0.25">
      <c r="A698" s="346"/>
      <c r="B698" s="346"/>
      <c r="C698" s="346"/>
      <c r="D698" s="346"/>
      <c r="E698" s="346"/>
      <c r="F698" s="346"/>
      <c r="G698" s="346"/>
      <c r="H698" s="346"/>
      <c r="I698" s="346"/>
      <c r="J698" s="346"/>
      <c r="K698" s="346"/>
      <c r="L698" s="346"/>
      <c r="M698" s="346"/>
      <c r="N698" s="346"/>
      <c r="O698" s="346"/>
      <c r="P698" s="346"/>
      <c r="Q698" s="346"/>
      <c r="R698" s="346"/>
      <c r="S698" s="346"/>
      <c r="T698" s="346"/>
      <c r="U698" s="346"/>
      <c r="V698" s="346"/>
      <c r="W698" s="346"/>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c r="AS698" s="346"/>
      <c r="AT698" s="346"/>
    </row>
    <row r="699" spans="1:46" ht="12" customHeight="1" x14ac:dyDescent="0.25">
      <c r="A699" s="346"/>
      <c r="B699" s="346"/>
      <c r="C699" s="346"/>
      <c r="D699" s="346"/>
      <c r="E699" s="346"/>
      <c r="F699" s="346"/>
      <c r="G699" s="346"/>
      <c r="H699" s="346"/>
      <c r="I699" s="346"/>
      <c r="J699" s="346"/>
      <c r="K699" s="346"/>
      <c r="L699" s="346"/>
      <c r="M699" s="346"/>
      <c r="N699" s="346"/>
      <c r="O699" s="346"/>
      <c r="P699" s="346"/>
      <c r="Q699" s="346"/>
      <c r="R699" s="346"/>
      <c r="S699" s="346"/>
      <c r="T699" s="346"/>
      <c r="U699" s="346"/>
      <c r="V699" s="346"/>
      <c r="W699" s="346"/>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c r="AS699" s="346"/>
      <c r="AT699" s="346"/>
    </row>
    <row r="700" spans="1:46" ht="12" customHeight="1" x14ac:dyDescent="0.25">
      <c r="A700" s="346"/>
      <c r="B700" s="346"/>
      <c r="C700" s="346"/>
      <c r="D700" s="346"/>
      <c r="E700" s="346"/>
      <c r="F700" s="346"/>
      <c r="G700" s="346"/>
      <c r="H700" s="346"/>
      <c r="I700" s="346"/>
      <c r="J700" s="346"/>
      <c r="K700" s="346"/>
      <c r="L700" s="346"/>
      <c r="M700" s="346"/>
      <c r="N700" s="346"/>
      <c r="O700" s="346"/>
      <c r="P700" s="346"/>
      <c r="Q700" s="346"/>
      <c r="R700" s="346"/>
      <c r="S700" s="346"/>
      <c r="T700" s="346"/>
      <c r="U700" s="346"/>
      <c r="V700" s="346"/>
      <c r="W700" s="346"/>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c r="AS700" s="346"/>
      <c r="AT700" s="346"/>
    </row>
    <row r="701" spans="1:46" ht="12" customHeight="1" x14ac:dyDescent="0.25">
      <c r="A701" s="346"/>
      <c r="B701" s="346"/>
      <c r="C701" s="346"/>
      <c r="D701" s="346"/>
      <c r="E701" s="346"/>
      <c r="F701" s="346"/>
      <c r="G701" s="346"/>
      <c r="H701" s="346"/>
      <c r="I701" s="346"/>
      <c r="J701" s="346"/>
      <c r="K701" s="346"/>
      <c r="L701" s="346"/>
      <c r="M701" s="346"/>
      <c r="N701" s="346"/>
      <c r="O701" s="346"/>
      <c r="P701" s="346"/>
      <c r="Q701" s="346"/>
      <c r="R701" s="346"/>
      <c r="S701" s="346"/>
      <c r="T701" s="346"/>
      <c r="U701" s="346"/>
      <c r="V701" s="346"/>
      <c r="W701" s="346"/>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c r="AS701" s="346"/>
      <c r="AT701" s="346"/>
    </row>
    <row r="702" spans="1:46" ht="12" customHeight="1" x14ac:dyDescent="0.25">
      <c r="A702" s="346"/>
      <c r="B702" s="346"/>
      <c r="C702" s="346"/>
      <c r="D702" s="346"/>
      <c r="E702" s="346"/>
      <c r="F702" s="346"/>
      <c r="G702" s="346"/>
      <c r="H702" s="346"/>
      <c r="I702" s="346"/>
      <c r="J702" s="346"/>
      <c r="K702" s="346"/>
      <c r="L702" s="346"/>
      <c r="M702" s="346"/>
      <c r="N702" s="346"/>
      <c r="O702" s="346"/>
      <c r="P702" s="346"/>
      <c r="Q702" s="346"/>
      <c r="R702" s="346"/>
      <c r="S702" s="346"/>
      <c r="T702" s="346"/>
      <c r="U702" s="346"/>
      <c r="V702" s="346"/>
      <c r="W702" s="346"/>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c r="AS702" s="346"/>
      <c r="AT702" s="346"/>
    </row>
    <row r="703" spans="1:46" ht="12" customHeight="1" x14ac:dyDescent="0.25">
      <c r="A703" s="346"/>
      <c r="B703" s="346"/>
      <c r="C703" s="346"/>
      <c r="D703" s="346"/>
      <c r="E703" s="346"/>
      <c r="F703" s="346"/>
      <c r="G703" s="346"/>
      <c r="H703" s="346"/>
      <c r="I703" s="346"/>
      <c r="J703" s="346"/>
      <c r="K703" s="346"/>
      <c r="L703" s="346"/>
      <c r="M703" s="346"/>
      <c r="N703" s="346"/>
      <c r="O703" s="346"/>
      <c r="P703" s="346"/>
      <c r="Q703" s="346"/>
      <c r="R703" s="346"/>
      <c r="S703" s="346"/>
      <c r="T703" s="346"/>
      <c r="U703" s="346"/>
      <c r="V703" s="346"/>
      <c r="W703" s="346"/>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c r="AS703" s="346"/>
      <c r="AT703" s="346"/>
    </row>
    <row r="704" spans="1:46" ht="12" customHeight="1" x14ac:dyDescent="0.25">
      <c r="A704" s="346"/>
      <c r="B704" s="346"/>
      <c r="C704" s="346"/>
      <c r="D704" s="346"/>
      <c r="E704" s="346"/>
      <c r="F704" s="346"/>
      <c r="G704" s="346"/>
      <c r="H704" s="346"/>
      <c r="I704" s="346"/>
      <c r="J704" s="346"/>
      <c r="K704" s="346"/>
      <c r="L704" s="346"/>
      <c r="M704" s="346"/>
      <c r="N704" s="346"/>
      <c r="O704" s="346"/>
      <c r="P704" s="346"/>
      <c r="Q704" s="346"/>
      <c r="R704" s="346"/>
      <c r="S704" s="346"/>
      <c r="T704" s="346"/>
      <c r="U704" s="346"/>
      <c r="V704" s="346"/>
      <c r="W704" s="346"/>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c r="AS704" s="346"/>
      <c r="AT704" s="346"/>
    </row>
    <row r="705" spans="1:46" ht="12" customHeight="1" x14ac:dyDescent="0.25">
      <c r="A705" s="346"/>
      <c r="B705" s="346"/>
      <c r="C705" s="346"/>
      <c r="D705" s="346"/>
      <c r="E705" s="346"/>
      <c r="F705" s="346"/>
      <c r="G705" s="346"/>
      <c r="H705" s="346"/>
      <c r="I705" s="346"/>
      <c r="J705" s="346"/>
      <c r="K705" s="346"/>
      <c r="L705" s="346"/>
      <c r="M705" s="346"/>
      <c r="N705" s="346"/>
      <c r="O705" s="346"/>
      <c r="P705" s="346"/>
      <c r="Q705" s="346"/>
      <c r="R705" s="346"/>
      <c r="S705" s="346"/>
      <c r="T705" s="346"/>
      <c r="U705" s="346"/>
      <c r="V705" s="346"/>
      <c r="W705" s="346"/>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c r="AS705" s="346"/>
      <c r="AT705" s="346"/>
    </row>
    <row r="706" spans="1:46" ht="12" customHeight="1" x14ac:dyDescent="0.25">
      <c r="A706" s="346"/>
      <c r="B706" s="346"/>
      <c r="C706" s="346"/>
      <c r="D706" s="346"/>
      <c r="E706" s="346"/>
      <c r="F706" s="346"/>
      <c r="G706" s="346"/>
      <c r="H706" s="346"/>
      <c r="I706" s="346"/>
      <c r="J706" s="346"/>
      <c r="K706" s="346"/>
      <c r="L706" s="346"/>
      <c r="M706" s="346"/>
      <c r="N706" s="346"/>
      <c r="O706" s="346"/>
      <c r="P706" s="346"/>
      <c r="Q706" s="346"/>
      <c r="R706" s="346"/>
      <c r="S706" s="346"/>
      <c r="T706" s="346"/>
      <c r="U706" s="346"/>
      <c r="V706" s="346"/>
      <c r="W706" s="346"/>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c r="AS706" s="346"/>
      <c r="AT706" s="346"/>
    </row>
    <row r="707" spans="1:46" ht="12" customHeight="1" x14ac:dyDescent="0.25">
      <c r="A707" s="346"/>
      <c r="B707" s="346"/>
      <c r="C707" s="346"/>
      <c r="D707" s="346"/>
      <c r="E707" s="346"/>
      <c r="F707" s="346"/>
      <c r="G707" s="346"/>
      <c r="H707" s="346"/>
      <c r="I707" s="346"/>
      <c r="J707" s="346"/>
      <c r="K707" s="346"/>
      <c r="L707" s="346"/>
      <c r="M707" s="346"/>
      <c r="N707" s="346"/>
      <c r="O707" s="346"/>
      <c r="P707" s="346"/>
      <c r="Q707" s="346"/>
      <c r="R707" s="346"/>
      <c r="S707" s="346"/>
      <c r="T707" s="346"/>
      <c r="U707" s="346"/>
      <c r="V707" s="346"/>
      <c r="W707" s="346"/>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c r="AS707" s="346"/>
      <c r="AT707" s="346"/>
    </row>
    <row r="708" spans="1:46" ht="12" customHeight="1" x14ac:dyDescent="0.25">
      <c r="A708" s="346"/>
      <c r="B708" s="346"/>
      <c r="C708" s="346"/>
      <c r="D708" s="346"/>
      <c r="E708" s="346"/>
      <c r="F708" s="346"/>
      <c r="G708" s="346"/>
      <c r="H708" s="346"/>
      <c r="I708" s="346"/>
      <c r="J708" s="346"/>
      <c r="K708" s="346"/>
      <c r="L708" s="346"/>
      <c r="M708" s="346"/>
      <c r="N708" s="346"/>
      <c r="O708" s="346"/>
      <c r="P708" s="346"/>
      <c r="Q708" s="346"/>
      <c r="R708" s="346"/>
      <c r="S708" s="346"/>
      <c r="T708" s="346"/>
      <c r="U708" s="346"/>
      <c r="V708" s="346"/>
      <c r="W708" s="346"/>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c r="AS708" s="346"/>
      <c r="AT708" s="346"/>
    </row>
    <row r="709" spans="1:46" ht="12" customHeight="1" x14ac:dyDescent="0.25">
      <c r="A709" s="346"/>
      <c r="B709" s="346"/>
      <c r="C709" s="346"/>
      <c r="D709" s="346"/>
      <c r="E709" s="346"/>
      <c r="F709" s="346"/>
      <c r="G709" s="346"/>
      <c r="H709" s="346"/>
      <c r="I709" s="346"/>
      <c r="J709" s="346"/>
      <c r="K709" s="346"/>
      <c r="L709" s="346"/>
      <c r="M709" s="346"/>
      <c r="N709" s="346"/>
      <c r="O709" s="346"/>
      <c r="P709" s="346"/>
      <c r="Q709" s="346"/>
      <c r="R709" s="346"/>
      <c r="S709" s="346"/>
      <c r="T709" s="346"/>
      <c r="U709" s="346"/>
      <c r="V709" s="346"/>
      <c r="W709" s="346"/>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c r="AS709" s="346"/>
      <c r="AT709" s="346"/>
    </row>
    <row r="710" spans="1:46" ht="12" customHeight="1" x14ac:dyDescent="0.25">
      <c r="A710" s="346"/>
      <c r="B710" s="346"/>
      <c r="C710" s="346"/>
      <c r="D710" s="346"/>
      <c r="E710" s="346"/>
      <c r="F710" s="346"/>
      <c r="G710" s="346"/>
      <c r="H710" s="346"/>
      <c r="I710" s="346"/>
      <c r="J710" s="346"/>
      <c r="K710" s="346"/>
      <c r="L710" s="346"/>
      <c r="M710" s="346"/>
      <c r="N710" s="346"/>
      <c r="O710" s="346"/>
      <c r="P710" s="346"/>
      <c r="Q710" s="346"/>
      <c r="R710" s="346"/>
      <c r="S710" s="346"/>
      <c r="T710" s="346"/>
      <c r="U710" s="346"/>
      <c r="V710" s="346"/>
      <c r="W710" s="346"/>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c r="AS710" s="346"/>
      <c r="AT710" s="346"/>
    </row>
    <row r="711" spans="1:46" ht="12" customHeight="1" x14ac:dyDescent="0.25">
      <c r="A711" s="346"/>
      <c r="B711" s="346"/>
      <c r="C711" s="346"/>
      <c r="D711" s="346"/>
      <c r="E711" s="346"/>
      <c r="F711" s="346"/>
      <c r="G711" s="346"/>
      <c r="H711" s="346"/>
      <c r="I711" s="346"/>
      <c r="J711" s="346"/>
      <c r="K711" s="346"/>
      <c r="L711" s="346"/>
      <c r="M711" s="346"/>
      <c r="N711" s="346"/>
      <c r="O711" s="346"/>
      <c r="P711" s="346"/>
      <c r="Q711" s="346"/>
      <c r="R711" s="346"/>
      <c r="S711" s="346"/>
      <c r="T711" s="346"/>
      <c r="U711" s="346"/>
      <c r="V711" s="346"/>
      <c r="W711" s="346"/>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c r="AS711" s="346"/>
      <c r="AT711" s="346"/>
    </row>
    <row r="712" spans="1:46" ht="12" customHeight="1" x14ac:dyDescent="0.25">
      <c r="A712" s="346"/>
      <c r="B712" s="346"/>
      <c r="C712" s="346"/>
      <c r="D712" s="346"/>
      <c r="E712" s="346"/>
      <c r="F712" s="346"/>
      <c r="G712" s="346"/>
      <c r="H712" s="346"/>
      <c r="I712" s="346"/>
      <c r="J712" s="346"/>
      <c r="K712" s="346"/>
      <c r="L712" s="346"/>
      <c r="M712" s="346"/>
      <c r="N712" s="346"/>
      <c r="O712" s="346"/>
      <c r="P712" s="346"/>
      <c r="Q712" s="346"/>
      <c r="R712" s="346"/>
      <c r="S712" s="346"/>
      <c r="T712" s="346"/>
      <c r="U712" s="346"/>
      <c r="V712" s="346"/>
      <c r="W712" s="346"/>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c r="AS712" s="346"/>
      <c r="AT712" s="346"/>
    </row>
    <row r="713" spans="1:46" ht="12" customHeight="1" x14ac:dyDescent="0.25">
      <c r="A713" s="346"/>
      <c r="B713" s="346"/>
      <c r="C713" s="346"/>
      <c r="D713" s="346"/>
      <c r="E713" s="346"/>
      <c r="F713" s="346"/>
      <c r="G713" s="346"/>
      <c r="H713" s="346"/>
      <c r="I713" s="346"/>
      <c r="J713" s="346"/>
      <c r="K713" s="346"/>
      <c r="L713" s="346"/>
      <c r="M713" s="346"/>
      <c r="N713" s="346"/>
      <c r="O713" s="346"/>
      <c r="P713" s="346"/>
      <c r="Q713" s="346"/>
      <c r="R713" s="346"/>
      <c r="S713" s="346"/>
      <c r="T713" s="346"/>
      <c r="U713" s="346"/>
      <c r="V713" s="346"/>
      <c r="W713" s="346"/>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c r="AS713" s="346"/>
      <c r="AT713" s="346"/>
    </row>
    <row r="714" spans="1:46" ht="12" customHeight="1" x14ac:dyDescent="0.25">
      <c r="A714" s="346"/>
      <c r="B714" s="346"/>
      <c r="C714" s="346"/>
      <c r="D714" s="346"/>
      <c r="E714" s="346"/>
      <c r="F714" s="346"/>
      <c r="G714" s="346"/>
      <c r="H714" s="346"/>
      <c r="I714" s="346"/>
      <c r="J714" s="346"/>
      <c r="K714" s="346"/>
      <c r="L714" s="346"/>
      <c r="M714" s="346"/>
      <c r="N714" s="346"/>
      <c r="O714" s="346"/>
      <c r="P714" s="346"/>
      <c r="Q714" s="346"/>
      <c r="R714" s="346"/>
      <c r="S714" s="346"/>
      <c r="T714" s="346"/>
      <c r="U714" s="346"/>
      <c r="V714" s="346"/>
      <c r="W714" s="346"/>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c r="AS714" s="346"/>
      <c r="AT714" s="346"/>
    </row>
    <row r="715" spans="1:46" ht="12" customHeight="1" x14ac:dyDescent="0.25">
      <c r="A715" s="346"/>
      <c r="B715" s="346"/>
      <c r="C715" s="346"/>
      <c r="D715" s="346"/>
      <c r="E715" s="346"/>
      <c r="F715" s="346"/>
      <c r="G715" s="346"/>
      <c r="H715" s="346"/>
      <c r="I715" s="346"/>
      <c r="J715" s="346"/>
      <c r="K715" s="346"/>
      <c r="L715" s="346"/>
      <c r="M715" s="346"/>
      <c r="N715" s="346"/>
      <c r="O715" s="346"/>
      <c r="P715" s="346"/>
      <c r="Q715" s="346"/>
      <c r="R715" s="346"/>
      <c r="S715" s="346"/>
      <c r="T715" s="346"/>
      <c r="U715" s="346"/>
      <c r="V715" s="346"/>
      <c r="W715" s="346"/>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c r="AS715" s="346"/>
      <c r="AT715" s="346"/>
    </row>
    <row r="716" spans="1:46" ht="12" customHeight="1" x14ac:dyDescent="0.25">
      <c r="A716" s="346"/>
      <c r="B716" s="346"/>
      <c r="C716" s="346"/>
      <c r="D716" s="346"/>
      <c r="E716" s="346"/>
      <c r="F716" s="346"/>
      <c r="G716" s="346"/>
      <c r="H716" s="346"/>
      <c r="I716" s="346"/>
      <c r="J716" s="346"/>
      <c r="K716" s="346"/>
      <c r="L716" s="346"/>
      <c r="M716" s="346"/>
      <c r="N716" s="346"/>
      <c r="O716" s="346"/>
      <c r="P716" s="346"/>
      <c r="Q716" s="346"/>
      <c r="R716" s="346"/>
      <c r="S716" s="346"/>
      <c r="T716" s="346"/>
      <c r="U716" s="346"/>
      <c r="V716" s="346"/>
      <c r="W716" s="346"/>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c r="AS716" s="346"/>
      <c r="AT716" s="346"/>
    </row>
    <row r="717" spans="1:46" ht="12" customHeight="1" x14ac:dyDescent="0.25">
      <c r="A717" s="346"/>
      <c r="B717" s="346"/>
      <c r="C717" s="346"/>
      <c r="D717" s="346"/>
      <c r="E717" s="346"/>
      <c r="F717" s="346"/>
      <c r="G717" s="346"/>
      <c r="H717" s="346"/>
      <c r="I717" s="346"/>
      <c r="J717" s="346"/>
      <c r="K717" s="346"/>
      <c r="L717" s="346"/>
      <c r="M717" s="346"/>
      <c r="N717" s="346"/>
      <c r="O717" s="346"/>
      <c r="P717" s="346"/>
      <c r="Q717" s="346"/>
      <c r="R717" s="346"/>
      <c r="S717" s="346"/>
      <c r="T717" s="346"/>
      <c r="U717" s="346"/>
      <c r="V717" s="346"/>
      <c r="W717" s="346"/>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c r="AS717" s="346"/>
      <c r="AT717" s="346"/>
    </row>
    <row r="718" spans="1:46" ht="12" customHeight="1" x14ac:dyDescent="0.25">
      <c r="A718" s="346"/>
      <c r="B718" s="346"/>
      <c r="C718" s="346"/>
      <c r="D718" s="346"/>
      <c r="E718" s="346"/>
      <c r="F718" s="346"/>
      <c r="G718" s="346"/>
      <c r="H718" s="346"/>
      <c r="I718" s="346"/>
      <c r="J718" s="346"/>
      <c r="K718" s="346"/>
      <c r="L718" s="346"/>
      <c r="M718" s="346"/>
      <c r="N718" s="346"/>
      <c r="O718" s="346"/>
      <c r="P718" s="346"/>
      <c r="Q718" s="346"/>
      <c r="R718" s="346"/>
      <c r="S718" s="346"/>
      <c r="T718" s="346"/>
      <c r="U718" s="346"/>
      <c r="V718" s="346"/>
      <c r="W718" s="346"/>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c r="AS718" s="346"/>
      <c r="AT718" s="346"/>
    </row>
    <row r="719" spans="1:46" ht="12" customHeight="1" x14ac:dyDescent="0.25">
      <c r="A719" s="346"/>
      <c r="B719" s="346"/>
      <c r="C719" s="346"/>
      <c r="D719" s="346"/>
      <c r="E719" s="346"/>
      <c r="F719" s="346"/>
      <c r="G719" s="346"/>
      <c r="H719" s="346"/>
      <c r="I719" s="346"/>
      <c r="J719" s="346"/>
      <c r="K719" s="346"/>
      <c r="L719" s="346"/>
      <c r="M719" s="346"/>
      <c r="N719" s="346"/>
      <c r="O719" s="346"/>
      <c r="P719" s="346"/>
      <c r="Q719" s="346"/>
      <c r="R719" s="346"/>
      <c r="S719" s="346"/>
      <c r="T719" s="346"/>
      <c r="U719" s="346"/>
      <c r="V719" s="346"/>
      <c r="W719" s="346"/>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c r="AS719" s="346"/>
      <c r="AT719" s="346"/>
    </row>
    <row r="720" spans="1:46" ht="12" customHeight="1" x14ac:dyDescent="0.25">
      <c r="A720" s="346"/>
      <c r="B720" s="346"/>
      <c r="C720" s="346"/>
      <c r="D720" s="346"/>
      <c r="E720" s="346"/>
      <c r="F720" s="346"/>
      <c r="G720" s="346"/>
      <c r="H720" s="346"/>
      <c r="I720" s="346"/>
      <c r="J720" s="346"/>
      <c r="K720" s="346"/>
      <c r="L720" s="346"/>
      <c r="M720" s="346"/>
      <c r="N720" s="346"/>
      <c r="O720" s="346"/>
      <c r="P720" s="346"/>
      <c r="Q720" s="346"/>
      <c r="R720" s="346"/>
      <c r="S720" s="346"/>
      <c r="T720" s="346"/>
      <c r="U720" s="346"/>
      <c r="V720" s="346"/>
      <c r="W720" s="346"/>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c r="AS720" s="346"/>
      <c r="AT720" s="346"/>
    </row>
    <row r="721" spans="1:46" ht="12" customHeight="1" x14ac:dyDescent="0.25">
      <c r="A721" s="346"/>
      <c r="B721" s="346"/>
      <c r="C721" s="346"/>
      <c r="D721" s="346"/>
      <c r="E721" s="346"/>
      <c r="F721" s="346"/>
      <c r="G721" s="346"/>
      <c r="H721" s="346"/>
      <c r="I721" s="346"/>
      <c r="J721" s="346"/>
      <c r="K721" s="346"/>
      <c r="L721" s="346"/>
      <c r="M721" s="346"/>
      <c r="N721" s="346"/>
      <c r="O721" s="346"/>
      <c r="P721" s="346"/>
      <c r="Q721" s="346"/>
      <c r="R721" s="346"/>
      <c r="S721" s="346"/>
      <c r="T721" s="346"/>
      <c r="U721" s="346"/>
      <c r="V721" s="346"/>
      <c r="W721" s="346"/>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c r="AS721" s="346"/>
      <c r="AT721" s="346"/>
    </row>
    <row r="722" spans="1:46" ht="12" customHeight="1" x14ac:dyDescent="0.25">
      <c r="A722" s="346"/>
      <c r="B722" s="346"/>
      <c r="C722" s="346"/>
      <c r="D722" s="346"/>
      <c r="E722" s="346"/>
      <c r="F722" s="346"/>
      <c r="G722" s="346"/>
      <c r="H722" s="346"/>
      <c r="I722" s="346"/>
      <c r="J722" s="346"/>
      <c r="K722" s="346"/>
      <c r="L722" s="346"/>
      <c r="M722" s="346"/>
      <c r="N722" s="346"/>
      <c r="O722" s="346"/>
      <c r="P722" s="346"/>
      <c r="Q722" s="346"/>
      <c r="R722" s="346"/>
      <c r="S722" s="346"/>
      <c r="T722" s="346"/>
      <c r="U722" s="346"/>
      <c r="V722" s="346"/>
      <c r="W722" s="346"/>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c r="AS722" s="346"/>
      <c r="AT722" s="346"/>
    </row>
    <row r="723" spans="1:46" ht="12" customHeight="1" x14ac:dyDescent="0.25">
      <c r="A723" s="346"/>
      <c r="B723" s="346"/>
      <c r="C723" s="346"/>
      <c r="D723" s="346"/>
      <c r="E723" s="346"/>
      <c r="F723" s="346"/>
      <c r="G723" s="346"/>
      <c r="H723" s="346"/>
      <c r="I723" s="346"/>
      <c r="J723" s="346"/>
      <c r="K723" s="346"/>
      <c r="L723" s="346"/>
      <c r="M723" s="346"/>
      <c r="N723" s="346"/>
      <c r="O723" s="346"/>
      <c r="P723" s="346"/>
      <c r="Q723" s="346"/>
      <c r="R723" s="346"/>
      <c r="S723" s="346"/>
      <c r="T723" s="346"/>
      <c r="U723" s="346"/>
      <c r="V723" s="346"/>
      <c r="W723" s="346"/>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c r="AS723" s="346"/>
      <c r="AT723" s="346"/>
    </row>
    <row r="724" spans="1:46" ht="12" customHeight="1" x14ac:dyDescent="0.25">
      <c r="A724" s="346"/>
      <c r="B724" s="346"/>
      <c r="C724" s="346"/>
      <c r="D724" s="346"/>
      <c r="E724" s="346"/>
      <c r="F724" s="346"/>
      <c r="G724" s="346"/>
      <c r="H724" s="346"/>
      <c r="I724" s="346"/>
      <c r="J724" s="346"/>
      <c r="K724" s="346"/>
      <c r="L724" s="346"/>
      <c r="M724" s="346"/>
      <c r="N724" s="346"/>
      <c r="O724" s="346"/>
      <c r="P724" s="346"/>
      <c r="Q724" s="346"/>
      <c r="R724" s="346"/>
      <c r="S724" s="346"/>
      <c r="T724" s="346"/>
      <c r="U724" s="346"/>
      <c r="V724" s="346"/>
      <c r="W724" s="346"/>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c r="AS724" s="346"/>
      <c r="AT724" s="346"/>
    </row>
    <row r="725" spans="1:46" ht="12" customHeight="1" x14ac:dyDescent="0.25">
      <c r="A725" s="346"/>
      <c r="B725" s="346"/>
      <c r="C725" s="346"/>
      <c r="D725" s="346"/>
      <c r="E725" s="346"/>
      <c r="F725" s="346"/>
      <c r="G725" s="346"/>
      <c r="H725" s="346"/>
      <c r="I725" s="346"/>
      <c r="J725" s="346"/>
      <c r="K725" s="346"/>
      <c r="L725" s="346"/>
      <c r="M725" s="346"/>
      <c r="N725" s="346"/>
      <c r="O725" s="346"/>
      <c r="P725" s="346"/>
      <c r="Q725" s="346"/>
      <c r="R725" s="346"/>
      <c r="S725" s="346"/>
      <c r="T725" s="346"/>
      <c r="U725" s="346"/>
      <c r="V725" s="346"/>
      <c r="W725" s="346"/>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c r="AS725" s="346"/>
      <c r="AT725" s="346"/>
    </row>
    <row r="726" spans="1:46" ht="12" customHeight="1" x14ac:dyDescent="0.25">
      <c r="A726" s="346"/>
      <c r="B726" s="346"/>
      <c r="C726" s="346"/>
      <c r="D726" s="346"/>
      <c r="E726" s="346"/>
      <c r="F726" s="346"/>
      <c r="G726" s="346"/>
      <c r="H726" s="346"/>
      <c r="I726" s="346"/>
      <c r="J726" s="346"/>
      <c r="K726" s="346"/>
      <c r="L726" s="346"/>
      <c r="M726" s="346"/>
      <c r="N726" s="346"/>
      <c r="O726" s="346"/>
      <c r="P726" s="346"/>
      <c r="Q726" s="346"/>
      <c r="R726" s="346"/>
      <c r="S726" s="346"/>
      <c r="T726" s="346"/>
      <c r="U726" s="346"/>
      <c r="V726" s="346"/>
      <c r="W726" s="346"/>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c r="AS726" s="346"/>
      <c r="AT726" s="346"/>
    </row>
    <row r="727" spans="1:46" ht="12" customHeight="1" x14ac:dyDescent="0.25">
      <c r="A727" s="346"/>
      <c r="B727" s="346"/>
      <c r="C727" s="346"/>
      <c r="D727" s="346"/>
      <c r="E727" s="346"/>
      <c r="F727" s="346"/>
      <c r="G727" s="346"/>
      <c r="H727" s="346"/>
      <c r="I727" s="346"/>
      <c r="J727" s="346"/>
      <c r="K727" s="346"/>
      <c r="L727" s="346"/>
      <c r="M727" s="346"/>
      <c r="N727" s="346"/>
      <c r="O727" s="346"/>
      <c r="P727" s="346"/>
      <c r="Q727" s="346"/>
      <c r="R727" s="346"/>
      <c r="S727" s="346"/>
      <c r="T727" s="346"/>
      <c r="U727" s="346"/>
      <c r="V727" s="346"/>
      <c r="W727" s="346"/>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c r="AS727" s="346"/>
      <c r="AT727" s="346"/>
    </row>
    <row r="728" spans="1:46" ht="12" customHeight="1" x14ac:dyDescent="0.25">
      <c r="A728" s="346"/>
      <c r="B728" s="346"/>
      <c r="C728" s="346"/>
      <c r="D728" s="346"/>
      <c r="E728" s="346"/>
      <c r="F728" s="346"/>
      <c r="G728" s="346"/>
      <c r="H728" s="346"/>
      <c r="I728" s="346"/>
      <c r="J728" s="346"/>
      <c r="K728" s="346"/>
      <c r="L728" s="346"/>
      <c r="M728" s="346"/>
      <c r="N728" s="346"/>
      <c r="O728" s="346"/>
      <c r="P728" s="346"/>
      <c r="Q728" s="346"/>
      <c r="R728" s="346"/>
      <c r="S728" s="346"/>
      <c r="T728" s="346"/>
      <c r="U728" s="346"/>
      <c r="V728" s="346"/>
      <c r="W728" s="346"/>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c r="AS728" s="346"/>
      <c r="AT728" s="346"/>
    </row>
    <row r="729" spans="1:46" ht="12" customHeight="1" x14ac:dyDescent="0.25">
      <c r="A729" s="346"/>
      <c r="B729" s="346"/>
      <c r="C729" s="346"/>
      <c r="D729" s="346"/>
      <c r="E729" s="346"/>
      <c r="F729" s="346"/>
      <c r="G729" s="346"/>
      <c r="H729" s="346"/>
      <c r="I729" s="346"/>
      <c r="J729" s="346"/>
      <c r="K729" s="346"/>
      <c r="L729" s="346"/>
      <c r="M729" s="346"/>
      <c r="N729" s="346"/>
      <c r="O729" s="346"/>
      <c r="P729" s="346"/>
      <c r="Q729" s="346"/>
      <c r="R729" s="346"/>
      <c r="S729" s="346"/>
      <c r="T729" s="346"/>
      <c r="U729" s="346"/>
      <c r="V729" s="346"/>
      <c r="W729" s="346"/>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c r="AS729" s="346"/>
      <c r="AT729" s="346"/>
    </row>
    <row r="730" spans="1:46" ht="12" customHeight="1" x14ac:dyDescent="0.25">
      <c r="A730" s="346"/>
      <c r="B730" s="346"/>
      <c r="C730" s="346"/>
      <c r="D730" s="346"/>
      <c r="E730" s="346"/>
      <c r="F730" s="346"/>
      <c r="G730" s="346"/>
      <c r="H730" s="346"/>
      <c r="I730" s="346"/>
      <c r="J730" s="346"/>
      <c r="K730" s="346"/>
      <c r="L730" s="346"/>
      <c r="M730" s="346"/>
      <c r="N730" s="346"/>
      <c r="O730" s="346"/>
      <c r="P730" s="346"/>
      <c r="Q730" s="346"/>
      <c r="R730" s="346"/>
      <c r="S730" s="346"/>
      <c r="T730" s="346"/>
      <c r="U730" s="346"/>
      <c r="V730" s="346"/>
      <c r="W730" s="346"/>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c r="AS730" s="346"/>
      <c r="AT730" s="346"/>
    </row>
    <row r="731" spans="1:46" ht="12" customHeight="1" x14ac:dyDescent="0.25">
      <c r="A731" s="346"/>
      <c r="B731" s="346"/>
      <c r="C731" s="346"/>
      <c r="D731" s="346"/>
      <c r="E731" s="346"/>
      <c r="F731" s="346"/>
      <c r="G731" s="346"/>
      <c r="H731" s="346"/>
      <c r="I731" s="346"/>
      <c r="J731" s="346"/>
      <c r="K731" s="346"/>
      <c r="L731" s="346"/>
      <c r="M731" s="346"/>
      <c r="N731" s="346"/>
      <c r="O731" s="346"/>
      <c r="P731" s="346"/>
      <c r="Q731" s="346"/>
      <c r="R731" s="346"/>
      <c r="S731" s="346"/>
      <c r="T731" s="346"/>
      <c r="U731" s="346"/>
      <c r="V731" s="346"/>
      <c r="W731" s="346"/>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c r="AS731" s="346"/>
      <c r="AT731" s="346"/>
    </row>
    <row r="732" spans="1:46" ht="12" customHeight="1" x14ac:dyDescent="0.25">
      <c r="A732" s="346"/>
      <c r="B732" s="346"/>
      <c r="C732" s="346"/>
      <c r="D732" s="346"/>
      <c r="E732" s="346"/>
      <c r="F732" s="346"/>
      <c r="G732" s="346"/>
      <c r="H732" s="346"/>
      <c r="I732" s="346"/>
      <c r="J732" s="346"/>
      <c r="K732" s="346"/>
      <c r="L732" s="346"/>
      <c r="M732" s="346"/>
      <c r="N732" s="346"/>
      <c r="O732" s="346"/>
      <c r="P732" s="346"/>
      <c r="Q732" s="346"/>
      <c r="R732" s="346"/>
      <c r="S732" s="346"/>
      <c r="T732" s="346"/>
      <c r="U732" s="346"/>
      <c r="V732" s="346"/>
      <c r="W732" s="346"/>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c r="AS732" s="346"/>
      <c r="AT732" s="346"/>
    </row>
    <row r="733" spans="1:46" ht="12" customHeight="1" x14ac:dyDescent="0.25">
      <c r="A733" s="346"/>
      <c r="B733" s="346"/>
      <c r="C733" s="346"/>
      <c r="D733" s="346"/>
      <c r="E733" s="346"/>
      <c r="F733" s="346"/>
      <c r="G733" s="346"/>
      <c r="H733" s="346"/>
      <c r="I733" s="346"/>
      <c r="J733" s="346"/>
      <c r="K733" s="346"/>
      <c r="L733" s="346"/>
      <c r="M733" s="346"/>
      <c r="N733" s="346"/>
      <c r="O733" s="346"/>
      <c r="P733" s="346"/>
      <c r="Q733" s="346"/>
      <c r="R733" s="346"/>
      <c r="S733" s="346"/>
      <c r="T733" s="346"/>
      <c r="U733" s="346"/>
      <c r="V733" s="346"/>
      <c r="W733" s="346"/>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c r="AS733" s="346"/>
      <c r="AT733" s="346"/>
    </row>
    <row r="734" spans="1:46" ht="12" customHeight="1" x14ac:dyDescent="0.25">
      <c r="A734" s="346"/>
      <c r="B734" s="346"/>
      <c r="C734" s="346"/>
      <c r="D734" s="346"/>
      <c r="E734" s="346"/>
      <c r="F734" s="346"/>
      <c r="G734" s="346"/>
      <c r="H734" s="346"/>
      <c r="I734" s="346"/>
      <c r="J734" s="346"/>
      <c r="K734" s="346"/>
      <c r="L734" s="346"/>
      <c r="M734" s="346"/>
      <c r="N734" s="346"/>
      <c r="O734" s="346"/>
      <c r="P734" s="346"/>
      <c r="Q734" s="346"/>
      <c r="R734" s="346"/>
      <c r="S734" s="346"/>
      <c r="T734" s="346"/>
      <c r="U734" s="346"/>
      <c r="V734" s="346"/>
      <c r="W734" s="346"/>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c r="AS734" s="346"/>
      <c r="AT734" s="346"/>
    </row>
    <row r="735" spans="1:46" ht="12" customHeight="1" x14ac:dyDescent="0.25">
      <c r="A735" s="346"/>
      <c r="B735" s="346"/>
      <c r="C735" s="346"/>
      <c r="D735" s="346"/>
      <c r="E735" s="346"/>
      <c r="F735" s="346"/>
      <c r="G735" s="346"/>
      <c r="H735" s="346"/>
      <c r="I735" s="346"/>
      <c r="J735" s="346"/>
      <c r="K735" s="346"/>
      <c r="L735" s="346"/>
      <c r="M735" s="346"/>
      <c r="N735" s="346"/>
      <c r="O735" s="346"/>
      <c r="P735" s="346"/>
      <c r="Q735" s="346"/>
      <c r="R735" s="346"/>
      <c r="S735" s="346"/>
      <c r="T735" s="346"/>
      <c r="U735" s="346"/>
      <c r="V735" s="346"/>
      <c r="W735" s="346"/>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c r="AS735" s="346"/>
      <c r="AT735" s="346"/>
    </row>
    <row r="736" spans="1:46" ht="12" customHeight="1" x14ac:dyDescent="0.25">
      <c r="A736" s="346"/>
      <c r="B736" s="346"/>
      <c r="C736" s="346"/>
      <c r="D736" s="346"/>
      <c r="E736" s="346"/>
      <c r="F736" s="346"/>
      <c r="G736" s="346"/>
      <c r="H736" s="346"/>
      <c r="I736" s="346"/>
      <c r="J736" s="346"/>
      <c r="K736" s="346"/>
      <c r="L736" s="346"/>
      <c r="M736" s="346"/>
      <c r="N736" s="346"/>
      <c r="O736" s="346"/>
      <c r="P736" s="346"/>
      <c r="Q736" s="346"/>
      <c r="R736" s="346"/>
      <c r="S736" s="346"/>
      <c r="T736" s="346"/>
      <c r="U736" s="346"/>
      <c r="V736" s="346"/>
      <c r="W736" s="346"/>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c r="AS736" s="346"/>
      <c r="AT736" s="346"/>
    </row>
    <row r="737" spans="1:46" ht="12" customHeight="1" x14ac:dyDescent="0.25">
      <c r="A737" s="346"/>
      <c r="B737" s="346"/>
      <c r="C737" s="346"/>
      <c r="D737" s="346"/>
      <c r="E737" s="346"/>
      <c r="F737" s="346"/>
      <c r="G737" s="346"/>
      <c r="H737" s="346"/>
      <c r="I737" s="346"/>
      <c r="J737" s="346"/>
      <c r="K737" s="346"/>
      <c r="L737" s="346"/>
      <c r="M737" s="346"/>
      <c r="N737" s="346"/>
      <c r="O737" s="346"/>
      <c r="P737" s="346"/>
      <c r="Q737" s="346"/>
      <c r="R737" s="346"/>
      <c r="S737" s="346"/>
      <c r="T737" s="346"/>
      <c r="U737" s="346"/>
      <c r="V737" s="346"/>
      <c r="W737" s="346"/>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c r="AS737" s="346"/>
      <c r="AT737" s="346"/>
    </row>
    <row r="738" spans="1:46" ht="12" customHeight="1" x14ac:dyDescent="0.25">
      <c r="A738" s="346"/>
      <c r="B738" s="346"/>
      <c r="C738" s="346"/>
      <c r="D738" s="346"/>
      <c r="E738" s="346"/>
      <c r="F738" s="346"/>
      <c r="G738" s="346"/>
      <c r="H738" s="346"/>
      <c r="I738" s="346"/>
      <c r="J738" s="346"/>
      <c r="K738" s="346"/>
      <c r="L738" s="346"/>
      <c r="M738" s="346"/>
      <c r="N738" s="346"/>
      <c r="O738" s="346"/>
      <c r="P738" s="346"/>
      <c r="Q738" s="346"/>
      <c r="R738" s="346"/>
      <c r="S738" s="346"/>
      <c r="T738" s="346"/>
      <c r="U738" s="346"/>
      <c r="V738" s="346"/>
      <c r="W738" s="346"/>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c r="AS738" s="346"/>
      <c r="AT738" s="346"/>
    </row>
    <row r="739" spans="1:46" ht="12" customHeight="1" x14ac:dyDescent="0.25">
      <c r="A739" s="346"/>
      <c r="B739" s="346"/>
      <c r="C739" s="346"/>
      <c r="D739" s="346"/>
      <c r="E739" s="346"/>
      <c r="F739" s="346"/>
      <c r="G739" s="346"/>
      <c r="H739" s="346"/>
      <c r="I739" s="346"/>
      <c r="J739" s="346"/>
      <c r="K739" s="346"/>
      <c r="L739" s="346"/>
      <c r="M739" s="346"/>
      <c r="N739" s="346"/>
      <c r="O739" s="346"/>
      <c r="P739" s="346"/>
      <c r="Q739" s="346"/>
      <c r="R739" s="346"/>
      <c r="S739" s="346"/>
      <c r="T739" s="346"/>
      <c r="U739" s="346"/>
      <c r="V739" s="346"/>
      <c r="W739" s="346"/>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c r="AS739" s="346"/>
      <c r="AT739" s="346"/>
    </row>
    <row r="740" spans="1:46" ht="12" customHeight="1" x14ac:dyDescent="0.25">
      <c r="A740" s="346"/>
      <c r="B740" s="346"/>
      <c r="C740" s="346"/>
      <c r="D740" s="346"/>
      <c r="E740" s="346"/>
      <c r="F740" s="346"/>
      <c r="G740" s="346"/>
      <c r="H740" s="346"/>
      <c r="I740" s="346"/>
      <c r="J740" s="346"/>
      <c r="K740" s="346"/>
      <c r="L740" s="346"/>
      <c r="M740" s="346"/>
      <c r="N740" s="346"/>
      <c r="O740" s="346"/>
      <c r="P740" s="346"/>
      <c r="Q740" s="346"/>
      <c r="R740" s="346"/>
      <c r="S740" s="346"/>
      <c r="T740" s="346"/>
      <c r="U740" s="346"/>
      <c r="V740" s="346"/>
      <c r="W740" s="346"/>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c r="AS740" s="346"/>
      <c r="AT740" s="346"/>
    </row>
    <row r="741" spans="1:46" ht="12" customHeight="1" x14ac:dyDescent="0.25">
      <c r="A741" s="346"/>
      <c r="B741" s="346"/>
      <c r="C741" s="346"/>
      <c r="D741" s="346"/>
      <c r="E741" s="346"/>
      <c r="F741" s="346"/>
      <c r="G741" s="346"/>
      <c r="H741" s="346"/>
      <c r="I741" s="346"/>
      <c r="J741" s="346"/>
      <c r="K741" s="346"/>
      <c r="L741" s="346"/>
      <c r="M741" s="346"/>
      <c r="N741" s="346"/>
      <c r="O741" s="346"/>
      <c r="P741" s="346"/>
      <c r="Q741" s="346"/>
      <c r="R741" s="346"/>
      <c r="S741" s="346"/>
      <c r="T741" s="346"/>
      <c r="U741" s="346"/>
      <c r="V741" s="346"/>
      <c r="W741" s="346"/>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c r="AS741" s="346"/>
      <c r="AT741" s="346"/>
    </row>
    <row r="742" spans="1:46" ht="12" customHeight="1" x14ac:dyDescent="0.25">
      <c r="A742" s="346"/>
      <c r="B742" s="346"/>
      <c r="C742" s="346"/>
      <c r="D742" s="346"/>
      <c r="E742" s="346"/>
      <c r="F742" s="346"/>
      <c r="G742" s="346"/>
      <c r="H742" s="346"/>
      <c r="I742" s="346"/>
      <c r="J742" s="346"/>
      <c r="K742" s="346"/>
      <c r="L742" s="346"/>
      <c r="M742" s="346"/>
      <c r="N742" s="346"/>
      <c r="O742" s="346"/>
      <c r="P742" s="346"/>
      <c r="Q742" s="346"/>
      <c r="R742" s="346"/>
      <c r="S742" s="346"/>
      <c r="T742" s="346"/>
      <c r="U742" s="346"/>
      <c r="V742" s="346"/>
      <c r="W742" s="346"/>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c r="AS742" s="346"/>
      <c r="AT742" s="346"/>
    </row>
    <row r="743" spans="1:46" ht="12" customHeight="1" x14ac:dyDescent="0.25">
      <c r="A743" s="346"/>
      <c r="B743" s="346"/>
      <c r="C743" s="346"/>
      <c r="D743" s="346"/>
      <c r="E743" s="346"/>
      <c r="F743" s="346"/>
      <c r="G743" s="346"/>
      <c r="H743" s="346"/>
      <c r="I743" s="346"/>
      <c r="J743" s="346"/>
      <c r="K743" s="346"/>
      <c r="L743" s="346"/>
      <c r="M743" s="346"/>
      <c r="N743" s="346"/>
      <c r="O743" s="346"/>
      <c r="P743" s="346"/>
      <c r="Q743" s="346"/>
      <c r="R743" s="346"/>
      <c r="S743" s="346"/>
      <c r="T743" s="346"/>
      <c r="U743" s="346"/>
      <c r="V743" s="346"/>
      <c r="W743" s="346"/>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c r="AS743" s="346"/>
      <c r="AT743" s="346"/>
    </row>
    <row r="744" spans="1:46" ht="12" customHeight="1" x14ac:dyDescent="0.25">
      <c r="A744" s="346"/>
      <c r="B744" s="346"/>
      <c r="C744" s="346"/>
      <c r="D744" s="346"/>
      <c r="E744" s="346"/>
      <c r="F744" s="346"/>
      <c r="G744" s="346"/>
      <c r="H744" s="346"/>
      <c r="I744" s="346"/>
      <c r="J744" s="346"/>
      <c r="K744" s="346"/>
      <c r="L744" s="346"/>
      <c r="M744" s="346"/>
      <c r="N744" s="346"/>
      <c r="O744" s="346"/>
      <c r="P744" s="346"/>
      <c r="Q744" s="346"/>
      <c r="R744" s="346"/>
      <c r="S744" s="346"/>
      <c r="T744" s="346"/>
      <c r="U744" s="346"/>
      <c r="V744" s="346"/>
      <c r="W744" s="346"/>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c r="AS744" s="346"/>
      <c r="AT744" s="346"/>
    </row>
    <row r="745" spans="1:46" ht="12" customHeight="1" x14ac:dyDescent="0.25">
      <c r="A745" s="346"/>
      <c r="B745" s="346"/>
      <c r="C745" s="346"/>
      <c r="D745" s="346"/>
      <c r="E745" s="346"/>
      <c r="F745" s="346"/>
      <c r="G745" s="346"/>
      <c r="H745" s="346"/>
      <c r="I745" s="346"/>
      <c r="J745" s="346"/>
      <c r="K745" s="346"/>
      <c r="L745" s="346"/>
      <c r="M745" s="346"/>
      <c r="N745" s="346"/>
      <c r="O745" s="346"/>
      <c r="P745" s="346"/>
      <c r="Q745" s="346"/>
      <c r="R745" s="346"/>
      <c r="S745" s="346"/>
      <c r="T745" s="346"/>
      <c r="U745" s="346"/>
      <c r="V745" s="346"/>
      <c r="W745" s="346"/>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c r="AS745" s="346"/>
      <c r="AT745" s="346"/>
    </row>
    <row r="746" spans="1:46" ht="12" customHeight="1" x14ac:dyDescent="0.25">
      <c r="A746" s="346"/>
      <c r="B746" s="346"/>
      <c r="C746" s="346"/>
      <c r="D746" s="346"/>
      <c r="E746" s="346"/>
      <c r="F746" s="346"/>
      <c r="G746" s="346"/>
      <c r="H746" s="346"/>
      <c r="I746" s="346"/>
      <c r="J746" s="346"/>
      <c r="K746" s="346"/>
      <c r="L746" s="346"/>
      <c r="M746" s="346"/>
      <c r="N746" s="346"/>
      <c r="O746" s="346"/>
      <c r="P746" s="346"/>
      <c r="Q746" s="346"/>
      <c r="R746" s="346"/>
      <c r="S746" s="346"/>
      <c r="T746" s="346"/>
      <c r="U746" s="346"/>
      <c r="V746" s="346"/>
      <c r="W746" s="346"/>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c r="AS746" s="346"/>
      <c r="AT746" s="346"/>
    </row>
    <row r="747" spans="1:46" ht="12" customHeight="1" x14ac:dyDescent="0.25">
      <c r="A747" s="346"/>
      <c r="B747" s="346"/>
      <c r="C747" s="346"/>
      <c r="D747" s="346"/>
      <c r="E747" s="346"/>
      <c r="F747" s="346"/>
      <c r="G747" s="346"/>
      <c r="H747" s="346"/>
      <c r="I747" s="346"/>
      <c r="J747" s="346"/>
      <c r="K747" s="346"/>
      <c r="L747" s="346"/>
      <c r="M747" s="346"/>
      <c r="N747" s="346"/>
      <c r="O747" s="346"/>
      <c r="P747" s="346"/>
      <c r="Q747" s="346"/>
      <c r="R747" s="346"/>
      <c r="S747" s="346"/>
      <c r="T747" s="346"/>
      <c r="U747" s="346"/>
      <c r="V747" s="346"/>
      <c r="W747" s="346"/>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c r="AS747" s="346"/>
      <c r="AT747" s="346"/>
    </row>
    <row r="748" spans="1:46" ht="12" customHeight="1" x14ac:dyDescent="0.25">
      <c r="A748" s="346"/>
      <c r="B748" s="346"/>
      <c r="C748" s="346"/>
      <c r="D748" s="346"/>
      <c r="E748" s="346"/>
      <c r="F748" s="346"/>
      <c r="G748" s="346"/>
      <c r="H748" s="346"/>
      <c r="I748" s="346"/>
      <c r="J748" s="346"/>
      <c r="K748" s="346"/>
      <c r="L748" s="346"/>
      <c r="M748" s="346"/>
      <c r="N748" s="346"/>
      <c r="O748" s="346"/>
      <c r="P748" s="346"/>
      <c r="Q748" s="346"/>
      <c r="R748" s="346"/>
      <c r="S748" s="346"/>
      <c r="T748" s="346"/>
      <c r="U748" s="346"/>
      <c r="V748" s="346"/>
      <c r="W748" s="346"/>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c r="AS748" s="346"/>
      <c r="AT748" s="346"/>
    </row>
    <row r="749" spans="1:46" ht="12" customHeight="1" x14ac:dyDescent="0.25">
      <c r="A749" s="346"/>
      <c r="B749" s="346"/>
      <c r="C749" s="346"/>
      <c r="D749" s="346"/>
      <c r="E749" s="346"/>
      <c r="F749" s="346"/>
      <c r="G749" s="346"/>
      <c r="H749" s="346"/>
      <c r="I749" s="346"/>
      <c r="J749" s="346"/>
      <c r="K749" s="346"/>
      <c r="L749" s="346"/>
      <c r="M749" s="346"/>
      <c r="N749" s="346"/>
      <c r="O749" s="346"/>
      <c r="P749" s="346"/>
      <c r="Q749" s="346"/>
      <c r="R749" s="346"/>
      <c r="S749" s="346"/>
      <c r="T749" s="346"/>
      <c r="U749" s="346"/>
      <c r="V749" s="346"/>
      <c r="W749" s="346"/>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c r="AS749" s="346"/>
      <c r="AT749" s="346"/>
    </row>
    <row r="750" spans="1:46" ht="12" customHeight="1" x14ac:dyDescent="0.25">
      <c r="A750" s="346"/>
      <c r="B750" s="346"/>
      <c r="C750" s="346"/>
      <c r="D750" s="346"/>
      <c r="E750" s="346"/>
      <c r="F750" s="346"/>
      <c r="G750" s="346"/>
      <c r="H750" s="346"/>
      <c r="I750" s="346"/>
      <c r="J750" s="346"/>
      <c r="K750" s="346"/>
      <c r="L750" s="346"/>
      <c r="M750" s="346"/>
      <c r="N750" s="346"/>
      <c r="O750" s="346"/>
      <c r="P750" s="346"/>
      <c r="Q750" s="346"/>
      <c r="R750" s="346"/>
      <c r="S750" s="346"/>
      <c r="T750" s="346"/>
      <c r="U750" s="346"/>
      <c r="V750" s="346"/>
      <c r="W750" s="346"/>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c r="AS750" s="346"/>
      <c r="AT750" s="346"/>
    </row>
    <row r="751" spans="1:46" ht="12" customHeight="1" x14ac:dyDescent="0.25">
      <c r="A751" s="346"/>
      <c r="B751" s="346"/>
      <c r="C751" s="346"/>
      <c r="D751" s="346"/>
      <c r="E751" s="346"/>
      <c r="F751" s="346"/>
      <c r="G751" s="346"/>
      <c r="H751" s="346"/>
      <c r="I751" s="346"/>
      <c r="J751" s="346"/>
      <c r="K751" s="346"/>
      <c r="L751" s="346"/>
      <c r="M751" s="346"/>
      <c r="N751" s="346"/>
      <c r="O751" s="346"/>
      <c r="P751" s="346"/>
      <c r="Q751" s="346"/>
      <c r="R751" s="346"/>
      <c r="S751" s="346"/>
      <c r="T751" s="346"/>
      <c r="U751" s="346"/>
      <c r="V751" s="346"/>
      <c r="W751" s="346"/>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c r="AS751" s="346"/>
      <c r="AT751" s="346"/>
    </row>
    <row r="752" spans="1:46" ht="12" customHeight="1" x14ac:dyDescent="0.25">
      <c r="A752" s="346"/>
      <c r="B752" s="346"/>
      <c r="C752" s="346"/>
      <c r="D752" s="346"/>
      <c r="E752" s="346"/>
      <c r="F752" s="346"/>
      <c r="G752" s="346"/>
      <c r="H752" s="346"/>
      <c r="I752" s="346"/>
      <c r="J752" s="346"/>
      <c r="K752" s="346"/>
      <c r="L752" s="346"/>
      <c r="M752" s="346"/>
      <c r="N752" s="346"/>
      <c r="O752" s="346"/>
      <c r="P752" s="346"/>
      <c r="Q752" s="346"/>
      <c r="R752" s="346"/>
      <c r="S752" s="346"/>
      <c r="T752" s="346"/>
      <c r="U752" s="346"/>
      <c r="V752" s="346"/>
      <c r="W752" s="346"/>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c r="AS752" s="346"/>
      <c r="AT752" s="346"/>
    </row>
    <row r="753" spans="1:46" ht="12" customHeight="1" x14ac:dyDescent="0.25">
      <c r="A753" s="346"/>
      <c r="B753" s="346"/>
      <c r="C753" s="346"/>
      <c r="D753" s="346"/>
      <c r="E753" s="346"/>
      <c r="F753" s="346"/>
      <c r="G753" s="346"/>
      <c r="H753" s="346"/>
      <c r="I753" s="346"/>
      <c r="J753" s="346"/>
      <c r="K753" s="346"/>
      <c r="L753" s="346"/>
      <c r="M753" s="346"/>
      <c r="N753" s="346"/>
      <c r="O753" s="346"/>
      <c r="P753" s="346"/>
      <c r="Q753" s="346"/>
      <c r="R753" s="346"/>
      <c r="S753" s="346"/>
      <c r="T753" s="346"/>
      <c r="U753" s="346"/>
      <c r="V753" s="346"/>
      <c r="W753" s="346"/>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c r="AS753" s="346"/>
      <c r="AT753" s="346"/>
    </row>
    <row r="754" spans="1:46" ht="12" customHeight="1" x14ac:dyDescent="0.25">
      <c r="A754" s="346"/>
      <c r="B754" s="346"/>
      <c r="C754" s="346"/>
      <c r="D754" s="346"/>
      <c r="E754" s="346"/>
      <c r="F754" s="346"/>
      <c r="G754" s="346"/>
      <c r="H754" s="346"/>
      <c r="I754" s="346"/>
      <c r="J754" s="346"/>
      <c r="K754" s="346"/>
      <c r="L754" s="346"/>
      <c r="M754" s="346"/>
      <c r="N754" s="346"/>
      <c r="O754" s="346"/>
      <c r="P754" s="346"/>
      <c r="Q754" s="346"/>
      <c r="R754" s="346"/>
      <c r="S754" s="346"/>
      <c r="T754" s="346"/>
      <c r="U754" s="346"/>
      <c r="V754" s="346"/>
      <c r="W754" s="346"/>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c r="AS754" s="346"/>
      <c r="AT754" s="346"/>
    </row>
    <row r="755" spans="1:46" ht="12" customHeight="1" x14ac:dyDescent="0.25">
      <c r="A755" s="346"/>
      <c r="B755" s="346"/>
      <c r="C755" s="346"/>
      <c r="D755" s="346"/>
      <c r="E755" s="346"/>
      <c r="F755" s="346"/>
      <c r="G755" s="346"/>
      <c r="H755" s="346"/>
      <c r="I755" s="346"/>
      <c r="J755" s="346"/>
      <c r="K755" s="346"/>
      <c r="L755" s="346"/>
      <c r="M755" s="346"/>
      <c r="N755" s="346"/>
      <c r="O755" s="346"/>
      <c r="P755" s="346"/>
      <c r="Q755" s="346"/>
      <c r="R755" s="346"/>
      <c r="S755" s="346"/>
      <c r="T755" s="346"/>
      <c r="U755" s="346"/>
      <c r="V755" s="346"/>
      <c r="W755" s="346"/>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c r="AS755" s="346"/>
      <c r="AT755" s="346"/>
    </row>
    <row r="756" spans="1:46" ht="12" customHeight="1" x14ac:dyDescent="0.25">
      <c r="A756" s="346"/>
      <c r="B756" s="346"/>
      <c r="C756" s="346"/>
      <c r="D756" s="346"/>
      <c r="E756" s="346"/>
      <c r="F756" s="346"/>
      <c r="G756" s="346"/>
      <c r="H756" s="346"/>
      <c r="I756" s="346"/>
      <c r="J756" s="346"/>
      <c r="K756" s="346"/>
      <c r="L756" s="346"/>
      <c r="M756" s="346"/>
      <c r="N756" s="346"/>
      <c r="O756" s="346"/>
      <c r="P756" s="346"/>
      <c r="Q756" s="346"/>
      <c r="R756" s="346"/>
      <c r="S756" s="346"/>
      <c r="T756" s="346"/>
      <c r="U756" s="346"/>
      <c r="V756" s="346"/>
      <c r="W756" s="346"/>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c r="AS756" s="346"/>
      <c r="AT756" s="346"/>
    </row>
    <row r="757" spans="1:46" ht="12" customHeight="1" x14ac:dyDescent="0.25">
      <c r="A757" s="346"/>
      <c r="B757" s="346"/>
      <c r="C757" s="346"/>
      <c r="D757" s="346"/>
      <c r="E757" s="346"/>
      <c r="F757" s="346"/>
      <c r="G757" s="346"/>
      <c r="H757" s="346"/>
      <c r="I757" s="346"/>
      <c r="J757" s="346"/>
      <c r="K757" s="346"/>
      <c r="L757" s="346"/>
      <c r="M757" s="346"/>
      <c r="N757" s="346"/>
      <c r="O757" s="346"/>
      <c r="P757" s="346"/>
      <c r="Q757" s="346"/>
      <c r="R757" s="346"/>
      <c r="S757" s="346"/>
      <c r="T757" s="346"/>
      <c r="U757" s="346"/>
      <c r="V757" s="346"/>
      <c r="W757" s="346"/>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c r="AS757" s="346"/>
      <c r="AT757" s="346"/>
    </row>
    <row r="758" spans="1:46" ht="12" customHeight="1" x14ac:dyDescent="0.25">
      <c r="A758" s="346"/>
      <c r="B758" s="346"/>
      <c r="C758" s="346"/>
      <c r="D758" s="346"/>
      <c r="E758" s="346"/>
      <c r="F758" s="346"/>
      <c r="G758" s="346"/>
      <c r="H758" s="346"/>
      <c r="I758" s="346"/>
      <c r="J758" s="346"/>
      <c r="K758" s="346"/>
      <c r="L758" s="346"/>
      <c r="M758" s="346"/>
      <c r="N758" s="346"/>
      <c r="O758" s="346"/>
      <c r="P758" s="346"/>
      <c r="Q758" s="346"/>
      <c r="R758" s="346"/>
      <c r="S758" s="346"/>
      <c r="T758" s="346"/>
      <c r="U758" s="346"/>
      <c r="V758" s="346"/>
      <c r="W758" s="346"/>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c r="AS758" s="346"/>
      <c r="AT758" s="346"/>
    </row>
    <row r="759" spans="1:46" ht="12" customHeight="1" x14ac:dyDescent="0.25">
      <c r="A759" s="346"/>
      <c r="B759" s="346"/>
      <c r="C759" s="346"/>
      <c r="D759" s="346"/>
      <c r="E759" s="346"/>
      <c r="F759" s="346"/>
      <c r="G759" s="346"/>
      <c r="H759" s="346"/>
      <c r="I759" s="346"/>
      <c r="J759" s="346"/>
      <c r="K759" s="346"/>
      <c r="L759" s="346"/>
      <c r="M759" s="346"/>
      <c r="N759" s="346"/>
      <c r="O759" s="346"/>
      <c r="P759" s="346"/>
      <c r="Q759" s="346"/>
      <c r="R759" s="346"/>
      <c r="S759" s="346"/>
      <c r="T759" s="346"/>
      <c r="U759" s="346"/>
      <c r="V759" s="346"/>
      <c r="W759" s="346"/>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c r="AS759" s="346"/>
      <c r="AT759" s="346"/>
    </row>
    <row r="760" spans="1:46" ht="12" customHeight="1" x14ac:dyDescent="0.25">
      <c r="A760" s="346"/>
      <c r="B760" s="346"/>
      <c r="C760" s="346"/>
      <c r="D760" s="346"/>
      <c r="E760" s="346"/>
      <c r="F760" s="346"/>
      <c r="G760" s="346"/>
      <c r="H760" s="346"/>
      <c r="I760" s="346"/>
      <c r="J760" s="346"/>
      <c r="K760" s="346"/>
      <c r="L760" s="346"/>
      <c r="M760" s="346"/>
      <c r="N760" s="346"/>
      <c r="O760" s="346"/>
      <c r="P760" s="346"/>
      <c r="Q760" s="346"/>
      <c r="R760" s="346"/>
      <c r="S760" s="346"/>
      <c r="T760" s="346"/>
      <c r="U760" s="346"/>
      <c r="V760" s="346"/>
      <c r="W760" s="346"/>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c r="AS760" s="346"/>
      <c r="AT760" s="346"/>
    </row>
    <row r="761" spans="1:46" ht="12" customHeight="1" x14ac:dyDescent="0.25">
      <c r="A761" s="346"/>
      <c r="B761" s="346"/>
      <c r="C761" s="346"/>
      <c r="D761" s="346"/>
      <c r="E761" s="346"/>
      <c r="F761" s="346"/>
      <c r="G761" s="346"/>
      <c r="H761" s="346"/>
      <c r="I761" s="346"/>
      <c r="J761" s="346"/>
      <c r="K761" s="346"/>
      <c r="L761" s="346"/>
      <c r="M761" s="346"/>
      <c r="N761" s="346"/>
      <c r="O761" s="346"/>
      <c r="P761" s="346"/>
      <c r="Q761" s="346"/>
      <c r="R761" s="346"/>
      <c r="S761" s="346"/>
      <c r="T761" s="346"/>
      <c r="U761" s="346"/>
      <c r="V761" s="346"/>
      <c r="W761" s="346"/>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c r="AS761" s="346"/>
      <c r="AT761" s="346"/>
    </row>
    <row r="762" spans="1:46" ht="12" customHeight="1" x14ac:dyDescent="0.25">
      <c r="A762" s="346"/>
      <c r="B762" s="346"/>
      <c r="C762" s="346"/>
      <c r="D762" s="346"/>
      <c r="E762" s="346"/>
      <c r="F762" s="346"/>
      <c r="G762" s="346"/>
      <c r="H762" s="346"/>
      <c r="I762" s="346"/>
      <c r="J762" s="346"/>
      <c r="K762" s="346"/>
      <c r="L762" s="346"/>
      <c r="M762" s="346"/>
      <c r="N762" s="346"/>
      <c r="O762" s="346"/>
      <c r="P762" s="346"/>
      <c r="Q762" s="346"/>
      <c r="R762" s="346"/>
      <c r="S762" s="346"/>
      <c r="T762" s="346"/>
      <c r="U762" s="346"/>
      <c r="V762" s="346"/>
      <c r="W762" s="346"/>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c r="AS762" s="346"/>
      <c r="AT762" s="346"/>
    </row>
    <row r="763" spans="1:46" ht="12" customHeight="1" x14ac:dyDescent="0.25">
      <c r="A763" s="346"/>
      <c r="B763" s="346"/>
      <c r="C763" s="346"/>
      <c r="D763" s="346"/>
      <c r="E763" s="346"/>
      <c r="F763" s="346"/>
      <c r="G763" s="346"/>
      <c r="H763" s="346"/>
      <c r="I763" s="346"/>
      <c r="J763" s="346"/>
      <c r="K763" s="346"/>
      <c r="L763" s="346"/>
      <c r="M763" s="346"/>
      <c r="N763" s="346"/>
      <c r="O763" s="346"/>
      <c r="P763" s="346"/>
      <c r="Q763" s="346"/>
      <c r="R763" s="346"/>
      <c r="S763" s="346"/>
      <c r="T763" s="346"/>
      <c r="U763" s="346"/>
      <c r="V763" s="346"/>
      <c r="W763" s="346"/>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c r="AS763" s="346"/>
      <c r="AT763" s="346"/>
    </row>
    <row r="764" spans="1:46" ht="12" customHeight="1" x14ac:dyDescent="0.25">
      <c r="A764" s="346"/>
      <c r="B764" s="346"/>
      <c r="C764" s="346"/>
      <c r="D764" s="346"/>
      <c r="E764" s="346"/>
      <c r="F764" s="346"/>
      <c r="G764" s="346"/>
      <c r="H764" s="346"/>
      <c r="I764" s="346"/>
      <c r="J764" s="346"/>
      <c r="K764" s="346"/>
      <c r="L764" s="346"/>
      <c r="M764" s="346"/>
      <c r="N764" s="346"/>
      <c r="O764" s="346"/>
      <c r="P764" s="346"/>
      <c r="Q764" s="346"/>
      <c r="R764" s="346"/>
      <c r="S764" s="346"/>
      <c r="T764" s="346"/>
      <c r="U764" s="346"/>
      <c r="V764" s="346"/>
      <c r="W764" s="346"/>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c r="AS764" s="346"/>
      <c r="AT764" s="346"/>
    </row>
    <row r="765" spans="1:46" ht="12" customHeight="1" x14ac:dyDescent="0.25">
      <c r="A765" s="346"/>
      <c r="B765" s="346"/>
      <c r="C765" s="346"/>
      <c r="D765" s="346"/>
      <c r="E765" s="346"/>
      <c r="F765" s="346"/>
      <c r="G765" s="346"/>
      <c r="H765" s="346"/>
      <c r="I765" s="346"/>
      <c r="J765" s="346"/>
      <c r="K765" s="346"/>
      <c r="L765" s="346"/>
      <c r="M765" s="346"/>
      <c r="N765" s="346"/>
      <c r="O765" s="346"/>
      <c r="P765" s="346"/>
      <c r="Q765" s="346"/>
      <c r="R765" s="346"/>
      <c r="S765" s="346"/>
      <c r="T765" s="346"/>
      <c r="U765" s="346"/>
      <c r="V765" s="346"/>
      <c r="W765" s="346"/>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c r="AS765" s="346"/>
      <c r="AT765" s="346"/>
    </row>
    <row r="766" spans="1:46" ht="12" customHeight="1" x14ac:dyDescent="0.25">
      <c r="A766" s="346"/>
      <c r="B766" s="346"/>
      <c r="C766" s="346"/>
      <c r="D766" s="346"/>
      <c r="E766" s="346"/>
      <c r="F766" s="346"/>
      <c r="G766" s="346"/>
      <c r="H766" s="346"/>
      <c r="I766" s="346"/>
      <c r="J766" s="346"/>
      <c r="K766" s="346"/>
      <c r="L766" s="346"/>
      <c r="M766" s="346"/>
      <c r="N766" s="346"/>
      <c r="O766" s="346"/>
      <c r="P766" s="346"/>
      <c r="Q766" s="346"/>
      <c r="R766" s="346"/>
      <c r="S766" s="346"/>
      <c r="T766" s="346"/>
      <c r="U766" s="346"/>
      <c r="V766" s="346"/>
      <c r="W766" s="346"/>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c r="AS766" s="346"/>
      <c r="AT766" s="346"/>
    </row>
    <row r="767" spans="1:46" ht="12" customHeight="1" x14ac:dyDescent="0.25">
      <c r="A767" s="346"/>
      <c r="B767" s="346"/>
      <c r="C767" s="346"/>
      <c r="D767" s="346"/>
      <c r="E767" s="346"/>
      <c r="F767" s="346"/>
      <c r="G767" s="346"/>
      <c r="H767" s="346"/>
      <c r="I767" s="346"/>
      <c r="J767" s="346"/>
      <c r="K767" s="346"/>
      <c r="L767" s="346"/>
      <c r="M767" s="346"/>
      <c r="N767" s="346"/>
      <c r="O767" s="346"/>
      <c r="P767" s="346"/>
      <c r="Q767" s="346"/>
      <c r="R767" s="346"/>
      <c r="S767" s="346"/>
      <c r="T767" s="346"/>
      <c r="U767" s="346"/>
      <c r="V767" s="346"/>
      <c r="W767" s="346"/>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c r="AS767" s="346"/>
      <c r="AT767" s="346"/>
    </row>
    <row r="768" spans="1:46" ht="12" customHeight="1" x14ac:dyDescent="0.25">
      <c r="A768" s="346"/>
      <c r="B768" s="346"/>
      <c r="C768" s="346"/>
      <c r="D768" s="346"/>
      <c r="E768" s="346"/>
      <c r="F768" s="346"/>
      <c r="G768" s="346"/>
      <c r="H768" s="346"/>
      <c r="I768" s="346"/>
      <c r="J768" s="346"/>
      <c r="K768" s="346"/>
      <c r="L768" s="346"/>
      <c r="M768" s="346"/>
      <c r="N768" s="346"/>
      <c r="O768" s="346"/>
      <c r="P768" s="346"/>
      <c r="Q768" s="346"/>
      <c r="R768" s="346"/>
      <c r="S768" s="346"/>
      <c r="T768" s="346"/>
      <c r="U768" s="346"/>
      <c r="V768" s="346"/>
      <c r="W768" s="346"/>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c r="AS768" s="346"/>
      <c r="AT768" s="346"/>
    </row>
    <row r="769" spans="1:46" ht="12" customHeight="1" x14ac:dyDescent="0.25">
      <c r="A769" s="346"/>
      <c r="B769" s="346"/>
      <c r="C769" s="346"/>
      <c r="D769" s="346"/>
      <c r="E769" s="346"/>
      <c r="F769" s="346"/>
      <c r="G769" s="346"/>
      <c r="H769" s="346"/>
      <c r="I769" s="346"/>
      <c r="J769" s="346"/>
      <c r="K769" s="346"/>
      <c r="L769" s="346"/>
      <c r="M769" s="346"/>
      <c r="N769" s="346"/>
      <c r="O769" s="346"/>
      <c r="P769" s="346"/>
      <c r="Q769" s="346"/>
      <c r="R769" s="346"/>
      <c r="S769" s="346"/>
      <c r="T769" s="346"/>
      <c r="U769" s="346"/>
      <c r="V769" s="346"/>
      <c r="W769" s="346"/>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c r="AS769" s="346"/>
      <c r="AT769" s="346"/>
    </row>
    <row r="770" spans="1:46" ht="12" customHeight="1" x14ac:dyDescent="0.25">
      <c r="A770" s="346"/>
      <c r="B770" s="346"/>
      <c r="C770" s="346"/>
      <c r="D770" s="346"/>
      <c r="E770" s="346"/>
      <c r="F770" s="346"/>
      <c r="G770" s="346"/>
      <c r="H770" s="346"/>
      <c r="I770" s="346"/>
      <c r="J770" s="346"/>
      <c r="K770" s="346"/>
      <c r="L770" s="346"/>
      <c r="M770" s="346"/>
      <c r="N770" s="346"/>
      <c r="O770" s="346"/>
      <c r="P770" s="346"/>
      <c r="Q770" s="346"/>
      <c r="R770" s="346"/>
      <c r="S770" s="346"/>
      <c r="T770" s="346"/>
      <c r="U770" s="346"/>
      <c r="V770" s="346"/>
      <c r="W770" s="346"/>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c r="AS770" s="346"/>
      <c r="AT770" s="346"/>
    </row>
    <row r="771" spans="1:46" ht="12" customHeight="1" x14ac:dyDescent="0.25">
      <c r="A771" s="346"/>
      <c r="B771" s="346"/>
      <c r="C771" s="346"/>
      <c r="D771" s="346"/>
      <c r="E771" s="346"/>
      <c r="F771" s="346"/>
      <c r="G771" s="346"/>
      <c r="H771" s="346"/>
      <c r="I771" s="346"/>
      <c r="J771" s="346"/>
      <c r="K771" s="346"/>
      <c r="L771" s="346"/>
      <c r="M771" s="346"/>
      <c r="N771" s="346"/>
      <c r="O771" s="346"/>
      <c r="P771" s="346"/>
      <c r="Q771" s="346"/>
      <c r="R771" s="346"/>
      <c r="S771" s="346"/>
      <c r="T771" s="346"/>
      <c r="U771" s="346"/>
      <c r="V771" s="346"/>
      <c r="W771" s="346"/>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c r="AS771" s="346"/>
      <c r="AT771" s="346"/>
    </row>
    <row r="772" spans="1:46" ht="12" customHeight="1" x14ac:dyDescent="0.25">
      <c r="A772" s="346"/>
      <c r="B772" s="346"/>
      <c r="C772" s="346"/>
      <c r="D772" s="346"/>
      <c r="E772" s="346"/>
      <c r="F772" s="346"/>
      <c r="G772" s="346"/>
      <c r="H772" s="346"/>
      <c r="I772" s="346"/>
      <c r="J772" s="346"/>
      <c r="K772" s="346"/>
      <c r="L772" s="346"/>
      <c r="M772" s="346"/>
      <c r="N772" s="346"/>
      <c r="O772" s="346"/>
      <c r="P772" s="346"/>
      <c r="Q772" s="346"/>
      <c r="R772" s="346"/>
      <c r="S772" s="346"/>
      <c r="T772" s="346"/>
      <c r="U772" s="346"/>
      <c r="V772" s="346"/>
      <c r="W772" s="346"/>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c r="AS772" s="346"/>
      <c r="AT772" s="346"/>
    </row>
    <row r="773" spans="1:46" ht="12" customHeight="1" x14ac:dyDescent="0.25">
      <c r="A773" s="346"/>
      <c r="B773" s="346"/>
      <c r="C773" s="346"/>
      <c r="D773" s="346"/>
      <c r="E773" s="346"/>
      <c r="F773" s="346"/>
      <c r="G773" s="346"/>
      <c r="H773" s="346"/>
      <c r="I773" s="346"/>
      <c r="J773" s="346"/>
      <c r="K773" s="346"/>
      <c r="L773" s="346"/>
      <c r="M773" s="346"/>
      <c r="N773" s="346"/>
      <c r="O773" s="346"/>
      <c r="P773" s="346"/>
      <c r="Q773" s="346"/>
      <c r="R773" s="346"/>
      <c r="S773" s="346"/>
      <c r="T773" s="346"/>
      <c r="U773" s="346"/>
      <c r="V773" s="346"/>
      <c r="W773" s="346"/>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c r="AS773" s="346"/>
      <c r="AT773" s="346"/>
    </row>
    <row r="774" spans="1:46" ht="12" customHeight="1" x14ac:dyDescent="0.25">
      <c r="A774" s="346"/>
      <c r="B774" s="346"/>
      <c r="C774" s="346"/>
      <c r="D774" s="346"/>
      <c r="E774" s="346"/>
      <c r="F774" s="346"/>
      <c r="G774" s="346"/>
      <c r="H774" s="346"/>
      <c r="I774" s="346"/>
      <c r="J774" s="346"/>
      <c r="K774" s="346"/>
      <c r="L774" s="346"/>
      <c r="M774" s="346"/>
      <c r="N774" s="346"/>
      <c r="O774" s="346"/>
      <c r="P774" s="346"/>
      <c r="Q774" s="346"/>
      <c r="R774" s="346"/>
      <c r="S774" s="346"/>
      <c r="T774" s="346"/>
      <c r="U774" s="346"/>
      <c r="V774" s="346"/>
      <c r="W774" s="346"/>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c r="AS774" s="346"/>
      <c r="AT774" s="346"/>
    </row>
    <row r="775" spans="1:46" ht="12" customHeight="1" x14ac:dyDescent="0.25">
      <c r="A775" s="346"/>
      <c r="B775" s="346"/>
      <c r="C775" s="346"/>
      <c r="D775" s="346"/>
      <c r="E775" s="346"/>
      <c r="F775" s="346"/>
      <c r="G775" s="346"/>
      <c r="H775" s="346"/>
      <c r="I775" s="346"/>
      <c r="J775" s="346"/>
      <c r="K775" s="346"/>
      <c r="L775" s="346"/>
      <c r="M775" s="346"/>
      <c r="N775" s="346"/>
      <c r="O775" s="346"/>
      <c r="P775" s="346"/>
      <c r="Q775" s="346"/>
      <c r="R775" s="346"/>
      <c r="S775" s="346"/>
      <c r="T775" s="346"/>
      <c r="U775" s="346"/>
      <c r="V775" s="346"/>
      <c r="W775" s="346"/>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c r="AS775" s="346"/>
      <c r="AT775" s="346"/>
    </row>
    <row r="776" spans="1:46" ht="12" customHeight="1" x14ac:dyDescent="0.25">
      <c r="A776" s="346"/>
      <c r="B776" s="346"/>
      <c r="C776" s="346"/>
      <c r="D776" s="346"/>
      <c r="E776" s="346"/>
      <c r="F776" s="346"/>
      <c r="G776" s="346"/>
      <c r="H776" s="346"/>
      <c r="I776" s="346"/>
      <c r="J776" s="346"/>
      <c r="K776" s="346"/>
      <c r="L776" s="346"/>
      <c r="M776" s="346"/>
      <c r="N776" s="346"/>
      <c r="O776" s="346"/>
      <c r="P776" s="346"/>
      <c r="Q776" s="346"/>
      <c r="R776" s="346"/>
      <c r="S776" s="346"/>
      <c r="T776" s="346"/>
      <c r="U776" s="346"/>
      <c r="V776" s="346"/>
      <c r="W776" s="346"/>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c r="AS776" s="346"/>
      <c r="AT776" s="346"/>
    </row>
    <row r="777" spans="1:46" ht="12" customHeight="1" x14ac:dyDescent="0.25">
      <c r="A777" s="346"/>
      <c r="B777" s="346"/>
      <c r="C777" s="346"/>
      <c r="D777" s="346"/>
      <c r="E777" s="346"/>
      <c r="F777" s="346"/>
      <c r="G777" s="346"/>
      <c r="H777" s="346"/>
      <c r="I777" s="346"/>
      <c r="J777" s="346"/>
      <c r="K777" s="346"/>
      <c r="L777" s="346"/>
      <c r="M777" s="346"/>
      <c r="N777" s="346"/>
      <c r="O777" s="346"/>
      <c r="P777" s="346"/>
      <c r="Q777" s="346"/>
      <c r="R777" s="346"/>
      <c r="S777" s="346"/>
      <c r="T777" s="346"/>
      <c r="U777" s="346"/>
      <c r="V777" s="346"/>
      <c r="W777" s="346"/>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c r="AS777" s="346"/>
      <c r="AT777" s="346"/>
    </row>
    <row r="778" spans="1:46" ht="12" customHeight="1" x14ac:dyDescent="0.25">
      <c r="A778" s="346"/>
      <c r="B778" s="346"/>
      <c r="C778" s="346"/>
      <c r="D778" s="346"/>
      <c r="E778" s="346"/>
      <c r="F778" s="346"/>
      <c r="G778" s="346"/>
      <c r="H778" s="346"/>
      <c r="I778" s="346"/>
      <c r="J778" s="346"/>
      <c r="K778" s="346"/>
      <c r="L778" s="346"/>
      <c r="M778" s="346"/>
      <c r="N778" s="346"/>
      <c r="O778" s="346"/>
      <c r="P778" s="346"/>
      <c r="Q778" s="346"/>
      <c r="R778" s="346"/>
      <c r="S778" s="346"/>
      <c r="T778" s="346"/>
      <c r="U778" s="346"/>
      <c r="V778" s="346"/>
      <c r="W778" s="346"/>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c r="AS778" s="346"/>
      <c r="AT778" s="346"/>
    </row>
    <row r="779" spans="1:46" ht="12" customHeight="1" x14ac:dyDescent="0.25">
      <c r="A779" s="346"/>
      <c r="B779" s="346"/>
      <c r="C779" s="346"/>
      <c r="D779" s="346"/>
      <c r="E779" s="346"/>
      <c r="F779" s="346"/>
      <c r="G779" s="346"/>
      <c r="H779" s="346"/>
      <c r="I779" s="346"/>
      <c r="J779" s="346"/>
      <c r="K779" s="346"/>
      <c r="L779" s="346"/>
      <c r="M779" s="346"/>
      <c r="N779" s="346"/>
      <c r="O779" s="346"/>
      <c r="P779" s="346"/>
      <c r="Q779" s="346"/>
      <c r="R779" s="346"/>
      <c r="S779" s="346"/>
      <c r="T779" s="346"/>
      <c r="U779" s="346"/>
      <c r="V779" s="346"/>
      <c r="W779" s="346"/>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c r="AS779" s="346"/>
      <c r="AT779" s="346"/>
    </row>
    <row r="780" spans="1:46" ht="12" customHeight="1" x14ac:dyDescent="0.25">
      <c r="A780" s="346"/>
      <c r="B780" s="346"/>
      <c r="C780" s="346"/>
      <c r="D780" s="346"/>
      <c r="E780" s="346"/>
      <c r="F780" s="346"/>
      <c r="G780" s="346"/>
      <c r="H780" s="346"/>
      <c r="I780" s="346"/>
      <c r="J780" s="346"/>
      <c r="K780" s="346"/>
      <c r="L780" s="346"/>
      <c r="M780" s="346"/>
      <c r="N780" s="346"/>
      <c r="O780" s="346"/>
      <c r="P780" s="346"/>
      <c r="Q780" s="346"/>
      <c r="R780" s="346"/>
      <c r="S780" s="346"/>
      <c r="T780" s="346"/>
      <c r="U780" s="346"/>
      <c r="V780" s="346"/>
      <c r="W780" s="346"/>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c r="AS780" s="346"/>
      <c r="AT780" s="346"/>
    </row>
    <row r="781" spans="1:46" ht="12" customHeight="1" x14ac:dyDescent="0.25">
      <c r="A781" s="346"/>
      <c r="B781" s="346"/>
      <c r="C781" s="346"/>
      <c r="D781" s="346"/>
      <c r="E781" s="346"/>
      <c r="F781" s="346"/>
      <c r="G781" s="346"/>
      <c r="H781" s="346"/>
      <c r="I781" s="346"/>
      <c r="J781" s="346"/>
      <c r="K781" s="346"/>
      <c r="L781" s="346"/>
      <c r="M781" s="346"/>
      <c r="N781" s="346"/>
      <c r="O781" s="346"/>
      <c r="P781" s="346"/>
      <c r="Q781" s="346"/>
      <c r="R781" s="346"/>
      <c r="S781" s="346"/>
      <c r="T781" s="346"/>
      <c r="U781" s="346"/>
      <c r="V781" s="346"/>
      <c r="W781" s="346"/>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c r="AS781" s="346"/>
      <c r="AT781" s="346"/>
    </row>
    <row r="782" spans="1:46" ht="12" customHeight="1" x14ac:dyDescent="0.25">
      <c r="A782" s="346"/>
      <c r="B782" s="346"/>
      <c r="C782" s="346"/>
      <c r="D782" s="346"/>
      <c r="E782" s="346"/>
      <c r="F782" s="346"/>
      <c r="G782" s="346"/>
      <c r="H782" s="346"/>
      <c r="I782" s="346"/>
      <c r="J782" s="346"/>
      <c r="K782" s="346"/>
      <c r="L782" s="346"/>
      <c r="M782" s="346"/>
      <c r="N782" s="346"/>
      <c r="O782" s="346"/>
      <c r="P782" s="346"/>
      <c r="Q782" s="346"/>
      <c r="R782" s="346"/>
      <c r="S782" s="346"/>
      <c r="T782" s="346"/>
      <c r="U782" s="346"/>
      <c r="V782" s="346"/>
      <c r="W782" s="346"/>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c r="AS782" s="346"/>
      <c r="AT782" s="346"/>
    </row>
    <row r="783" spans="1:46" ht="12" customHeight="1" x14ac:dyDescent="0.25">
      <c r="A783" s="346"/>
      <c r="B783" s="346"/>
      <c r="C783" s="346"/>
      <c r="D783" s="346"/>
      <c r="E783" s="346"/>
      <c r="F783" s="346"/>
      <c r="G783" s="346"/>
      <c r="H783" s="346"/>
      <c r="I783" s="346"/>
      <c r="J783" s="346"/>
      <c r="K783" s="346"/>
      <c r="L783" s="346"/>
      <c r="M783" s="346"/>
      <c r="N783" s="346"/>
      <c r="O783" s="346"/>
      <c r="P783" s="346"/>
      <c r="Q783" s="346"/>
      <c r="R783" s="346"/>
      <c r="S783" s="346"/>
      <c r="T783" s="346"/>
      <c r="U783" s="346"/>
      <c r="V783" s="346"/>
      <c r="W783" s="346"/>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c r="AS783" s="346"/>
      <c r="AT783" s="346"/>
    </row>
    <row r="784" spans="1:46" ht="12" customHeight="1" x14ac:dyDescent="0.25">
      <c r="A784" s="346"/>
      <c r="B784" s="346"/>
      <c r="C784" s="346"/>
      <c r="D784" s="346"/>
      <c r="E784" s="346"/>
      <c r="F784" s="346"/>
      <c r="G784" s="346"/>
      <c r="H784" s="346"/>
      <c r="I784" s="346"/>
      <c r="J784" s="346"/>
      <c r="K784" s="346"/>
      <c r="L784" s="346"/>
      <c r="M784" s="346"/>
      <c r="N784" s="346"/>
      <c r="O784" s="346"/>
      <c r="P784" s="346"/>
      <c r="Q784" s="346"/>
      <c r="R784" s="346"/>
      <c r="S784" s="346"/>
      <c r="T784" s="346"/>
      <c r="U784" s="346"/>
      <c r="V784" s="346"/>
      <c r="W784" s="346"/>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c r="AS784" s="346"/>
      <c r="AT784" s="346"/>
    </row>
    <row r="785" spans="1:46" ht="12" customHeight="1" x14ac:dyDescent="0.25">
      <c r="A785" s="346"/>
      <c r="B785" s="346"/>
      <c r="C785" s="346"/>
      <c r="D785" s="346"/>
      <c r="E785" s="346"/>
      <c r="F785" s="346"/>
      <c r="G785" s="346"/>
      <c r="H785" s="346"/>
      <c r="I785" s="346"/>
      <c r="J785" s="346"/>
      <c r="K785" s="346"/>
      <c r="L785" s="346"/>
      <c r="M785" s="346"/>
      <c r="N785" s="346"/>
      <c r="O785" s="346"/>
      <c r="P785" s="346"/>
      <c r="Q785" s="346"/>
      <c r="R785" s="346"/>
      <c r="S785" s="346"/>
      <c r="T785" s="346"/>
      <c r="U785" s="346"/>
      <c r="V785" s="346"/>
      <c r="W785" s="346"/>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c r="AS785" s="346"/>
      <c r="AT785" s="346"/>
    </row>
    <row r="786" spans="1:46" ht="12" customHeight="1" x14ac:dyDescent="0.25">
      <c r="A786" s="346"/>
      <c r="B786" s="346"/>
      <c r="C786" s="346"/>
      <c r="D786" s="346"/>
      <c r="E786" s="346"/>
      <c r="F786" s="346"/>
      <c r="G786" s="346"/>
      <c r="H786" s="346"/>
      <c r="I786" s="346"/>
      <c r="J786" s="346"/>
      <c r="K786" s="346"/>
      <c r="L786" s="346"/>
      <c r="M786" s="346"/>
      <c r="N786" s="346"/>
      <c r="O786" s="346"/>
      <c r="P786" s="346"/>
      <c r="Q786" s="346"/>
      <c r="R786" s="346"/>
      <c r="S786" s="346"/>
      <c r="T786" s="346"/>
      <c r="U786" s="346"/>
      <c r="V786" s="346"/>
      <c r="W786" s="346"/>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c r="AS786" s="346"/>
      <c r="AT786" s="346"/>
    </row>
    <row r="787" spans="1:46" ht="12" customHeight="1" x14ac:dyDescent="0.25">
      <c r="A787" s="346"/>
      <c r="B787" s="346"/>
      <c r="C787" s="346"/>
      <c r="D787" s="346"/>
      <c r="E787" s="346"/>
      <c r="F787" s="346"/>
      <c r="G787" s="346"/>
      <c r="H787" s="346"/>
      <c r="I787" s="346"/>
      <c r="J787" s="346"/>
      <c r="K787" s="346"/>
      <c r="L787" s="346"/>
      <c r="M787" s="346"/>
      <c r="N787" s="346"/>
      <c r="O787" s="346"/>
      <c r="P787" s="346"/>
      <c r="Q787" s="346"/>
      <c r="R787" s="346"/>
      <c r="S787" s="346"/>
      <c r="T787" s="346"/>
      <c r="U787" s="346"/>
      <c r="V787" s="346"/>
      <c r="W787" s="346"/>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c r="AS787" s="346"/>
      <c r="AT787" s="346"/>
    </row>
    <row r="788" spans="1:46" ht="12" customHeight="1" x14ac:dyDescent="0.25">
      <c r="A788" s="346"/>
      <c r="B788" s="346"/>
      <c r="C788" s="346"/>
      <c r="D788" s="346"/>
      <c r="E788" s="346"/>
      <c r="F788" s="346"/>
      <c r="G788" s="346"/>
      <c r="H788" s="346"/>
      <c r="I788" s="346"/>
      <c r="J788" s="346"/>
      <c r="K788" s="346"/>
      <c r="L788" s="346"/>
      <c r="M788" s="346"/>
      <c r="N788" s="346"/>
      <c r="O788" s="346"/>
      <c r="P788" s="346"/>
      <c r="Q788" s="346"/>
      <c r="R788" s="346"/>
      <c r="S788" s="346"/>
      <c r="T788" s="346"/>
      <c r="U788" s="346"/>
      <c r="V788" s="346"/>
      <c r="W788" s="346"/>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c r="AS788" s="346"/>
      <c r="AT788" s="346"/>
    </row>
    <row r="789" spans="1:46" ht="12" customHeight="1" x14ac:dyDescent="0.25">
      <c r="A789" s="346"/>
      <c r="B789" s="346"/>
      <c r="C789" s="346"/>
      <c r="D789" s="346"/>
      <c r="E789" s="346"/>
      <c r="F789" s="346"/>
      <c r="G789" s="346"/>
      <c r="H789" s="346"/>
      <c r="I789" s="346"/>
      <c r="J789" s="346"/>
      <c r="K789" s="346"/>
      <c r="L789" s="346"/>
      <c r="M789" s="346"/>
      <c r="N789" s="346"/>
      <c r="O789" s="346"/>
      <c r="P789" s="346"/>
      <c r="Q789" s="346"/>
      <c r="R789" s="346"/>
      <c r="S789" s="346"/>
      <c r="T789" s="346"/>
      <c r="U789" s="346"/>
      <c r="V789" s="346"/>
      <c r="W789" s="346"/>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c r="AS789" s="346"/>
      <c r="AT789" s="346"/>
    </row>
    <row r="790" spans="1:46" ht="12" customHeight="1" x14ac:dyDescent="0.25">
      <c r="A790" s="346"/>
      <c r="B790" s="346"/>
      <c r="C790" s="346"/>
      <c r="D790" s="346"/>
      <c r="E790" s="346"/>
      <c r="F790" s="346"/>
      <c r="G790" s="346"/>
      <c r="H790" s="346"/>
      <c r="I790" s="346"/>
      <c r="J790" s="346"/>
      <c r="K790" s="346"/>
      <c r="L790" s="346"/>
      <c r="M790" s="346"/>
      <c r="N790" s="346"/>
      <c r="O790" s="346"/>
      <c r="P790" s="346"/>
      <c r="Q790" s="346"/>
      <c r="R790" s="346"/>
      <c r="S790" s="346"/>
      <c r="T790" s="346"/>
      <c r="U790" s="346"/>
      <c r="V790" s="346"/>
      <c r="W790" s="346"/>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c r="AS790" s="346"/>
      <c r="AT790" s="346"/>
    </row>
    <row r="791" spans="1:46" ht="12" customHeight="1" x14ac:dyDescent="0.25">
      <c r="A791" s="346"/>
      <c r="B791" s="346"/>
      <c r="C791" s="346"/>
      <c r="D791" s="346"/>
      <c r="E791" s="346"/>
      <c r="F791" s="346"/>
      <c r="G791" s="346"/>
      <c r="H791" s="346"/>
      <c r="I791" s="346"/>
      <c r="J791" s="346"/>
      <c r="K791" s="346"/>
      <c r="L791" s="346"/>
      <c r="M791" s="346"/>
      <c r="N791" s="346"/>
      <c r="O791" s="346"/>
      <c r="P791" s="346"/>
      <c r="Q791" s="346"/>
      <c r="R791" s="346"/>
      <c r="S791" s="346"/>
      <c r="T791" s="346"/>
      <c r="U791" s="346"/>
      <c r="V791" s="346"/>
      <c r="W791" s="346"/>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c r="AS791" s="346"/>
      <c r="AT791" s="346"/>
    </row>
    <row r="792" spans="1:46" ht="12" customHeight="1" x14ac:dyDescent="0.25">
      <c r="A792" s="346"/>
      <c r="B792" s="346"/>
      <c r="C792" s="346"/>
      <c r="D792" s="346"/>
      <c r="E792" s="346"/>
      <c r="F792" s="346"/>
      <c r="G792" s="346"/>
      <c r="H792" s="346"/>
      <c r="I792" s="346"/>
      <c r="J792" s="346"/>
      <c r="K792" s="346"/>
      <c r="L792" s="346"/>
      <c r="M792" s="346"/>
      <c r="N792" s="346"/>
      <c r="O792" s="346"/>
      <c r="P792" s="346"/>
      <c r="Q792" s="346"/>
      <c r="R792" s="346"/>
      <c r="S792" s="346"/>
      <c r="T792" s="346"/>
      <c r="U792" s="346"/>
      <c r="V792" s="346"/>
      <c r="W792" s="346"/>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c r="AS792" s="346"/>
      <c r="AT792" s="346"/>
    </row>
    <row r="793" spans="1:46" ht="12" customHeight="1" x14ac:dyDescent="0.25">
      <c r="A793" s="346"/>
      <c r="B793" s="346"/>
      <c r="C793" s="346"/>
      <c r="D793" s="346"/>
      <c r="E793" s="346"/>
      <c r="F793" s="346"/>
      <c r="G793" s="346"/>
      <c r="H793" s="346"/>
      <c r="I793" s="346"/>
      <c r="J793" s="346"/>
      <c r="K793" s="346"/>
      <c r="L793" s="346"/>
      <c r="M793" s="346"/>
      <c r="N793" s="346"/>
      <c r="O793" s="346"/>
      <c r="P793" s="346"/>
      <c r="Q793" s="346"/>
      <c r="R793" s="346"/>
      <c r="S793" s="346"/>
      <c r="T793" s="346"/>
      <c r="U793" s="346"/>
      <c r="V793" s="346"/>
      <c r="W793" s="346"/>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c r="AS793" s="346"/>
      <c r="AT793" s="346"/>
    </row>
    <row r="794" spans="1:46" ht="12" customHeight="1" x14ac:dyDescent="0.25">
      <c r="A794" s="346"/>
      <c r="B794" s="346"/>
      <c r="C794" s="346"/>
      <c r="D794" s="346"/>
      <c r="E794" s="346"/>
      <c r="F794" s="346"/>
      <c r="G794" s="346"/>
      <c r="H794" s="346"/>
      <c r="I794" s="346"/>
      <c r="J794" s="346"/>
      <c r="K794" s="346"/>
      <c r="L794" s="346"/>
      <c r="M794" s="346"/>
      <c r="N794" s="346"/>
      <c r="O794" s="346"/>
      <c r="P794" s="346"/>
      <c r="Q794" s="346"/>
      <c r="R794" s="346"/>
      <c r="S794" s="346"/>
      <c r="T794" s="346"/>
      <c r="U794" s="346"/>
      <c r="V794" s="346"/>
      <c r="W794" s="346"/>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c r="AS794" s="346"/>
      <c r="AT794" s="346"/>
    </row>
    <row r="795" spans="1:46" ht="12" customHeight="1" x14ac:dyDescent="0.25">
      <c r="A795" s="346"/>
      <c r="B795" s="346"/>
      <c r="C795" s="346"/>
      <c r="D795" s="346"/>
      <c r="E795" s="346"/>
      <c r="F795" s="346"/>
      <c r="G795" s="346"/>
      <c r="H795" s="346"/>
      <c r="I795" s="346"/>
      <c r="J795" s="346"/>
      <c r="K795" s="346"/>
      <c r="L795" s="346"/>
      <c r="M795" s="346"/>
      <c r="N795" s="346"/>
      <c r="O795" s="346"/>
      <c r="P795" s="346"/>
      <c r="Q795" s="346"/>
      <c r="R795" s="346"/>
      <c r="S795" s="346"/>
      <c r="T795" s="346"/>
      <c r="U795" s="346"/>
      <c r="V795" s="346"/>
      <c r="W795" s="346"/>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c r="AS795" s="346"/>
      <c r="AT795" s="346"/>
    </row>
    <row r="796" spans="1:46" ht="12" customHeight="1" x14ac:dyDescent="0.25">
      <c r="A796" s="346"/>
      <c r="B796" s="346"/>
      <c r="C796" s="346"/>
      <c r="D796" s="346"/>
      <c r="E796" s="346"/>
      <c r="F796" s="346"/>
      <c r="G796" s="346"/>
      <c r="H796" s="346"/>
      <c r="I796" s="346"/>
      <c r="J796" s="346"/>
      <c r="K796" s="346"/>
      <c r="L796" s="346"/>
      <c r="M796" s="346"/>
      <c r="N796" s="346"/>
      <c r="O796" s="346"/>
      <c r="P796" s="346"/>
      <c r="Q796" s="346"/>
      <c r="R796" s="346"/>
      <c r="S796" s="346"/>
      <c r="T796" s="346"/>
      <c r="U796" s="346"/>
      <c r="V796" s="346"/>
      <c r="W796" s="346"/>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c r="AS796" s="346"/>
      <c r="AT796" s="346"/>
    </row>
    <row r="797" spans="1:46" ht="12" customHeight="1" x14ac:dyDescent="0.25">
      <c r="A797" s="346"/>
      <c r="B797" s="346"/>
      <c r="C797" s="346"/>
      <c r="D797" s="346"/>
      <c r="E797" s="346"/>
      <c r="F797" s="346"/>
      <c r="G797" s="346"/>
      <c r="H797" s="346"/>
      <c r="I797" s="346"/>
      <c r="J797" s="346"/>
      <c r="K797" s="346"/>
      <c r="L797" s="346"/>
      <c r="M797" s="346"/>
      <c r="N797" s="346"/>
      <c r="O797" s="346"/>
      <c r="P797" s="346"/>
      <c r="Q797" s="346"/>
      <c r="R797" s="346"/>
      <c r="S797" s="346"/>
      <c r="T797" s="346"/>
      <c r="U797" s="346"/>
      <c r="V797" s="346"/>
      <c r="W797" s="346"/>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c r="AS797" s="346"/>
      <c r="AT797" s="346"/>
    </row>
    <row r="798" spans="1:46" ht="12" customHeight="1" x14ac:dyDescent="0.25">
      <c r="A798" s="346"/>
      <c r="B798" s="346"/>
      <c r="C798" s="346"/>
      <c r="D798" s="346"/>
      <c r="E798" s="346"/>
      <c r="F798" s="346"/>
      <c r="G798" s="346"/>
      <c r="H798" s="346"/>
      <c r="I798" s="346"/>
      <c r="J798" s="346"/>
      <c r="K798" s="346"/>
      <c r="L798" s="346"/>
      <c r="M798" s="346"/>
      <c r="N798" s="346"/>
      <c r="O798" s="346"/>
      <c r="P798" s="346"/>
      <c r="Q798" s="346"/>
      <c r="R798" s="346"/>
      <c r="S798" s="346"/>
      <c r="T798" s="346"/>
      <c r="U798" s="346"/>
      <c r="V798" s="346"/>
      <c r="W798" s="346"/>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c r="AS798" s="346"/>
      <c r="AT798" s="346"/>
    </row>
    <row r="799" spans="1:46" ht="12" customHeight="1" x14ac:dyDescent="0.25">
      <c r="A799" s="346"/>
      <c r="B799" s="346"/>
      <c r="C799" s="346"/>
      <c r="D799" s="346"/>
      <c r="E799" s="346"/>
      <c r="F799" s="346"/>
      <c r="G799" s="346"/>
      <c r="H799" s="346"/>
      <c r="I799" s="346"/>
      <c r="J799" s="346"/>
      <c r="K799" s="346"/>
      <c r="L799" s="346"/>
      <c r="M799" s="346"/>
      <c r="N799" s="346"/>
      <c r="O799" s="346"/>
      <c r="P799" s="346"/>
      <c r="Q799" s="346"/>
      <c r="R799" s="346"/>
      <c r="S799" s="346"/>
      <c r="T799" s="346"/>
      <c r="U799" s="346"/>
      <c r="V799" s="346"/>
      <c r="W799" s="346"/>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c r="AS799" s="346"/>
      <c r="AT799" s="346"/>
    </row>
    <row r="800" spans="1:46" ht="12" customHeight="1" x14ac:dyDescent="0.25">
      <c r="A800" s="346"/>
      <c r="B800" s="346"/>
      <c r="C800" s="346"/>
      <c r="D800" s="346"/>
      <c r="E800" s="346"/>
      <c r="F800" s="346"/>
      <c r="G800" s="346"/>
      <c r="H800" s="346"/>
      <c r="I800" s="346"/>
      <c r="J800" s="346"/>
      <c r="K800" s="346"/>
      <c r="L800" s="346"/>
      <c r="M800" s="346"/>
      <c r="N800" s="346"/>
      <c r="O800" s="346"/>
      <c r="P800" s="346"/>
      <c r="Q800" s="346"/>
      <c r="R800" s="346"/>
      <c r="S800" s="346"/>
      <c r="T800" s="346"/>
      <c r="U800" s="346"/>
      <c r="V800" s="346"/>
      <c r="W800" s="346"/>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c r="AS800" s="346"/>
      <c r="AT800" s="346"/>
    </row>
    <row r="801" spans="1:46" ht="12" customHeight="1" x14ac:dyDescent="0.25">
      <c r="A801" s="346"/>
      <c r="B801" s="346"/>
      <c r="C801" s="346"/>
      <c r="D801" s="346"/>
      <c r="E801" s="346"/>
      <c r="F801" s="346"/>
      <c r="G801" s="346"/>
      <c r="H801" s="346"/>
      <c r="I801" s="346"/>
      <c r="J801" s="346"/>
      <c r="K801" s="346"/>
      <c r="L801" s="346"/>
      <c r="M801" s="346"/>
      <c r="N801" s="346"/>
      <c r="O801" s="346"/>
      <c r="P801" s="346"/>
      <c r="Q801" s="346"/>
      <c r="R801" s="346"/>
      <c r="S801" s="346"/>
      <c r="T801" s="346"/>
      <c r="U801" s="346"/>
      <c r="V801" s="346"/>
      <c r="W801" s="346"/>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c r="AS801" s="346"/>
      <c r="AT801" s="346"/>
    </row>
    <row r="802" spans="1:46" ht="12" customHeight="1" x14ac:dyDescent="0.25">
      <c r="A802" s="346"/>
      <c r="B802" s="346"/>
      <c r="C802" s="346"/>
      <c r="D802" s="346"/>
      <c r="E802" s="346"/>
      <c r="F802" s="346"/>
      <c r="G802" s="346"/>
      <c r="H802" s="346"/>
      <c r="I802" s="346"/>
      <c r="J802" s="346"/>
      <c r="K802" s="346"/>
      <c r="L802" s="346"/>
      <c r="M802" s="346"/>
      <c r="N802" s="346"/>
      <c r="O802" s="346"/>
      <c r="P802" s="346"/>
      <c r="Q802" s="346"/>
      <c r="R802" s="346"/>
      <c r="S802" s="346"/>
      <c r="T802" s="346"/>
      <c r="U802" s="346"/>
      <c r="V802" s="346"/>
      <c r="W802" s="346"/>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c r="AS802" s="346"/>
      <c r="AT802" s="346"/>
    </row>
    <row r="803" spans="1:46" ht="12" customHeight="1" x14ac:dyDescent="0.25">
      <c r="A803" s="346"/>
      <c r="B803" s="346"/>
      <c r="C803" s="346"/>
      <c r="D803" s="346"/>
      <c r="E803" s="346"/>
      <c r="F803" s="346"/>
      <c r="G803" s="346"/>
      <c r="H803" s="346"/>
      <c r="I803" s="346"/>
      <c r="J803" s="346"/>
      <c r="K803" s="346"/>
      <c r="L803" s="346"/>
      <c r="M803" s="346"/>
      <c r="N803" s="346"/>
      <c r="O803" s="346"/>
      <c r="P803" s="346"/>
      <c r="Q803" s="346"/>
      <c r="R803" s="346"/>
      <c r="S803" s="346"/>
      <c r="T803" s="346"/>
      <c r="U803" s="346"/>
      <c r="V803" s="346"/>
      <c r="W803" s="346"/>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c r="AS803" s="346"/>
      <c r="AT803" s="346"/>
    </row>
    <row r="804" spans="1:46" ht="12" customHeight="1" x14ac:dyDescent="0.25">
      <c r="A804" s="346"/>
      <c r="B804" s="346"/>
      <c r="C804" s="346"/>
      <c r="D804" s="346"/>
      <c r="E804" s="346"/>
      <c r="F804" s="346"/>
      <c r="G804" s="346"/>
      <c r="H804" s="346"/>
      <c r="I804" s="346"/>
      <c r="J804" s="346"/>
      <c r="K804" s="346"/>
      <c r="L804" s="346"/>
      <c r="M804" s="346"/>
      <c r="N804" s="346"/>
      <c r="O804" s="346"/>
      <c r="P804" s="346"/>
      <c r="Q804" s="346"/>
      <c r="R804" s="346"/>
      <c r="S804" s="346"/>
      <c r="T804" s="346"/>
      <c r="U804" s="346"/>
      <c r="V804" s="346"/>
      <c r="W804" s="346"/>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c r="AS804" s="346"/>
      <c r="AT804" s="346"/>
    </row>
    <row r="805" spans="1:46" ht="12" customHeight="1" x14ac:dyDescent="0.25">
      <c r="A805" s="346"/>
      <c r="B805" s="346"/>
      <c r="C805" s="346"/>
      <c r="D805" s="346"/>
      <c r="E805" s="346"/>
      <c r="F805" s="346"/>
      <c r="G805" s="346"/>
      <c r="H805" s="346"/>
      <c r="I805" s="346"/>
      <c r="J805" s="346"/>
      <c r="K805" s="346"/>
      <c r="L805" s="346"/>
      <c r="M805" s="346"/>
      <c r="N805" s="346"/>
      <c r="O805" s="346"/>
      <c r="P805" s="346"/>
      <c r="Q805" s="346"/>
      <c r="R805" s="346"/>
      <c r="S805" s="346"/>
      <c r="T805" s="346"/>
      <c r="U805" s="346"/>
      <c r="V805" s="346"/>
      <c r="W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c r="AS805" s="346"/>
      <c r="AT805" s="346"/>
    </row>
    <row r="806" spans="1:46" ht="12" customHeight="1" x14ac:dyDescent="0.25">
      <c r="A806" s="346"/>
      <c r="B806" s="346"/>
      <c r="C806" s="346"/>
      <c r="D806" s="346"/>
      <c r="E806" s="346"/>
      <c r="F806" s="346"/>
      <c r="G806" s="346"/>
      <c r="H806" s="346"/>
      <c r="I806" s="346"/>
      <c r="J806" s="346"/>
      <c r="K806" s="346"/>
      <c r="L806" s="346"/>
      <c r="M806" s="346"/>
      <c r="N806" s="346"/>
      <c r="O806" s="346"/>
      <c r="P806" s="346"/>
      <c r="Q806" s="346"/>
      <c r="R806" s="346"/>
      <c r="S806" s="346"/>
      <c r="T806" s="346"/>
      <c r="U806" s="346"/>
      <c r="V806" s="346"/>
      <c r="W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c r="AS806" s="346"/>
      <c r="AT806" s="346"/>
    </row>
    <row r="807" spans="1:46" ht="12" customHeight="1" x14ac:dyDescent="0.25">
      <c r="A807" s="346"/>
      <c r="B807" s="346"/>
      <c r="C807" s="346"/>
      <c r="D807" s="346"/>
      <c r="E807" s="346"/>
      <c r="F807" s="346"/>
      <c r="G807" s="346"/>
      <c r="H807" s="346"/>
      <c r="I807" s="346"/>
      <c r="J807" s="346"/>
      <c r="K807" s="346"/>
      <c r="L807" s="346"/>
      <c r="M807" s="346"/>
      <c r="N807" s="346"/>
      <c r="O807" s="346"/>
      <c r="P807" s="346"/>
      <c r="Q807" s="346"/>
      <c r="R807" s="346"/>
      <c r="S807" s="346"/>
      <c r="T807" s="346"/>
      <c r="U807" s="346"/>
      <c r="V807" s="346"/>
      <c r="W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c r="AS807" s="346"/>
      <c r="AT807" s="346"/>
    </row>
    <row r="808" spans="1:46" ht="12" customHeight="1" x14ac:dyDescent="0.25">
      <c r="A808" s="346"/>
      <c r="B808" s="346"/>
      <c r="C808" s="346"/>
      <c r="D808" s="346"/>
      <c r="E808" s="346"/>
      <c r="F808" s="346"/>
      <c r="G808" s="346"/>
      <c r="H808" s="346"/>
      <c r="I808" s="346"/>
      <c r="J808" s="346"/>
      <c r="K808" s="346"/>
      <c r="L808" s="346"/>
      <c r="M808" s="346"/>
      <c r="N808" s="346"/>
      <c r="O808" s="346"/>
      <c r="P808" s="346"/>
      <c r="Q808" s="346"/>
      <c r="R808" s="346"/>
      <c r="S808" s="346"/>
      <c r="T808" s="346"/>
      <c r="U808" s="346"/>
      <c r="V808" s="346"/>
      <c r="W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c r="AS808" s="346"/>
      <c r="AT808" s="346"/>
    </row>
    <row r="809" spans="1:46" ht="12" customHeight="1" x14ac:dyDescent="0.25">
      <c r="A809" s="346"/>
      <c r="B809" s="346"/>
      <c r="C809" s="346"/>
      <c r="D809" s="346"/>
      <c r="E809" s="346"/>
      <c r="F809" s="346"/>
      <c r="G809" s="346"/>
      <c r="H809" s="346"/>
      <c r="I809" s="346"/>
      <c r="J809" s="346"/>
      <c r="K809" s="346"/>
      <c r="L809" s="346"/>
      <c r="M809" s="346"/>
      <c r="N809" s="346"/>
      <c r="O809" s="346"/>
      <c r="P809" s="346"/>
      <c r="Q809" s="346"/>
      <c r="R809" s="346"/>
      <c r="S809" s="346"/>
      <c r="T809" s="346"/>
      <c r="U809" s="346"/>
      <c r="V809" s="346"/>
      <c r="W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c r="AS809" s="346"/>
      <c r="AT809" s="346"/>
    </row>
    <row r="810" spans="1:46" ht="12" customHeight="1" x14ac:dyDescent="0.25">
      <c r="A810" s="346"/>
      <c r="B810" s="346"/>
      <c r="C810" s="346"/>
      <c r="D810" s="346"/>
      <c r="E810" s="346"/>
      <c r="F810" s="346"/>
      <c r="G810" s="346"/>
      <c r="H810" s="346"/>
      <c r="I810" s="346"/>
      <c r="J810" s="346"/>
      <c r="K810" s="346"/>
      <c r="L810" s="346"/>
      <c r="M810" s="346"/>
      <c r="N810" s="346"/>
      <c r="O810" s="346"/>
      <c r="P810" s="346"/>
      <c r="Q810" s="346"/>
      <c r="R810" s="346"/>
      <c r="S810" s="346"/>
      <c r="T810" s="346"/>
      <c r="U810" s="346"/>
      <c r="V810" s="346"/>
      <c r="W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c r="AS810" s="346"/>
      <c r="AT810" s="346"/>
    </row>
    <row r="811" spans="1:46" ht="12" customHeight="1" x14ac:dyDescent="0.25">
      <c r="A811" s="346"/>
      <c r="B811" s="346"/>
      <c r="C811" s="346"/>
      <c r="D811" s="346"/>
      <c r="E811" s="346"/>
      <c r="F811" s="346"/>
      <c r="G811" s="346"/>
      <c r="H811" s="346"/>
      <c r="I811" s="346"/>
      <c r="J811" s="346"/>
      <c r="K811" s="346"/>
      <c r="L811" s="346"/>
      <c r="M811" s="346"/>
      <c r="N811" s="346"/>
      <c r="O811" s="346"/>
      <c r="P811" s="346"/>
      <c r="Q811" s="346"/>
      <c r="R811" s="346"/>
      <c r="S811" s="346"/>
      <c r="T811" s="346"/>
      <c r="U811" s="346"/>
      <c r="V811" s="346"/>
      <c r="W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c r="AS811" s="346"/>
      <c r="AT811" s="346"/>
    </row>
    <row r="812" spans="1:46" ht="12" customHeight="1" x14ac:dyDescent="0.25">
      <c r="A812" s="346"/>
      <c r="B812" s="346"/>
      <c r="C812" s="346"/>
      <c r="D812" s="346"/>
      <c r="E812" s="346"/>
      <c r="F812" s="346"/>
      <c r="G812" s="346"/>
      <c r="H812" s="346"/>
      <c r="I812" s="346"/>
      <c r="J812" s="346"/>
      <c r="K812" s="346"/>
      <c r="L812" s="346"/>
      <c r="M812" s="346"/>
      <c r="N812" s="346"/>
      <c r="O812" s="346"/>
      <c r="P812" s="346"/>
      <c r="Q812" s="346"/>
      <c r="R812" s="346"/>
      <c r="S812" s="346"/>
      <c r="T812" s="346"/>
      <c r="U812" s="346"/>
      <c r="V812" s="346"/>
      <c r="W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c r="AS812" s="346"/>
      <c r="AT812" s="346"/>
    </row>
    <row r="813" spans="1:46" ht="12" customHeight="1" x14ac:dyDescent="0.25">
      <c r="A813" s="346"/>
      <c r="B813" s="346"/>
      <c r="C813" s="346"/>
      <c r="D813" s="346"/>
      <c r="E813" s="346"/>
      <c r="F813" s="346"/>
      <c r="G813" s="346"/>
      <c r="H813" s="346"/>
      <c r="I813" s="346"/>
      <c r="J813" s="346"/>
      <c r="K813" s="346"/>
      <c r="L813" s="346"/>
      <c r="M813" s="346"/>
      <c r="N813" s="346"/>
      <c r="O813" s="346"/>
      <c r="P813" s="346"/>
      <c r="Q813" s="346"/>
      <c r="R813" s="346"/>
      <c r="S813" s="346"/>
      <c r="T813" s="346"/>
      <c r="U813" s="346"/>
      <c r="V813" s="346"/>
      <c r="W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c r="AS813" s="346"/>
      <c r="AT813" s="346"/>
    </row>
    <row r="814" spans="1:46" ht="12" customHeight="1" x14ac:dyDescent="0.25">
      <c r="A814" s="346"/>
      <c r="B814" s="346"/>
      <c r="C814" s="346"/>
      <c r="D814" s="346"/>
      <c r="E814" s="346"/>
      <c r="F814" s="346"/>
      <c r="G814" s="346"/>
      <c r="H814" s="346"/>
      <c r="I814" s="346"/>
      <c r="J814" s="346"/>
      <c r="K814" s="346"/>
      <c r="L814" s="346"/>
      <c r="M814" s="346"/>
      <c r="N814" s="346"/>
      <c r="O814" s="346"/>
      <c r="P814" s="346"/>
      <c r="Q814" s="346"/>
      <c r="R814" s="346"/>
      <c r="S814" s="346"/>
      <c r="T814" s="346"/>
      <c r="U814" s="346"/>
      <c r="V814" s="346"/>
      <c r="W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c r="AS814" s="346"/>
      <c r="AT814" s="346"/>
    </row>
    <row r="815" spans="1:46" ht="12" customHeight="1" x14ac:dyDescent="0.25">
      <c r="A815" s="346"/>
      <c r="B815" s="346"/>
      <c r="C815" s="346"/>
      <c r="D815" s="346"/>
      <c r="E815" s="346"/>
      <c r="F815" s="346"/>
      <c r="G815" s="346"/>
      <c r="H815" s="346"/>
      <c r="I815" s="346"/>
      <c r="J815" s="346"/>
      <c r="K815" s="346"/>
      <c r="L815" s="346"/>
      <c r="M815" s="346"/>
      <c r="N815" s="346"/>
      <c r="O815" s="346"/>
      <c r="P815" s="346"/>
      <c r="Q815" s="346"/>
      <c r="R815" s="346"/>
      <c r="S815" s="346"/>
      <c r="T815" s="346"/>
      <c r="U815" s="346"/>
      <c r="V815" s="346"/>
      <c r="W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c r="AS815" s="346"/>
      <c r="AT815" s="346"/>
    </row>
    <row r="816" spans="1:46" ht="12" customHeight="1" x14ac:dyDescent="0.25">
      <c r="A816" s="346"/>
      <c r="B816" s="346"/>
      <c r="C816" s="346"/>
      <c r="D816" s="346"/>
      <c r="E816" s="346"/>
      <c r="F816" s="346"/>
      <c r="G816" s="346"/>
      <c r="H816" s="346"/>
      <c r="I816" s="346"/>
      <c r="J816" s="346"/>
      <c r="K816" s="346"/>
      <c r="L816" s="346"/>
      <c r="M816" s="346"/>
      <c r="N816" s="346"/>
      <c r="O816" s="346"/>
      <c r="P816" s="346"/>
      <c r="Q816" s="346"/>
      <c r="R816" s="346"/>
      <c r="S816" s="346"/>
      <c r="T816" s="346"/>
      <c r="U816" s="346"/>
      <c r="V816" s="346"/>
      <c r="W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c r="AS816" s="346"/>
      <c r="AT816" s="346"/>
    </row>
    <row r="817" spans="1:46" ht="12" customHeight="1" x14ac:dyDescent="0.25">
      <c r="A817" s="346"/>
      <c r="B817" s="346"/>
      <c r="C817" s="346"/>
      <c r="D817" s="346"/>
      <c r="E817" s="346"/>
      <c r="F817" s="346"/>
      <c r="G817" s="346"/>
      <c r="H817" s="346"/>
      <c r="I817" s="346"/>
      <c r="J817" s="346"/>
      <c r="K817" s="346"/>
      <c r="L817" s="346"/>
      <c r="M817" s="346"/>
      <c r="N817" s="346"/>
      <c r="O817" s="346"/>
      <c r="P817" s="346"/>
      <c r="Q817" s="346"/>
      <c r="R817" s="346"/>
      <c r="S817" s="346"/>
      <c r="T817" s="346"/>
      <c r="U817" s="346"/>
      <c r="V817" s="346"/>
      <c r="W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c r="AS817" s="346"/>
      <c r="AT817" s="346"/>
    </row>
    <row r="818" spans="1:46" ht="12" customHeight="1" x14ac:dyDescent="0.25">
      <c r="A818" s="346"/>
      <c r="B818" s="346"/>
      <c r="C818" s="346"/>
      <c r="D818" s="346"/>
      <c r="E818" s="346"/>
      <c r="F818" s="346"/>
      <c r="G818" s="346"/>
      <c r="H818" s="346"/>
      <c r="I818" s="346"/>
      <c r="J818" s="346"/>
      <c r="K818" s="346"/>
      <c r="L818" s="346"/>
      <c r="M818" s="346"/>
      <c r="N818" s="346"/>
      <c r="O818" s="346"/>
      <c r="P818" s="346"/>
      <c r="Q818" s="346"/>
      <c r="R818" s="346"/>
      <c r="S818" s="346"/>
      <c r="T818" s="346"/>
      <c r="U818" s="346"/>
      <c r="V818" s="346"/>
      <c r="W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c r="AS818" s="346"/>
      <c r="AT818" s="346"/>
    </row>
    <row r="819" spans="1:46" ht="12" customHeight="1" x14ac:dyDescent="0.25">
      <c r="A819" s="346"/>
      <c r="B819" s="346"/>
      <c r="C819" s="346"/>
      <c r="D819" s="346"/>
      <c r="E819" s="346"/>
      <c r="F819" s="346"/>
      <c r="G819" s="346"/>
      <c r="H819" s="346"/>
      <c r="I819" s="346"/>
      <c r="J819" s="346"/>
      <c r="K819" s="346"/>
      <c r="L819" s="346"/>
      <c r="M819" s="346"/>
      <c r="N819" s="346"/>
      <c r="O819" s="346"/>
      <c r="P819" s="346"/>
      <c r="Q819" s="346"/>
      <c r="R819" s="346"/>
      <c r="S819" s="346"/>
      <c r="T819" s="346"/>
      <c r="U819" s="346"/>
      <c r="V819" s="346"/>
      <c r="W819" s="346"/>
      <c r="X819" s="346"/>
      <c r="Y819" s="346"/>
      <c r="Z819" s="346"/>
      <c r="AA819" s="346"/>
      <c r="AB819" s="346"/>
      <c r="AC819" s="346"/>
      <c r="AD819" s="346"/>
      <c r="AE819" s="346"/>
      <c r="AF819" s="346"/>
      <c r="AG819" s="346"/>
      <c r="AH819" s="346"/>
      <c r="AI819" s="346"/>
      <c r="AJ819" s="346"/>
      <c r="AK819" s="346"/>
      <c r="AL819" s="346"/>
      <c r="AM819" s="346"/>
      <c r="AN819" s="346"/>
      <c r="AO819" s="346"/>
      <c r="AP819" s="346"/>
      <c r="AQ819" s="346"/>
      <c r="AR819" s="346"/>
      <c r="AS819" s="346"/>
      <c r="AT819" s="346"/>
    </row>
    <row r="820" spans="1:46" ht="12" customHeight="1" x14ac:dyDescent="0.25">
      <c r="A820" s="346"/>
      <c r="B820" s="346"/>
      <c r="C820" s="346"/>
      <c r="D820" s="346"/>
      <c r="E820" s="346"/>
      <c r="F820" s="346"/>
      <c r="G820" s="346"/>
      <c r="H820" s="346"/>
      <c r="I820" s="346"/>
      <c r="J820" s="346"/>
      <c r="K820" s="346"/>
      <c r="L820" s="346"/>
      <c r="M820" s="346"/>
      <c r="N820" s="346"/>
      <c r="O820" s="346"/>
      <c r="P820" s="346"/>
      <c r="Q820" s="346"/>
      <c r="R820" s="346"/>
      <c r="S820" s="346"/>
      <c r="T820" s="346"/>
      <c r="U820" s="346"/>
      <c r="V820" s="346"/>
      <c r="W820" s="346"/>
      <c r="X820" s="346"/>
      <c r="Y820" s="346"/>
      <c r="Z820" s="346"/>
      <c r="AA820" s="346"/>
      <c r="AB820" s="346"/>
      <c r="AC820" s="346"/>
      <c r="AD820" s="346"/>
      <c r="AE820" s="346"/>
      <c r="AF820" s="346"/>
      <c r="AG820" s="346"/>
      <c r="AH820" s="346"/>
      <c r="AI820" s="346"/>
      <c r="AJ820" s="346"/>
      <c r="AK820" s="346"/>
      <c r="AL820" s="346"/>
      <c r="AM820" s="346"/>
      <c r="AN820" s="346"/>
      <c r="AO820" s="346"/>
      <c r="AP820" s="346"/>
      <c r="AQ820" s="346"/>
      <c r="AR820" s="346"/>
      <c r="AS820" s="346"/>
      <c r="AT820" s="346"/>
    </row>
    <row r="821" spans="1:46" ht="12" customHeight="1" x14ac:dyDescent="0.25">
      <c r="A821" s="346"/>
      <c r="B821" s="346"/>
      <c r="C821" s="346"/>
      <c r="D821" s="346"/>
      <c r="E821" s="346"/>
      <c r="F821" s="346"/>
      <c r="G821" s="346"/>
      <c r="H821" s="346"/>
      <c r="I821" s="346"/>
      <c r="J821" s="346"/>
      <c r="K821" s="346"/>
      <c r="L821" s="346"/>
      <c r="M821" s="346"/>
      <c r="N821" s="346"/>
      <c r="O821" s="346"/>
      <c r="P821" s="346"/>
      <c r="Q821" s="346"/>
      <c r="R821" s="346"/>
      <c r="S821" s="346"/>
      <c r="T821" s="346"/>
      <c r="U821" s="346"/>
      <c r="V821" s="346"/>
      <c r="W821" s="346"/>
      <c r="X821" s="346"/>
      <c r="Y821" s="346"/>
      <c r="Z821" s="346"/>
      <c r="AA821" s="346"/>
      <c r="AB821" s="346"/>
      <c r="AC821" s="346"/>
      <c r="AD821" s="346"/>
      <c r="AE821" s="346"/>
      <c r="AF821" s="346"/>
      <c r="AG821" s="346"/>
      <c r="AH821" s="346"/>
      <c r="AI821" s="346"/>
      <c r="AJ821" s="346"/>
      <c r="AK821" s="346"/>
      <c r="AL821" s="346"/>
      <c r="AM821" s="346"/>
      <c r="AN821" s="346"/>
      <c r="AO821" s="346"/>
      <c r="AP821" s="346"/>
      <c r="AQ821" s="346"/>
      <c r="AR821" s="346"/>
      <c r="AS821" s="346"/>
      <c r="AT821" s="346"/>
    </row>
    <row r="822" spans="1:46" ht="12" customHeight="1" x14ac:dyDescent="0.25">
      <c r="A822" s="346"/>
      <c r="B822" s="346"/>
      <c r="C822" s="346"/>
      <c r="D822" s="346"/>
      <c r="E822" s="346"/>
      <c r="F822" s="346"/>
      <c r="G822" s="346"/>
      <c r="H822" s="346"/>
      <c r="I822" s="346"/>
      <c r="J822" s="346"/>
      <c r="K822" s="346"/>
      <c r="L822" s="346"/>
      <c r="M822" s="346"/>
      <c r="N822" s="346"/>
      <c r="O822" s="346"/>
      <c r="P822" s="346"/>
      <c r="Q822" s="346"/>
      <c r="R822" s="346"/>
      <c r="S822" s="346"/>
      <c r="T822" s="346"/>
      <c r="U822" s="346"/>
      <c r="V822" s="346"/>
      <c r="W822" s="346"/>
      <c r="X822" s="346"/>
      <c r="Y822" s="346"/>
      <c r="Z822" s="346"/>
      <c r="AA822" s="346"/>
      <c r="AB822" s="346"/>
      <c r="AC822" s="346"/>
      <c r="AD822" s="346"/>
      <c r="AE822" s="346"/>
      <c r="AF822" s="346"/>
      <c r="AG822" s="346"/>
      <c r="AH822" s="346"/>
      <c r="AI822" s="346"/>
      <c r="AJ822" s="346"/>
      <c r="AK822" s="346"/>
      <c r="AL822" s="346"/>
      <c r="AM822" s="346"/>
      <c r="AN822" s="346"/>
      <c r="AO822" s="346"/>
      <c r="AP822" s="346"/>
      <c r="AQ822" s="346"/>
      <c r="AR822" s="346"/>
      <c r="AS822" s="346"/>
      <c r="AT822" s="346"/>
    </row>
    <row r="823" spans="1:46" ht="12" customHeight="1" x14ac:dyDescent="0.25">
      <c r="A823" s="346"/>
      <c r="B823" s="346"/>
      <c r="C823" s="346"/>
      <c r="D823" s="346"/>
      <c r="E823" s="346"/>
      <c r="F823" s="346"/>
      <c r="G823" s="346"/>
      <c r="H823" s="346"/>
      <c r="I823" s="346"/>
      <c r="J823" s="346"/>
      <c r="K823" s="346"/>
      <c r="L823" s="346"/>
      <c r="M823" s="346"/>
      <c r="N823" s="346"/>
      <c r="O823" s="346"/>
      <c r="P823" s="346"/>
      <c r="Q823" s="346"/>
      <c r="R823" s="346"/>
      <c r="S823" s="346"/>
      <c r="T823" s="346"/>
      <c r="U823" s="346"/>
      <c r="V823" s="346"/>
      <c r="W823" s="346"/>
      <c r="X823" s="346"/>
      <c r="Y823" s="346"/>
      <c r="Z823" s="346"/>
      <c r="AA823" s="346"/>
      <c r="AB823" s="346"/>
      <c r="AC823" s="346"/>
      <c r="AD823" s="346"/>
      <c r="AE823" s="346"/>
      <c r="AF823" s="346"/>
      <c r="AG823" s="346"/>
      <c r="AH823" s="346"/>
      <c r="AI823" s="346"/>
      <c r="AJ823" s="346"/>
      <c r="AK823" s="346"/>
      <c r="AL823" s="346"/>
      <c r="AM823" s="346"/>
      <c r="AN823" s="346"/>
      <c r="AO823" s="346"/>
      <c r="AP823" s="346"/>
      <c r="AQ823" s="346"/>
      <c r="AR823" s="346"/>
      <c r="AS823" s="346"/>
      <c r="AT823" s="346"/>
    </row>
    <row r="824" spans="1:46" ht="12" customHeight="1" x14ac:dyDescent="0.25">
      <c r="A824" s="346"/>
      <c r="B824" s="346"/>
      <c r="C824" s="346"/>
      <c r="D824" s="346"/>
      <c r="E824" s="346"/>
      <c r="F824" s="346"/>
      <c r="G824" s="346"/>
      <c r="H824" s="346"/>
      <c r="I824" s="346"/>
      <c r="J824" s="346"/>
      <c r="K824" s="346"/>
      <c r="L824" s="346"/>
      <c r="M824" s="346"/>
      <c r="N824" s="346"/>
      <c r="O824" s="346"/>
      <c r="P824" s="346"/>
      <c r="Q824" s="346"/>
      <c r="R824" s="346"/>
      <c r="S824" s="346"/>
      <c r="T824" s="346"/>
      <c r="U824" s="346"/>
      <c r="V824" s="346"/>
      <c r="W824" s="346"/>
      <c r="X824" s="346"/>
      <c r="Y824" s="346"/>
      <c r="Z824" s="346"/>
      <c r="AA824" s="346"/>
      <c r="AB824" s="346"/>
      <c r="AC824" s="346"/>
      <c r="AD824" s="346"/>
      <c r="AE824" s="346"/>
      <c r="AF824" s="346"/>
      <c r="AG824" s="346"/>
      <c r="AH824" s="346"/>
      <c r="AI824" s="346"/>
      <c r="AJ824" s="346"/>
      <c r="AK824" s="346"/>
      <c r="AL824" s="346"/>
      <c r="AM824" s="346"/>
      <c r="AN824" s="346"/>
      <c r="AO824" s="346"/>
      <c r="AP824" s="346"/>
      <c r="AQ824" s="346"/>
      <c r="AR824" s="346"/>
      <c r="AS824" s="346"/>
      <c r="AT824" s="346"/>
    </row>
    <row r="825" spans="1:46" ht="12" customHeight="1" x14ac:dyDescent="0.25">
      <c r="A825" s="346"/>
      <c r="B825" s="346"/>
      <c r="C825" s="346"/>
      <c r="D825" s="346"/>
      <c r="E825" s="346"/>
      <c r="F825" s="346"/>
      <c r="G825" s="346"/>
      <c r="H825" s="346"/>
      <c r="I825" s="346"/>
      <c r="J825" s="346"/>
      <c r="K825" s="346"/>
      <c r="L825" s="346"/>
      <c r="M825" s="346"/>
      <c r="N825" s="346"/>
      <c r="O825" s="346"/>
      <c r="P825" s="346"/>
      <c r="Q825" s="346"/>
      <c r="R825" s="346"/>
      <c r="S825" s="346"/>
      <c r="T825" s="346"/>
      <c r="U825" s="346"/>
      <c r="V825" s="346"/>
      <c r="W825" s="346"/>
      <c r="X825" s="346"/>
      <c r="Y825" s="346"/>
      <c r="Z825" s="346"/>
      <c r="AA825" s="346"/>
      <c r="AB825" s="346"/>
      <c r="AC825" s="346"/>
      <c r="AD825" s="346"/>
      <c r="AE825" s="346"/>
      <c r="AF825" s="346"/>
      <c r="AG825" s="346"/>
      <c r="AH825" s="346"/>
      <c r="AI825" s="346"/>
      <c r="AJ825" s="346"/>
      <c r="AK825" s="346"/>
      <c r="AL825" s="346"/>
      <c r="AM825" s="346"/>
      <c r="AN825" s="346"/>
      <c r="AO825" s="346"/>
      <c r="AP825" s="346"/>
      <c r="AQ825" s="346"/>
      <c r="AR825" s="346"/>
      <c r="AS825" s="346"/>
      <c r="AT825" s="346"/>
    </row>
    <row r="826" spans="1:46" ht="12" customHeight="1" x14ac:dyDescent="0.25">
      <c r="A826" s="346"/>
      <c r="B826" s="346"/>
      <c r="C826" s="346"/>
      <c r="D826" s="346"/>
      <c r="E826" s="346"/>
      <c r="F826" s="346"/>
      <c r="G826" s="346"/>
      <c r="H826" s="346"/>
      <c r="I826" s="346"/>
      <c r="J826" s="346"/>
      <c r="K826" s="346"/>
      <c r="L826" s="346"/>
      <c r="M826" s="346"/>
      <c r="N826" s="346"/>
      <c r="O826" s="346"/>
      <c r="P826" s="346"/>
      <c r="Q826" s="346"/>
      <c r="R826" s="346"/>
      <c r="S826" s="346"/>
      <c r="T826" s="346"/>
      <c r="U826" s="346"/>
      <c r="V826" s="346"/>
      <c r="W826" s="346"/>
      <c r="X826" s="346"/>
      <c r="Y826" s="346"/>
      <c r="Z826" s="346"/>
      <c r="AA826" s="346"/>
      <c r="AB826" s="346"/>
      <c r="AC826" s="346"/>
      <c r="AD826" s="346"/>
      <c r="AE826" s="346"/>
      <c r="AF826" s="346"/>
      <c r="AG826" s="346"/>
      <c r="AH826" s="346"/>
      <c r="AI826" s="346"/>
      <c r="AJ826" s="346"/>
      <c r="AK826" s="346"/>
      <c r="AL826" s="346"/>
      <c r="AM826" s="346"/>
      <c r="AN826" s="346"/>
      <c r="AO826" s="346"/>
      <c r="AP826" s="346"/>
      <c r="AQ826" s="346"/>
      <c r="AR826" s="346"/>
      <c r="AS826" s="346"/>
      <c r="AT826" s="346"/>
    </row>
    <row r="827" spans="1:46" ht="12" customHeight="1" x14ac:dyDescent="0.25">
      <c r="A827" s="346"/>
      <c r="B827" s="346"/>
      <c r="C827" s="346"/>
      <c r="D827" s="346"/>
      <c r="E827" s="346"/>
      <c r="F827" s="346"/>
      <c r="G827" s="346"/>
      <c r="H827" s="346"/>
      <c r="I827" s="346"/>
      <c r="J827" s="346"/>
      <c r="K827" s="346"/>
      <c r="L827" s="346"/>
      <c r="M827" s="346"/>
      <c r="N827" s="346"/>
      <c r="O827" s="346"/>
      <c r="P827" s="346"/>
      <c r="Q827" s="346"/>
      <c r="R827" s="346"/>
      <c r="S827" s="346"/>
      <c r="T827" s="346"/>
      <c r="U827" s="346"/>
      <c r="V827" s="346"/>
      <c r="W827" s="346"/>
      <c r="X827" s="346"/>
      <c r="Y827" s="346"/>
      <c r="Z827" s="346"/>
      <c r="AA827" s="346"/>
      <c r="AB827" s="346"/>
      <c r="AC827" s="346"/>
      <c r="AD827" s="346"/>
      <c r="AE827" s="346"/>
      <c r="AF827" s="346"/>
      <c r="AG827" s="346"/>
      <c r="AH827" s="346"/>
      <c r="AI827" s="346"/>
      <c r="AJ827" s="346"/>
      <c r="AK827" s="346"/>
      <c r="AL827" s="346"/>
      <c r="AM827" s="346"/>
      <c r="AN827" s="346"/>
      <c r="AO827" s="346"/>
      <c r="AP827" s="346"/>
      <c r="AQ827" s="346"/>
      <c r="AR827" s="346"/>
      <c r="AS827" s="346"/>
      <c r="AT827" s="346"/>
    </row>
    <row r="828" spans="1:46" ht="12" customHeight="1" x14ac:dyDescent="0.25">
      <c r="A828" s="346"/>
      <c r="B828" s="346"/>
      <c r="C828" s="346"/>
      <c r="D828" s="346"/>
      <c r="E828" s="346"/>
      <c r="F828" s="346"/>
      <c r="G828" s="346"/>
      <c r="H828" s="346"/>
      <c r="I828" s="346"/>
      <c r="J828" s="346"/>
      <c r="K828" s="346"/>
      <c r="L828" s="346"/>
      <c r="M828" s="346"/>
      <c r="N828" s="346"/>
      <c r="O828" s="346"/>
      <c r="P828" s="346"/>
      <c r="Q828" s="346"/>
      <c r="R828" s="346"/>
      <c r="S828" s="346"/>
      <c r="T828" s="346"/>
      <c r="U828" s="346"/>
      <c r="V828" s="346"/>
      <c r="W828" s="346"/>
      <c r="X828" s="346"/>
      <c r="Y828" s="346"/>
      <c r="Z828" s="346"/>
      <c r="AA828" s="346"/>
      <c r="AB828" s="346"/>
      <c r="AC828" s="346"/>
      <c r="AD828" s="346"/>
      <c r="AE828" s="346"/>
      <c r="AF828" s="346"/>
      <c r="AG828" s="346"/>
      <c r="AH828" s="346"/>
      <c r="AI828" s="346"/>
      <c r="AJ828" s="346"/>
      <c r="AK828" s="346"/>
      <c r="AL828" s="346"/>
      <c r="AM828" s="346"/>
      <c r="AN828" s="346"/>
      <c r="AO828" s="346"/>
      <c r="AP828" s="346"/>
      <c r="AQ828" s="346"/>
      <c r="AR828" s="346"/>
      <c r="AS828" s="346"/>
      <c r="AT828" s="346"/>
    </row>
    <row r="829" spans="1:46" ht="12" customHeight="1" x14ac:dyDescent="0.25">
      <c r="A829" s="346"/>
      <c r="B829" s="346"/>
      <c r="C829" s="346"/>
      <c r="D829" s="346"/>
      <c r="E829" s="346"/>
      <c r="F829" s="346"/>
      <c r="G829" s="346"/>
      <c r="H829" s="346"/>
      <c r="I829" s="346"/>
      <c r="J829" s="346"/>
      <c r="K829" s="346"/>
      <c r="L829" s="346"/>
      <c r="M829" s="346"/>
      <c r="N829" s="346"/>
      <c r="O829" s="346"/>
      <c r="P829" s="346"/>
      <c r="Q829" s="346"/>
      <c r="R829" s="346"/>
      <c r="S829" s="346"/>
      <c r="T829" s="346"/>
      <c r="U829" s="346"/>
      <c r="V829" s="346"/>
      <c r="W829" s="346"/>
      <c r="X829" s="346"/>
      <c r="Y829" s="346"/>
      <c r="Z829" s="346"/>
      <c r="AA829" s="346"/>
      <c r="AB829" s="346"/>
      <c r="AC829" s="346"/>
      <c r="AD829" s="346"/>
      <c r="AE829" s="346"/>
      <c r="AF829" s="346"/>
      <c r="AG829" s="346"/>
      <c r="AH829" s="346"/>
      <c r="AI829" s="346"/>
      <c r="AJ829" s="346"/>
      <c r="AK829" s="346"/>
      <c r="AL829" s="346"/>
      <c r="AM829" s="346"/>
      <c r="AN829" s="346"/>
      <c r="AO829" s="346"/>
      <c r="AP829" s="346"/>
      <c r="AQ829" s="346"/>
      <c r="AR829" s="346"/>
      <c r="AS829" s="346"/>
      <c r="AT829" s="346"/>
    </row>
    <row r="830" spans="1:46" ht="12" customHeight="1" x14ac:dyDescent="0.25">
      <c r="A830" s="346"/>
      <c r="B830" s="346"/>
      <c r="C830" s="346"/>
      <c r="D830" s="346"/>
      <c r="E830" s="346"/>
      <c r="F830" s="346"/>
      <c r="G830" s="346"/>
      <c r="H830" s="346"/>
      <c r="I830" s="346"/>
      <c r="J830" s="346"/>
      <c r="K830" s="346"/>
      <c r="L830" s="346"/>
      <c r="M830" s="346"/>
      <c r="N830" s="346"/>
      <c r="O830" s="346"/>
      <c r="P830" s="346"/>
      <c r="Q830" s="346"/>
      <c r="R830" s="346"/>
      <c r="S830" s="346"/>
      <c r="T830" s="346"/>
      <c r="U830" s="346"/>
      <c r="V830" s="346"/>
      <c r="W830" s="346"/>
      <c r="X830" s="346"/>
      <c r="Y830" s="346"/>
      <c r="Z830" s="346"/>
      <c r="AA830" s="346"/>
      <c r="AB830" s="346"/>
      <c r="AC830" s="346"/>
      <c r="AD830" s="346"/>
      <c r="AE830" s="346"/>
      <c r="AF830" s="346"/>
      <c r="AG830" s="346"/>
      <c r="AH830" s="346"/>
      <c r="AI830" s="346"/>
      <c r="AJ830" s="346"/>
      <c r="AK830" s="346"/>
      <c r="AL830" s="346"/>
      <c r="AM830" s="346"/>
      <c r="AN830" s="346"/>
      <c r="AO830" s="346"/>
      <c r="AP830" s="346"/>
      <c r="AQ830" s="346"/>
      <c r="AR830" s="346"/>
      <c r="AS830" s="346"/>
      <c r="AT830" s="346"/>
    </row>
    <row r="831" spans="1:46" ht="12" customHeight="1" x14ac:dyDescent="0.25">
      <c r="A831" s="346"/>
      <c r="B831" s="346"/>
      <c r="C831" s="346"/>
      <c r="D831" s="346"/>
      <c r="E831" s="346"/>
      <c r="F831" s="346"/>
      <c r="G831" s="346"/>
      <c r="H831" s="346"/>
      <c r="I831" s="346"/>
      <c r="J831" s="346"/>
      <c r="K831" s="346"/>
      <c r="L831" s="346"/>
      <c r="M831" s="346"/>
      <c r="N831" s="346"/>
      <c r="O831" s="346"/>
      <c r="P831" s="346"/>
      <c r="Q831" s="346"/>
      <c r="R831" s="346"/>
      <c r="S831" s="346"/>
      <c r="T831" s="346"/>
      <c r="U831" s="346"/>
      <c r="V831" s="346"/>
      <c r="W831" s="346"/>
      <c r="X831" s="346"/>
      <c r="Y831" s="346"/>
      <c r="Z831" s="346"/>
      <c r="AA831" s="346"/>
      <c r="AB831" s="346"/>
      <c r="AC831" s="346"/>
      <c r="AD831" s="346"/>
      <c r="AE831" s="346"/>
      <c r="AF831" s="346"/>
      <c r="AG831" s="346"/>
      <c r="AH831" s="346"/>
      <c r="AI831" s="346"/>
      <c r="AJ831" s="346"/>
      <c r="AK831" s="346"/>
      <c r="AL831" s="346"/>
      <c r="AM831" s="346"/>
      <c r="AN831" s="346"/>
      <c r="AO831" s="346"/>
      <c r="AP831" s="346"/>
      <c r="AQ831" s="346"/>
      <c r="AR831" s="346"/>
      <c r="AS831" s="346"/>
      <c r="AT831" s="346"/>
    </row>
    <row r="832" spans="1:46" ht="12" customHeight="1" x14ac:dyDescent="0.25">
      <c r="A832" s="346"/>
      <c r="B832" s="346"/>
      <c r="C832" s="346"/>
      <c r="D832" s="346"/>
      <c r="E832" s="346"/>
      <c r="F832" s="346"/>
      <c r="G832" s="346"/>
      <c r="H832" s="346"/>
      <c r="I832" s="346"/>
      <c r="J832" s="346"/>
      <c r="K832" s="346"/>
      <c r="L832" s="346"/>
      <c r="M832" s="346"/>
      <c r="N832" s="346"/>
      <c r="O832" s="346"/>
      <c r="P832" s="346"/>
      <c r="Q832" s="346"/>
      <c r="R832" s="346"/>
      <c r="S832" s="346"/>
      <c r="T832" s="346"/>
      <c r="U832" s="346"/>
      <c r="V832" s="346"/>
      <c r="W832" s="346"/>
      <c r="X832" s="346"/>
      <c r="Y832" s="346"/>
      <c r="Z832" s="346"/>
      <c r="AA832" s="346"/>
      <c r="AB832" s="346"/>
      <c r="AC832" s="346"/>
      <c r="AD832" s="346"/>
      <c r="AE832" s="346"/>
      <c r="AF832" s="346"/>
      <c r="AG832" s="346"/>
      <c r="AH832" s="346"/>
      <c r="AI832" s="346"/>
      <c r="AJ832" s="346"/>
      <c r="AK832" s="346"/>
      <c r="AL832" s="346"/>
      <c r="AM832" s="346"/>
      <c r="AN832" s="346"/>
      <c r="AO832" s="346"/>
      <c r="AP832" s="346"/>
      <c r="AQ832" s="346"/>
      <c r="AR832" s="346"/>
      <c r="AS832" s="346"/>
      <c r="AT832" s="346"/>
    </row>
    <row r="833" spans="1:46" ht="12" customHeight="1" x14ac:dyDescent="0.25">
      <c r="A833" s="346"/>
      <c r="B833" s="346"/>
      <c r="C833" s="346"/>
      <c r="D833" s="346"/>
      <c r="E833" s="346"/>
      <c r="F833" s="346"/>
      <c r="G833" s="346"/>
      <c r="H833" s="346"/>
      <c r="I833" s="346"/>
      <c r="J833" s="346"/>
      <c r="K833" s="346"/>
      <c r="L833" s="346"/>
      <c r="M833" s="346"/>
      <c r="N833" s="346"/>
      <c r="O833" s="346"/>
      <c r="P833" s="346"/>
      <c r="Q833" s="346"/>
      <c r="R833" s="346"/>
      <c r="S833" s="346"/>
      <c r="T833" s="346"/>
      <c r="U833" s="346"/>
      <c r="V833" s="346"/>
      <c r="W833" s="346"/>
      <c r="X833" s="346"/>
      <c r="Y833" s="346"/>
      <c r="Z833" s="346"/>
      <c r="AA833" s="346"/>
      <c r="AB833" s="346"/>
      <c r="AC833" s="346"/>
      <c r="AD833" s="346"/>
      <c r="AE833" s="346"/>
      <c r="AF833" s="346"/>
      <c r="AG833" s="346"/>
      <c r="AH833" s="346"/>
      <c r="AI833" s="346"/>
      <c r="AJ833" s="346"/>
      <c r="AK833" s="346"/>
      <c r="AL833" s="346"/>
      <c r="AM833" s="346"/>
      <c r="AN833" s="346"/>
      <c r="AO833" s="346"/>
      <c r="AP833" s="346"/>
      <c r="AQ833" s="346"/>
      <c r="AR833" s="346"/>
      <c r="AS833" s="346"/>
      <c r="AT833" s="346"/>
    </row>
    <row r="834" spans="1:46" ht="12" customHeight="1" x14ac:dyDescent="0.25">
      <c r="A834" s="346"/>
      <c r="B834" s="346"/>
      <c r="C834" s="346"/>
      <c r="D834" s="346"/>
      <c r="E834" s="346"/>
      <c r="F834" s="346"/>
      <c r="G834" s="346"/>
      <c r="H834" s="346"/>
      <c r="I834" s="346"/>
      <c r="J834" s="346"/>
      <c r="K834" s="346"/>
      <c r="L834" s="346"/>
      <c r="M834" s="346"/>
      <c r="N834" s="346"/>
      <c r="O834" s="346"/>
      <c r="P834" s="346"/>
      <c r="Q834" s="346"/>
      <c r="R834" s="346"/>
      <c r="S834" s="346"/>
      <c r="T834" s="346"/>
      <c r="U834" s="346"/>
      <c r="V834" s="346"/>
      <c r="W834" s="346"/>
      <c r="X834" s="346"/>
      <c r="Y834" s="346"/>
      <c r="Z834" s="346"/>
      <c r="AA834" s="346"/>
      <c r="AB834" s="346"/>
      <c r="AC834" s="346"/>
      <c r="AD834" s="346"/>
      <c r="AE834" s="346"/>
      <c r="AF834" s="346"/>
      <c r="AG834" s="346"/>
      <c r="AH834" s="346"/>
      <c r="AI834" s="346"/>
      <c r="AJ834" s="346"/>
      <c r="AK834" s="346"/>
      <c r="AL834" s="346"/>
      <c r="AM834" s="346"/>
      <c r="AN834" s="346"/>
      <c r="AO834" s="346"/>
      <c r="AP834" s="346"/>
      <c r="AQ834" s="346"/>
      <c r="AR834" s="346"/>
      <c r="AS834" s="346"/>
      <c r="AT834" s="346"/>
    </row>
    <row r="835" spans="1:46" ht="12" customHeight="1" x14ac:dyDescent="0.25">
      <c r="A835" s="346"/>
      <c r="B835" s="346"/>
      <c r="C835" s="346"/>
      <c r="D835" s="346"/>
      <c r="E835" s="346"/>
      <c r="F835" s="346"/>
      <c r="G835" s="346"/>
      <c r="H835" s="346"/>
      <c r="I835" s="346"/>
      <c r="J835" s="346"/>
      <c r="K835" s="346"/>
      <c r="L835" s="346"/>
      <c r="M835" s="346"/>
      <c r="N835" s="346"/>
      <c r="O835" s="346"/>
      <c r="P835" s="346"/>
      <c r="Q835" s="346"/>
      <c r="R835" s="346"/>
      <c r="S835" s="346"/>
      <c r="T835" s="346"/>
      <c r="U835" s="346"/>
      <c r="V835" s="346"/>
      <c r="W835" s="346"/>
      <c r="X835" s="346"/>
      <c r="Y835" s="346"/>
      <c r="Z835" s="346"/>
      <c r="AA835" s="346"/>
      <c r="AB835" s="346"/>
      <c r="AC835" s="346"/>
      <c r="AD835" s="346"/>
      <c r="AE835" s="346"/>
      <c r="AF835" s="346"/>
      <c r="AG835" s="346"/>
      <c r="AH835" s="346"/>
      <c r="AI835" s="346"/>
      <c r="AJ835" s="346"/>
      <c r="AK835" s="346"/>
      <c r="AL835" s="346"/>
      <c r="AM835" s="346"/>
      <c r="AN835" s="346"/>
      <c r="AO835" s="346"/>
      <c r="AP835" s="346"/>
      <c r="AQ835" s="346"/>
      <c r="AR835" s="346"/>
      <c r="AS835" s="346"/>
      <c r="AT835" s="346"/>
    </row>
    <row r="836" spans="1:46" ht="12" customHeight="1" x14ac:dyDescent="0.25">
      <c r="A836" s="346"/>
      <c r="B836" s="346"/>
      <c r="C836" s="346"/>
      <c r="D836" s="346"/>
      <c r="E836" s="346"/>
      <c r="F836" s="346"/>
      <c r="G836" s="346"/>
      <c r="H836" s="346"/>
      <c r="I836" s="346"/>
      <c r="J836" s="346"/>
      <c r="K836" s="346"/>
      <c r="L836" s="346"/>
      <c r="M836" s="346"/>
      <c r="N836" s="346"/>
      <c r="O836" s="346"/>
      <c r="P836" s="346"/>
      <c r="Q836" s="346"/>
      <c r="R836" s="346"/>
      <c r="S836" s="346"/>
      <c r="T836" s="346"/>
      <c r="U836" s="346"/>
      <c r="V836" s="346"/>
      <c r="W836" s="346"/>
      <c r="X836" s="346"/>
      <c r="Y836" s="346"/>
      <c r="Z836" s="346"/>
      <c r="AA836" s="346"/>
      <c r="AB836" s="346"/>
      <c r="AC836" s="346"/>
      <c r="AD836" s="346"/>
      <c r="AE836" s="346"/>
      <c r="AF836" s="346"/>
      <c r="AG836" s="346"/>
      <c r="AH836" s="346"/>
      <c r="AI836" s="346"/>
      <c r="AJ836" s="346"/>
      <c r="AK836" s="346"/>
      <c r="AL836" s="346"/>
      <c r="AM836" s="346"/>
      <c r="AN836" s="346"/>
      <c r="AO836" s="346"/>
      <c r="AP836" s="346"/>
      <c r="AQ836" s="346"/>
      <c r="AR836" s="346"/>
      <c r="AS836" s="346"/>
      <c r="AT836" s="346"/>
    </row>
    <row r="837" spans="1:46" ht="12" customHeight="1" x14ac:dyDescent="0.25">
      <c r="A837" s="346"/>
      <c r="B837" s="346"/>
      <c r="C837" s="346"/>
      <c r="D837" s="346"/>
      <c r="E837" s="346"/>
      <c r="F837" s="346"/>
      <c r="G837" s="346"/>
      <c r="H837" s="346"/>
      <c r="I837" s="346"/>
      <c r="J837" s="346"/>
      <c r="K837" s="346"/>
      <c r="L837" s="346"/>
      <c r="M837" s="346"/>
      <c r="N837" s="346"/>
      <c r="O837" s="346"/>
      <c r="P837" s="346"/>
      <c r="Q837" s="346"/>
      <c r="R837" s="346"/>
      <c r="S837" s="346"/>
      <c r="T837" s="346"/>
      <c r="U837" s="346"/>
      <c r="V837" s="346"/>
      <c r="W837" s="346"/>
      <c r="X837" s="346"/>
      <c r="Y837" s="346"/>
      <c r="Z837" s="346"/>
      <c r="AA837" s="346"/>
      <c r="AB837" s="346"/>
      <c r="AC837" s="346"/>
      <c r="AD837" s="346"/>
      <c r="AE837" s="346"/>
      <c r="AF837" s="346"/>
      <c r="AG837" s="346"/>
      <c r="AH837" s="346"/>
      <c r="AI837" s="346"/>
      <c r="AJ837" s="346"/>
      <c r="AK837" s="346"/>
      <c r="AL837" s="346"/>
      <c r="AM837" s="346"/>
      <c r="AN837" s="346"/>
      <c r="AO837" s="346"/>
      <c r="AP837" s="346"/>
      <c r="AQ837" s="346"/>
      <c r="AR837" s="346"/>
      <c r="AS837" s="346"/>
      <c r="AT837" s="346"/>
    </row>
    <row r="838" spans="1:46" ht="12" customHeight="1" x14ac:dyDescent="0.25">
      <c r="A838" s="346"/>
      <c r="B838" s="346"/>
      <c r="C838" s="346"/>
      <c r="D838" s="346"/>
      <c r="E838" s="346"/>
      <c r="F838" s="346"/>
      <c r="G838" s="346"/>
      <c r="H838" s="346"/>
      <c r="I838" s="346"/>
      <c r="J838" s="346"/>
      <c r="K838" s="346"/>
      <c r="L838" s="346"/>
      <c r="M838" s="346"/>
      <c r="N838" s="346"/>
      <c r="O838" s="346"/>
      <c r="P838" s="346"/>
      <c r="Q838" s="346"/>
      <c r="R838" s="346"/>
      <c r="S838" s="346"/>
      <c r="T838" s="346"/>
      <c r="U838" s="346"/>
      <c r="V838" s="346"/>
      <c r="W838" s="346"/>
      <c r="X838" s="346"/>
      <c r="Y838" s="346"/>
      <c r="Z838" s="346"/>
      <c r="AA838" s="346"/>
      <c r="AB838" s="346"/>
      <c r="AC838" s="346"/>
      <c r="AD838" s="346"/>
      <c r="AE838" s="346"/>
      <c r="AF838" s="346"/>
      <c r="AG838" s="346"/>
      <c r="AH838" s="346"/>
      <c r="AI838" s="346"/>
      <c r="AJ838" s="346"/>
      <c r="AK838" s="346"/>
      <c r="AL838" s="346"/>
      <c r="AM838" s="346"/>
      <c r="AN838" s="346"/>
      <c r="AO838" s="346"/>
      <c r="AP838" s="346"/>
      <c r="AQ838" s="346"/>
      <c r="AR838" s="346"/>
      <c r="AS838" s="346"/>
      <c r="AT838" s="346"/>
    </row>
    <row r="839" spans="1:46" ht="12" customHeight="1" x14ac:dyDescent="0.25">
      <c r="A839" s="346"/>
      <c r="B839" s="346"/>
      <c r="C839" s="346"/>
      <c r="D839" s="346"/>
      <c r="E839" s="346"/>
      <c r="F839" s="346"/>
      <c r="G839" s="346"/>
      <c r="H839" s="346"/>
      <c r="I839" s="346"/>
      <c r="J839" s="346"/>
      <c r="K839" s="346"/>
      <c r="L839" s="346"/>
      <c r="M839" s="346"/>
      <c r="N839" s="346"/>
      <c r="O839" s="346"/>
      <c r="P839" s="346"/>
      <c r="Q839" s="346"/>
      <c r="R839" s="346"/>
      <c r="S839" s="346"/>
      <c r="T839" s="346"/>
      <c r="U839" s="346"/>
      <c r="V839" s="346"/>
      <c r="W839" s="346"/>
      <c r="X839" s="346"/>
      <c r="Y839" s="346"/>
      <c r="Z839" s="346"/>
      <c r="AA839" s="346"/>
      <c r="AB839" s="346"/>
      <c r="AC839" s="346"/>
      <c r="AD839" s="346"/>
      <c r="AE839" s="346"/>
      <c r="AF839" s="346"/>
      <c r="AG839" s="346"/>
      <c r="AH839" s="346"/>
      <c r="AI839" s="346"/>
      <c r="AJ839" s="346"/>
      <c r="AK839" s="346"/>
      <c r="AL839" s="346"/>
      <c r="AM839" s="346"/>
      <c r="AN839" s="346"/>
      <c r="AO839" s="346"/>
      <c r="AP839" s="346"/>
      <c r="AQ839" s="346"/>
      <c r="AR839" s="346"/>
      <c r="AS839" s="346"/>
      <c r="AT839" s="346"/>
    </row>
    <row r="840" spans="1:46" ht="12" customHeight="1" x14ac:dyDescent="0.25">
      <c r="A840" s="346"/>
      <c r="B840" s="346"/>
      <c r="C840" s="346"/>
      <c r="D840" s="346"/>
      <c r="E840" s="346"/>
      <c r="F840" s="346"/>
      <c r="G840" s="346"/>
      <c r="H840" s="346"/>
      <c r="I840" s="346"/>
      <c r="J840" s="346"/>
      <c r="K840" s="346"/>
      <c r="L840" s="346"/>
      <c r="M840" s="346"/>
      <c r="N840" s="346"/>
      <c r="O840" s="346"/>
      <c r="P840" s="346"/>
      <c r="Q840" s="346"/>
      <c r="R840" s="346"/>
      <c r="S840" s="346"/>
      <c r="T840" s="346"/>
      <c r="U840" s="346"/>
      <c r="V840" s="346"/>
      <c r="W840" s="346"/>
      <c r="X840" s="346"/>
      <c r="Y840" s="346"/>
      <c r="Z840" s="346"/>
      <c r="AA840" s="346"/>
      <c r="AB840" s="346"/>
      <c r="AC840" s="346"/>
      <c r="AD840" s="346"/>
      <c r="AE840" s="346"/>
      <c r="AF840" s="346"/>
      <c r="AG840" s="346"/>
      <c r="AH840" s="346"/>
      <c r="AI840" s="346"/>
      <c r="AJ840" s="346"/>
      <c r="AK840" s="346"/>
      <c r="AL840" s="346"/>
      <c r="AM840" s="346"/>
      <c r="AN840" s="346"/>
      <c r="AO840" s="346"/>
      <c r="AP840" s="346"/>
      <c r="AQ840" s="346"/>
      <c r="AR840" s="346"/>
      <c r="AS840" s="346"/>
      <c r="AT840" s="346"/>
    </row>
    <row r="841" spans="1:46" ht="12" customHeight="1" x14ac:dyDescent="0.25">
      <c r="A841" s="346"/>
      <c r="B841" s="346"/>
      <c r="C841" s="346"/>
      <c r="D841" s="346"/>
      <c r="E841" s="346"/>
      <c r="F841" s="346"/>
      <c r="G841" s="346"/>
      <c r="H841" s="346"/>
      <c r="I841" s="346"/>
      <c r="J841" s="346"/>
      <c r="K841" s="346"/>
      <c r="L841" s="346"/>
      <c r="M841" s="346"/>
      <c r="N841" s="346"/>
      <c r="O841" s="346"/>
      <c r="P841" s="346"/>
      <c r="Q841" s="346"/>
      <c r="R841" s="346"/>
      <c r="S841" s="346"/>
      <c r="T841" s="346"/>
      <c r="U841" s="346"/>
      <c r="V841" s="346"/>
      <c r="W841" s="346"/>
      <c r="X841" s="346"/>
      <c r="Y841" s="346"/>
      <c r="Z841" s="346"/>
      <c r="AA841" s="346"/>
      <c r="AB841" s="346"/>
      <c r="AC841" s="346"/>
      <c r="AD841" s="346"/>
      <c r="AE841" s="346"/>
      <c r="AF841" s="346"/>
      <c r="AG841" s="346"/>
      <c r="AH841" s="346"/>
      <c r="AI841" s="346"/>
      <c r="AJ841" s="346"/>
      <c r="AK841" s="346"/>
      <c r="AL841" s="346"/>
      <c r="AM841" s="346"/>
      <c r="AN841" s="346"/>
      <c r="AO841" s="346"/>
      <c r="AP841" s="346"/>
      <c r="AQ841" s="346"/>
      <c r="AR841" s="346"/>
      <c r="AS841" s="346"/>
      <c r="AT841" s="346"/>
    </row>
    <row r="842" spans="1:46" ht="12" customHeight="1" x14ac:dyDescent="0.25">
      <c r="A842" s="346"/>
      <c r="B842" s="346"/>
      <c r="C842" s="346"/>
      <c r="D842" s="346"/>
      <c r="E842" s="346"/>
      <c r="F842" s="346"/>
      <c r="G842" s="346"/>
      <c r="H842" s="346"/>
      <c r="I842" s="346"/>
      <c r="J842" s="346"/>
      <c r="K842" s="346"/>
      <c r="L842" s="346"/>
      <c r="M842" s="346"/>
      <c r="N842" s="346"/>
      <c r="O842" s="346"/>
      <c r="P842" s="346"/>
      <c r="Q842" s="346"/>
      <c r="R842" s="346"/>
      <c r="S842" s="346"/>
      <c r="T842" s="346"/>
      <c r="U842" s="346"/>
      <c r="V842" s="346"/>
      <c r="W842" s="346"/>
      <c r="X842" s="346"/>
      <c r="Y842" s="346"/>
      <c r="Z842" s="346"/>
      <c r="AA842" s="346"/>
      <c r="AB842" s="346"/>
      <c r="AC842" s="346"/>
      <c r="AD842" s="346"/>
      <c r="AE842" s="346"/>
      <c r="AF842" s="346"/>
      <c r="AG842" s="346"/>
      <c r="AH842" s="346"/>
      <c r="AI842" s="346"/>
      <c r="AJ842" s="346"/>
      <c r="AK842" s="346"/>
      <c r="AL842" s="346"/>
      <c r="AM842" s="346"/>
      <c r="AN842" s="346"/>
      <c r="AO842" s="346"/>
      <c r="AP842" s="346"/>
      <c r="AQ842" s="346"/>
      <c r="AR842" s="346"/>
      <c r="AS842" s="346"/>
      <c r="AT842" s="346"/>
    </row>
    <row r="843" spans="1:46" ht="12" customHeight="1" x14ac:dyDescent="0.25">
      <c r="A843" s="346"/>
      <c r="B843" s="346"/>
      <c r="C843" s="346"/>
      <c r="D843" s="346"/>
      <c r="E843" s="346"/>
      <c r="F843" s="346"/>
      <c r="G843" s="346"/>
      <c r="H843" s="346"/>
      <c r="I843" s="346"/>
      <c r="J843" s="346"/>
      <c r="K843" s="346"/>
      <c r="L843" s="346"/>
      <c r="M843" s="346"/>
      <c r="N843" s="346"/>
      <c r="O843" s="346"/>
      <c r="P843" s="346"/>
      <c r="Q843" s="346"/>
      <c r="R843" s="346"/>
      <c r="S843" s="346"/>
      <c r="T843" s="346"/>
      <c r="U843" s="346"/>
      <c r="V843" s="346"/>
      <c r="W843" s="346"/>
      <c r="X843" s="346"/>
      <c r="Y843" s="346"/>
      <c r="Z843" s="346"/>
      <c r="AA843" s="346"/>
      <c r="AB843" s="346"/>
      <c r="AC843" s="346"/>
      <c r="AD843" s="346"/>
      <c r="AE843" s="346"/>
      <c r="AF843" s="346"/>
      <c r="AG843" s="346"/>
      <c r="AH843" s="346"/>
      <c r="AI843" s="346"/>
      <c r="AJ843" s="346"/>
      <c r="AK843" s="346"/>
      <c r="AL843" s="346"/>
      <c r="AM843" s="346"/>
      <c r="AN843" s="346"/>
      <c r="AO843" s="346"/>
      <c r="AP843" s="346"/>
      <c r="AQ843" s="346"/>
      <c r="AR843" s="346"/>
      <c r="AS843" s="346"/>
      <c r="AT843" s="346"/>
    </row>
    <row r="844" spans="1:46" ht="12" customHeight="1" x14ac:dyDescent="0.25">
      <c r="A844" s="346"/>
      <c r="B844" s="346"/>
      <c r="C844" s="346"/>
      <c r="D844" s="346"/>
      <c r="E844" s="346"/>
      <c r="F844" s="346"/>
      <c r="G844" s="346"/>
      <c r="H844" s="346"/>
      <c r="I844" s="346"/>
      <c r="J844" s="346"/>
      <c r="K844" s="346"/>
      <c r="L844" s="346"/>
      <c r="M844" s="346"/>
      <c r="N844" s="346"/>
      <c r="O844" s="346"/>
      <c r="P844" s="346"/>
      <c r="Q844" s="346"/>
      <c r="R844" s="346"/>
      <c r="S844" s="346"/>
      <c r="T844" s="346"/>
      <c r="U844" s="346"/>
      <c r="V844" s="346"/>
      <c r="W844" s="346"/>
      <c r="X844" s="346"/>
      <c r="Y844" s="346"/>
      <c r="Z844" s="346"/>
      <c r="AA844" s="346"/>
      <c r="AB844" s="346"/>
      <c r="AC844" s="346"/>
      <c r="AD844" s="346"/>
      <c r="AE844" s="346"/>
      <c r="AF844" s="346"/>
      <c r="AG844" s="346"/>
      <c r="AH844" s="346"/>
      <c r="AI844" s="346"/>
      <c r="AJ844" s="346"/>
      <c r="AK844" s="346"/>
      <c r="AL844" s="346"/>
      <c r="AM844" s="346"/>
      <c r="AN844" s="346"/>
      <c r="AO844" s="346"/>
      <c r="AP844" s="346"/>
      <c r="AQ844" s="346"/>
      <c r="AR844" s="346"/>
      <c r="AS844" s="346"/>
      <c r="AT844" s="346"/>
    </row>
    <row r="845" spans="1:46" ht="12" customHeight="1" x14ac:dyDescent="0.25">
      <c r="A845" s="346"/>
      <c r="B845" s="346"/>
      <c r="C845" s="346"/>
      <c r="D845" s="346"/>
      <c r="E845" s="346"/>
      <c r="F845" s="346"/>
      <c r="G845" s="346"/>
      <c r="H845" s="346"/>
      <c r="I845" s="346"/>
      <c r="J845" s="346"/>
      <c r="K845" s="346"/>
      <c r="L845" s="346"/>
      <c r="M845" s="346"/>
      <c r="N845" s="346"/>
      <c r="O845" s="346"/>
      <c r="P845" s="346"/>
      <c r="Q845" s="346"/>
      <c r="R845" s="346"/>
      <c r="S845" s="346"/>
      <c r="T845" s="346"/>
      <c r="U845" s="346"/>
      <c r="V845" s="346"/>
      <c r="W845" s="346"/>
      <c r="X845" s="346"/>
      <c r="Y845" s="346"/>
      <c r="Z845" s="346"/>
      <c r="AA845" s="346"/>
      <c r="AB845" s="346"/>
      <c r="AC845" s="346"/>
      <c r="AD845" s="346"/>
      <c r="AE845" s="346"/>
      <c r="AF845" s="346"/>
      <c r="AG845" s="346"/>
      <c r="AH845" s="346"/>
      <c r="AI845" s="346"/>
      <c r="AJ845" s="346"/>
      <c r="AK845" s="346"/>
      <c r="AL845" s="346"/>
      <c r="AM845" s="346"/>
      <c r="AN845" s="346"/>
      <c r="AO845" s="346"/>
      <c r="AP845" s="346"/>
      <c r="AQ845" s="346"/>
      <c r="AR845" s="346"/>
      <c r="AS845" s="346"/>
      <c r="AT845" s="346"/>
    </row>
    <row r="846" spans="1:46" ht="12" customHeight="1" x14ac:dyDescent="0.25">
      <c r="A846" s="346"/>
      <c r="B846" s="346"/>
      <c r="C846" s="346"/>
      <c r="D846" s="346"/>
      <c r="E846" s="346"/>
      <c r="F846" s="346"/>
      <c r="G846" s="346"/>
      <c r="H846" s="346"/>
      <c r="I846" s="346"/>
      <c r="J846" s="346"/>
      <c r="K846" s="346"/>
      <c r="L846" s="346"/>
      <c r="M846" s="346"/>
      <c r="N846" s="346"/>
      <c r="O846" s="346"/>
      <c r="P846" s="346"/>
      <c r="Q846" s="346"/>
      <c r="R846" s="346"/>
      <c r="S846" s="346"/>
      <c r="T846" s="346"/>
      <c r="U846" s="346"/>
      <c r="V846" s="346"/>
      <c r="W846" s="346"/>
      <c r="X846" s="346"/>
      <c r="Y846" s="346"/>
      <c r="Z846" s="346"/>
      <c r="AA846" s="346"/>
      <c r="AB846" s="346"/>
      <c r="AC846" s="346"/>
      <c r="AD846" s="346"/>
      <c r="AE846" s="346"/>
      <c r="AF846" s="346"/>
      <c r="AG846" s="346"/>
      <c r="AH846" s="346"/>
      <c r="AI846" s="346"/>
      <c r="AJ846" s="346"/>
      <c r="AK846" s="346"/>
      <c r="AL846" s="346"/>
      <c r="AM846" s="346"/>
      <c r="AN846" s="346"/>
      <c r="AO846" s="346"/>
      <c r="AP846" s="346"/>
      <c r="AQ846" s="346"/>
      <c r="AR846" s="346"/>
      <c r="AS846" s="346"/>
      <c r="AT846" s="346"/>
    </row>
    <row r="847" spans="1:46" ht="12" customHeight="1" x14ac:dyDescent="0.25">
      <c r="A847" s="346"/>
      <c r="B847" s="346"/>
      <c r="C847" s="346"/>
      <c r="D847" s="346"/>
      <c r="E847" s="346"/>
      <c r="F847" s="346"/>
      <c r="G847" s="346"/>
      <c r="H847" s="346"/>
      <c r="I847" s="346"/>
      <c r="J847" s="346"/>
      <c r="K847" s="346"/>
      <c r="L847" s="346"/>
      <c r="M847" s="346"/>
      <c r="N847" s="346"/>
      <c r="O847" s="346"/>
      <c r="P847" s="346"/>
      <c r="Q847" s="346"/>
      <c r="R847" s="346"/>
      <c r="S847" s="346"/>
      <c r="T847" s="346"/>
      <c r="U847" s="346"/>
      <c r="V847" s="346"/>
      <c r="W847" s="346"/>
      <c r="X847" s="346"/>
      <c r="Y847" s="346"/>
      <c r="Z847" s="346"/>
      <c r="AA847" s="346"/>
      <c r="AB847" s="346"/>
      <c r="AC847" s="346"/>
      <c r="AD847" s="346"/>
      <c r="AE847" s="346"/>
      <c r="AF847" s="346"/>
      <c r="AG847" s="346"/>
      <c r="AH847" s="346"/>
      <c r="AI847" s="346"/>
      <c r="AJ847" s="346"/>
      <c r="AK847" s="346"/>
      <c r="AL847" s="346"/>
      <c r="AM847" s="346"/>
      <c r="AN847" s="346"/>
      <c r="AO847" s="346"/>
      <c r="AP847" s="346"/>
      <c r="AQ847" s="346"/>
      <c r="AR847" s="346"/>
      <c r="AS847" s="346"/>
      <c r="AT847" s="346"/>
    </row>
    <row r="848" spans="1:46" ht="12" customHeight="1" x14ac:dyDescent="0.25">
      <c r="A848" s="346"/>
      <c r="B848" s="346"/>
      <c r="C848" s="346"/>
      <c r="D848" s="346"/>
      <c r="E848" s="346"/>
      <c r="F848" s="346"/>
      <c r="G848" s="346"/>
      <c r="H848" s="346"/>
      <c r="I848" s="346"/>
      <c r="J848" s="346"/>
      <c r="K848" s="346"/>
      <c r="L848" s="346"/>
      <c r="M848" s="346"/>
      <c r="N848" s="346"/>
      <c r="O848" s="346"/>
      <c r="P848" s="346"/>
      <c r="Q848" s="346"/>
      <c r="R848" s="346"/>
      <c r="S848" s="346"/>
      <c r="T848" s="346"/>
      <c r="U848" s="346"/>
      <c r="V848" s="346"/>
      <c r="W848" s="346"/>
      <c r="X848" s="346"/>
      <c r="Y848" s="346"/>
      <c r="Z848" s="346"/>
      <c r="AA848" s="346"/>
      <c r="AB848" s="346"/>
      <c r="AC848" s="346"/>
      <c r="AD848" s="346"/>
      <c r="AE848" s="346"/>
      <c r="AF848" s="346"/>
      <c r="AG848" s="346"/>
      <c r="AH848" s="346"/>
      <c r="AI848" s="346"/>
      <c r="AJ848" s="346"/>
      <c r="AK848" s="346"/>
      <c r="AL848" s="346"/>
      <c r="AM848" s="346"/>
      <c r="AN848" s="346"/>
      <c r="AO848" s="346"/>
      <c r="AP848" s="346"/>
      <c r="AQ848" s="346"/>
      <c r="AR848" s="346"/>
      <c r="AS848" s="346"/>
      <c r="AT848" s="346"/>
    </row>
    <row r="849" spans="1:46" ht="12" customHeight="1" x14ac:dyDescent="0.25">
      <c r="A849" s="346"/>
      <c r="B849" s="346"/>
      <c r="C849" s="346"/>
      <c r="D849" s="346"/>
      <c r="E849" s="346"/>
      <c r="F849" s="346"/>
      <c r="G849" s="346"/>
      <c r="H849" s="346"/>
      <c r="I849" s="346"/>
      <c r="J849" s="346"/>
      <c r="K849" s="346"/>
      <c r="L849" s="346"/>
      <c r="M849" s="346"/>
      <c r="N849" s="346"/>
      <c r="O849" s="346"/>
      <c r="P849" s="346"/>
      <c r="Q849" s="346"/>
      <c r="R849" s="346"/>
      <c r="S849" s="346"/>
      <c r="T849" s="346"/>
      <c r="U849" s="346"/>
      <c r="V849" s="346"/>
      <c r="W849" s="346"/>
      <c r="X849" s="346"/>
      <c r="Y849" s="346"/>
      <c r="Z849" s="346"/>
      <c r="AA849" s="346"/>
      <c r="AB849" s="346"/>
      <c r="AC849" s="346"/>
      <c r="AD849" s="346"/>
      <c r="AE849" s="346"/>
      <c r="AF849" s="346"/>
      <c r="AG849" s="346"/>
      <c r="AH849" s="346"/>
      <c r="AI849" s="346"/>
      <c r="AJ849" s="346"/>
      <c r="AK849" s="346"/>
      <c r="AL849" s="346"/>
      <c r="AM849" s="346"/>
      <c r="AN849" s="346"/>
      <c r="AO849" s="346"/>
      <c r="AP849" s="346"/>
      <c r="AQ849" s="346"/>
      <c r="AR849" s="346"/>
      <c r="AS849" s="346"/>
      <c r="AT849" s="346"/>
    </row>
    <row r="850" spans="1:46" ht="12" customHeight="1" x14ac:dyDescent="0.25">
      <c r="A850" s="346"/>
      <c r="B850" s="346"/>
      <c r="C850" s="346"/>
      <c r="D850" s="346"/>
      <c r="E850" s="346"/>
      <c r="F850" s="346"/>
      <c r="G850" s="346"/>
      <c r="H850" s="346"/>
      <c r="I850" s="346"/>
      <c r="J850" s="346"/>
      <c r="K850" s="346"/>
      <c r="L850" s="346"/>
      <c r="M850" s="346"/>
      <c r="N850" s="346"/>
      <c r="O850" s="346"/>
      <c r="P850" s="346"/>
      <c r="Q850" s="346"/>
      <c r="R850" s="346"/>
      <c r="S850" s="346"/>
      <c r="T850" s="346"/>
      <c r="U850" s="346"/>
      <c r="V850" s="346"/>
      <c r="W850" s="346"/>
      <c r="X850" s="346"/>
      <c r="Y850" s="346"/>
      <c r="Z850" s="346"/>
      <c r="AA850" s="346"/>
      <c r="AB850" s="346"/>
      <c r="AC850" s="346"/>
      <c r="AD850" s="346"/>
      <c r="AE850" s="346"/>
      <c r="AF850" s="346"/>
      <c r="AG850" s="346"/>
      <c r="AH850" s="346"/>
      <c r="AI850" s="346"/>
      <c r="AJ850" s="346"/>
      <c r="AK850" s="346"/>
      <c r="AL850" s="346"/>
      <c r="AM850" s="346"/>
      <c r="AN850" s="346"/>
      <c r="AO850" s="346"/>
      <c r="AP850" s="346"/>
      <c r="AQ850" s="346"/>
      <c r="AR850" s="346"/>
      <c r="AS850" s="346"/>
      <c r="AT850" s="346"/>
    </row>
    <row r="851" spans="1:46" ht="12" customHeight="1" x14ac:dyDescent="0.25">
      <c r="A851" s="346"/>
      <c r="B851" s="346"/>
      <c r="C851" s="346"/>
      <c r="D851" s="346"/>
      <c r="E851" s="346"/>
      <c r="F851" s="346"/>
      <c r="G851" s="346"/>
      <c r="H851" s="346"/>
      <c r="I851" s="346"/>
      <c r="J851" s="346"/>
      <c r="K851" s="346"/>
      <c r="L851" s="346"/>
      <c r="M851" s="346"/>
      <c r="N851" s="346"/>
      <c r="O851" s="346"/>
      <c r="P851" s="346"/>
      <c r="Q851" s="346"/>
      <c r="R851" s="346"/>
      <c r="S851" s="346"/>
      <c r="T851" s="346"/>
      <c r="U851" s="346"/>
      <c r="V851" s="346"/>
      <c r="W851" s="346"/>
      <c r="X851" s="346"/>
      <c r="Y851" s="346"/>
      <c r="Z851" s="346"/>
      <c r="AA851" s="346"/>
      <c r="AB851" s="346"/>
      <c r="AC851" s="346"/>
      <c r="AD851" s="346"/>
      <c r="AE851" s="346"/>
      <c r="AF851" s="346"/>
      <c r="AG851" s="346"/>
      <c r="AH851" s="346"/>
      <c r="AI851" s="346"/>
      <c r="AJ851" s="346"/>
      <c r="AK851" s="346"/>
      <c r="AL851" s="346"/>
      <c r="AM851" s="346"/>
      <c r="AN851" s="346"/>
      <c r="AO851" s="346"/>
      <c r="AP851" s="346"/>
      <c r="AQ851" s="346"/>
      <c r="AR851" s="346"/>
      <c r="AS851" s="346"/>
      <c r="AT851" s="346"/>
    </row>
    <row r="852" spans="1:46" ht="12" customHeight="1" x14ac:dyDescent="0.25">
      <c r="A852" s="346"/>
      <c r="B852" s="346"/>
      <c r="C852" s="346"/>
      <c r="D852" s="346"/>
      <c r="E852" s="346"/>
      <c r="F852" s="346"/>
      <c r="G852" s="346"/>
      <c r="H852" s="346"/>
      <c r="I852" s="346"/>
      <c r="J852" s="346"/>
      <c r="K852" s="346"/>
      <c r="L852" s="346"/>
      <c r="M852" s="346"/>
      <c r="N852" s="346"/>
      <c r="O852" s="346"/>
      <c r="P852" s="346"/>
      <c r="Q852" s="346"/>
      <c r="R852" s="346"/>
      <c r="S852" s="346"/>
      <c r="T852" s="346"/>
      <c r="U852" s="346"/>
      <c r="V852" s="346"/>
      <c r="W852" s="346"/>
      <c r="X852" s="346"/>
      <c r="Y852" s="346"/>
      <c r="Z852" s="346"/>
      <c r="AA852" s="346"/>
      <c r="AB852" s="346"/>
      <c r="AC852" s="346"/>
      <c r="AD852" s="346"/>
      <c r="AE852" s="346"/>
      <c r="AF852" s="346"/>
      <c r="AG852" s="346"/>
      <c r="AH852" s="346"/>
      <c r="AI852" s="346"/>
      <c r="AJ852" s="346"/>
      <c r="AK852" s="346"/>
      <c r="AL852" s="346"/>
      <c r="AM852" s="346"/>
      <c r="AN852" s="346"/>
      <c r="AO852" s="346"/>
      <c r="AP852" s="346"/>
      <c r="AQ852" s="346"/>
      <c r="AR852" s="346"/>
      <c r="AS852" s="346"/>
      <c r="AT852" s="346"/>
    </row>
    <row r="853" spans="1:46" ht="12" customHeight="1" x14ac:dyDescent="0.25">
      <c r="A853" s="346"/>
      <c r="B853" s="346"/>
      <c r="C853" s="346"/>
      <c r="D853" s="346"/>
      <c r="E853" s="346"/>
      <c r="F853" s="346"/>
      <c r="G853" s="346"/>
      <c r="H853" s="346"/>
      <c r="I853" s="346"/>
      <c r="J853" s="346"/>
      <c r="K853" s="346"/>
      <c r="L853" s="346"/>
      <c r="M853" s="346"/>
      <c r="N853" s="346"/>
      <c r="O853" s="346"/>
      <c r="P853" s="346"/>
      <c r="Q853" s="346"/>
      <c r="R853" s="346"/>
      <c r="S853" s="346"/>
      <c r="T853" s="346"/>
      <c r="U853" s="346"/>
      <c r="V853" s="346"/>
      <c r="W853" s="346"/>
      <c r="X853" s="346"/>
      <c r="Y853" s="346"/>
      <c r="Z853" s="346"/>
      <c r="AA853" s="346"/>
      <c r="AB853" s="346"/>
      <c r="AC853" s="346"/>
      <c r="AD853" s="346"/>
      <c r="AE853" s="346"/>
      <c r="AF853" s="346"/>
      <c r="AG853" s="346"/>
      <c r="AH853" s="346"/>
      <c r="AI853" s="346"/>
      <c r="AJ853" s="346"/>
      <c r="AK853" s="346"/>
      <c r="AL853" s="346"/>
      <c r="AM853" s="346"/>
      <c r="AN853" s="346"/>
      <c r="AO853" s="346"/>
      <c r="AP853" s="346"/>
      <c r="AQ853" s="346"/>
      <c r="AR853" s="346"/>
      <c r="AS853" s="346"/>
      <c r="AT853" s="346"/>
    </row>
    <row r="854" spans="1:46" ht="12" customHeight="1" x14ac:dyDescent="0.25">
      <c r="A854" s="346"/>
      <c r="B854" s="346"/>
      <c r="C854" s="346"/>
      <c r="D854" s="346"/>
      <c r="E854" s="346"/>
      <c r="F854" s="346"/>
      <c r="G854" s="346"/>
      <c r="H854" s="346"/>
      <c r="I854" s="346"/>
      <c r="J854" s="346"/>
      <c r="K854" s="346"/>
      <c r="L854" s="346"/>
      <c r="M854" s="346"/>
      <c r="N854" s="346"/>
      <c r="O854" s="346"/>
      <c r="P854" s="346"/>
      <c r="Q854" s="346"/>
      <c r="R854" s="346"/>
      <c r="S854" s="346"/>
      <c r="T854" s="346"/>
      <c r="U854" s="346"/>
      <c r="V854" s="346"/>
      <c r="W854" s="346"/>
      <c r="X854" s="346"/>
      <c r="Y854" s="346"/>
      <c r="Z854" s="346"/>
      <c r="AA854" s="346"/>
      <c r="AB854" s="346"/>
      <c r="AC854" s="346"/>
      <c r="AD854" s="346"/>
      <c r="AE854" s="346"/>
      <c r="AF854" s="346"/>
      <c r="AG854" s="346"/>
      <c r="AH854" s="346"/>
      <c r="AI854" s="346"/>
      <c r="AJ854" s="346"/>
      <c r="AK854" s="346"/>
      <c r="AL854" s="346"/>
      <c r="AM854" s="346"/>
      <c r="AN854" s="346"/>
      <c r="AO854" s="346"/>
      <c r="AP854" s="346"/>
      <c r="AQ854" s="346"/>
      <c r="AR854" s="346"/>
      <c r="AS854" s="346"/>
      <c r="AT854" s="346"/>
    </row>
    <row r="855" spans="1:46" ht="12" customHeight="1" x14ac:dyDescent="0.25">
      <c r="A855" s="346"/>
      <c r="B855" s="346"/>
      <c r="C855" s="346"/>
      <c r="D855" s="346"/>
      <c r="E855" s="346"/>
      <c r="F855" s="346"/>
      <c r="G855" s="346"/>
      <c r="H855" s="346"/>
      <c r="I855" s="346"/>
      <c r="J855" s="346"/>
      <c r="K855" s="346"/>
      <c r="L855" s="346"/>
      <c r="M855" s="346"/>
      <c r="N855" s="346"/>
      <c r="O855" s="346"/>
      <c r="P855" s="346"/>
      <c r="Q855" s="346"/>
      <c r="R855" s="346"/>
      <c r="S855" s="346"/>
      <c r="T855" s="346"/>
      <c r="U855" s="346"/>
      <c r="V855" s="346"/>
      <c r="W855" s="346"/>
      <c r="X855" s="346"/>
      <c r="Y855" s="346"/>
      <c r="Z855" s="346"/>
      <c r="AA855" s="346"/>
      <c r="AB855" s="346"/>
      <c r="AC855" s="346"/>
      <c r="AD855" s="346"/>
      <c r="AE855" s="346"/>
      <c r="AF855" s="346"/>
      <c r="AG855" s="346"/>
      <c r="AH855" s="346"/>
      <c r="AI855" s="346"/>
      <c r="AJ855" s="346"/>
      <c r="AK855" s="346"/>
      <c r="AL855" s="346"/>
      <c r="AM855" s="346"/>
      <c r="AN855" s="346"/>
      <c r="AO855" s="346"/>
      <c r="AP855" s="346"/>
      <c r="AQ855" s="346"/>
      <c r="AR855" s="346"/>
      <c r="AS855" s="346"/>
      <c r="AT855" s="346"/>
    </row>
    <row r="856" spans="1:46" ht="12" customHeight="1" x14ac:dyDescent="0.25">
      <c r="A856" s="346"/>
      <c r="B856" s="346"/>
      <c r="C856" s="346"/>
      <c r="D856" s="346"/>
      <c r="E856" s="346"/>
      <c r="F856" s="346"/>
      <c r="G856" s="346"/>
      <c r="H856" s="346"/>
      <c r="I856" s="346"/>
      <c r="J856" s="346"/>
      <c r="K856" s="346"/>
      <c r="L856" s="346"/>
      <c r="M856" s="346"/>
      <c r="N856" s="346"/>
      <c r="O856" s="346"/>
      <c r="P856" s="346"/>
      <c r="Q856" s="346"/>
      <c r="R856" s="346"/>
      <c r="S856" s="346"/>
      <c r="T856" s="346"/>
      <c r="U856" s="346"/>
      <c r="V856" s="346"/>
      <c r="W856" s="346"/>
      <c r="X856" s="346"/>
      <c r="Y856" s="346"/>
      <c r="Z856" s="346"/>
      <c r="AA856" s="346"/>
      <c r="AB856" s="346"/>
      <c r="AC856" s="346"/>
      <c r="AD856" s="346"/>
      <c r="AE856" s="346"/>
      <c r="AF856" s="346"/>
      <c r="AG856" s="346"/>
      <c r="AH856" s="346"/>
      <c r="AI856" s="346"/>
      <c r="AJ856" s="346"/>
      <c r="AK856" s="346"/>
      <c r="AL856" s="346"/>
      <c r="AM856" s="346"/>
      <c r="AN856" s="346"/>
      <c r="AO856" s="346"/>
      <c r="AP856" s="346"/>
      <c r="AQ856" s="346"/>
      <c r="AR856" s="346"/>
      <c r="AS856" s="346"/>
      <c r="AT856" s="346"/>
    </row>
    <row r="857" spans="1:46" ht="12" customHeight="1" x14ac:dyDescent="0.25">
      <c r="A857" s="346"/>
      <c r="B857" s="346"/>
      <c r="C857" s="346"/>
      <c r="D857" s="346"/>
      <c r="E857" s="346"/>
      <c r="F857" s="346"/>
      <c r="G857" s="346"/>
      <c r="H857" s="346"/>
      <c r="I857" s="346"/>
      <c r="J857" s="346"/>
      <c r="K857" s="346"/>
      <c r="L857" s="346"/>
      <c r="M857" s="346"/>
      <c r="N857" s="346"/>
      <c r="O857" s="346"/>
      <c r="P857" s="346"/>
      <c r="Q857" s="346"/>
      <c r="R857" s="346"/>
      <c r="S857" s="346"/>
      <c r="T857" s="346"/>
      <c r="U857" s="346"/>
      <c r="V857" s="346"/>
      <c r="W857" s="346"/>
      <c r="X857" s="346"/>
      <c r="Y857" s="346"/>
      <c r="Z857" s="346"/>
      <c r="AA857" s="346"/>
      <c r="AB857" s="346"/>
      <c r="AC857" s="346"/>
      <c r="AD857" s="346"/>
      <c r="AE857" s="346"/>
      <c r="AF857" s="346"/>
      <c r="AG857" s="346"/>
      <c r="AH857" s="346"/>
      <c r="AI857" s="346"/>
      <c r="AJ857" s="346"/>
      <c r="AK857" s="346"/>
      <c r="AL857" s="346"/>
      <c r="AM857" s="346"/>
      <c r="AN857" s="346"/>
      <c r="AO857" s="346"/>
      <c r="AP857" s="346"/>
      <c r="AQ857" s="346"/>
      <c r="AR857" s="346"/>
      <c r="AS857" s="346"/>
      <c r="AT857" s="346"/>
    </row>
    <row r="858" spans="1:46" ht="12" customHeight="1" x14ac:dyDescent="0.25">
      <c r="A858" s="346"/>
      <c r="B858" s="346"/>
      <c r="C858" s="346"/>
      <c r="D858" s="346"/>
      <c r="E858" s="346"/>
      <c r="F858" s="346"/>
      <c r="G858" s="346"/>
      <c r="H858" s="346"/>
      <c r="I858" s="346"/>
      <c r="J858" s="346"/>
      <c r="K858" s="346"/>
      <c r="L858" s="346"/>
      <c r="M858" s="346"/>
      <c r="N858" s="346"/>
      <c r="O858" s="346"/>
      <c r="P858" s="346"/>
      <c r="Q858" s="346"/>
      <c r="R858" s="346"/>
      <c r="S858" s="346"/>
      <c r="T858" s="346"/>
      <c r="U858" s="346"/>
      <c r="V858" s="346"/>
      <c r="W858" s="346"/>
      <c r="X858" s="346"/>
      <c r="Y858" s="346"/>
      <c r="Z858" s="346"/>
      <c r="AA858" s="346"/>
      <c r="AB858" s="346"/>
      <c r="AC858" s="346"/>
      <c r="AD858" s="346"/>
      <c r="AE858" s="346"/>
      <c r="AF858" s="346"/>
      <c r="AG858" s="346"/>
      <c r="AH858" s="346"/>
      <c r="AI858" s="346"/>
      <c r="AJ858" s="346"/>
      <c r="AK858" s="346"/>
      <c r="AL858" s="346"/>
      <c r="AM858" s="346"/>
      <c r="AN858" s="346"/>
      <c r="AO858" s="346"/>
      <c r="AP858" s="346"/>
      <c r="AQ858" s="346"/>
      <c r="AR858" s="346"/>
      <c r="AS858" s="346"/>
      <c r="AT858" s="346"/>
    </row>
    <row r="859" spans="1:46" ht="12" customHeight="1" x14ac:dyDescent="0.25">
      <c r="A859" s="346"/>
      <c r="B859" s="346"/>
      <c r="C859" s="346"/>
      <c r="D859" s="346"/>
      <c r="E859" s="346"/>
      <c r="F859" s="346"/>
      <c r="G859" s="346"/>
      <c r="H859" s="346"/>
      <c r="I859" s="346"/>
      <c r="J859" s="346"/>
      <c r="K859" s="346"/>
      <c r="L859" s="346"/>
      <c r="M859" s="346"/>
      <c r="N859" s="346"/>
      <c r="O859" s="346"/>
      <c r="P859" s="346"/>
      <c r="Q859" s="346"/>
      <c r="R859" s="346"/>
      <c r="S859" s="346"/>
      <c r="T859" s="346"/>
      <c r="U859" s="346"/>
      <c r="V859" s="346"/>
      <c r="W859" s="346"/>
      <c r="X859" s="346"/>
      <c r="Y859" s="346"/>
      <c r="Z859" s="346"/>
      <c r="AA859" s="346"/>
      <c r="AB859" s="346"/>
      <c r="AC859" s="346"/>
      <c r="AD859" s="346"/>
      <c r="AE859" s="346"/>
      <c r="AF859" s="346"/>
      <c r="AG859" s="346"/>
      <c r="AH859" s="346"/>
      <c r="AI859" s="346"/>
      <c r="AJ859" s="346"/>
      <c r="AK859" s="346"/>
      <c r="AL859" s="346"/>
      <c r="AM859" s="346"/>
      <c r="AN859" s="346"/>
      <c r="AO859" s="346"/>
      <c r="AP859" s="346"/>
      <c r="AQ859" s="346"/>
      <c r="AR859" s="346"/>
      <c r="AS859" s="346"/>
      <c r="AT859" s="346"/>
    </row>
    <row r="860" spans="1:46" ht="12" customHeight="1" x14ac:dyDescent="0.25">
      <c r="A860" s="346"/>
      <c r="B860" s="346"/>
      <c r="C860" s="346"/>
      <c r="D860" s="346"/>
      <c r="E860" s="346"/>
      <c r="F860" s="346"/>
      <c r="G860" s="346"/>
      <c r="H860" s="346"/>
      <c r="I860" s="346"/>
      <c r="J860" s="346"/>
      <c r="K860" s="346"/>
      <c r="L860" s="346"/>
      <c r="M860" s="346"/>
      <c r="N860" s="346"/>
      <c r="O860" s="346"/>
      <c r="P860" s="346"/>
      <c r="Q860" s="346"/>
      <c r="R860" s="346"/>
      <c r="S860" s="346"/>
      <c r="T860" s="346"/>
      <c r="U860" s="346"/>
      <c r="V860" s="346"/>
      <c r="W860" s="346"/>
      <c r="X860" s="346"/>
      <c r="Y860" s="346"/>
      <c r="Z860" s="346"/>
      <c r="AA860" s="346"/>
      <c r="AB860" s="346"/>
      <c r="AC860" s="346"/>
      <c r="AD860" s="346"/>
      <c r="AE860" s="346"/>
      <c r="AF860" s="346"/>
      <c r="AG860" s="346"/>
      <c r="AH860" s="346"/>
      <c r="AI860" s="346"/>
      <c r="AJ860" s="346"/>
      <c r="AK860" s="346"/>
      <c r="AL860" s="346"/>
      <c r="AM860" s="346"/>
      <c r="AN860" s="346"/>
      <c r="AO860" s="346"/>
      <c r="AP860" s="346"/>
      <c r="AQ860" s="346"/>
      <c r="AR860" s="346"/>
      <c r="AS860" s="346"/>
      <c r="AT860" s="346"/>
    </row>
    <row r="861" spans="1:46" ht="12" customHeight="1" x14ac:dyDescent="0.25">
      <c r="A861" s="346"/>
      <c r="B861" s="346"/>
      <c r="C861" s="346"/>
      <c r="D861" s="346"/>
      <c r="E861" s="346"/>
      <c r="F861" s="346"/>
      <c r="G861" s="346"/>
      <c r="H861" s="346"/>
      <c r="I861" s="346"/>
      <c r="J861" s="346"/>
      <c r="K861" s="346"/>
      <c r="L861" s="346"/>
      <c r="M861" s="346"/>
      <c r="N861" s="346"/>
      <c r="O861" s="346"/>
      <c r="P861" s="346"/>
      <c r="Q861" s="346"/>
      <c r="R861" s="346"/>
      <c r="S861" s="346"/>
      <c r="T861" s="346"/>
      <c r="U861" s="346"/>
      <c r="V861" s="346"/>
      <c r="W861" s="346"/>
      <c r="X861" s="346"/>
      <c r="Y861" s="346"/>
      <c r="Z861" s="346"/>
      <c r="AA861" s="346"/>
      <c r="AB861" s="346"/>
      <c r="AC861" s="346"/>
      <c r="AD861" s="346"/>
      <c r="AE861" s="346"/>
      <c r="AF861" s="346"/>
      <c r="AG861" s="346"/>
      <c r="AH861" s="346"/>
      <c r="AI861" s="346"/>
      <c r="AJ861" s="346"/>
      <c r="AK861" s="346"/>
      <c r="AL861" s="346"/>
      <c r="AM861" s="346"/>
      <c r="AN861" s="346"/>
      <c r="AO861" s="346"/>
      <c r="AP861" s="346"/>
      <c r="AQ861" s="346"/>
      <c r="AR861" s="346"/>
      <c r="AS861" s="346"/>
      <c r="AT861" s="346"/>
    </row>
    <row r="862" spans="1:46" ht="12" customHeight="1" x14ac:dyDescent="0.25">
      <c r="A862" s="346"/>
      <c r="B862" s="346"/>
      <c r="C862" s="346"/>
      <c r="D862" s="346"/>
      <c r="E862" s="346"/>
      <c r="F862" s="346"/>
      <c r="G862" s="346"/>
      <c r="H862" s="346"/>
      <c r="I862" s="346"/>
      <c r="J862" s="346"/>
      <c r="K862" s="346"/>
      <c r="L862" s="346"/>
      <c r="M862" s="346"/>
      <c r="N862" s="346"/>
      <c r="O862" s="346"/>
      <c r="P862" s="346"/>
      <c r="Q862" s="346"/>
      <c r="R862" s="346"/>
      <c r="S862" s="346"/>
      <c r="T862" s="346"/>
      <c r="U862" s="346"/>
      <c r="V862" s="346"/>
      <c r="W862" s="346"/>
      <c r="X862" s="346"/>
      <c r="Y862" s="346"/>
      <c r="Z862" s="346"/>
      <c r="AA862" s="346"/>
      <c r="AB862" s="346"/>
      <c r="AC862" s="346"/>
      <c r="AD862" s="346"/>
      <c r="AE862" s="346"/>
      <c r="AF862" s="346"/>
      <c r="AG862" s="346"/>
      <c r="AH862" s="346"/>
      <c r="AI862" s="346"/>
      <c r="AJ862" s="346"/>
      <c r="AK862" s="346"/>
      <c r="AL862" s="346"/>
      <c r="AM862" s="346"/>
      <c r="AN862" s="346"/>
      <c r="AO862" s="346"/>
      <c r="AP862" s="346"/>
      <c r="AQ862" s="346"/>
      <c r="AR862" s="346"/>
      <c r="AS862" s="346"/>
      <c r="AT862" s="346"/>
    </row>
    <row r="863" spans="1:46" ht="12" customHeight="1" x14ac:dyDescent="0.25">
      <c r="A863" s="346"/>
      <c r="B863" s="346"/>
      <c r="C863" s="346"/>
      <c r="D863" s="346"/>
      <c r="E863" s="346"/>
      <c r="F863" s="346"/>
      <c r="G863" s="346"/>
      <c r="H863" s="346"/>
      <c r="I863" s="346"/>
      <c r="J863" s="346"/>
      <c r="K863" s="346"/>
      <c r="L863" s="346"/>
      <c r="M863" s="346"/>
      <c r="N863" s="346"/>
      <c r="O863" s="346"/>
      <c r="P863" s="346"/>
      <c r="Q863" s="346"/>
      <c r="R863" s="346"/>
      <c r="S863" s="346"/>
      <c r="T863" s="346"/>
      <c r="U863" s="346"/>
      <c r="V863" s="346"/>
      <c r="W863" s="346"/>
      <c r="X863" s="346"/>
      <c r="Y863" s="346"/>
      <c r="Z863" s="346"/>
      <c r="AA863" s="346"/>
      <c r="AB863" s="346"/>
      <c r="AC863" s="346"/>
      <c r="AD863" s="346"/>
      <c r="AE863" s="346"/>
      <c r="AF863" s="346"/>
      <c r="AG863" s="346"/>
      <c r="AH863" s="346"/>
      <c r="AI863" s="346"/>
      <c r="AJ863" s="346"/>
      <c r="AK863" s="346"/>
      <c r="AL863" s="346"/>
      <c r="AM863" s="346"/>
      <c r="AN863" s="346"/>
      <c r="AO863" s="346"/>
      <c r="AP863" s="346"/>
      <c r="AQ863" s="346"/>
      <c r="AR863" s="346"/>
      <c r="AS863" s="346"/>
      <c r="AT863" s="346"/>
    </row>
    <row r="864" spans="1:46" ht="12" customHeight="1" x14ac:dyDescent="0.25">
      <c r="A864" s="346"/>
      <c r="B864" s="346"/>
      <c r="C864" s="346"/>
      <c r="D864" s="346"/>
      <c r="E864" s="346"/>
      <c r="F864" s="346"/>
      <c r="G864" s="346"/>
      <c r="H864" s="346"/>
      <c r="I864" s="346"/>
      <c r="J864" s="346"/>
      <c r="K864" s="346"/>
      <c r="L864" s="346"/>
      <c r="M864" s="346"/>
      <c r="N864" s="346"/>
      <c r="O864" s="346"/>
      <c r="P864" s="346"/>
      <c r="Q864" s="346"/>
      <c r="R864" s="346"/>
      <c r="S864" s="346"/>
      <c r="T864" s="346"/>
      <c r="U864" s="346"/>
      <c r="V864" s="346"/>
      <c r="W864" s="346"/>
      <c r="X864" s="346"/>
      <c r="Y864" s="346"/>
      <c r="Z864" s="346"/>
      <c r="AA864" s="346"/>
      <c r="AB864" s="346"/>
      <c r="AC864" s="346"/>
      <c r="AD864" s="346"/>
      <c r="AE864" s="346"/>
      <c r="AF864" s="346"/>
      <c r="AG864" s="346"/>
      <c r="AH864" s="346"/>
      <c r="AI864" s="346"/>
      <c r="AJ864" s="346"/>
      <c r="AK864" s="346"/>
      <c r="AL864" s="346"/>
      <c r="AM864" s="346"/>
      <c r="AN864" s="346"/>
      <c r="AO864" s="346"/>
      <c r="AP864" s="346"/>
      <c r="AQ864" s="346"/>
      <c r="AR864" s="346"/>
      <c r="AS864" s="346"/>
      <c r="AT864" s="346"/>
    </row>
    <row r="865" spans="1:46" ht="12" customHeight="1" x14ac:dyDescent="0.25">
      <c r="A865" s="346"/>
      <c r="B865" s="346"/>
      <c r="C865" s="346"/>
      <c r="D865" s="346"/>
      <c r="E865" s="346"/>
      <c r="F865" s="346"/>
      <c r="G865" s="346"/>
      <c r="H865" s="346"/>
      <c r="I865" s="346"/>
      <c r="J865" s="346"/>
      <c r="K865" s="346"/>
      <c r="L865" s="346"/>
      <c r="M865" s="346"/>
      <c r="N865" s="346"/>
      <c r="O865" s="346"/>
      <c r="P865" s="346"/>
      <c r="Q865" s="346"/>
      <c r="R865" s="346"/>
      <c r="S865" s="346"/>
      <c r="T865" s="346"/>
      <c r="U865" s="346"/>
      <c r="V865" s="346"/>
      <c r="W865" s="346"/>
      <c r="X865" s="346"/>
      <c r="Y865" s="346"/>
      <c r="Z865" s="346"/>
      <c r="AA865" s="346"/>
      <c r="AB865" s="346"/>
      <c r="AC865" s="346"/>
      <c r="AD865" s="346"/>
      <c r="AE865" s="346"/>
      <c r="AF865" s="346"/>
      <c r="AG865" s="346"/>
      <c r="AH865" s="346"/>
      <c r="AI865" s="346"/>
      <c r="AJ865" s="346"/>
      <c r="AK865" s="346"/>
      <c r="AL865" s="346"/>
      <c r="AM865" s="346"/>
      <c r="AN865" s="346"/>
      <c r="AO865" s="346"/>
      <c r="AP865" s="346"/>
      <c r="AQ865" s="346"/>
      <c r="AR865" s="346"/>
      <c r="AS865" s="346"/>
      <c r="AT865" s="346"/>
    </row>
    <row r="866" spans="1:46" ht="12" customHeight="1" x14ac:dyDescent="0.25">
      <c r="A866" s="346"/>
      <c r="B866" s="346"/>
      <c r="C866" s="346"/>
      <c r="D866" s="346"/>
      <c r="E866" s="346"/>
      <c r="F866" s="346"/>
      <c r="G866" s="346"/>
      <c r="H866" s="346"/>
      <c r="I866" s="346"/>
      <c r="J866" s="346"/>
      <c r="K866" s="346"/>
      <c r="L866" s="346"/>
      <c r="M866" s="346"/>
      <c r="N866" s="346"/>
      <c r="O866" s="346"/>
      <c r="P866" s="346"/>
      <c r="Q866" s="346"/>
      <c r="R866" s="346"/>
      <c r="S866" s="346"/>
      <c r="T866" s="346"/>
      <c r="U866" s="346"/>
      <c r="V866" s="346"/>
      <c r="W866" s="346"/>
      <c r="X866" s="346"/>
      <c r="Y866" s="346"/>
      <c r="Z866" s="346"/>
      <c r="AA866" s="346"/>
      <c r="AB866" s="346"/>
      <c r="AC866" s="346"/>
      <c r="AD866" s="346"/>
      <c r="AE866" s="346"/>
      <c r="AF866" s="346"/>
      <c r="AG866" s="346"/>
      <c r="AH866" s="346"/>
      <c r="AI866" s="346"/>
      <c r="AJ866" s="346"/>
      <c r="AK866" s="346"/>
      <c r="AL866" s="346"/>
      <c r="AM866" s="346"/>
      <c r="AN866" s="346"/>
      <c r="AO866" s="346"/>
      <c r="AP866" s="346"/>
      <c r="AQ866" s="346"/>
      <c r="AR866" s="346"/>
      <c r="AS866" s="346"/>
      <c r="AT866" s="346"/>
    </row>
    <row r="867" spans="1:46" ht="12" customHeight="1" x14ac:dyDescent="0.25">
      <c r="A867" s="346"/>
      <c r="B867" s="346"/>
      <c r="C867" s="346"/>
      <c r="D867" s="346"/>
      <c r="E867" s="346"/>
      <c r="F867" s="346"/>
      <c r="G867" s="346"/>
      <c r="H867" s="346"/>
      <c r="I867" s="346"/>
      <c r="J867" s="346"/>
      <c r="K867" s="346"/>
      <c r="L867" s="346"/>
      <c r="M867" s="346"/>
      <c r="N867" s="346"/>
      <c r="O867" s="346"/>
      <c r="P867" s="346"/>
      <c r="Q867" s="346"/>
      <c r="R867" s="346"/>
      <c r="S867" s="346"/>
      <c r="T867" s="346"/>
      <c r="U867" s="346"/>
      <c r="V867" s="346"/>
      <c r="W867" s="346"/>
      <c r="X867" s="346"/>
      <c r="Y867" s="346"/>
      <c r="Z867" s="346"/>
      <c r="AA867" s="346"/>
      <c r="AB867" s="346"/>
      <c r="AC867" s="346"/>
      <c r="AD867" s="346"/>
      <c r="AE867" s="346"/>
      <c r="AF867" s="346"/>
      <c r="AG867" s="346"/>
      <c r="AH867" s="346"/>
      <c r="AI867" s="346"/>
      <c r="AJ867" s="346"/>
      <c r="AK867" s="346"/>
      <c r="AL867" s="346"/>
      <c r="AM867" s="346"/>
      <c r="AN867" s="346"/>
      <c r="AO867" s="346"/>
      <c r="AP867" s="346"/>
      <c r="AQ867" s="346"/>
      <c r="AR867" s="346"/>
      <c r="AS867" s="346"/>
      <c r="AT867" s="346"/>
    </row>
    <row r="868" spans="1:46" ht="12" customHeight="1" x14ac:dyDescent="0.25">
      <c r="A868" s="346"/>
      <c r="B868" s="346"/>
      <c r="C868" s="346"/>
      <c r="D868" s="346"/>
      <c r="E868" s="346"/>
      <c r="F868" s="346"/>
      <c r="G868" s="346"/>
      <c r="H868" s="346"/>
      <c r="I868" s="346"/>
      <c r="J868" s="346"/>
      <c r="K868" s="346"/>
      <c r="L868" s="346"/>
      <c r="M868" s="346"/>
      <c r="N868" s="346"/>
      <c r="O868" s="346"/>
      <c r="P868" s="346"/>
      <c r="Q868" s="346"/>
      <c r="R868" s="346"/>
      <c r="S868" s="346"/>
      <c r="T868" s="346"/>
      <c r="U868" s="346"/>
      <c r="V868" s="346"/>
      <c r="W868" s="346"/>
      <c r="X868" s="346"/>
      <c r="Y868" s="346"/>
      <c r="Z868" s="346"/>
      <c r="AA868" s="346"/>
      <c r="AB868" s="346"/>
      <c r="AC868" s="346"/>
      <c r="AD868" s="346"/>
      <c r="AE868" s="346"/>
      <c r="AF868" s="346"/>
      <c r="AG868" s="346"/>
      <c r="AH868" s="346"/>
      <c r="AI868" s="346"/>
      <c r="AJ868" s="346"/>
      <c r="AK868" s="346"/>
      <c r="AL868" s="346"/>
      <c r="AM868" s="346"/>
      <c r="AN868" s="346"/>
      <c r="AO868" s="346"/>
      <c r="AP868" s="346"/>
      <c r="AQ868" s="346"/>
      <c r="AR868" s="346"/>
      <c r="AS868" s="346"/>
      <c r="AT868" s="346"/>
    </row>
    <row r="869" spans="1:46" ht="12" customHeight="1" x14ac:dyDescent="0.25">
      <c r="A869" s="346"/>
      <c r="B869" s="346"/>
      <c r="C869" s="346"/>
      <c r="D869" s="346"/>
      <c r="E869" s="346"/>
      <c r="F869" s="346"/>
      <c r="G869" s="346"/>
      <c r="H869" s="346"/>
      <c r="I869" s="346"/>
      <c r="J869" s="346"/>
      <c r="K869" s="346"/>
      <c r="L869" s="346"/>
      <c r="M869" s="346"/>
      <c r="N869" s="346"/>
      <c r="O869" s="346"/>
      <c r="P869" s="346"/>
      <c r="Q869" s="346"/>
      <c r="R869" s="346"/>
      <c r="S869" s="346"/>
      <c r="T869" s="346"/>
      <c r="U869" s="346"/>
      <c r="V869" s="346"/>
      <c r="W869" s="346"/>
      <c r="X869" s="346"/>
      <c r="Y869" s="346"/>
      <c r="Z869" s="346"/>
      <c r="AA869" s="346"/>
      <c r="AB869" s="346"/>
      <c r="AC869" s="346"/>
      <c r="AD869" s="346"/>
      <c r="AE869" s="346"/>
      <c r="AF869" s="346"/>
      <c r="AG869" s="346"/>
      <c r="AH869" s="346"/>
      <c r="AI869" s="346"/>
      <c r="AJ869" s="346"/>
      <c r="AK869" s="346"/>
      <c r="AL869" s="346"/>
      <c r="AM869" s="346"/>
      <c r="AN869" s="346"/>
      <c r="AO869" s="346"/>
      <c r="AP869" s="346"/>
      <c r="AQ869" s="346"/>
      <c r="AR869" s="346"/>
      <c r="AS869" s="346"/>
      <c r="AT869" s="346"/>
    </row>
    <row r="870" spans="1:46" ht="12" customHeight="1" x14ac:dyDescent="0.25">
      <c r="A870" s="346"/>
      <c r="B870" s="346"/>
      <c r="C870" s="346"/>
      <c r="D870" s="346"/>
      <c r="E870" s="346"/>
      <c r="F870" s="346"/>
      <c r="G870" s="346"/>
      <c r="H870" s="346"/>
      <c r="I870" s="346"/>
      <c r="J870" s="346"/>
      <c r="K870" s="346"/>
      <c r="L870" s="346"/>
      <c r="M870" s="346"/>
      <c r="N870" s="346"/>
      <c r="O870" s="346"/>
      <c r="P870" s="346"/>
      <c r="Q870" s="346"/>
      <c r="R870" s="346"/>
      <c r="S870" s="346"/>
      <c r="T870" s="346"/>
      <c r="U870" s="346"/>
      <c r="V870" s="346"/>
      <c r="W870" s="346"/>
      <c r="X870" s="346"/>
      <c r="Y870" s="346"/>
      <c r="Z870" s="346"/>
      <c r="AA870" s="346"/>
      <c r="AB870" s="346"/>
      <c r="AC870" s="346"/>
      <c r="AD870" s="346"/>
      <c r="AE870" s="346"/>
      <c r="AF870" s="346"/>
      <c r="AG870" s="346"/>
      <c r="AH870" s="346"/>
      <c r="AI870" s="346"/>
      <c r="AJ870" s="346"/>
      <c r="AK870" s="346"/>
      <c r="AL870" s="346"/>
      <c r="AM870" s="346"/>
      <c r="AN870" s="346"/>
      <c r="AO870" s="346"/>
      <c r="AP870" s="346"/>
      <c r="AQ870" s="346"/>
      <c r="AR870" s="346"/>
      <c r="AS870" s="346"/>
      <c r="AT870" s="346"/>
    </row>
    <row r="871" spans="1:46" ht="12" customHeight="1" x14ac:dyDescent="0.25">
      <c r="A871" s="346"/>
      <c r="B871" s="346"/>
      <c r="C871" s="346"/>
      <c r="D871" s="346"/>
      <c r="E871" s="346"/>
      <c r="F871" s="346"/>
      <c r="G871" s="346"/>
      <c r="H871" s="346"/>
      <c r="I871" s="346"/>
      <c r="J871" s="346"/>
      <c r="K871" s="346"/>
      <c r="L871" s="346"/>
      <c r="M871" s="346"/>
      <c r="N871" s="346"/>
      <c r="O871" s="346"/>
      <c r="P871" s="346"/>
      <c r="Q871" s="346"/>
      <c r="R871" s="346"/>
      <c r="S871" s="346"/>
      <c r="T871" s="346"/>
      <c r="U871" s="346"/>
      <c r="V871" s="346"/>
      <c r="W871" s="346"/>
      <c r="X871" s="346"/>
      <c r="Y871" s="346"/>
      <c r="Z871" s="346"/>
      <c r="AA871" s="346"/>
      <c r="AB871" s="346"/>
      <c r="AC871" s="346"/>
      <c r="AD871" s="346"/>
      <c r="AE871" s="346"/>
      <c r="AF871" s="346"/>
      <c r="AG871" s="346"/>
      <c r="AH871" s="346"/>
      <c r="AI871" s="346"/>
      <c r="AJ871" s="346"/>
      <c r="AK871" s="346"/>
      <c r="AL871" s="346"/>
      <c r="AM871" s="346"/>
      <c r="AN871" s="346"/>
      <c r="AO871" s="346"/>
      <c r="AP871" s="346"/>
      <c r="AQ871" s="346"/>
      <c r="AR871" s="346"/>
      <c r="AS871" s="346"/>
      <c r="AT871" s="346"/>
    </row>
    <row r="872" spans="1:46" ht="12" customHeight="1" x14ac:dyDescent="0.25">
      <c r="A872" s="346"/>
      <c r="B872" s="346"/>
      <c r="C872" s="346"/>
      <c r="D872" s="346"/>
      <c r="E872" s="346"/>
      <c r="F872" s="346"/>
      <c r="G872" s="346"/>
      <c r="H872" s="346"/>
      <c r="I872" s="346"/>
      <c r="J872" s="346"/>
      <c r="K872" s="346"/>
      <c r="L872" s="346"/>
      <c r="M872" s="346"/>
      <c r="N872" s="346"/>
      <c r="O872" s="346"/>
      <c r="P872" s="346"/>
      <c r="Q872" s="346"/>
      <c r="R872" s="346"/>
      <c r="S872" s="346"/>
      <c r="T872" s="346"/>
      <c r="U872" s="346"/>
      <c r="V872" s="346"/>
      <c r="W872" s="346"/>
      <c r="X872" s="346"/>
      <c r="Y872" s="346"/>
      <c r="Z872" s="346"/>
      <c r="AA872" s="346"/>
      <c r="AB872" s="346"/>
      <c r="AC872" s="346"/>
      <c r="AD872" s="346"/>
      <c r="AE872" s="346"/>
      <c r="AF872" s="346"/>
      <c r="AG872" s="346"/>
      <c r="AH872" s="346"/>
      <c r="AI872" s="346"/>
      <c r="AJ872" s="346"/>
      <c r="AK872" s="346"/>
      <c r="AL872" s="346"/>
      <c r="AM872" s="346"/>
      <c r="AN872" s="346"/>
      <c r="AO872" s="346"/>
      <c r="AP872" s="346"/>
      <c r="AQ872" s="346"/>
      <c r="AR872" s="346"/>
      <c r="AS872" s="346"/>
      <c r="AT872" s="346"/>
    </row>
    <row r="873" spans="1:46" ht="12" customHeight="1" x14ac:dyDescent="0.25">
      <c r="A873" s="346"/>
      <c r="B873" s="346"/>
      <c r="C873" s="346"/>
      <c r="D873" s="346"/>
      <c r="E873" s="346"/>
      <c r="F873" s="346"/>
      <c r="G873" s="346"/>
      <c r="H873" s="346"/>
      <c r="I873" s="346"/>
      <c r="J873" s="346"/>
      <c r="K873" s="346"/>
      <c r="L873" s="346"/>
      <c r="M873" s="346"/>
      <c r="N873" s="346"/>
      <c r="O873" s="346"/>
      <c r="P873" s="346"/>
      <c r="Q873" s="346"/>
      <c r="R873" s="346"/>
      <c r="S873" s="346"/>
      <c r="T873" s="346"/>
      <c r="U873" s="346"/>
      <c r="V873" s="346"/>
      <c r="W873" s="346"/>
      <c r="X873" s="346"/>
      <c r="Y873" s="346"/>
      <c r="Z873" s="346"/>
      <c r="AA873" s="346"/>
      <c r="AB873" s="346"/>
      <c r="AC873" s="346"/>
      <c r="AD873" s="346"/>
      <c r="AE873" s="346"/>
      <c r="AF873" s="346"/>
      <c r="AG873" s="346"/>
      <c r="AH873" s="346"/>
      <c r="AI873" s="346"/>
      <c r="AJ873" s="346"/>
      <c r="AK873" s="346"/>
      <c r="AL873" s="346"/>
      <c r="AM873" s="346"/>
      <c r="AN873" s="346"/>
      <c r="AO873" s="346"/>
      <c r="AP873" s="346"/>
      <c r="AQ873" s="346"/>
      <c r="AR873" s="346"/>
      <c r="AS873" s="346"/>
      <c r="AT873" s="346"/>
    </row>
    <row r="874" spans="1:46" ht="12" customHeight="1" x14ac:dyDescent="0.25">
      <c r="A874" s="346"/>
      <c r="B874" s="346"/>
      <c r="C874" s="346"/>
      <c r="D874" s="346"/>
      <c r="E874" s="346"/>
      <c r="F874" s="346"/>
      <c r="G874" s="346"/>
      <c r="H874" s="346"/>
      <c r="I874" s="346"/>
      <c r="J874" s="346"/>
      <c r="K874" s="346"/>
      <c r="L874" s="346"/>
      <c r="M874" s="346"/>
      <c r="N874" s="346"/>
      <c r="O874" s="346"/>
      <c r="P874" s="346"/>
      <c r="Q874" s="346"/>
      <c r="R874" s="346"/>
      <c r="S874" s="346"/>
      <c r="T874" s="346"/>
      <c r="U874" s="346"/>
      <c r="V874" s="346"/>
      <c r="W874" s="346"/>
      <c r="X874" s="346"/>
      <c r="Y874" s="346"/>
      <c r="Z874" s="346"/>
      <c r="AA874" s="346"/>
      <c r="AB874" s="346"/>
      <c r="AC874" s="346"/>
      <c r="AD874" s="346"/>
      <c r="AE874" s="346"/>
      <c r="AF874" s="346"/>
      <c r="AG874" s="346"/>
      <c r="AH874" s="346"/>
      <c r="AI874" s="346"/>
      <c r="AJ874" s="346"/>
      <c r="AK874" s="346"/>
      <c r="AL874" s="346"/>
      <c r="AM874" s="346"/>
      <c r="AN874" s="346"/>
      <c r="AO874" s="346"/>
      <c r="AP874" s="346"/>
      <c r="AQ874" s="346"/>
      <c r="AR874" s="346"/>
      <c r="AS874" s="346"/>
      <c r="AT874" s="346"/>
    </row>
    <row r="875" spans="1:46" ht="12" customHeight="1" x14ac:dyDescent="0.25">
      <c r="A875" s="346"/>
      <c r="B875" s="346"/>
      <c r="C875" s="346"/>
      <c r="D875" s="346"/>
      <c r="E875" s="346"/>
      <c r="F875" s="346"/>
      <c r="G875" s="346"/>
      <c r="H875" s="346"/>
      <c r="I875" s="346"/>
      <c r="J875" s="346"/>
      <c r="K875" s="346"/>
      <c r="L875" s="346"/>
      <c r="M875" s="346"/>
      <c r="N875" s="346"/>
      <c r="O875" s="346"/>
      <c r="P875" s="346"/>
      <c r="Q875" s="346"/>
      <c r="R875" s="346"/>
      <c r="S875" s="346"/>
      <c r="T875" s="346"/>
      <c r="U875" s="346"/>
      <c r="V875" s="346"/>
      <c r="W875" s="346"/>
      <c r="X875" s="346"/>
      <c r="Y875" s="346"/>
      <c r="Z875" s="346"/>
      <c r="AA875" s="346"/>
      <c r="AB875" s="346"/>
      <c r="AC875" s="346"/>
      <c r="AD875" s="346"/>
      <c r="AE875" s="346"/>
      <c r="AF875" s="346"/>
      <c r="AG875" s="346"/>
      <c r="AH875" s="346"/>
      <c r="AI875" s="346"/>
      <c r="AJ875" s="346"/>
      <c r="AK875" s="346"/>
      <c r="AL875" s="346"/>
      <c r="AM875" s="346"/>
      <c r="AN875" s="346"/>
      <c r="AO875" s="346"/>
      <c r="AP875" s="346"/>
      <c r="AQ875" s="346"/>
      <c r="AR875" s="346"/>
      <c r="AS875" s="346"/>
      <c r="AT875" s="346"/>
    </row>
    <row r="876" spans="1:46" ht="12" customHeight="1" x14ac:dyDescent="0.25">
      <c r="A876" s="346"/>
      <c r="B876" s="346"/>
      <c r="C876" s="346"/>
      <c r="D876" s="346"/>
      <c r="E876" s="346"/>
      <c r="F876" s="346"/>
      <c r="G876" s="346"/>
      <c r="H876" s="346"/>
      <c r="I876" s="346"/>
      <c r="J876" s="346"/>
      <c r="K876" s="346"/>
      <c r="L876" s="346"/>
      <c r="M876" s="346"/>
      <c r="N876" s="346"/>
      <c r="O876" s="346"/>
      <c r="P876" s="346"/>
      <c r="Q876" s="346"/>
      <c r="R876" s="346"/>
      <c r="S876" s="346"/>
      <c r="T876" s="346"/>
      <c r="U876" s="346"/>
      <c r="V876" s="346"/>
      <c r="W876" s="346"/>
      <c r="X876" s="346"/>
      <c r="Y876" s="346"/>
      <c r="Z876" s="346"/>
      <c r="AA876" s="346"/>
      <c r="AB876" s="346"/>
      <c r="AC876" s="346"/>
      <c r="AD876" s="346"/>
      <c r="AE876" s="346"/>
      <c r="AF876" s="346"/>
      <c r="AG876" s="346"/>
      <c r="AH876" s="346"/>
      <c r="AI876" s="346"/>
      <c r="AJ876" s="346"/>
      <c r="AK876" s="346"/>
      <c r="AL876" s="346"/>
      <c r="AM876" s="346"/>
      <c r="AN876" s="346"/>
      <c r="AO876" s="346"/>
      <c r="AP876" s="346"/>
      <c r="AQ876" s="346"/>
      <c r="AR876" s="346"/>
      <c r="AS876" s="346"/>
      <c r="AT876" s="346"/>
    </row>
    <row r="877" spans="1:46" ht="12" customHeight="1" x14ac:dyDescent="0.25">
      <c r="A877" s="346"/>
      <c r="B877" s="346"/>
      <c r="C877" s="346"/>
      <c r="D877" s="346"/>
      <c r="E877" s="346"/>
      <c r="F877" s="346"/>
      <c r="G877" s="346"/>
      <c r="H877" s="346"/>
      <c r="I877" s="346"/>
      <c r="J877" s="346"/>
      <c r="K877" s="346"/>
      <c r="L877" s="346"/>
      <c r="M877" s="346"/>
      <c r="N877" s="346"/>
      <c r="O877" s="346"/>
      <c r="P877" s="346"/>
      <c r="Q877" s="346"/>
      <c r="R877" s="346"/>
      <c r="S877" s="346"/>
      <c r="T877" s="346"/>
      <c r="U877" s="346"/>
      <c r="V877" s="346"/>
      <c r="W877" s="346"/>
      <c r="X877" s="346"/>
      <c r="Y877" s="346"/>
      <c r="Z877" s="346"/>
      <c r="AA877" s="346"/>
      <c r="AB877" s="346"/>
      <c r="AC877" s="346"/>
      <c r="AD877" s="346"/>
      <c r="AE877" s="346"/>
      <c r="AF877" s="346"/>
      <c r="AG877" s="346"/>
      <c r="AH877" s="346"/>
      <c r="AI877" s="346"/>
      <c r="AJ877" s="346"/>
      <c r="AK877" s="346"/>
      <c r="AL877" s="346"/>
      <c r="AM877" s="346"/>
      <c r="AN877" s="346"/>
      <c r="AO877" s="346"/>
      <c r="AP877" s="346"/>
      <c r="AQ877" s="346"/>
      <c r="AR877" s="346"/>
      <c r="AS877" s="346"/>
      <c r="AT877" s="346"/>
    </row>
    <row r="878" spans="1:46" ht="12" customHeight="1" x14ac:dyDescent="0.25">
      <c r="A878" s="346"/>
      <c r="B878" s="346"/>
      <c r="C878" s="346"/>
      <c r="D878" s="346"/>
      <c r="E878" s="346"/>
      <c r="F878" s="346"/>
      <c r="G878" s="346"/>
      <c r="H878" s="346"/>
      <c r="I878" s="346"/>
      <c r="J878" s="346"/>
      <c r="K878" s="346"/>
      <c r="L878" s="346"/>
      <c r="M878" s="346"/>
      <c r="N878" s="346"/>
      <c r="O878" s="346"/>
      <c r="P878" s="346"/>
      <c r="Q878" s="346"/>
      <c r="R878" s="346"/>
      <c r="S878" s="346"/>
      <c r="T878" s="346"/>
      <c r="U878" s="346"/>
      <c r="V878" s="346"/>
      <c r="W878" s="346"/>
      <c r="X878" s="346"/>
      <c r="Y878" s="346"/>
      <c r="Z878" s="346"/>
      <c r="AA878" s="346"/>
      <c r="AB878" s="346"/>
      <c r="AC878" s="346"/>
      <c r="AD878" s="346"/>
      <c r="AE878" s="346"/>
      <c r="AF878" s="346"/>
      <c r="AG878" s="346"/>
      <c r="AH878" s="346"/>
      <c r="AI878" s="346"/>
      <c r="AJ878" s="346"/>
      <c r="AK878" s="346"/>
      <c r="AL878" s="346"/>
      <c r="AM878" s="346"/>
      <c r="AN878" s="346"/>
      <c r="AO878" s="346"/>
      <c r="AP878" s="346"/>
      <c r="AQ878" s="346"/>
      <c r="AR878" s="346"/>
      <c r="AS878" s="346"/>
      <c r="AT878" s="346"/>
    </row>
    <row r="879" spans="1:46" ht="12" customHeight="1" x14ac:dyDescent="0.25">
      <c r="A879" s="346"/>
      <c r="B879" s="346"/>
      <c r="C879" s="346"/>
      <c r="D879" s="346"/>
      <c r="E879" s="346"/>
      <c r="F879" s="346"/>
      <c r="G879" s="346"/>
      <c r="H879" s="346"/>
      <c r="I879" s="346"/>
      <c r="J879" s="346"/>
      <c r="K879" s="346"/>
      <c r="L879" s="346"/>
      <c r="M879" s="346"/>
      <c r="N879" s="346"/>
      <c r="O879" s="346"/>
      <c r="P879" s="346"/>
      <c r="Q879" s="346"/>
      <c r="R879" s="346"/>
      <c r="S879" s="346"/>
      <c r="T879" s="346"/>
      <c r="U879" s="346"/>
      <c r="V879" s="346"/>
      <c r="W879" s="346"/>
      <c r="X879" s="346"/>
      <c r="Y879" s="346"/>
      <c r="Z879" s="346"/>
      <c r="AA879" s="346"/>
      <c r="AB879" s="346"/>
      <c r="AC879" s="346"/>
      <c r="AD879" s="346"/>
      <c r="AE879" s="346"/>
      <c r="AF879" s="346"/>
      <c r="AG879" s="346"/>
      <c r="AH879" s="346"/>
      <c r="AI879" s="346"/>
      <c r="AJ879" s="346"/>
      <c r="AK879" s="346"/>
      <c r="AL879" s="346"/>
      <c r="AM879" s="346"/>
      <c r="AN879" s="346"/>
      <c r="AO879" s="346"/>
      <c r="AP879" s="346"/>
      <c r="AQ879" s="346"/>
      <c r="AR879" s="346"/>
      <c r="AS879" s="346"/>
      <c r="AT879" s="346"/>
    </row>
    <row r="880" spans="1:46" ht="12" customHeight="1" x14ac:dyDescent="0.25">
      <c r="A880" s="346"/>
      <c r="B880" s="346"/>
      <c r="C880" s="346"/>
      <c r="D880" s="346"/>
      <c r="E880" s="346"/>
      <c r="F880" s="346"/>
      <c r="G880" s="346"/>
      <c r="H880" s="346"/>
      <c r="I880" s="346"/>
      <c r="J880" s="346"/>
      <c r="K880" s="346"/>
      <c r="L880" s="346"/>
      <c r="M880" s="346"/>
      <c r="N880" s="346"/>
      <c r="O880" s="346"/>
      <c r="P880" s="346"/>
      <c r="Q880" s="346"/>
      <c r="R880" s="346"/>
      <c r="S880" s="346"/>
      <c r="T880" s="346"/>
      <c r="U880" s="346"/>
      <c r="V880" s="346"/>
      <c r="W880" s="346"/>
      <c r="X880" s="346"/>
      <c r="Y880" s="346"/>
      <c r="Z880" s="346"/>
      <c r="AA880" s="346"/>
      <c r="AB880" s="346"/>
      <c r="AC880" s="346"/>
      <c r="AD880" s="346"/>
      <c r="AE880" s="346"/>
      <c r="AF880" s="346"/>
      <c r="AG880" s="346"/>
      <c r="AH880" s="346"/>
      <c r="AI880" s="346"/>
      <c r="AJ880" s="346"/>
      <c r="AK880" s="346"/>
      <c r="AL880" s="346"/>
      <c r="AM880" s="346"/>
      <c r="AN880" s="346"/>
      <c r="AO880" s="346"/>
      <c r="AP880" s="346"/>
      <c r="AQ880" s="346"/>
      <c r="AR880" s="346"/>
      <c r="AS880" s="346"/>
      <c r="AT880" s="346"/>
    </row>
    <row r="881" spans="1:46" ht="12" customHeight="1" x14ac:dyDescent="0.25">
      <c r="A881" s="346"/>
      <c r="B881" s="346"/>
      <c r="C881" s="346"/>
      <c r="D881" s="346"/>
      <c r="E881" s="346"/>
      <c r="F881" s="346"/>
      <c r="G881" s="346"/>
      <c r="H881" s="346"/>
      <c r="I881" s="346"/>
      <c r="J881" s="346"/>
      <c r="K881" s="346"/>
      <c r="L881" s="346"/>
      <c r="M881" s="346"/>
      <c r="N881" s="346"/>
      <c r="O881" s="346"/>
      <c r="P881" s="346"/>
      <c r="Q881" s="346"/>
      <c r="R881" s="346"/>
      <c r="S881" s="346"/>
      <c r="T881" s="346"/>
      <c r="U881" s="346"/>
      <c r="V881" s="346"/>
      <c r="W881" s="346"/>
      <c r="X881" s="346"/>
      <c r="Y881" s="346"/>
      <c r="Z881" s="346"/>
      <c r="AA881" s="346"/>
      <c r="AB881" s="346"/>
      <c r="AC881" s="346"/>
      <c r="AD881" s="346"/>
      <c r="AE881" s="346"/>
      <c r="AF881" s="346"/>
      <c r="AG881" s="346"/>
      <c r="AH881" s="346"/>
      <c r="AI881" s="346"/>
      <c r="AJ881" s="346"/>
      <c r="AK881" s="346"/>
      <c r="AL881" s="346"/>
      <c r="AM881" s="346"/>
      <c r="AN881" s="346"/>
      <c r="AO881" s="346"/>
      <c r="AP881" s="346"/>
      <c r="AQ881" s="346"/>
      <c r="AR881" s="346"/>
      <c r="AS881" s="346"/>
      <c r="AT881" s="346"/>
    </row>
    <row r="882" spans="1:46" ht="12" customHeight="1" x14ac:dyDescent="0.25">
      <c r="A882" s="346"/>
      <c r="B882" s="346"/>
      <c r="C882" s="346"/>
      <c r="D882" s="346"/>
      <c r="E882" s="346"/>
      <c r="F882" s="346"/>
      <c r="G882" s="346"/>
      <c r="H882" s="346"/>
      <c r="I882" s="346"/>
      <c r="J882" s="346"/>
      <c r="K882" s="346"/>
      <c r="L882" s="346"/>
      <c r="M882" s="346"/>
      <c r="N882" s="346"/>
      <c r="O882" s="346"/>
      <c r="P882" s="346"/>
      <c r="Q882" s="346"/>
      <c r="R882" s="346"/>
      <c r="S882" s="346"/>
      <c r="T882" s="346"/>
      <c r="U882" s="346"/>
      <c r="V882" s="346"/>
      <c r="W882" s="346"/>
      <c r="X882" s="346"/>
      <c r="Y882" s="346"/>
      <c r="Z882" s="346"/>
      <c r="AA882" s="346"/>
      <c r="AB882" s="346"/>
      <c r="AC882" s="346"/>
      <c r="AD882" s="346"/>
      <c r="AE882" s="346"/>
      <c r="AF882" s="346"/>
      <c r="AG882" s="346"/>
      <c r="AH882" s="346"/>
      <c r="AI882" s="346"/>
      <c r="AJ882" s="346"/>
      <c r="AK882" s="346"/>
      <c r="AL882" s="346"/>
      <c r="AM882" s="346"/>
      <c r="AN882" s="346"/>
      <c r="AO882" s="346"/>
      <c r="AP882" s="346"/>
      <c r="AQ882" s="346"/>
      <c r="AR882" s="346"/>
      <c r="AS882" s="346"/>
      <c r="AT882" s="346"/>
    </row>
    <row r="883" spans="1:46" ht="12" customHeight="1" x14ac:dyDescent="0.25">
      <c r="A883" s="346"/>
      <c r="B883" s="346"/>
      <c r="C883" s="346"/>
      <c r="D883" s="346"/>
      <c r="E883" s="346"/>
      <c r="F883" s="346"/>
      <c r="G883" s="346"/>
      <c r="H883" s="346"/>
      <c r="I883" s="346"/>
      <c r="J883" s="346"/>
      <c r="K883" s="346"/>
      <c r="L883" s="346"/>
      <c r="M883" s="346"/>
      <c r="N883" s="346"/>
      <c r="O883" s="346"/>
      <c r="P883" s="346"/>
      <c r="Q883" s="346"/>
      <c r="R883" s="346"/>
      <c r="S883" s="346"/>
      <c r="T883" s="346"/>
      <c r="U883" s="346"/>
      <c r="V883" s="346"/>
      <c r="W883" s="346"/>
      <c r="X883" s="346"/>
      <c r="Y883" s="346"/>
      <c r="Z883" s="346"/>
      <c r="AA883" s="346"/>
      <c r="AB883" s="346"/>
      <c r="AC883" s="346"/>
      <c r="AD883" s="346"/>
      <c r="AE883" s="346"/>
      <c r="AF883" s="346"/>
      <c r="AG883" s="346"/>
      <c r="AH883" s="346"/>
      <c r="AI883" s="346"/>
      <c r="AJ883" s="346"/>
      <c r="AK883" s="346"/>
      <c r="AL883" s="346"/>
      <c r="AM883" s="346"/>
      <c r="AN883" s="346"/>
      <c r="AO883" s="346"/>
      <c r="AP883" s="346"/>
      <c r="AQ883" s="346"/>
      <c r="AR883" s="346"/>
      <c r="AS883" s="346"/>
      <c r="AT883" s="346"/>
    </row>
    <row r="884" spans="1:46" ht="12" customHeight="1" x14ac:dyDescent="0.25">
      <c r="A884" s="346"/>
      <c r="B884" s="346"/>
      <c r="C884" s="346"/>
      <c r="D884" s="346"/>
      <c r="E884" s="346"/>
      <c r="F884" s="346"/>
      <c r="G884" s="346"/>
      <c r="H884" s="346"/>
      <c r="I884" s="346"/>
      <c r="J884" s="346"/>
      <c r="K884" s="346"/>
      <c r="L884" s="346"/>
      <c r="M884" s="346"/>
      <c r="N884" s="346"/>
      <c r="O884" s="346"/>
      <c r="P884" s="346"/>
      <c r="Q884" s="346"/>
      <c r="R884" s="346"/>
      <c r="S884" s="346"/>
      <c r="T884" s="346"/>
      <c r="U884" s="346"/>
      <c r="V884" s="346"/>
      <c r="W884" s="346"/>
      <c r="X884" s="346"/>
      <c r="Y884" s="346"/>
      <c r="Z884" s="346"/>
      <c r="AA884" s="346"/>
      <c r="AB884" s="346"/>
      <c r="AC884" s="346"/>
      <c r="AD884" s="346"/>
      <c r="AE884" s="346"/>
      <c r="AF884" s="346"/>
      <c r="AG884" s="346"/>
      <c r="AH884" s="346"/>
      <c r="AI884" s="346"/>
      <c r="AJ884" s="346"/>
      <c r="AK884" s="346"/>
      <c r="AL884" s="346"/>
      <c r="AM884" s="346"/>
      <c r="AN884" s="346"/>
      <c r="AO884" s="346"/>
      <c r="AP884" s="346"/>
      <c r="AQ884" s="346"/>
      <c r="AR884" s="346"/>
      <c r="AS884" s="346"/>
      <c r="AT884" s="346"/>
    </row>
    <row r="885" spans="1:46" ht="12" customHeight="1" x14ac:dyDescent="0.25">
      <c r="A885" s="346"/>
      <c r="B885" s="346"/>
      <c r="C885" s="346"/>
      <c r="D885" s="346"/>
      <c r="E885" s="346"/>
      <c r="F885" s="346"/>
      <c r="G885" s="346"/>
      <c r="H885" s="346"/>
      <c r="I885" s="346"/>
      <c r="J885" s="346"/>
      <c r="K885" s="346"/>
      <c r="L885" s="346"/>
      <c r="M885" s="346"/>
      <c r="N885" s="346"/>
      <c r="O885" s="346"/>
      <c r="P885" s="346"/>
      <c r="Q885" s="346"/>
      <c r="R885" s="346"/>
      <c r="S885" s="346"/>
      <c r="T885" s="346"/>
      <c r="U885" s="346"/>
      <c r="V885" s="346"/>
      <c r="W885" s="346"/>
      <c r="X885" s="346"/>
      <c r="Y885" s="346"/>
      <c r="Z885" s="346"/>
      <c r="AA885" s="346"/>
      <c r="AB885" s="346"/>
      <c r="AC885" s="346"/>
      <c r="AD885" s="346"/>
      <c r="AE885" s="346"/>
      <c r="AF885" s="346"/>
      <c r="AG885" s="346"/>
      <c r="AH885" s="346"/>
      <c r="AI885" s="346"/>
      <c r="AJ885" s="346"/>
      <c r="AK885" s="346"/>
      <c r="AL885" s="346"/>
      <c r="AM885" s="346"/>
      <c r="AN885" s="346"/>
      <c r="AO885" s="346"/>
      <c r="AP885" s="346"/>
      <c r="AQ885" s="346"/>
      <c r="AR885" s="346"/>
      <c r="AS885" s="346"/>
      <c r="AT885" s="346"/>
    </row>
    <row r="886" spans="1:46" ht="12" customHeight="1" x14ac:dyDescent="0.25">
      <c r="A886" s="346"/>
      <c r="B886" s="346"/>
      <c r="C886" s="346"/>
      <c r="D886" s="346"/>
      <c r="E886" s="346"/>
      <c r="F886" s="346"/>
      <c r="G886" s="346"/>
      <c r="H886" s="346"/>
      <c r="I886" s="346"/>
      <c r="J886" s="346"/>
      <c r="K886" s="346"/>
      <c r="L886" s="346"/>
      <c r="M886" s="346"/>
      <c r="N886" s="346"/>
      <c r="O886" s="346"/>
      <c r="P886" s="346"/>
      <c r="Q886" s="346"/>
      <c r="R886" s="346"/>
      <c r="S886" s="346"/>
      <c r="T886" s="346"/>
      <c r="U886" s="346"/>
      <c r="V886" s="346"/>
      <c r="W886" s="346"/>
      <c r="X886" s="346"/>
      <c r="Y886" s="346"/>
      <c r="Z886" s="346"/>
      <c r="AA886" s="346"/>
      <c r="AB886" s="346"/>
      <c r="AC886" s="346"/>
      <c r="AD886" s="346"/>
      <c r="AE886" s="346"/>
      <c r="AF886" s="346"/>
      <c r="AG886" s="346"/>
      <c r="AH886" s="346"/>
      <c r="AI886" s="346"/>
      <c r="AJ886" s="346"/>
      <c r="AK886" s="346"/>
      <c r="AL886" s="346"/>
      <c r="AM886" s="346"/>
      <c r="AN886" s="346"/>
      <c r="AO886" s="346"/>
      <c r="AP886" s="346"/>
      <c r="AQ886" s="346"/>
      <c r="AR886" s="346"/>
      <c r="AS886" s="346"/>
      <c r="AT886" s="346"/>
    </row>
    <row r="887" spans="1:46" ht="12" customHeight="1" x14ac:dyDescent="0.25">
      <c r="A887" s="346"/>
      <c r="B887" s="346"/>
      <c r="C887" s="346"/>
      <c r="D887" s="346"/>
      <c r="E887" s="346"/>
      <c r="F887" s="346"/>
      <c r="G887" s="346"/>
      <c r="H887" s="346"/>
      <c r="I887" s="346"/>
      <c r="J887" s="346"/>
      <c r="K887" s="346"/>
      <c r="L887" s="346"/>
      <c r="M887" s="346"/>
      <c r="N887" s="346"/>
      <c r="O887" s="346"/>
      <c r="P887" s="346"/>
      <c r="Q887" s="346"/>
      <c r="R887" s="346"/>
      <c r="S887" s="346"/>
      <c r="T887" s="346"/>
      <c r="U887" s="346"/>
      <c r="V887" s="346"/>
      <c r="W887" s="346"/>
      <c r="X887" s="346"/>
      <c r="Y887" s="346"/>
      <c r="Z887" s="346"/>
      <c r="AA887" s="346"/>
      <c r="AB887" s="346"/>
      <c r="AC887" s="346"/>
      <c r="AD887" s="346"/>
      <c r="AE887" s="346"/>
      <c r="AF887" s="346"/>
      <c r="AG887" s="346"/>
      <c r="AH887" s="346"/>
      <c r="AI887" s="346"/>
      <c r="AJ887" s="346"/>
      <c r="AK887" s="346"/>
      <c r="AL887" s="346"/>
      <c r="AM887" s="346"/>
      <c r="AN887" s="346"/>
      <c r="AO887" s="346"/>
      <c r="AP887" s="346"/>
      <c r="AQ887" s="346"/>
      <c r="AR887" s="346"/>
      <c r="AS887" s="346"/>
      <c r="AT887" s="346"/>
    </row>
    <row r="888" spans="1:46" ht="12" customHeight="1" x14ac:dyDescent="0.25">
      <c r="A888" s="346"/>
      <c r="B888" s="346"/>
      <c r="C888" s="346"/>
      <c r="D888" s="346"/>
      <c r="E888" s="346"/>
      <c r="F888" s="346"/>
      <c r="G888" s="346"/>
      <c r="H888" s="346"/>
      <c r="I888" s="346"/>
      <c r="J888" s="346"/>
      <c r="K888" s="346"/>
      <c r="L888" s="346"/>
      <c r="M888" s="346"/>
      <c r="N888" s="346"/>
      <c r="O888" s="346"/>
      <c r="P888" s="346"/>
      <c r="Q888" s="346"/>
      <c r="R888" s="346"/>
      <c r="S888" s="346"/>
      <c r="T888" s="346"/>
      <c r="U888" s="346"/>
      <c r="V888" s="346"/>
      <c r="W888" s="346"/>
      <c r="X888" s="346"/>
      <c r="Y888" s="346"/>
      <c r="Z888" s="346"/>
      <c r="AA888" s="346"/>
      <c r="AB888" s="346"/>
      <c r="AC888" s="346"/>
      <c r="AD888" s="346"/>
      <c r="AE888" s="346"/>
      <c r="AF888" s="346"/>
      <c r="AG888" s="346"/>
      <c r="AH888" s="346"/>
      <c r="AI888" s="346"/>
      <c r="AJ888" s="346"/>
      <c r="AK888" s="346"/>
      <c r="AL888" s="346"/>
      <c r="AM888" s="346"/>
      <c r="AN888" s="346"/>
      <c r="AO888" s="346"/>
      <c r="AP888" s="346"/>
      <c r="AQ888" s="346"/>
      <c r="AR888" s="346"/>
      <c r="AS888" s="346"/>
      <c r="AT888" s="346"/>
    </row>
    <row r="889" spans="1:46" ht="12" customHeight="1" x14ac:dyDescent="0.25">
      <c r="A889" s="346"/>
      <c r="B889" s="346"/>
      <c r="C889" s="346"/>
      <c r="D889" s="346"/>
      <c r="E889" s="346"/>
      <c r="F889" s="346"/>
      <c r="G889" s="346"/>
      <c r="H889" s="346"/>
      <c r="I889" s="346"/>
      <c r="J889" s="346"/>
      <c r="K889" s="346"/>
      <c r="L889" s="346"/>
      <c r="M889" s="346"/>
      <c r="N889" s="346"/>
      <c r="O889" s="346"/>
      <c r="P889" s="346"/>
      <c r="Q889" s="346"/>
      <c r="R889" s="346"/>
      <c r="S889" s="346"/>
      <c r="T889" s="346"/>
      <c r="U889" s="346"/>
      <c r="V889" s="346"/>
      <c r="W889" s="346"/>
      <c r="X889" s="346"/>
      <c r="Y889" s="346"/>
      <c r="Z889" s="346"/>
      <c r="AA889" s="346"/>
      <c r="AB889" s="346"/>
      <c r="AC889" s="346"/>
      <c r="AD889" s="346"/>
      <c r="AE889" s="346"/>
      <c r="AF889" s="346"/>
      <c r="AG889" s="346"/>
      <c r="AH889" s="346"/>
      <c r="AI889" s="346"/>
      <c r="AJ889" s="346"/>
      <c r="AK889" s="346"/>
      <c r="AL889" s="346"/>
      <c r="AM889" s="346"/>
      <c r="AN889" s="346"/>
      <c r="AO889" s="346"/>
      <c r="AP889" s="346"/>
      <c r="AQ889" s="346"/>
      <c r="AR889" s="346"/>
      <c r="AS889" s="346"/>
      <c r="AT889" s="346"/>
    </row>
    <row r="890" spans="1:46" ht="12" customHeight="1" x14ac:dyDescent="0.25">
      <c r="A890" s="346"/>
      <c r="B890" s="346"/>
      <c r="C890" s="346"/>
      <c r="D890" s="346"/>
      <c r="E890" s="346"/>
      <c r="F890" s="346"/>
      <c r="G890" s="346"/>
      <c r="H890" s="346"/>
      <c r="I890" s="346"/>
      <c r="J890" s="346"/>
      <c r="K890" s="346"/>
      <c r="L890" s="346"/>
      <c r="M890" s="346"/>
      <c r="N890" s="346"/>
      <c r="O890" s="346"/>
      <c r="P890" s="346"/>
      <c r="Q890" s="346"/>
      <c r="R890" s="346"/>
      <c r="S890" s="346"/>
      <c r="T890" s="346"/>
      <c r="U890" s="346"/>
      <c r="V890" s="346"/>
      <c r="W890" s="346"/>
      <c r="X890" s="346"/>
      <c r="Y890" s="346"/>
      <c r="Z890" s="346"/>
      <c r="AA890" s="346"/>
      <c r="AB890" s="346"/>
      <c r="AC890" s="346"/>
      <c r="AD890" s="346"/>
      <c r="AE890" s="346"/>
      <c r="AF890" s="346"/>
      <c r="AG890" s="346"/>
      <c r="AH890" s="346"/>
      <c r="AI890" s="346"/>
      <c r="AJ890" s="346"/>
      <c r="AK890" s="346"/>
      <c r="AL890" s="346"/>
      <c r="AM890" s="346"/>
      <c r="AN890" s="346"/>
      <c r="AO890" s="346"/>
      <c r="AP890" s="346"/>
      <c r="AQ890" s="346"/>
      <c r="AR890" s="346"/>
      <c r="AS890" s="346"/>
      <c r="AT890" s="346"/>
    </row>
    <row r="891" spans="1:46" ht="12" customHeight="1" x14ac:dyDescent="0.25">
      <c r="A891" s="346"/>
      <c r="B891" s="346"/>
      <c r="C891" s="346"/>
      <c r="D891" s="346"/>
      <c r="E891" s="346"/>
      <c r="F891" s="346"/>
      <c r="G891" s="346"/>
      <c r="H891" s="346"/>
      <c r="I891" s="346"/>
      <c r="J891" s="346"/>
      <c r="K891" s="346"/>
      <c r="L891" s="346"/>
      <c r="M891" s="346"/>
      <c r="N891" s="346"/>
      <c r="O891" s="346"/>
      <c r="P891" s="346"/>
      <c r="Q891" s="346"/>
      <c r="R891" s="346"/>
      <c r="S891" s="346"/>
      <c r="T891" s="346"/>
      <c r="U891" s="346"/>
      <c r="V891" s="346"/>
      <c r="W891" s="346"/>
      <c r="X891" s="346"/>
      <c r="Y891" s="346"/>
      <c r="Z891" s="346"/>
      <c r="AA891" s="346"/>
      <c r="AB891" s="346"/>
      <c r="AC891" s="346"/>
      <c r="AD891" s="346"/>
      <c r="AE891" s="346"/>
      <c r="AF891" s="346"/>
      <c r="AG891" s="346"/>
      <c r="AH891" s="346"/>
      <c r="AI891" s="346"/>
      <c r="AJ891" s="346"/>
      <c r="AK891" s="346"/>
      <c r="AL891" s="346"/>
      <c r="AM891" s="346"/>
      <c r="AN891" s="346"/>
      <c r="AO891" s="346"/>
      <c r="AP891" s="346"/>
      <c r="AQ891" s="346"/>
      <c r="AR891" s="346"/>
      <c r="AS891" s="346"/>
      <c r="AT891" s="346"/>
    </row>
    <row r="892" spans="1:46" ht="12" customHeight="1" x14ac:dyDescent="0.25">
      <c r="A892" s="346"/>
      <c r="B892" s="346"/>
      <c r="C892" s="346"/>
      <c r="D892" s="346"/>
      <c r="E892" s="346"/>
      <c r="F892" s="346"/>
      <c r="G892" s="346"/>
      <c r="H892" s="346"/>
      <c r="I892" s="346"/>
      <c r="J892" s="346"/>
      <c r="K892" s="346"/>
      <c r="L892" s="346"/>
      <c r="M892" s="346"/>
      <c r="N892" s="346"/>
      <c r="O892" s="346"/>
      <c r="P892" s="346"/>
      <c r="Q892" s="346"/>
      <c r="R892" s="346"/>
      <c r="S892" s="346"/>
      <c r="T892" s="346"/>
      <c r="U892" s="346"/>
      <c r="V892" s="346"/>
      <c r="W892" s="346"/>
      <c r="X892" s="346"/>
      <c r="Y892" s="346"/>
      <c r="Z892" s="346"/>
      <c r="AA892" s="346"/>
      <c r="AB892" s="346"/>
      <c r="AC892" s="346"/>
      <c r="AD892" s="346"/>
      <c r="AE892" s="346"/>
      <c r="AF892" s="346"/>
      <c r="AG892" s="346"/>
      <c r="AH892" s="346"/>
      <c r="AI892" s="346"/>
      <c r="AJ892" s="346"/>
      <c r="AK892" s="346"/>
      <c r="AL892" s="346"/>
      <c r="AM892" s="346"/>
      <c r="AN892" s="346"/>
      <c r="AO892" s="346"/>
      <c r="AP892" s="346"/>
      <c r="AQ892" s="346"/>
      <c r="AR892" s="346"/>
      <c r="AS892" s="346"/>
      <c r="AT892" s="346"/>
    </row>
    <row r="893" spans="1:46" ht="12" customHeight="1" x14ac:dyDescent="0.25">
      <c r="A893" s="346"/>
      <c r="B893" s="346"/>
      <c r="C893" s="346"/>
      <c r="D893" s="346"/>
      <c r="E893" s="346"/>
      <c r="F893" s="346"/>
      <c r="G893" s="346"/>
      <c r="H893" s="346"/>
      <c r="I893" s="346"/>
      <c r="J893" s="346"/>
      <c r="K893" s="346"/>
      <c r="L893" s="346"/>
      <c r="M893" s="346"/>
      <c r="N893" s="346"/>
      <c r="O893" s="346"/>
      <c r="P893" s="346"/>
      <c r="Q893" s="346"/>
      <c r="R893" s="346"/>
      <c r="S893" s="346"/>
      <c r="T893" s="346"/>
      <c r="U893" s="346"/>
      <c r="V893" s="346"/>
      <c r="W893" s="346"/>
      <c r="X893" s="346"/>
      <c r="Y893" s="346"/>
      <c r="Z893" s="346"/>
      <c r="AA893" s="346"/>
      <c r="AB893" s="346"/>
      <c r="AC893" s="346"/>
      <c r="AD893" s="346"/>
      <c r="AE893" s="346"/>
      <c r="AF893" s="346"/>
      <c r="AG893" s="346"/>
      <c r="AH893" s="346"/>
      <c r="AI893" s="346"/>
      <c r="AJ893" s="346"/>
      <c r="AK893" s="346"/>
      <c r="AL893" s="346"/>
      <c r="AM893" s="346"/>
      <c r="AN893" s="346"/>
      <c r="AO893" s="346"/>
      <c r="AP893" s="346"/>
      <c r="AQ893" s="346"/>
      <c r="AR893" s="346"/>
      <c r="AS893" s="346"/>
      <c r="AT893" s="346"/>
    </row>
    <row r="894" spans="1:46" ht="12" customHeight="1" x14ac:dyDescent="0.25">
      <c r="A894" s="346"/>
      <c r="B894" s="346"/>
      <c r="C894" s="346"/>
      <c r="D894" s="346"/>
      <c r="E894" s="346"/>
      <c r="F894" s="346"/>
      <c r="G894" s="346"/>
      <c r="H894" s="346"/>
      <c r="I894" s="346"/>
      <c r="J894" s="346"/>
      <c r="K894" s="346"/>
      <c r="L894" s="346"/>
      <c r="M894" s="346"/>
      <c r="N894" s="346"/>
      <c r="O894" s="346"/>
      <c r="P894" s="346"/>
      <c r="Q894" s="346"/>
      <c r="R894" s="346"/>
      <c r="S894" s="346"/>
      <c r="T894" s="346"/>
      <c r="U894" s="346"/>
      <c r="V894" s="346"/>
      <c r="W894" s="346"/>
      <c r="X894" s="346"/>
      <c r="Y894" s="346"/>
      <c r="Z894" s="346"/>
      <c r="AA894" s="346"/>
      <c r="AB894" s="346"/>
      <c r="AC894" s="346"/>
      <c r="AD894" s="346"/>
      <c r="AE894" s="346"/>
      <c r="AF894" s="346"/>
      <c r="AG894" s="346"/>
      <c r="AH894" s="346"/>
      <c r="AI894" s="346"/>
      <c r="AJ894" s="346"/>
      <c r="AK894" s="346"/>
      <c r="AL894" s="346"/>
      <c r="AM894" s="346"/>
      <c r="AN894" s="346"/>
      <c r="AO894" s="346"/>
      <c r="AP894" s="346"/>
      <c r="AQ894" s="346"/>
      <c r="AR894" s="346"/>
      <c r="AS894" s="346"/>
      <c r="AT894" s="346"/>
    </row>
    <row r="895" spans="1:46" ht="12" customHeight="1" x14ac:dyDescent="0.25">
      <c r="A895" s="346"/>
      <c r="B895" s="346"/>
      <c r="C895" s="346"/>
      <c r="D895" s="346"/>
      <c r="E895" s="346"/>
      <c r="F895" s="346"/>
      <c r="G895" s="346"/>
      <c r="H895" s="346"/>
      <c r="I895" s="346"/>
      <c r="J895" s="346"/>
      <c r="K895" s="346"/>
      <c r="L895" s="346"/>
      <c r="M895" s="346"/>
      <c r="N895" s="346"/>
      <c r="O895" s="346"/>
      <c r="P895" s="346"/>
      <c r="Q895" s="346"/>
      <c r="R895" s="346"/>
      <c r="S895" s="346"/>
      <c r="T895" s="346"/>
      <c r="U895" s="346"/>
      <c r="V895" s="346"/>
      <c r="W895" s="346"/>
      <c r="X895" s="346"/>
      <c r="Y895" s="346"/>
      <c r="Z895" s="346"/>
      <c r="AA895" s="346"/>
      <c r="AB895" s="346"/>
      <c r="AC895" s="346"/>
      <c r="AD895" s="346"/>
      <c r="AE895" s="346"/>
      <c r="AF895" s="346"/>
      <c r="AG895" s="346"/>
      <c r="AH895" s="346"/>
      <c r="AI895" s="346"/>
      <c r="AJ895" s="346"/>
      <c r="AK895" s="346"/>
      <c r="AL895" s="346"/>
      <c r="AM895" s="346"/>
      <c r="AN895" s="346"/>
      <c r="AO895" s="346"/>
      <c r="AP895" s="346"/>
      <c r="AQ895" s="346"/>
      <c r="AR895" s="346"/>
      <c r="AS895" s="346"/>
      <c r="AT895" s="346"/>
    </row>
    <row r="896" spans="1:46" ht="12" customHeight="1" x14ac:dyDescent="0.25">
      <c r="A896" s="346"/>
      <c r="B896" s="346"/>
      <c r="C896" s="346"/>
      <c r="D896" s="346"/>
      <c r="E896" s="346"/>
      <c r="F896" s="346"/>
      <c r="G896" s="346"/>
      <c r="H896" s="346"/>
      <c r="I896" s="346"/>
      <c r="J896" s="346"/>
      <c r="K896" s="346"/>
      <c r="L896" s="346"/>
      <c r="M896" s="346"/>
      <c r="N896" s="346"/>
      <c r="O896" s="346"/>
      <c r="P896" s="346"/>
      <c r="Q896" s="346"/>
      <c r="R896" s="346"/>
      <c r="S896" s="346"/>
      <c r="T896" s="346"/>
      <c r="U896" s="346"/>
      <c r="V896" s="346"/>
      <c r="W896" s="346"/>
      <c r="X896" s="346"/>
      <c r="Y896" s="346"/>
      <c r="Z896" s="346"/>
      <c r="AA896" s="346"/>
      <c r="AB896" s="346"/>
      <c r="AC896" s="346"/>
      <c r="AD896" s="346"/>
      <c r="AE896" s="346"/>
      <c r="AF896" s="346"/>
      <c r="AG896" s="346"/>
      <c r="AH896" s="346"/>
      <c r="AI896" s="346"/>
      <c r="AJ896" s="346"/>
      <c r="AK896" s="346"/>
      <c r="AL896" s="346"/>
      <c r="AM896" s="346"/>
      <c r="AN896" s="346"/>
      <c r="AO896" s="346"/>
      <c r="AP896" s="346"/>
      <c r="AQ896" s="346"/>
      <c r="AR896" s="346"/>
      <c r="AS896" s="346"/>
      <c r="AT896" s="346"/>
    </row>
    <row r="897" spans="1:46" ht="12" customHeight="1" x14ac:dyDescent="0.25">
      <c r="A897" s="346"/>
      <c r="B897" s="346"/>
      <c r="C897" s="346"/>
      <c r="D897" s="346"/>
      <c r="E897" s="346"/>
      <c r="F897" s="346"/>
      <c r="G897" s="346"/>
      <c r="H897" s="346"/>
      <c r="I897" s="346"/>
      <c r="J897" s="346"/>
      <c r="K897" s="346"/>
      <c r="L897" s="346"/>
      <c r="M897" s="346"/>
      <c r="N897" s="346"/>
      <c r="O897" s="346"/>
      <c r="P897" s="346"/>
      <c r="Q897" s="346"/>
      <c r="R897" s="346"/>
      <c r="S897" s="346"/>
      <c r="T897" s="346"/>
      <c r="U897" s="346"/>
      <c r="V897" s="346"/>
      <c r="W897" s="346"/>
      <c r="X897" s="346"/>
      <c r="Y897" s="346"/>
      <c r="Z897" s="346"/>
      <c r="AA897" s="346"/>
      <c r="AB897" s="346"/>
      <c r="AC897" s="346"/>
      <c r="AD897" s="346"/>
      <c r="AE897" s="346"/>
      <c r="AF897" s="346"/>
      <c r="AG897" s="346"/>
      <c r="AH897" s="346"/>
      <c r="AI897" s="346"/>
      <c r="AJ897" s="346"/>
      <c r="AK897" s="346"/>
      <c r="AL897" s="346"/>
      <c r="AM897" s="346"/>
      <c r="AN897" s="346"/>
      <c r="AO897" s="346"/>
      <c r="AP897" s="346"/>
      <c r="AQ897" s="346"/>
      <c r="AR897" s="346"/>
      <c r="AS897" s="346"/>
      <c r="AT897" s="346"/>
    </row>
    <row r="898" spans="1:46" ht="12" customHeight="1" x14ac:dyDescent="0.25">
      <c r="A898" s="346"/>
      <c r="B898" s="346"/>
      <c r="C898" s="346"/>
      <c r="D898" s="346"/>
      <c r="E898" s="346"/>
      <c r="F898" s="346"/>
      <c r="G898" s="346"/>
      <c r="H898" s="346"/>
      <c r="I898" s="346"/>
      <c r="J898" s="346"/>
      <c r="K898" s="346"/>
      <c r="L898" s="346"/>
      <c r="M898" s="346"/>
      <c r="N898" s="346"/>
      <c r="O898" s="346"/>
      <c r="P898" s="346"/>
      <c r="Q898" s="346"/>
      <c r="R898" s="346"/>
      <c r="S898" s="346"/>
      <c r="T898" s="346"/>
      <c r="U898" s="346"/>
      <c r="V898" s="346"/>
      <c r="W898" s="346"/>
      <c r="X898" s="346"/>
      <c r="Y898" s="346"/>
      <c r="Z898" s="346"/>
      <c r="AA898" s="346"/>
      <c r="AB898" s="346"/>
      <c r="AC898" s="346"/>
      <c r="AD898" s="346"/>
      <c r="AE898" s="346"/>
      <c r="AF898" s="346"/>
      <c r="AG898" s="346"/>
      <c r="AH898" s="346"/>
      <c r="AI898" s="346"/>
      <c r="AJ898" s="346"/>
      <c r="AK898" s="346"/>
      <c r="AL898" s="346"/>
      <c r="AM898" s="346"/>
      <c r="AN898" s="346"/>
      <c r="AO898" s="346"/>
      <c r="AP898" s="346"/>
      <c r="AQ898" s="346"/>
      <c r="AR898" s="346"/>
      <c r="AS898" s="346"/>
      <c r="AT898" s="346"/>
    </row>
    <row r="899" spans="1:46" ht="12" customHeight="1" x14ac:dyDescent="0.25">
      <c r="A899" s="346"/>
      <c r="B899" s="346"/>
      <c r="C899" s="346"/>
      <c r="D899" s="346"/>
      <c r="E899" s="346"/>
      <c r="F899" s="346"/>
      <c r="G899" s="346"/>
      <c r="H899" s="346"/>
      <c r="I899" s="346"/>
      <c r="J899" s="346"/>
      <c r="K899" s="346"/>
      <c r="L899" s="346"/>
      <c r="M899" s="346"/>
      <c r="N899" s="346"/>
      <c r="O899" s="346"/>
      <c r="P899" s="346"/>
      <c r="Q899" s="346"/>
      <c r="R899" s="346"/>
      <c r="S899" s="346"/>
      <c r="T899" s="346"/>
      <c r="U899" s="346"/>
      <c r="V899" s="346"/>
      <c r="W899" s="346"/>
      <c r="X899" s="346"/>
      <c r="Y899" s="346"/>
      <c r="Z899" s="346"/>
      <c r="AA899" s="346"/>
      <c r="AB899" s="346"/>
      <c r="AC899" s="346"/>
      <c r="AD899" s="346"/>
      <c r="AE899" s="346"/>
      <c r="AF899" s="346"/>
      <c r="AG899" s="346"/>
      <c r="AH899" s="346"/>
      <c r="AI899" s="346"/>
      <c r="AJ899" s="346"/>
      <c r="AK899" s="346"/>
      <c r="AL899" s="346"/>
      <c r="AM899" s="346"/>
      <c r="AN899" s="346"/>
      <c r="AO899" s="346"/>
      <c r="AP899" s="346"/>
      <c r="AQ899" s="346"/>
      <c r="AR899" s="346"/>
      <c r="AS899" s="346"/>
      <c r="AT899" s="346"/>
    </row>
    <row r="900" spans="1:46" ht="12" customHeight="1" x14ac:dyDescent="0.25">
      <c r="A900" s="346"/>
      <c r="B900" s="346"/>
      <c r="C900" s="346"/>
      <c r="D900" s="346"/>
      <c r="E900" s="346"/>
      <c r="F900" s="346"/>
      <c r="G900" s="346"/>
      <c r="H900" s="346"/>
      <c r="I900" s="346"/>
      <c r="J900" s="346"/>
      <c r="K900" s="346"/>
      <c r="L900" s="346"/>
      <c r="M900" s="346"/>
      <c r="N900" s="346"/>
      <c r="O900" s="346"/>
      <c r="P900" s="346"/>
      <c r="Q900" s="346"/>
      <c r="R900" s="346"/>
      <c r="S900" s="346"/>
      <c r="T900" s="346"/>
      <c r="U900" s="346"/>
      <c r="V900" s="346"/>
      <c r="W900" s="346"/>
      <c r="X900" s="346"/>
      <c r="Y900" s="346"/>
      <c r="Z900" s="346"/>
      <c r="AA900" s="346"/>
      <c r="AB900" s="346"/>
      <c r="AC900" s="346"/>
      <c r="AD900" s="346"/>
      <c r="AE900" s="346"/>
      <c r="AF900" s="346"/>
      <c r="AG900" s="346"/>
      <c r="AH900" s="346"/>
      <c r="AI900" s="346"/>
      <c r="AJ900" s="346"/>
      <c r="AK900" s="346"/>
      <c r="AL900" s="346"/>
      <c r="AM900" s="346"/>
      <c r="AN900" s="346"/>
      <c r="AO900" s="346"/>
      <c r="AP900" s="346"/>
      <c r="AQ900" s="346"/>
      <c r="AR900" s="346"/>
      <c r="AS900" s="346"/>
      <c r="AT900" s="346"/>
    </row>
    <row r="901" spans="1:46" ht="12" customHeight="1" x14ac:dyDescent="0.25">
      <c r="A901" s="346"/>
      <c r="B901" s="346"/>
      <c r="C901" s="346"/>
      <c r="D901" s="346"/>
      <c r="E901" s="346"/>
      <c r="F901" s="346"/>
      <c r="G901" s="346"/>
      <c r="H901" s="346"/>
      <c r="I901" s="346"/>
      <c r="J901" s="346"/>
      <c r="K901" s="346"/>
      <c r="L901" s="346"/>
      <c r="M901" s="346"/>
      <c r="N901" s="346"/>
      <c r="O901" s="346"/>
      <c r="P901" s="346"/>
      <c r="Q901" s="346"/>
      <c r="R901" s="346"/>
      <c r="S901" s="346"/>
      <c r="T901" s="346"/>
      <c r="U901" s="346"/>
      <c r="V901" s="346"/>
      <c r="W901" s="346"/>
      <c r="X901" s="346"/>
      <c r="Y901" s="346"/>
      <c r="Z901" s="346"/>
      <c r="AA901" s="346"/>
      <c r="AB901" s="346"/>
      <c r="AC901" s="346"/>
      <c r="AD901" s="346"/>
      <c r="AE901" s="346"/>
      <c r="AF901" s="346"/>
      <c r="AG901" s="346"/>
      <c r="AH901" s="346"/>
      <c r="AI901" s="346"/>
      <c r="AJ901" s="346"/>
      <c r="AK901" s="346"/>
      <c r="AL901" s="346"/>
      <c r="AM901" s="346"/>
      <c r="AN901" s="346"/>
      <c r="AO901" s="346"/>
      <c r="AP901" s="346"/>
      <c r="AQ901" s="346"/>
      <c r="AR901" s="346"/>
      <c r="AS901" s="346"/>
      <c r="AT901" s="346"/>
    </row>
    <row r="902" spans="1:46" ht="12" customHeight="1" x14ac:dyDescent="0.25">
      <c r="A902" s="346"/>
      <c r="B902" s="346"/>
      <c r="C902" s="346"/>
      <c r="D902" s="346"/>
      <c r="E902" s="346"/>
      <c r="F902" s="346"/>
      <c r="G902" s="346"/>
      <c r="H902" s="346"/>
      <c r="I902" s="346"/>
      <c r="J902" s="346"/>
      <c r="K902" s="346"/>
      <c r="L902" s="346"/>
      <c r="M902" s="346"/>
      <c r="N902" s="346"/>
      <c r="O902" s="346"/>
      <c r="P902" s="346"/>
      <c r="Q902" s="346"/>
      <c r="R902" s="346"/>
      <c r="S902" s="346"/>
      <c r="T902" s="346"/>
      <c r="U902" s="346"/>
      <c r="V902" s="346"/>
      <c r="W902" s="346"/>
      <c r="X902" s="346"/>
      <c r="Y902" s="346"/>
      <c r="Z902" s="346"/>
      <c r="AA902" s="346"/>
      <c r="AB902" s="346"/>
      <c r="AC902" s="346"/>
      <c r="AD902" s="346"/>
      <c r="AE902" s="346"/>
      <c r="AF902" s="346"/>
      <c r="AG902" s="346"/>
      <c r="AH902" s="346"/>
      <c r="AI902" s="346"/>
      <c r="AJ902" s="346"/>
      <c r="AK902" s="346"/>
      <c r="AL902" s="346"/>
      <c r="AM902" s="346"/>
      <c r="AN902" s="346"/>
      <c r="AO902" s="346"/>
      <c r="AP902" s="346"/>
      <c r="AQ902" s="346"/>
      <c r="AR902" s="346"/>
      <c r="AS902" s="346"/>
      <c r="AT902" s="346"/>
    </row>
    <row r="903" spans="1:46" ht="12" customHeight="1" x14ac:dyDescent="0.25">
      <c r="A903" s="346"/>
      <c r="B903" s="346"/>
      <c r="C903" s="346"/>
      <c r="D903" s="346"/>
      <c r="E903" s="346"/>
      <c r="F903" s="346"/>
      <c r="G903" s="346"/>
      <c r="H903" s="346"/>
      <c r="I903" s="346"/>
      <c r="J903" s="346"/>
      <c r="K903" s="346"/>
      <c r="L903" s="346"/>
      <c r="M903" s="346"/>
      <c r="N903" s="346"/>
      <c r="O903" s="346"/>
      <c r="P903" s="346"/>
      <c r="Q903" s="346"/>
      <c r="R903" s="346"/>
      <c r="S903" s="346"/>
      <c r="T903" s="346"/>
      <c r="U903" s="346"/>
      <c r="V903" s="346"/>
      <c r="W903" s="346"/>
      <c r="X903" s="346"/>
      <c r="Y903" s="346"/>
      <c r="Z903" s="346"/>
      <c r="AA903" s="346"/>
      <c r="AB903" s="346"/>
      <c r="AC903" s="346"/>
      <c r="AD903" s="346"/>
      <c r="AE903" s="346"/>
      <c r="AF903" s="346"/>
      <c r="AG903" s="346"/>
      <c r="AH903" s="346"/>
      <c r="AI903" s="346"/>
      <c r="AJ903" s="346"/>
      <c r="AK903" s="346"/>
      <c r="AL903" s="346"/>
      <c r="AM903" s="346"/>
      <c r="AN903" s="346"/>
      <c r="AO903" s="346"/>
      <c r="AP903" s="346"/>
      <c r="AQ903" s="346"/>
      <c r="AR903" s="346"/>
      <c r="AS903" s="346"/>
      <c r="AT903" s="346"/>
    </row>
    <row r="904" spans="1:46" ht="12" customHeight="1" x14ac:dyDescent="0.25">
      <c r="A904" s="346"/>
      <c r="B904" s="346"/>
      <c r="C904" s="346"/>
      <c r="D904" s="346"/>
      <c r="E904" s="346"/>
      <c r="F904" s="346"/>
      <c r="G904" s="346"/>
      <c r="H904" s="346"/>
      <c r="I904" s="346"/>
      <c r="J904" s="346"/>
      <c r="K904" s="346"/>
      <c r="L904" s="346"/>
      <c r="M904" s="346"/>
      <c r="N904" s="346"/>
      <c r="O904" s="346"/>
      <c r="P904" s="346"/>
      <c r="Q904" s="346"/>
      <c r="R904" s="346"/>
      <c r="S904" s="346"/>
      <c r="T904" s="346"/>
      <c r="U904" s="346"/>
      <c r="V904" s="346"/>
      <c r="W904" s="346"/>
      <c r="X904" s="346"/>
      <c r="Y904" s="346"/>
      <c r="Z904" s="346"/>
      <c r="AA904" s="346"/>
      <c r="AB904" s="346"/>
      <c r="AC904" s="346"/>
      <c r="AD904" s="346"/>
      <c r="AE904" s="346"/>
      <c r="AF904" s="346"/>
      <c r="AG904" s="346"/>
      <c r="AH904" s="346"/>
      <c r="AI904" s="346"/>
      <c r="AJ904" s="346"/>
      <c r="AK904" s="346"/>
      <c r="AL904" s="346"/>
      <c r="AM904" s="346"/>
      <c r="AN904" s="346"/>
      <c r="AO904" s="346"/>
      <c r="AP904" s="346"/>
      <c r="AQ904" s="346"/>
      <c r="AR904" s="346"/>
      <c r="AS904" s="346"/>
      <c r="AT904" s="346"/>
    </row>
    <row r="905" spans="1:46" ht="12" customHeight="1" x14ac:dyDescent="0.25">
      <c r="A905" s="346"/>
      <c r="B905" s="346"/>
      <c r="C905" s="346"/>
      <c r="D905" s="346"/>
      <c r="E905" s="346"/>
      <c r="F905" s="346"/>
      <c r="G905" s="346"/>
      <c r="H905" s="346"/>
      <c r="I905" s="346"/>
      <c r="J905" s="346"/>
      <c r="K905" s="346"/>
      <c r="L905" s="346"/>
      <c r="M905" s="346"/>
      <c r="N905" s="346"/>
      <c r="O905" s="346"/>
      <c r="P905" s="346"/>
      <c r="Q905" s="346"/>
      <c r="R905" s="346"/>
      <c r="S905" s="346"/>
      <c r="T905" s="346"/>
      <c r="U905" s="346"/>
      <c r="V905" s="346"/>
      <c r="W905" s="346"/>
      <c r="X905" s="346"/>
      <c r="Y905" s="346"/>
      <c r="Z905" s="346"/>
      <c r="AA905" s="346"/>
      <c r="AB905" s="346"/>
      <c r="AC905" s="346"/>
      <c r="AD905" s="346"/>
      <c r="AE905" s="346"/>
      <c r="AF905" s="346"/>
      <c r="AG905" s="346"/>
      <c r="AH905" s="346"/>
      <c r="AI905" s="346"/>
      <c r="AJ905" s="346"/>
      <c r="AK905" s="346"/>
      <c r="AL905" s="346"/>
      <c r="AM905" s="346"/>
      <c r="AN905" s="346"/>
      <c r="AO905" s="346"/>
      <c r="AP905" s="346"/>
      <c r="AQ905" s="346"/>
      <c r="AR905" s="346"/>
      <c r="AS905" s="346"/>
      <c r="AT905" s="346"/>
    </row>
    <row r="906" spans="1:46" ht="12" customHeight="1" x14ac:dyDescent="0.25">
      <c r="A906" s="346"/>
      <c r="B906" s="346"/>
      <c r="C906" s="346"/>
      <c r="D906" s="346"/>
      <c r="E906" s="346"/>
      <c r="F906" s="346"/>
      <c r="G906" s="346"/>
      <c r="H906" s="346"/>
      <c r="I906" s="346"/>
      <c r="J906" s="346"/>
      <c r="K906" s="346"/>
      <c r="L906" s="346"/>
      <c r="M906" s="346"/>
      <c r="N906" s="346"/>
      <c r="O906" s="346"/>
      <c r="P906" s="346"/>
      <c r="Q906" s="346"/>
      <c r="R906" s="346"/>
      <c r="S906" s="346"/>
      <c r="T906" s="346"/>
      <c r="U906" s="346"/>
      <c r="V906" s="346"/>
      <c r="W906" s="346"/>
      <c r="X906" s="346"/>
      <c r="Y906" s="346"/>
      <c r="Z906" s="346"/>
      <c r="AA906" s="346"/>
      <c r="AB906" s="346"/>
      <c r="AC906" s="346"/>
      <c r="AD906" s="346"/>
      <c r="AE906" s="346"/>
      <c r="AF906" s="346"/>
      <c r="AG906" s="346"/>
      <c r="AH906" s="346"/>
      <c r="AI906" s="346"/>
      <c r="AJ906" s="346"/>
      <c r="AK906" s="346"/>
      <c r="AL906" s="346"/>
      <c r="AM906" s="346"/>
      <c r="AN906" s="346"/>
      <c r="AO906" s="346"/>
      <c r="AP906" s="346"/>
      <c r="AQ906" s="346"/>
      <c r="AR906" s="346"/>
      <c r="AS906" s="346"/>
      <c r="AT906" s="346"/>
    </row>
    <row r="907" spans="1:46" ht="12" customHeight="1" x14ac:dyDescent="0.25">
      <c r="A907" s="346"/>
      <c r="B907" s="346"/>
      <c r="C907" s="346"/>
      <c r="D907" s="346"/>
      <c r="E907" s="346"/>
      <c r="F907" s="346"/>
      <c r="G907" s="346"/>
      <c r="H907" s="346"/>
      <c r="I907" s="346"/>
      <c r="J907" s="346"/>
      <c r="K907" s="346"/>
      <c r="L907" s="346"/>
      <c r="M907" s="346"/>
      <c r="N907" s="346"/>
      <c r="O907" s="346"/>
      <c r="P907" s="346"/>
      <c r="Q907" s="346"/>
      <c r="R907" s="346"/>
      <c r="S907" s="346"/>
      <c r="T907" s="346"/>
      <c r="U907" s="346"/>
      <c r="V907" s="346"/>
      <c r="W907" s="346"/>
      <c r="X907" s="346"/>
      <c r="Y907" s="346"/>
      <c r="Z907" s="346"/>
      <c r="AA907" s="346"/>
      <c r="AB907" s="346"/>
      <c r="AC907" s="346"/>
      <c r="AD907" s="346"/>
      <c r="AE907" s="346"/>
      <c r="AF907" s="346"/>
      <c r="AG907" s="346"/>
      <c r="AH907" s="346"/>
      <c r="AI907" s="346"/>
      <c r="AJ907" s="346"/>
      <c r="AK907" s="346"/>
      <c r="AL907" s="346"/>
      <c r="AM907" s="346"/>
      <c r="AN907" s="346"/>
      <c r="AO907" s="346"/>
      <c r="AP907" s="346"/>
      <c r="AQ907" s="346"/>
      <c r="AR907" s="346"/>
      <c r="AS907" s="346"/>
      <c r="AT907" s="346"/>
    </row>
    <row r="908" spans="1:46" ht="12" customHeight="1" x14ac:dyDescent="0.25">
      <c r="A908" s="346"/>
      <c r="B908" s="346"/>
      <c r="C908" s="346"/>
      <c r="D908" s="346"/>
      <c r="E908" s="346"/>
      <c r="F908" s="346"/>
      <c r="G908" s="346"/>
      <c r="H908" s="346"/>
      <c r="I908" s="346"/>
      <c r="J908" s="346"/>
      <c r="K908" s="346"/>
      <c r="L908" s="346"/>
      <c r="M908" s="346"/>
      <c r="N908" s="346"/>
      <c r="O908" s="346"/>
      <c r="P908" s="346"/>
      <c r="Q908" s="346"/>
      <c r="R908" s="346"/>
      <c r="S908" s="346"/>
      <c r="T908" s="346"/>
      <c r="U908" s="346"/>
      <c r="V908" s="346"/>
      <c r="W908" s="346"/>
      <c r="X908" s="346"/>
      <c r="Y908" s="346"/>
      <c r="Z908" s="346"/>
      <c r="AA908" s="346"/>
      <c r="AB908" s="346"/>
      <c r="AC908" s="346"/>
      <c r="AD908" s="346"/>
      <c r="AE908" s="346"/>
      <c r="AF908" s="346"/>
      <c r="AG908" s="346"/>
      <c r="AH908" s="346"/>
      <c r="AI908" s="346"/>
      <c r="AJ908" s="346"/>
      <c r="AK908" s="346"/>
      <c r="AL908" s="346"/>
      <c r="AM908" s="346"/>
      <c r="AN908" s="346"/>
      <c r="AO908" s="346"/>
      <c r="AP908" s="346"/>
      <c r="AQ908" s="346"/>
      <c r="AR908" s="346"/>
      <c r="AS908" s="346"/>
      <c r="AT908" s="346"/>
    </row>
    <row r="909" spans="1:46" ht="12" customHeight="1" x14ac:dyDescent="0.25">
      <c r="A909" s="346"/>
      <c r="B909" s="346"/>
      <c r="C909" s="346"/>
      <c r="D909" s="346"/>
      <c r="E909" s="346"/>
      <c r="F909" s="346"/>
      <c r="G909" s="346"/>
      <c r="H909" s="346"/>
      <c r="I909" s="346"/>
      <c r="J909" s="346"/>
      <c r="K909" s="346"/>
      <c r="L909" s="346"/>
      <c r="M909" s="346"/>
      <c r="N909" s="346"/>
      <c r="O909" s="346"/>
      <c r="P909" s="346"/>
      <c r="Q909" s="346"/>
      <c r="R909" s="346"/>
      <c r="S909" s="346"/>
      <c r="T909" s="346"/>
      <c r="U909" s="346"/>
      <c r="V909" s="346"/>
      <c r="W909" s="346"/>
      <c r="X909" s="346"/>
      <c r="Y909" s="346"/>
      <c r="Z909" s="346"/>
      <c r="AA909" s="346"/>
      <c r="AB909" s="346"/>
      <c r="AC909" s="346"/>
      <c r="AD909" s="346"/>
      <c r="AE909" s="346"/>
      <c r="AF909" s="346"/>
      <c r="AG909" s="346"/>
      <c r="AH909" s="346"/>
      <c r="AI909" s="346"/>
      <c r="AJ909" s="346"/>
      <c r="AK909" s="346"/>
      <c r="AL909" s="346"/>
      <c r="AM909" s="346"/>
      <c r="AN909" s="346"/>
      <c r="AO909" s="346"/>
      <c r="AP909" s="346"/>
      <c r="AQ909" s="346"/>
      <c r="AR909" s="346"/>
      <c r="AS909" s="346"/>
      <c r="AT909" s="346"/>
    </row>
    <row r="910" spans="1:46" ht="12" customHeight="1" x14ac:dyDescent="0.25">
      <c r="A910" s="346"/>
      <c r="B910" s="346"/>
      <c r="C910" s="346"/>
      <c r="D910" s="346"/>
      <c r="E910" s="346"/>
      <c r="F910" s="346"/>
      <c r="G910" s="346"/>
      <c r="H910" s="346"/>
      <c r="I910" s="346"/>
      <c r="J910" s="346"/>
      <c r="K910" s="346"/>
      <c r="L910" s="346"/>
      <c r="M910" s="346"/>
      <c r="N910" s="346"/>
      <c r="O910" s="346"/>
      <c r="P910" s="346"/>
      <c r="Q910" s="346"/>
      <c r="R910" s="346"/>
      <c r="S910" s="346"/>
      <c r="T910" s="346"/>
      <c r="U910" s="346"/>
      <c r="V910" s="346"/>
      <c r="W910" s="346"/>
      <c r="X910" s="346"/>
      <c r="Y910" s="346"/>
      <c r="Z910" s="346"/>
      <c r="AA910" s="346"/>
      <c r="AB910" s="346"/>
      <c r="AC910" s="346"/>
      <c r="AD910" s="346"/>
      <c r="AE910" s="346"/>
      <c r="AF910" s="346"/>
      <c r="AG910" s="346"/>
      <c r="AH910" s="346"/>
      <c r="AI910" s="346"/>
      <c r="AJ910" s="346"/>
      <c r="AK910" s="346"/>
      <c r="AL910" s="346"/>
      <c r="AM910" s="346"/>
      <c r="AN910" s="346"/>
      <c r="AO910" s="346"/>
      <c r="AP910" s="346"/>
      <c r="AQ910" s="346"/>
      <c r="AR910" s="346"/>
      <c r="AS910" s="346"/>
      <c r="AT910" s="346"/>
    </row>
    <row r="911" spans="1:46" ht="12" customHeight="1" x14ac:dyDescent="0.25">
      <c r="A911" s="346"/>
      <c r="B911" s="346"/>
      <c r="C911" s="346"/>
      <c r="D911" s="346"/>
      <c r="E911" s="346"/>
      <c r="F911" s="346"/>
      <c r="G911" s="346"/>
      <c r="H911" s="346"/>
      <c r="I911" s="346"/>
      <c r="J911" s="346"/>
      <c r="K911" s="346"/>
      <c r="L911" s="346"/>
      <c r="M911" s="346"/>
      <c r="N911" s="346"/>
      <c r="O911" s="346"/>
      <c r="P911" s="346"/>
      <c r="Q911" s="346"/>
      <c r="R911" s="346"/>
      <c r="S911" s="346"/>
      <c r="T911" s="346"/>
      <c r="U911" s="346"/>
      <c r="V911" s="346"/>
      <c r="W911" s="346"/>
      <c r="X911" s="346"/>
      <c r="Y911" s="346"/>
      <c r="Z911" s="346"/>
      <c r="AA911" s="346"/>
      <c r="AB911" s="346"/>
      <c r="AC911" s="346"/>
      <c r="AD911" s="346"/>
      <c r="AE911" s="346"/>
      <c r="AF911" s="346"/>
      <c r="AG911" s="346"/>
      <c r="AH911" s="346"/>
      <c r="AI911" s="346"/>
      <c r="AJ911" s="346"/>
      <c r="AK911" s="346"/>
      <c r="AL911" s="346"/>
      <c r="AM911" s="346"/>
      <c r="AN911" s="346"/>
      <c r="AO911" s="346"/>
      <c r="AP911" s="346"/>
      <c r="AQ911" s="346"/>
      <c r="AR911" s="346"/>
      <c r="AS911" s="346"/>
      <c r="AT911" s="346"/>
    </row>
    <row r="912" spans="1:46" ht="12" customHeight="1" x14ac:dyDescent="0.25">
      <c r="A912" s="346"/>
      <c r="B912" s="346"/>
      <c r="C912" s="346"/>
      <c r="D912" s="346"/>
      <c r="E912" s="346"/>
      <c r="F912" s="346"/>
      <c r="G912" s="346"/>
      <c r="H912" s="346"/>
      <c r="I912" s="346"/>
      <c r="J912" s="346"/>
      <c r="K912" s="346"/>
      <c r="L912" s="346"/>
      <c r="M912" s="346"/>
      <c r="N912" s="346"/>
      <c r="O912" s="346"/>
      <c r="P912" s="346"/>
      <c r="Q912" s="346"/>
      <c r="R912" s="346"/>
      <c r="S912" s="346"/>
      <c r="T912" s="346"/>
      <c r="U912" s="346"/>
      <c r="V912" s="346"/>
      <c r="W912" s="346"/>
      <c r="X912" s="346"/>
      <c r="Y912" s="346"/>
      <c r="Z912" s="346"/>
      <c r="AA912" s="346"/>
      <c r="AB912" s="346"/>
      <c r="AC912" s="346"/>
      <c r="AD912" s="346"/>
      <c r="AE912" s="346"/>
      <c r="AF912" s="346"/>
      <c r="AG912" s="346"/>
      <c r="AH912" s="346"/>
      <c r="AI912" s="346"/>
      <c r="AJ912" s="346"/>
      <c r="AK912" s="346"/>
      <c r="AL912" s="346"/>
      <c r="AM912" s="346"/>
      <c r="AN912" s="346"/>
      <c r="AO912" s="346"/>
      <c r="AP912" s="346"/>
      <c r="AQ912" s="346"/>
      <c r="AR912" s="346"/>
      <c r="AS912" s="346"/>
      <c r="AT912" s="346"/>
    </row>
    <row r="913" spans="1:46" ht="12" customHeight="1" x14ac:dyDescent="0.25">
      <c r="A913" s="346"/>
      <c r="B913" s="346"/>
      <c r="C913" s="346"/>
      <c r="D913" s="346"/>
      <c r="E913" s="346"/>
      <c r="F913" s="346"/>
      <c r="G913" s="346"/>
      <c r="H913" s="346"/>
      <c r="I913" s="346"/>
      <c r="J913" s="346"/>
      <c r="K913" s="346"/>
      <c r="L913" s="346"/>
      <c r="M913" s="346"/>
      <c r="N913" s="346"/>
      <c r="O913" s="346"/>
      <c r="P913" s="346"/>
      <c r="Q913" s="346"/>
      <c r="R913" s="346"/>
      <c r="S913" s="346"/>
      <c r="T913" s="346"/>
      <c r="U913" s="346"/>
      <c r="V913" s="346"/>
      <c r="W913" s="346"/>
      <c r="X913" s="346"/>
      <c r="Y913" s="346"/>
      <c r="Z913" s="346"/>
      <c r="AA913" s="346"/>
      <c r="AB913" s="346"/>
      <c r="AC913" s="346"/>
      <c r="AD913" s="346"/>
      <c r="AE913" s="346"/>
      <c r="AF913" s="346"/>
      <c r="AG913" s="346"/>
      <c r="AH913" s="346"/>
      <c r="AI913" s="346"/>
      <c r="AJ913" s="346"/>
      <c r="AK913" s="346"/>
      <c r="AL913" s="346"/>
      <c r="AM913" s="346"/>
      <c r="AN913" s="346"/>
      <c r="AO913" s="346"/>
      <c r="AP913" s="346"/>
      <c r="AQ913" s="346"/>
      <c r="AR913" s="346"/>
      <c r="AS913" s="346"/>
      <c r="AT913" s="346"/>
    </row>
    <row r="914" spans="1:46" ht="12" customHeight="1" x14ac:dyDescent="0.25">
      <c r="A914" s="346"/>
      <c r="B914" s="346"/>
      <c r="C914" s="346"/>
      <c r="D914" s="346"/>
      <c r="E914" s="346"/>
      <c r="F914" s="346"/>
      <c r="G914" s="346"/>
      <c r="H914" s="346"/>
      <c r="I914" s="346"/>
      <c r="J914" s="346"/>
      <c r="K914" s="346"/>
      <c r="L914" s="346"/>
      <c r="M914" s="346"/>
      <c r="N914" s="346"/>
      <c r="O914" s="346"/>
      <c r="P914" s="346"/>
      <c r="Q914" s="346"/>
      <c r="R914" s="346"/>
      <c r="S914" s="346"/>
      <c r="T914" s="346"/>
      <c r="U914" s="346"/>
      <c r="V914" s="346"/>
      <c r="W914" s="346"/>
      <c r="X914" s="346"/>
      <c r="Y914" s="346"/>
      <c r="Z914" s="346"/>
      <c r="AA914" s="346"/>
      <c r="AB914" s="346"/>
      <c r="AC914" s="346"/>
      <c r="AD914" s="346"/>
      <c r="AE914" s="346"/>
      <c r="AF914" s="346"/>
      <c r="AG914" s="346"/>
      <c r="AH914" s="346"/>
      <c r="AI914" s="346"/>
      <c r="AJ914" s="346"/>
      <c r="AK914" s="346"/>
      <c r="AL914" s="346"/>
      <c r="AM914" s="346"/>
      <c r="AN914" s="346"/>
      <c r="AO914" s="346"/>
      <c r="AP914" s="346"/>
      <c r="AQ914" s="346"/>
      <c r="AR914" s="346"/>
      <c r="AS914" s="346"/>
      <c r="AT914" s="346"/>
    </row>
    <row r="915" spans="1:46" ht="12" customHeight="1" x14ac:dyDescent="0.25">
      <c r="A915" s="346"/>
      <c r="B915" s="346"/>
      <c r="C915" s="346"/>
      <c r="D915" s="346"/>
      <c r="E915" s="346"/>
      <c r="F915" s="346"/>
      <c r="G915" s="346"/>
      <c r="H915" s="346"/>
      <c r="I915" s="346"/>
      <c r="J915" s="346"/>
      <c r="K915" s="346"/>
      <c r="L915" s="346"/>
      <c r="M915" s="346"/>
      <c r="N915" s="346"/>
      <c r="O915" s="346"/>
      <c r="P915" s="346"/>
      <c r="Q915" s="346"/>
      <c r="R915" s="346"/>
      <c r="S915" s="346"/>
      <c r="T915" s="346"/>
      <c r="U915" s="346"/>
      <c r="V915" s="346"/>
      <c r="W915" s="346"/>
      <c r="X915" s="346"/>
      <c r="Y915" s="346"/>
      <c r="Z915" s="346"/>
      <c r="AA915" s="346"/>
      <c r="AB915" s="346"/>
      <c r="AC915" s="346"/>
      <c r="AD915" s="346"/>
      <c r="AE915" s="346"/>
      <c r="AF915" s="346"/>
      <c r="AG915" s="346"/>
      <c r="AH915" s="346"/>
      <c r="AI915" s="346"/>
      <c r="AJ915" s="346"/>
      <c r="AK915" s="346"/>
      <c r="AL915" s="346"/>
      <c r="AM915" s="346"/>
      <c r="AN915" s="346"/>
      <c r="AO915" s="346"/>
      <c r="AP915" s="346"/>
      <c r="AQ915" s="346"/>
      <c r="AR915" s="346"/>
      <c r="AS915" s="346"/>
      <c r="AT915" s="346"/>
    </row>
    <row r="916" spans="1:46" ht="12" customHeight="1" x14ac:dyDescent="0.25">
      <c r="A916" s="346"/>
      <c r="B916" s="346"/>
      <c r="C916" s="346"/>
      <c r="D916" s="346"/>
      <c r="E916" s="346"/>
      <c r="F916" s="346"/>
      <c r="G916" s="346"/>
      <c r="H916" s="346"/>
      <c r="I916" s="346"/>
      <c r="J916" s="346"/>
      <c r="K916" s="346"/>
      <c r="L916" s="346"/>
      <c r="M916" s="346"/>
      <c r="N916" s="346"/>
      <c r="O916" s="346"/>
      <c r="P916" s="346"/>
      <c r="Q916" s="346"/>
      <c r="R916" s="346"/>
      <c r="S916" s="346"/>
      <c r="T916" s="346"/>
      <c r="U916" s="346"/>
      <c r="V916" s="346"/>
      <c r="W916" s="346"/>
      <c r="X916" s="346"/>
      <c r="Y916" s="346"/>
      <c r="Z916" s="346"/>
      <c r="AA916" s="346"/>
      <c r="AB916" s="346"/>
      <c r="AC916" s="346"/>
      <c r="AD916" s="346"/>
      <c r="AE916" s="346"/>
      <c r="AF916" s="346"/>
      <c r="AG916" s="346"/>
      <c r="AH916" s="346"/>
      <c r="AI916" s="346"/>
      <c r="AJ916" s="346"/>
      <c r="AK916" s="346"/>
      <c r="AL916" s="346"/>
      <c r="AM916" s="346"/>
      <c r="AN916" s="346"/>
      <c r="AO916" s="346"/>
      <c r="AP916" s="346"/>
      <c r="AQ916" s="346"/>
      <c r="AR916" s="346"/>
      <c r="AS916" s="346"/>
      <c r="AT916" s="346"/>
    </row>
    <row r="917" spans="1:46" ht="12" customHeight="1" x14ac:dyDescent="0.25">
      <c r="A917" s="346"/>
      <c r="B917" s="346"/>
      <c r="C917" s="346"/>
      <c r="D917" s="346"/>
      <c r="E917" s="346"/>
      <c r="F917" s="346"/>
      <c r="G917" s="346"/>
      <c r="H917" s="346"/>
      <c r="I917" s="346"/>
      <c r="J917" s="346"/>
      <c r="K917" s="346"/>
      <c r="L917" s="346"/>
      <c r="M917" s="346"/>
      <c r="N917" s="346"/>
      <c r="O917" s="346"/>
      <c r="P917" s="346"/>
      <c r="Q917" s="346"/>
      <c r="R917" s="346"/>
      <c r="S917" s="346"/>
      <c r="T917" s="346"/>
      <c r="U917" s="346"/>
      <c r="V917" s="346"/>
      <c r="W917" s="346"/>
      <c r="X917" s="346"/>
      <c r="Y917" s="346"/>
      <c r="Z917" s="346"/>
      <c r="AA917" s="346"/>
      <c r="AB917" s="346"/>
      <c r="AC917" s="346"/>
      <c r="AD917" s="346"/>
      <c r="AE917" s="346"/>
      <c r="AF917" s="346"/>
      <c r="AG917" s="346"/>
      <c r="AH917" s="346"/>
      <c r="AI917" s="346"/>
      <c r="AJ917" s="346"/>
      <c r="AK917" s="346"/>
      <c r="AL917" s="346"/>
      <c r="AM917" s="346"/>
      <c r="AN917" s="346"/>
      <c r="AO917" s="346"/>
      <c r="AP917" s="346"/>
      <c r="AQ917" s="346"/>
      <c r="AR917" s="346"/>
      <c r="AS917" s="346"/>
      <c r="AT917" s="346"/>
    </row>
    <row r="918" spans="1:46" ht="12" customHeight="1" x14ac:dyDescent="0.25">
      <c r="A918" s="346"/>
      <c r="B918" s="346"/>
      <c r="C918" s="346"/>
      <c r="D918" s="346"/>
      <c r="E918" s="346"/>
      <c r="F918" s="346"/>
      <c r="G918" s="346"/>
      <c r="H918" s="346"/>
      <c r="I918" s="346"/>
      <c r="J918" s="346"/>
      <c r="K918" s="346"/>
      <c r="L918" s="346"/>
      <c r="M918" s="346"/>
      <c r="N918" s="346"/>
      <c r="O918" s="346"/>
      <c r="P918" s="346"/>
      <c r="Q918" s="346"/>
      <c r="R918" s="346"/>
      <c r="S918" s="346"/>
      <c r="T918" s="346"/>
      <c r="U918" s="346"/>
      <c r="V918" s="346"/>
      <c r="W918" s="346"/>
      <c r="X918" s="346"/>
      <c r="Y918" s="346"/>
      <c r="Z918" s="346"/>
      <c r="AA918" s="346"/>
      <c r="AB918" s="346"/>
      <c r="AC918" s="346"/>
      <c r="AD918" s="346"/>
      <c r="AE918" s="346"/>
      <c r="AF918" s="346"/>
      <c r="AG918" s="346"/>
      <c r="AH918" s="346"/>
      <c r="AI918" s="346"/>
      <c r="AJ918" s="346"/>
      <c r="AK918" s="346"/>
      <c r="AL918" s="346"/>
      <c r="AM918" s="346"/>
      <c r="AN918" s="346"/>
      <c r="AO918" s="346"/>
      <c r="AP918" s="346"/>
      <c r="AQ918" s="346"/>
      <c r="AR918" s="346"/>
      <c r="AS918" s="346"/>
      <c r="AT918" s="346"/>
    </row>
    <row r="919" spans="1:46" ht="12" customHeight="1" x14ac:dyDescent="0.25">
      <c r="A919" s="346"/>
      <c r="B919" s="346"/>
      <c r="C919" s="346"/>
      <c r="D919" s="346"/>
      <c r="E919" s="346"/>
      <c r="F919" s="346"/>
      <c r="G919" s="346"/>
      <c r="H919" s="346"/>
      <c r="I919" s="346"/>
      <c r="J919" s="346"/>
      <c r="K919" s="346"/>
      <c r="L919" s="346"/>
      <c r="M919" s="346"/>
      <c r="N919" s="346"/>
      <c r="O919" s="346"/>
      <c r="P919" s="346"/>
      <c r="Q919" s="346"/>
      <c r="R919" s="346"/>
      <c r="S919" s="346"/>
      <c r="T919" s="346"/>
      <c r="U919" s="346"/>
      <c r="V919" s="346"/>
      <c r="W919" s="346"/>
      <c r="X919" s="346"/>
      <c r="Y919" s="346"/>
      <c r="Z919" s="346"/>
      <c r="AA919" s="346"/>
      <c r="AB919" s="346"/>
      <c r="AC919" s="346"/>
      <c r="AD919" s="346"/>
      <c r="AE919" s="346"/>
      <c r="AF919" s="346"/>
      <c r="AG919" s="346"/>
      <c r="AH919" s="346"/>
      <c r="AI919" s="346"/>
      <c r="AJ919" s="346"/>
      <c r="AK919" s="346"/>
      <c r="AL919" s="346"/>
      <c r="AM919" s="346"/>
      <c r="AN919" s="346"/>
      <c r="AO919" s="346"/>
      <c r="AP919" s="346"/>
      <c r="AQ919" s="346"/>
      <c r="AR919" s="346"/>
      <c r="AS919" s="346"/>
      <c r="AT919" s="346"/>
    </row>
    <row r="920" spans="1:46" ht="12" customHeight="1" x14ac:dyDescent="0.25">
      <c r="A920" s="346"/>
      <c r="B920" s="346"/>
      <c r="C920" s="346"/>
      <c r="D920" s="346"/>
      <c r="E920" s="346"/>
      <c r="F920" s="346"/>
      <c r="G920" s="346"/>
      <c r="H920" s="346"/>
      <c r="I920" s="346"/>
      <c r="J920" s="346"/>
      <c r="K920" s="346"/>
      <c r="L920" s="346"/>
      <c r="M920" s="346"/>
      <c r="N920" s="346"/>
      <c r="O920" s="346"/>
      <c r="P920" s="346"/>
      <c r="Q920" s="346"/>
      <c r="R920" s="346"/>
      <c r="S920" s="346"/>
      <c r="T920" s="346"/>
      <c r="U920" s="346"/>
      <c r="V920" s="346"/>
      <c r="W920" s="346"/>
      <c r="X920" s="346"/>
      <c r="Y920" s="346"/>
      <c r="Z920" s="346"/>
      <c r="AA920" s="346"/>
      <c r="AB920" s="346"/>
      <c r="AC920" s="346"/>
      <c r="AD920" s="346"/>
      <c r="AE920" s="346"/>
      <c r="AF920" s="346"/>
      <c r="AG920" s="346"/>
      <c r="AH920" s="346"/>
      <c r="AI920" s="346"/>
      <c r="AJ920" s="346"/>
      <c r="AK920" s="346"/>
      <c r="AL920" s="346"/>
      <c r="AM920" s="346"/>
      <c r="AN920" s="346"/>
      <c r="AO920" s="346"/>
      <c r="AP920" s="346"/>
      <c r="AQ920" s="346"/>
      <c r="AR920" s="346"/>
      <c r="AS920" s="346"/>
      <c r="AT920" s="346"/>
    </row>
    <row r="921" spans="1:46" ht="12" customHeight="1" x14ac:dyDescent="0.25">
      <c r="A921" s="346"/>
      <c r="B921" s="346"/>
      <c r="C921" s="346"/>
      <c r="D921" s="346"/>
      <c r="E921" s="346"/>
      <c r="F921" s="346"/>
      <c r="G921" s="346"/>
      <c r="H921" s="346"/>
      <c r="I921" s="346"/>
      <c r="J921" s="346"/>
      <c r="K921" s="346"/>
      <c r="L921" s="346"/>
      <c r="M921" s="346"/>
      <c r="N921" s="346"/>
      <c r="O921" s="346"/>
      <c r="P921" s="346"/>
      <c r="Q921" s="346"/>
      <c r="R921" s="346"/>
      <c r="S921" s="346"/>
      <c r="T921" s="346"/>
      <c r="U921" s="346"/>
      <c r="V921" s="346"/>
      <c r="W921" s="346"/>
      <c r="X921" s="346"/>
      <c r="Y921" s="346"/>
      <c r="Z921" s="346"/>
      <c r="AA921" s="346"/>
      <c r="AB921" s="346"/>
      <c r="AC921" s="346"/>
      <c r="AD921" s="346"/>
      <c r="AE921" s="346"/>
      <c r="AF921" s="346"/>
      <c r="AG921" s="346"/>
      <c r="AH921" s="346"/>
      <c r="AI921" s="346"/>
      <c r="AJ921" s="346"/>
      <c r="AK921" s="346"/>
      <c r="AL921" s="346"/>
      <c r="AM921" s="346"/>
      <c r="AN921" s="346"/>
      <c r="AO921" s="346"/>
      <c r="AP921" s="346"/>
      <c r="AQ921" s="346"/>
      <c r="AR921" s="346"/>
      <c r="AS921" s="346"/>
      <c r="AT921" s="346"/>
    </row>
    <row r="922" spans="1:46" ht="12" customHeight="1" x14ac:dyDescent="0.25">
      <c r="A922" s="346"/>
      <c r="B922" s="346"/>
      <c r="C922" s="346"/>
      <c r="D922" s="346"/>
      <c r="E922" s="346"/>
      <c r="F922" s="346"/>
      <c r="G922" s="346"/>
      <c r="H922" s="346"/>
      <c r="I922" s="346"/>
      <c r="J922" s="346"/>
      <c r="K922" s="346"/>
      <c r="L922" s="346"/>
      <c r="M922" s="346"/>
      <c r="N922" s="346"/>
      <c r="O922" s="346"/>
      <c r="P922" s="346"/>
      <c r="Q922" s="346"/>
      <c r="R922" s="346"/>
      <c r="S922" s="346"/>
      <c r="T922" s="346"/>
      <c r="U922" s="346"/>
      <c r="V922" s="346"/>
      <c r="W922" s="346"/>
      <c r="X922" s="346"/>
      <c r="Y922" s="346"/>
      <c r="Z922" s="346"/>
      <c r="AA922" s="346"/>
      <c r="AB922" s="346"/>
      <c r="AC922" s="346"/>
      <c r="AD922" s="346"/>
      <c r="AE922" s="346"/>
      <c r="AF922" s="346"/>
      <c r="AG922" s="346"/>
      <c r="AH922" s="346"/>
      <c r="AI922" s="346"/>
      <c r="AJ922" s="346"/>
      <c r="AK922" s="346"/>
      <c r="AL922" s="346"/>
      <c r="AM922" s="346"/>
      <c r="AN922" s="346"/>
      <c r="AO922" s="346"/>
      <c r="AP922" s="346"/>
      <c r="AQ922" s="346"/>
      <c r="AR922" s="346"/>
      <c r="AS922" s="346"/>
      <c r="AT922" s="346"/>
    </row>
    <row r="923" spans="1:46" ht="12" customHeight="1" x14ac:dyDescent="0.25">
      <c r="A923" s="346"/>
      <c r="B923" s="346"/>
      <c r="C923" s="346"/>
      <c r="D923" s="346"/>
      <c r="E923" s="346"/>
      <c r="F923" s="346"/>
      <c r="G923" s="346"/>
      <c r="H923" s="346"/>
      <c r="I923" s="346"/>
      <c r="J923" s="346"/>
      <c r="K923" s="346"/>
      <c r="L923" s="346"/>
      <c r="M923" s="346"/>
      <c r="N923" s="346"/>
      <c r="O923" s="346"/>
      <c r="P923" s="346"/>
      <c r="Q923" s="346"/>
      <c r="R923" s="346"/>
      <c r="S923" s="346"/>
      <c r="T923" s="346"/>
      <c r="U923" s="346"/>
      <c r="V923" s="346"/>
      <c r="W923" s="346"/>
      <c r="X923" s="346"/>
      <c r="Y923" s="346"/>
      <c r="Z923" s="346"/>
      <c r="AA923" s="346"/>
      <c r="AB923" s="346"/>
      <c r="AC923" s="346"/>
      <c r="AD923" s="346"/>
      <c r="AE923" s="346"/>
      <c r="AF923" s="346"/>
      <c r="AG923" s="346"/>
      <c r="AH923" s="346"/>
      <c r="AI923" s="346"/>
      <c r="AJ923" s="346"/>
      <c r="AK923" s="346"/>
      <c r="AL923" s="346"/>
      <c r="AM923" s="346"/>
      <c r="AN923" s="346"/>
      <c r="AO923" s="346"/>
      <c r="AP923" s="346"/>
      <c r="AQ923" s="346"/>
      <c r="AR923" s="346"/>
      <c r="AS923" s="346"/>
      <c r="AT923" s="346"/>
    </row>
    <row r="924" spans="1:46" ht="12" customHeight="1" x14ac:dyDescent="0.25">
      <c r="A924" s="346"/>
      <c r="B924" s="346"/>
      <c r="C924" s="346"/>
      <c r="D924" s="346"/>
      <c r="E924" s="346"/>
      <c r="F924" s="346"/>
      <c r="G924" s="346"/>
      <c r="H924" s="346"/>
      <c r="I924" s="346"/>
      <c r="J924" s="346"/>
      <c r="K924" s="346"/>
      <c r="L924" s="346"/>
      <c r="M924" s="346"/>
      <c r="N924" s="346"/>
      <c r="O924" s="346"/>
      <c r="P924" s="346"/>
      <c r="Q924" s="346"/>
      <c r="R924" s="346"/>
      <c r="S924" s="346"/>
      <c r="T924" s="346"/>
      <c r="U924" s="346"/>
      <c r="V924" s="346"/>
      <c r="W924" s="346"/>
      <c r="X924" s="346"/>
      <c r="Y924" s="346"/>
      <c r="Z924" s="346"/>
      <c r="AA924" s="346"/>
      <c r="AB924" s="346"/>
      <c r="AC924" s="346"/>
      <c r="AD924" s="346"/>
      <c r="AE924" s="346"/>
      <c r="AF924" s="346"/>
      <c r="AG924" s="346"/>
      <c r="AH924" s="346"/>
      <c r="AI924" s="346"/>
      <c r="AJ924" s="346"/>
      <c r="AK924" s="346"/>
      <c r="AL924" s="346"/>
      <c r="AM924" s="346"/>
      <c r="AN924" s="346"/>
      <c r="AO924" s="346"/>
      <c r="AP924" s="346"/>
      <c r="AQ924" s="346"/>
      <c r="AR924" s="346"/>
      <c r="AS924" s="346"/>
      <c r="AT924" s="346"/>
    </row>
    <row r="925" spans="1:46" ht="12" customHeight="1" x14ac:dyDescent="0.25">
      <c r="A925" s="346"/>
      <c r="B925" s="346"/>
      <c r="C925" s="346"/>
      <c r="D925" s="346"/>
      <c r="E925" s="346"/>
      <c r="F925" s="346"/>
      <c r="G925" s="346"/>
      <c r="H925" s="346"/>
      <c r="I925" s="346"/>
      <c r="J925" s="346"/>
      <c r="K925" s="346"/>
      <c r="L925" s="346"/>
      <c r="M925" s="346"/>
      <c r="N925" s="346"/>
      <c r="O925" s="346"/>
      <c r="P925" s="346"/>
      <c r="Q925" s="346"/>
      <c r="R925" s="346"/>
      <c r="S925" s="346"/>
      <c r="T925" s="346"/>
      <c r="U925" s="346"/>
      <c r="V925" s="346"/>
      <c r="W925" s="346"/>
      <c r="X925" s="346"/>
      <c r="Y925" s="346"/>
      <c r="Z925" s="346"/>
      <c r="AA925" s="346"/>
      <c r="AB925" s="346"/>
      <c r="AC925" s="346"/>
      <c r="AD925" s="346"/>
      <c r="AE925" s="346"/>
      <c r="AF925" s="346"/>
      <c r="AG925" s="346"/>
      <c r="AH925" s="346"/>
      <c r="AI925" s="346"/>
      <c r="AJ925" s="346"/>
      <c r="AK925" s="346"/>
      <c r="AL925" s="346"/>
      <c r="AM925" s="346"/>
      <c r="AN925" s="346"/>
      <c r="AO925" s="346"/>
      <c r="AP925" s="346"/>
      <c r="AQ925" s="346"/>
      <c r="AR925" s="346"/>
      <c r="AS925" s="346"/>
      <c r="AT925" s="346"/>
    </row>
    <row r="926" spans="1:46" ht="12" customHeight="1" x14ac:dyDescent="0.25">
      <c r="A926" s="346"/>
      <c r="B926" s="346"/>
      <c r="C926" s="346"/>
      <c r="D926" s="346"/>
      <c r="E926" s="346"/>
      <c r="F926" s="346"/>
      <c r="G926" s="346"/>
      <c r="H926" s="346"/>
      <c r="I926" s="346"/>
      <c r="J926" s="346"/>
      <c r="K926" s="346"/>
      <c r="L926" s="346"/>
      <c r="M926" s="346"/>
      <c r="N926" s="346"/>
      <c r="O926" s="346"/>
      <c r="P926" s="346"/>
      <c r="Q926" s="346"/>
      <c r="R926" s="346"/>
      <c r="S926" s="346"/>
      <c r="T926" s="346"/>
      <c r="U926" s="346"/>
      <c r="V926" s="346"/>
      <c r="W926" s="346"/>
      <c r="X926" s="346"/>
      <c r="Y926" s="346"/>
      <c r="Z926" s="346"/>
      <c r="AA926" s="346"/>
      <c r="AB926" s="346"/>
      <c r="AC926" s="346"/>
      <c r="AD926" s="346"/>
      <c r="AE926" s="346"/>
      <c r="AF926" s="346"/>
      <c r="AG926" s="346"/>
      <c r="AH926" s="346"/>
      <c r="AI926" s="346"/>
      <c r="AJ926" s="346"/>
      <c r="AK926" s="346"/>
      <c r="AL926" s="346"/>
      <c r="AM926" s="346"/>
      <c r="AN926" s="346"/>
      <c r="AO926" s="346"/>
      <c r="AP926" s="346"/>
      <c r="AQ926" s="346"/>
      <c r="AR926" s="346"/>
      <c r="AS926" s="346"/>
      <c r="AT926" s="346"/>
    </row>
    <row r="927" spans="1:46" ht="12" customHeight="1" x14ac:dyDescent="0.25">
      <c r="A927" s="346"/>
      <c r="B927" s="346"/>
      <c r="C927" s="346"/>
      <c r="D927" s="346"/>
      <c r="E927" s="346"/>
      <c r="F927" s="346"/>
      <c r="G927" s="346"/>
      <c r="H927" s="346"/>
      <c r="I927" s="346"/>
      <c r="J927" s="346"/>
      <c r="K927" s="346"/>
      <c r="L927" s="346"/>
      <c r="M927" s="346"/>
      <c r="N927" s="346"/>
      <c r="O927" s="346"/>
      <c r="P927" s="346"/>
      <c r="Q927" s="346"/>
      <c r="R927" s="346"/>
      <c r="S927" s="346"/>
      <c r="T927" s="346"/>
      <c r="U927" s="346"/>
      <c r="V927" s="346"/>
      <c r="W927" s="346"/>
      <c r="X927" s="346"/>
      <c r="Y927" s="346"/>
      <c r="Z927" s="346"/>
      <c r="AA927" s="346"/>
      <c r="AB927" s="346"/>
      <c r="AC927" s="346"/>
      <c r="AD927" s="346"/>
      <c r="AE927" s="346"/>
      <c r="AF927" s="346"/>
      <c r="AG927" s="346"/>
      <c r="AH927" s="346"/>
      <c r="AI927" s="346"/>
      <c r="AJ927" s="346"/>
      <c r="AK927" s="346"/>
      <c r="AL927" s="346"/>
      <c r="AM927" s="346"/>
      <c r="AN927" s="346"/>
      <c r="AO927" s="346"/>
      <c r="AP927" s="346"/>
      <c r="AQ927" s="346"/>
      <c r="AR927" s="346"/>
      <c r="AS927" s="346"/>
      <c r="AT927" s="346"/>
    </row>
    <row r="928" spans="1:46" ht="12" customHeight="1" x14ac:dyDescent="0.25">
      <c r="A928" s="346"/>
      <c r="B928" s="346"/>
      <c r="C928" s="346"/>
      <c r="D928" s="346"/>
      <c r="E928" s="346"/>
      <c r="F928" s="346"/>
      <c r="G928" s="346"/>
      <c r="H928" s="346"/>
      <c r="I928" s="346"/>
      <c r="J928" s="346"/>
      <c r="K928" s="346"/>
      <c r="L928" s="346"/>
      <c r="M928" s="346"/>
      <c r="N928" s="346"/>
      <c r="O928" s="346"/>
      <c r="P928" s="346"/>
      <c r="Q928" s="346"/>
      <c r="R928" s="346"/>
      <c r="S928" s="346"/>
      <c r="T928" s="346"/>
      <c r="U928" s="346"/>
      <c r="V928" s="346"/>
      <c r="W928" s="346"/>
      <c r="X928" s="346"/>
      <c r="Y928" s="346"/>
      <c r="Z928" s="346"/>
      <c r="AA928" s="346"/>
      <c r="AB928" s="346"/>
      <c r="AC928" s="346"/>
      <c r="AD928" s="346"/>
      <c r="AE928" s="346"/>
      <c r="AF928" s="346"/>
      <c r="AG928" s="346"/>
      <c r="AH928" s="346"/>
      <c r="AI928" s="346"/>
      <c r="AJ928" s="346"/>
      <c r="AK928" s="346"/>
      <c r="AL928" s="346"/>
      <c r="AM928" s="346"/>
      <c r="AN928" s="346"/>
      <c r="AO928" s="346"/>
      <c r="AP928" s="346"/>
      <c r="AQ928" s="346"/>
      <c r="AR928" s="346"/>
      <c r="AS928" s="346"/>
      <c r="AT928" s="346"/>
    </row>
    <row r="929" spans="1:46" ht="12" customHeight="1" x14ac:dyDescent="0.25">
      <c r="A929" s="346"/>
      <c r="B929" s="346"/>
      <c r="C929" s="346"/>
      <c r="D929" s="346"/>
      <c r="E929" s="346"/>
      <c r="F929" s="346"/>
      <c r="G929" s="346"/>
      <c r="H929" s="346"/>
      <c r="I929" s="346"/>
      <c r="J929" s="346"/>
      <c r="K929" s="346"/>
      <c r="L929" s="346"/>
      <c r="M929" s="346"/>
      <c r="N929" s="346"/>
      <c r="O929" s="346"/>
      <c r="P929" s="346"/>
      <c r="Q929" s="346"/>
      <c r="R929" s="346"/>
      <c r="S929" s="346"/>
      <c r="T929" s="346"/>
      <c r="U929" s="346"/>
      <c r="V929" s="346"/>
      <c r="W929" s="346"/>
      <c r="X929" s="346"/>
      <c r="Y929" s="346"/>
      <c r="Z929" s="346"/>
      <c r="AA929" s="346"/>
      <c r="AB929" s="346"/>
      <c r="AC929" s="346"/>
      <c r="AD929" s="346"/>
      <c r="AE929" s="346"/>
      <c r="AF929" s="346"/>
      <c r="AG929" s="346"/>
      <c r="AH929" s="346"/>
      <c r="AI929" s="346"/>
      <c r="AJ929" s="346"/>
      <c r="AK929" s="346"/>
      <c r="AL929" s="346"/>
      <c r="AM929" s="346"/>
      <c r="AN929" s="346"/>
      <c r="AO929" s="346"/>
      <c r="AP929" s="346"/>
      <c r="AQ929" s="346"/>
      <c r="AR929" s="346"/>
      <c r="AS929" s="346"/>
      <c r="AT929" s="346"/>
    </row>
    <row r="930" spans="1:46" ht="12" customHeight="1" x14ac:dyDescent="0.25">
      <c r="A930" s="346"/>
      <c r="B930" s="346"/>
      <c r="C930" s="346"/>
      <c r="D930" s="346"/>
      <c r="E930" s="346"/>
      <c r="F930" s="346"/>
      <c r="G930" s="346"/>
      <c r="H930" s="346"/>
      <c r="I930" s="346"/>
      <c r="J930" s="346"/>
      <c r="K930" s="346"/>
      <c r="L930" s="346"/>
      <c r="M930" s="346"/>
      <c r="N930" s="346"/>
      <c r="O930" s="346"/>
      <c r="P930" s="346"/>
      <c r="Q930" s="346"/>
      <c r="R930" s="346"/>
      <c r="S930" s="346"/>
      <c r="T930" s="346"/>
      <c r="U930" s="346"/>
      <c r="V930" s="346"/>
      <c r="W930" s="346"/>
      <c r="X930" s="346"/>
      <c r="Y930" s="346"/>
      <c r="Z930" s="346"/>
      <c r="AA930" s="346"/>
      <c r="AB930" s="346"/>
      <c r="AC930" s="346"/>
      <c r="AD930" s="346"/>
      <c r="AE930" s="346"/>
      <c r="AF930" s="346"/>
      <c r="AG930" s="346"/>
      <c r="AH930" s="346"/>
      <c r="AI930" s="346"/>
      <c r="AJ930" s="346"/>
      <c r="AK930" s="346"/>
      <c r="AL930" s="346"/>
      <c r="AM930" s="346"/>
      <c r="AN930" s="346"/>
      <c r="AO930" s="346"/>
      <c r="AP930" s="346"/>
      <c r="AQ930" s="346"/>
      <c r="AR930" s="346"/>
      <c r="AS930" s="346"/>
      <c r="AT930" s="346"/>
    </row>
    <row r="931" spans="1:46" ht="12" customHeight="1" x14ac:dyDescent="0.25">
      <c r="A931" s="346"/>
      <c r="B931" s="346"/>
      <c r="C931" s="346"/>
      <c r="D931" s="346"/>
      <c r="E931" s="346"/>
      <c r="F931" s="346"/>
      <c r="G931" s="346"/>
      <c r="H931" s="346"/>
      <c r="I931" s="346"/>
      <c r="J931" s="346"/>
      <c r="K931" s="346"/>
      <c r="L931" s="346"/>
      <c r="M931" s="346"/>
      <c r="N931" s="346"/>
      <c r="O931" s="346"/>
      <c r="P931" s="346"/>
      <c r="Q931" s="346"/>
      <c r="R931" s="346"/>
      <c r="S931" s="346"/>
      <c r="T931" s="346"/>
      <c r="U931" s="346"/>
      <c r="V931" s="346"/>
      <c r="W931" s="346"/>
      <c r="X931" s="346"/>
      <c r="Y931" s="346"/>
      <c r="Z931" s="346"/>
      <c r="AA931" s="346"/>
      <c r="AB931" s="346"/>
      <c r="AC931" s="346"/>
      <c r="AD931" s="346"/>
      <c r="AE931" s="346"/>
      <c r="AF931" s="346"/>
      <c r="AG931" s="346"/>
      <c r="AH931" s="346"/>
      <c r="AI931" s="346"/>
      <c r="AJ931" s="346"/>
      <c r="AK931" s="346"/>
      <c r="AL931" s="346"/>
      <c r="AM931" s="346"/>
      <c r="AN931" s="346"/>
      <c r="AO931" s="346"/>
      <c r="AP931" s="346"/>
      <c r="AQ931" s="346"/>
      <c r="AR931" s="346"/>
      <c r="AS931" s="346"/>
      <c r="AT931" s="346"/>
    </row>
    <row r="932" spans="1:46" ht="12" customHeight="1" x14ac:dyDescent="0.25">
      <c r="A932" s="346"/>
      <c r="B932" s="346"/>
      <c r="C932" s="346"/>
      <c r="D932" s="346"/>
      <c r="E932" s="346"/>
      <c r="F932" s="346"/>
      <c r="G932" s="346"/>
      <c r="H932" s="346"/>
      <c r="I932" s="346"/>
      <c r="J932" s="346"/>
      <c r="K932" s="346"/>
      <c r="L932" s="346"/>
      <c r="M932" s="346"/>
      <c r="N932" s="346"/>
      <c r="O932" s="346"/>
      <c r="P932" s="346"/>
      <c r="Q932" s="346"/>
      <c r="R932" s="346"/>
      <c r="S932" s="346"/>
      <c r="T932" s="346"/>
      <c r="U932" s="346"/>
      <c r="V932" s="346"/>
      <c r="W932" s="346"/>
      <c r="X932" s="346"/>
      <c r="Y932" s="346"/>
      <c r="Z932" s="346"/>
      <c r="AA932" s="346"/>
      <c r="AB932" s="346"/>
      <c r="AC932" s="346"/>
      <c r="AD932" s="346"/>
      <c r="AE932" s="346"/>
      <c r="AF932" s="346"/>
      <c r="AG932" s="346"/>
      <c r="AH932" s="346"/>
      <c r="AI932" s="346"/>
      <c r="AJ932" s="346"/>
      <c r="AK932" s="346"/>
      <c r="AL932" s="346"/>
      <c r="AM932" s="346"/>
      <c r="AN932" s="346"/>
      <c r="AO932" s="346"/>
      <c r="AP932" s="346"/>
      <c r="AQ932" s="346"/>
      <c r="AR932" s="346"/>
      <c r="AS932" s="346"/>
      <c r="AT932" s="346"/>
    </row>
    <row r="933" spans="1:46" ht="12" customHeight="1" x14ac:dyDescent="0.25">
      <c r="A933" s="346"/>
      <c r="B933" s="346"/>
      <c r="C933" s="346"/>
      <c r="D933" s="346"/>
      <c r="E933" s="346"/>
      <c r="F933" s="346"/>
      <c r="G933" s="346"/>
      <c r="H933" s="346"/>
      <c r="I933" s="346"/>
      <c r="J933" s="346"/>
      <c r="K933" s="346"/>
      <c r="L933" s="346"/>
      <c r="M933" s="346"/>
      <c r="N933" s="346"/>
      <c r="O933" s="346"/>
      <c r="P933" s="346"/>
      <c r="Q933" s="346"/>
      <c r="R933" s="346"/>
      <c r="S933" s="346"/>
      <c r="T933" s="346"/>
      <c r="U933" s="346"/>
      <c r="V933" s="346"/>
      <c r="W933" s="346"/>
      <c r="X933" s="346"/>
      <c r="Y933" s="346"/>
      <c r="Z933" s="346"/>
      <c r="AA933" s="346"/>
      <c r="AB933" s="346"/>
      <c r="AC933" s="346"/>
      <c r="AD933" s="346"/>
      <c r="AE933" s="346"/>
      <c r="AF933" s="346"/>
      <c r="AG933" s="346"/>
      <c r="AH933" s="346"/>
      <c r="AI933" s="346"/>
      <c r="AJ933" s="346"/>
      <c r="AK933" s="346"/>
      <c r="AL933" s="346"/>
      <c r="AM933" s="346"/>
      <c r="AN933" s="346"/>
      <c r="AO933" s="346"/>
      <c r="AP933" s="346"/>
      <c r="AQ933" s="346"/>
      <c r="AR933" s="346"/>
      <c r="AS933" s="346"/>
      <c r="AT933" s="346"/>
    </row>
    <row r="934" spans="1:46" ht="12" customHeight="1" x14ac:dyDescent="0.25">
      <c r="A934" s="346"/>
      <c r="B934" s="346"/>
      <c r="C934" s="346"/>
      <c r="D934" s="346"/>
      <c r="E934" s="346"/>
      <c r="F934" s="346"/>
      <c r="G934" s="346"/>
      <c r="H934" s="346"/>
      <c r="I934" s="346"/>
      <c r="J934" s="346"/>
      <c r="K934" s="346"/>
      <c r="L934" s="346"/>
      <c r="M934" s="346"/>
      <c r="N934" s="346"/>
      <c r="O934" s="346"/>
      <c r="P934" s="346"/>
      <c r="Q934" s="346"/>
      <c r="R934" s="346"/>
      <c r="S934" s="346"/>
      <c r="T934" s="346"/>
      <c r="U934" s="346"/>
      <c r="V934" s="346"/>
      <c r="W934" s="346"/>
      <c r="X934" s="346"/>
      <c r="Y934" s="346"/>
      <c r="Z934" s="346"/>
      <c r="AA934" s="346"/>
      <c r="AB934" s="346"/>
      <c r="AC934" s="346"/>
      <c r="AD934" s="346"/>
      <c r="AE934" s="346"/>
      <c r="AF934" s="346"/>
      <c r="AG934" s="346"/>
      <c r="AH934" s="346"/>
      <c r="AI934" s="346"/>
      <c r="AJ934" s="346"/>
      <c r="AK934" s="346"/>
      <c r="AL934" s="346"/>
      <c r="AM934" s="346"/>
      <c r="AN934" s="346"/>
      <c r="AO934" s="346"/>
      <c r="AP934" s="346"/>
      <c r="AQ934" s="346"/>
      <c r="AR934" s="346"/>
      <c r="AS934" s="346"/>
      <c r="AT934" s="346"/>
    </row>
    <row r="935" spans="1:46" ht="12" customHeight="1" x14ac:dyDescent="0.25">
      <c r="A935" s="346"/>
      <c r="B935" s="346"/>
      <c r="C935" s="346"/>
      <c r="D935" s="346"/>
      <c r="E935" s="346"/>
      <c r="F935" s="346"/>
      <c r="G935" s="346"/>
      <c r="H935" s="346"/>
      <c r="I935" s="346"/>
      <c r="J935" s="346"/>
      <c r="K935" s="346"/>
      <c r="L935" s="346"/>
      <c r="M935" s="346"/>
      <c r="N935" s="346"/>
      <c r="O935" s="346"/>
      <c r="P935" s="346"/>
      <c r="Q935" s="346"/>
      <c r="R935" s="346"/>
      <c r="S935" s="346"/>
      <c r="T935" s="346"/>
      <c r="U935" s="346"/>
      <c r="V935" s="346"/>
      <c r="W935" s="346"/>
      <c r="X935" s="346"/>
      <c r="Y935" s="346"/>
      <c r="Z935" s="346"/>
      <c r="AA935" s="346"/>
      <c r="AB935" s="346"/>
      <c r="AC935" s="346"/>
      <c r="AD935" s="346"/>
      <c r="AE935" s="346"/>
      <c r="AF935" s="346"/>
      <c r="AG935" s="346"/>
      <c r="AH935" s="346"/>
      <c r="AI935" s="346"/>
      <c r="AJ935" s="346"/>
      <c r="AK935" s="346"/>
      <c r="AL935" s="346"/>
      <c r="AM935" s="346"/>
      <c r="AN935" s="346"/>
      <c r="AO935" s="346"/>
      <c r="AP935" s="346"/>
      <c r="AQ935" s="346"/>
      <c r="AR935" s="346"/>
      <c r="AS935" s="346"/>
      <c r="AT935" s="346"/>
    </row>
    <row r="936" spans="1:46" ht="12" customHeight="1" x14ac:dyDescent="0.25">
      <c r="A936" s="346"/>
      <c r="B936" s="346"/>
      <c r="C936" s="346"/>
      <c r="D936" s="346"/>
      <c r="E936" s="346"/>
      <c r="F936" s="346"/>
      <c r="G936" s="346"/>
      <c r="H936" s="346"/>
      <c r="I936" s="346"/>
      <c r="J936" s="346"/>
      <c r="K936" s="346"/>
      <c r="L936" s="346"/>
      <c r="M936" s="346"/>
      <c r="N936" s="346"/>
      <c r="O936" s="346"/>
      <c r="P936" s="346"/>
      <c r="Q936" s="346"/>
      <c r="R936" s="346"/>
      <c r="S936" s="346"/>
      <c r="T936" s="346"/>
      <c r="U936" s="346"/>
      <c r="V936" s="346"/>
      <c r="W936" s="346"/>
      <c r="X936" s="346"/>
      <c r="Y936" s="346"/>
      <c r="Z936" s="346"/>
      <c r="AA936" s="346"/>
      <c r="AB936" s="346"/>
      <c r="AC936" s="346"/>
      <c r="AD936" s="346"/>
      <c r="AE936" s="346"/>
      <c r="AF936" s="346"/>
      <c r="AG936" s="346"/>
      <c r="AH936" s="346"/>
      <c r="AI936" s="346"/>
      <c r="AJ936" s="346"/>
      <c r="AK936" s="346"/>
      <c r="AL936" s="346"/>
      <c r="AM936" s="346"/>
      <c r="AN936" s="346"/>
      <c r="AO936" s="346"/>
      <c r="AP936" s="346"/>
      <c r="AQ936" s="346"/>
      <c r="AR936" s="346"/>
      <c r="AS936" s="346"/>
      <c r="AT936" s="346"/>
    </row>
    <row r="937" spans="1:46" ht="12" customHeight="1" x14ac:dyDescent="0.25">
      <c r="A937" s="346"/>
      <c r="B937" s="346"/>
      <c r="C937" s="346"/>
      <c r="D937" s="346"/>
      <c r="E937" s="346"/>
      <c r="F937" s="346"/>
      <c r="G937" s="346"/>
      <c r="H937" s="346"/>
      <c r="I937" s="346"/>
      <c r="J937" s="346"/>
      <c r="K937" s="346"/>
      <c r="L937" s="346"/>
      <c r="M937" s="346"/>
      <c r="N937" s="346"/>
      <c r="O937" s="346"/>
      <c r="P937" s="346"/>
      <c r="Q937" s="346"/>
      <c r="R937" s="346"/>
      <c r="S937" s="346"/>
      <c r="T937" s="346"/>
      <c r="U937" s="346"/>
      <c r="V937" s="346"/>
      <c r="W937" s="346"/>
      <c r="X937" s="346"/>
      <c r="Y937" s="346"/>
      <c r="Z937" s="346"/>
      <c r="AA937" s="346"/>
      <c r="AB937" s="346"/>
      <c r="AC937" s="346"/>
      <c r="AD937" s="346"/>
      <c r="AE937" s="346"/>
      <c r="AF937" s="346"/>
      <c r="AG937" s="346"/>
      <c r="AH937" s="346"/>
      <c r="AI937" s="346"/>
      <c r="AJ937" s="346"/>
      <c r="AK937" s="346"/>
      <c r="AL937" s="346"/>
      <c r="AM937" s="346"/>
      <c r="AN937" s="346"/>
      <c r="AO937" s="346"/>
      <c r="AP937" s="346"/>
      <c r="AQ937" s="346"/>
      <c r="AR937" s="346"/>
      <c r="AS937" s="346"/>
      <c r="AT937" s="346"/>
    </row>
    <row r="938" spans="1:46" ht="12" customHeight="1" x14ac:dyDescent="0.25">
      <c r="A938" s="346"/>
      <c r="B938" s="346"/>
      <c r="C938" s="346"/>
      <c r="D938" s="346"/>
      <c r="E938" s="346"/>
      <c r="F938" s="346"/>
      <c r="G938" s="346"/>
      <c r="H938" s="346"/>
      <c r="I938" s="346"/>
      <c r="J938" s="346"/>
      <c r="K938" s="346"/>
      <c r="L938" s="346"/>
      <c r="M938" s="346"/>
      <c r="N938" s="346"/>
      <c r="O938" s="346"/>
      <c r="P938" s="346"/>
      <c r="Q938" s="346"/>
      <c r="R938" s="346"/>
      <c r="S938" s="346"/>
      <c r="T938" s="346"/>
      <c r="U938" s="346"/>
      <c r="V938" s="346"/>
      <c r="W938" s="346"/>
      <c r="X938" s="346"/>
      <c r="Y938" s="346"/>
      <c r="Z938" s="346"/>
      <c r="AA938" s="346"/>
      <c r="AB938" s="346"/>
      <c r="AC938" s="346"/>
      <c r="AD938" s="346"/>
      <c r="AE938" s="346"/>
      <c r="AF938" s="346"/>
      <c r="AG938" s="346"/>
      <c r="AH938" s="346"/>
      <c r="AI938" s="346"/>
      <c r="AJ938" s="346"/>
      <c r="AK938" s="346"/>
      <c r="AL938" s="346"/>
      <c r="AM938" s="346"/>
      <c r="AN938" s="346"/>
      <c r="AO938" s="346"/>
      <c r="AP938" s="346"/>
      <c r="AQ938" s="346"/>
      <c r="AR938" s="346"/>
      <c r="AS938" s="346"/>
      <c r="AT938" s="346"/>
    </row>
    <row r="939" spans="1:46" ht="12" customHeight="1" x14ac:dyDescent="0.25">
      <c r="A939" s="346"/>
      <c r="B939" s="346"/>
      <c r="C939" s="346"/>
      <c r="D939" s="346"/>
      <c r="E939" s="346"/>
      <c r="F939" s="346"/>
      <c r="G939" s="346"/>
      <c r="H939" s="346"/>
      <c r="I939" s="346"/>
      <c r="J939" s="346"/>
      <c r="K939" s="346"/>
      <c r="L939" s="346"/>
      <c r="M939" s="346"/>
      <c r="N939" s="346"/>
      <c r="O939" s="346"/>
      <c r="P939" s="346"/>
      <c r="Q939" s="346"/>
      <c r="R939" s="346"/>
      <c r="S939" s="346"/>
      <c r="T939" s="346"/>
      <c r="U939" s="346"/>
      <c r="V939" s="346"/>
      <c r="W939" s="346"/>
      <c r="X939" s="346"/>
      <c r="Y939" s="346"/>
      <c r="Z939" s="346"/>
      <c r="AA939" s="346"/>
      <c r="AB939" s="346"/>
      <c r="AC939" s="346"/>
      <c r="AD939" s="346"/>
      <c r="AE939" s="346"/>
      <c r="AF939" s="346"/>
      <c r="AG939" s="346"/>
      <c r="AH939" s="346"/>
      <c r="AI939" s="346"/>
      <c r="AJ939" s="346"/>
      <c r="AK939" s="346"/>
      <c r="AL939" s="346"/>
      <c r="AM939" s="346"/>
      <c r="AN939" s="346"/>
      <c r="AO939" s="346"/>
      <c r="AP939" s="346"/>
      <c r="AQ939" s="346"/>
      <c r="AR939" s="346"/>
      <c r="AS939" s="346"/>
      <c r="AT939" s="346"/>
    </row>
    <row r="940" spans="1:46" ht="12" customHeight="1" x14ac:dyDescent="0.25">
      <c r="A940" s="346"/>
      <c r="B940" s="346"/>
      <c r="C940" s="346"/>
      <c r="D940" s="346"/>
      <c r="E940" s="346"/>
      <c r="F940" s="346"/>
      <c r="G940" s="346"/>
      <c r="H940" s="346"/>
      <c r="I940" s="346"/>
      <c r="J940" s="346"/>
      <c r="K940" s="346"/>
      <c r="L940" s="346"/>
      <c r="M940" s="346"/>
      <c r="N940" s="346"/>
      <c r="O940" s="346"/>
      <c r="P940" s="346"/>
      <c r="Q940" s="346"/>
      <c r="R940" s="346"/>
      <c r="S940" s="346"/>
      <c r="T940" s="346"/>
      <c r="U940" s="346"/>
      <c r="V940" s="346"/>
      <c r="W940" s="346"/>
      <c r="X940" s="346"/>
      <c r="Y940" s="346"/>
      <c r="Z940" s="346"/>
      <c r="AA940" s="346"/>
      <c r="AB940" s="346"/>
      <c r="AC940" s="346"/>
      <c r="AD940" s="346"/>
      <c r="AE940" s="346"/>
      <c r="AF940" s="346"/>
      <c r="AG940" s="346"/>
      <c r="AH940" s="346"/>
      <c r="AI940" s="346"/>
      <c r="AJ940" s="346"/>
      <c r="AK940" s="346"/>
      <c r="AL940" s="346"/>
      <c r="AM940" s="346"/>
      <c r="AN940" s="346"/>
      <c r="AO940" s="346"/>
      <c r="AP940" s="346"/>
      <c r="AQ940" s="346"/>
      <c r="AR940" s="346"/>
      <c r="AS940" s="346"/>
      <c r="AT940" s="346"/>
    </row>
    <row r="941" spans="1:46" ht="12" customHeight="1" x14ac:dyDescent="0.25">
      <c r="A941" s="346"/>
      <c r="B941" s="346"/>
      <c r="C941" s="346"/>
      <c r="D941" s="346"/>
      <c r="E941" s="346"/>
      <c r="F941" s="346"/>
      <c r="G941" s="346"/>
      <c r="H941" s="346"/>
      <c r="I941" s="346"/>
      <c r="J941" s="346"/>
      <c r="K941" s="346"/>
      <c r="L941" s="346"/>
      <c r="M941" s="346"/>
      <c r="N941" s="346"/>
      <c r="O941" s="346"/>
      <c r="P941" s="346"/>
      <c r="Q941" s="346"/>
      <c r="R941" s="346"/>
      <c r="S941" s="346"/>
      <c r="T941" s="346"/>
      <c r="U941" s="346"/>
      <c r="V941" s="346"/>
      <c r="W941" s="346"/>
      <c r="X941" s="346"/>
      <c r="Y941" s="346"/>
      <c r="Z941" s="346"/>
      <c r="AA941" s="346"/>
      <c r="AB941" s="346"/>
      <c r="AC941" s="346"/>
      <c r="AD941" s="346"/>
      <c r="AE941" s="346"/>
      <c r="AF941" s="346"/>
      <c r="AG941" s="346"/>
      <c r="AH941" s="346"/>
      <c r="AI941" s="346"/>
      <c r="AJ941" s="346"/>
      <c r="AK941" s="346"/>
      <c r="AL941" s="346"/>
      <c r="AM941" s="346"/>
      <c r="AN941" s="346"/>
      <c r="AO941" s="346"/>
      <c r="AP941" s="346"/>
      <c r="AQ941" s="346"/>
      <c r="AR941" s="346"/>
      <c r="AS941" s="346"/>
      <c r="AT941" s="346"/>
    </row>
    <row r="942" spans="1:46" ht="12" customHeight="1" x14ac:dyDescent="0.25">
      <c r="A942" s="346"/>
      <c r="B942" s="346"/>
      <c r="C942" s="346"/>
      <c r="D942" s="346"/>
      <c r="E942" s="346"/>
      <c r="F942" s="346"/>
      <c r="G942" s="346"/>
      <c r="H942" s="346"/>
      <c r="I942" s="346"/>
      <c r="J942" s="346"/>
      <c r="K942" s="346"/>
      <c r="L942" s="346"/>
      <c r="M942" s="346"/>
      <c r="N942" s="346"/>
      <c r="O942" s="346"/>
      <c r="P942" s="346"/>
      <c r="Q942" s="346"/>
      <c r="R942" s="346"/>
      <c r="S942" s="346"/>
      <c r="T942" s="346"/>
      <c r="U942" s="346"/>
      <c r="V942" s="346"/>
      <c r="W942" s="346"/>
      <c r="X942" s="346"/>
      <c r="Y942" s="346"/>
      <c r="Z942" s="346"/>
      <c r="AA942" s="346"/>
      <c r="AB942" s="346"/>
      <c r="AC942" s="346"/>
      <c r="AD942" s="346"/>
      <c r="AE942" s="346"/>
      <c r="AF942" s="346"/>
      <c r="AG942" s="346"/>
      <c r="AH942" s="346"/>
      <c r="AI942" s="346"/>
      <c r="AJ942" s="346"/>
      <c r="AK942" s="346"/>
      <c r="AL942" s="346"/>
      <c r="AM942" s="346"/>
      <c r="AN942" s="346"/>
      <c r="AO942" s="346"/>
      <c r="AP942" s="346"/>
      <c r="AQ942" s="346"/>
      <c r="AR942" s="346"/>
      <c r="AS942" s="346"/>
      <c r="AT942" s="346"/>
    </row>
    <row r="943" spans="1:46" ht="12" customHeight="1" x14ac:dyDescent="0.25">
      <c r="A943" s="346"/>
      <c r="B943" s="346"/>
      <c r="C943" s="346"/>
      <c r="D943" s="346"/>
      <c r="E943" s="346"/>
      <c r="F943" s="346"/>
      <c r="G943" s="346"/>
      <c r="H943" s="346"/>
      <c r="I943" s="346"/>
      <c r="J943" s="346"/>
      <c r="K943" s="346"/>
      <c r="L943" s="346"/>
      <c r="M943" s="346"/>
      <c r="N943" s="346"/>
      <c r="O943" s="346"/>
      <c r="P943" s="346"/>
      <c r="Q943" s="346"/>
      <c r="R943" s="346"/>
      <c r="S943" s="346"/>
      <c r="T943" s="346"/>
      <c r="U943" s="346"/>
      <c r="V943" s="346"/>
      <c r="W943" s="346"/>
      <c r="X943" s="346"/>
      <c r="Y943" s="346"/>
      <c r="Z943" s="346"/>
      <c r="AA943" s="346"/>
      <c r="AB943" s="346"/>
      <c r="AC943" s="346"/>
      <c r="AD943" s="346"/>
      <c r="AE943" s="346"/>
      <c r="AF943" s="346"/>
      <c r="AG943" s="346"/>
      <c r="AH943" s="346"/>
      <c r="AI943" s="346"/>
      <c r="AJ943" s="346"/>
      <c r="AK943" s="346"/>
      <c r="AL943" s="346"/>
      <c r="AM943" s="346"/>
      <c r="AN943" s="346"/>
      <c r="AO943" s="346"/>
      <c r="AP943" s="346"/>
      <c r="AQ943" s="346"/>
      <c r="AR943" s="346"/>
      <c r="AS943" s="346"/>
      <c r="AT943" s="346"/>
    </row>
    <row r="944" spans="1:46" ht="12" customHeight="1" x14ac:dyDescent="0.25">
      <c r="A944" s="346"/>
      <c r="B944" s="346"/>
      <c r="C944" s="346"/>
      <c r="D944" s="346"/>
      <c r="E944" s="346"/>
      <c r="F944" s="346"/>
      <c r="G944" s="346"/>
      <c r="H944" s="346"/>
      <c r="I944" s="346"/>
      <c r="J944" s="346"/>
      <c r="K944" s="346"/>
      <c r="L944" s="346"/>
      <c r="M944" s="346"/>
      <c r="N944" s="346"/>
      <c r="O944" s="346"/>
      <c r="P944" s="346"/>
      <c r="Q944" s="346"/>
      <c r="R944" s="346"/>
      <c r="S944" s="346"/>
      <c r="T944" s="346"/>
      <c r="U944" s="346"/>
      <c r="V944" s="346"/>
      <c r="W944" s="346"/>
      <c r="X944" s="346"/>
      <c r="Y944" s="346"/>
      <c r="Z944" s="346"/>
      <c r="AA944" s="346"/>
      <c r="AB944" s="346"/>
      <c r="AC944" s="346"/>
      <c r="AD944" s="346"/>
      <c r="AE944" s="346"/>
      <c r="AF944" s="346"/>
      <c r="AG944" s="346"/>
      <c r="AH944" s="346"/>
      <c r="AI944" s="346"/>
      <c r="AJ944" s="346"/>
      <c r="AK944" s="346"/>
      <c r="AL944" s="346"/>
      <c r="AM944" s="346"/>
      <c r="AN944" s="346"/>
      <c r="AO944" s="346"/>
      <c r="AP944" s="346"/>
      <c r="AQ944" s="346"/>
      <c r="AR944" s="346"/>
      <c r="AS944" s="346"/>
      <c r="AT944" s="346"/>
    </row>
    <row r="945" spans="1:46" ht="12" customHeight="1" x14ac:dyDescent="0.25">
      <c r="A945" s="346"/>
      <c r="B945" s="346"/>
      <c r="C945" s="346"/>
      <c r="D945" s="346"/>
      <c r="E945" s="346"/>
      <c r="F945" s="346"/>
      <c r="G945" s="346"/>
      <c r="H945" s="346"/>
      <c r="I945" s="346"/>
      <c r="J945" s="346"/>
      <c r="K945" s="346"/>
      <c r="L945" s="346"/>
      <c r="M945" s="346"/>
      <c r="N945" s="346"/>
      <c r="O945" s="346"/>
      <c r="P945" s="346"/>
      <c r="Q945" s="346"/>
      <c r="R945" s="346"/>
      <c r="S945" s="346"/>
      <c r="T945" s="346"/>
      <c r="U945" s="346"/>
      <c r="V945" s="346"/>
      <c r="W945" s="346"/>
      <c r="X945" s="346"/>
      <c r="Y945" s="346"/>
      <c r="Z945" s="346"/>
      <c r="AA945" s="346"/>
      <c r="AB945" s="346"/>
      <c r="AC945" s="346"/>
      <c r="AD945" s="346"/>
      <c r="AE945" s="346"/>
      <c r="AF945" s="346"/>
      <c r="AG945" s="346"/>
      <c r="AH945" s="346"/>
      <c r="AI945" s="346"/>
      <c r="AJ945" s="346"/>
      <c r="AK945" s="346"/>
      <c r="AL945" s="346"/>
      <c r="AM945" s="346"/>
      <c r="AN945" s="346"/>
      <c r="AO945" s="346"/>
      <c r="AP945" s="346"/>
      <c r="AQ945" s="346"/>
      <c r="AR945" s="346"/>
      <c r="AS945" s="346"/>
      <c r="AT945" s="346"/>
    </row>
    <row r="946" spans="1:46" ht="12" customHeight="1" x14ac:dyDescent="0.25">
      <c r="A946" s="346"/>
      <c r="B946" s="346"/>
      <c r="C946" s="346"/>
      <c r="D946" s="346"/>
      <c r="E946" s="346"/>
      <c r="F946" s="346"/>
      <c r="G946" s="346"/>
      <c r="H946" s="346"/>
      <c r="I946" s="346"/>
      <c r="J946" s="346"/>
      <c r="K946" s="346"/>
      <c r="L946" s="346"/>
      <c r="M946" s="346"/>
      <c r="N946" s="346"/>
      <c r="O946" s="346"/>
      <c r="P946" s="346"/>
      <c r="Q946" s="346"/>
      <c r="R946" s="346"/>
      <c r="S946" s="346"/>
      <c r="T946" s="346"/>
      <c r="U946" s="346"/>
      <c r="V946" s="346"/>
      <c r="W946" s="346"/>
      <c r="X946" s="346"/>
      <c r="Y946" s="346"/>
      <c r="Z946" s="346"/>
      <c r="AA946" s="346"/>
      <c r="AB946" s="346"/>
      <c r="AC946" s="346"/>
      <c r="AD946" s="346"/>
      <c r="AE946" s="346"/>
      <c r="AF946" s="346"/>
      <c r="AG946" s="346"/>
      <c r="AH946" s="346"/>
      <c r="AI946" s="346"/>
      <c r="AJ946" s="346"/>
      <c r="AK946" s="346"/>
      <c r="AL946" s="346"/>
      <c r="AM946" s="346"/>
      <c r="AN946" s="346"/>
      <c r="AO946" s="346"/>
      <c r="AP946" s="346"/>
      <c r="AQ946" s="346"/>
      <c r="AR946" s="346"/>
      <c r="AS946" s="346"/>
      <c r="AT946" s="346"/>
    </row>
    <row r="947" spans="1:46" ht="12" customHeight="1" x14ac:dyDescent="0.25">
      <c r="A947" s="346"/>
      <c r="B947" s="346"/>
      <c r="C947" s="346"/>
      <c r="D947" s="346"/>
      <c r="E947" s="346"/>
      <c r="F947" s="346"/>
      <c r="G947" s="346"/>
      <c r="H947" s="346"/>
      <c r="I947" s="346"/>
      <c r="J947" s="346"/>
      <c r="K947" s="346"/>
      <c r="L947" s="346"/>
      <c r="M947" s="346"/>
      <c r="N947" s="346"/>
      <c r="O947" s="346"/>
      <c r="P947" s="346"/>
      <c r="Q947" s="346"/>
      <c r="R947" s="346"/>
      <c r="S947" s="346"/>
      <c r="T947" s="346"/>
      <c r="U947" s="346"/>
      <c r="V947" s="346"/>
      <c r="W947" s="346"/>
      <c r="X947" s="346"/>
      <c r="Y947" s="346"/>
      <c r="Z947" s="346"/>
      <c r="AA947" s="346"/>
      <c r="AB947" s="346"/>
      <c r="AC947" s="346"/>
      <c r="AD947" s="346"/>
      <c r="AE947" s="346"/>
      <c r="AF947" s="346"/>
      <c r="AG947" s="346"/>
      <c r="AH947" s="346"/>
      <c r="AI947" s="346"/>
      <c r="AJ947" s="346"/>
      <c r="AK947" s="346"/>
      <c r="AL947" s="346"/>
      <c r="AM947" s="346"/>
      <c r="AN947" s="346"/>
      <c r="AO947" s="346"/>
      <c r="AP947" s="346"/>
      <c r="AQ947" s="346"/>
      <c r="AR947" s="346"/>
      <c r="AS947" s="346"/>
      <c r="AT947" s="346"/>
    </row>
    <row r="948" spans="1:46" ht="12" customHeight="1" x14ac:dyDescent="0.25">
      <c r="A948" s="346"/>
      <c r="B948" s="346"/>
      <c r="C948" s="346"/>
      <c r="D948" s="346"/>
      <c r="E948" s="346"/>
      <c r="F948" s="346"/>
      <c r="G948" s="346"/>
      <c r="H948" s="346"/>
      <c r="I948" s="346"/>
      <c r="J948" s="346"/>
      <c r="K948" s="346"/>
      <c r="L948" s="346"/>
      <c r="M948" s="346"/>
      <c r="N948" s="346"/>
      <c r="O948" s="346"/>
      <c r="P948" s="346"/>
      <c r="Q948" s="346"/>
      <c r="R948" s="346"/>
      <c r="S948" s="346"/>
      <c r="T948" s="346"/>
      <c r="U948" s="346"/>
      <c r="V948" s="346"/>
      <c r="W948" s="346"/>
      <c r="X948" s="346"/>
      <c r="Y948" s="346"/>
      <c r="Z948" s="346"/>
      <c r="AA948" s="346"/>
      <c r="AB948" s="346"/>
      <c r="AC948" s="346"/>
      <c r="AD948" s="346"/>
      <c r="AE948" s="346"/>
      <c r="AF948" s="346"/>
      <c r="AG948" s="346"/>
      <c r="AH948" s="346"/>
      <c r="AI948" s="346"/>
      <c r="AJ948" s="346"/>
      <c r="AK948" s="346"/>
      <c r="AL948" s="346"/>
      <c r="AM948" s="346"/>
      <c r="AN948" s="346"/>
      <c r="AO948" s="346"/>
      <c r="AP948" s="346"/>
      <c r="AQ948" s="346"/>
      <c r="AR948" s="346"/>
      <c r="AS948" s="346"/>
      <c r="AT948" s="346"/>
    </row>
    <row r="949" spans="1:46" ht="12" customHeight="1" x14ac:dyDescent="0.25">
      <c r="A949" s="346"/>
      <c r="B949" s="346"/>
      <c r="C949" s="346"/>
      <c r="D949" s="346"/>
      <c r="E949" s="346"/>
      <c r="F949" s="346"/>
      <c r="G949" s="346"/>
      <c r="H949" s="346"/>
      <c r="I949" s="346"/>
      <c r="J949" s="346"/>
      <c r="K949" s="346"/>
      <c r="L949" s="346"/>
      <c r="M949" s="346"/>
      <c r="N949" s="346"/>
      <c r="O949" s="346"/>
      <c r="P949" s="346"/>
      <c r="Q949" s="346"/>
      <c r="R949" s="346"/>
      <c r="S949" s="346"/>
      <c r="T949" s="346"/>
      <c r="U949" s="346"/>
      <c r="V949" s="346"/>
      <c r="W949" s="346"/>
      <c r="X949" s="346"/>
      <c r="Y949" s="346"/>
      <c r="Z949" s="346"/>
      <c r="AA949" s="346"/>
      <c r="AB949" s="346"/>
      <c r="AC949" s="346"/>
      <c r="AD949" s="346"/>
      <c r="AE949" s="346"/>
      <c r="AF949" s="346"/>
      <c r="AG949" s="346"/>
      <c r="AH949" s="346"/>
      <c r="AI949" s="346"/>
      <c r="AJ949" s="346"/>
      <c r="AK949" s="346"/>
      <c r="AL949" s="346"/>
      <c r="AM949" s="346"/>
      <c r="AN949" s="346"/>
      <c r="AO949" s="346"/>
      <c r="AP949" s="346"/>
      <c r="AQ949" s="346"/>
      <c r="AR949" s="346"/>
      <c r="AS949" s="346"/>
      <c r="AT949" s="346"/>
    </row>
    <row r="950" spans="1:46" ht="12" customHeight="1" x14ac:dyDescent="0.25">
      <c r="A950" s="346"/>
      <c r="B950" s="346"/>
      <c r="C950" s="346"/>
      <c r="D950" s="346"/>
      <c r="E950" s="346"/>
      <c r="F950" s="346"/>
      <c r="G950" s="346"/>
      <c r="H950" s="346"/>
      <c r="I950" s="346"/>
      <c r="J950" s="346"/>
      <c r="K950" s="346"/>
      <c r="L950" s="346"/>
      <c r="M950" s="346"/>
      <c r="N950" s="346"/>
      <c r="O950" s="346"/>
      <c r="P950" s="346"/>
      <c r="Q950" s="346"/>
      <c r="R950" s="346"/>
      <c r="S950" s="346"/>
      <c r="T950" s="346"/>
      <c r="U950" s="346"/>
      <c r="V950" s="346"/>
      <c r="W950" s="346"/>
      <c r="X950" s="346"/>
      <c r="Y950" s="346"/>
      <c r="Z950" s="346"/>
      <c r="AA950" s="346"/>
      <c r="AB950" s="346"/>
      <c r="AC950" s="346"/>
      <c r="AD950" s="346"/>
      <c r="AE950" s="346"/>
      <c r="AF950" s="346"/>
      <c r="AG950" s="346"/>
      <c r="AH950" s="346"/>
      <c r="AI950" s="346"/>
      <c r="AJ950" s="346"/>
      <c r="AK950" s="346"/>
      <c r="AL950" s="346"/>
      <c r="AM950" s="346"/>
      <c r="AN950" s="346"/>
      <c r="AO950" s="346"/>
      <c r="AP950" s="346"/>
      <c r="AQ950" s="346"/>
      <c r="AR950" s="346"/>
      <c r="AS950" s="346"/>
      <c r="AT950" s="346"/>
    </row>
    <row r="951" spans="1:46" ht="12" customHeight="1" x14ac:dyDescent="0.25">
      <c r="A951" s="346"/>
      <c r="B951" s="346"/>
      <c r="C951" s="346"/>
      <c r="D951" s="346"/>
      <c r="E951" s="346"/>
      <c r="F951" s="346"/>
      <c r="G951" s="346"/>
      <c r="H951" s="346"/>
      <c r="I951" s="346"/>
      <c r="J951" s="346"/>
      <c r="K951" s="346"/>
      <c r="L951" s="346"/>
      <c r="M951" s="346"/>
      <c r="N951" s="346"/>
      <c r="O951" s="346"/>
      <c r="P951" s="346"/>
      <c r="Q951" s="346"/>
      <c r="R951" s="346"/>
      <c r="S951" s="346"/>
      <c r="T951" s="346"/>
      <c r="U951" s="346"/>
      <c r="V951" s="346"/>
      <c r="W951" s="346"/>
      <c r="X951" s="346"/>
      <c r="Y951" s="346"/>
      <c r="Z951" s="346"/>
      <c r="AA951" s="346"/>
      <c r="AB951" s="346"/>
      <c r="AC951" s="346"/>
      <c r="AD951" s="346"/>
      <c r="AE951" s="346"/>
      <c r="AF951" s="346"/>
      <c r="AG951" s="346"/>
      <c r="AH951" s="346"/>
      <c r="AI951" s="346"/>
      <c r="AJ951" s="346"/>
      <c r="AK951" s="346"/>
      <c r="AL951" s="346"/>
      <c r="AM951" s="346"/>
      <c r="AN951" s="346"/>
      <c r="AO951" s="346"/>
      <c r="AP951" s="346"/>
      <c r="AQ951" s="346"/>
      <c r="AR951" s="346"/>
      <c r="AS951" s="346"/>
      <c r="AT951" s="346"/>
    </row>
    <row r="952" spans="1:46" ht="12" customHeight="1" x14ac:dyDescent="0.25">
      <c r="A952" s="346"/>
      <c r="B952" s="346"/>
      <c r="C952" s="346"/>
      <c r="D952" s="346"/>
      <c r="E952" s="346"/>
      <c r="F952" s="346"/>
      <c r="G952" s="346"/>
      <c r="H952" s="346"/>
      <c r="I952" s="346"/>
      <c r="J952" s="346"/>
      <c r="K952" s="346"/>
      <c r="L952" s="346"/>
      <c r="M952" s="346"/>
      <c r="N952" s="346"/>
      <c r="O952" s="346"/>
      <c r="P952" s="346"/>
      <c r="Q952" s="346"/>
      <c r="R952" s="346"/>
      <c r="S952" s="346"/>
      <c r="T952" s="346"/>
      <c r="U952" s="346"/>
      <c r="V952" s="346"/>
      <c r="W952" s="346"/>
      <c r="X952" s="346"/>
      <c r="Y952" s="346"/>
      <c r="Z952" s="346"/>
      <c r="AA952" s="346"/>
      <c r="AB952" s="346"/>
      <c r="AC952" s="346"/>
      <c r="AD952" s="346"/>
      <c r="AE952" s="346"/>
      <c r="AF952" s="346"/>
      <c r="AG952" s="346"/>
      <c r="AH952" s="346"/>
      <c r="AI952" s="346"/>
      <c r="AJ952" s="346"/>
      <c r="AK952" s="346"/>
      <c r="AL952" s="346"/>
      <c r="AM952" s="346"/>
      <c r="AN952" s="346"/>
      <c r="AO952" s="346"/>
      <c r="AP952" s="346"/>
      <c r="AQ952" s="346"/>
      <c r="AR952" s="346"/>
      <c r="AS952" s="346"/>
      <c r="AT952" s="346"/>
    </row>
    <row r="953" spans="1:46" ht="12" customHeight="1" x14ac:dyDescent="0.25">
      <c r="A953" s="346"/>
      <c r="B953" s="346"/>
      <c r="C953" s="346"/>
      <c r="D953" s="346"/>
      <c r="E953" s="346"/>
      <c r="F953" s="346"/>
      <c r="G953" s="346"/>
      <c r="H953" s="346"/>
      <c r="I953" s="346"/>
      <c r="J953" s="346"/>
      <c r="K953" s="346"/>
      <c r="L953" s="346"/>
      <c r="M953" s="346"/>
      <c r="N953" s="346"/>
      <c r="O953" s="346"/>
      <c r="P953" s="346"/>
      <c r="Q953" s="346"/>
      <c r="R953" s="346"/>
      <c r="S953" s="346"/>
      <c r="T953" s="346"/>
      <c r="U953" s="346"/>
      <c r="V953" s="346"/>
      <c r="W953" s="346"/>
      <c r="X953" s="346"/>
      <c r="Y953" s="346"/>
      <c r="Z953" s="346"/>
      <c r="AA953" s="346"/>
      <c r="AB953" s="346"/>
      <c r="AC953" s="346"/>
      <c r="AD953" s="346"/>
      <c r="AE953" s="346"/>
      <c r="AF953" s="346"/>
      <c r="AG953" s="346"/>
      <c r="AH953" s="346"/>
      <c r="AI953" s="346"/>
      <c r="AJ953" s="346"/>
      <c r="AK953" s="346"/>
      <c r="AL953" s="346"/>
      <c r="AM953" s="346"/>
      <c r="AN953" s="346"/>
      <c r="AO953" s="346"/>
      <c r="AP953" s="346"/>
      <c r="AQ953" s="346"/>
      <c r="AR953" s="346"/>
      <c r="AS953" s="346"/>
      <c r="AT953" s="346"/>
    </row>
    <row r="954" spans="1:46" ht="12" customHeight="1" x14ac:dyDescent="0.25">
      <c r="A954" s="346"/>
      <c r="B954" s="346"/>
      <c r="C954" s="346"/>
      <c r="D954" s="346"/>
      <c r="E954" s="346"/>
      <c r="F954" s="346"/>
      <c r="G954" s="346"/>
      <c r="H954" s="346"/>
      <c r="I954" s="346"/>
      <c r="J954" s="346"/>
      <c r="K954" s="346"/>
      <c r="L954" s="346"/>
      <c r="M954" s="346"/>
      <c r="N954" s="346"/>
      <c r="O954" s="346"/>
      <c r="P954" s="346"/>
      <c r="Q954" s="346"/>
      <c r="R954" s="346"/>
      <c r="S954" s="346"/>
      <c r="T954" s="346"/>
      <c r="U954" s="346"/>
      <c r="V954" s="346"/>
      <c r="W954" s="346"/>
      <c r="X954" s="346"/>
      <c r="Y954" s="346"/>
      <c r="Z954" s="346"/>
      <c r="AA954" s="346"/>
      <c r="AB954" s="346"/>
      <c r="AC954" s="346"/>
      <c r="AD954" s="346"/>
      <c r="AE954" s="346"/>
      <c r="AF954" s="346"/>
      <c r="AG954" s="346"/>
      <c r="AH954" s="346"/>
      <c r="AI954" s="346"/>
      <c r="AJ954" s="346"/>
      <c r="AK954" s="346"/>
      <c r="AL954" s="346"/>
      <c r="AM954" s="346"/>
      <c r="AN954" s="346"/>
      <c r="AO954" s="346"/>
      <c r="AP954" s="346"/>
      <c r="AQ954" s="346"/>
      <c r="AR954" s="346"/>
      <c r="AS954" s="346"/>
      <c r="AT954" s="346"/>
    </row>
    <row r="955" spans="1:46" ht="12" customHeight="1" x14ac:dyDescent="0.25">
      <c r="A955" s="346"/>
      <c r="B955" s="346"/>
      <c r="C955" s="346"/>
      <c r="D955" s="346"/>
      <c r="E955" s="346"/>
      <c r="F955" s="346"/>
      <c r="G955" s="346"/>
      <c r="H955" s="346"/>
      <c r="I955" s="346"/>
      <c r="J955" s="346"/>
      <c r="K955" s="346"/>
      <c r="L955" s="346"/>
      <c r="M955" s="346"/>
      <c r="N955" s="346"/>
      <c r="O955" s="346"/>
      <c r="P955" s="346"/>
      <c r="Q955" s="346"/>
      <c r="R955" s="346"/>
      <c r="S955" s="346"/>
      <c r="T955" s="346"/>
      <c r="U955" s="346"/>
      <c r="V955" s="346"/>
      <c r="W955" s="346"/>
      <c r="X955" s="346"/>
      <c r="Y955" s="346"/>
      <c r="Z955" s="346"/>
      <c r="AA955" s="346"/>
      <c r="AB955" s="346"/>
      <c r="AC955" s="346"/>
      <c r="AD955" s="346"/>
      <c r="AE955" s="346"/>
      <c r="AF955" s="346"/>
      <c r="AG955" s="346"/>
      <c r="AH955" s="346"/>
      <c r="AI955" s="346"/>
      <c r="AJ955" s="346"/>
      <c r="AK955" s="346"/>
      <c r="AL955" s="346"/>
      <c r="AM955" s="346"/>
      <c r="AN955" s="346"/>
      <c r="AO955" s="346"/>
      <c r="AP955" s="346"/>
      <c r="AQ955" s="346"/>
      <c r="AR955" s="346"/>
      <c r="AS955" s="346"/>
      <c r="AT955" s="346"/>
    </row>
    <row r="956" spans="1:46" ht="12" customHeight="1" x14ac:dyDescent="0.25">
      <c r="A956" s="346"/>
      <c r="B956" s="346"/>
      <c r="C956" s="346"/>
      <c r="D956" s="346"/>
      <c r="E956" s="346"/>
      <c r="F956" s="346"/>
      <c r="G956" s="346"/>
      <c r="H956" s="346"/>
      <c r="I956" s="346"/>
      <c r="J956" s="346"/>
      <c r="K956" s="346"/>
      <c r="L956" s="346"/>
      <c r="M956" s="346"/>
      <c r="N956" s="346"/>
      <c r="O956" s="346"/>
      <c r="P956" s="346"/>
      <c r="Q956" s="346"/>
      <c r="R956" s="346"/>
      <c r="S956" s="346"/>
      <c r="T956" s="346"/>
      <c r="U956" s="346"/>
      <c r="V956" s="346"/>
      <c r="W956" s="346"/>
      <c r="X956" s="346"/>
      <c r="Y956" s="346"/>
      <c r="Z956" s="346"/>
      <c r="AA956" s="346"/>
      <c r="AB956" s="346"/>
      <c r="AC956" s="346"/>
      <c r="AD956" s="346"/>
      <c r="AE956" s="346"/>
      <c r="AF956" s="346"/>
      <c r="AG956" s="346"/>
      <c r="AH956" s="346"/>
      <c r="AI956" s="346"/>
      <c r="AJ956" s="346"/>
      <c r="AK956" s="346"/>
      <c r="AL956" s="346"/>
      <c r="AM956" s="346"/>
      <c r="AN956" s="346"/>
      <c r="AO956" s="346"/>
      <c r="AP956" s="346"/>
      <c r="AQ956" s="346"/>
      <c r="AR956" s="346"/>
      <c r="AS956" s="346"/>
      <c r="AT956" s="346"/>
    </row>
    <row r="957" spans="1:46" ht="12" customHeight="1" x14ac:dyDescent="0.25">
      <c r="A957" s="346"/>
      <c r="B957" s="346"/>
      <c r="C957" s="346"/>
      <c r="D957" s="346"/>
      <c r="E957" s="346"/>
      <c r="F957" s="346"/>
      <c r="G957" s="346"/>
      <c r="H957" s="346"/>
      <c r="I957" s="346"/>
      <c r="J957" s="346"/>
      <c r="K957" s="346"/>
      <c r="L957" s="346"/>
      <c r="M957" s="346"/>
      <c r="N957" s="346"/>
      <c r="O957" s="346"/>
      <c r="P957" s="346"/>
      <c r="Q957" s="346"/>
      <c r="R957" s="346"/>
      <c r="S957" s="346"/>
      <c r="T957" s="346"/>
      <c r="U957" s="346"/>
      <c r="V957" s="346"/>
      <c r="W957" s="346"/>
      <c r="X957" s="346"/>
      <c r="Y957" s="346"/>
      <c r="Z957" s="346"/>
      <c r="AA957" s="346"/>
      <c r="AB957" s="346"/>
      <c r="AC957" s="346"/>
      <c r="AD957" s="346"/>
      <c r="AE957" s="346"/>
      <c r="AF957" s="346"/>
      <c r="AG957" s="346"/>
      <c r="AH957" s="346"/>
      <c r="AI957" s="346"/>
      <c r="AJ957" s="346"/>
      <c r="AK957" s="346"/>
      <c r="AL957" s="346"/>
      <c r="AM957" s="346"/>
      <c r="AN957" s="346"/>
      <c r="AO957" s="346"/>
      <c r="AP957" s="346"/>
      <c r="AQ957" s="346"/>
      <c r="AR957" s="346"/>
      <c r="AS957" s="346"/>
      <c r="AT957" s="346"/>
    </row>
    <row r="958" spans="1:46" ht="12" customHeight="1" x14ac:dyDescent="0.25">
      <c r="A958" s="346"/>
      <c r="B958" s="346"/>
      <c r="C958" s="346"/>
      <c r="D958" s="346"/>
      <c r="E958" s="346"/>
      <c r="F958" s="346"/>
      <c r="G958" s="346"/>
      <c r="H958" s="346"/>
      <c r="I958" s="346"/>
      <c r="J958" s="346"/>
      <c r="K958" s="346"/>
      <c r="L958" s="346"/>
      <c r="M958" s="346"/>
      <c r="N958" s="346"/>
      <c r="O958" s="346"/>
      <c r="P958" s="346"/>
      <c r="Q958" s="346"/>
      <c r="R958" s="346"/>
      <c r="S958" s="346"/>
      <c r="T958" s="346"/>
      <c r="U958" s="346"/>
      <c r="V958" s="346"/>
      <c r="W958" s="346"/>
      <c r="X958" s="346"/>
      <c r="Y958" s="346"/>
      <c r="Z958" s="346"/>
      <c r="AA958" s="346"/>
      <c r="AB958" s="346"/>
      <c r="AC958" s="346"/>
      <c r="AD958" s="346"/>
      <c r="AE958" s="346"/>
      <c r="AF958" s="346"/>
      <c r="AG958" s="346"/>
      <c r="AH958" s="346"/>
      <c r="AI958" s="346"/>
      <c r="AJ958" s="346"/>
      <c r="AK958" s="346"/>
      <c r="AL958" s="346"/>
      <c r="AM958" s="346"/>
      <c r="AN958" s="346"/>
      <c r="AO958" s="346"/>
      <c r="AP958" s="346"/>
      <c r="AQ958" s="346"/>
      <c r="AR958" s="346"/>
      <c r="AS958" s="346"/>
      <c r="AT958" s="346"/>
    </row>
    <row r="959" spans="1:46" ht="12" customHeight="1" x14ac:dyDescent="0.25">
      <c r="A959" s="346"/>
      <c r="B959" s="346"/>
      <c r="C959" s="346"/>
      <c r="D959" s="346"/>
      <c r="E959" s="346"/>
      <c r="F959" s="346"/>
      <c r="G959" s="346"/>
      <c r="H959" s="346"/>
      <c r="I959" s="346"/>
      <c r="J959" s="346"/>
      <c r="K959" s="346"/>
      <c r="L959" s="346"/>
      <c r="M959" s="346"/>
      <c r="N959" s="346"/>
      <c r="O959" s="346"/>
      <c r="P959" s="346"/>
      <c r="Q959" s="346"/>
      <c r="R959" s="346"/>
      <c r="S959" s="346"/>
      <c r="T959" s="346"/>
      <c r="U959" s="346"/>
      <c r="V959" s="346"/>
      <c r="W959" s="346"/>
      <c r="X959" s="346"/>
      <c r="Y959" s="346"/>
      <c r="Z959" s="346"/>
      <c r="AA959" s="346"/>
      <c r="AB959" s="346"/>
      <c r="AC959" s="346"/>
      <c r="AD959" s="346"/>
      <c r="AE959" s="346"/>
      <c r="AF959" s="346"/>
      <c r="AG959" s="346"/>
      <c r="AH959" s="346"/>
      <c r="AI959" s="346"/>
      <c r="AJ959" s="346"/>
      <c r="AK959" s="346"/>
      <c r="AL959" s="346"/>
      <c r="AM959" s="346"/>
      <c r="AN959" s="346"/>
      <c r="AO959" s="346"/>
      <c r="AP959" s="346"/>
      <c r="AQ959" s="346"/>
      <c r="AR959" s="346"/>
      <c r="AS959" s="346"/>
      <c r="AT959" s="346"/>
    </row>
    <row r="960" spans="1:46" ht="12" customHeight="1" x14ac:dyDescent="0.25">
      <c r="A960" s="346"/>
      <c r="B960" s="346"/>
      <c r="C960" s="346"/>
      <c r="D960" s="346"/>
      <c r="E960" s="346"/>
      <c r="F960" s="346"/>
      <c r="G960" s="346"/>
      <c r="H960" s="346"/>
      <c r="I960" s="346"/>
      <c r="J960" s="346"/>
      <c r="K960" s="346"/>
      <c r="L960" s="346"/>
      <c r="M960" s="346"/>
      <c r="N960" s="346"/>
      <c r="O960" s="346"/>
      <c r="P960" s="346"/>
      <c r="Q960" s="346"/>
      <c r="R960" s="346"/>
      <c r="S960" s="346"/>
      <c r="T960" s="346"/>
      <c r="U960" s="346"/>
      <c r="V960" s="346"/>
      <c r="W960" s="346"/>
      <c r="X960" s="346"/>
      <c r="Y960" s="346"/>
      <c r="Z960" s="346"/>
      <c r="AA960" s="346"/>
      <c r="AB960" s="346"/>
      <c r="AC960" s="346"/>
      <c r="AD960" s="346"/>
      <c r="AE960" s="346"/>
      <c r="AF960" s="346"/>
      <c r="AG960" s="346"/>
      <c r="AH960" s="346"/>
      <c r="AI960" s="346"/>
      <c r="AJ960" s="346"/>
      <c r="AK960" s="346"/>
      <c r="AL960" s="346"/>
      <c r="AM960" s="346"/>
      <c r="AN960" s="346"/>
      <c r="AO960" s="346"/>
      <c r="AP960" s="346"/>
      <c r="AQ960" s="346"/>
      <c r="AR960" s="346"/>
      <c r="AS960" s="346"/>
      <c r="AT960" s="346"/>
    </row>
    <row r="961" spans="1:46" ht="12" customHeight="1" x14ac:dyDescent="0.25">
      <c r="A961" s="346"/>
      <c r="B961" s="346"/>
      <c r="C961" s="346"/>
      <c r="D961" s="346"/>
      <c r="E961" s="346"/>
      <c r="F961" s="346"/>
      <c r="G961" s="346"/>
      <c r="H961" s="346"/>
      <c r="I961" s="346"/>
      <c r="J961" s="346"/>
      <c r="K961" s="346"/>
      <c r="L961" s="346"/>
      <c r="M961" s="346"/>
      <c r="N961" s="346"/>
      <c r="O961" s="346"/>
      <c r="P961" s="346"/>
      <c r="Q961" s="346"/>
      <c r="R961" s="346"/>
      <c r="S961" s="346"/>
      <c r="T961" s="346"/>
      <c r="U961" s="346"/>
      <c r="V961" s="346"/>
      <c r="W961" s="346"/>
      <c r="X961" s="346"/>
      <c r="Y961" s="346"/>
      <c r="Z961" s="346"/>
      <c r="AA961" s="346"/>
      <c r="AB961" s="346"/>
      <c r="AC961" s="346"/>
      <c r="AD961" s="346"/>
      <c r="AE961" s="346"/>
      <c r="AF961" s="346"/>
      <c r="AG961" s="346"/>
      <c r="AH961" s="346"/>
      <c r="AI961" s="346"/>
      <c r="AJ961" s="346"/>
      <c r="AK961" s="346"/>
      <c r="AL961" s="346"/>
      <c r="AM961" s="346"/>
      <c r="AN961" s="346"/>
      <c r="AO961" s="346"/>
      <c r="AP961" s="346"/>
      <c r="AQ961" s="346"/>
      <c r="AR961" s="346"/>
      <c r="AS961" s="346"/>
      <c r="AT961" s="346"/>
    </row>
    <row r="962" spans="1:46" ht="12" customHeight="1" x14ac:dyDescent="0.25">
      <c r="A962" s="346"/>
      <c r="B962" s="346"/>
      <c r="C962" s="346"/>
      <c r="D962" s="346"/>
      <c r="E962" s="346"/>
      <c r="F962" s="346"/>
      <c r="G962" s="346"/>
      <c r="H962" s="346"/>
      <c r="I962" s="346"/>
      <c r="J962" s="346"/>
      <c r="K962" s="346"/>
      <c r="L962" s="346"/>
      <c r="M962" s="346"/>
      <c r="N962" s="346"/>
      <c r="O962" s="346"/>
      <c r="P962" s="346"/>
      <c r="Q962" s="346"/>
      <c r="R962" s="346"/>
      <c r="S962" s="346"/>
      <c r="T962" s="346"/>
      <c r="U962" s="346"/>
      <c r="V962" s="346"/>
      <c r="W962" s="346"/>
      <c r="X962" s="346"/>
      <c r="Y962" s="346"/>
      <c r="Z962" s="346"/>
      <c r="AA962" s="346"/>
      <c r="AB962" s="346"/>
      <c r="AC962" s="346"/>
      <c r="AD962" s="346"/>
      <c r="AE962" s="346"/>
      <c r="AF962" s="346"/>
      <c r="AG962" s="346"/>
      <c r="AH962" s="346"/>
      <c r="AI962" s="346"/>
      <c r="AJ962" s="346"/>
      <c r="AK962" s="346"/>
      <c r="AL962" s="346"/>
      <c r="AM962" s="346"/>
      <c r="AN962" s="346"/>
      <c r="AO962" s="346"/>
      <c r="AP962" s="346"/>
      <c r="AQ962" s="346"/>
      <c r="AR962" s="346"/>
      <c r="AS962" s="346"/>
      <c r="AT962" s="346"/>
    </row>
    <row r="963" spans="1:46" ht="12" customHeight="1" x14ac:dyDescent="0.25">
      <c r="A963" s="346"/>
      <c r="B963" s="346"/>
      <c r="C963" s="346"/>
      <c r="D963" s="346"/>
      <c r="E963" s="346"/>
      <c r="F963" s="346"/>
      <c r="G963" s="346"/>
      <c r="H963" s="346"/>
      <c r="I963" s="346"/>
      <c r="J963" s="346"/>
      <c r="K963" s="346"/>
      <c r="L963" s="346"/>
      <c r="M963" s="346"/>
      <c r="N963" s="346"/>
      <c r="O963" s="346"/>
      <c r="P963" s="346"/>
      <c r="Q963" s="346"/>
      <c r="R963" s="346"/>
      <c r="S963" s="346"/>
      <c r="T963" s="346"/>
      <c r="U963" s="346"/>
      <c r="V963" s="346"/>
      <c r="W963" s="346"/>
      <c r="X963" s="346"/>
      <c r="Y963" s="346"/>
      <c r="Z963" s="346"/>
      <c r="AA963" s="346"/>
      <c r="AB963" s="346"/>
      <c r="AC963" s="346"/>
      <c r="AD963" s="346"/>
      <c r="AE963" s="346"/>
      <c r="AF963" s="346"/>
      <c r="AG963" s="346"/>
      <c r="AH963" s="346"/>
      <c r="AI963" s="346"/>
      <c r="AJ963" s="346"/>
      <c r="AK963" s="346"/>
      <c r="AL963" s="346"/>
      <c r="AM963" s="346"/>
      <c r="AN963" s="346"/>
      <c r="AO963" s="346"/>
      <c r="AP963" s="346"/>
      <c r="AQ963" s="346"/>
      <c r="AR963" s="346"/>
      <c r="AS963" s="346"/>
      <c r="AT963" s="346"/>
    </row>
    <row r="964" spans="1:46" ht="12" customHeight="1" x14ac:dyDescent="0.25">
      <c r="A964" s="346"/>
      <c r="B964" s="346"/>
      <c r="C964" s="346"/>
      <c r="D964" s="346"/>
      <c r="E964" s="346"/>
      <c r="F964" s="346"/>
      <c r="G964" s="346"/>
      <c r="H964" s="346"/>
      <c r="I964" s="346"/>
      <c r="J964" s="346"/>
      <c r="K964" s="346"/>
      <c r="L964" s="346"/>
      <c r="M964" s="346"/>
      <c r="N964" s="346"/>
      <c r="O964" s="346"/>
      <c r="P964" s="346"/>
      <c r="Q964" s="346"/>
      <c r="R964" s="346"/>
      <c r="S964" s="346"/>
      <c r="T964" s="346"/>
      <c r="U964" s="346"/>
      <c r="V964" s="346"/>
      <c r="W964" s="346"/>
      <c r="X964" s="346"/>
      <c r="Y964" s="346"/>
      <c r="Z964" s="346"/>
      <c r="AA964" s="346"/>
      <c r="AB964" s="346"/>
      <c r="AC964" s="346"/>
      <c r="AD964" s="346"/>
      <c r="AE964" s="346"/>
      <c r="AF964" s="346"/>
      <c r="AG964" s="346"/>
      <c r="AH964" s="346"/>
      <c r="AI964" s="346"/>
      <c r="AJ964" s="346"/>
      <c r="AK964" s="346"/>
      <c r="AL964" s="346"/>
      <c r="AM964" s="346"/>
      <c r="AN964" s="346"/>
      <c r="AO964" s="346"/>
      <c r="AP964" s="346"/>
      <c r="AQ964" s="346"/>
      <c r="AR964" s="346"/>
      <c r="AS964" s="346"/>
      <c r="AT964" s="346"/>
    </row>
    <row r="965" spans="1:46" ht="12" customHeight="1" x14ac:dyDescent="0.25">
      <c r="A965" s="346"/>
      <c r="B965" s="346"/>
      <c r="C965" s="346"/>
      <c r="D965" s="346"/>
      <c r="E965" s="346"/>
      <c r="F965" s="346"/>
      <c r="G965" s="346"/>
      <c r="H965" s="346"/>
      <c r="I965" s="346"/>
      <c r="J965" s="346"/>
      <c r="K965" s="346"/>
      <c r="L965" s="346"/>
      <c r="M965" s="346"/>
      <c r="N965" s="346"/>
      <c r="O965" s="346"/>
      <c r="P965" s="346"/>
      <c r="Q965" s="346"/>
      <c r="R965" s="346"/>
      <c r="S965" s="346"/>
      <c r="T965" s="346"/>
      <c r="U965" s="346"/>
      <c r="V965" s="346"/>
      <c r="W965" s="346"/>
      <c r="X965" s="346"/>
      <c r="Y965" s="346"/>
      <c r="Z965" s="346"/>
      <c r="AA965" s="346"/>
      <c r="AB965" s="346"/>
      <c r="AC965" s="346"/>
      <c r="AD965" s="346"/>
      <c r="AE965" s="346"/>
      <c r="AF965" s="346"/>
      <c r="AG965" s="346"/>
      <c r="AH965" s="346"/>
      <c r="AI965" s="346"/>
      <c r="AJ965" s="346"/>
      <c r="AK965" s="346"/>
      <c r="AL965" s="346"/>
      <c r="AM965" s="346"/>
      <c r="AN965" s="346"/>
      <c r="AO965" s="346"/>
      <c r="AP965" s="346"/>
      <c r="AQ965" s="346"/>
      <c r="AR965" s="346"/>
      <c r="AS965" s="346"/>
      <c r="AT965" s="346"/>
    </row>
    <row r="966" spans="1:46" ht="12" customHeight="1" x14ac:dyDescent="0.25">
      <c r="A966" s="346"/>
      <c r="B966" s="346"/>
      <c r="C966" s="346"/>
      <c r="D966" s="346"/>
      <c r="E966" s="346"/>
      <c r="F966" s="346"/>
      <c r="G966" s="346"/>
      <c r="H966" s="346"/>
      <c r="I966" s="346"/>
      <c r="J966" s="346"/>
      <c r="K966" s="346"/>
      <c r="L966" s="346"/>
      <c r="M966" s="346"/>
      <c r="N966" s="346"/>
      <c r="O966" s="346"/>
      <c r="P966" s="346"/>
      <c r="Q966" s="346"/>
      <c r="R966" s="346"/>
      <c r="S966" s="346"/>
      <c r="T966" s="346"/>
      <c r="U966" s="346"/>
      <c r="V966" s="346"/>
      <c r="W966" s="346"/>
      <c r="X966" s="346"/>
      <c r="Y966" s="346"/>
      <c r="Z966" s="346"/>
      <c r="AA966" s="346"/>
      <c r="AB966" s="346"/>
      <c r="AC966" s="346"/>
      <c r="AD966" s="346"/>
      <c r="AE966" s="346"/>
      <c r="AF966" s="346"/>
      <c r="AG966" s="346"/>
      <c r="AH966" s="346"/>
      <c r="AI966" s="346"/>
      <c r="AJ966" s="346"/>
      <c r="AK966" s="346"/>
      <c r="AL966" s="346"/>
      <c r="AM966" s="346"/>
      <c r="AN966" s="346"/>
      <c r="AO966" s="346"/>
      <c r="AP966" s="346"/>
      <c r="AQ966" s="346"/>
      <c r="AR966" s="346"/>
      <c r="AS966" s="346"/>
      <c r="AT966" s="346"/>
    </row>
    <row r="967" spans="1:46" ht="12" customHeight="1" x14ac:dyDescent="0.25">
      <c r="A967" s="346"/>
      <c r="B967" s="346"/>
      <c r="C967" s="346"/>
      <c r="D967" s="346"/>
      <c r="E967" s="346"/>
      <c r="F967" s="346"/>
      <c r="G967" s="346"/>
      <c r="H967" s="346"/>
      <c r="I967" s="346"/>
      <c r="J967" s="346"/>
      <c r="K967" s="346"/>
      <c r="L967" s="346"/>
      <c r="M967" s="346"/>
      <c r="N967" s="346"/>
      <c r="O967" s="346"/>
      <c r="P967" s="346"/>
      <c r="Q967" s="346"/>
      <c r="R967" s="346"/>
      <c r="S967" s="346"/>
      <c r="T967" s="346"/>
      <c r="U967" s="346"/>
      <c r="V967" s="346"/>
      <c r="W967" s="346"/>
      <c r="X967" s="346"/>
      <c r="Y967" s="346"/>
      <c r="Z967" s="346"/>
      <c r="AA967" s="346"/>
      <c r="AB967" s="346"/>
      <c r="AC967" s="346"/>
      <c r="AD967" s="346"/>
      <c r="AE967" s="346"/>
      <c r="AF967" s="346"/>
      <c r="AG967" s="346"/>
      <c r="AH967" s="346"/>
      <c r="AI967" s="346"/>
      <c r="AJ967" s="346"/>
      <c r="AK967" s="346"/>
      <c r="AL967" s="346"/>
      <c r="AM967" s="346"/>
      <c r="AN967" s="346"/>
      <c r="AO967" s="346"/>
      <c r="AP967" s="346"/>
      <c r="AQ967" s="346"/>
      <c r="AR967" s="346"/>
      <c r="AS967" s="346"/>
      <c r="AT967" s="346"/>
    </row>
    <row r="968" spans="1:46" ht="12" customHeight="1" x14ac:dyDescent="0.25">
      <c r="A968" s="346"/>
      <c r="B968" s="346"/>
      <c r="C968" s="346"/>
      <c r="D968" s="346"/>
      <c r="E968" s="346"/>
      <c r="F968" s="346"/>
      <c r="G968" s="346"/>
      <c r="H968" s="346"/>
      <c r="I968" s="346"/>
      <c r="J968" s="346"/>
      <c r="K968" s="346"/>
      <c r="L968" s="346"/>
      <c r="M968" s="346"/>
      <c r="N968" s="346"/>
      <c r="O968" s="346"/>
      <c r="P968" s="346"/>
      <c r="Q968" s="346"/>
      <c r="R968" s="346"/>
      <c r="S968" s="346"/>
      <c r="T968" s="346"/>
      <c r="U968" s="346"/>
      <c r="V968" s="346"/>
      <c r="W968" s="346"/>
      <c r="X968" s="346"/>
      <c r="Y968" s="346"/>
      <c r="Z968" s="346"/>
      <c r="AA968" s="346"/>
      <c r="AB968" s="346"/>
      <c r="AC968" s="346"/>
      <c r="AD968" s="346"/>
      <c r="AE968" s="346"/>
      <c r="AF968" s="346"/>
      <c r="AG968" s="346"/>
      <c r="AH968" s="346"/>
      <c r="AI968" s="346"/>
      <c r="AJ968" s="346"/>
      <c r="AK968" s="346"/>
      <c r="AL968" s="346"/>
      <c r="AM968" s="346"/>
      <c r="AN968" s="346"/>
      <c r="AO968" s="346"/>
      <c r="AP968" s="346"/>
      <c r="AQ968" s="346"/>
      <c r="AR968" s="346"/>
      <c r="AS968" s="346"/>
      <c r="AT968" s="346"/>
    </row>
    <row r="969" spans="1:46" ht="12" customHeight="1" x14ac:dyDescent="0.25">
      <c r="A969" s="346"/>
      <c r="B969" s="346"/>
      <c r="C969" s="346"/>
      <c r="D969" s="346"/>
      <c r="E969" s="346"/>
      <c r="F969" s="346"/>
      <c r="G969" s="346"/>
      <c r="H969" s="346"/>
      <c r="I969" s="346"/>
      <c r="J969" s="346"/>
      <c r="K969" s="346"/>
      <c r="L969" s="346"/>
      <c r="M969" s="346"/>
      <c r="N969" s="346"/>
      <c r="O969" s="346"/>
      <c r="P969" s="346"/>
      <c r="Q969" s="346"/>
      <c r="R969" s="346"/>
      <c r="S969" s="346"/>
      <c r="T969" s="346"/>
      <c r="U969" s="346"/>
      <c r="V969" s="346"/>
      <c r="W969" s="346"/>
      <c r="X969" s="346"/>
      <c r="Y969" s="346"/>
      <c r="Z969" s="346"/>
      <c r="AA969" s="346"/>
      <c r="AB969" s="346"/>
      <c r="AC969" s="346"/>
      <c r="AD969" s="346"/>
      <c r="AE969" s="346"/>
      <c r="AF969" s="346"/>
      <c r="AG969" s="346"/>
      <c r="AH969" s="346"/>
      <c r="AI969" s="346"/>
      <c r="AJ969" s="346"/>
      <c r="AK969" s="346"/>
      <c r="AL969" s="346"/>
      <c r="AM969" s="346"/>
      <c r="AN969" s="346"/>
      <c r="AO969" s="346"/>
      <c r="AP969" s="346"/>
      <c r="AQ969" s="346"/>
      <c r="AR969" s="346"/>
      <c r="AS969" s="346"/>
      <c r="AT969" s="346"/>
    </row>
    <row r="970" spans="1:46" ht="12" customHeight="1" x14ac:dyDescent="0.25">
      <c r="A970" s="346"/>
      <c r="B970" s="346"/>
      <c r="C970" s="346"/>
      <c r="D970" s="346"/>
      <c r="E970" s="346"/>
      <c r="F970" s="346"/>
      <c r="G970" s="346"/>
      <c r="H970" s="346"/>
      <c r="I970" s="346"/>
      <c r="J970" s="346"/>
      <c r="K970" s="346"/>
      <c r="L970" s="346"/>
      <c r="M970" s="346"/>
      <c r="N970" s="346"/>
      <c r="O970" s="346"/>
      <c r="P970" s="346"/>
      <c r="Q970" s="346"/>
      <c r="R970" s="346"/>
      <c r="S970" s="346"/>
      <c r="T970" s="346"/>
      <c r="U970" s="346"/>
      <c r="V970" s="346"/>
      <c r="W970" s="346"/>
      <c r="X970" s="346"/>
      <c r="Y970" s="346"/>
      <c r="Z970" s="346"/>
      <c r="AA970" s="346"/>
      <c r="AB970" s="346"/>
      <c r="AC970" s="346"/>
      <c r="AD970" s="346"/>
      <c r="AE970" s="346"/>
      <c r="AF970" s="346"/>
      <c r="AG970" s="346"/>
      <c r="AH970" s="346"/>
      <c r="AI970" s="346"/>
      <c r="AJ970" s="346"/>
      <c r="AK970" s="346"/>
      <c r="AL970" s="346"/>
      <c r="AM970" s="346"/>
      <c r="AN970" s="346"/>
      <c r="AO970" s="346"/>
      <c r="AP970" s="346"/>
      <c r="AQ970" s="346"/>
      <c r="AR970" s="346"/>
      <c r="AS970" s="346"/>
      <c r="AT970" s="346"/>
    </row>
    <row r="971" spans="1:46" ht="12" customHeight="1" x14ac:dyDescent="0.25">
      <c r="A971" s="346"/>
      <c r="B971" s="346"/>
      <c r="C971" s="346"/>
      <c r="D971" s="346"/>
      <c r="E971" s="346"/>
      <c r="F971" s="346"/>
      <c r="G971" s="346"/>
      <c r="H971" s="346"/>
      <c r="I971" s="346"/>
      <c r="J971" s="346"/>
      <c r="K971" s="346"/>
      <c r="L971" s="346"/>
      <c r="M971" s="346"/>
      <c r="N971" s="346"/>
      <c r="O971" s="346"/>
      <c r="P971" s="346"/>
      <c r="Q971" s="346"/>
      <c r="R971" s="346"/>
      <c r="S971" s="346"/>
      <c r="T971" s="346"/>
      <c r="U971" s="346"/>
      <c r="V971" s="346"/>
      <c r="W971" s="346"/>
      <c r="X971" s="346"/>
      <c r="Y971" s="346"/>
      <c r="Z971" s="346"/>
      <c r="AA971" s="346"/>
      <c r="AB971" s="346"/>
      <c r="AC971" s="346"/>
      <c r="AD971" s="346"/>
      <c r="AE971" s="346"/>
      <c r="AF971" s="346"/>
      <c r="AG971" s="346"/>
      <c r="AH971" s="346"/>
      <c r="AI971" s="346"/>
      <c r="AJ971" s="346"/>
      <c r="AK971" s="346"/>
      <c r="AL971" s="346"/>
      <c r="AM971" s="346"/>
      <c r="AN971" s="346"/>
      <c r="AO971" s="346"/>
      <c r="AP971" s="346"/>
      <c r="AQ971" s="346"/>
      <c r="AR971" s="346"/>
      <c r="AS971" s="346"/>
      <c r="AT971" s="346"/>
    </row>
    <row r="972" spans="1:46" ht="12" customHeight="1" x14ac:dyDescent="0.25">
      <c r="A972" s="346"/>
      <c r="B972" s="346"/>
      <c r="C972" s="346"/>
      <c r="D972" s="346"/>
      <c r="E972" s="346"/>
      <c r="F972" s="346"/>
      <c r="G972" s="346"/>
      <c r="H972" s="346"/>
      <c r="I972" s="346"/>
      <c r="J972" s="346"/>
      <c r="K972" s="346"/>
      <c r="L972" s="346"/>
      <c r="M972" s="346"/>
      <c r="N972" s="346"/>
      <c r="O972" s="346"/>
      <c r="P972" s="346"/>
      <c r="Q972" s="346"/>
      <c r="R972" s="346"/>
      <c r="S972" s="346"/>
      <c r="T972" s="346"/>
      <c r="U972" s="346"/>
      <c r="V972" s="346"/>
      <c r="W972" s="346"/>
      <c r="X972" s="346"/>
      <c r="Y972" s="346"/>
      <c r="Z972" s="346"/>
      <c r="AA972" s="346"/>
      <c r="AB972" s="346"/>
      <c r="AC972" s="346"/>
      <c r="AD972" s="346"/>
      <c r="AE972" s="346"/>
      <c r="AF972" s="346"/>
      <c r="AG972" s="346"/>
      <c r="AH972" s="346"/>
      <c r="AI972" s="346"/>
      <c r="AJ972" s="346"/>
      <c r="AK972" s="346"/>
      <c r="AL972" s="346"/>
      <c r="AM972" s="346"/>
      <c r="AN972" s="346"/>
      <c r="AO972" s="346"/>
      <c r="AP972" s="346"/>
      <c r="AQ972" s="346"/>
      <c r="AR972" s="346"/>
      <c r="AS972" s="346"/>
      <c r="AT972" s="346"/>
    </row>
    <row r="973" spans="1:46" ht="12" customHeight="1" x14ac:dyDescent="0.25">
      <c r="A973" s="346"/>
      <c r="B973" s="346"/>
      <c r="C973" s="346"/>
      <c r="D973" s="346"/>
      <c r="E973" s="346"/>
      <c r="F973" s="346"/>
      <c r="G973" s="346"/>
      <c r="H973" s="346"/>
      <c r="I973" s="346"/>
      <c r="J973" s="346"/>
      <c r="K973" s="346"/>
      <c r="L973" s="346"/>
      <c r="M973" s="346"/>
      <c r="N973" s="346"/>
      <c r="O973" s="346"/>
      <c r="P973" s="346"/>
      <c r="Q973" s="346"/>
      <c r="R973" s="346"/>
      <c r="S973" s="346"/>
      <c r="T973" s="346"/>
      <c r="U973" s="346"/>
      <c r="V973" s="346"/>
      <c r="W973" s="346"/>
      <c r="X973" s="346"/>
      <c r="Y973" s="346"/>
      <c r="Z973" s="346"/>
      <c r="AA973" s="346"/>
      <c r="AB973" s="346"/>
      <c r="AC973" s="346"/>
      <c r="AD973" s="346"/>
      <c r="AE973" s="346"/>
      <c r="AF973" s="346"/>
      <c r="AG973" s="346"/>
      <c r="AH973" s="346"/>
      <c r="AI973" s="346"/>
      <c r="AJ973" s="346"/>
      <c r="AK973" s="346"/>
      <c r="AL973" s="346"/>
      <c r="AM973" s="346"/>
      <c r="AN973" s="346"/>
      <c r="AO973" s="346"/>
      <c r="AP973" s="346"/>
      <c r="AQ973" s="346"/>
      <c r="AR973" s="346"/>
      <c r="AS973" s="346"/>
      <c r="AT973" s="346"/>
    </row>
    <row r="974" spans="1:46" ht="12" customHeight="1" x14ac:dyDescent="0.25">
      <c r="A974" s="346"/>
      <c r="B974" s="346"/>
      <c r="C974" s="346"/>
      <c r="D974" s="346"/>
      <c r="E974" s="346"/>
      <c r="F974" s="346"/>
      <c r="G974" s="346"/>
      <c r="H974" s="346"/>
      <c r="I974" s="346"/>
      <c r="J974" s="346"/>
      <c r="K974" s="346"/>
      <c r="L974" s="346"/>
      <c r="M974" s="346"/>
      <c r="N974" s="346"/>
      <c r="O974" s="346"/>
      <c r="P974" s="346"/>
      <c r="Q974" s="346"/>
      <c r="R974" s="346"/>
      <c r="S974" s="346"/>
      <c r="T974" s="346"/>
      <c r="U974" s="346"/>
      <c r="V974" s="346"/>
      <c r="W974" s="346"/>
      <c r="X974" s="346"/>
      <c r="Y974" s="346"/>
      <c r="Z974" s="346"/>
      <c r="AA974" s="346"/>
      <c r="AB974" s="346"/>
      <c r="AC974" s="346"/>
      <c r="AD974" s="346"/>
      <c r="AE974" s="346"/>
      <c r="AF974" s="346"/>
      <c r="AG974" s="346"/>
      <c r="AH974" s="346"/>
      <c r="AI974" s="346"/>
      <c r="AJ974" s="346"/>
      <c r="AK974" s="346"/>
      <c r="AL974" s="346"/>
      <c r="AM974" s="346"/>
      <c r="AN974" s="346"/>
      <c r="AO974" s="346"/>
      <c r="AP974" s="346"/>
      <c r="AQ974" s="346"/>
      <c r="AR974" s="346"/>
      <c r="AS974" s="346"/>
      <c r="AT974" s="346"/>
    </row>
    <row r="975" spans="1:46" ht="12" customHeight="1" x14ac:dyDescent="0.25">
      <c r="A975" s="346"/>
      <c r="B975" s="346"/>
      <c r="C975" s="346"/>
      <c r="D975" s="346"/>
      <c r="E975" s="346"/>
      <c r="F975" s="346"/>
      <c r="G975" s="346"/>
      <c r="H975" s="346"/>
      <c r="I975" s="346"/>
      <c r="J975" s="346"/>
      <c r="K975" s="346"/>
      <c r="L975" s="346"/>
      <c r="M975" s="346"/>
      <c r="N975" s="346"/>
      <c r="O975" s="346"/>
      <c r="P975" s="346"/>
      <c r="Q975" s="346"/>
      <c r="R975" s="346"/>
      <c r="S975" s="346"/>
      <c r="T975" s="346"/>
      <c r="U975" s="346"/>
      <c r="V975" s="346"/>
      <c r="W975" s="346"/>
      <c r="X975" s="346"/>
      <c r="Y975" s="346"/>
      <c r="Z975" s="346"/>
      <c r="AA975" s="346"/>
      <c r="AB975" s="346"/>
      <c r="AC975" s="346"/>
      <c r="AD975" s="346"/>
      <c r="AE975" s="346"/>
      <c r="AF975" s="346"/>
      <c r="AG975" s="346"/>
      <c r="AH975" s="346"/>
      <c r="AI975" s="346"/>
      <c r="AJ975" s="346"/>
      <c r="AK975" s="346"/>
      <c r="AL975" s="346"/>
      <c r="AM975" s="346"/>
      <c r="AN975" s="346"/>
      <c r="AO975" s="346"/>
      <c r="AP975" s="346"/>
      <c r="AQ975" s="346"/>
      <c r="AR975" s="346"/>
      <c r="AS975" s="346"/>
      <c r="AT975" s="346"/>
    </row>
    <row r="976" spans="1:46" ht="12" customHeight="1" x14ac:dyDescent="0.25">
      <c r="A976" s="346"/>
      <c r="B976" s="346"/>
      <c r="C976" s="346"/>
      <c r="D976" s="346"/>
      <c r="E976" s="346"/>
      <c r="F976" s="346"/>
      <c r="G976" s="346"/>
      <c r="H976" s="346"/>
      <c r="I976" s="346"/>
      <c r="J976" s="346"/>
      <c r="K976" s="346"/>
      <c r="L976" s="346"/>
      <c r="M976" s="346"/>
      <c r="N976" s="346"/>
      <c r="O976" s="346"/>
      <c r="P976" s="346"/>
      <c r="Q976" s="346"/>
      <c r="R976" s="346"/>
      <c r="S976" s="346"/>
      <c r="T976" s="346"/>
      <c r="U976" s="346"/>
      <c r="V976" s="346"/>
      <c r="W976" s="346"/>
      <c r="X976" s="346"/>
      <c r="Y976" s="346"/>
      <c r="Z976" s="346"/>
      <c r="AA976" s="346"/>
      <c r="AB976" s="346"/>
      <c r="AC976" s="346"/>
      <c r="AD976" s="346"/>
      <c r="AE976" s="346"/>
      <c r="AF976" s="346"/>
      <c r="AG976" s="346"/>
      <c r="AH976" s="346"/>
      <c r="AI976" s="346"/>
      <c r="AJ976" s="346"/>
      <c r="AK976" s="346"/>
      <c r="AL976" s="346"/>
      <c r="AM976" s="346"/>
      <c r="AN976" s="346"/>
      <c r="AO976" s="346"/>
      <c r="AP976" s="346"/>
      <c r="AQ976" s="346"/>
      <c r="AR976" s="346"/>
      <c r="AS976" s="346"/>
      <c r="AT976" s="346"/>
    </row>
    <row r="977" spans="1:46" ht="12" customHeight="1" x14ac:dyDescent="0.25">
      <c r="A977" s="346"/>
      <c r="B977" s="346"/>
      <c r="C977" s="346"/>
      <c r="D977" s="346"/>
      <c r="E977" s="346"/>
      <c r="F977" s="346"/>
      <c r="G977" s="346"/>
      <c r="H977" s="346"/>
      <c r="I977" s="346"/>
      <c r="J977" s="346"/>
      <c r="K977" s="346"/>
      <c r="L977" s="346"/>
      <c r="M977" s="346"/>
      <c r="N977" s="346"/>
      <c r="O977" s="346"/>
      <c r="P977" s="346"/>
      <c r="Q977" s="346"/>
      <c r="R977" s="346"/>
      <c r="S977" s="346"/>
      <c r="T977" s="346"/>
      <c r="U977" s="346"/>
      <c r="V977" s="346"/>
      <c r="W977" s="346"/>
      <c r="X977" s="346"/>
      <c r="Y977" s="346"/>
      <c r="Z977" s="346"/>
      <c r="AA977" s="346"/>
      <c r="AB977" s="346"/>
      <c r="AC977" s="346"/>
      <c r="AD977" s="346"/>
      <c r="AE977" s="346"/>
      <c r="AF977" s="346"/>
      <c r="AG977" s="346"/>
      <c r="AH977" s="346"/>
      <c r="AI977" s="346"/>
      <c r="AJ977" s="346"/>
      <c r="AK977" s="346"/>
      <c r="AL977" s="346"/>
      <c r="AM977" s="346"/>
      <c r="AN977" s="346"/>
      <c r="AO977" s="346"/>
      <c r="AP977" s="346"/>
      <c r="AQ977" s="346"/>
      <c r="AR977" s="346"/>
      <c r="AS977" s="346"/>
      <c r="AT977" s="346"/>
    </row>
    <row r="978" spans="1:46" ht="12" customHeight="1" x14ac:dyDescent="0.25">
      <c r="A978" s="346"/>
      <c r="B978" s="346"/>
      <c r="C978" s="346"/>
      <c r="D978" s="346"/>
      <c r="E978" s="346"/>
      <c r="F978" s="346"/>
      <c r="G978" s="346"/>
      <c r="H978" s="346"/>
      <c r="I978" s="346"/>
      <c r="J978" s="346"/>
      <c r="K978" s="346"/>
      <c r="L978" s="346"/>
      <c r="M978" s="346"/>
      <c r="N978" s="346"/>
      <c r="O978" s="346"/>
      <c r="P978" s="346"/>
      <c r="Q978" s="346"/>
      <c r="R978" s="346"/>
      <c r="S978" s="346"/>
      <c r="T978" s="346"/>
      <c r="U978" s="346"/>
      <c r="V978" s="346"/>
      <c r="W978" s="346"/>
      <c r="X978" s="346"/>
      <c r="Y978" s="346"/>
      <c r="Z978" s="346"/>
      <c r="AA978" s="346"/>
      <c r="AB978" s="346"/>
      <c r="AC978" s="346"/>
      <c r="AD978" s="346"/>
      <c r="AE978" s="346"/>
      <c r="AF978" s="346"/>
      <c r="AG978" s="346"/>
      <c r="AH978" s="346"/>
      <c r="AI978" s="346"/>
      <c r="AJ978" s="346"/>
      <c r="AK978" s="346"/>
      <c r="AL978" s="346"/>
      <c r="AM978" s="346"/>
      <c r="AN978" s="346"/>
      <c r="AO978" s="346"/>
      <c r="AP978" s="346"/>
      <c r="AQ978" s="346"/>
      <c r="AR978" s="346"/>
      <c r="AS978" s="346"/>
      <c r="AT978" s="346"/>
    </row>
    <row r="979" spans="1:46" ht="12" customHeight="1" x14ac:dyDescent="0.25">
      <c r="A979" s="346"/>
      <c r="B979" s="346"/>
      <c r="C979" s="346"/>
      <c r="D979" s="346"/>
      <c r="E979" s="346"/>
      <c r="F979" s="346"/>
      <c r="G979" s="346"/>
      <c r="H979" s="346"/>
      <c r="I979" s="346"/>
      <c r="J979" s="346"/>
      <c r="K979" s="346"/>
      <c r="L979" s="346"/>
      <c r="M979" s="346"/>
      <c r="N979" s="346"/>
      <c r="O979" s="346"/>
      <c r="P979" s="346"/>
      <c r="Q979" s="346"/>
      <c r="R979" s="346"/>
      <c r="S979" s="346"/>
      <c r="T979" s="346"/>
      <c r="U979" s="346"/>
      <c r="V979" s="346"/>
      <c r="W979" s="346"/>
      <c r="X979" s="346"/>
      <c r="Y979" s="346"/>
      <c r="Z979" s="346"/>
      <c r="AA979" s="346"/>
      <c r="AB979" s="346"/>
      <c r="AC979" s="346"/>
      <c r="AD979" s="346"/>
      <c r="AE979" s="346"/>
      <c r="AF979" s="346"/>
      <c r="AG979" s="346"/>
      <c r="AH979" s="346"/>
      <c r="AI979" s="346"/>
      <c r="AJ979" s="346"/>
      <c r="AK979" s="346"/>
      <c r="AL979" s="346"/>
      <c r="AM979" s="346"/>
      <c r="AN979" s="346"/>
      <c r="AO979" s="346"/>
      <c r="AP979" s="346"/>
      <c r="AQ979" s="346"/>
      <c r="AR979" s="346"/>
      <c r="AS979" s="346"/>
      <c r="AT979" s="346"/>
    </row>
    <row r="980" spans="1:46" ht="12" customHeight="1" x14ac:dyDescent="0.25">
      <c r="A980" s="346"/>
      <c r="B980" s="346"/>
      <c r="C980" s="346"/>
      <c r="D980" s="346"/>
      <c r="E980" s="346"/>
      <c r="F980" s="346"/>
      <c r="G980" s="346"/>
      <c r="H980" s="346"/>
      <c r="I980" s="346"/>
      <c r="J980" s="346"/>
      <c r="K980" s="346"/>
      <c r="L980" s="346"/>
      <c r="M980" s="346"/>
      <c r="N980" s="346"/>
      <c r="O980" s="346"/>
      <c r="P980" s="346"/>
      <c r="Q980" s="346"/>
      <c r="R980" s="346"/>
      <c r="S980" s="346"/>
      <c r="T980" s="346"/>
      <c r="U980" s="346"/>
      <c r="V980" s="346"/>
      <c r="W980" s="346"/>
      <c r="X980" s="346"/>
      <c r="Y980" s="346"/>
      <c r="Z980" s="346"/>
      <c r="AA980" s="346"/>
      <c r="AB980" s="346"/>
      <c r="AC980" s="346"/>
      <c r="AD980" s="346"/>
      <c r="AE980" s="346"/>
      <c r="AF980" s="346"/>
      <c r="AG980" s="346"/>
      <c r="AH980" s="346"/>
      <c r="AI980" s="346"/>
      <c r="AJ980" s="346"/>
      <c r="AK980" s="346"/>
      <c r="AL980" s="346"/>
      <c r="AM980" s="346"/>
      <c r="AN980" s="346"/>
      <c r="AO980" s="346"/>
      <c r="AP980" s="346"/>
      <c r="AQ980" s="346"/>
      <c r="AR980" s="346"/>
      <c r="AS980" s="346"/>
      <c r="AT980" s="346"/>
    </row>
    <row r="981" spans="1:46" ht="12" customHeight="1" x14ac:dyDescent="0.25">
      <c r="A981" s="346"/>
      <c r="B981" s="346"/>
      <c r="C981" s="346"/>
      <c r="D981" s="346"/>
      <c r="E981" s="346"/>
      <c r="F981" s="346"/>
      <c r="G981" s="346"/>
      <c r="H981" s="346"/>
      <c r="I981" s="346"/>
      <c r="J981" s="346"/>
      <c r="K981" s="346"/>
      <c r="L981" s="346"/>
      <c r="M981" s="346"/>
      <c r="N981" s="346"/>
      <c r="O981" s="346"/>
      <c r="P981" s="346"/>
      <c r="Q981" s="346"/>
      <c r="R981" s="346"/>
      <c r="S981" s="346"/>
      <c r="T981" s="346"/>
      <c r="U981" s="346"/>
      <c r="V981" s="346"/>
      <c r="W981" s="346"/>
      <c r="X981" s="346"/>
      <c r="Y981" s="346"/>
      <c r="Z981" s="346"/>
      <c r="AA981" s="346"/>
      <c r="AB981" s="346"/>
      <c r="AC981" s="346"/>
      <c r="AD981" s="346"/>
      <c r="AE981" s="346"/>
      <c r="AF981" s="346"/>
      <c r="AG981" s="346"/>
      <c r="AH981" s="346"/>
      <c r="AI981" s="346"/>
      <c r="AJ981" s="346"/>
      <c r="AK981" s="346"/>
      <c r="AL981" s="346"/>
      <c r="AM981" s="346"/>
      <c r="AN981" s="346"/>
      <c r="AO981" s="346"/>
      <c r="AP981" s="346"/>
      <c r="AQ981" s="346"/>
      <c r="AR981" s="346"/>
      <c r="AS981" s="346"/>
      <c r="AT981" s="346"/>
    </row>
    <row r="982" spans="1:46" ht="12" customHeight="1" x14ac:dyDescent="0.25">
      <c r="A982" s="346"/>
      <c r="B982" s="346"/>
      <c r="C982" s="346"/>
      <c r="D982" s="346"/>
      <c r="E982" s="346"/>
      <c r="F982" s="346"/>
      <c r="G982" s="346"/>
      <c r="H982" s="346"/>
      <c r="I982" s="346"/>
      <c r="J982" s="346"/>
      <c r="K982" s="346"/>
      <c r="L982" s="346"/>
      <c r="M982" s="346"/>
      <c r="N982" s="346"/>
      <c r="O982" s="346"/>
      <c r="P982" s="346"/>
      <c r="Q982" s="346"/>
      <c r="R982" s="346"/>
      <c r="S982" s="346"/>
      <c r="T982" s="346"/>
      <c r="U982" s="346"/>
      <c r="V982" s="346"/>
      <c r="W982" s="346"/>
      <c r="X982" s="346"/>
      <c r="Y982" s="346"/>
      <c r="Z982" s="346"/>
      <c r="AA982" s="346"/>
      <c r="AB982" s="346"/>
      <c r="AC982" s="346"/>
      <c r="AD982" s="346"/>
      <c r="AE982" s="346"/>
      <c r="AF982" s="346"/>
      <c r="AG982" s="346"/>
      <c r="AH982" s="346"/>
      <c r="AI982" s="346"/>
      <c r="AJ982" s="346"/>
      <c r="AK982" s="346"/>
      <c r="AL982" s="346"/>
      <c r="AM982" s="346"/>
      <c r="AN982" s="346"/>
      <c r="AO982" s="346"/>
      <c r="AP982" s="346"/>
      <c r="AQ982" s="346"/>
      <c r="AR982" s="346"/>
      <c r="AS982" s="346"/>
      <c r="AT982" s="346"/>
    </row>
    <row r="983" spans="1:46" ht="12" customHeight="1" x14ac:dyDescent="0.25">
      <c r="A983" s="346"/>
      <c r="B983" s="346"/>
      <c r="C983" s="346"/>
      <c r="D983" s="346"/>
      <c r="E983" s="346"/>
      <c r="F983" s="346"/>
      <c r="G983" s="346"/>
      <c r="H983" s="346"/>
      <c r="I983" s="346"/>
      <c r="J983" s="346"/>
      <c r="K983" s="346"/>
      <c r="L983" s="346"/>
      <c r="M983" s="346"/>
      <c r="N983" s="346"/>
      <c r="O983" s="346"/>
      <c r="P983" s="346"/>
      <c r="Q983" s="346"/>
      <c r="R983" s="346"/>
      <c r="S983" s="346"/>
      <c r="T983" s="346"/>
      <c r="U983" s="346"/>
      <c r="V983" s="346"/>
      <c r="W983" s="346"/>
      <c r="X983" s="346"/>
      <c r="Y983" s="346"/>
      <c r="Z983" s="346"/>
      <c r="AA983" s="346"/>
      <c r="AB983" s="346"/>
      <c r="AC983" s="346"/>
      <c r="AD983" s="346"/>
      <c r="AE983" s="346"/>
      <c r="AF983" s="346"/>
      <c r="AG983" s="346"/>
      <c r="AH983" s="346"/>
      <c r="AI983" s="346"/>
      <c r="AJ983" s="346"/>
      <c r="AK983" s="346"/>
      <c r="AL983" s="346"/>
      <c r="AM983" s="346"/>
      <c r="AN983" s="346"/>
      <c r="AO983" s="346"/>
      <c r="AP983" s="346"/>
      <c r="AQ983" s="346"/>
      <c r="AR983" s="346"/>
      <c r="AS983" s="346"/>
      <c r="AT983" s="346"/>
    </row>
    <row r="984" spans="1:46" ht="12" customHeight="1" x14ac:dyDescent="0.25">
      <c r="A984" s="346"/>
      <c r="B984" s="346"/>
      <c r="C984" s="346"/>
      <c r="D984" s="346"/>
      <c r="E984" s="346"/>
      <c r="F984" s="346"/>
      <c r="G984" s="346"/>
      <c r="H984" s="346"/>
      <c r="I984" s="346"/>
      <c r="J984" s="346"/>
      <c r="K984" s="346"/>
      <c r="L984" s="346"/>
      <c r="M984" s="346"/>
      <c r="N984" s="346"/>
      <c r="O984" s="346"/>
      <c r="P984" s="346"/>
      <c r="Q984" s="346"/>
      <c r="R984" s="346"/>
      <c r="S984" s="346"/>
      <c r="T984" s="346"/>
      <c r="U984" s="346"/>
      <c r="V984" s="346"/>
      <c r="W984" s="346"/>
      <c r="X984" s="346"/>
      <c r="Y984" s="346"/>
      <c r="Z984" s="346"/>
      <c r="AA984" s="346"/>
      <c r="AB984" s="346"/>
      <c r="AC984" s="346"/>
      <c r="AD984" s="346"/>
      <c r="AE984" s="346"/>
      <c r="AF984" s="346"/>
      <c r="AG984" s="346"/>
      <c r="AH984" s="346"/>
      <c r="AI984" s="346"/>
      <c r="AJ984" s="346"/>
      <c r="AK984" s="346"/>
      <c r="AL984" s="346"/>
      <c r="AM984" s="346"/>
      <c r="AN984" s="346"/>
      <c r="AO984" s="346"/>
      <c r="AP984" s="346"/>
      <c r="AQ984" s="346"/>
      <c r="AR984" s="346"/>
      <c r="AS984" s="346"/>
      <c r="AT984" s="346"/>
    </row>
    <row r="985" spans="1:46" ht="12" customHeight="1" x14ac:dyDescent="0.25">
      <c r="A985" s="346"/>
      <c r="B985" s="346"/>
      <c r="C985" s="346"/>
      <c r="D985" s="346"/>
      <c r="E985" s="346"/>
      <c r="F985" s="346"/>
      <c r="G985" s="346"/>
      <c r="H985" s="346"/>
      <c r="I985" s="346"/>
      <c r="J985" s="346"/>
      <c r="K985" s="346"/>
      <c r="L985" s="346"/>
      <c r="M985" s="346"/>
      <c r="N985" s="346"/>
      <c r="O985" s="346"/>
      <c r="P985" s="346"/>
      <c r="Q985" s="346"/>
      <c r="R985" s="346"/>
      <c r="S985" s="346"/>
      <c r="T985" s="346"/>
      <c r="U985" s="346"/>
      <c r="V985" s="346"/>
      <c r="W985" s="346"/>
      <c r="X985" s="346"/>
      <c r="Y985" s="346"/>
      <c r="Z985" s="346"/>
      <c r="AA985" s="346"/>
      <c r="AB985" s="346"/>
      <c r="AC985" s="346"/>
      <c r="AD985" s="346"/>
      <c r="AE985" s="346"/>
      <c r="AF985" s="346"/>
      <c r="AG985" s="346"/>
      <c r="AH985" s="346"/>
      <c r="AI985" s="346"/>
      <c r="AJ985" s="346"/>
      <c r="AK985" s="346"/>
      <c r="AL985" s="346"/>
      <c r="AM985" s="346"/>
      <c r="AN985" s="346"/>
      <c r="AO985" s="346"/>
      <c r="AP985" s="346"/>
      <c r="AQ985" s="346"/>
      <c r="AR985" s="346"/>
      <c r="AS985" s="346"/>
      <c r="AT985" s="346"/>
    </row>
    <row r="986" spans="1:46" ht="12" customHeight="1" x14ac:dyDescent="0.25">
      <c r="A986" s="346"/>
      <c r="B986" s="346"/>
      <c r="C986" s="346"/>
      <c r="D986" s="346"/>
      <c r="E986" s="346"/>
      <c r="F986" s="346"/>
      <c r="G986" s="346"/>
      <c r="H986" s="346"/>
      <c r="I986" s="346"/>
      <c r="J986" s="346"/>
      <c r="K986" s="346"/>
      <c r="L986" s="346"/>
      <c r="M986" s="346"/>
      <c r="N986" s="346"/>
      <c r="O986" s="346"/>
      <c r="P986" s="346"/>
      <c r="Q986" s="346"/>
      <c r="R986" s="346"/>
      <c r="S986" s="346"/>
      <c r="T986" s="346"/>
      <c r="U986" s="346"/>
      <c r="V986" s="346"/>
      <c r="W986" s="346"/>
      <c r="X986" s="346"/>
      <c r="Y986" s="346"/>
      <c r="Z986" s="346"/>
      <c r="AA986" s="346"/>
      <c r="AB986" s="346"/>
      <c r="AC986" s="346"/>
      <c r="AD986" s="346"/>
      <c r="AE986" s="346"/>
      <c r="AF986" s="346"/>
      <c r="AG986" s="346"/>
      <c r="AH986" s="346"/>
      <c r="AI986" s="346"/>
      <c r="AJ986" s="346"/>
      <c r="AK986" s="346"/>
      <c r="AL986" s="346"/>
      <c r="AM986" s="346"/>
      <c r="AN986" s="346"/>
      <c r="AO986" s="346"/>
      <c r="AP986" s="346"/>
      <c r="AQ986" s="346"/>
      <c r="AR986" s="346"/>
      <c r="AS986" s="346"/>
      <c r="AT986" s="346"/>
    </row>
    <row r="987" spans="1:46" ht="12" customHeight="1" x14ac:dyDescent="0.25">
      <c r="A987" s="346"/>
      <c r="B987" s="346"/>
      <c r="C987" s="346"/>
      <c r="D987" s="346"/>
      <c r="E987" s="346"/>
      <c r="F987" s="346"/>
      <c r="G987" s="346"/>
      <c r="H987" s="346"/>
      <c r="I987" s="346"/>
      <c r="J987" s="346"/>
      <c r="K987" s="346"/>
      <c r="L987" s="346"/>
      <c r="M987" s="346"/>
      <c r="N987" s="346"/>
      <c r="O987" s="346"/>
      <c r="P987" s="346"/>
      <c r="Q987" s="346"/>
      <c r="R987" s="346"/>
      <c r="S987" s="346"/>
      <c r="T987" s="346"/>
      <c r="U987" s="346"/>
      <c r="V987" s="346"/>
      <c r="W987" s="346"/>
      <c r="X987" s="346"/>
      <c r="Y987" s="346"/>
      <c r="Z987" s="346"/>
      <c r="AA987" s="346"/>
      <c r="AB987" s="346"/>
      <c r="AC987" s="346"/>
      <c r="AD987" s="346"/>
      <c r="AE987" s="346"/>
      <c r="AF987" s="346"/>
      <c r="AG987" s="346"/>
      <c r="AH987" s="346"/>
      <c r="AI987" s="346"/>
      <c r="AJ987" s="346"/>
      <c r="AK987" s="346"/>
      <c r="AL987" s="346"/>
      <c r="AM987" s="346"/>
      <c r="AN987" s="346"/>
      <c r="AO987" s="346"/>
      <c r="AP987" s="346"/>
      <c r="AQ987" s="346"/>
      <c r="AR987" s="346"/>
      <c r="AS987" s="346"/>
      <c r="AT987" s="346"/>
    </row>
    <row r="988" spans="1:46" ht="12" customHeight="1" x14ac:dyDescent="0.25">
      <c r="A988" s="346"/>
      <c r="B988" s="346"/>
      <c r="C988" s="346"/>
      <c r="D988" s="346"/>
      <c r="E988" s="346"/>
      <c r="F988" s="346"/>
      <c r="G988" s="346"/>
      <c r="H988" s="346"/>
      <c r="I988" s="346"/>
      <c r="J988" s="346"/>
      <c r="K988" s="346"/>
      <c r="L988" s="346"/>
      <c r="M988" s="346"/>
      <c r="N988" s="346"/>
      <c r="O988" s="346"/>
      <c r="P988" s="346"/>
      <c r="Q988" s="346"/>
      <c r="R988" s="346"/>
      <c r="S988" s="346"/>
      <c r="T988" s="346"/>
      <c r="U988" s="346"/>
      <c r="V988" s="346"/>
      <c r="W988" s="346"/>
      <c r="X988" s="346"/>
      <c r="Y988" s="346"/>
      <c r="Z988" s="346"/>
      <c r="AA988" s="346"/>
      <c r="AB988" s="346"/>
      <c r="AC988" s="346"/>
      <c r="AD988" s="346"/>
      <c r="AE988" s="346"/>
      <c r="AF988" s="346"/>
      <c r="AG988" s="346"/>
      <c r="AH988" s="346"/>
      <c r="AI988" s="346"/>
      <c r="AJ988" s="346"/>
      <c r="AK988" s="346"/>
      <c r="AL988" s="346"/>
      <c r="AM988" s="346"/>
      <c r="AN988" s="346"/>
      <c r="AO988" s="346"/>
      <c r="AP988" s="346"/>
      <c r="AQ988" s="346"/>
      <c r="AR988" s="346"/>
      <c r="AS988" s="346"/>
      <c r="AT988" s="346"/>
    </row>
    <row r="989" spans="1:46" ht="12" customHeight="1" x14ac:dyDescent="0.25">
      <c r="A989" s="346"/>
      <c r="B989" s="346"/>
      <c r="C989" s="346"/>
      <c r="D989" s="346"/>
      <c r="E989" s="346"/>
      <c r="F989" s="346"/>
      <c r="G989" s="346"/>
      <c r="H989" s="346"/>
      <c r="I989" s="346"/>
      <c r="J989" s="346"/>
      <c r="K989" s="346"/>
      <c r="L989" s="346"/>
      <c r="M989" s="346"/>
      <c r="N989" s="346"/>
      <c r="O989" s="346"/>
      <c r="P989" s="346"/>
      <c r="Q989" s="346"/>
      <c r="R989" s="346"/>
      <c r="S989" s="346"/>
      <c r="T989" s="346"/>
      <c r="U989" s="346"/>
      <c r="V989" s="346"/>
      <c r="W989" s="346"/>
      <c r="X989" s="346"/>
      <c r="Y989" s="346"/>
      <c r="Z989" s="346"/>
      <c r="AA989" s="346"/>
      <c r="AB989" s="346"/>
      <c r="AC989" s="346"/>
      <c r="AD989" s="346"/>
      <c r="AE989" s="346"/>
      <c r="AF989" s="346"/>
      <c r="AG989" s="346"/>
      <c r="AH989" s="346"/>
      <c r="AI989" s="346"/>
      <c r="AJ989" s="346"/>
      <c r="AK989" s="346"/>
      <c r="AL989" s="346"/>
      <c r="AM989" s="346"/>
      <c r="AN989" s="346"/>
      <c r="AO989" s="346"/>
      <c r="AP989" s="346"/>
      <c r="AQ989" s="346"/>
      <c r="AR989" s="346"/>
      <c r="AS989" s="346"/>
      <c r="AT989" s="346"/>
    </row>
    <row r="990" spans="1:46" ht="12" customHeight="1" x14ac:dyDescent="0.25">
      <c r="A990" s="346"/>
      <c r="B990" s="346"/>
      <c r="C990" s="346"/>
      <c r="D990" s="346"/>
      <c r="E990" s="346"/>
      <c r="F990" s="346"/>
      <c r="G990" s="346"/>
      <c r="H990" s="346"/>
      <c r="I990" s="346"/>
      <c r="J990" s="346"/>
      <c r="K990" s="346"/>
      <c r="L990" s="346"/>
      <c r="M990" s="346"/>
      <c r="N990" s="346"/>
      <c r="O990" s="346"/>
      <c r="P990" s="346"/>
      <c r="Q990" s="346"/>
      <c r="R990" s="346"/>
      <c r="S990" s="346"/>
      <c r="T990" s="346"/>
      <c r="U990" s="346"/>
      <c r="V990" s="346"/>
      <c r="W990" s="346"/>
      <c r="X990" s="346"/>
      <c r="Y990" s="346"/>
      <c r="Z990" s="346"/>
      <c r="AA990" s="346"/>
      <c r="AB990" s="346"/>
      <c r="AC990" s="346"/>
      <c r="AD990" s="346"/>
      <c r="AE990" s="346"/>
      <c r="AF990" s="346"/>
      <c r="AG990" s="346"/>
      <c r="AH990" s="346"/>
      <c r="AI990" s="346"/>
      <c r="AJ990" s="346"/>
      <c r="AK990" s="346"/>
      <c r="AL990" s="346"/>
      <c r="AM990" s="346"/>
      <c r="AN990" s="346"/>
      <c r="AO990" s="346"/>
      <c r="AP990" s="346"/>
      <c r="AQ990" s="346"/>
      <c r="AR990" s="346"/>
      <c r="AS990" s="346"/>
      <c r="AT990" s="346"/>
    </row>
    <row r="991" spans="1:46" ht="12" customHeight="1" x14ac:dyDescent="0.25">
      <c r="A991" s="346"/>
      <c r="B991" s="346"/>
      <c r="C991" s="346"/>
      <c r="D991" s="346"/>
      <c r="E991" s="346"/>
      <c r="F991" s="346"/>
      <c r="G991" s="346"/>
      <c r="H991" s="346"/>
      <c r="I991" s="346"/>
      <c r="J991" s="346"/>
      <c r="K991" s="346"/>
      <c r="L991" s="346"/>
      <c r="M991" s="346"/>
      <c r="N991" s="346"/>
      <c r="O991" s="346"/>
      <c r="P991" s="346"/>
      <c r="Q991" s="346"/>
      <c r="R991" s="346"/>
      <c r="S991" s="346"/>
      <c r="T991" s="346"/>
      <c r="U991" s="346"/>
      <c r="V991" s="346"/>
      <c r="W991" s="346"/>
      <c r="X991" s="346"/>
      <c r="Y991" s="346"/>
      <c r="Z991" s="346"/>
      <c r="AA991" s="346"/>
      <c r="AB991" s="346"/>
      <c r="AC991" s="346"/>
      <c r="AD991" s="346"/>
      <c r="AE991" s="346"/>
      <c r="AF991" s="346"/>
      <c r="AG991" s="346"/>
      <c r="AH991" s="346"/>
      <c r="AI991" s="346"/>
      <c r="AJ991" s="346"/>
      <c r="AK991" s="346"/>
      <c r="AL991" s="346"/>
      <c r="AM991" s="346"/>
      <c r="AN991" s="346"/>
      <c r="AO991" s="346"/>
      <c r="AP991" s="346"/>
      <c r="AQ991" s="346"/>
      <c r="AR991" s="346"/>
      <c r="AS991" s="346"/>
      <c r="AT991" s="346"/>
    </row>
    <row r="992" spans="1:46" ht="12" customHeight="1" x14ac:dyDescent="0.25">
      <c r="A992" s="346"/>
      <c r="B992" s="346"/>
      <c r="C992" s="346"/>
      <c r="D992" s="346"/>
      <c r="E992" s="346"/>
      <c r="F992" s="346"/>
      <c r="G992" s="346"/>
      <c r="H992" s="346"/>
      <c r="I992" s="346"/>
      <c r="J992" s="346"/>
      <c r="K992" s="346"/>
      <c r="L992" s="346"/>
      <c r="M992" s="346"/>
      <c r="N992" s="346"/>
      <c r="O992" s="346"/>
      <c r="P992" s="346"/>
      <c r="Q992" s="346"/>
      <c r="R992" s="346"/>
      <c r="S992" s="346"/>
      <c r="T992" s="346"/>
      <c r="U992" s="346"/>
      <c r="V992" s="346"/>
      <c r="W992" s="346"/>
      <c r="X992" s="346"/>
      <c r="Y992" s="346"/>
      <c r="Z992" s="346"/>
      <c r="AA992" s="346"/>
      <c r="AB992" s="346"/>
      <c r="AC992" s="346"/>
      <c r="AD992" s="346"/>
      <c r="AE992" s="346"/>
      <c r="AF992" s="346"/>
      <c r="AG992" s="346"/>
      <c r="AH992" s="346"/>
      <c r="AI992" s="346"/>
      <c r="AJ992" s="346"/>
      <c r="AK992" s="346"/>
      <c r="AL992" s="346"/>
      <c r="AM992" s="346"/>
      <c r="AN992" s="346"/>
      <c r="AO992" s="346"/>
      <c r="AP992" s="346"/>
      <c r="AQ992" s="346"/>
      <c r="AR992" s="346"/>
      <c r="AS992" s="346"/>
      <c r="AT992" s="346"/>
    </row>
    <row r="993" spans="1:46" ht="12" customHeight="1" x14ac:dyDescent="0.25">
      <c r="A993" s="346"/>
      <c r="B993" s="346"/>
      <c r="C993" s="346"/>
      <c r="D993" s="346"/>
      <c r="E993" s="346"/>
      <c r="F993" s="346"/>
      <c r="G993" s="346"/>
      <c r="H993" s="346"/>
      <c r="I993" s="346"/>
      <c r="J993" s="346"/>
      <c r="K993" s="346"/>
      <c r="L993" s="346"/>
      <c r="M993" s="346"/>
      <c r="N993" s="346"/>
      <c r="O993" s="346"/>
      <c r="P993" s="346"/>
      <c r="Q993" s="346"/>
      <c r="R993" s="346"/>
      <c r="S993" s="346"/>
      <c r="T993" s="346"/>
      <c r="U993" s="346"/>
      <c r="V993" s="346"/>
      <c r="W993" s="346"/>
      <c r="X993" s="346"/>
      <c r="Y993" s="346"/>
      <c r="Z993" s="346"/>
      <c r="AA993" s="346"/>
      <c r="AB993" s="346"/>
      <c r="AC993" s="346"/>
      <c r="AD993" s="346"/>
      <c r="AE993" s="346"/>
      <c r="AF993" s="346"/>
      <c r="AG993" s="346"/>
      <c r="AH993" s="346"/>
      <c r="AI993" s="346"/>
      <c r="AJ993" s="346"/>
      <c r="AK993" s="346"/>
      <c r="AL993" s="346"/>
      <c r="AM993" s="346"/>
      <c r="AN993" s="346"/>
      <c r="AO993" s="346"/>
      <c r="AP993" s="346"/>
      <c r="AQ993" s="346"/>
      <c r="AR993" s="346"/>
      <c r="AS993" s="346"/>
      <c r="AT993" s="346"/>
    </row>
    <row r="994" spans="1:46" ht="12" customHeight="1" x14ac:dyDescent="0.25">
      <c r="A994" s="346"/>
      <c r="B994" s="346"/>
      <c r="C994" s="346"/>
      <c r="D994" s="346"/>
      <c r="E994" s="346"/>
      <c r="F994" s="346"/>
      <c r="G994" s="346"/>
      <c r="H994" s="346"/>
      <c r="I994" s="346"/>
      <c r="J994" s="346"/>
      <c r="K994" s="346"/>
      <c r="L994" s="346"/>
      <c r="M994" s="346"/>
      <c r="N994" s="346"/>
      <c r="O994" s="346"/>
      <c r="P994" s="346"/>
      <c r="Q994" s="346"/>
      <c r="R994" s="346"/>
      <c r="S994" s="346"/>
      <c r="T994" s="346"/>
      <c r="U994" s="346"/>
      <c r="V994" s="346"/>
      <c r="W994" s="346"/>
      <c r="X994" s="346"/>
      <c r="Y994" s="346"/>
      <c r="Z994" s="346"/>
      <c r="AA994" s="346"/>
      <c r="AB994" s="346"/>
      <c r="AC994" s="346"/>
      <c r="AD994" s="346"/>
      <c r="AE994" s="346"/>
      <c r="AF994" s="346"/>
      <c r="AG994" s="346"/>
      <c r="AH994" s="346"/>
      <c r="AI994" s="346"/>
      <c r="AJ994" s="346"/>
      <c r="AK994" s="346"/>
      <c r="AL994" s="346"/>
      <c r="AM994" s="346"/>
      <c r="AN994" s="346"/>
      <c r="AO994" s="346"/>
      <c r="AP994" s="346"/>
      <c r="AQ994" s="346"/>
      <c r="AR994" s="346"/>
      <c r="AS994" s="346"/>
      <c r="AT994" s="346"/>
    </row>
    <row r="995" spans="1:46" ht="12" customHeight="1" x14ac:dyDescent="0.25">
      <c r="A995" s="346"/>
      <c r="B995" s="346"/>
      <c r="C995" s="346"/>
      <c r="D995" s="346"/>
      <c r="E995" s="346"/>
      <c r="F995" s="346"/>
      <c r="G995" s="346"/>
      <c r="H995" s="346"/>
      <c r="I995" s="346"/>
      <c r="J995" s="346"/>
      <c r="K995" s="346"/>
      <c r="L995" s="346"/>
      <c r="M995" s="346"/>
      <c r="N995" s="346"/>
      <c r="O995" s="346"/>
      <c r="P995" s="346"/>
      <c r="Q995" s="346"/>
      <c r="R995" s="346"/>
      <c r="S995" s="346"/>
      <c r="T995" s="346"/>
      <c r="U995" s="346"/>
      <c r="V995" s="346"/>
      <c r="W995" s="346"/>
      <c r="X995" s="346"/>
      <c r="Y995" s="346"/>
      <c r="Z995" s="346"/>
      <c r="AA995" s="346"/>
      <c r="AB995" s="346"/>
      <c r="AC995" s="346"/>
      <c r="AD995" s="346"/>
      <c r="AE995" s="346"/>
      <c r="AF995" s="346"/>
      <c r="AG995" s="346"/>
      <c r="AH995" s="346"/>
      <c r="AI995" s="346"/>
      <c r="AJ995" s="346"/>
      <c r="AK995" s="346"/>
      <c r="AL995" s="346"/>
      <c r="AM995" s="346"/>
      <c r="AN995" s="346"/>
      <c r="AO995" s="346"/>
      <c r="AP995" s="346"/>
      <c r="AQ995" s="346"/>
      <c r="AR995" s="346"/>
      <c r="AS995" s="346"/>
      <c r="AT995" s="346"/>
    </row>
    <row r="996" spans="1:46" ht="12" customHeight="1" x14ac:dyDescent="0.25">
      <c r="A996" s="346"/>
      <c r="B996" s="346"/>
      <c r="C996" s="346"/>
      <c r="D996" s="346"/>
      <c r="E996" s="346"/>
      <c r="F996" s="346"/>
      <c r="G996" s="346"/>
      <c r="H996" s="346"/>
      <c r="I996" s="346"/>
      <c r="J996" s="346"/>
      <c r="K996" s="346"/>
      <c r="L996" s="346"/>
      <c r="M996" s="346"/>
      <c r="N996" s="346"/>
      <c r="O996" s="346"/>
      <c r="P996" s="346"/>
      <c r="Q996" s="346"/>
      <c r="R996" s="346"/>
      <c r="S996" s="346"/>
      <c r="T996" s="346"/>
      <c r="U996" s="346"/>
      <c r="V996" s="346"/>
      <c r="W996" s="346"/>
      <c r="X996" s="346"/>
      <c r="Y996" s="346"/>
      <c r="Z996" s="346"/>
      <c r="AA996" s="346"/>
      <c r="AB996" s="346"/>
      <c r="AC996" s="346"/>
      <c r="AD996" s="346"/>
      <c r="AE996" s="346"/>
      <c r="AF996" s="346"/>
      <c r="AG996" s="346"/>
      <c r="AH996" s="346"/>
      <c r="AI996" s="346"/>
      <c r="AJ996" s="346"/>
      <c r="AK996" s="346"/>
      <c r="AL996" s="346"/>
      <c r="AM996" s="346"/>
      <c r="AN996" s="346"/>
      <c r="AO996" s="346"/>
      <c r="AP996" s="346"/>
      <c r="AQ996" s="346"/>
      <c r="AR996" s="346"/>
      <c r="AS996" s="346"/>
      <c r="AT996" s="346"/>
    </row>
    <row r="997" spans="1:46" ht="12" customHeight="1" x14ac:dyDescent="0.25">
      <c r="A997" s="346"/>
      <c r="B997" s="346"/>
      <c r="C997" s="346"/>
      <c r="D997" s="346"/>
      <c r="E997" s="346"/>
      <c r="F997" s="346"/>
      <c r="G997" s="346"/>
      <c r="H997" s="346"/>
      <c r="I997" s="346"/>
      <c r="J997" s="346"/>
      <c r="K997" s="346"/>
      <c r="L997" s="346"/>
      <c r="M997" s="346"/>
      <c r="N997" s="346"/>
      <c r="O997" s="346"/>
      <c r="P997" s="346"/>
      <c r="Q997" s="346"/>
      <c r="R997" s="346"/>
      <c r="S997" s="346"/>
      <c r="T997" s="346"/>
      <c r="U997" s="346"/>
      <c r="V997" s="346"/>
      <c r="W997" s="346"/>
      <c r="X997" s="346"/>
      <c r="Y997" s="346"/>
      <c r="Z997" s="346"/>
      <c r="AA997" s="346"/>
      <c r="AB997" s="346"/>
      <c r="AC997" s="346"/>
      <c r="AD997" s="346"/>
      <c r="AE997" s="346"/>
      <c r="AF997" s="346"/>
      <c r="AG997" s="346"/>
      <c r="AH997" s="346"/>
      <c r="AI997" s="346"/>
      <c r="AJ997" s="346"/>
      <c r="AK997" s="346"/>
      <c r="AL997" s="346"/>
      <c r="AM997" s="346"/>
      <c r="AN997" s="346"/>
      <c r="AO997" s="346"/>
      <c r="AP997" s="346"/>
      <c r="AQ997" s="346"/>
      <c r="AR997" s="346"/>
      <c r="AS997" s="346"/>
      <c r="AT997" s="346"/>
    </row>
    <row r="998" spans="1:46" ht="12" customHeight="1" x14ac:dyDescent="0.25">
      <c r="A998" s="346"/>
      <c r="B998" s="346"/>
      <c r="C998" s="346"/>
      <c r="D998" s="346"/>
      <c r="E998" s="346"/>
      <c r="F998" s="346"/>
      <c r="G998" s="346"/>
      <c r="H998" s="346"/>
      <c r="I998" s="346"/>
      <c r="J998" s="346"/>
      <c r="K998" s="346"/>
      <c r="L998" s="346"/>
      <c r="M998" s="346"/>
      <c r="N998" s="346"/>
      <c r="O998" s="346"/>
      <c r="P998" s="346"/>
      <c r="Q998" s="346"/>
      <c r="R998" s="346"/>
      <c r="S998" s="346"/>
      <c r="T998" s="346"/>
      <c r="U998" s="346"/>
      <c r="V998" s="346"/>
      <c r="W998" s="346"/>
      <c r="X998" s="346"/>
      <c r="Y998" s="346"/>
      <c r="Z998" s="346"/>
      <c r="AA998" s="346"/>
      <c r="AB998" s="346"/>
      <c r="AC998" s="346"/>
      <c r="AD998" s="346"/>
      <c r="AE998" s="346"/>
      <c r="AF998" s="346"/>
      <c r="AG998" s="346"/>
      <c r="AH998" s="346"/>
      <c r="AI998" s="346"/>
      <c r="AJ998" s="346"/>
      <c r="AK998" s="346"/>
      <c r="AL998" s="346"/>
      <c r="AM998" s="346"/>
      <c r="AN998" s="346"/>
      <c r="AO998" s="346"/>
      <c r="AP998" s="346"/>
      <c r="AQ998" s="346"/>
      <c r="AR998" s="346"/>
      <c r="AS998" s="346"/>
      <c r="AT998" s="346"/>
    </row>
    <row r="999" spans="1:46" ht="12" customHeight="1" x14ac:dyDescent="0.25">
      <c r="A999" s="346"/>
      <c r="B999" s="346"/>
      <c r="C999" s="346"/>
      <c r="D999" s="346"/>
      <c r="E999" s="346"/>
      <c r="F999" s="346"/>
      <c r="G999" s="346"/>
      <c r="H999" s="346"/>
      <c r="I999" s="346"/>
      <c r="J999" s="346"/>
      <c r="K999" s="346"/>
      <c r="L999" s="346"/>
      <c r="M999" s="346"/>
      <c r="N999" s="346"/>
      <c r="O999" s="346"/>
      <c r="P999" s="346"/>
      <c r="Q999" s="346"/>
      <c r="R999" s="346"/>
      <c r="S999" s="346"/>
      <c r="T999" s="346"/>
      <c r="U999" s="346"/>
      <c r="V999" s="346"/>
      <c r="W999" s="346"/>
      <c r="X999" s="346"/>
      <c r="Y999" s="346"/>
      <c r="Z999" s="346"/>
      <c r="AA999" s="346"/>
      <c r="AB999" s="346"/>
      <c r="AC999" s="346"/>
      <c r="AD999" s="346"/>
      <c r="AE999" s="346"/>
      <c r="AF999" s="346"/>
      <c r="AG999" s="346"/>
      <c r="AH999" s="346"/>
      <c r="AI999" s="346"/>
      <c r="AJ999" s="346"/>
      <c r="AK999" s="346"/>
      <c r="AL999" s="346"/>
      <c r="AM999" s="346"/>
      <c r="AN999" s="346"/>
      <c r="AO999" s="346"/>
      <c r="AP999" s="346"/>
      <c r="AQ999" s="346"/>
      <c r="AR999" s="346"/>
      <c r="AS999" s="346"/>
      <c r="AT999" s="346"/>
    </row>
    <row r="1000" spans="1:46" ht="12" customHeight="1" x14ac:dyDescent="0.25">
      <c r="A1000" s="346"/>
      <c r="B1000" s="346"/>
      <c r="C1000" s="346"/>
      <c r="D1000" s="346"/>
      <c r="E1000" s="346"/>
      <c r="F1000" s="346"/>
      <c r="G1000" s="346"/>
      <c r="H1000" s="346"/>
      <c r="I1000" s="346"/>
      <c r="J1000" s="346"/>
      <c r="K1000" s="346"/>
      <c r="L1000" s="346"/>
      <c r="M1000" s="346"/>
      <c r="N1000" s="346"/>
      <c r="O1000" s="346"/>
      <c r="P1000" s="346"/>
      <c r="Q1000" s="346"/>
      <c r="R1000" s="346"/>
      <c r="S1000" s="346"/>
      <c r="T1000" s="346"/>
      <c r="U1000" s="346"/>
      <c r="V1000" s="346"/>
      <c r="W1000" s="346"/>
      <c r="X1000" s="346"/>
      <c r="Y1000" s="346"/>
      <c r="Z1000" s="346"/>
      <c r="AA1000" s="346"/>
      <c r="AB1000" s="346"/>
      <c r="AC1000" s="346"/>
      <c r="AD1000" s="346"/>
      <c r="AE1000" s="346"/>
      <c r="AF1000" s="346"/>
      <c r="AG1000" s="346"/>
      <c r="AH1000" s="346"/>
      <c r="AI1000" s="346"/>
      <c r="AJ1000" s="346"/>
      <c r="AK1000" s="346"/>
      <c r="AL1000" s="346"/>
      <c r="AM1000" s="346"/>
      <c r="AN1000" s="346"/>
      <c r="AO1000" s="346"/>
      <c r="AP1000" s="346"/>
      <c r="AQ1000" s="346"/>
      <c r="AR1000" s="346"/>
      <c r="AS1000" s="346"/>
      <c r="AT1000" s="346"/>
    </row>
  </sheetData>
  <sheetProtection formatColumns="0" formatRows="0" insertColumns="0" insertRows="0" deleteColumns="0" deleteRows="0" selectLockedCells="1"/>
  <mergeCells count="26">
    <mergeCell ref="E124:H125"/>
    <mergeCell ref="E75:H76"/>
    <mergeCell ref="E77:H78"/>
    <mergeCell ref="D86:H87"/>
    <mergeCell ref="E88:H89"/>
    <mergeCell ref="E90:H91"/>
    <mergeCell ref="E92:H93"/>
    <mergeCell ref="E94:H95"/>
    <mergeCell ref="E73:H74"/>
    <mergeCell ref="E96:H97"/>
    <mergeCell ref="D107:H107"/>
    <mergeCell ref="E121:H121"/>
    <mergeCell ref="E122:H123"/>
    <mergeCell ref="I7:X7"/>
    <mergeCell ref="E16:H17"/>
    <mergeCell ref="E18:H19"/>
    <mergeCell ref="C28:H29"/>
    <mergeCell ref="E45:H46"/>
    <mergeCell ref="B1:F1"/>
    <mergeCell ref="B2:G2"/>
    <mergeCell ref="X2:Y2"/>
    <mergeCell ref="B3:G3"/>
    <mergeCell ref="T3:U3"/>
    <mergeCell ref="V3:W3"/>
    <mergeCell ref="H3:R3"/>
    <mergeCell ref="H2:W2"/>
  </mergeCells>
  <conditionalFormatting sqref="B1">
    <cfRule type="cellIs" dxfId="177" priority="2" operator="equal">
      <formula>"Terminé"</formula>
    </cfRule>
    <cfRule type="cellIs" dxfId="176" priority="3" operator="equal">
      <formula>"En rédaction"</formula>
    </cfRule>
  </conditionalFormatting>
  <conditionalFormatting sqref="D107">
    <cfRule type="expression" dxfId="175" priority="11">
      <formula>$B$1="Terminé"</formula>
    </cfRule>
  </conditionalFormatting>
  <conditionalFormatting sqref="H2:H3 V3:W3 Z6 J11:O11 R11 T11 V11 Z11 V28 Z28 Z33 Z41 Z50 Z60 R63:R64 Z66 R70 Z70 Z72:Z76 Z79 R84 Z84 Z86 Z98 R106 T106 Z106 V121:V122 X121:X122">
    <cfRule type="expression" dxfId="174" priority="4">
      <formula>$B$1="Terminé"</formula>
    </cfRule>
  </conditionalFormatting>
  <conditionalFormatting sqref="H6">
    <cfRule type="expression" dxfId="173" priority="1">
      <formula>$B$1="Terminé"</formula>
    </cfRule>
  </conditionalFormatting>
  <conditionalFormatting sqref="J14 Z14:Z16 K15 L16 M18 Z18 N20 Z20:Z24 O21 R22 T23 V24 J34 K35 L36 M37 N38 O39 J42 K43 L44 M45 N47 O48 J51 K52 L53 M54 N55 O56 R61 J62:K62 N62:O62 L77 N77:O77 R80:R82 R88 R90 R92 R94 R96 R99:R100 T103:T104">
    <cfRule type="expression" dxfId="172" priority="5">
      <formula>$B$1="Terminé"</formula>
    </cfRule>
  </conditionalFormatting>
  <conditionalFormatting sqref="R67:R68">
    <cfRule type="expression" dxfId="171" priority="12">
      <formula>$B$1="Terminé"</formula>
    </cfRule>
  </conditionalFormatting>
  <conditionalFormatting sqref="R73 R75">
    <cfRule type="expression" dxfId="170" priority="7">
      <formula>$B$1="Terminé"</formula>
    </cfRule>
  </conditionalFormatting>
  <conditionalFormatting sqref="V124">
    <cfRule type="expression" dxfId="169" priority="9">
      <formula>$B$1="Terminé"</formula>
    </cfRule>
  </conditionalFormatting>
  <conditionalFormatting sqref="X124">
    <cfRule type="expression" dxfId="168" priority="10">
      <formula>$B$1="Terminé"</formula>
    </cfRule>
  </conditionalFormatting>
  <conditionalFormatting sqref="Z103:Z104">
    <cfRule type="expression" dxfId="167" priority="6">
      <formula>$B$1="Terminé"</formula>
    </cfRule>
  </conditionalFormatting>
  <dataValidations count="2">
    <dataValidation type="list" allowBlank="1" showErrorMessage="1" sqref="Z6" xr:uid="{00000000-0002-0000-1200-000000000000}">
      <formula1>"Redressé"</formula1>
    </dataValidation>
    <dataValidation type="list" allowBlank="1" sqref="B1" xr:uid="{00000000-0002-0000-1200-000001000000}">
      <formula1>"Terminé,En rédaction"</formula1>
    </dataValidation>
  </dataValidations>
  <printOptions horizontalCentered="1"/>
  <pageMargins left="0.31496062992125984" right="0.31496062992125984" top="0.59055118110236227" bottom="0.19685039370078741" header="0" footer="0"/>
  <pageSetup scale="26"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1">
    <tabColor rgb="FFFFFFA7"/>
    <outlinePr summaryBelow="0" summaryRight="0"/>
  </sheetPr>
  <dimension ref="A1:AF997"/>
  <sheetViews>
    <sheetView showGridLines="0" showRowColHeaders="0" zoomScaleNormal="100" workbookViewId="0">
      <pane ySplit="8" topLeftCell="A9" activePane="bottomLeft" state="frozen"/>
      <selection activeCell="G21" sqref="G21:K21"/>
      <selection pane="bottomLeft" activeCell="B1" sqref="B1:D1"/>
    </sheetView>
  </sheetViews>
  <sheetFormatPr baseColWidth="10" defaultColWidth="12.54296875" defaultRowHeight="15" customHeight="1" x14ac:dyDescent="0.25"/>
  <cols>
    <col min="1" max="1" width="3.81640625" customWidth="1"/>
    <col min="2" max="2" width="4.453125" customWidth="1"/>
    <col min="3" max="3" width="2.453125" customWidth="1"/>
    <col min="4" max="4" width="5.7265625" customWidth="1"/>
    <col min="5" max="5" width="10.81640625" customWidth="1"/>
    <col min="6" max="6" width="5.81640625" customWidth="1"/>
    <col min="7" max="7" width="20.1796875" customWidth="1"/>
    <col min="8" max="8" width="56.54296875" customWidth="1"/>
    <col min="9" max="9" width="3.81640625" customWidth="1"/>
    <col min="10" max="10" width="16.54296875" customWidth="1"/>
    <col min="11" max="11" width="2.7265625" customWidth="1"/>
    <col min="12" max="12" width="16.54296875" customWidth="1"/>
    <col min="13" max="13" width="2.453125" customWidth="1"/>
    <col min="14" max="14" width="3" customWidth="1"/>
    <col min="15" max="16" width="12.54296875" customWidth="1"/>
    <col min="17" max="17" width="27.26953125" customWidth="1"/>
    <col min="18" max="32" width="12.54296875" customWidth="1"/>
  </cols>
  <sheetData>
    <row r="1" spans="1:32" ht="15.75" customHeight="1" x14ac:dyDescent="0.25">
      <c r="A1" s="126"/>
      <c r="B1" s="1697" t="s">
        <v>378</v>
      </c>
      <c r="C1" s="1698"/>
      <c r="D1" s="1699"/>
      <c r="E1" s="126"/>
      <c r="F1" s="126"/>
      <c r="G1" s="126"/>
      <c r="H1" s="126"/>
      <c r="I1" s="126"/>
      <c r="J1" s="126"/>
      <c r="K1" s="126"/>
      <c r="L1" s="126"/>
      <c r="M1" s="126"/>
      <c r="N1" s="20"/>
      <c r="O1" s="20"/>
      <c r="P1" s="20"/>
      <c r="Q1" s="20"/>
      <c r="R1" s="20"/>
      <c r="S1" s="20"/>
      <c r="T1" s="20"/>
      <c r="U1" s="20"/>
      <c r="V1" s="20"/>
      <c r="W1" s="20"/>
      <c r="X1" s="20"/>
      <c r="Y1" s="20"/>
      <c r="Z1" s="20"/>
      <c r="AA1" s="20"/>
      <c r="AB1" s="20"/>
      <c r="AC1" s="20"/>
      <c r="AD1" s="20"/>
      <c r="AE1" s="20"/>
      <c r="AF1" s="20"/>
    </row>
    <row r="2" spans="1:32" ht="18" customHeight="1" x14ac:dyDescent="0.3">
      <c r="A2" s="1210"/>
      <c r="B2" s="259" t="s">
        <v>944</v>
      </c>
      <c r="C2" s="259"/>
      <c r="D2" s="259"/>
      <c r="E2" s="908"/>
      <c r="F2" s="1961" t="str">
        <f>IF(NomOrg="","",NomOrg)</f>
        <v/>
      </c>
      <c r="G2" s="1962"/>
      <c r="H2" s="1962"/>
      <c r="I2" s="1963"/>
      <c r="J2" s="1685" t="str">
        <f>CONCATENATE("Page ",RIGHT('Table des matières'!$K$26,2))</f>
        <v>Page 29</v>
      </c>
      <c r="K2" s="1686"/>
      <c r="L2" s="260" t="str">
        <f>IF(PageDerniere="","",CONCATENATE("sur ",PageDerniere))</f>
        <v>sur 46</v>
      </c>
      <c r="M2" s="33"/>
      <c r="N2" s="1211"/>
      <c r="O2" s="3"/>
      <c r="P2" s="3"/>
      <c r="Q2" s="3"/>
      <c r="R2" s="3"/>
      <c r="S2" s="3"/>
      <c r="T2" s="3"/>
      <c r="U2" s="3"/>
      <c r="V2" s="3"/>
      <c r="W2" s="3"/>
      <c r="X2" s="3"/>
      <c r="Y2" s="3"/>
      <c r="Z2" s="3"/>
      <c r="AA2" s="3"/>
      <c r="AB2" s="3"/>
      <c r="AC2" s="3"/>
      <c r="AD2" s="3"/>
      <c r="AE2" s="3"/>
      <c r="AF2" s="3"/>
    </row>
    <row r="3" spans="1:32" ht="18" customHeight="1" x14ac:dyDescent="0.3">
      <c r="A3" s="1150"/>
      <c r="B3" s="100" t="s">
        <v>950</v>
      </c>
      <c r="C3" s="100"/>
      <c r="D3" s="100"/>
      <c r="E3" s="100"/>
      <c r="F3" s="1703" t="str">
        <f>IF(NomProjet="","",NomProjet)</f>
        <v/>
      </c>
      <c r="G3" s="1683"/>
      <c r="H3" s="1683"/>
      <c r="I3" s="1964" t="s">
        <v>951</v>
      </c>
      <c r="J3" s="1965"/>
      <c r="K3" s="1703" t="str">
        <f>IF(NoProjet="","",NoProjet)</f>
        <v/>
      </c>
      <c r="L3" s="1684"/>
      <c r="N3" s="1128"/>
      <c r="O3" s="3"/>
      <c r="P3" s="3"/>
      <c r="Q3" s="3"/>
      <c r="R3" s="3"/>
      <c r="S3" s="3"/>
      <c r="T3" s="3"/>
      <c r="U3" s="3"/>
      <c r="V3" s="3"/>
      <c r="W3" s="3"/>
      <c r="X3" s="3"/>
      <c r="Y3" s="3"/>
      <c r="Z3" s="3"/>
      <c r="AA3" s="3"/>
      <c r="AB3" s="3"/>
      <c r="AC3" s="3"/>
      <c r="AD3" s="3"/>
      <c r="AE3" s="3"/>
      <c r="AF3" s="3"/>
    </row>
    <row r="4" spans="1:32" ht="15.65" customHeight="1" x14ac:dyDescent="0.35">
      <c r="A4" s="34"/>
      <c r="B4" s="34"/>
      <c r="C4" s="34"/>
      <c r="D4" s="34"/>
      <c r="E4" s="34"/>
      <c r="F4" s="34"/>
      <c r="G4" s="38"/>
      <c r="H4" s="38"/>
      <c r="I4" s="38"/>
      <c r="J4" s="34"/>
      <c r="K4" s="34"/>
      <c r="L4" s="1767" t="str">
        <f>VersionDoc</f>
        <v>V260301</v>
      </c>
      <c r="M4" s="1684"/>
      <c r="N4" s="34"/>
      <c r="O4" s="3"/>
      <c r="P4" s="3"/>
      <c r="Q4" s="3"/>
      <c r="R4" s="3"/>
      <c r="S4" s="3"/>
      <c r="T4" s="3"/>
      <c r="U4" s="3"/>
      <c r="V4" s="3"/>
      <c r="W4" s="3"/>
      <c r="X4" s="3"/>
      <c r="Y4" s="3"/>
      <c r="Z4" s="3"/>
      <c r="AA4" s="3"/>
      <c r="AB4" s="3"/>
      <c r="AC4" s="3"/>
      <c r="AD4" s="3"/>
      <c r="AE4" s="3"/>
      <c r="AF4" s="3"/>
    </row>
    <row r="5" spans="1:32" ht="23.25" customHeight="1" x14ac:dyDescent="0.35">
      <c r="A5" s="34"/>
      <c r="B5" s="93" t="s">
        <v>1403</v>
      </c>
      <c r="C5" s="102"/>
      <c r="D5" s="34"/>
      <c r="E5" s="34"/>
      <c r="F5" s="34"/>
      <c r="G5" s="38"/>
      <c r="H5" s="38"/>
      <c r="I5" s="38"/>
      <c r="J5" s="34"/>
      <c r="K5" s="34"/>
      <c r="L5" s="34"/>
      <c r="M5" s="34"/>
      <c r="N5" s="34"/>
      <c r="O5" s="3"/>
      <c r="P5" s="3"/>
      <c r="Q5" s="3"/>
      <c r="R5" s="3"/>
      <c r="S5" s="3"/>
      <c r="T5" s="3"/>
      <c r="U5" s="3"/>
      <c r="V5" s="3"/>
      <c r="W5" s="3"/>
      <c r="X5" s="3"/>
      <c r="Y5" s="3"/>
      <c r="Z5" s="3"/>
      <c r="AA5" s="3"/>
      <c r="AB5" s="3"/>
      <c r="AC5" s="3"/>
      <c r="AD5" s="3"/>
      <c r="AE5" s="3"/>
      <c r="AF5" s="3"/>
    </row>
    <row r="6" spans="1:32" ht="21" customHeight="1" x14ac:dyDescent="0.35">
      <c r="A6" s="39"/>
      <c r="B6" s="1133" t="s">
        <v>1133</v>
      </c>
      <c r="C6" s="1133"/>
      <c r="D6" s="39"/>
      <c r="E6" s="39"/>
      <c r="F6" s="1768" t="str">
        <f>IF(DateFinAF="","",DateFinAF)</f>
        <v/>
      </c>
      <c r="G6" s="1629"/>
      <c r="H6" s="38"/>
      <c r="I6" s="39"/>
      <c r="J6" s="39"/>
      <c r="K6" s="39"/>
      <c r="L6" s="39"/>
      <c r="M6" s="39"/>
      <c r="N6" s="39"/>
      <c r="O6" s="58"/>
      <c r="P6" s="58"/>
      <c r="Q6" s="58"/>
      <c r="R6" s="58"/>
      <c r="S6" s="58"/>
      <c r="T6" s="58"/>
      <c r="U6" s="58"/>
      <c r="V6" s="58"/>
      <c r="W6" s="58"/>
      <c r="X6" s="58"/>
      <c r="Y6" s="58"/>
      <c r="Z6" s="58"/>
      <c r="AA6" s="58"/>
      <c r="AB6" s="58"/>
      <c r="AC6" s="58"/>
      <c r="AD6" s="58"/>
      <c r="AE6" s="58"/>
      <c r="AF6" s="58"/>
    </row>
    <row r="7" spans="1:32" ht="18" customHeight="1" x14ac:dyDescent="0.3">
      <c r="A7" s="34"/>
      <c r="B7" s="47" t="s">
        <v>1149</v>
      </c>
      <c r="C7" s="47"/>
      <c r="D7" s="47"/>
      <c r="E7" s="47"/>
      <c r="F7" s="47"/>
      <c r="G7" s="47"/>
      <c r="H7" s="47"/>
      <c r="I7" s="103"/>
      <c r="J7" s="34"/>
      <c r="K7" s="34"/>
      <c r="L7" s="34"/>
      <c r="M7" s="34"/>
      <c r="N7" s="34"/>
      <c r="O7" s="3"/>
      <c r="P7" s="3"/>
      <c r="Q7" s="3"/>
      <c r="R7" s="3"/>
      <c r="S7" s="3"/>
      <c r="T7" s="3"/>
      <c r="U7" s="3"/>
      <c r="V7" s="3"/>
      <c r="W7" s="3"/>
      <c r="X7" s="3"/>
      <c r="Y7" s="3"/>
      <c r="Z7" s="3"/>
      <c r="AA7" s="3"/>
      <c r="AB7" s="3"/>
      <c r="AC7" s="3"/>
      <c r="AD7" s="3"/>
      <c r="AE7" s="3"/>
      <c r="AF7" s="3"/>
    </row>
    <row r="8" spans="1:32" ht="20.149999999999999" customHeight="1" x14ac:dyDescent="0.25">
      <c r="A8" s="39"/>
      <c r="B8" s="39"/>
      <c r="C8" s="39"/>
      <c r="D8" s="39"/>
      <c r="E8" s="39"/>
      <c r="F8" s="39"/>
      <c r="G8" s="41"/>
      <c r="H8" s="41"/>
      <c r="I8" s="104"/>
      <c r="J8" s="261" t="str">
        <f>IF(DateFinAF="","",YEAR(DateFinAF))</f>
        <v/>
      </c>
      <c r="K8" s="262"/>
      <c r="L8" s="261" t="str">
        <f>IF(NbMoisExo&lt;12,"",IF(DateFinAF="","",YEAR(DateFinAF)-1))</f>
        <v/>
      </c>
      <c r="M8" s="107"/>
      <c r="N8" s="39"/>
      <c r="O8" s="58"/>
      <c r="P8" s="58"/>
      <c r="Q8" s="58"/>
      <c r="R8" s="58"/>
      <c r="S8" s="58"/>
      <c r="T8" s="58"/>
      <c r="U8" s="58"/>
      <c r="V8" s="58"/>
      <c r="W8" s="58"/>
      <c r="X8" s="58"/>
      <c r="Y8" s="58"/>
      <c r="Z8" s="58"/>
      <c r="AA8" s="58"/>
      <c r="AB8" s="58"/>
      <c r="AC8" s="58"/>
      <c r="AD8" s="58"/>
      <c r="AE8" s="58"/>
      <c r="AF8" s="58"/>
    </row>
    <row r="9" spans="1:32" ht="9" customHeight="1" x14ac:dyDescent="0.35">
      <c r="A9" s="104"/>
      <c r="B9" s="104"/>
      <c r="C9" s="104"/>
      <c r="D9" s="104"/>
      <c r="E9" s="104"/>
      <c r="F9" s="104"/>
      <c r="G9" s="104"/>
      <c r="H9" s="104"/>
      <c r="I9" s="104"/>
      <c r="J9" s="105"/>
      <c r="K9" s="106"/>
      <c r="L9" s="105"/>
      <c r="M9" s="107"/>
      <c r="N9" s="39"/>
      <c r="O9" s="58"/>
      <c r="P9" s="58"/>
      <c r="Q9" s="58"/>
      <c r="R9" s="58"/>
      <c r="S9" s="58"/>
      <c r="T9" s="58"/>
      <c r="U9" s="58"/>
      <c r="V9" s="58"/>
      <c r="W9" s="58"/>
      <c r="X9" s="58"/>
      <c r="Y9" s="58"/>
      <c r="Z9" s="58"/>
      <c r="AA9" s="58"/>
      <c r="AB9" s="58"/>
      <c r="AC9" s="58"/>
      <c r="AD9" s="58"/>
      <c r="AE9" s="58"/>
      <c r="AF9" s="58"/>
    </row>
    <row r="10" spans="1:32" ht="15" customHeight="1" x14ac:dyDescent="0.35">
      <c r="A10" s="1128"/>
      <c r="B10" s="113" t="s">
        <v>1177</v>
      </c>
      <c r="C10" s="263"/>
      <c r="D10" s="3"/>
      <c r="E10" s="3"/>
      <c r="F10" s="111"/>
      <c r="G10" s="47"/>
      <c r="H10" s="47"/>
      <c r="I10" s="112"/>
      <c r="J10" s="264"/>
      <c r="K10" s="265"/>
      <c r="L10" s="264"/>
      <c r="M10" s="47"/>
      <c r="N10" s="47"/>
      <c r="O10" s="3"/>
      <c r="P10" s="3"/>
      <c r="Q10" s="3"/>
      <c r="R10" s="3"/>
      <c r="S10" s="3"/>
      <c r="T10" s="3"/>
      <c r="U10" s="3"/>
      <c r="V10" s="3"/>
      <c r="W10" s="3"/>
      <c r="X10" s="3"/>
      <c r="Y10" s="3"/>
      <c r="Z10" s="3"/>
      <c r="AA10" s="3"/>
      <c r="AB10" s="3"/>
      <c r="AC10" s="3"/>
      <c r="AD10" s="3"/>
      <c r="AE10" s="3"/>
      <c r="AF10" s="3"/>
    </row>
    <row r="11" spans="1:32" ht="6" customHeight="1" x14ac:dyDescent="0.35">
      <c r="A11" s="1128"/>
      <c r="B11" s="47"/>
      <c r="C11" s="47"/>
      <c r="D11" s="821"/>
      <c r="E11" s="113"/>
      <c r="F11" s="111"/>
      <c r="G11" s="47"/>
      <c r="H11" s="47"/>
      <c r="I11" s="112"/>
      <c r="J11" s="264"/>
      <c r="K11" s="265"/>
      <c r="L11" s="264"/>
      <c r="M11" s="47"/>
      <c r="N11" s="47"/>
      <c r="O11" s="3"/>
      <c r="P11" s="3"/>
      <c r="Q11" s="3"/>
      <c r="R11" s="3"/>
      <c r="S11" s="3"/>
      <c r="T11" s="3"/>
      <c r="U11" s="3"/>
      <c r="V11" s="3"/>
      <c r="W11" s="3"/>
      <c r="X11" s="3"/>
      <c r="Y11" s="3"/>
      <c r="Z11" s="3"/>
      <c r="AA11" s="3"/>
      <c r="AB11" s="3"/>
      <c r="AC11" s="3"/>
      <c r="AD11" s="3"/>
      <c r="AE11" s="3"/>
      <c r="AF11" s="3"/>
    </row>
    <row r="12" spans="1:32" ht="21.75" customHeight="1" x14ac:dyDescent="0.35">
      <c r="A12" s="48"/>
      <c r="B12" s="3"/>
      <c r="C12" s="266" t="s">
        <v>1178</v>
      </c>
      <c r="D12" s="33"/>
      <c r="E12" s="1212"/>
      <c r="F12" s="3"/>
      <c r="G12" s="115"/>
      <c r="H12" s="267"/>
      <c r="I12" s="116"/>
      <c r="J12" s="1244">
        <f>'Annexe A'!M192</f>
        <v>0</v>
      </c>
      <c r="K12" s="265"/>
      <c r="L12" s="1244">
        <f>'Annexe A'!O192</f>
        <v>0</v>
      </c>
      <c r="M12" s="1133"/>
      <c r="N12" s="48"/>
      <c r="O12" s="3"/>
      <c r="P12" s="3"/>
      <c r="Q12" s="3"/>
      <c r="R12" s="3"/>
      <c r="S12" s="3"/>
      <c r="T12" s="3"/>
      <c r="U12" s="3"/>
      <c r="V12" s="3"/>
      <c r="W12" s="3"/>
      <c r="X12" s="3"/>
      <c r="Y12" s="3"/>
      <c r="Z12" s="3"/>
      <c r="AA12" s="3"/>
      <c r="AB12" s="3"/>
      <c r="AC12" s="3"/>
      <c r="AD12" s="3"/>
      <c r="AE12" s="3"/>
      <c r="AF12" s="3"/>
    </row>
    <row r="13" spans="1:32" ht="6.75" customHeight="1" x14ac:dyDescent="0.25">
      <c r="A13" s="669"/>
      <c r="B13" s="669"/>
      <c r="C13" s="822"/>
      <c r="D13" s="33"/>
      <c r="E13" s="823"/>
      <c r="F13" s="669"/>
      <c r="G13" s="669"/>
      <c r="H13" s="669"/>
      <c r="I13" s="669"/>
      <c r="J13" s="185"/>
      <c r="K13" s="185"/>
      <c r="L13" s="185"/>
      <c r="M13" s="115"/>
      <c r="N13" s="48"/>
      <c r="O13" s="3"/>
      <c r="P13" s="3"/>
      <c r="Q13" s="3"/>
      <c r="R13" s="3"/>
      <c r="S13" s="3"/>
      <c r="T13" s="3"/>
      <c r="U13" s="3"/>
      <c r="V13" s="3"/>
      <c r="W13" s="3"/>
      <c r="X13" s="3"/>
      <c r="Y13" s="3"/>
      <c r="Z13" s="3"/>
      <c r="AA13" s="3"/>
      <c r="AB13" s="3"/>
      <c r="AC13" s="3"/>
      <c r="AD13" s="3"/>
      <c r="AE13" s="3"/>
      <c r="AF13" s="3"/>
    </row>
    <row r="14" spans="1:32" ht="19" customHeight="1" x14ac:dyDescent="0.25">
      <c r="A14" s="90"/>
      <c r="B14" s="33"/>
      <c r="C14" s="824" t="s">
        <v>1179</v>
      </c>
      <c r="D14" s="33"/>
      <c r="E14" s="1214"/>
      <c r="F14" s="33"/>
      <c r="G14" s="80"/>
      <c r="H14" s="80"/>
      <c r="I14" s="80"/>
      <c r="J14" s="909"/>
      <c r="K14" s="185"/>
      <c r="L14" s="185"/>
      <c r="M14" s="115"/>
      <c r="N14" s="48"/>
      <c r="O14" s="3"/>
      <c r="P14" s="3"/>
      <c r="Q14" s="3"/>
      <c r="R14" s="3"/>
      <c r="S14" s="3"/>
      <c r="T14" s="3"/>
      <c r="U14" s="3"/>
      <c r="V14" s="3"/>
      <c r="W14" s="3"/>
      <c r="X14" s="3"/>
      <c r="Y14" s="3"/>
      <c r="Z14" s="3"/>
      <c r="AA14" s="3"/>
      <c r="AB14" s="3"/>
      <c r="AC14" s="3"/>
      <c r="AD14" s="3"/>
      <c r="AE14" s="3"/>
      <c r="AF14" s="3"/>
    </row>
    <row r="15" spans="1:32" ht="21.75" customHeight="1" x14ac:dyDescent="0.35">
      <c r="A15" s="90"/>
      <c r="B15" s="33"/>
      <c r="C15" s="33"/>
      <c r="D15" s="1191"/>
      <c r="E15" s="1172" t="s">
        <v>695</v>
      </c>
      <c r="F15" s="33"/>
      <c r="G15" s="1215"/>
      <c r="H15" s="1215"/>
      <c r="I15" s="80"/>
      <c r="J15" s="1412">
        <f>-'Annexe A'!M64</f>
        <v>0</v>
      </c>
      <c r="K15" s="265"/>
      <c r="L15" s="1244">
        <f>-'Annexe A'!O64</f>
        <v>0</v>
      </c>
      <c r="M15" s="1133"/>
      <c r="N15" s="48"/>
      <c r="O15" s="3"/>
      <c r="P15" s="3"/>
      <c r="Q15" s="3"/>
      <c r="R15" s="3"/>
      <c r="S15" s="3"/>
      <c r="T15" s="3"/>
      <c r="U15" s="3"/>
      <c r="V15" s="3"/>
      <c r="W15" s="3"/>
      <c r="X15" s="3"/>
      <c r="Y15" s="3"/>
      <c r="Z15" s="3"/>
      <c r="AA15" s="3"/>
      <c r="AB15" s="3"/>
      <c r="AC15" s="3"/>
      <c r="AD15" s="3"/>
      <c r="AE15" s="3"/>
      <c r="AF15" s="3"/>
    </row>
    <row r="16" spans="1:32" ht="21.75" customHeight="1" x14ac:dyDescent="0.35">
      <c r="A16" s="90"/>
      <c r="B16" s="33"/>
      <c r="C16" s="33"/>
      <c r="D16" s="1191"/>
      <c r="E16" s="1172" t="s">
        <v>865</v>
      </c>
      <c r="F16" s="33"/>
      <c r="G16" s="80"/>
      <c r="H16" s="80"/>
      <c r="I16" s="80"/>
      <c r="J16" s="1413">
        <f>'Annexe A'!M175</f>
        <v>0</v>
      </c>
      <c r="K16" s="265"/>
      <c r="L16" s="1414">
        <f>'Annexe A'!O175</f>
        <v>0</v>
      </c>
      <c r="M16" s="1133"/>
      <c r="N16" s="48"/>
      <c r="O16" s="3"/>
      <c r="P16" s="3"/>
      <c r="Q16" s="3"/>
      <c r="R16" s="3"/>
      <c r="S16" s="3"/>
      <c r="T16" s="3"/>
      <c r="U16" s="3"/>
      <c r="V16" s="3"/>
      <c r="W16" s="3"/>
      <c r="X16" s="3"/>
      <c r="Y16" s="3"/>
      <c r="Z16" s="3"/>
      <c r="AA16" s="3"/>
      <c r="AB16" s="3"/>
      <c r="AC16" s="3"/>
      <c r="AD16" s="3"/>
      <c r="AE16" s="3"/>
      <c r="AF16" s="3"/>
    </row>
    <row r="17" spans="1:32" ht="21.75" customHeight="1" x14ac:dyDescent="0.35">
      <c r="A17" s="90"/>
      <c r="B17" s="33"/>
      <c r="C17" s="33"/>
      <c r="D17" s="1191"/>
      <c r="E17" s="1172" t="s">
        <v>1180</v>
      </c>
      <c r="F17" s="33"/>
      <c r="G17" s="80"/>
      <c r="H17" s="80"/>
      <c r="I17" s="80"/>
      <c r="J17" s="1413">
        <f>'Annexe A'!M46+'Annexe A'!M185</f>
        <v>0</v>
      </c>
      <c r="K17" s="265"/>
      <c r="L17" s="1413">
        <f>'Annexe A'!O46+'Annexe A'!O185</f>
        <v>0</v>
      </c>
      <c r="M17" s="1133"/>
      <c r="N17" s="48"/>
      <c r="O17" s="3"/>
      <c r="P17" s="3"/>
      <c r="Q17" s="3"/>
      <c r="R17" s="3"/>
      <c r="S17" s="3"/>
      <c r="T17" s="3"/>
      <c r="U17" s="3"/>
      <c r="V17" s="3"/>
      <c r="W17" s="3"/>
      <c r="X17" s="3"/>
      <c r="Y17" s="3"/>
      <c r="Z17" s="3"/>
      <c r="AA17" s="3"/>
      <c r="AB17" s="3"/>
      <c r="AC17" s="3"/>
      <c r="AD17" s="3"/>
      <c r="AE17" s="3"/>
      <c r="AF17" s="3"/>
    </row>
    <row r="18" spans="1:32" ht="21.75" customHeight="1" x14ac:dyDescent="0.35">
      <c r="A18" s="90"/>
      <c r="B18" s="33"/>
      <c r="C18" s="33"/>
      <c r="D18" s="1191"/>
      <c r="E18" s="1771" t="s">
        <v>1181</v>
      </c>
      <c r="F18" s="1742"/>
      <c r="G18" s="1742"/>
      <c r="H18" s="1743"/>
      <c r="I18" s="80"/>
      <c r="J18" s="1213"/>
      <c r="K18" s="265"/>
      <c r="L18" s="1213"/>
      <c r="M18" s="1133"/>
      <c r="N18" s="48"/>
      <c r="O18" s="3"/>
      <c r="P18" s="3"/>
      <c r="Q18" s="3"/>
      <c r="R18" s="3"/>
      <c r="S18" s="3"/>
      <c r="T18" s="3"/>
      <c r="U18" s="3"/>
      <c r="V18" s="3"/>
      <c r="W18" s="3"/>
      <c r="X18" s="3"/>
      <c r="Y18" s="3"/>
      <c r="Z18" s="3"/>
      <c r="AA18" s="3"/>
      <c r="AB18" s="3"/>
      <c r="AC18" s="3"/>
      <c r="AD18" s="3"/>
      <c r="AE18" s="3"/>
      <c r="AF18" s="3"/>
    </row>
    <row r="19" spans="1:32" ht="21.75" customHeight="1" x14ac:dyDescent="0.35">
      <c r="A19" s="90"/>
      <c r="B19" s="1171"/>
      <c r="C19" s="1171"/>
      <c r="D19" s="1191"/>
      <c r="E19" s="1771" t="s">
        <v>1181</v>
      </c>
      <c r="F19" s="1742"/>
      <c r="G19" s="1742"/>
      <c r="H19" s="1743"/>
      <c r="I19" s="80"/>
      <c r="J19" s="1213"/>
      <c r="K19" s="265"/>
      <c r="L19" s="1213"/>
      <c r="M19" s="1133"/>
      <c r="N19" s="48"/>
      <c r="O19" s="3"/>
      <c r="P19" s="3"/>
      <c r="Q19" s="3"/>
      <c r="R19" s="3"/>
      <c r="S19" s="3"/>
      <c r="T19" s="3"/>
      <c r="U19" s="3"/>
      <c r="V19" s="3"/>
      <c r="W19" s="3"/>
      <c r="X19" s="3"/>
      <c r="Y19" s="3"/>
      <c r="Z19" s="3"/>
      <c r="AA19" s="3"/>
      <c r="AB19" s="3"/>
      <c r="AC19" s="3"/>
      <c r="AD19" s="3"/>
      <c r="AE19" s="3"/>
      <c r="AF19" s="3"/>
    </row>
    <row r="20" spans="1:32" ht="18" customHeight="1" x14ac:dyDescent="0.35">
      <c r="A20" s="90"/>
      <c r="B20" s="1171"/>
      <c r="C20" s="1171"/>
      <c r="D20" s="1191"/>
      <c r="E20" s="1172"/>
      <c r="F20" s="33"/>
      <c r="G20" s="80"/>
      <c r="H20" s="80"/>
      <c r="I20" s="80"/>
      <c r="J20" s="268">
        <f>SUM(J15:J19)</f>
        <v>0</v>
      </c>
      <c r="K20" s="269"/>
      <c r="L20" s="268">
        <f>SUM(L15:L19)</f>
        <v>0</v>
      </c>
      <c r="M20" s="80"/>
      <c r="N20" s="48"/>
      <c r="O20" s="3"/>
      <c r="P20" s="3"/>
      <c r="Q20" s="3"/>
      <c r="R20" s="3"/>
      <c r="S20" s="3"/>
      <c r="T20" s="3"/>
      <c r="U20" s="3"/>
      <c r="V20" s="3"/>
      <c r="W20" s="3"/>
      <c r="X20" s="3"/>
      <c r="Y20" s="3"/>
      <c r="Z20" s="3"/>
      <c r="AA20" s="3"/>
      <c r="AB20" s="3"/>
      <c r="AC20" s="3"/>
      <c r="AD20" s="3"/>
      <c r="AE20" s="3"/>
      <c r="AF20" s="3"/>
    </row>
    <row r="21" spans="1:32" ht="7.5" customHeight="1" x14ac:dyDescent="0.35">
      <c r="A21" s="90"/>
      <c r="B21" s="1171"/>
      <c r="C21" s="1171"/>
      <c r="D21" s="1191"/>
      <c r="E21" s="1172"/>
      <c r="F21" s="33"/>
      <c r="G21" s="80"/>
      <c r="H21" s="80"/>
      <c r="I21" s="80"/>
      <c r="J21" s="825"/>
      <c r="K21" s="270"/>
      <c r="L21" s="825"/>
      <c r="M21" s="80"/>
      <c r="N21" s="48"/>
      <c r="O21" s="3"/>
      <c r="P21" s="3"/>
      <c r="Q21" s="3"/>
      <c r="R21" s="3"/>
      <c r="S21" s="3"/>
      <c r="T21" s="3"/>
      <c r="U21" s="3"/>
      <c r="V21" s="3"/>
      <c r="W21" s="3"/>
      <c r="X21" s="3"/>
      <c r="Y21" s="3"/>
      <c r="Z21" s="3"/>
      <c r="AA21" s="3"/>
      <c r="AB21" s="3"/>
      <c r="AC21" s="3"/>
      <c r="AD21" s="3"/>
      <c r="AE21" s="3"/>
      <c r="AF21" s="3"/>
    </row>
    <row r="22" spans="1:32" ht="19.5" customHeight="1" x14ac:dyDescent="0.35">
      <c r="A22" s="90"/>
      <c r="B22" s="1171"/>
      <c r="C22" s="1171"/>
      <c r="D22" s="1191"/>
      <c r="E22" s="1172"/>
      <c r="F22" s="33"/>
      <c r="G22" s="80"/>
      <c r="H22" s="80"/>
      <c r="I22" s="80"/>
      <c r="J22" s="461">
        <f>J12+J20</f>
        <v>0</v>
      </c>
      <c r="K22" s="265"/>
      <c r="L22" s="271">
        <f>L12+L20</f>
        <v>0</v>
      </c>
      <c r="M22" s="80"/>
      <c r="N22" s="48"/>
      <c r="O22" s="3"/>
      <c r="P22" s="3"/>
      <c r="Q22" s="3"/>
      <c r="R22" s="3"/>
      <c r="S22" s="3"/>
      <c r="T22" s="3"/>
      <c r="U22" s="3"/>
      <c r="V22" s="3"/>
      <c r="W22" s="3"/>
      <c r="X22" s="3"/>
      <c r="Y22" s="3"/>
      <c r="Z22" s="3"/>
      <c r="AA22" s="3"/>
      <c r="AB22" s="3"/>
      <c r="AC22" s="3"/>
      <c r="AD22" s="3"/>
      <c r="AE22" s="3"/>
      <c r="AF22" s="3"/>
    </row>
    <row r="23" spans="1:32" ht="7.5" customHeight="1" x14ac:dyDescent="0.35">
      <c r="A23" s="90"/>
      <c r="B23" s="1171"/>
      <c r="C23" s="1171"/>
      <c r="D23" s="1191"/>
      <c r="E23" s="1172"/>
      <c r="F23" s="33"/>
      <c r="G23" s="80"/>
      <c r="H23" s="80"/>
      <c r="I23" s="80"/>
      <c r="J23" s="825"/>
      <c r="K23" s="270"/>
      <c r="L23" s="825"/>
      <c r="M23" s="80"/>
      <c r="N23" s="48"/>
      <c r="O23" s="3"/>
      <c r="P23" s="3"/>
      <c r="Q23" s="3"/>
      <c r="R23" s="3"/>
      <c r="S23" s="3"/>
      <c r="T23" s="3"/>
      <c r="U23" s="3"/>
      <c r="V23" s="3"/>
      <c r="W23" s="3"/>
      <c r="X23" s="3"/>
      <c r="Y23" s="3"/>
      <c r="Z23" s="3"/>
      <c r="AA23" s="3"/>
      <c r="AB23" s="3"/>
      <c r="AC23" s="3"/>
      <c r="AD23" s="3"/>
      <c r="AE23" s="3"/>
      <c r="AF23" s="3"/>
    </row>
    <row r="24" spans="1:32" ht="22.5" customHeight="1" x14ac:dyDescent="0.25">
      <c r="A24" s="90"/>
      <c r="B24" s="1171"/>
      <c r="C24" s="272" t="s">
        <v>1182</v>
      </c>
      <c r="D24" s="1216"/>
      <c r="E24" s="1191"/>
      <c r="F24" s="33"/>
      <c r="G24" s="80"/>
      <c r="H24" s="80"/>
      <c r="I24" s="116"/>
      <c r="J24" s="273"/>
      <c r="K24" s="273"/>
      <c r="L24" s="273"/>
      <c r="M24" s="116"/>
      <c r="N24" s="48"/>
      <c r="O24" s="3"/>
      <c r="P24" s="3"/>
      <c r="Q24" s="3"/>
      <c r="R24" s="3"/>
      <c r="S24" s="3"/>
      <c r="T24" s="3"/>
      <c r="U24" s="3"/>
      <c r="V24" s="3"/>
      <c r="W24" s="3"/>
      <c r="X24" s="3"/>
      <c r="Y24" s="3"/>
      <c r="Z24" s="3"/>
      <c r="AA24" s="3"/>
      <c r="AB24" s="3"/>
      <c r="AC24" s="3"/>
      <c r="AD24" s="3"/>
      <c r="AE24" s="3"/>
      <c r="AF24" s="3"/>
    </row>
    <row r="25" spans="1:32" ht="21.75" customHeight="1" x14ac:dyDescent="0.25">
      <c r="A25" s="1191"/>
      <c r="B25" s="1172"/>
      <c r="C25" s="1172"/>
      <c r="D25" s="1216"/>
      <c r="E25" s="1191" t="s">
        <v>1183</v>
      </c>
      <c r="F25" s="274"/>
      <c r="G25" s="275"/>
      <c r="H25" s="275"/>
      <c r="I25" s="275"/>
      <c r="J25" s="1412">
        <f>'Annexe C'!Q21 -'Annexe C'!O21</f>
        <v>0</v>
      </c>
      <c r="K25" s="273"/>
      <c r="L25" s="1213"/>
      <c r="M25" s="1133"/>
      <c r="N25" s="1133"/>
      <c r="O25" s="3"/>
      <c r="P25" s="3"/>
      <c r="Q25" s="3"/>
      <c r="R25" s="3"/>
      <c r="S25" s="3"/>
      <c r="T25" s="3"/>
      <c r="U25" s="3"/>
      <c r="V25" s="3"/>
      <c r="W25" s="3"/>
      <c r="X25" s="3"/>
      <c r="Y25" s="3"/>
      <c r="Z25" s="3"/>
      <c r="AA25" s="3"/>
      <c r="AB25" s="3"/>
      <c r="AC25" s="3"/>
      <c r="AD25" s="3"/>
      <c r="AE25" s="3"/>
      <c r="AF25" s="3"/>
    </row>
    <row r="26" spans="1:32" ht="21.75" customHeight="1" x14ac:dyDescent="0.25">
      <c r="A26" s="1191"/>
      <c r="B26" s="1172"/>
      <c r="C26" s="1172"/>
      <c r="D26" s="1216"/>
      <c r="E26" s="1191" t="s">
        <v>1184</v>
      </c>
      <c r="F26" s="274"/>
      <c r="G26" s="275"/>
      <c r="H26" s="275"/>
      <c r="I26" s="275"/>
      <c r="J26" s="1412">
        <f>'Annexe C'!Q32 -'Annexe C'!O32</f>
        <v>0</v>
      </c>
      <c r="K26" s="273"/>
      <c r="L26" s="1185"/>
      <c r="M26" s="1133"/>
      <c r="N26" s="1133"/>
      <c r="O26" s="3"/>
      <c r="P26" s="3"/>
      <c r="Q26" s="3"/>
      <c r="R26" s="3"/>
      <c r="S26" s="3"/>
      <c r="T26" s="3"/>
      <c r="U26" s="3"/>
      <c r="V26" s="3"/>
      <c r="W26" s="3"/>
      <c r="X26" s="3"/>
      <c r="Y26" s="3"/>
      <c r="Z26" s="3"/>
      <c r="AA26" s="3"/>
      <c r="AB26" s="3"/>
      <c r="AC26" s="3"/>
      <c r="AD26" s="3"/>
      <c r="AE26" s="3"/>
      <c r="AF26" s="3"/>
    </row>
    <row r="27" spans="1:32" ht="21.75" customHeight="1" x14ac:dyDescent="0.35">
      <c r="A27" s="1191"/>
      <c r="B27" s="1172"/>
      <c r="C27" s="1172"/>
      <c r="D27" s="1216"/>
      <c r="E27" s="1191" t="s">
        <v>1185</v>
      </c>
      <c r="F27" s="274"/>
      <c r="G27" s="1217"/>
      <c r="H27" s="1217"/>
      <c r="I27" s="1217"/>
      <c r="J27" s="1412">
        <f>'Annexe C'!Q33 -'Annexe C'!O33</f>
        <v>0</v>
      </c>
      <c r="K27" s="265"/>
      <c r="L27" s="1185"/>
      <c r="M27" s="1133"/>
      <c r="N27" s="1133"/>
      <c r="O27" s="3"/>
      <c r="P27" s="3"/>
      <c r="Q27" s="3"/>
      <c r="R27" s="3"/>
      <c r="S27" s="3"/>
      <c r="T27" s="3"/>
      <c r="U27" s="3"/>
      <c r="V27" s="3"/>
      <c r="W27" s="3"/>
      <c r="X27" s="3"/>
      <c r="Y27" s="3"/>
      <c r="Z27" s="3"/>
      <c r="AA27" s="3"/>
      <c r="AB27" s="3"/>
      <c r="AC27" s="3"/>
      <c r="AD27" s="3"/>
      <c r="AE27" s="3"/>
      <c r="AF27" s="3"/>
    </row>
    <row r="28" spans="1:32" ht="21.75" customHeight="1" x14ac:dyDescent="0.35">
      <c r="A28" s="1191"/>
      <c r="B28" s="1172"/>
      <c r="C28" s="1172"/>
      <c r="D28" s="1216"/>
      <c r="E28" s="1191" t="s">
        <v>1186</v>
      </c>
      <c r="F28" s="274"/>
      <c r="G28" s="1217"/>
      <c r="H28" s="1217"/>
      <c r="I28" s="1217"/>
      <c r="J28" s="1412">
        <f>'Annexe C'!Q38 -'Annexe C'!O38</f>
        <v>0</v>
      </c>
      <c r="K28" s="270"/>
      <c r="L28" s="1185"/>
      <c r="M28" s="1133"/>
      <c r="N28" s="1133"/>
      <c r="O28" s="3"/>
      <c r="P28" s="3"/>
      <c r="Q28" s="3"/>
      <c r="R28" s="3"/>
      <c r="S28" s="3"/>
      <c r="T28" s="3"/>
      <c r="U28" s="3"/>
      <c r="V28" s="3"/>
      <c r="W28" s="3"/>
      <c r="X28" s="3"/>
      <c r="Y28" s="3"/>
      <c r="Z28" s="3"/>
      <c r="AA28" s="3"/>
      <c r="AB28" s="3"/>
      <c r="AC28" s="3"/>
      <c r="AD28" s="3"/>
      <c r="AE28" s="3"/>
      <c r="AF28" s="3"/>
    </row>
    <row r="29" spans="1:32" ht="21.75" customHeight="1" x14ac:dyDescent="0.25">
      <c r="A29" s="1191"/>
      <c r="B29" s="1172"/>
      <c r="C29" s="1172"/>
      <c r="D29" s="1216"/>
      <c r="E29" s="1191" t="s">
        <v>1187</v>
      </c>
      <c r="F29" s="274"/>
      <c r="G29" s="275"/>
      <c r="H29" s="275"/>
      <c r="I29" s="275"/>
      <c r="J29" s="1412">
        <f>'Annexe C'!O94 -'Annexe C'!Q94</f>
        <v>0</v>
      </c>
      <c r="K29" s="273"/>
      <c r="L29" s="1185"/>
      <c r="M29" s="1133"/>
      <c r="N29" s="1133"/>
      <c r="O29" s="3"/>
      <c r="P29" s="3"/>
      <c r="Q29" s="3"/>
      <c r="R29" s="3"/>
      <c r="S29" s="3"/>
      <c r="T29" s="3"/>
      <c r="U29" s="3"/>
      <c r="V29" s="3"/>
      <c r="W29" s="3"/>
      <c r="X29" s="3"/>
      <c r="Y29" s="3"/>
      <c r="Z29" s="3"/>
      <c r="AA29" s="3"/>
      <c r="AB29" s="3"/>
      <c r="AC29" s="3"/>
      <c r="AD29" s="3"/>
      <c r="AE29" s="3"/>
      <c r="AF29" s="3"/>
    </row>
    <row r="30" spans="1:32" ht="21.75" customHeight="1" x14ac:dyDescent="0.25">
      <c r="A30" s="1191"/>
      <c r="B30" s="1172"/>
      <c r="C30" s="1172"/>
      <c r="D30" s="1216"/>
      <c r="E30" s="1191" t="s">
        <v>1188</v>
      </c>
      <c r="F30" s="274"/>
      <c r="G30" s="275"/>
      <c r="H30" s="275"/>
      <c r="I30" s="275"/>
      <c r="J30" s="1412">
        <f>'Annexe C'!O107-'Annexe C'!Q107</f>
        <v>0</v>
      </c>
      <c r="K30" s="276"/>
      <c r="L30" s="1185"/>
      <c r="M30" s="1133"/>
      <c r="N30" s="1133"/>
      <c r="O30" s="3"/>
      <c r="P30" s="3"/>
      <c r="Q30" s="3"/>
      <c r="R30" s="3"/>
      <c r="S30" s="3"/>
      <c r="T30" s="3"/>
      <c r="U30" s="3"/>
      <c r="V30" s="3"/>
      <c r="W30" s="3"/>
      <c r="X30" s="3"/>
      <c r="Y30" s="3"/>
      <c r="Z30" s="3"/>
      <c r="AA30" s="3"/>
      <c r="AB30" s="3"/>
      <c r="AC30" s="3"/>
      <c r="AD30" s="3"/>
      <c r="AE30" s="3"/>
      <c r="AF30" s="3"/>
    </row>
    <row r="31" spans="1:32" ht="21.75" customHeight="1" x14ac:dyDescent="0.35">
      <c r="A31" s="1191"/>
      <c r="B31" s="1172"/>
      <c r="C31" s="1172"/>
      <c r="D31" s="1216"/>
      <c r="E31" s="1191" t="s">
        <v>1189</v>
      </c>
      <c r="F31" s="274"/>
      <c r="G31" s="1217"/>
      <c r="H31" s="1217"/>
      <c r="I31" s="1217"/>
      <c r="J31" s="1412">
        <f>'Annexe C'!O108-'Annexe C'!Q108</f>
        <v>0</v>
      </c>
      <c r="K31" s="265"/>
      <c r="L31" s="1185"/>
      <c r="M31" s="1133"/>
      <c r="N31" s="1133"/>
      <c r="O31" s="3"/>
      <c r="P31" s="3"/>
      <c r="Q31" s="3"/>
      <c r="R31" s="3"/>
      <c r="S31" s="3"/>
      <c r="T31" s="3"/>
      <c r="U31" s="3"/>
      <c r="V31" s="3"/>
      <c r="W31" s="3"/>
      <c r="X31" s="3"/>
      <c r="Y31" s="3"/>
      <c r="Z31" s="3"/>
      <c r="AA31" s="3"/>
      <c r="AB31" s="3"/>
      <c r="AC31" s="3"/>
      <c r="AD31" s="3"/>
      <c r="AE31" s="3"/>
      <c r="AF31" s="3"/>
    </row>
    <row r="32" spans="1:32" ht="21.75" customHeight="1" x14ac:dyDescent="0.35">
      <c r="A32" s="1191"/>
      <c r="B32" s="1172"/>
      <c r="C32" s="1172"/>
      <c r="D32" s="1216"/>
      <c r="E32" s="1191" t="s">
        <v>1190</v>
      </c>
      <c r="F32" s="274"/>
      <c r="G32" s="1217"/>
      <c r="H32" s="1217"/>
      <c r="I32" s="1217"/>
      <c r="J32" s="1412">
        <f>'Annexe C'!O121 -'Annexe C'!Q121</f>
        <v>0</v>
      </c>
      <c r="K32" s="265"/>
      <c r="L32" s="1185"/>
      <c r="M32" s="1133"/>
      <c r="N32" s="1133"/>
      <c r="O32" s="3"/>
      <c r="P32" s="3"/>
      <c r="Q32" s="3"/>
      <c r="R32" s="3"/>
      <c r="S32" s="3"/>
      <c r="T32" s="3"/>
      <c r="U32" s="3"/>
      <c r="V32" s="3"/>
      <c r="W32" s="3"/>
      <c r="X32" s="3"/>
      <c r="Y32" s="3"/>
      <c r="Z32" s="3"/>
      <c r="AA32" s="3"/>
      <c r="AB32" s="3"/>
      <c r="AC32" s="3"/>
      <c r="AD32" s="3"/>
      <c r="AE32" s="3"/>
      <c r="AF32" s="3"/>
    </row>
    <row r="33" spans="1:32" ht="21.75" customHeight="1" x14ac:dyDescent="0.35">
      <c r="A33" s="1191"/>
      <c r="B33" s="1172"/>
      <c r="C33" s="1172"/>
      <c r="D33" s="1216"/>
      <c r="E33" s="1771" t="s">
        <v>1181</v>
      </c>
      <c r="F33" s="1742"/>
      <c r="G33" s="1742"/>
      <c r="H33" s="1743"/>
      <c r="I33" s="116"/>
      <c r="J33" s="1185"/>
      <c r="K33" s="265"/>
      <c r="L33" s="1185"/>
      <c r="M33" s="1128"/>
      <c r="N33" s="1128"/>
      <c r="O33" s="3"/>
      <c r="P33" s="3"/>
      <c r="Q33" s="3"/>
      <c r="R33" s="3"/>
      <c r="S33" s="3"/>
      <c r="T33" s="3"/>
      <c r="U33" s="3"/>
      <c r="V33" s="3"/>
      <c r="W33" s="3"/>
      <c r="X33" s="3"/>
      <c r="Y33" s="3"/>
      <c r="Z33" s="3"/>
      <c r="AA33" s="3"/>
      <c r="AB33" s="3"/>
      <c r="AC33" s="3"/>
      <c r="AD33" s="3"/>
      <c r="AE33" s="3"/>
      <c r="AF33" s="3"/>
    </row>
    <row r="34" spans="1:32" ht="21.75" customHeight="1" x14ac:dyDescent="0.35">
      <c r="A34" s="760"/>
      <c r="B34" s="1218"/>
      <c r="C34" s="1218"/>
      <c r="D34" s="1219"/>
      <c r="E34" s="1772" t="s">
        <v>1181</v>
      </c>
      <c r="F34" s="1773"/>
      <c r="G34" s="1773"/>
      <c r="H34" s="1774"/>
      <c r="I34" s="116"/>
      <c r="J34" s="1185"/>
      <c r="K34" s="265"/>
      <c r="L34" s="1185"/>
      <c r="M34" s="1133"/>
      <c r="N34" s="48"/>
      <c r="O34" s="3"/>
      <c r="P34" s="3"/>
      <c r="Q34" s="3"/>
      <c r="R34" s="3"/>
      <c r="S34" s="3"/>
      <c r="T34" s="3"/>
      <c r="U34" s="3"/>
      <c r="V34" s="3"/>
      <c r="W34" s="3"/>
      <c r="X34" s="3"/>
      <c r="Y34" s="3"/>
      <c r="Z34" s="3"/>
      <c r="AA34" s="3"/>
      <c r="AB34" s="3"/>
      <c r="AC34" s="3"/>
      <c r="AD34" s="3"/>
      <c r="AE34" s="3"/>
      <c r="AF34" s="3"/>
    </row>
    <row r="35" spans="1:32" ht="18.75" customHeight="1" x14ac:dyDescent="0.35">
      <c r="A35" s="48"/>
      <c r="B35" s="1138"/>
      <c r="C35" s="1138"/>
      <c r="D35" s="1133"/>
      <c r="E35" s="1133"/>
      <c r="F35" s="1133"/>
      <c r="G35" s="1144"/>
      <c r="H35" s="826"/>
      <c r="I35" s="116"/>
      <c r="J35" s="277">
        <f>SUM(J25:J34)</f>
        <v>0</v>
      </c>
      <c r="K35" s="265"/>
      <c r="L35" s="277">
        <f>SUM(L25:L34)</f>
        <v>0</v>
      </c>
      <c r="M35" s="1133"/>
      <c r="N35" s="48"/>
      <c r="O35" s="3"/>
      <c r="P35" s="3"/>
      <c r="Q35" s="3"/>
      <c r="R35" s="3"/>
      <c r="S35" s="3"/>
      <c r="T35" s="3"/>
      <c r="U35" s="3"/>
      <c r="V35" s="3"/>
      <c r="W35" s="3"/>
      <c r="X35" s="3"/>
      <c r="Y35" s="3"/>
      <c r="Z35" s="3"/>
      <c r="AA35" s="3"/>
      <c r="AB35" s="3"/>
      <c r="AC35" s="3"/>
      <c r="AD35" s="3"/>
      <c r="AE35" s="3"/>
      <c r="AF35" s="3"/>
    </row>
    <row r="36" spans="1:32" ht="13.5" customHeight="1" x14ac:dyDescent="0.35">
      <c r="A36" s="48"/>
      <c r="B36" s="1138"/>
      <c r="C36" s="1138"/>
      <c r="D36" s="1133"/>
      <c r="E36" s="1133"/>
      <c r="F36" s="1133"/>
      <c r="G36" s="1144"/>
      <c r="H36" s="826"/>
      <c r="I36" s="116"/>
      <c r="J36" s="910"/>
      <c r="K36" s="265"/>
      <c r="L36" s="273"/>
      <c r="M36" s="1133"/>
      <c r="N36" s="48"/>
      <c r="O36" s="3"/>
      <c r="P36" s="3"/>
      <c r="Q36" s="3"/>
      <c r="R36" s="3"/>
      <c r="S36" s="3"/>
      <c r="T36" s="3"/>
      <c r="U36" s="3"/>
      <c r="V36" s="3"/>
      <c r="W36" s="3"/>
      <c r="X36" s="3"/>
      <c r="Y36" s="3"/>
      <c r="Z36" s="3"/>
      <c r="AA36" s="3"/>
      <c r="AB36" s="3"/>
      <c r="AC36" s="3"/>
      <c r="AD36" s="3"/>
      <c r="AE36" s="3"/>
      <c r="AF36" s="3"/>
    </row>
    <row r="37" spans="1:32" ht="19.5" customHeight="1" x14ac:dyDescent="0.35">
      <c r="A37" s="48"/>
      <c r="B37" s="1765" t="s">
        <v>1191</v>
      </c>
      <c r="C37" s="1739"/>
      <c r="D37" s="1739"/>
      <c r="E37" s="1739"/>
      <c r="F37" s="1739"/>
      <c r="G37" s="1739"/>
      <c r="H37" s="1739"/>
      <c r="I37" s="1740"/>
      <c r="J37" s="278">
        <f>J22+J35</f>
        <v>0</v>
      </c>
      <c r="K37" s="265"/>
      <c r="L37" s="278">
        <f>L22+L35</f>
        <v>0</v>
      </c>
      <c r="M37" s="1133"/>
      <c r="N37" s="48"/>
      <c r="O37" s="3"/>
      <c r="P37" s="3"/>
      <c r="Q37" s="3"/>
      <c r="R37" s="3"/>
      <c r="S37" s="3"/>
      <c r="T37" s="3"/>
      <c r="U37" s="3"/>
      <c r="V37" s="3"/>
      <c r="W37" s="3"/>
      <c r="X37" s="3"/>
      <c r="Y37" s="3"/>
      <c r="Z37" s="3"/>
      <c r="AA37" s="3"/>
      <c r="AB37" s="3"/>
      <c r="AC37" s="3"/>
      <c r="AD37" s="3"/>
      <c r="AE37" s="3"/>
      <c r="AF37" s="3"/>
    </row>
    <row r="38" spans="1:32" ht="6.65" customHeight="1" x14ac:dyDescent="0.35">
      <c r="A38" s="48"/>
      <c r="B38" s="1766"/>
      <c r="C38" s="1739"/>
      <c r="D38" s="1739"/>
      <c r="E38" s="1739"/>
      <c r="F38" s="1739"/>
      <c r="G38" s="1739"/>
      <c r="H38" s="1739"/>
      <c r="I38" s="1740"/>
      <c r="J38" s="911"/>
      <c r="K38" s="265"/>
      <c r="L38" s="273"/>
      <c r="M38" s="1133"/>
      <c r="N38" s="48"/>
      <c r="O38" s="3"/>
      <c r="P38" s="3"/>
      <c r="Q38" s="3"/>
      <c r="R38" s="3"/>
      <c r="S38" s="3"/>
      <c r="T38" s="3"/>
      <c r="U38" s="3"/>
      <c r="V38" s="3"/>
      <c r="W38" s="3"/>
      <c r="X38" s="3"/>
      <c r="Y38" s="3"/>
      <c r="Z38" s="3"/>
      <c r="AA38" s="3"/>
      <c r="AB38" s="3"/>
      <c r="AC38" s="3"/>
      <c r="AD38" s="3"/>
      <c r="AE38" s="3"/>
      <c r="AF38" s="3"/>
    </row>
    <row r="39" spans="1:32" ht="8.5" customHeight="1" x14ac:dyDescent="0.35">
      <c r="A39" s="110"/>
      <c r="B39" s="110"/>
      <c r="C39" s="110"/>
      <c r="D39" s="110"/>
      <c r="E39" s="110"/>
      <c r="F39" s="110"/>
      <c r="G39" s="110"/>
      <c r="H39" s="110"/>
      <c r="I39" s="110"/>
      <c r="J39" s="279"/>
      <c r="K39" s="279"/>
      <c r="L39" s="279"/>
      <c r="M39" s="110"/>
      <c r="N39" s="110"/>
      <c r="O39" s="110"/>
      <c r="P39" s="110"/>
      <c r="Q39" s="110"/>
      <c r="R39" s="110"/>
      <c r="S39" s="110"/>
      <c r="T39" s="110"/>
      <c r="U39" s="110"/>
      <c r="V39" s="110"/>
      <c r="W39" s="110"/>
      <c r="X39" s="110"/>
      <c r="Y39" s="110"/>
      <c r="Z39" s="110"/>
      <c r="AA39" s="110"/>
      <c r="AB39" s="110"/>
      <c r="AC39" s="110"/>
      <c r="AD39" s="110"/>
      <c r="AE39" s="110"/>
      <c r="AF39" s="110"/>
    </row>
    <row r="40" spans="1:32" ht="19.5" customHeight="1" x14ac:dyDescent="0.35">
      <c r="A40" s="110"/>
      <c r="B40" s="113" t="s">
        <v>1192</v>
      </c>
      <c r="C40" s="110"/>
      <c r="D40" s="110"/>
      <c r="E40" s="110"/>
      <c r="F40" s="110"/>
      <c r="G40" s="110"/>
      <c r="H40" s="110"/>
      <c r="I40" s="110"/>
      <c r="J40" s="279"/>
      <c r="K40" s="279"/>
      <c r="L40" s="279"/>
      <c r="M40" s="110"/>
      <c r="N40" s="110"/>
      <c r="O40" s="110"/>
      <c r="P40" s="110"/>
      <c r="Q40" s="110"/>
      <c r="R40" s="110"/>
      <c r="S40" s="110"/>
      <c r="T40" s="110"/>
      <c r="U40" s="110"/>
      <c r="V40" s="110"/>
      <c r="W40" s="110"/>
      <c r="X40" s="110"/>
      <c r="Y40" s="110"/>
      <c r="Z40" s="110"/>
      <c r="AA40" s="110"/>
      <c r="AB40" s="110"/>
      <c r="AC40" s="110"/>
      <c r="AD40" s="110"/>
      <c r="AE40" s="110"/>
      <c r="AF40" s="110"/>
    </row>
    <row r="41" spans="1:32" ht="21.75" customHeight="1" x14ac:dyDescent="0.35">
      <c r="A41" s="110"/>
      <c r="B41" s="110"/>
      <c r="C41" s="110"/>
      <c r="D41" s="280"/>
      <c r="E41" s="1191" t="s">
        <v>907</v>
      </c>
      <c r="F41" s="1191"/>
      <c r="G41" s="1191"/>
      <c r="H41" s="110"/>
      <c r="I41" s="110"/>
      <c r="J41" s="1244">
        <f>-'Annexe D'!R60</f>
        <v>0</v>
      </c>
      <c r="K41" s="281"/>
      <c r="L41" s="1185"/>
      <c r="M41" s="110"/>
      <c r="N41" s="110"/>
      <c r="O41" s="110"/>
      <c r="P41" s="110"/>
      <c r="Q41" s="110"/>
      <c r="R41" s="110"/>
      <c r="S41" s="110"/>
      <c r="T41" s="110"/>
      <c r="U41" s="110"/>
      <c r="V41" s="110"/>
      <c r="W41" s="110"/>
      <c r="X41" s="110"/>
      <c r="Y41" s="110"/>
      <c r="Z41" s="110"/>
      <c r="AA41" s="110"/>
      <c r="AB41" s="110"/>
      <c r="AC41" s="110"/>
      <c r="AD41" s="110"/>
      <c r="AE41" s="110"/>
      <c r="AF41" s="110"/>
    </row>
    <row r="42" spans="1:32" ht="21.75" customHeight="1" x14ac:dyDescent="0.35">
      <c r="A42" s="110"/>
      <c r="B42" s="110"/>
      <c r="C42" s="110"/>
      <c r="D42" s="280"/>
      <c r="E42" s="1191" t="s">
        <v>1102</v>
      </c>
      <c r="F42" s="1191"/>
      <c r="G42" s="1191"/>
      <c r="H42" s="110"/>
      <c r="I42" s="263"/>
      <c r="J42" s="1244">
        <f>'Annexe D'!R66</f>
        <v>0</v>
      </c>
      <c r="K42" s="281"/>
      <c r="L42" s="1185"/>
      <c r="M42" s="110"/>
      <c r="N42" s="110"/>
      <c r="O42" s="263"/>
      <c r="P42" s="263"/>
      <c r="Q42" s="263"/>
      <c r="R42" s="263"/>
      <c r="S42" s="263"/>
      <c r="T42" s="263"/>
      <c r="U42" s="263"/>
      <c r="V42" s="263"/>
      <c r="W42" s="263"/>
      <c r="X42" s="263"/>
      <c r="Y42" s="263"/>
      <c r="Z42" s="263"/>
      <c r="AA42" s="263"/>
      <c r="AB42" s="263"/>
      <c r="AC42" s="263"/>
      <c r="AD42" s="263"/>
      <c r="AE42" s="263"/>
      <c r="AF42" s="263"/>
    </row>
    <row r="43" spans="1:32" ht="21.75" customHeight="1" x14ac:dyDescent="0.35">
      <c r="A43" s="48"/>
      <c r="B43" s="1138"/>
      <c r="C43" s="1138"/>
      <c r="D43" s="1133"/>
      <c r="E43" s="1191" t="s">
        <v>1395</v>
      </c>
      <c r="F43" s="1191"/>
      <c r="G43" s="1191"/>
      <c r="H43" s="110"/>
      <c r="I43" s="116"/>
      <c r="J43" s="1244">
        <f>'Annexe C'!Q47-'Annexe C'!O47</f>
        <v>0</v>
      </c>
      <c r="K43" s="281"/>
      <c r="L43" s="1185"/>
      <c r="M43" s="1133"/>
      <c r="N43" s="48"/>
      <c r="O43" s="3"/>
      <c r="P43" s="3"/>
      <c r="Q43" s="3"/>
      <c r="R43" s="3"/>
      <c r="S43" s="3"/>
      <c r="T43" s="3"/>
      <c r="U43" s="3"/>
      <c r="V43" s="3"/>
      <c r="W43" s="3"/>
      <c r="X43" s="3"/>
      <c r="Y43" s="3"/>
      <c r="Z43" s="3"/>
      <c r="AA43" s="3"/>
      <c r="AB43" s="3"/>
      <c r="AC43" s="3"/>
      <c r="AD43" s="3"/>
      <c r="AE43" s="3"/>
      <c r="AF43" s="3"/>
    </row>
    <row r="44" spans="1:32" ht="21.75" customHeight="1" x14ac:dyDescent="0.35">
      <c r="A44" s="48"/>
      <c r="B44" s="1138"/>
      <c r="C44" s="1138"/>
      <c r="D44" s="1133"/>
      <c r="E44" s="1220" t="s">
        <v>1404</v>
      </c>
      <c r="F44" s="1220"/>
      <c r="G44" s="1220"/>
      <c r="H44" s="110"/>
      <c r="I44" s="116"/>
      <c r="J44" s="1244">
        <f>SUM('Annexe C'!Q60-'Annexe C'!O60,'Annexe C'!Q64-'Annexe C'!O64)</f>
        <v>0</v>
      </c>
      <c r="K44" s="281"/>
      <c r="L44" s="1185"/>
      <c r="M44" s="1133"/>
      <c r="N44" s="48"/>
      <c r="O44" s="3"/>
      <c r="P44" s="3"/>
      <c r="Q44" s="3"/>
      <c r="R44" s="3"/>
      <c r="S44" s="3"/>
      <c r="T44" s="3"/>
      <c r="U44" s="3"/>
      <c r="V44" s="3"/>
      <c r="W44" s="3"/>
      <c r="X44" s="3"/>
      <c r="Y44" s="3"/>
      <c r="Z44" s="3"/>
      <c r="AA44" s="3"/>
      <c r="AB44" s="3"/>
      <c r="AC44" s="3"/>
      <c r="AD44" s="3"/>
      <c r="AE44" s="3"/>
      <c r="AF44" s="3"/>
    </row>
    <row r="45" spans="1:32" ht="21.75" customHeight="1" x14ac:dyDescent="0.35">
      <c r="A45" s="48"/>
      <c r="B45" s="1138"/>
      <c r="C45" s="1138"/>
      <c r="D45" s="1133"/>
      <c r="E45" s="1220" t="s">
        <v>1194</v>
      </c>
      <c r="F45" s="1144"/>
      <c r="G45" s="1144"/>
      <c r="H45" s="110"/>
      <c r="I45" s="116"/>
      <c r="J45" s="1244">
        <f>'Annexe C'!Q63-'Annexe C'!O63</f>
        <v>0</v>
      </c>
      <c r="K45" s="281"/>
      <c r="L45" s="1185"/>
      <c r="M45" s="1133"/>
      <c r="N45" s="48"/>
      <c r="O45" s="3"/>
      <c r="P45" s="3"/>
      <c r="Q45" s="3"/>
      <c r="R45" s="3"/>
      <c r="S45" s="3"/>
      <c r="T45" s="3"/>
      <c r="U45" s="3"/>
      <c r="V45" s="3"/>
      <c r="W45" s="3"/>
      <c r="X45" s="3"/>
      <c r="Y45" s="3"/>
      <c r="Z45" s="3"/>
      <c r="AA45" s="3"/>
      <c r="AB45" s="3"/>
      <c r="AC45" s="3"/>
      <c r="AD45" s="3"/>
      <c r="AE45" s="3"/>
      <c r="AF45" s="3"/>
    </row>
    <row r="46" spans="1:32" ht="21.75" customHeight="1" x14ac:dyDescent="0.35">
      <c r="A46" s="1191"/>
      <c r="B46" s="1172"/>
      <c r="C46" s="1172"/>
      <c r="D46" s="1216"/>
      <c r="E46" s="1970" t="s">
        <v>1181</v>
      </c>
      <c r="F46" s="1971"/>
      <c r="G46" s="1971"/>
      <c r="H46" s="1972"/>
      <c r="I46" s="116"/>
      <c r="J46" s="1185"/>
      <c r="K46" s="265"/>
      <c r="L46" s="1185"/>
      <c r="M46" s="1128"/>
      <c r="N46" s="1128"/>
      <c r="O46" s="3"/>
      <c r="P46" s="3"/>
      <c r="Q46" s="3"/>
      <c r="R46" s="3"/>
      <c r="S46" s="3"/>
      <c r="T46" s="3"/>
      <c r="U46" s="3"/>
      <c r="V46" s="3"/>
      <c r="W46" s="3"/>
      <c r="X46" s="3"/>
      <c r="Y46" s="3"/>
      <c r="Z46" s="3"/>
      <c r="AA46" s="3"/>
      <c r="AB46" s="3"/>
      <c r="AC46" s="3"/>
      <c r="AD46" s="3"/>
      <c r="AE46" s="3"/>
      <c r="AF46" s="3"/>
    </row>
    <row r="47" spans="1:32" ht="21.75" customHeight="1" x14ac:dyDescent="0.35">
      <c r="A47" s="760"/>
      <c r="B47" s="1218"/>
      <c r="C47" s="1218"/>
      <c r="D47" s="1219"/>
      <c r="E47" s="1973" t="s">
        <v>1181</v>
      </c>
      <c r="F47" s="1974"/>
      <c r="G47" s="1974"/>
      <c r="H47" s="1975"/>
      <c r="I47" s="116"/>
      <c r="J47" s="1185"/>
      <c r="K47" s="265"/>
      <c r="L47" s="1185"/>
      <c r="M47" s="1133"/>
      <c r="N47" s="48"/>
      <c r="O47" s="3"/>
      <c r="P47" s="3"/>
      <c r="Q47" s="3"/>
      <c r="R47" s="3"/>
      <c r="S47" s="3"/>
      <c r="T47" s="3"/>
      <c r="U47" s="3"/>
      <c r="V47" s="3"/>
      <c r="W47" s="3"/>
      <c r="X47" s="3"/>
      <c r="Y47" s="3"/>
      <c r="Z47" s="3"/>
      <c r="AA47" s="3"/>
      <c r="AB47" s="3"/>
      <c r="AC47" s="3"/>
      <c r="AD47" s="3"/>
      <c r="AE47" s="3"/>
      <c r="AF47" s="3"/>
    </row>
    <row r="48" spans="1:32" ht="8.25" customHeight="1" x14ac:dyDescent="0.35">
      <c r="A48" s="48"/>
      <c r="B48" s="1138"/>
      <c r="C48" s="1138"/>
      <c r="D48" s="1133"/>
      <c r="E48" s="1133"/>
      <c r="F48" s="1133"/>
      <c r="G48" s="1144"/>
      <c r="H48" s="110"/>
      <c r="I48" s="116"/>
      <c r="J48" s="910"/>
      <c r="K48" s="265"/>
      <c r="L48" s="273"/>
      <c r="M48" s="1133"/>
      <c r="N48" s="48"/>
      <c r="O48" s="3"/>
      <c r="P48" s="3"/>
      <c r="Q48" s="3"/>
      <c r="R48" s="3"/>
      <c r="S48" s="3"/>
      <c r="T48" s="3"/>
      <c r="U48" s="3"/>
      <c r="V48" s="3"/>
      <c r="W48" s="3"/>
      <c r="X48" s="3"/>
      <c r="Y48" s="3"/>
      <c r="Z48" s="3"/>
      <c r="AA48" s="3"/>
      <c r="AB48" s="3"/>
      <c r="AC48" s="3"/>
      <c r="AD48" s="3"/>
      <c r="AE48" s="3"/>
      <c r="AF48" s="3"/>
    </row>
    <row r="49" spans="1:32" ht="19.5" customHeight="1" x14ac:dyDescent="0.35">
      <c r="A49" s="48"/>
      <c r="B49" s="1765" t="s">
        <v>1195</v>
      </c>
      <c r="C49" s="1739"/>
      <c r="D49" s="1739"/>
      <c r="E49" s="1739"/>
      <c r="F49" s="1739"/>
      <c r="G49" s="1739"/>
      <c r="H49" s="1739"/>
      <c r="I49" s="1740"/>
      <c r="J49" s="278">
        <f>SUM(J41:J47)</f>
        <v>0</v>
      </c>
      <c r="K49" s="265"/>
      <c r="L49" s="278">
        <f>SUM(L41:L47)</f>
        <v>0</v>
      </c>
      <c r="M49" s="1133"/>
      <c r="N49" s="48"/>
      <c r="O49" s="3"/>
      <c r="P49" s="3"/>
      <c r="Q49" s="3"/>
      <c r="R49" s="3"/>
      <c r="S49" s="3"/>
      <c r="T49" s="3"/>
      <c r="U49" s="3"/>
      <c r="V49" s="3"/>
      <c r="W49" s="3"/>
      <c r="X49" s="3"/>
      <c r="Y49" s="3"/>
      <c r="Z49" s="3"/>
      <c r="AA49" s="3"/>
      <c r="AB49" s="3"/>
      <c r="AC49" s="3"/>
      <c r="AD49" s="3"/>
      <c r="AE49" s="3"/>
      <c r="AF49" s="3"/>
    </row>
    <row r="50" spans="1:32" ht="9.65" customHeight="1" x14ac:dyDescent="0.35">
      <c r="A50" s="48"/>
      <c r="B50" s="1766"/>
      <c r="C50" s="1739"/>
      <c r="D50" s="1739"/>
      <c r="E50" s="1739"/>
      <c r="F50" s="1739"/>
      <c r="G50" s="1739"/>
      <c r="H50" s="1739"/>
      <c r="I50" s="1740"/>
      <c r="J50" s="911"/>
      <c r="K50" s="265"/>
      <c r="L50" s="273"/>
      <c r="M50" s="1133"/>
      <c r="N50" s="48"/>
      <c r="O50" s="3"/>
      <c r="P50" s="3"/>
      <c r="Q50" s="3"/>
      <c r="R50" s="3"/>
      <c r="S50" s="3"/>
      <c r="T50" s="3"/>
      <c r="U50" s="3"/>
      <c r="V50" s="3"/>
      <c r="W50" s="3"/>
      <c r="X50" s="3"/>
      <c r="Y50" s="3"/>
      <c r="Z50" s="3"/>
      <c r="AA50" s="3"/>
      <c r="AB50" s="3"/>
      <c r="AC50" s="3"/>
      <c r="AD50" s="3"/>
      <c r="AE50" s="3"/>
      <c r="AF50" s="3"/>
    </row>
    <row r="51" spans="1:32" ht="9.65" customHeight="1" x14ac:dyDescent="0.25">
      <c r="A51" s="1133"/>
      <c r="B51" s="1138"/>
      <c r="C51" s="1138"/>
      <c r="D51" s="1133"/>
      <c r="E51" s="1133"/>
      <c r="F51" s="1133"/>
      <c r="G51" s="1144"/>
      <c r="H51" s="1144"/>
      <c r="I51" s="115"/>
      <c r="J51" s="1184"/>
      <c r="K51" s="282"/>
      <c r="L51" s="1184"/>
      <c r="M51" s="1133"/>
      <c r="N51" s="1133"/>
      <c r="O51" s="3"/>
      <c r="P51" s="3"/>
      <c r="Q51" s="3"/>
      <c r="R51" s="3"/>
      <c r="S51" s="3"/>
      <c r="T51" s="3"/>
      <c r="U51" s="3"/>
      <c r="V51" s="3"/>
      <c r="W51" s="3"/>
      <c r="X51" s="3"/>
      <c r="Y51" s="3"/>
      <c r="Z51" s="3"/>
      <c r="AA51" s="3"/>
      <c r="AB51" s="3"/>
      <c r="AC51" s="3"/>
      <c r="AD51" s="3"/>
      <c r="AE51" s="3"/>
      <c r="AF51" s="3"/>
    </row>
    <row r="52" spans="1:32" ht="19.5" customHeight="1" x14ac:dyDescent="0.35">
      <c r="A52" s="110"/>
      <c r="B52" s="113" t="s">
        <v>1196</v>
      </c>
      <c r="C52" s="113"/>
      <c r="D52" s="113"/>
      <c r="E52" s="113"/>
      <c r="F52" s="113"/>
      <c r="G52" s="113"/>
      <c r="H52" s="113"/>
      <c r="I52" s="113"/>
      <c r="J52" s="279"/>
      <c r="K52" s="279"/>
      <c r="L52" s="279"/>
      <c r="M52" s="110"/>
      <c r="N52" s="110"/>
      <c r="O52" s="110"/>
      <c r="P52" s="110"/>
      <c r="Q52" s="110"/>
      <c r="R52" s="110"/>
      <c r="S52" s="110"/>
      <c r="T52" s="110"/>
      <c r="U52" s="110"/>
      <c r="V52" s="110"/>
      <c r="W52" s="110"/>
      <c r="X52" s="110"/>
      <c r="Y52" s="110"/>
      <c r="Z52" s="110"/>
      <c r="AA52" s="110"/>
      <c r="AB52" s="110"/>
      <c r="AC52" s="110"/>
      <c r="AD52" s="110"/>
      <c r="AE52" s="110"/>
      <c r="AF52" s="110"/>
    </row>
    <row r="53" spans="1:32" ht="21.75" customHeight="1" x14ac:dyDescent="0.35">
      <c r="A53" s="110"/>
      <c r="B53" s="110"/>
      <c r="C53" s="110"/>
      <c r="D53" s="280"/>
      <c r="E53" s="1191" t="s">
        <v>1197</v>
      </c>
      <c r="F53" s="1191" t="s">
        <v>1198</v>
      </c>
      <c r="G53" s="1191"/>
      <c r="H53" s="1220"/>
      <c r="I53" s="110"/>
      <c r="J53" s="1244">
        <f>'Annexe C'!O91-'Annexe C'!Q91</f>
        <v>0</v>
      </c>
      <c r="K53" s="281"/>
      <c r="L53" s="1185"/>
      <c r="M53" s="110"/>
      <c r="N53" s="110"/>
      <c r="O53" s="110"/>
      <c r="P53" s="110"/>
      <c r="Q53" s="110"/>
      <c r="R53" s="110"/>
      <c r="S53" s="110"/>
      <c r="T53" s="110"/>
      <c r="U53" s="110"/>
      <c r="V53" s="110"/>
      <c r="W53" s="110"/>
      <c r="X53" s="110"/>
      <c r="Y53" s="110"/>
      <c r="Z53" s="110"/>
      <c r="AA53" s="110"/>
      <c r="AB53" s="110"/>
      <c r="AC53" s="110"/>
      <c r="AD53" s="110"/>
      <c r="AE53" s="110"/>
      <c r="AF53" s="110"/>
    </row>
    <row r="54" spans="1:32" ht="21.75" customHeight="1" x14ac:dyDescent="0.25">
      <c r="A54" s="48"/>
      <c r="B54" s="1138"/>
      <c r="C54" s="1138"/>
      <c r="D54" s="1133"/>
      <c r="E54" s="1191" t="s">
        <v>1199</v>
      </c>
      <c r="F54" s="1191" t="s">
        <v>1200</v>
      </c>
      <c r="G54" s="1191"/>
      <c r="H54" s="1191"/>
      <c r="I54" s="116"/>
      <c r="J54" s="1244">
        <f>SUM(
'Annexe C'!O111-'Annexe C'!Q111,
'Annexe C'!O113-'Annexe C'!Q113,
'Annexe C'!O115-'Annexe C'!Q115,
'Annexe C'!O117-'Annexe C'!Q117,
'Annexe C'!O119-'Annexe C'!Q119,
'Annexe C'!O135-'Annexe C'!Q135,
'Annexe C'!O137-'Annexe C'!Q137,
'Annexe C'!O139-'Annexe C'!Q139,
'Annexe C'!O141-'Annexe C'!Q141,
'Annexe C'!O143-'Annexe C'!Q143,
'Annexe A'!M64
)</f>
        <v>0</v>
      </c>
      <c r="K54" s="281"/>
      <c r="L54" s="1185"/>
      <c r="M54" s="1133"/>
      <c r="N54" s="48"/>
      <c r="O54" s="3"/>
      <c r="P54" s="3"/>
      <c r="Q54" s="3"/>
      <c r="R54" s="3"/>
      <c r="S54" s="3"/>
      <c r="T54" s="3"/>
      <c r="U54" s="3"/>
      <c r="V54" s="3"/>
      <c r="W54" s="3"/>
      <c r="X54" s="3"/>
      <c r="Y54" s="3"/>
      <c r="Z54" s="3"/>
      <c r="AA54" s="3"/>
      <c r="AB54" s="3"/>
      <c r="AC54" s="3"/>
      <c r="AD54" s="3"/>
      <c r="AE54" s="3"/>
      <c r="AF54" s="3"/>
    </row>
    <row r="55" spans="1:32" ht="21.75" customHeight="1" x14ac:dyDescent="0.25">
      <c r="A55" s="48"/>
      <c r="B55" s="1138"/>
      <c r="C55" s="1138"/>
      <c r="D55" s="1138"/>
      <c r="E55" s="1191" t="s">
        <v>1201</v>
      </c>
      <c r="F55" s="1191"/>
      <c r="G55" s="1191"/>
      <c r="H55" s="1191"/>
      <c r="I55" s="116"/>
      <c r="J55" s="1244">
        <f>IF(SUM((-'Annexe D'!$V$121-'Annexe D'!$V$122)-(-'Annexe D'!$X$121-'Annexe D'!$X$122),'Annexe D'!$V$124)&lt;0,-'Annexe D'!$R$70,-'Annexe D'!$R$70+SUM((-'Annexe D'!$V$121-'Annexe D'!$V$122)-(-'Annexe D'!$X$121-'Annexe D'!$X$122),'Annexe D'!$V$124))</f>
        <v>0</v>
      </c>
      <c r="K55" s="281"/>
      <c r="L55" s="1185"/>
      <c r="M55" s="1133"/>
      <c r="N55" s="48"/>
      <c r="O55" s="3"/>
      <c r="P55" s="3"/>
      <c r="Q55" s="3"/>
      <c r="R55" s="3"/>
      <c r="S55" s="3"/>
      <c r="T55" s="3"/>
      <c r="U55" s="3"/>
      <c r="V55" s="3"/>
      <c r="W55" s="3"/>
      <c r="X55" s="3"/>
      <c r="Y55" s="3"/>
      <c r="Z55" s="3"/>
      <c r="AA55" s="3"/>
      <c r="AB55" s="3"/>
      <c r="AC55" s="3"/>
      <c r="AD55" s="3"/>
      <c r="AE55" s="3"/>
      <c r="AF55" s="3"/>
    </row>
    <row r="56" spans="1:32" ht="21.75" customHeight="1" x14ac:dyDescent="0.25">
      <c r="A56" s="48"/>
      <c r="B56" s="1138"/>
      <c r="C56" s="1138"/>
      <c r="D56" s="1138"/>
      <c r="E56" s="1221" t="s">
        <v>1202</v>
      </c>
      <c r="F56" s="1138"/>
      <c r="G56" s="1220"/>
      <c r="H56" s="1191"/>
      <c r="I56" s="116"/>
      <c r="J56" s="1244">
        <f>-'Annexe D'!$R$72-'Annexe D'!$V$124</f>
        <v>0</v>
      </c>
      <c r="K56" s="281"/>
      <c r="L56" s="1185"/>
      <c r="M56" s="1133"/>
      <c r="N56" s="48"/>
      <c r="O56" s="3"/>
      <c r="P56" s="3"/>
      <c r="Q56" s="3"/>
      <c r="R56" s="3"/>
      <c r="S56" s="3"/>
      <c r="T56" s="3"/>
      <c r="U56" s="3"/>
      <c r="V56" s="3"/>
      <c r="W56" s="3"/>
      <c r="X56" s="3"/>
      <c r="Y56" s="3"/>
      <c r="Z56" s="3"/>
      <c r="AA56" s="3"/>
      <c r="AB56" s="3"/>
      <c r="AC56" s="3"/>
      <c r="AD56" s="3"/>
      <c r="AE56" s="3"/>
      <c r="AF56" s="3"/>
    </row>
    <row r="57" spans="1:32" ht="21.75" customHeight="1" x14ac:dyDescent="0.25">
      <c r="A57" s="283"/>
      <c r="B57" s="1222"/>
      <c r="C57" s="1222"/>
      <c r="D57" s="1222"/>
      <c r="E57" s="1220" t="s">
        <v>1203</v>
      </c>
      <c r="F57" s="1220" t="s">
        <v>1204</v>
      </c>
      <c r="G57" s="1220"/>
      <c r="H57" s="1191"/>
      <c r="I57" s="116"/>
      <c r="J57" s="1244">
        <f>'Annexe C'!O171-'Annexe C'!Q171</f>
        <v>0</v>
      </c>
      <c r="K57" s="281"/>
      <c r="L57" s="1185"/>
      <c r="M57" s="1133"/>
      <c r="N57" s="48"/>
      <c r="O57" s="3"/>
      <c r="P57" s="3"/>
      <c r="Q57" s="3"/>
      <c r="R57" s="3"/>
      <c r="S57" s="3"/>
      <c r="T57" s="3"/>
      <c r="U57" s="3"/>
      <c r="V57" s="3"/>
      <c r="W57" s="3"/>
      <c r="X57" s="3"/>
      <c r="Y57" s="3"/>
      <c r="Z57" s="3"/>
      <c r="AA57" s="3"/>
      <c r="AB57" s="3"/>
      <c r="AC57" s="3"/>
      <c r="AD57" s="3"/>
      <c r="AE57" s="3"/>
      <c r="AF57" s="3"/>
    </row>
    <row r="58" spans="1:32" ht="21.75" customHeight="1" x14ac:dyDescent="0.35">
      <c r="A58" s="1191"/>
      <c r="B58" s="1172"/>
      <c r="C58" s="1172"/>
      <c r="D58" s="1216"/>
      <c r="E58" s="1769" t="s">
        <v>1181</v>
      </c>
      <c r="F58" s="1966"/>
      <c r="G58" s="1966"/>
      <c r="H58" s="1967"/>
      <c r="I58" s="116"/>
      <c r="J58" s="1185"/>
      <c r="K58" s="265"/>
      <c r="L58" s="1185"/>
      <c r="M58" s="1128"/>
      <c r="N58" s="1128"/>
      <c r="O58" s="3"/>
      <c r="P58" s="3"/>
      <c r="Q58" s="3"/>
      <c r="R58" s="3"/>
      <c r="S58" s="3"/>
      <c r="T58" s="3"/>
      <c r="U58" s="3"/>
      <c r="V58" s="3"/>
      <c r="W58" s="3"/>
      <c r="X58" s="3"/>
      <c r="Y58" s="3"/>
      <c r="Z58" s="3"/>
      <c r="AA58" s="3"/>
      <c r="AB58" s="3"/>
      <c r="AC58" s="3"/>
      <c r="AD58" s="3"/>
      <c r="AE58" s="3"/>
      <c r="AF58" s="3"/>
    </row>
    <row r="59" spans="1:32" ht="21.75" customHeight="1" x14ac:dyDescent="0.35">
      <c r="A59" s="1220"/>
      <c r="B59" s="1212"/>
      <c r="C59" s="1212"/>
      <c r="D59" s="1223"/>
      <c r="E59" s="1771" t="s">
        <v>1181</v>
      </c>
      <c r="F59" s="1968"/>
      <c r="G59" s="1968"/>
      <c r="H59" s="1969"/>
      <c r="I59" s="116"/>
      <c r="J59" s="1185"/>
      <c r="K59" s="265"/>
      <c r="L59" s="1185"/>
      <c r="M59" s="1128"/>
      <c r="N59" s="1128"/>
      <c r="O59" s="3"/>
      <c r="P59" s="3"/>
      <c r="Q59" s="3"/>
      <c r="R59" s="3"/>
      <c r="S59" s="3"/>
      <c r="T59" s="3"/>
      <c r="U59" s="3"/>
      <c r="V59" s="3"/>
      <c r="W59" s="3"/>
      <c r="X59" s="3"/>
      <c r="Y59" s="3"/>
      <c r="Z59" s="3"/>
      <c r="AA59" s="3"/>
      <c r="AB59" s="3"/>
      <c r="AC59" s="3"/>
      <c r="AD59" s="3"/>
      <c r="AE59" s="3"/>
      <c r="AF59" s="3"/>
    </row>
    <row r="60" spans="1:32" ht="8.25" customHeight="1" x14ac:dyDescent="0.35">
      <c r="A60" s="48"/>
      <c r="B60" s="1138"/>
      <c r="C60" s="1138"/>
      <c r="D60" s="1133"/>
      <c r="E60" s="1133"/>
      <c r="F60" s="1133"/>
      <c r="G60" s="1144"/>
      <c r="H60" s="1191"/>
      <c r="I60" s="116"/>
      <c r="J60" s="910"/>
      <c r="K60" s="265"/>
      <c r="L60" s="273"/>
      <c r="M60" s="1133"/>
      <c r="N60" s="48"/>
      <c r="O60" s="3"/>
      <c r="P60" s="3"/>
      <c r="Q60" s="3"/>
      <c r="R60" s="3"/>
      <c r="S60" s="3"/>
      <c r="T60" s="3"/>
      <c r="U60" s="3"/>
      <c r="V60" s="3"/>
      <c r="W60" s="3"/>
      <c r="X60" s="3"/>
      <c r="Y60" s="3"/>
      <c r="Z60" s="3"/>
      <c r="AA60" s="3"/>
      <c r="AB60" s="3"/>
      <c r="AC60" s="3"/>
      <c r="AD60" s="3"/>
      <c r="AE60" s="3"/>
      <c r="AF60" s="3"/>
    </row>
    <row r="61" spans="1:32" ht="19.5" customHeight="1" x14ac:dyDescent="0.35">
      <c r="A61" s="48"/>
      <c r="B61" s="1765" t="s">
        <v>1205</v>
      </c>
      <c r="C61" s="1739"/>
      <c r="D61" s="1739"/>
      <c r="E61" s="1739"/>
      <c r="F61" s="1739"/>
      <c r="G61" s="1739"/>
      <c r="H61" s="1739"/>
      <c r="I61" s="1740"/>
      <c r="J61" s="278">
        <f>SUM(J53:J59)</f>
        <v>0</v>
      </c>
      <c r="K61" s="265"/>
      <c r="L61" s="278">
        <f>SUM(L53:L59)</f>
        <v>0</v>
      </c>
      <c r="M61" s="1133"/>
      <c r="N61" s="48"/>
      <c r="O61" s="3"/>
      <c r="P61" s="3"/>
      <c r="Q61" s="3"/>
      <c r="R61" s="3"/>
      <c r="S61" s="3"/>
      <c r="T61" s="3"/>
      <c r="U61" s="3"/>
      <c r="V61" s="3"/>
      <c r="W61" s="3"/>
      <c r="X61" s="3"/>
      <c r="Y61" s="3"/>
      <c r="Z61" s="3"/>
      <c r="AA61" s="3"/>
      <c r="AB61" s="3"/>
      <c r="AC61" s="3"/>
      <c r="AD61" s="3"/>
      <c r="AE61" s="3"/>
      <c r="AF61" s="3"/>
    </row>
    <row r="62" spans="1:32" ht="8.5" customHeight="1" x14ac:dyDescent="0.35">
      <c r="A62" s="48"/>
      <c r="B62" s="1766"/>
      <c r="C62" s="1739"/>
      <c r="D62" s="1739"/>
      <c r="E62" s="1739"/>
      <c r="F62" s="1739"/>
      <c r="G62" s="1739"/>
      <c r="H62" s="1739"/>
      <c r="I62" s="1740"/>
      <c r="J62" s="911"/>
      <c r="K62" s="265"/>
      <c r="L62" s="273"/>
      <c r="M62" s="1133"/>
      <c r="N62" s="48"/>
      <c r="O62" s="3"/>
      <c r="P62" s="3"/>
      <c r="Q62" s="3"/>
      <c r="R62" s="3"/>
      <c r="S62" s="3"/>
      <c r="T62" s="3"/>
      <c r="U62" s="3"/>
      <c r="V62" s="3"/>
      <c r="W62" s="3"/>
      <c r="X62" s="3"/>
      <c r="Y62" s="3"/>
      <c r="Z62" s="3"/>
      <c r="AA62" s="3"/>
      <c r="AB62" s="3"/>
      <c r="AC62" s="3"/>
      <c r="AD62" s="3"/>
      <c r="AE62" s="3"/>
      <c r="AF62" s="3"/>
    </row>
    <row r="63" spans="1:32" ht="11.15" customHeight="1" x14ac:dyDescent="0.25">
      <c r="A63" s="1133"/>
      <c r="B63" s="1138"/>
      <c r="C63" s="1138"/>
      <c r="D63" s="1133"/>
      <c r="E63" s="1133"/>
      <c r="F63" s="1133"/>
      <c r="G63" s="1144"/>
      <c r="H63" s="1144"/>
      <c r="I63" s="115"/>
      <c r="J63" s="1184"/>
      <c r="K63" s="1415"/>
      <c r="L63" s="1184"/>
      <c r="M63" s="1133"/>
      <c r="N63" s="1133"/>
      <c r="O63" s="3"/>
      <c r="P63" s="3"/>
      <c r="Q63" s="3"/>
      <c r="R63" s="3"/>
      <c r="S63" s="3"/>
      <c r="T63" s="3"/>
      <c r="U63" s="3"/>
      <c r="V63" s="3"/>
      <c r="W63" s="3"/>
      <c r="X63" s="3"/>
      <c r="Y63" s="3"/>
      <c r="Z63" s="3"/>
      <c r="AA63" s="3"/>
      <c r="AB63" s="3"/>
      <c r="AC63" s="3"/>
      <c r="AD63" s="3"/>
      <c r="AE63" s="3"/>
      <c r="AF63" s="3"/>
    </row>
    <row r="64" spans="1:32" ht="19.5" customHeight="1" x14ac:dyDescent="0.25">
      <c r="A64" s="1133"/>
      <c r="B64" s="1646" t="s">
        <v>1206</v>
      </c>
      <c r="C64" s="1628"/>
      <c r="D64" s="1628"/>
      <c r="E64" s="1628"/>
      <c r="F64" s="1628"/>
      <c r="G64" s="1628"/>
      <c r="H64" s="1628"/>
      <c r="I64" s="827"/>
      <c r="J64" s="185">
        <f>J37+J49+J61</f>
        <v>0</v>
      </c>
      <c r="K64" s="185"/>
      <c r="L64" s="185">
        <f>L37+L49+L61</f>
        <v>0</v>
      </c>
      <c r="M64" s="1144"/>
      <c r="N64" s="1133"/>
      <c r="O64" s="3"/>
      <c r="P64" s="3"/>
      <c r="Q64" s="3"/>
      <c r="R64" s="3"/>
      <c r="S64" s="3"/>
      <c r="T64" s="3"/>
      <c r="U64" s="3"/>
      <c r="V64" s="3"/>
      <c r="W64" s="3"/>
      <c r="X64" s="3"/>
      <c r="Y64" s="3"/>
      <c r="Z64" s="3"/>
      <c r="AA64" s="3"/>
      <c r="AB64" s="3"/>
      <c r="AC64" s="3"/>
      <c r="AD64" s="3"/>
      <c r="AE64" s="3"/>
      <c r="AF64" s="3"/>
    </row>
    <row r="65" spans="1:32" ht="13.5" customHeight="1" x14ac:dyDescent="0.25">
      <c r="A65" s="1133"/>
      <c r="B65" s="1138"/>
      <c r="C65" s="1138"/>
      <c r="D65" s="1133"/>
      <c r="E65" s="1133"/>
      <c r="F65" s="1133"/>
      <c r="G65" s="1144"/>
      <c r="H65" s="1144"/>
      <c r="I65" s="1144"/>
      <c r="J65" s="185"/>
      <c r="K65" s="185"/>
      <c r="L65" s="185"/>
      <c r="M65" s="1144"/>
      <c r="N65" s="1133"/>
      <c r="O65" s="3"/>
      <c r="P65" s="3"/>
      <c r="Q65" s="3"/>
      <c r="R65" s="3"/>
      <c r="S65" s="3"/>
      <c r="T65" s="3"/>
      <c r="U65" s="3"/>
      <c r="V65" s="3"/>
      <c r="W65" s="3"/>
      <c r="X65" s="3"/>
      <c r="Y65" s="3"/>
      <c r="Z65" s="3"/>
      <c r="AA65" s="3"/>
      <c r="AB65" s="3"/>
      <c r="AC65" s="3"/>
      <c r="AD65" s="3"/>
      <c r="AE65" s="3"/>
      <c r="AF65" s="3"/>
    </row>
    <row r="66" spans="1:32" ht="19.5" customHeight="1" x14ac:dyDescent="0.3">
      <c r="A66" s="48"/>
      <c r="B66" s="284" t="s">
        <v>1207</v>
      </c>
      <c r="C66" s="118"/>
      <c r="D66" s="48"/>
      <c r="E66" s="48"/>
      <c r="F66" s="48"/>
      <c r="G66" s="115"/>
      <c r="H66" s="115"/>
      <c r="I66" s="115"/>
      <c r="J66" s="462">
        <f>SUM('Annexe C'!Q18,'Annexe C'!Q13)</f>
        <v>0</v>
      </c>
      <c r="K66" s="185"/>
      <c r="L66" s="285"/>
      <c r="M66" s="115"/>
      <c r="N66" s="48"/>
      <c r="O66" s="286"/>
      <c r="P66" s="286"/>
      <c r="Q66" s="286"/>
      <c r="R66" s="286"/>
      <c r="S66" s="286"/>
      <c r="T66" s="286"/>
      <c r="U66" s="286"/>
      <c r="V66" s="286"/>
      <c r="W66" s="286"/>
      <c r="X66" s="286"/>
      <c r="Y66" s="286"/>
      <c r="Z66" s="286"/>
      <c r="AA66" s="286"/>
      <c r="AB66" s="286"/>
      <c r="AC66" s="286"/>
      <c r="AD66" s="286"/>
      <c r="AE66" s="286"/>
      <c r="AF66" s="286"/>
    </row>
    <row r="67" spans="1:32" ht="11.5" customHeight="1" x14ac:dyDescent="0.3">
      <c r="A67" s="48"/>
      <c r="B67" s="284"/>
      <c r="C67" s="118"/>
      <c r="D67" s="48"/>
      <c r="E67" s="48"/>
      <c r="F67" s="48"/>
      <c r="G67" s="115"/>
      <c r="H67" s="115"/>
      <c r="I67" s="115"/>
      <c r="J67" s="793"/>
      <c r="K67" s="185"/>
      <c r="L67" s="793"/>
      <c r="M67" s="115"/>
      <c r="N67" s="48"/>
      <c r="O67" s="286"/>
      <c r="P67" s="286"/>
      <c r="Q67" s="286"/>
      <c r="R67" s="286"/>
      <c r="S67" s="286"/>
      <c r="T67" s="286"/>
      <c r="U67" s="286"/>
      <c r="V67" s="286"/>
      <c r="W67" s="286"/>
      <c r="X67" s="286"/>
      <c r="Y67" s="286"/>
      <c r="Z67" s="286"/>
      <c r="AA67" s="286"/>
      <c r="AB67" s="286"/>
      <c r="AC67" s="286"/>
      <c r="AD67" s="286"/>
      <c r="AE67" s="286"/>
      <c r="AF67" s="286"/>
    </row>
    <row r="68" spans="1:32" ht="19" customHeight="1" x14ac:dyDescent="0.3">
      <c r="A68" s="48"/>
      <c r="B68" s="284" t="s">
        <v>1208</v>
      </c>
      <c r="C68" s="118"/>
      <c r="D68" s="48"/>
      <c r="E68" s="48"/>
      <c r="F68" s="48"/>
      <c r="G68" s="115"/>
      <c r="H68" s="115"/>
      <c r="I68" s="115"/>
      <c r="J68" s="287">
        <f>J64+J66</f>
        <v>0</v>
      </c>
      <c r="K68" s="185"/>
      <c r="L68" s="287">
        <f>L64+L66</f>
        <v>0</v>
      </c>
      <c r="M68" s="115"/>
      <c r="N68" s="48"/>
      <c r="O68" s="286"/>
      <c r="P68" s="286"/>
      <c r="Q68" s="286"/>
      <c r="R68" s="286"/>
      <c r="S68" s="286"/>
      <c r="T68" s="286"/>
      <c r="U68" s="286"/>
      <c r="V68" s="286"/>
      <c r="W68" s="286"/>
      <c r="X68" s="286"/>
      <c r="Y68" s="286"/>
      <c r="Z68" s="286"/>
      <c r="AA68" s="286"/>
      <c r="AB68" s="286"/>
      <c r="AC68" s="286"/>
      <c r="AD68" s="286"/>
      <c r="AE68" s="286"/>
      <c r="AF68" s="286"/>
    </row>
    <row r="69" spans="1:32" ht="13.5" customHeight="1" x14ac:dyDescent="0.25">
      <c r="A69" s="1133"/>
      <c r="B69" s="1138"/>
      <c r="C69" s="1138"/>
      <c r="D69" s="1133"/>
      <c r="E69" s="1133"/>
      <c r="F69" s="1133"/>
      <c r="G69" s="1144"/>
      <c r="H69" s="1144"/>
      <c r="I69" s="1144"/>
      <c r="J69" s="1224"/>
      <c r="K69" s="1144"/>
      <c r="L69" s="1224"/>
      <c r="M69" s="1144"/>
      <c r="N69" s="1133"/>
      <c r="O69" s="3"/>
      <c r="P69" s="3"/>
      <c r="Q69" s="3"/>
      <c r="R69" s="3"/>
      <c r="S69" s="3"/>
      <c r="T69" s="3"/>
      <c r="U69" s="3"/>
      <c r="V69" s="3"/>
      <c r="W69" s="3"/>
      <c r="X69" s="3"/>
      <c r="Y69" s="3"/>
      <c r="Z69" s="3"/>
      <c r="AA69" s="3"/>
      <c r="AB69" s="3"/>
      <c r="AC69" s="3"/>
      <c r="AD69" s="3"/>
      <c r="AE69" s="3"/>
      <c r="AF69" s="3"/>
    </row>
    <row r="70" spans="1:32" ht="13.5" customHeight="1" x14ac:dyDescent="0.25">
      <c r="A70" s="1133"/>
      <c r="B70" s="1138"/>
      <c r="C70" s="1138"/>
      <c r="D70" s="1133"/>
      <c r="E70" s="1133"/>
      <c r="F70" s="1133"/>
      <c r="G70" s="1144"/>
      <c r="H70" s="1144"/>
      <c r="I70" s="1144"/>
      <c r="J70" s="1144"/>
      <c r="K70" s="1144"/>
      <c r="L70" s="1144"/>
      <c r="M70" s="1144"/>
      <c r="N70" s="1133"/>
      <c r="O70" s="3"/>
      <c r="P70" s="3"/>
      <c r="Q70" s="3"/>
      <c r="R70" s="3"/>
      <c r="S70" s="3"/>
      <c r="T70" s="3"/>
      <c r="U70" s="3"/>
      <c r="V70" s="3"/>
      <c r="W70" s="3"/>
      <c r="X70" s="3"/>
      <c r="Y70" s="3"/>
      <c r="Z70" s="3"/>
      <c r="AA70" s="3"/>
      <c r="AB70" s="3"/>
      <c r="AC70" s="3"/>
      <c r="AD70" s="3"/>
      <c r="AE70" s="3"/>
      <c r="AF70" s="3"/>
    </row>
    <row r="71" spans="1:32" ht="13.5" customHeight="1" x14ac:dyDescent="0.25">
      <c r="A71" s="1133"/>
      <c r="B71" s="1138"/>
      <c r="C71" s="1138"/>
      <c r="D71" s="1133"/>
      <c r="E71" s="1133"/>
      <c r="F71" s="1133"/>
      <c r="G71" s="1144"/>
      <c r="H71" s="1144"/>
      <c r="I71" s="1144"/>
      <c r="J71" s="1144"/>
      <c r="K71" s="1144"/>
      <c r="L71" s="1144"/>
      <c r="M71" s="1144"/>
      <c r="N71" s="1133"/>
      <c r="O71" s="3"/>
      <c r="P71" s="3"/>
      <c r="Q71" s="3"/>
      <c r="R71" s="3"/>
      <c r="S71" s="3"/>
      <c r="T71" s="3"/>
      <c r="U71" s="3"/>
      <c r="V71" s="3"/>
      <c r="W71" s="3"/>
      <c r="X71" s="3"/>
      <c r="Y71" s="3"/>
      <c r="Z71" s="3"/>
      <c r="AA71" s="3"/>
      <c r="AB71" s="3"/>
      <c r="AC71" s="3"/>
      <c r="AD71" s="3"/>
      <c r="AE71" s="3"/>
      <c r="AF71" s="3"/>
    </row>
    <row r="72" spans="1:32" ht="13.5" customHeight="1" x14ac:dyDescent="0.25">
      <c r="A72" s="1133"/>
      <c r="B72" s="1138"/>
      <c r="C72" s="1138"/>
      <c r="D72" s="1133"/>
      <c r="E72" s="1133"/>
      <c r="F72" s="1133"/>
      <c r="G72" s="1144"/>
      <c r="H72" s="1144"/>
      <c r="I72" s="1144"/>
      <c r="J72" s="1144"/>
      <c r="K72" s="1144"/>
      <c r="L72" s="1144"/>
      <c r="M72" s="1144"/>
      <c r="N72" s="1133"/>
      <c r="O72" s="3"/>
      <c r="P72" s="3"/>
      <c r="Q72" s="3"/>
      <c r="R72" s="3"/>
      <c r="S72" s="3"/>
      <c r="T72" s="3"/>
      <c r="U72" s="3"/>
      <c r="V72" s="3"/>
      <c r="W72" s="3"/>
      <c r="X72" s="3"/>
      <c r="Y72" s="3"/>
      <c r="Z72" s="3"/>
      <c r="AA72" s="3"/>
      <c r="AB72" s="3"/>
      <c r="AC72" s="3"/>
      <c r="AD72" s="3"/>
      <c r="AE72" s="3"/>
      <c r="AF72" s="3"/>
    </row>
    <row r="73" spans="1:32" ht="13.5" customHeight="1" x14ac:dyDescent="0.25">
      <c r="A73" s="1133"/>
      <c r="B73" s="1138"/>
      <c r="C73" s="1138"/>
      <c r="D73" s="1133"/>
      <c r="E73" s="1133"/>
      <c r="F73" s="1133"/>
      <c r="G73" s="1144"/>
      <c r="H73" s="1144"/>
      <c r="I73" s="1225"/>
      <c r="J73" s="1144"/>
      <c r="K73" s="1144"/>
      <c r="L73" s="1144"/>
      <c r="M73" s="1144"/>
      <c r="N73" s="1133"/>
      <c r="O73" s="3"/>
      <c r="P73" s="3"/>
      <c r="Q73" s="3"/>
      <c r="R73" s="3"/>
      <c r="S73" s="3"/>
      <c r="T73" s="3"/>
      <c r="U73" s="3"/>
      <c r="V73" s="3"/>
      <c r="W73" s="3"/>
      <c r="X73" s="3"/>
      <c r="Y73" s="3"/>
      <c r="Z73" s="3"/>
      <c r="AA73" s="3"/>
      <c r="AB73" s="3"/>
      <c r="AC73" s="3"/>
      <c r="AD73" s="3"/>
      <c r="AE73" s="3"/>
      <c r="AF73" s="3"/>
    </row>
    <row r="74" spans="1:32" ht="13.5" customHeight="1" x14ac:dyDescent="0.25">
      <c r="A74" s="1133"/>
      <c r="B74" s="1138"/>
      <c r="C74" s="1138"/>
      <c r="D74" s="1133"/>
      <c r="E74" s="1133"/>
      <c r="F74" s="1133"/>
      <c r="G74" s="1144"/>
      <c r="H74" s="1144"/>
      <c r="I74" s="1225"/>
      <c r="J74" s="1144"/>
      <c r="K74" s="1144"/>
      <c r="L74" s="1144"/>
      <c r="M74" s="1144"/>
      <c r="N74" s="1133"/>
      <c r="O74" s="3"/>
      <c r="P74" s="3"/>
      <c r="Q74" s="3"/>
      <c r="R74" s="3"/>
      <c r="S74" s="3"/>
      <c r="T74" s="3"/>
      <c r="U74" s="3"/>
      <c r="V74" s="3"/>
      <c r="W74" s="3"/>
      <c r="X74" s="3"/>
      <c r="Y74" s="3"/>
      <c r="Z74" s="3"/>
      <c r="AA74" s="3"/>
      <c r="AB74" s="3"/>
      <c r="AC74" s="3"/>
      <c r="AD74" s="3"/>
      <c r="AE74" s="3"/>
      <c r="AF74" s="3"/>
    </row>
    <row r="75" spans="1:32" ht="13.5" customHeight="1" x14ac:dyDescent="0.25">
      <c r="A75" s="1133"/>
      <c r="B75" s="1138"/>
      <c r="C75" s="1138"/>
      <c r="D75" s="1133"/>
      <c r="E75" s="1133"/>
      <c r="F75" s="1133"/>
      <c r="G75" s="1144"/>
      <c r="H75" s="1144"/>
      <c r="I75" s="288"/>
      <c r="J75" s="1144"/>
      <c r="K75" s="1144"/>
      <c r="L75" s="1144"/>
      <c r="M75" s="1144"/>
      <c r="N75" s="1133"/>
      <c r="O75" s="3"/>
      <c r="P75" s="3"/>
      <c r="Q75" s="3"/>
      <c r="R75" s="3"/>
      <c r="S75" s="3"/>
      <c r="T75" s="3"/>
      <c r="U75" s="3"/>
      <c r="V75" s="3"/>
      <c r="W75" s="3"/>
      <c r="X75" s="3"/>
      <c r="Y75" s="3"/>
      <c r="Z75" s="3"/>
      <c r="AA75" s="3"/>
      <c r="AB75" s="3"/>
      <c r="AC75" s="3"/>
      <c r="AD75" s="3"/>
      <c r="AE75" s="3"/>
      <c r="AF75" s="3"/>
    </row>
    <row r="76" spans="1:32" ht="13.5" customHeight="1" x14ac:dyDescent="0.25">
      <c r="A76" s="1133"/>
      <c r="B76" s="1138"/>
      <c r="C76" s="1138"/>
      <c r="D76" s="1133"/>
      <c r="E76" s="1133"/>
      <c r="F76" s="1133"/>
      <c r="G76" s="1144"/>
      <c r="H76" s="1144"/>
      <c r="I76" s="1225"/>
      <c r="J76" s="1144"/>
      <c r="K76" s="1144"/>
      <c r="L76" s="1144"/>
      <c r="M76" s="1144"/>
      <c r="N76" s="1133"/>
      <c r="O76" s="3"/>
      <c r="P76" s="3"/>
      <c r="Q76" s="3"/>
      <c r="R76" s="3"/>
      <c r="S76" s="3"/>
      <c r="T76" s="3"/>
      <c r="U76" s="3"/>
      <c r="V76" s="3"/>
      <c r="W76" s="3"/>
      <c r="X76" s="3"/>
      <c r="Y76" s="3"/>
      <c r="Z76" s="3"/>
      <c r="AA76" s="3"/>
      <c r="AB76" s="3"/>
      <c r="AC76" s="3"/>
      <c r="AD76" s="3"/>
      <c r="AE76" s="3"/>
      <c r="AF76" s="3"/>
    </row>
    <row r="77" spans="1:32" ht="13.5" customHeight="1" x14ac:dyDescent="0.25">
      <c r="A77" s="1133"/>
      <c r="B77" s="1138"/>
      <c r="C77" s="1138"/>
      <c r="D77" s="1133"/>
      <c r="E77" s="1133"/>
      <c r="F77" s="1133"/>
      <c r="G77" s="1144"/>
      <c r="H77" s="1144"/>
      <c r="I77" s="288"/>
      <c r="J77" s="1144"/>
      <c r="K77" s="1144"/>
      <c r="L77" s="1144"/>
      <c r="M77" s="1144"/>
      <c r="N77" s="1133"/>
      <c r="O77" s="3"/>
      <c r="P77" s="3"/>
      <c r="Q77" s="3"/>
      <c r="R77" s="3"/>
      <c r="S77" s="3"/>
      <c r="T77" s="3"/>
      <c r="U77" s="3"/>
      <c r="V77" s="3"/>
      <c r="W77" s="3"/>
      <c r="X77" s="3"/>
      <c r="Y77" s="3"/>
      <c r="Z77" s="3"/>
      <c r="AA77" s="3"/>
      <c r="AB77" s="3"/>
      <c r="AC77" s="3"/>
      <c r="AD77" s="3"/>
      <c r="AE77" s="3"/>
      <c r="AF77" s="3"/>
    </row>
    <row r="78" spans="1:32" ht="13.5" customHeight="1" x14ac:dyDescent="0.25">
      <c r="A78" s="1133"/>
      <c r="B78" s="1138"/>
      <c r="C78" s="1138"/>
      <c r="D78" s="1133"/>
      <c r="E78" s="1133"/>
      <c r="F78" s="1133"/>
      <c r="G78" s="1144"/>
      <c r="H78" s="1144"/>
      <c r="I78" s="1225"/>
      <c r="J78" s="1144"/>
      <c r="K78" s="1144"/>
      <c r="L78" s="1144"/>
      <c r="M78" s="1144"/>
      <c r="N78" s="1133"/>
      <c r="O78" s="3"/>
      <c r="P78" s="3"/>
      <c r="Q78" s="3"/>
      <c r="R78" s="3"/>
      <c r="S78" s="3"/>
      <c r="T78" s="3"/>
      <c r="U78" s="3"/>
      <c r="V78" s="3"/>
      <c r="W78" s="3"/>
      <c r="X78" s="3"/>
      <c r="Y78" s="3"/>
      <c r="Z78" s="3"/>
      <c r="AA78" s="3"/>
      <c r="AB78" s="3"/>
      <c r="AC78" s="3"/>
      <c r="AD78" s="3"/>
      <c r="AE78" s="3"/>
      <c r="AF78" s="3"/>
    </row>
    <row r="79" spans="1:32" ht="13.5" customHeight="1" x14ac:dyDescent="0.25">
      <c r="A79" s="1133"/>
      <c r="B79" s="1138"/>
      <c r="C79" s="1138"/>
      <c r="D79" s="1133"/>
      <c r="E79" s="1133"/>
      <c r="F79" s="1133"/>
      <c r="G79" s="1144"/>
      <c r="H79" s="1144"/>
      <c r="I79" s="288"/>
      <c r="J79" s="1144"/>
      <c r="K79" s="1144"/>
      <c r="L79" s="1144"/>
      <c r="M79" s="1144"/>
      <c r="N79" s="1133"/>
      <c r="O79" s="3"/>
      <c r="P79" s="3"/>
      <c r="Q79" s="3"/>
      <c r="R79" s="3"/>
      <c r="S79" s="3"/>
      <c r="T79" s="3"/>
      <c r="U79" s="3"/>
      <c r="V79" s="3"/>
      <c r="W79" s="3"/>
      <c r="X79" s="3"/>
      <c r="Y79" s="3"/>
      <c r="Z79" s="3"/>
      <c r="AA79" s="3"/>
      <c r="AB79" s="3"/>
      <c r="AC79" s="3"/>
      <c r="AD79" s="3"/>
      <c r="AE79" s="3"/>
      <c r="AF79" s="3"/>
    </row>
    <row r="80" spans="1:32" ht="15" customHeight="1" x14ac:dyDescent="0.25">
      <c r="A80" s="3"/>
      <c r="B80" s="3"/>
      <c r="C80" s="3"/>
      <c r="D80" s="3"/>
      <c r="E80" s="3"/>
      <c r="F80" s="3"/>
      <c r="G80" s="3"/>
      <c r="H80" s="3"/>
      <c r="I80" s="289"/>
      <c r="J80" s="3"/>
      <c r="K80" s="3"/>
      <c r="L80" s="3"/>
      <c r="M80" s="3"/>
      <c r="N80" s="3"/>
      <c r="O80" s="3"/>
      <c r="P80" s="3"/>
      <c r="Q80" s="3"/>
      <c r="R80" s="3"/>
      <c r="S80" s="3"/>
      <c r="T80" s="3"/>
      <c r="U80" s="3"/>
      <c r="V80" s="3"/>
      <c r="W80" s="3"/>
      <c r="X80" s="3"/>
      <c r="Y80" s="3"/>
      <c r="Z80" s="3"/>
      <c r="AA80" s="3"/>
      <c r="AB80" s="3"/>
      <c r="AC80" s="3"/>
      <c r="AD80" s="3"/>
      <c r="AE80" s="3"/>
      <c r="AF80" s="3"/>
    </row>
    <row r="81" spans="1:32" ht="15" customHeight="1" x14ac:dyDescent="0.25">
      <c r="A81" s="3"/>
      <c r="B81" s="3"/>
      <c r="C81" s="3"/>
      <c r="D81" s="3"/>
      <c r="E81" s="3"/>
      <c r="F81" s="3"/>
      <c r="G81" s="3"/>
      <c r="H81" s="3"/>
      <c r="I81" s="289"/>
      <c r="J81" s="3"/>
      <c r="K81" s="3"/>
      <c r="L81" s="3"/>
      <c r="M81" s="3"/>
      <c r="N81" s="3"/>
      <c r="O81" s="3"/>
      <c r="P81" s="3"/>
      <c r="Q81" s="3"/>
      <c r="R81" s="3"/>
      <c r="S81" s="3"/>
      <c r="T81" s="3"/>
      <c r="U81" s="3"/>
      <c r="V81" s="3"/>
      <c r="W81" s="3"/>
      <c r="X81" s="3"/>
      <c r="Y81" s="3"/>
      <c r="Z81" s="3"/>
      <c r="AA81" s="3"/>
      <c r="AB81" s="3"/>
      <c r="AC81" s="3"/>
      <c r="AD81" s="3"/>
      <c r="AE81" s="3"/>
      <c r="AF81" s="3"/>
    </row>
    <row r="82" spans="1:32" ht="15" customHeight="1" x14ac:dyDescent="0.25">
      <c r="A82" s="3"/>
      <c r="B82" s="3"/>
      <c r="C82" s="3"/>
      <c r="D82" s="3"/>
      <c r="E82" s="3"/>
      <c r="F82" s="3"/>
      <c r="G82" s="3"/>
      <c r="H82" s="3"/>
      <c r="I82" s="289"/>
      <c r="J82" s="3"/>
      <c r="K82" s="3"/>
      <c r="L82" s="3"/>
      <c r="M82" s="3"/>
      <c r="N82" s="3"/>
      <c r="O82" s="3"/>
      <c r="P82" s="3"/>
      <c r="Q82" s="3"/>
      <c r="R82" s="3"/>
      <c r="S82" s="3"/>
      <c r="T82" s="3"/>
      <c r="U82" s="3"/>
      <c r="V82" s="3"/>
      <c r="W82" s="3"/>
      <c r="X82" s="3"/>
      <c r="Y82" s="3"/>
      <c r="Z82" s="3"/>
      <c r="AA82" s="3"/>
      <c r="AB82" s="3"/>
      <c r="AC82" s="3"/>
      <c r="AD82" s="3"/>
      <c r="AE82" s="3"/>
      <c r="AF82" s="3"/>
    </row>
    <row r="83" spans="1:32"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row>
    <row r="84" spans="1:32"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row>
    <row r="85" spans="1:32"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row>
    <row r="86" spans="1:32"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row>
    <row r="87" spans="1:32"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row>
    <row r="88" spans="1:32"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row>
    <row r="89" spans="1:32"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row>
    <row r="90" spans="1:32"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row>
    <row r="91" spans="1:32"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row>
    <row r="92" spans="1:32"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row>
    <row r="93" spans="1:32"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row>
    <row r="94" spans="1:32"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row>
    <row r="95" spans="1:32"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row>
    <row r="96" spans="1:32"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row>
    <row r="97" spans="1:32"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row>
    <row r="98" spans="1:32"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row>
    <row r="99" spans="1:32"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row>
    <row r="100" spans="1:32"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row>
    <row r="101" spans="1:32"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row>
    <row r="102" spans="1:32"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row>
    <row r="103" spans="1:32"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row>
    <row r="104" spans="1:32"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row>
    <row r="105" spans="1:32"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row>
    <row r="106" spans="1:32"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row>
    <row r="107" spans="1:32"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row>
    <row r="108" spans="1:32"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row>
    <row r="109" spans="1:32"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row>
    <row r="110" spans="1:32"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row>
    <row r="111" spans="1:32"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row>
    <row r="112" spans="1:32"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row>
    <row r="113" spans="1:32"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row>
    <row r="114" spans="1:32"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row>
    <row r="115" spans="1:32"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row>
    <row r="116" spans="1:32"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row>
    <row r="117" spans="1:32"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row>
    <row r="118" spans="1:32"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row>
    <row r="119" spans="1:32"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row>
    <row r="120" spans="1:32"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row>
    <row r="121" spans="1:32"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row>
    <row r="122" spans="1:32"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row>
    <row r="123" spans="1:32"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row>
    <row r="124" spans="1:32"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row>
    <row r="125" spans="1:32"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row>
    <row r="126" spans="1:32"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row>
    <row r="127" spans="1:32"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row>
    <row r="128" spans="1:32"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row>
    <row r="129" spans="1:32"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row>
    <row r="130" spans="1:32"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row>
    <row r="131" spans="1:32"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row>
    <row r="132" spans="1:32"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row>
    <row r="133" spans="1:32"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row>
    <row r="134" spans="1:32"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row>
    <row r="135" spans="1:32"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row>
    <row r="136" spans="1:32"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row>
    <row r="137" spans="1:32"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row>
    <row r="138" spans="1:32"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row>
    <row r="139" spans="1:32"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row>
    <row r="140" spans="1:32"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row>
    <row r="141" spans="1:32"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row>
    <row r="142" spans="1:32"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row>
    <row r="143" spans="1:32"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row>
    <row r="144" spans="1:32"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row>
    <row r="145" spans="1:32"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row>
    <row r="146" spans="1:32"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row>
    <row r="147" spans="1:32"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row>
    <row r="148" spans="1:32"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row>
    <row r="149" spans="1:32"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row>
    <row r="150" spans="1:32"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row>
    <row r="151" spans="1:32"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row>
    <row r="152" spans="1:32"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row>
    <row r="153" spans="1:32"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row>
    <row r="154" spans="1:32"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row>
    <row r="155" spans="1:32"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row>
    <row r="156" spans="1:32"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row>
    <row r="157" spans="1:32"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row>
    <row r="158" spans="1:32"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row>
    <row r="159" spans="1:32"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row>
    <row r="160" spans="1:32"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row>
    <row r="161" spans="1:32"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row>
    <row r="162" spans="1:32"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row>
    <row r="163" spans="1:32"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row>
    <row r="164" spans="1:32"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row>
    <row r="165" spans="1:32"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row>
    <row r="166" spans="1:32"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row>
    <row r="167" spans="1:32"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row>
    <row r="168" spans="1:32"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row>
    <row r="169" spans="1:32"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row>
    <row r="170" spans="1:32"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row>
    <row r="171" spans="1:32"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row>
    <row r="172" spans="1:32"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row>
    <row r="173" spans="1:32"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row>
    <row r="174" spans="1:32"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row>
    <row r="175" spans="1:32"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row>
    <row r="176" spans="1:32"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row>
    <row r="177" spans="1:32"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row>
    <row r="178" spans="1:32"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row>
    <row r="179" spans="1:32"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row>
    <row r="180" spans="1:32"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row>
    <row r="181" spans="1:32"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row>
    <row r="182" spans="1:32"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row>
    <row r="183" spans="1:32"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row>
    <row r="184" spans="1:32"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row>
    <row r="185" spans="1:32"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row>
    <row r="186" spans="1:32"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row>
    <row r="187" spans="1:32"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row>
    <row r="188" spans="1:32"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row>
    <row r="189" spans="1:32"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row>
    <row r="190" spans="1:32"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row>
    <row r="191" spans="1:32"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row>
    <row r="192" spans="1:32"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row>
    <row r="193" spans="1:32"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row>
    <row r="194" spans="1:32"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row>
    <row r="195" spans="1:32"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row>
    <row r="196" spans="1:32"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row>
    <row r="197" spans="1:32"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row>
    <row r="198" spans="1:32"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row>
    <row r="199" spans="1:32"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row>
    <row r="200" spans="1:32"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row>
    <row r="201" spans="1:32"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row>
    <row r="202" spans="1:32"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row>
    <row r="203" spans="1:32"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row>
    <row r="204" spans="1:32"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row>
    <row r="205" spans="1:32"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row>
    <row r="206" spans="1:32"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row>
    <row r="207" spans="1:32"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row>
    <row r="208" spans="1:32"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row>
    <row r="209" spans="1:32"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row>
    <row r="210" spans="1:32"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row>
    <row r="211" spans="1:32"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row>
    <row r="212" spans="1:32"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row>
    <row r="213" spans="1:32"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row>
    <row r="214" spans="1:32"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row>
    <row r="215" spans="1:32"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row>
    <row r="216" spans="1:32"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row>
    <row r="217" spans="1:32"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row>
    <row r="218" spans="1:32"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row>
    <row r="219" spans="1:32"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row>
    <row r="220" spans="1:32"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row>
    <row r="221" spans="1:32"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row>
    <row r="222" spans="1:32"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row>
    <row r="223" spans="1:32"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row>
    <row r="224" spans="1:32"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row>
    <row r="225" spans="1:32"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row>
    <row r="226" spans="1:32"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row>
    <row r="227" spans="1:32"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row>
    <row r="228" spans="1:32"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row>
    <row r="229" spans="1:32"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row>
    <row r="230" spans="1:32"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row>
    <row r="231" spans="1:32"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row>
    <row r="232" spans="1:32"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row>
    <row r="233" spans="1:32"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row>
    <row r="234" spans="1:32"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row>
    <row r="235" spans="1:32"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row>
    <row r="236" spans="1:32"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row>
    <row r="237" spans="1:32"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row>
    <row r="238" spans="1:32"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row>
    <row r="239" spans="1:32"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row>
    <row r="240" spans="1:32"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row>
    <row r="241" spans="1:32"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row>
    <row r="242" spans="1:32"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row>
    <row r="243" spans="1:32"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row>
    <row r="244" spans="1:32"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row>
    <row r="245" spans="1:32"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row>
    <row r="246" spans="1:32"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row>
    <row r="247" spans="1:32"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row>
    <row r="248" spans="1:32"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row>
    <row r="249" spans="1:32"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row>
    <row r="250" spans="1:32"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row>
    <row r="251" spans="1:32"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row>
    <row r="252" spans="1:32"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row>
    <row r="253" spans="1:32"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row>
    <row r="254" spans="1:32"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row>
    <row r="255" spans="1:32"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row>
    <row r="256" spans="1:32"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row>
    <row r="257" spans="1:32"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row>
    <row r="258" spans="1:32"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row>
    <row r="259" spans="1:32"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row>
    <row r="260" spans="1:32"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row>
    <row r="261" spans="1:32"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row>
    <row r="262" spans="1:32"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row>
    <row r="263" spans="1:32"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row>
    <row r="264" spans="1:32"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row>
    <row r="265" spans="1:32"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row>
    <row r="266" spans="1:32"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row>
    <row r="267" spans="1:32"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row>
    <row r="268" spans="1:32"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row>
    <row r="269" spans="1:32" ht="15.75" customHeight="1" x14ac:dyDescent="0.25">
      <c r="H269" s="3"/>
    </row>
    <row r="270" spans="1:32" ht="15.75" customHeight="1" x14ac:dyDescent="0.25">
      <c r="H270" s="3"/>
    </row>
    <row r="271" spans="1:32" ht="15.75" customHeight="1" x14ac:dyDescent="0.25">
      <c r="H271" s="3"/>
    </row>
    <row r="272" spans="1:32" ht="15.75" customHeight="1" x14ac:dyDescent="0.25">
      <c r="H272" s="3"/>
    </row>
    <row r="273" spans="8:8" ht="15.75" customHeight="1" x14ac:dyDescent="0.25">
      <c r="H273" s="3"/>
    </row>
    <row r="274" spans="8:8" ht="15.75" customHeight="1" x14ac:dyDescent="0.25">
      <c r="H274" s="3"/>
    </row>
    <row r="275" spans="8:8" ht="15.75" customHeight="1" x14ac:dyDescent="0.25">
      <c r="H275" s="3"/>
    </row>
    <row r="276" spans="8:8" ht="15.75" customHeight="1" x14ac:dyDescent="0.25">
      <c r="H276" s="3"/>
    </row>
    <row r="277" spans="8:8" ht="15.75" customHeight="1" x14ac:dyDescent="0.25">
      <c r="H277" s="3"/>
    </row>
    <row r="278" spans="8:8" ht="15.75" customHeight="1" x14ac:dyDescent="0.25">
      <c r="H278" s="3"/>
    </row>
    <row r="279" spans="8:8" ht="15.75" customHeight="1" x14ac:dyDescent="0.25">
      <c r="H279" s="3"/>
    </row>
    <row r="280" spans="8:8" ht="15.75" customHeight="1" x14ac:dyDescent="0.25">
      <c r="H280" s="3"/>
    </row>
    <row r="281" spans="8:8" ht="15.75" customHeight="1" x14ac:dyDescent="0.25">
      <c r="H281" s="3"/>
    </row>
    <row r="282" spans="8:8" ht="15.75" customHeight="1" x14ac:dyDescent="0.25">
      <c r="H282" s="3"/>
    </row>
    <row r="283" spans="8:8" ht="15.75" customHeight="1" x14ac:dyDescent="0.25">
      <c r="H283" s="3"/>
    </row>
    <row r="284" spans="8:8" ht="15.75" customHeight="1" x14ac:dyDescent="0.25">
      <c r="H284" s="3"/>
    </row>
    <row r="285" spans="8:8" ht="15.75" customHeight="1" x14ac:dyDescent="0.25">
      <c r="H285" s="3"/>
    </row>
    <row r="286" spans="8:8" ht="15.75" customHeight="1" x14ac:dyDescent="0.25">
      <c r="H286" s="3"/>
    </row>
    <row r="287" spans="8:8" ht="15.75" customHeight="1" x14ac:dyDescent="0.25">
      <c r="H287" s="3"/>
    </row>
    <row r="288" spans="8:8" ht="15.75" customHeight="1" x14ac:dyDescent="0.25">
      <c r="H288" s="3"/>
    </row>
    <row r="289" spans="8:8" ht="15.75" customHeight="1" x14ac:dyDescent="0.25">
      <c r="H289" s="3"/>
    </row>
    <row r="290" spans="8:8" ht="15.75" customHeight="1" x14ac:dyDescent="0.25">
      <c r="H290" s="3"/>
    </row>
    <row r="291" spans="8:8" ht="15.75" customHeight="1" x14ac:dyDescent="0.25">
      <c r="H291" s="3"/>
    </row>
    <row r="292" spans="8:8" ht="15.75" customHeight="1" x14ac:dyDescent="0.25">
      <c r="H292" s="3"/>
    </row>
    <row r="293" spans="8:8" ht="15.75" customHeight="1" x14ac:dyDescent="0.25">
      <c r="H293" s="3"/>
    </row>
    <row r="294" spans="8:8" ht="15.75" customHeight="1" x14ac:dyDescent="0.25">
      <c r="H294" s="3"/>
    </row>
    <row r="295" spans="8:8" ht="15.75" customHeight="1" x14ac:dyDescent="0.25">
      <c r="H295" s="3"/>
    </row>
    <row r="296" spans="8:8" ht="15.75" customHeight="1" x14ac:dyDescent="0.25">
      <c r="H296" s="3"/>
    </row>
    <row r="297" spans="8:8" ht="15.75" customHeight="1" x14ac:dyDescent="0.25">
      <c r="H297" s="3"/>
    </row>
    <row r="298" spans="8:8" ht="15.75" customHeight="1" x14ac:dyDescent="0.25">
      <c r="H298" s="3"/>
    </row>
    <row r="299" spans="8:8" ht="15.75" customHeight="1" x14ac:dyDescent="0.25">
      <c r="H299" s="3"/>
    </row>
    <row r="300" spans="8:8" ht="15.75" customHeight="1" x14ac:dyDescent="0.25">
      <c r="H300" s="3"/>
    </row>
    <row r="301" spans="8:8" ht="15.75" customHeight="1" x14ac:dyDescent="0.25">
      <c r="H301" s="3"/>
    </row>
    <row r="302" spans="8:8" ht="15.75" customHeight="1" x14ac:dyDescent="0.25">
      <c r="H302" s="3"/>
    </row>
    <row r="303" spans="8:8" ht="15.75" customHeight="1" x14ac:dyDescent="0.25">
      <c r="H303" s="3"/>
    </row>
    <row r="304" spans="8:8" ht="15.75" customHeight="1" x14ac:dyDescent="0.25">
      <c r="H304" s="3"/>
    </row>
    <row r="305" spans="8:8" ht="15.75" customHeight="1" x14ac:dyDescent="0.25">
      <c r="H305" s="3"/>
    </row>
    <row r="306" spans="8:8" ht="15.75" customHeight="1" x14ac:dyDescent="0.25">
      <c r="H306" s="3"/>
    </row>
    <row r="307" spans="8:8" ht="15.75" customHeight="1" x14ac:dyDescent="0.25">
      <c r="H307" s="3"/>
    </row>
    <row r="308" spans="8:8" ht="15.75" customHeight="1" x14ac:dyDescent="0.25">
      <c r="H308" s="3"/>
    </row>
    <row r="309" spans="8:8" ht="15.75" customHeight="1" x14ac:dyDescent="0.25">
      <c r="H309" s="3"/>
    </row>
    <row r="310" spans="8:8" ht="15.75" customHeight="1" x14ac:dyDescent="0.25">
      <c r="H310" s="3"/>
    </row>
    <row r="311" spans="8:8" ht="15.75" customHeight="1" x14ac:dyDescent="0.25">
      <c r="H311" s="3"/>
    </row>
    <row r="312" spans="8:8" ht="15.75" customHeight="1" x14ac:dyDescent="0.25">
      <c r="H312" s="3"/>
    </row>
    <row r="313" spans="8:8" ht="15.75" customHeight="1" x14ac:dyDescent="0.25">
      <c r="H313" s="3"/>
    </row>
    <row r="314" spans="8:8" ht="15.75" customHeight="1" x14ac:dyDescent="0.25">
      <c r="H314" s="3"/>
    </row>
    <row r="315" spans="8:8" ht="15.75" customHeight="1" x14ac:dyDescent="0.25">
      <c r="H315" s="3"/>
    </row>
    <row r="316" spans="8:8" ht="15.75" customHeight="1" x14ac:dyDescent="0.25">
      <c r="H316" s="3"/>
    </row>
    <row r="317" spans="8:8" ht="15.75" customHeight="1" x14ac:dyDescent="0.25">
      <c r="H317" s="3"/>
    </row>
    <row r="318" spans="8:8" ht="15.75" customHeight="1" x14ac:dyDescent="0.25">
      <c r="H318" s="3"/>
    </row>
    <row r="319" spans="8:8" ht="15.75" customHeight="1" x14ac:dyDescent="0.25">
      <c r="H319" s="3"/>
    </row>
    <row r="320" spans="8:8" ht="15.75" customHeight="1" x14ac:dyDescent="0.25">
      <c r="H320" s="3"/>
    </row>
    <row r="321" spans="8:8" ht="15.75" customHeight="1" x14ac:dyDescent="0.25">
      <c r="H321" s="3"/>
    </row>
    <row r="322" spans="8:8" ht="15.75" customHeight="1" x14ac:dyDescent="0.25">
      <c r="H322" s="3"/>
    </row>
    <row r="323" spans="8:8" ht="15.75" customHeight="1" x14ac:dyDescent="0.25">
      <c r="H323" s="3"/>
    </row>
    <row r="324" spans="8:8" ht="15.75" customHeight="1" x14ac:dyDescent="0.25">
      <c r="H324" s="3"/>
    </row>
    <row r="325" spans="8:8" ht="15.75" customHeight="1" x14ac:dyDescent="0.25">
      <c r="H325" s="3"/>
    </row>
    <row r="326" spans="8:8" ht="15.75" customHeight="1" x14ac:dyDescent="0.25">
      <c r="H326" s="3"/>
    </row>
    <row r="327" spans="8:8" ht="15.75" customHeight="1" x14ac:dyDescent="0.25">
      <c r="H327" s="3"/>
    </row>
    <row r="328" spans="8:8" ht="15.75" customHeight="1" x14ac:dyDescent="0.25">
      <c r="H328" s="3"/>
    </row>
    <row r="329" spans="8:8" ht="15.75" customHeight="1" x14ac:dyDescent="0.25">
      <c r="H329" s="3"/>
    </row>
    <row r="330" spans="8:8" ht="15.75" customHeight="1" x14ac:dyDescent="0.25">
      <c r="H330" s="3"/>
    </row>
    <row r="331" spans="8:8" ht="15.75" customHeight="1" x14ac:dyDescent="0.25">
      <c r="H331" s="3"/>
    </row>
    <row r="332" spans="8:8" ht="15.75" customHeight="1" x14ac:dyDescent="0.25">
      <c r="H332" s="3"/>
    </row>
    <row r="333" spans="8:8" ht="15.75" customHeight="1" x14ac:dyDescent="0.25">
      <c r="H333" s="3"/>
    </row>
    <row r="334" spans="8:8" ht="15.75" customHeight="1" x14ac:dyDescent="0.25">
      <c r="H334" s="3"/>
    </row>
    <row r="335" spans="8:8" ht="15.75" customHeight="1" x14ac:dyDescent="0.25">
      <c r="H335" s="3"/>
    </row>
    <row r="336" spans="8:8" ht="15.75" customHeight="1" x14ac:dyDescent="0.25">
      <c r="H336" s="3"/>
    </row>
    <row r="337" spans="8:8" ht="15.75" customHeight="1" x14ac:dyDescent="0.25">
      <c r="H337" s="3"/>
    </row>
    <row r="338" spans="8:8" ht="15.75" customHeight="1" x14ac:dyDescent="0.25">
      <c r="H338" s="3"/>
    </row>
    <row r="339" spans="8:8" ht="15.75" customHeight="1" x14ac:dyDescent="0.25">
      <c r="H339" s="3"/>
    </row>
    <row r="340" spans="8:8" ht="15.75" customHeight="1" x14ac:dyDescent="0.25">
      <c r="H340" s="3"/>
    </row>
    <row r="341" spans="8:8" ht="15.75" customHeight="1" x14ac:dyDescent="0.25">
      <c r="H341" s="3"/>
    </row>
    <row r="342" spans="8:8" ht="15.75" customHeight="1" x14ac:dyDescent="0.25">
      <c r="H342" s="3"/>
    </row>
    <row r="343" spans="8:8" ht="15.75" customHeight="1" x14ac:dyDescent="0.25">
      <c r="H343" s="3"/>
    </row>
    <row r="344" spans="8:8" ht="15.75" customHeight="1" x14ac:dyDescent="0.25">
      <c r="H344" s="3"/>
    </row>
    <row r="345" spans="8:8" ht="15.75" customHeight="1" x14ac:dyDescent="0.25">
      <c r="H345" s="3"/>
    </row>
    <row r="346" spans="8:8" ht="15.75" customHeight="1" x14ac:dyDescent="0.25">
      <c r="H346" s="3"/>
    </row>
    <row r="347" spans="8:8" ht="15.75" customHeight="1" x14ac:dyDescent="0.25">
      <c r="H347" s="3"/>
    </row>
    <row r="348" spans="8:8" ht="15.75" customHeight="1" x14ac:dyDescent="0.25">
      <c r="H348" s="3"/>
    </row>
    <row r="349" spans="8:8" ht="15.75" customHeight="1" x14ac:dyDescent="0.25">
      <c r="H349" s="3"/>
    </row>
    <row r="350" spans="8:8" ht="15.75" customHeight="1" x14ac:dyDescent="0.25">
      <c r="H350" s="3"/>
    </row>
    <row r="351" spans="8:8" ht="15.75" customHeight="1" x14ac:dyDescent="0.25">
      <c r="H351" s="3"/>
    </row>
    <row r="352" spans="8:8" ht="15.75" customHeight="1" x14ac:dyDescent="0.25">
      <c r="H352" s="3"/>
    </row>
    <row r="353" spans="8:8" ht="15.75" customHeight="1" x14ac:dyDescent="0.25">
      <c r="H353" s="3"/>
    </row>
    <row r="354" spans="8:8" ht="15.75" customHeight="1" x14ac:dyDescent="0.25">
      <c r="H354" s="3"/>
    </row>
    <row r="355" spans="8:8" ht="15.75" customHeight="1" x14ac:dyDescent="0.25">
      <c r="H355" s="3"/>
    </row>
    <row r="356" spans="8:8" ht="15.75" customHeight="1" x14ac:dyDescent="0.25">
      <c r="H356" s="3"/>
    </row>
    <row r="357" spans="8:8" ht="15.75" customHeight="1" x14ac:dyDescent="0.25">
      <c r="H357" s="3"/>
    </row>
    <row r="358" spans="8:8" ht="15.75" customHeight="1" x14ac:dyDescent="0.25">
      <c r="H358" s="3"/>
    </row>
    <row r="359" spans="8:8" ht="15.75" customHeight="1" x14ac:dyDescent="0.25">
      <c r="H359" s="3"/>
    </row>
    <row r="360" spans="8:8" ht="15.75" customHeight="1" x14ac:dyDescent="0.25">
      <c r="H360" s="3"/>
    </row>
    <row r="361" spans="8:8" ht="15.75" customHeight="1" x14ac:dyDescent="0.25">
      <c r="H361" s="3"/>
    </row>
    <row r="362" spans="8:8" ht="15.75" customHeight="1" x14ac:dyDescent="0.25">
      <c r="H362" s="3"/>
    </row>
    <row r="363" spans="8:8" ht="15.75" customHeight="1" x14ac:dyDescent="0.25">
      <c r="H363" s="3"/>
    </row>
    <row r="364" spans="8:8" ht="15.75" customHeight="1" x14ac:dyDescent="0.25">
      <c r="H364" s="3"/>
    </row>
    <row r="365" spans="8:8" ht="15.75" customHeight="1" x14ac:dyDescent="0.25">
      <c r="H365" s="3"/>
    </row>
    <row r="366" spans="8:8" ht="15.75" customHeight="1" x14ac:dyDescent="0.25">
      <c r="H366" s="3"/>
    </row>
    <row r="367" spans="8:8" ht="15.75" customHeight="1" x14ac:dyDescent="0.25">
      <c r="H367" s="3"/>
    </row>
    <row r="368" spans="8:8" ht="15.75" customHeight="1" x14ac:dyDescent="0.25">
      <c r="H368" s="3"/>
    </row>
    <row r="369" spans="8:8" ht="15.75" customHeight="1" x14ac:dyDescent="0.25">
      <c r="H369" s="3"/>
    </row>
    <row r="370" spans="8:8" ht="15.75" customHeight="1" x14ac:dyDescent="0.25">
      <c r="H370" s="3"/>
    </row>
    <row r="371" spans="8:8" ht="15.75" customHeight="1" x14ac:dyDescent="0.25">
      <c r="H371" s="3"/>
    </row>
    <row r="372" spans="8:8" ht="15.75" customHeight="1" x14ac:dyDescent="0.25">
      <c r="H372" s="3"/>
    </row>
    <row r="373" spans="8:8" ht="15.75" customHeight="1" x14ac:dyDescent="0.25">
      <c r="H373" s="3"/>
    </row>
    <row r="374" spans="8:8" ht="15.75" customHeight="1" x14ac:dyDescent="0.25">
      <c r="H374" s="3"/>
    </row>
    <row r="375" spans="8:8" ht="15.75" customHeight="1" x14ac:dyDescent="0.25">
      <c r="H375" s="3"/>
    </row>
    <row r="376" spans="8:8" ht="15.75" customHeight="1" x14ac:dyDescent="0.25">
      <c r="H376" s="3"/>
    </row>
    <row r="377" spans="8:8" ht="15.75" customHeight="1" x14ac:dyDescent="0.25">
      <c r="H377" s="3"/>
    </row>
    <row r="378" spans="8:8" ht="15.75" customHeight="1" x14ac:dyDescent="0.25">
      <c r="H378" s="3"/>
    </row>
    <row r="379" spans="8:8" ht="15.75" customHeight="1" x14ac:dyDescent="0.25">
      <c r="H379" s="3"/>
    </row>
    <row r="380" spans="8:8" ht="15.75" customHeight="1" x14ac:dyDescent="0.25">
      <c r="H380" s="3"/>
    </row>
    <row r="381" spans="8:8" ht="15.75" customHeight="1" x14ac:dyDescent="0.25">
      <c r="H381" s="3"/>
    </row>
    <row r="382" spans="8:8" ht="15.75" customHeight="1" x14ac:dyDescent="0.25">
      <c r="H382" s="3"/>
    </row>
    <row r="383" spans="8:8" ht="15.75" customHeight="1" x14ac:dyDescent="0.25">
      <c r="H383" s="3"/>
    </row>
    <row r="384" spans="8:8" ht="15.75" customHeight="1" x14ac:dyDescent="0.25">
      <c r="H384" s="3"/>
    </row>
    <row r="385" spans="8:8" ht="15.75" customHeight="1" x14ac:dyDescent="0.25">
      <c r="H385" s="3"/>
    </row>
    <row r="386" spans="8:8" ht="15.75" customHeight="1" x14ac:dyDescent="0.25">
      <c r="H386" s="3"/>
    </row>
    <row r="387" spans="8:8" ht="15.75" customHeight="1" x14ac:dyDescent="0.25">
      <c r="H387" s="3"/>
    </row>
    <row r="388" spans="8:8" ht="15.75" customHeight="1" x14ac:dyDescent="0.25">
      <c r="H388" s="3"/>
    </row>
    <row r="389" spans="8:8" ht="15.75" customHeight="1" x14ac:dyDescent="0.25">
      <c r="H389" s="3"/>
    </row>
    <row r="390" spans="8:8" ht="15.75" customHeight="1" x14ac:dyDescent="0.25">
      <c r="H390" s="3"/>
    </row>
    <row r="391" spans="8:8" ht="15.75" customHeight="1" x14ac:dyDescent="0.25">
      <c r="H391" s="3"/>
    </row>
    <row r="392" spans="8:8" ht="15.75" customHeight="1" x14ac:dyDescent="0.25">
      <c r="H392" s="3"/>
    </row>
    <row r="393" spans="8:8" ht="15.75" customHeight="1" x14ac:dyDescent="0.25">
      <c r="H393" s="3"/>
    </row>
    <row r="394" spans="8:8" ht="15.75" customHeight="1" x14ac:dyDescent="0.25">
      <c r="H394" s="3"/>
    </row>
    <row r="395" spans="8:8" ht="15.75" customHeight="1" x14ac:dyDescent="0.25">
      <c r="H395" s="3"/>
    </row>
    <row r="396" spans="8:8" ht="15.75" customHeight="1" x14ac:dyDescent="0.25">
      <c r="H396" s="3"/>
    </row>
    <row r="397" spans="8:8" ht="15.75" customHeight="1" x14ac:dyDescent="0.25">
      <c r="H397" s="3"/>
    </row>
    <row r="398" spans="8:8" ht="15.75" customHeight="1" x14ac:dyDescent="0.25">
      <c r="H398" s="3"/>
    </row>
    <row r="399" spans="8:8" ht="15.75" customHeight="1" x14ac:dyDescent="0.25">
      <c r="H399" s="3"/>
    </row>
    <row r="400" spans="8:8" ht="15.75" customHeight="1" x14ac:dyDescent="0.25">
      <c r="H400" s="3"/>
    </row>
    <row r="401" spans="8:8" ht="15.75" customHeight="1" x14ac:dyDescent="0.25">
      <c r="H401" s="3"/>
    </row>
    <row r="402" spans="8:8" ht="15.75" customHeight="1" x14ac:dyDescent="0.25">
      <c r="H402" s="3"/>
    </row>
    <row r="403" spans="8:8" ht="15.75" customHeight="1" x14ac:dyDescent="0.25">
      <c r="H403" s="3"/>
    </row>
    <row r="404" spans="8:8" ht="15.75" customHeight="1" x14ac:dyDescent="0.25">
      <c r="H404" s="3"/>
    </row>
    <row r="405" spans="8:8" ht="15.75" customHeight="1" x14ac:dyDescent="0.25">
      <c r="H405" s="3"/>
    </row>
    <row r="406" spans="8:8" ht="15.75" customHeight="1" x14ac:dyDescent="0.25">
      <c r="H406" s="3"/>
    </row>
    <row r="407" spans="8:8" ht="15.75" customHeight="1" x14ac:dyDescent="0.25">
      <c r="H407" s="3"/>
    </row>
    <row r="408" spans="8:8" ht="15.75" customHeight="1" x14ac:dyDescent="0.25">
      <c r="H408" s="3"/>
    </row>
    <row r="409" spans="8:8" ht="15.75" customHeight="1" x14ac:dyDescent="0.25">
      <c r="H409" s="3"/>
    </row>
    <row r="410" spans="8:8" ht="15.75" customHeight="1" x14ac:dyDescent="0.25">
      <c r="H410" s="3"/>
    </row>
    <row r="411" spans="8:8" ht="15.75" customHeight="1" x14ac:dyDescent="0.25">
      <c r="H411" s="3"/>
    </row>
    <row r="412" spans="8:8" ht="15.75" customHeight="1" x14ac:dyDescent="0.25">
      <c r="H412" s="3"/>
    </row>
    <row r="413" spans="8:8" ht="15.75" customHeight="1" x14ac:dyDescent="0.25">
      <c r="H413" s="3"/>
    </row>
    <row r="414" spans="8:8" ht="15.75" customHeight="1" x14ac:dyDescent="0.25">
      <c r="H414" s="3"/>
    </row>
    <row r="415" spans="8:8" ht="15.75" customHeight="1" x14ac:dyDescent="0.25">
      <c r="H415" s="3"/>
    </row>
    <row r="416" spans="8:8" ht="15.75" customHeight="1" x14ac:dyDescent="0.25">
      <c r="H416" s="3"/>
    </row>
    <row r="417" spans="8:8" ht="15.75" customHeight="1" x14ac:dyDescent="0.25">
      <c r="H417" s="3"/>
    </row>
    <row r="418" spans="8:8" ht="15.75" customHeight="1" x14ac:dyDescent="0.25">
      <c r="H418" s="3"/>
    </row>
    <row r="419" spans="8:8" ht="15.75" customHeight="1" x14ac:dyDescent="0.25">
      <c r="H419" s="3"/>
    </row>
    <row r="420" spans="8:8" ht="15.75" customHeight="1" x14ac:dyDescent="0.25">
      <c r="H420" s="3"/>
    </row>
    <row r="421" spans="8:8" ht="15.75" customHeight="1" x14ac:dyDescent="0.25">
      <c r="H421" s="3"/>
    </row>
    <row r="422" spans="8:8" ht="15.75" customHeight="1" x14ac:dyDescent="0.25">
      <c r="H422" s="3"/>
    </row>
    <row r="423" spans="8:8" ht="15.75" customHeight="1" x14ac:dyDescent="0.25">
      <c r="H423" s="3"/>
    </row>
    <row r="424" spans="8:8" ht="15.75" customHeight="1" x14ac:dyDescent="0.25">
      <c r="H424" s="3"/>
    </row>
    <row r="425" spans="8:8" ht="15.75" customHeight="1" x14ac:dyDescent="0.25">
      <c r="H425" s="3"/>
    </row>
    <row r="426" spans="8:8" ht="15.75" customHeight="1" x14ac:dyDescent="0.25">
      <c r="H426" s="3"/>
    </row>
    <row r="427" spans="8:8" ht="15.75" customHeight="1" x14ac:dyDescent="0.25">
      <c r="H427" s="3"/>
    </row>
    <row r="428" spans="8:8" ht="15.75" customHeight="1" x14ac:dyDescent="0.25">
      <c r="H428" s="3"/>
    </row>
    <row r="429" spans="8:8" ht="15.75" customHeight="1" x14ac:dyDescent="0.25">
      <c r="H429" s="3"/>
    </row>
    <row r="430" spans="8:8" ht="15.75" customHeight="1" x14ac:dyDescent="0.25">
      <c r="H430" s="3"/>
    </row>
    <row r="431" spans="8:8" ht="15.75" customHeight="1" x14ac:dyDescent="0.25">
      <c r="H431" s="3"/>
    </row>
    <row r="432" spans="8:8" ht="15.75" customHeight="1" x14ac:dyDescent="0.25">
      <c r="H432" s="3"/>
    </row>
    <row r="433" spans="8:8" ht="15.75" customHeight="1" x14ac:dyDescent="0.25">
      <c r="H433" s="3"/>
    </row>
    <row r="434" spans="8:8" ht="15.75" customHeight="1" x14ac:dyDescent="0.25">
      <c r="H434" s="3"/>
    </row>
    <row r="435" spans="8:8" ht="15.75" customHeight="1" x14ac:dyDescent="0.25">
      <c r="H435" s="3"/>
    </row>
    <row r="436" spans="8:8" ht="15.75" customHeight="1" x14ac:dyDescent="0.25">
      <c r="H436" s="3"/>
    </row>
    <row r="437" spans="8:8" ht="15.75" customHeight="1" x14ac:dyDescent="0.25">
      <c r="H437" s="3"/>
    </row>
    <row r="438" spans="8:8" ht="15.75" customHeight="1" x14ac:dyDescent="0.25">
      <c r="H438" s="3"/>
    </row>
    <row r="439" spans="8:8" ht="15.75" customHeight="1" x14ac:dyDescent="0.25">
      <c r="H439" s="3"/>
    </row>
    <row r="440" spans="8:8" ht="15.75" customHeight="1" x14ac:dyDescent="0.25">
      <c r="H440" s="3"/>
    </row>
    <row r="441" spans="8:8" ht="15.75" customHeight="1" x14ac:dyDescent="0.25">
      <c r="H441" s="3"/>
    </row>
    <row r="442" spans="8:8" ht="15.75" customHeight="1" x14ac:dyDescent="0.25">
      <c r="H442" s="3"/>
    </row>
    <row r="443" spans="8:8" ht="15.75" customHeight="1" x14ac:dyDescent="0.25">
      <c r="H443" s="3"/>
    </row>
    <row r="444" spans="8:8" ht="15.75" customHeight="1" x14ac:dyDescent="0.25">
      <c r="H444" s="3"/>
    </row>
    <row r="445" spans="8:8" ht="15.75" customHeight="1" x14ac:dyDescent="0.25">
      <c r="H445" s="3"/>
    </row>
    <row r="446" spans="8:8" ht="15.75" customHeight="1" x14ac:dyDescent="0.25">
      <c r="H446" s="3"/>
    </row>
    <row r="447" spans="8:8" ht="15.75" customHeight="1" x14ac:dyDescent="0.25">
      <c r="H447" s="3"/>
    </row>
    <row r="448" spans="8:8" ht="15.75" customHeight="1" x14ac:dyDescent="0.25">
      <c r="H448" s="3"/>
    </row>
    <row r="449" spans="8:8" ht="15.75" customHeight="1" x14ac:dyDescent="0.25">
      <c r="H449" s="3"/>
    </row>
    <row r="450" spans="8:8" ht="15.75" customHeight="1" x14ac:dyDescent="0.25">
      <c r="H450" s="3"/>
    </row>
    <row r="451" spans="8:8" ht="15.75" customHeight="1" x14ac:dyDescent="0.25">
      <c r="H451" s="3"/>
    </row>
    <row r="452" spans="8:8" ht="15.75" customHeight="1" x14ac:dyDescent="0.25">
      <c r="H452" s="3"/>
    </row>
    <row r="453" spans="8:8" ht="15.75" customHeight="1" x14ac:dyDescent="0.25">
      <c r="H453" s="3"/>
    </row>
    <row r="454" spans="8:8" ht="15.75" customHeight="1" x14ac:dyDescent="0.25">
      <c r="H454" s="3"/>
    </row>
    <row r="455" spans="8:8" ht="15.75" customHeight="1" x14ac:dyDescent="0.25">
      <c r="H455" s="3"/>
    </row>
    <row r="456" spans="8:8" ht="15.75" customHeight="1" x14ac:dyDescent="0.25">
      <c r="H456" s="3"/>
    </row>
    <row r="457" spans="8:8" ht="15.75" customHeight="1" x14ac:dyDescent="0.25">
      <c r="H457" s="3"/>
    </row>
    <row r="458" spans="8:8" ht="15.75" customHeight="1" x14ac:dyDescent="0.25">
      <c r="H458" s="3"/>
    </row>
    <row r="459" spans="8:8" ht="15.75" customHeight="1" x14ac:dyDescent="0.25">
      <c r="H459" s="3"/>
    </row>
    <row r="460" spans="8:8" ht="15.75" customHeight="1" x14ac:dyDescent="0.25">
      <c r="H460" s="3"/>
    </row>
    <row r="461" spans="8:8" ht="15.75" customHeight="1" x14ac:dyDescent="0.25">
      <c r="H461" s="3"/>
    </row>
    <row r="462" spans="8:8" ht="15.75" customHeight="1" x14ac:dyDescent="0.25">
      <c r="H462" s="3"/>
    </row>
    <row r="463" spans="8:8" ht="15.75" customHeight="1" x14ac:dyDescent="0.25">
      <c r="H463" s="3"/>
    </row>
    <row r="464" spans="8:8" ht="15.75" customHeight="1" x14ac:dyDescent="0.25">
      <c r="H464" s="3"/>
    </row>
    <row r="465" spans="8:8" ht="15.75" customHeight="1" x14ac:dyDescent="0.25">
      <c r="H465" s="3"/>
    </row>
    <row r="466" spans="8:8" ht="15.75" customHeight="1" x14ac:dyDescent="0.25">
      <c r="H466" s="3"/>
    </row>
    <row r="467" spans="8:8" ht="15.75" customHeight="1" x14ac:dyDescent="0.25">
      <c r="H467" s="3"/>
    </row>
    <row r="468" spans="8:8" ht="15.75" customHeight="1" x14ac:dyDescent="0.25">
      <c r="H468" s="3"/>
    </row>
    <row r="469" spans="8:8" ht="15.75" customHeight="1" x14ac:dyDescent="0.25">
      <c r="H469" s="3"/>
    </row>
    <row r="470" spans="8:8" ht="15.75" customHeight="1" x14ac:dyDescent="0.25">
      <c r="H470" s="3"/>
    </row>
    <row r="471" spans="8:8" ht="15.75" customHeight="1" x14ac:dyDescent="0.25">
      <c r="H471" s="3"/>
    </row>
    <row r="472" spans="8:8" ht="15.75" customHeight="1" x14ac:dyDescent="0.25">
      <c r="H472" s="3"/>
    </row>
    <row r="473" spans="8:8" ht="15.75" customHeight="1" x14ac:dyDescent="0.25">
      <c r="H473" s="3"/>
    </row>
    <row r="474" spans="8:8" ht="15.75" customHeight="1" x14ac:dyDescent="0.25">
      <c r="H474" s="3"/>
    </row>
    <row r="475" spans="8:8" ht="15.75" customHeight="1" x14ac:dyDescent="0.25">
      <c r="H475" s="3"/>
    </row>
    <row r="476" spans="8:8" ht="15.75" customHeight="1" x14ac:dyDescent="0.25">
      <c r="H476" s="3"/>
    </row>
    <row r="477" spans="8:8" ht="15.75" customHeight="1" x14ac:dyDescent="0.25">
      <c r="H477" s="3"/>
    </row>
    <row r="478" spans="8:8" ht="15.75" customHeight="1" x14ac:dyDescent="0.25">
      <c r="H478" s="3"/>
    </row>
    <row r="479" spans="8:8" ht="15.75" customHeight="1" x14ac:dyDescent="0.25">
      <c r="H479" s="3"/>
    </row>
    <row r="480" spans="8:8" ht="15.75" customHeight="1" x14ac:dyDescent="0.25">
      <c r="H480" s="3"/>
    </row>
    <row r="481" spans="8:8" ht="15.75" customHeight="1" x14ac:dyDescent="0.25">
      <c r="H481" s="3"/>
    </row>
    <row r="482" spans="8:8" ht="15.75" customHeight="1" x14ac:dyDescent="0.25">
      <c r="H482" s="3"/>
    </row>
    <row r="483" spans="8:8" ht="15.75" customHeight="1" x14ac:dyDescent="0.25">
      <c r="H483" s="3"/>
    </row>
    <row r="484" spans="8:8" ht="15.75" customHeight="1" x14ac:dyDescent="0.25">
      <c r="H484" s="3"/>
    </row>
    <row r="485" spans="8:8" ht="15.75" customHeight="1" x14ac:dyDescent="0.25">
      <c r="H485" s="3"/>
    </row>
    <row r="486" spans="8:8" ht="15.75" customHeight="1" x14ac:dyDescent="0.25">
      <c r="H486" s="3"/>
    </row>
    <row r="487" spans="8:8" ht="15.75" customHeight="1" x14ac:dyDescent="0.25">
      <c r="H487" s="3"/>
    </row>
    <row r="488" spans="8:8" ht="15.75" customHeight="1" x14ac:dyDescent="0.25">
      <c r="H488" s="3"/>
    </row>
    <row r="489" spans="8:8" ht="15.75" customHeight="1" x14ac:dyDescent="0.25">
      <c r="H489" s="3"/>
    </row>
    <row r="490" spans="8:8" ht="15.75" customHeight="1" x14ac:dyDescent="0.25">
      <c r="H490" s="3"/>
    </row>
    <row r="491" spans="8:8" ht="15.75" customHeight="1" x14ac:dyDescent="0.25">
      <c r="H491" s="3"/>
    </row>
    <row r="492" spans="8:8" ht="15.75" customHeight="1" x14ac:dyDescent="0.25">
      <c r="H492" s="3"/>
    </row>
    <row r="493" spans="8:8" ht="15.75" customHeight="1" x14ac:dyDescent="0.25">
      <c r="H493" s="3"/>
    </row>
    <row r="494" spans="8:8" ht="15.75" customHeight="1" x14ac:dyDescent="0.25">
      <c r="H494" s="3"/>
    </row>
    <row r="495" spans="8:8" ht="15.75" customHeight="1" x14ac:dyDescent="0.25">
      <c r="H495" s="3"/>
    </row>
    <row r="496" spans="8:8" ht="15.75" customHeight="1" x14ac:dyDescent="0.25">
      <c r="H496" s="3"/>
    </row>
    <row r="497" spans="8:8" ht="15.75" customHeight="1" x14ac:dyDescent="0.25">
      <c r="H497" s="3"/>
    </row>
    <row r="498" spans="8:8" ht="15.75" customHeight="1" x14ac:dyDescent="0.25">
      <c r="H498" s="3"/>
    </row>
    <row r="499" spans="8:8" ht="15.75" customHeight="1" x14ac:dyDescent="0.25">
      <c r="H499" s="3"/>
    </row>
    <row r="500" spans="8:8" ht="15.75" customHeight="1" x14ac:dyDescent="0.25">
      <c r="H500" s="3"/>
    </row>
    <row r="501" spans="8:8" ht="15.75" customHeight="1" x14ac:dyDescent="0.25">
      <c r="H501" s="3"/>
    </row>
    <row r="502" spans="8:8" ht="15.75" customHeight="1" x14ac:dyDescent="0.25">
      <c r="H502" s="3"/>
    </row>
    <row r="503" spans="8:8" ht="15.75" customHeight="1" x14ac:dyDescent="0.25">
      <c r="H503" s="3"/>
    </row>
    <row r="504" spans="8:8" ht="15.75" customHeight="1" x14ac:dyDescent="0.25">
      <c r="H504" s="3"/>
    </row>
    <row r="505" spans="8:8" ht="15.75" customHeight="1" x14ac:dyDescent="0.25">
      <c r="H505" s="3"/>
    </row>
    <row r="506" spans="8:8" ht="15.75" customHeight="1" x14ac:dyDescent="0.25">
      <c r="H506" s="3"/>
    </row>
    <row r="507" spans="8:8" ht="15.75" customHeight="1" x14ac:dyDescent="0.25">
      <c r="H507" s="3"/>
    </row>
    <row r="508" spans="8:8" ht="15.75" customHeight="1" x14ac:dyDescent="0.25">
      <c r="H508" s="3"/>
    </row>
    <row r="509" spans="8:8" ht="15.75" customHeight="1" x14ac:dyDescent="0.25">
      <c r="H509" s="3"/>
    </row>
    <row r="510" spans="8:8" ht="15.75" customHeight="1" x14ac:dyDescent="0.25">
      <c r="H510" s="3"/>
    </row>
    <row r="511" spans="8:8" ht="15.75" customHeight="1" x14ac:dyDescent="0.25">
      <c r="H511" s="3"/>
    </row>
    <row r="512" spans="8:8" ht="15.75" customHeight="1" x14ac:dyDescent="0.25">
      <c r="H512" s="3"/>
    </row>
    <row r="513" spans="8:8" ht="15.75" customHeight="1" x14ac:dyDescent="0.25">
      <c r="H513" s="3"/>
    </row>
    <row r="514" spans="8:8" ht="15.75" customHeight="1" x14ac:dyDescent="0.25">
      <c r="H514" s="3"/>
    </row>
    <row r="515" spans="8:8" ht="15.75" customHeight="1" x14ac:dyDescent="0.25">
      <c r="H515" s="3"/>
    </row>
    <row r="516" spans="8:8" ht="15.75" customHeight="1" x14ac:dyDescent="0.25">
      <c r="H516" s="3"/>
    </row>
    <row r="517" spans="8:8" ht="15.75" customHeight="1" x14ac:dyDescent="0.25">
      <c r="H517" s="3"/>
    </row>
    <row r="518" spans="8:8" ht="15.75" customHeight="1" x14ac:dyDescent="0.25">
      <c r="H518" s="3"/>
    </row>
    <row r="519" spans="8:8" ht="15.75" customHeight="1" x14ac:dyDescent="0.25">
      <c r="H519" s="3"/>
    </row>
    <row r="520" spans="8:8" ht="15.75" customHeight="1" x14ac:dyDescent="0.25">
      <c r="H520" s="3"/>
    </row>
    <row r="521" spans="8:8" ht="15.75" customHeight="1" x14ac:dyDescent="0.25">
      <c r="H521" s="3"/>
    </row>
    <row r="522" spans="8:8" ht="15.75" customHeight="1" x14ac:dyDescent="0.25">
      <c r="H522" s="3"/>
    </row>
    <row r="523" spans="8:8" ht="15.75" customHeight="1" x14ac:dyDescent="0.25">
      <c r="H523" s="3"/>
    </row>
    <row r="524" spans="8:8" ht="15.75" customHeight="1" x14ac:dyDescent="0.25">
      <c r="H524" s="3"/>
    </row>
    <row r="525" spans="8:8" ht="15.75" customHeight="1" x14ac:dyDescent="0.25">
      <c r="H525" s="3"/>
    </row>
    <row r="526" spans="8:8" ht="15.75" customHeight="1" x14ac:dyDescent="0.25">
      <c r="H526" s="3"/>
    </row>
    <row r="527" spans="8:8" ht="15.75" customHeight="1" x14ac:dyDescent="0.25">
      <c r="H527" s="3"/>
    </row>
    <row r="528" spans="8:8" ht="15.75" customHeight="1" x14ac:dyDescent="0.25">
      <c r="H528" s="3"/>
    </row>
    <row r="529" spans="8:8" ht="15.75" customHeight="1" x14ac:dyDescent="0.25">
      <c r="H529" s="3"/>
    </row>
    <row r="530" spans="8:8" ht="15.75" customHeight="1" x14ac:dyDescent="0.25">
      <c r="H530" s="3"/>
    </row>
    <row r="531" spans="8:8" ht="15.75" customHeight="1" x14ac:dyDescent="0.25">
      <c r="H531" s="3"/>
    </row>
    <row r="532" spans="8:8" ht="15.75" customHeight="1" x14ac:dyDescent="0.25">
      <c r="H532" s="3"/>
    </row>
    <row r="533" spans="8:8" ht="15.75" customHeight="1" x14ac:dyDescent="0.25">
      <c r="H533" s="3"/>
    </row>
    <row r="534" spans="8:8" ht="15.75" customHeight="1" x14ac:dyDescent="0.25">
      <c r="H534" s="3"/>
    </row>
    <row r="535" spans="8:8" ht="15.75" customHeight="1" x14ac:dyDescent="0.25">
      <c r="H535" s="3"/>
    </row>
    <row r="536" spans="8:8" ht="15.75" customHeight="1" x14ac:dyDescent="0.25">
      <c r="H536" s="3"/>
    </row>
    <row r="537" spans="8:8" ht="15.75" customHeight="1" x14ac:dyDescent="0.25">
      <c r="H537" s="3"/>
    </row>
    <row r="538" spans="8:8" ht="15.75" customHeight="1" x14ac:dyDescent="0.25">
      <c r="H538" s="3"/>
    </row>
    <row r="539" spans="8:8" ht="15.75" customHeight="1" x14ac:dyDescent="0.25">
      <c r="H539" s="3"/>
    </row>
    <row r="540" spans="8:8" ht="15.75" customHeight="1" x14ac:dyDescent="0.25">
      <c r="H540" s="3"/>
    </row>
    <row r="541" spans="8:8" ht="15.75" customHeight="1" x14ac:dyDescent="0.25">
      <c r="H541" s="3"/>
    </row>
    <row r="542" spans="8:8" ht="15.75" customHeight="1" x14ac:dyDescent="0.25">
      <c r="H542" s="3"/>
    </row>
    <row r="543" spans="8:8" ht="15.75" customHeight="1" x14ac:dyDescent="0.25">
      <c r="H543" s="3"/>
    </row>
    <row r="544" spans="8:8" ht="15.75" customHeight="1" x14ac:dyDescent="0.25">
      <c r="H544" s="3"/>
    </row>
    <row r="545" spans="8:8" ht="15.75" customHeight="1" x14ac:dyDescent="0.25">
      <c r="H545" s="3"/>
    </row>
    <row r="546" spans="8:8" ht="15.75" customHeight="1" x14ac:dyDescent="0.25">
      <c r="H546" s="3"/>
    </row>
    <row r="547" spans="8:8" ht="15.75" customHeight="1" x14ac:dyDescent="0.25">
      <c r="H547" s="3"/>
    </row>
    <row r="548" spans="8:8" ht="15.75" customHeight="1" x14ac:dyDescent="0.25">
      <c r="H548" s="3"/>
    </row>
    <row r="549" spans="8:8" ht="15.75" customHeight="1" x14ac:dyDescent="0.25">
      <c r="H549" s="3"/>
    </row>
    <row r="550" spans="8:8" ht="15.75" customHeight="1" x14ac:dyDescent="0.25">
      <c r="H550" s="3"/>
    </row>
    <row r="551" spans="8:8" ht="15.75" customHeight="1" x14ac:dyDescent="0.25">
      <c r="H551" s="3"/>
    </row>
    <row r="552" spans="8:8" ht="15.75" customHeight="1" x14ac:dyDescent="0.25">
      <c r="H552" s="3"/>
    </row>
    <row r="553" spans="8:8" ht="15.75" customHeight="1" x14ac:dyDescent="0.25">
      <c r="H553" s="3"/>
    </row>
    <row r="554" spans="8:8" ht="15.75" customHeight="1" x14ac:dyDescent="0.25">
      <c r="H554" s="3"/>
    </row>
    <row r="555" spans="8:8" ht="15.75" customHeight="1" x14ac:dyDescent="0.25">
      <c r="H555" s="3"/>
    </row>
    <row r="556" spans="8:8" ht="15.75" customHeight="1" x14ac:dyDescent="0.25">
      <c r="H556" s="3"/>
    </row>
    <row r="557" spans="8:8" ht="15.75" customHeight="1" x14ac:dyDescent="0.25">
      <c r="H557" s="3"/>
    </row>
    <row r="558" spans="8:8" ht="15.75" customHeight="1" x14ac:dyDescent="0.25">
      <c r="H558" s="3"/>
    </row>
    <row r="559" spans="8:8" ht="15.75" customHeight="1" x14ac:dyDescent="0.25">
      <c r="H559" s="3"/>
    </row>
    <row r="560" spans="8:8" ht="15.75" customHeight="1" x14ac:dyDescent="0.25">
      <c r="H560" s="3"/>
    </row>
    <row r="561" spans="8:8" ht="15.75" customHeight="1" x14ac:dyDescent="0.25">
      <c r="H561" s="3"/>
    </row>
    <row r="562" spans="8:8" ht="15.75" customHeight="1" x14ac:dyDescent="0.25">
      <c r="H562" s="3"/>
    </row>
    <row r="563" spans="8:8" ht="15.75" customHeight="1" x14ac:dyDescent="0.25">
      <c r="H563" s="3"/>
    </row>
    <row r="564" spans="8:8" ht="15.75" customHeight="1" x14ac:dyDescent="0.25">
      <c r="H564" s="3"/>
    </row>
    <row r="565" spans="8:8" ht="15.75" customHeight="1" x14ac:dyDescent="0.25">
      <c r="H565" s="3"/>
    </row>
    <row r="566" spans="8:8" ht="15.75" customHeight="1" x14ac:dyDescent="0.25">
      <c r="H566" s="3"/>
    </row>
    <row r="567" spans="8:8" ht="15.75" customHeight="1" x14ac:dyDescent="0.25">
      <c r="H567" s="3"/>
    </row>
    <row r="568" spans="8:8" ht="15.75" customHeight="1" x14ac:dyDescent="0.25">
      <c r="H568" s="3"/>
    </row>
    <row r="569" spans="8:8" ht="15.75" customHeight="1" x14ac:dyDescent="0.25">
      <c r="H569" s="3"/>
    </row>
    <row r="570" spans="8:8" ht="15.75" customHeight="1" x14ac:dyDescent="0.25">
      <c r="H570" s="3"/>
    </row>
    <row r="571" spans="8:8" ht="15.75" customHeight="1" x14ac:dyDescent="0.25">
      <c r="H571" s="3"/>
    </row>
    <row r="572" spans="8:8" ht="15.75" customHeight="1" x14ac:dyDescent="0.25">
      <c r="H572" s="3"/>
    </row>
    <row r="573" spans="8:8" ht="15.75" customHeight="1" x14ac:dyDescent="0.25">
      <c r="H573" s="3"/>
    </row>
    <row r="574" spans="8:8" ht="15.75" customHeight="1" x14ac:dyDescent="0.25">
      <c r="H574" s="3"/>
    </row>
    <row r="575" spans="8:8" ht="15.75" customHeight="1" x14ac:dyDescent="0.25">
      <c r="H575" s="3"/>
    </row>
    <row r="576" spans="8:8" ht="15.75" customHeight="1" x14ac:dyDescent="0.25">
      <c r="H576" s="3"/>
    </row>
    <row r="577" spans="8:8" ht="15.75" customHeight="1" x14ac:dyDescent="0.25">
      <c r="H577" s="3"/>
    </row>
    <row r="578" spans="8:8" ht="15.75" customHeight="1" x14ac:dyDescent="0.25">
      <c r="H578" s="3"/>
    </row>
    <row r="579" spans="8:8" ht="15.75" customHeight="1" x14ac:dyDescent="0.25">
      <c r="H579" s="3"/>
    </row>
    <row r="580" spans="8:8" ht="15.75" customHeight="1" x14ac:dyDescent="0.25">
      <c r="H580" s="3"/>
    </row>
    <row r="581" spans="8:8" ht="15.75" customHeight="1" x14ac:dyDescent="0.25">
      <c r="H581" s="3"/>
    </row>
    <row r="582" spans="8:8" ht="15.75" customHeight="1" x14ac:dyDescent="0.25">
      <c r="H582" s="3"/>
    </row>
    <row r="583" spans="8:8" ht="15.75" customHeight="1" x14ac:dyDescent="0.25">
      <c r="H583" s="3"/>
    </row>
    <row r="584" spans="8:8" ht="15.75" customHeight="1" x14ac:dyDescent="0.25">
      <c r="H584" s="3"/>
    </row>
    <row r="585" spans="8:8" ht="15.75" customHeight="1" x14ac:dyDescent="0.25">
      <c r="H585" s="3"/>
    </row>
    <row r="586" spans="8:8" ht="15.75" customHeight="1" x14ac:dyDescent="0.25">
      <c r="H586" s="3"/>
    </row>
    <row r="587" spans="8:8" ht="15.75" customHeight="1" x14ac:dyDescent="0.25">
      <c r="H587" s="3"/>
    </row>
    <row r="588" spans="8:8" ht="15.75" customHeight="1" x14ac:dyDescent="0.25">
      <c r="H588" s="3"/>
    </row>
    <row r="589" spans="8:8" ht="15.75" customHeight="1" x14ac:dyDescent="0.25">
      <c r="H589" s="3"/>
    </row>
    <row r="590" spans="8:8" ht="15.75" customHeight="1" x14ac:dyDescent="0.25">
      <c r="H590" s="3"/>
    </row>
    <row r="591" spans="8:8" ht="15.75" customHeight="1" x14ac:dyDescent="0.25">
      <c r="H591" s="3"/>
    </row>
    <row r="592" spans="8:8" ht="15.75" customHeight="1" x14ac:dyDescent="0.25">
      <c r="H592" s="3"/>
    </row>
    <row r="593" spans="8:8" ht="15.75" customHeight="1" x14ac:dyDescent="0.25">
      <c r="H593" s="3"/>
    </row>
    <row r="594" spans="8:8" ht="15.75" customHeight="1" x14ac:dyDescent="0.25">
      <c r="H594" s="3"/>
    </row>
    <row r="595" spans="8:8" ht="15.75" customHeight="1" x14ac:dyDescent="0.25">
      <c r="H595" s="3"/>
    </row>
    <row r="596" spans="8:8" ht="15.75" customHeight="1" x14ac:dyDescent="0.25">
      <c r="H596" s="3"/>
    </row>
    <row r="597" spans="8:8" ht="15.75" customHeight="1" x14ac:dyDescent="0.25">
      <c r="H597" s="3"/>
    </row>
    <row r="598" spans="8:8" ht="15.75" customHeight="1" x14ac:dyDescent="0.25">
      <c r="H598" s="3"/>
    </row>
    <row r="599" spans="8:8" ht="15.75" customHeight="1" x14ac:dyDescent="0.25">
      <c r="H599" s="3"/>
    </row>
    <row r="600" spans="8:8" ht="15.75" customHeight="1" x14ac:dyDescent="0.25">
      <c r="H600" s="3"/>
    </row>
    <row r="601" spans="8:8" ht="15.75" customHeight="1" x14ac:dyDescent="0.25">
      <c r="H601" s="3"/>
    </row>
    <row r="602" spans="8:8" ht="15.75" customHeight="1" x14ac:dyDescent="0.25">
      <c r="H602" s="3"/>
    </row>
    <row r="603" spans="8:8" ht="15.75" customHeight="1" x14ac:dyDescent="0.25">
      <c r="H603" s="3"/>
    </row>
    <row r="604" spans="8:8" ht="15.75" customHeight="1" x14ac:dyDescent="0.25">
      <c r="H604" s="3"/>
    </row>
    <row r="605" spans="8:8" ht="15.75" customHeight="1" x14ac:dyDescent="0.25">
      <c r="H605" s="3"/>
    </row>
    <row r="606" spans="8:8" ht="15.75" customHeight="1" x14ac:dyDescent="0.25">
      <c r="H606" s="3"/>
    </row>
    <row r="607" spans="8:8" ht="15.75" customHeight="1" x14ac:dyDescent="0.25">
      <c r="H607" s="3"/>
    </row>
    <row r="608" spans="8:8" ht="15.75" customHeight="1" x14ac:dyDescent="0.25">
      <c r="H608" s="3"/>
    </row>
    <row r="609" spans="8:8" ht="15.75" customHeight="1" x14ac:dyDescent="0.25">
      <c r="H609" s="3"/>
    </row>
    <row r="610" spans="8:8" ht="15.75" customHeight="1" x14ac:dyDescent="0.25">
      <c r="H610" s="3"/>
    </row>
    <row r="611" spans="8:8" ht="15.75" customHeight="1" x14ac:dyDescent="0.25">
      <c r="H611" s="3"/>
    </row>
    <row r="612" spans="8:8" ht="15.75" customHeight="1" x14ac:dyDescent="0.25">
      <c r="H612" s="3"/>
    </row>
    <row r="613" spans="8:8" ht="15.75" customHeight="1" x14ac:dyDescent="0.25">
      <c r="H613" s="3"/>
    </row>
    <row r="614" spans="8:8" ht="15.75" customHeight="1" x14ac:dyDescent="0.25">
      <c r="H614" s="3"/>
    </row>
    <row r="615" spans="8:8" ht="15.75" customHeight="1" x14ac:dyDescent="0.25">
      <c r="H615" s="3"/>
    </row>
    <row r="616" spans="8:8" ht="15.75" customHeight="1" x14ac:dyDescent="0.25">
      <c r="H616" s="3"/>
    </row>
    <row r="617" spans="8:8" ht="15.75" customHeight="1" x14ac:dyDescent="0.25">
      <c r="H617" s="3"/>
    </row>
    <row r="618" spans="8:8" ht="15.75" customHeight="1" x14ac:dyDescent="0.25">
      <c r="H618" s="3"/>
    </row>
    <row r="619" spans="8:8" ht="15.75" customHeight="1" x14ac:dyDescent="0.25">
      <c r="H619" s="3"/>
    </row>
    <row r="620" spans="8:8" ht="15.75" customHeight="1" x14ac:dyDescent="0.25">
      <c r="H620" s="3"/>
    </row>
    <row r="621" spans="8:8" ht="15.75" customHeight="1" x14ac:dyDescent="0.25">
      <c r="H621" s="3"/>
    </row>
    <row r="622" spans="8:8" ht="15.75" customHeight="1" x14ac:dyDescent="0.25">
      <c r="H622" s="3"/>
    </row>
    <row r="623" spans="8:8" ht="15.75" customHeight="1" x14ac:dyDescent="0.25">
      <c r="H623" s="3"/>
    </row>
    <row r="624" spans="8:8" ht="15.75" customHeight="1" x14ac:dyDescent="0.25">
      <c r="H624" s="3"/>
    </row>
    <row r="625" spans="8:8" ht="15.75" customHeight="1" x14ac:dyDescent="0.25">
      <c r="H625" s="3"/>
    </row>
    <row r="626" spans="8:8" ht="15.75" customHeight="1" x14ac:dyDescent="0.25">
      <c r="H626" s="3"/>
    </row>
    <row r="627" spans="8:8" ht="15.75" customHeight="1" x14ac:dyDescent="0.25">
      <c r="H627" s="3"/>
    </row>
    <row r="628" spans="8:8" ht="15.75" customHeight="1" x14ac:dyDescent="0.25">
      <c r="H628" s="3"/>
    </row>
    <row r="629" spans="8:8" ht="15.75" customHeight="1" x14ac:dyDescent="0.25">
      <c r="H629" s="3"/>
    </row>
    <row r="630" spans="8:8" ht="15.75" customHeight="1" x14ac:dyDescent="0.25">
      <c r="H630" s="3"/>
    </row>
    <row r="631" spans="8:8" ht="15.75" customHeight="1" x14ac:dyDescent="0.25">
      <c r="H631" s="3"/>
    </row>
    <row r="632" spans="8:8" ht="15.75" customHeight="1" x14ac:dyDescent="0.25">
      <c r="H632" s="3"/>
    </row>
    <row r="633" spans="8:8" ht="15.75" customHeight="1" x14ac:dyDescent="0.25">
      <c r="H633" s="3"/>
    </row>
    <row r="634" spans="8:8" ht="15.75" customHeight="1" x14ac:dyDescent="0.25">
      <c r="H634" s="3"/>
    </row>
    <row r="635" spans="8:8" ht="15.75" customHeight="1" x14ac:dyDescent="0.25">
      <c r="H635" s="3"/>
    </row>
    <row r="636" spans="8:8" ht="15.75" customHeight="1" x14ac:dyDescent="0.25">
      <c r="H636" s="3"/>
    </row>
    <row r="637" spans="8:8" ht="15.75" customHeight="1" x14ac:dyDescent="0.25">
      <c r="H637" s="3"/>
    </row>
    <row r="638" spans="8:8" ht="15.75" customHeight="1" x14ac:dyDescent="0.25">
      <c r="H638" s="3"/>
    </row>
    <row r="639" spans="8:8" ht="15.75" customHeight="1" x14ac:dyDescent="0.25">
      <c r="H639" s="3"/>
    </row>
    <row r="640" spans="8:8" ht="15.75" customHeight="1" x14ac:dyDescent="0.25">
      <c r="H640" s="3"/>
    </row>
    <row r="641" spans="8:8" ht="15.75" customHeight="1" x14ac:dyDescent="0.25">
      <c r="H641" s="3"/>
    </row>
    <row r="642" spans="8:8" ht="15.75" customHeight="1" x14ac:dyDescent="0.25">
      <c r="H642" s="3"/>
    </row>
    <row r="643" spans="8:8" ht="15.75" customHeight="1" x14ac:dyDescent="0.25">
      <c r="H643" s="3"/>
    </row>
    <row r="644" spans="8:8" ht="15.75" customHeight="1" x14ac:dyDescent="0.25">
      <c r="H644" s="3"/>
    </row>
    <row r="645" spans="8:8" ht="15.75" customHeight="1" x14ac:dyDescent="0.25">
      <c r="H645" s="3"/>
    </row>
    <row r="646" spans="8:8" ht="15.75" customHeight="1" x14ac:dyDescent="0.25">
      <c r="H646" s="3"/>
    </row>
    <row r="647" spans="8:8" ht="15.75" customHeight="1" x14ac:dyDescent="0.25">
      <c r="H647" s="3"/>
    </row>
    <row r="648" spans="8:8" ht="15.75" customHeight="1" x14ac:dyDescent="0.25">
      <c r="H648" s="3"/>
    </row>
    <row r="649" spans="8:8" ht="15.75" customHeight="1" x14ac:dyDescent="0.25">
      <c r="H649" s="3"/>
    </row>
    <row r="650" spans="8:8" ht="15.75" customHeight="1" x14ac:dyDescent="0.25">
      <c r="H650" s="3"/>
    </row>
    <row r="651" spans="8:8" ht="15.75" customHeight="1" x14ac:dyDescent="0.25">
      <c r="H651" s="3"/>
    </row>
    <row r="652" spans="8:8" ht="15.75" customHeight="1" x14ac:dyDescent="0.25">
      <c r="H652" s="3"/>
    </row>
    <row r="653" spans="8:8" ht="15.75" customHeight="1" x14ac:dyDescent="0.25">
      <c r="H653" s="3"/>
    </row>
    <row r="654" spans="8:8" ht="15.75" customHeight="1" x14ac:dyDescent="0.25">
      <c r="H654" s="3"/>
    </row>
    <row r="655" spans="8:8" ht="15.75" customHeight="1" x14ac:dyDescent="0.25">
      <c r="H655" s="3"/>
    </row>
    <row r="656" spans="8:8" ht="15.75" customHeight="1" x14ac:dyDescent="0.25">
      <c r="H656" s="3"/>
    </row>
    <row r="657" spans="8:8" ht="15.75" customHeight="1" x14ac:dyDescent="0.25">
      <c r="H657" s="3"/>
    </row>
    <row r="658" spans="8:8" ht="15.75" customHeight="1" x14ac:dyDescent="0.25">
      <c r="H658" s="3"/>
    </row>
    <row r="659" spans="8:8" ht="15.75" customHeight="1" x14ac:dyDescent="0.25">
      <c r="H659" s="3"/>
    </row>
    <row r="660" spans="8:8" ht="15.75" customHeight="1" x14ac:dyDescent="0.25">
      <c r="H660" s="3"/>
    </row>
    <row r="661" spans="8:8" ht="15.75" customHeight="1" x14ac:dyDescent="0.25">
      <c r="H661" s="3"/>
    </row>
    <row r="662" spans="8:8" ht="15.75" customHeight="1" x14ac:dyDescent="0.25">
      <c r="H662" s="3"/>
    </row>
    <row r="663" spans="8:8" ht="15.75" customHeight="1" x14ac:dyDescent="0.25">
      <c r="H663" s="3"/>
    </row>
    <row r="664" spans="8:8" ht="15.75" customHeight="1" x14ac:dyDescent="0.25">
      <c r="H664" s="3"/>
    </row>
    <row r="665" spans="8:8" ht="15.75" customHeight="1" x14ac:dyDescent="0.25">
      <c r="H665" s="3"/>
    </row>
    <row r="666" spans="8:8" ht="15.75" customHeight="1" x14ac:dyDescent="0.25">
      <c r="H666" s="3"/>
    </row>
    <row r="667" spans="8:8" ht="15.75" customHeight="1" x14ac:dyDescent="0.25">
      <c r="H667" s="3"/>
    </row>
    <row r="668" spans="8:8" ht="15.75" customHeight="1" x14ac:dyDescent="0.25">
      <c r="H668" s="3"/>
    </row>
    <row r="669" spans="8:8" ht="15.75" customHeight="1" x14ac:dyDescent="0.25">
      <c r="H669" s="3"/>
    </row>
    <row r="670" spans="8:8" ht="15.75" customHeight="1" x14ac:dyDescent="0.25">
      <c r="H670" s="3"/>
    </row>
    <row r="671" spans="8:8" ht="15.75" customHeight="1" x14ac:dyDescent="0.25">
      <c r="H671" s="3"/>
    </row>
    <row r="672" spans="8:8" ht="15.75" customHeight="1" x14ac:dyDescent="0.25">
      <c r="H672" s="3"/>
    </row>
    <row r="673" spans="8:8" ht="15.75" customHeight="1" x14ac:dyDescent="0.25">
      <c r="H673" s="3"/>
    </row>
    <row r="674" spans="8:8" ht="15.75" customHeight="1" x14ac:dyDescent="0.25">
      <c r="H674" s="3"/>
    </row>
    <row r="675" spans="8:8" ht="15.75" customHeight="1" x14ac:dyDescent="0.25">
      <c r="H675" s="3"/>
    </row>
    <row r="676" spans="8:8" ht="15.75" customHeight="1" x14ac:dyDescent="0.25">
      <c r="H676" s="3"/>
    </row>
    <row r="677" spans="8:8" ht="15.75" customHeight="1" x14ac:dyDescent="0.25">
      <c r="H677" s="3"/>
    </row>
    <row r="678" spans="8:8" ht="15.75" customHeight="1" x14ac:dyDescent="0.25">
      <c r="H678" s="3"/>
    </row>
    <row r="679" spans="8:8" ht="15.75" customHeight="1" x14ac:dyDescent="0.25">
      <c r="H679" s="3"/>
    </row>
    <row r="680" spans="8:8" ht="15.75" customHeight="1" x14ac:dyDescent="0.25">
      <c r="H680" s="3"/>
    </row>
    <row r="681" spans="8:8" ht="15.75" customHeight="1" x14ac:dyDescent="0.25">
      <c r="H681" s="3"/>
    </row>
    <row r="682" spans="8:8" ht="15.75" customHeight="1" x14ac:dyDescent="0.25">
      <c r="H682" s="3"/>
    </row>
    <row r="683" spans="8:8" ht="15.75" customHeight="1" x14ac:dyDescent="0.25">
      <c r="H683" s="3"/>
    </row>
    <row r="684" spans="8:8" ht="15.75" customHeight="1" x14ac:dyDescent="0.25">
      <c r="H684" s="3"/>
    </row>
    <row r="685" spans="8:8" ht="15.75" customHeight="1" x14ac:dyDescent="0.25">
      <c r="H685" s="3"/>
    </row>
    <row r="686" spans="8:8" ht="15.75" customHeight="1" x14ac:dyDescent="0.25">
      <c r="H686" s="3"/>
    </row>
    <row r="687" spans="8:8" ht="15.75" customHeight="1" x14ac:dyDescent="0.25">
      <c r="H687" s="3"/>
    </row>
    <row r="688" spans="8:8" ht="15.75" customHeight="1" x14ac:dyDescent="0.25">
      <c r="H688" s="3"/>
    </row>
    <row r="689" spans="8:8" ht="15.75" customHeight="1" x14ac:dyDescent="0.25">
      <c r="H689" s="3"/>
    </row>
    <row r="690" spans="8:8" ht="15.75" customHeight="1" x14ac:dyDescent="0.25">
      <c r="H690" s="3"/>
    </row>
    <row r="691" spans="8:8" ht="15.75" customHeight="1" x14ac:dyDescent="0.25">
      <c r="H691" s="3"/>
    </row>
    <row r="692" spans="8:8" ht="15.75" customHeight="1" x14ac:dyDescent="0.25">
      <c r="H692" s="3"/>
    </row>
    <row r="693" spans="8:8" ht="15.75" customHeight="1" x14ac:dyDescent="0.25">
      <c r="H693" s="3"/>
    </row>
    <row r="694" spans="8:8" ht="15.75" customHeight="1" x14ac:dyDescent="0.25">
      <c r="H694" s="3"/>
    </row>
    <row r="695" spans="8:8" ht="15.75" customHeight="1" x14ac:dyDescent="0.25">
      <c r="H695" s="3"/>
    </row>
    <row r="696" spans="8:8" ht="15.75" customHeight="1" x14ac:dyDescent="0.25">
      <c r="H696" s="3"/>
    </row>
    <row r="697" spans="8:8" ht="15.75" customHeight="1" x14ac:dyDescent="0.25">
      <c r="H697" s="3"/>
    </row>
    <row r="698" spans="8:8" ht="15.75" customHeight="1" x14ac:dyDescent="0.25">
      <c r="H698" s="3"/>
    </row>
    <row r="699" spans="8:8" ht="15.75" customHeight="1" x14ac:dyDescent="0.25">
      <c r="H699" s="3"/>
    </row>
    <row r="700" spans="8:8" ht="15.75" customHeight="1" x14ac:dyDescent="0.25">
      <c r="H700" s="3"/>
    </row>
    <row r="701" spans="8:8" ht="15.75" customHeight="1" x14ac:dyDescent="0.25">
      <c r="H701" s="3"/>
    </row>
    <row r="702" spans="8:8" ht="15.75" customHeight="1" x14ac:dyDescent="0.25">
      <c r="H702" s="3"/>
    </row>
    <row r="703" spans="8:8" ht="15.75" customHeight="1" x14ac:dyDescent="0.25">
      <c r="H703" s="3"/>
    </row>
    <row r="704" spans="8:8" ht="15.75" customHeight="1" x14ac:dyDescent="0.25">
      <c r="H704" s="3"/>
    </row>
    <row r="705" spans="8:8" ht="15.75" customHeight="1" x14ac:dyDescent="0.25">
      <c r="H705" s="3"/>
    </row>
    <row r="706" spans="8:8" ht="15.75" customHeight="1" x14ac:dyDescent="0.25">
      <c r="H706" s="3"/>
    </row>
    <row r="707" spans="8:8" ht="15.75" customHeight="1" x14ac:dyDescent="0.25">
      <c r="H707" s="3"/>
    </row>
    <row r="708" spans="8:8" ht="15.75" customHeight="1" x14ac:dyDescent="0.25">
      <c r="H708" s="3"/>
    </row>
    <row r="709" spans="8:8" ht="15.75" customHeight="1" x14ac:dyDescent="0.25">
      <c r="H709" s="3"/>
    </row>
    <row r="710" spans="8:8" ht="15.75" customHeight="1" x14ac:dyDescent="0.25">
      <c r="H710" s="3"/>
    </row>
    <row r="711" spans="8:8" ht="15.75" customHeight="1" x14ac:dyDescent="0.25">
      <c r="H711" s="3"/>
    </row>
    <row r="712" spans="8:8" ht="15.75" customHeight="1" x14ac:dyDescent="0.25">
      <c r="H712" s="3"/>
    </row>
    <row r="713" spans="8:8" ht="15.75" customHeight="1" x14ac:dyDescent="0.25">
      <c r="H713" s="3"/>
    </row>
    <row r="714" spans="8:8" ht="15.75" customHeight="1" x14ac:dyDescent="0.25">
      <c r="H714" s="3"/>
    </row>
    <row r="715" spans="8:8" ht="15.75" customHeight="1" x14ac:dyDescent="0.25">
      <c r="H715" s="3"/>
    </row>
    <row r="716" spans="8:8" ht="15.75" customHeight="1" x14ac:dyDescent="0.25">
      <c r="H716" s="3"/>
    </row>
    <row r="717" spans="8:8" ht="15.75" customHeight="1" x14ac:dyDescent="0.25">
      <c r="H717" s="3"/>
    </row>
    <row r="718" spans="8:8" ht="15.75" customHeight="1" x14ac:dyDescent="0.25">
      <c r="H718" s="3"/>
    </row>
    <row r="719" spans="8:8" ht="15.75" customHeight="1" x14ac:dyDescent="0.25">
      <c r="H719" s="3"/>
    </row>
    <row r="720" spans="8:8" ht="15.75" customHeight="1" x14ac:dyDescent="0.25">
      <c r="H720" s="3"/>
    </row>
    <row r="721" spans="8:8" ht="15.75" customHeight="1" x14ac:dyDescent="0.25">
      <c r="H721" s="3"/>
    </row>
    <row r="722" spans="8:8" ht="15.75" customHeight="1" x14ac:dyDescent="0.25">
      <c r="H722" s="3"/>
    </row>
    <row r="723" spans="8:8" ht="15.75" customHeight="1" x14ac:dyDescent="0.25">
      <c r="H723" s="3"/>
    </row>
    <row r="724" spans="8:8" ht="15.75" customHeight="1" x14ac:dyDescent="0.25">
      <c r="H724" s="3"/>
    </row>
    <row r="725" spans="8:8" ht="15.75" customHeight="1" x14ac:dyDescent="0.25">
      <c r="H725" s="3"/>
    </row>
    <row r="726" spans="8:8" ht="15.75" customHeight="1" x14ac:dyDescent="0.25">
      <c r="H726" s="3"/>
    </row>
    <row r="727" spans="8:8" ht="15.75" customHeight="1" x14ac:dyDescent="0.25">
      <c r="H727" s="3"/>
    </row>
    <row r="728" spans="8:8" ht="15.75" customHeight="1" x14ac:dyDescent="0.25">
      <c r="H728" s="3"/>
    </row>
    <row r="729" spans="8:8" ht="15.75" customHeight="1" x14ac:dyDescent="0.25">
      <c r="H729" s="3"/>
    </row>
    <row r="730" spans="8:8" ht="15.75" customHeight="1" x14ac:dyDescent="0.25">
      <c r="H730" s="3"/>
    </row>
    <row r="731" spans="8:8" ht="15.75" customHeight="1" x14ac:dyDescent="0.25">
      <c r="H731" s="3"/>
    </row>
    <row r="732" spans="8:8" ht="15.75" customHeight="1" x14ac:dyDescent="0.25">
      <c r="H732" s="3"/>
    </row>
    <row r="733" spans="8:8" ht="15.75" customHeight="1" x14ac:dyDescent="0.25">
      <c r="H733" s="3"/>
    </row>
    <row r="734" spans="8:8" ht="15.75" customHeight="1" x14ac:dyDescent="0.25">
      <c r="H734" s="3"/>
    </row>
    <row r="735" spans="8:8" ht="15.75" customHeight="1" x14ac:dyDescent="0.25">
      <c r="H735" s="3"/>
    </row>
    <row r="736" spans="8:8" ht="15.75" customHeight="1" x14ac:dyDescent="0.25">
      <c r="H736" s="3"/>
    </row>
    <row r="737" spans="8:8" ht="15.75" customHeight="1" x14ac:dyDescent="0.25">
      <c r="H737" s="3"/>
    </row>
    <row r="738" spans="8:8" ht="15.75" customHeight="1" x14ac:dyDescent="0.25">
      <c r="H738" s="3"/>
    </row>
    <row r="739" spans="8:8" ht="15.75" customHeight="1" x14ac:dyDescent="0.25">
      <c r="H739" s="3"/>
    </row>
    <row r="740" spans="8:8" ht="15.75" customHeight="1" x14ac:dyDescent="0.25">
      <c r="H740" s="3"/>
    </row>
    <row r="741" spans="8:8" ht="15.75" customHeight="1" x14ac:dyDescent="0.25">
      <c r="H741" s="3"/>
    </row>
    <row r="742" spans="8:8" ht="15.75" customHeight="1" x14ac:dyDescent="0.25">
      <c r="H742" s="3"/>
    </row>
    <row r="743" spans="8:8" ht="15.75" customHeight="1" x14ac:dyDescent="0.25">
      <c r="H743" s="3"/>
    </row>
    <row r="744" spans="8:8" ht="15.75" customHeight="1" x14ac:dyDescent="0.25">
      <c r="H744" s="3"/>
    </row>
    <row r="745" spans="8:8" ht="15.75" customHeight="1" x14ac:dyDescent="0.25">
      <c r="H745" s="3"/>
    </row>
    <row r="746" spans="8:8" ht="15.75" customHeight="1" x14ac:dyDescent="0.25">
      <c r="H746" s="3"/>
    </row>
    <row r="747" spans="8:8" ht="15.75" customHeight="1" x14ac:dyDescent="0.25">
      <c r="H747" s="3"/>
    </row>
    <row r="748" spans="8:8" ht="15.75" customHeight="1" x14ac:dyDescent="0.25">
      <c r="H748" s="3"/>
    </row>
    <row r="749" spans="8:8" ht="15.75" customHeight="1" x14ac:dyDescent="0.25">
      <c r="H749" s="3"/>
    </row>
    <row r="750" spans="8:8" ht="15.75" customHeight="1" x14ac:dyDescent="0.25">
      <c r="H750" s="3"/>
    </row>
    <row r="751" spans="8:8" ht="15.75" customHeight="1" x14ac:dyDescent="0.25">
      <c r="H751" s="3"/>
    </row>
    <row r="752" spans="8:8" ht="15.75" customHeight="1" x14ac:dyDescent="0.25">
      <c r="H752" s="3"/>
    </row>
    <row r="753" spans="8:8" ht="15.75" customHeight="1" x14ac:dyDescent="0.25">
      <c r="H753" s="3"/>
    </row>
    <row r="754" spans="8:8" ht="15.75" customHeight="1" x14ac:dyDescent="0.25">
      <c r="H754" s="3"/>
    </row>
    <row r="755" spans="8:8" ht="15.75" customHeight="1" x14ac:dyDescent="0.25">
      <c r="H755" s="3"/>
    </row>
    <row r="756" spans="8:8" ht="15.75" customHeight="1" x14ac:dyDescent="0.25">
      <c r="H756" s="3"/>
    </row>
    <row r="757" spans="8:8" ht="15.75" customHeight="1" x14ac:dyDescent="0.25">
      <c r="H757" s="3"/>
    </row>
    <row r="758" spans="8:8" ht="15.75" customHeight="1" x14ac:dyDescent="0.25">
      <c r="H758" s="3"/>
    </row>
    <row r="759" spans="8:8" ht="15.75" customHeight="1" x14ac:dyDescent="0.25">
      <c r="H759" s="3"/>
    </row>
    <row r="760" spans="8:8" ht="15.75" customHeight="1" x14ac:dyDescent="0.25">
      <c r="H760" s="3"/>
    </row>
    <row r="761" spans="8:8" ht="15.75" customHeight="1" x14ac:dyDescent="0.25">
      <c r="H761" s="3"/>
    </row>
    <row r="762" spans="8:8" ht="15.75" customHeight="1" x14ac:dyDescent="0.25">
      <c r="H762" s="3"/>
    </row>
    <row r="763" spans="8:8" ht="15.75" customHeight="1" x14ac:dyDescent="0.25">
      <c r="H763" s="3"/>
    </row>
    <row r="764" spans="8:8" ht="15.75" customHeight="1" x14ac:dyDescent="0.25">
      <c r="H764" s="3"/>
    </row>
    <row r="765" spans="8:8" ht="15.75" customHeight="1" x14ac:dyDescent="0.25">
      <c r="H765" s="3"/>
    </row>
    <row r="766" spans="8:8" ht="15.75" customHeight="1" x14ac:dyDescent="0.25">
      <c r="H766" s="3"/>
    </row>
    <row r="767" spans="8:8" ht="15.75" customHeight="1" x14ac:dyDescent="0.25">
      <c r="H767" s="3"/>
    </row>
    <row r="768" spans="8:8" ht="15.75" customHeight="1" x14ac:dyDescent="0.25">
      <c r="H768" s="3"/>
    </row>
    <row r="769" spans="8:8" ht="15.75" customHeight="1" x14ac:dyDescent="0.25">
      <c r="H769" s="3"/>
    </row>
    <row r="770" spans="8:8" ht="15.75" customHeight="1" x14ac:dyDescent="0.25">
      <c r="H770" s="3"/>
    </row>
    <row r="771" spans="8:8" ht="15.75" customHeight="1" x14ac:dyDescent="0.25">
      <c r="H771" s="3"/>
    </row>
    <row r="772" spans="8:8" ht="15.75" customHeight="1" x14ac:dyDescent="0.25">
      <c r="H772" s="3"/>
    </row>
    <row r="773" spans="8:8" ht="15.75" customHeight="1" x14ac:dyDescent="0.25">
      <c r="H773" s="3"/>
    </row>
    <row r="774" spans="8:8" ht="15.75" customHeight="1" x14ac:dyDescent="0.25">
      <c r="H774" s="3"/>
    </row>
    <row r="775" spans="8:8" ht="15.75" customHeight="1" x14ac:dyDescent="0.25">
      <c r="H775" s="3"/>
    </row>
    <row r="776" spans="8:8" ht="15.75" customHeight="1" x14ac:dyDescent="0.25">
      <c r="H776" s="3"/>
    </row>
    <row r="777" spans="8:8" ht="15.75" customHeight="1" x14ac:dyDescent="0.25">
      <c r="H777" s="3"/>
    </row>
    <row r="778" spans="8:8" ht="15.75" customHeight="1" x14ac:dyDescent="0.25">
      <c r="H778" s="3"/>
    </row>
    <row r="779" spans="8:8" ht="15.75" customHeight="1" x14ac:dyDescent="0.25">
      <c r="H779" s="3"/>
    </row>
    <row r="780" spans="8:8" ht="15.75" customHeight="1" x14ac:dyDescent="0.25">
      <c r="H780" s="3"/>
    </row>
    <row r="781" spans="8:8" ht="15.75" customHeight="1" x14ac:dyDescent="0.25">
      <c r="H781" s="3"/>
    </row>
    <row r="782" spans="8:8" ht="15.75" customHeight="1" x14ac:dyDescent="0.25">
      <c r="H782" s="3"/>
    </row>
    <row r="783" spans="8:8" ht="15.75" customHeight="1" x14ac:dyDescent="0.25">
      <c r="H783" s="3"/>
    </row>
    <row r="784" spans="8:8" ht="15.75" customHeight="1" x14ac:dyDescent="0.25">
      <c r="H784" s="3"/>
    </row>
    <row r="785" spans="8:8" ht="15.75" customHeight="1" x14ac:dyDescent="0.25">
      <c r="H785" s="3"/>
    </row>
    <row r="786" spans="8:8" ht="15.75" customHeight="1" x14ac:dyDescent="0.25">
      <c r="H786" s="3"/>
    </row>
    <row r="787" spans="8:8" ht="15.75" customHeight="1" x14ac:dyDescent="0.25">
      <c r="H787" s="3"/>
    </row>
    <row r="788" spans="8:8" ht="15.75" customHeight="1" x14ac:dyDescent="0.25">
      <c r="H788" s="3"/>
    </row>
    <row r="789" spans="8:8" ht="15.75" customHeight="1" x14ac:dyDescent="0.25">
      <c r="H789" s="3"/>
    </row>
    <row r="790" spans="8:8" ht="15.75" customHeight="1" x14ac:dyDescent="0.25">
      <c r="H790" s="3"/>
    </row>
    <row r="791" spans="8:8" ht="15.75" customHeight="1" x14ac:dyDescent="0.25">
      <c r="H791" s="3"/>
    </row>
    <row r="792" spans="8:8" ht="15.75" customHeight="1" x14ac:dyDescent="0.25">
      <c r="H792" s="3"/>
    </row>
    <row r="793" spans="8:8" ht="15.75" customHeight="1" x14ac:dyDescent="0.25">
      <c r="H793" s="3"/>
    </row>
    <row r="794" spans="8:8" ht="15.75" customHeight="1" x14ac:dyDescent="0.25">
      <c r="H794" s="3"/>
    </row>
    <row r="795" spans="8:8" ht="15.75" customHeight="1" x14ac:dyDescent="0.25">
      <c r="H795" s="3"/>
    </row>
    <row r="796" spans="8:8" ht="15.75" customHeight="1" x14ac:dyDescent="0.25">
      <c r="H796" s="3"/>
    </row>
    <row r="797" spans="8:8" ht="15.75" customHeight="1" x14ac:dyDescent="0.25">
      <c r="H797" s="3"/>
    </row>
    <row r="798" spans="8:8" ht="15.75" customHeight="1" x14ac:dyDescent="0.25">
      <c r="H798" s="3"/>
    </row>
    <row r="799" spans="8:8" ht="15.75" customHeight="1" x14ac:dyDescent="0.25">
      <c r="H799" s="3"/>
    </row>
    <row r="800" spans="8:8" ht="15.75" customHeight="1" x14ac:dyDescent="0.25">
      <c r="H800" s="3"/>
    </row>
    <row r="801" spans="8:8" ht="15.75" customHeight="1" x14ac:dyDescent="0.25">
      <c r="H801" s="3"/>
    </row>
    <row r="802" spans="8:8" ht="15.75" customHeight="1" x14ac:dyDescent="0.25">
      <c r="H802" s="3"/>
    </row>
    <row r="803" spans="8:8" ht="15.75" customHeight="1" x14ac:dyDescent="0.25">
      <c r="H803" s="3"/>
    </row>
    <row r="804" spans="8:8" ht="15.75" customHeight="1" x14ac:dyDescent="0.25">
      <c r="H804" s="3"/>
    </row>
    <row r="805" spans="8:8" ht="15.75" customHeight="1" x14ac:dyDescent="0.25">
      <c r="H805" s="3"/>
    </row>
    <row r="806" spans="8:8" ht="15.75" customHeight="1" x14ac:dyDescent="0.25">
      <c r="H806" s="3"/>
    </row>
    <row r="807" spans="8:8" ht="15.75" customHeight="1" x14ac:dyDescent="0.25">
      <c r="H807" s="3"/>
    </row>
    <row r="808" spans="8:8" ht="15.75" customHeight="1" x14ac:dyDescent="0.25">
      <c r="H808" s="3"/>
    </row>
    <row r="809" spans="8:8" ht="15.75" customHeight="1" x14ac:dyDescent="0.25">
      <c r="H809" s="3"/>
    </row>
    <row r="810" spans="8:8" ht="15.75" customHeight="1" x14ac:dyDescent="0.25">
      <c r="H810" s="3"/>
    </row>
    <row r="811" spans="8:8" ht="15.75" customHeight="1" x14ac:dyDescent="0.25">
      <c r="H811" s="3"/>
    </row>
    <row r="812" spans="8:8" ht="15.75" customHeight="1" x14ac:dyDescent="0.25">
      <c r="H812" s="3"/>
    </row>
    <row r="813" spans="8:8" ht="15.75" customHeight="1" x14ac:dyDescent="0.25">
      <c r="H813" s="3"/>
    </row>
    <row r="814" spans="8:8" ht="15.75" customHeight="1" x14ac:dyDescent="0.25">
      <c r="H814" s="3"/>
    </row>
    <row r="815" spans="8:8" ht="15.75" customHeight="1" x14ac:dyDescent="0.25">
      <c r="H815" s="3"/>
    </row>
    <row r="816" spans="8:8" ht="15.75" customHeight="1" x14ac:dyDescent="0.25">
      <c r="H816" s="3"/>
    </row>
    <row r="817" spans="8:8" ht="15.75" customHeight="1" x14ac:dyDescent="0.25">
      <c r="H817" s="3"/>
    </row>
    <row r="818" spans="8:8" ht="15.75" customHeight="1" x14ac:dyDescent="0.25">
      <c r="H818" s="3"/>
    </row>
    <row r="819" spans="8:8" ht="15.75" customHeight="1" x14ac:dyDescent="0.25">
      <c r="H819" s="3"/>
    </row>
    <row r="820" spans="8:8" ht="15.75" customHeight="1" x14ac:dyDescent="0.25">
      <c r="H820" s="3"/>
    </row>
    <row r="821" spans="8:8" ht="15.75" customHeight="1" x14ac:dyDescent="0.25">
      <c r="H821" s="3"/>
    </row>
    <row r="822" spans="8:8" ht="15.75" customHeight="1" x14ac:dyDescent="0.25">
      <c r="H822" s="3"/>
    </row>
    <row r="823" spans="8:8" ht="15.75" customHeight="1" x14ac:dyDescent="0.25">
      <c r="H823" s="3"/>
    </row>
    <row r="824" spans="8:8" ht="15.75" customHeight="1" x14ac:dyDescent="0.25">
      <c r="H824" s="3"/>
    </row>
    <row r="825" spans="8:8" ht="15.75" customHeight="1" x14ac:dyDescent="0.25">
      <c r="H825" s="3"/>
    </row>
    <row r="826" spans="8:8" ht="15.75" customHeight="1" x14ac:dyDescent="0.25">
      <c r="H826" s="3"/>
    </row>
    <row r="827" spans="8:8" ht="15.75" customHeight="1" x14ac:dyDescent="0.25">
      <c r="H827" s="3"/>
    </row>
    <row r="828" spans="8:8" ht="15.75" customHeight="1" x14ac:dyDescent="0.25">
      <c r="H828" s="3"/>
    </row>
    <row r="829" spans="8:8" ht="15.75" customHeight="1" x14ac:dyDescent="0.25">
      <c r="H829" s="3"/>
    </row>
    <row r="830" spans="8:8" ht="15.75" customHeight="1" x14ac:dyDescent="0.25">
      <c r="H830" s="3"/>
    </row>
    <row r="831" spans="8:8" ht="15.75" customHeight="1" x14ac:dyDescent="0.25">
      <c r="H831" s="3"/>
    </row>
    <row r="832" spans="8:8" ht="15.75" customHeight="1" x14ac:dyDescent="0.25">
      <c r="H832" s="3"/>
    </row>
    <row r="833" spans="8:8" ht="15.75" customHeight="1" x14ac:dyDescent="0.25">
      <c r="H833" s="3"/>
    </row>
    <row r="834" spans="8:8" ht="15.75" customHeight="1" x14ac:dyDescent="0.25">
      <c r="H834" s="3"/>
    </row>
    <row r="835" spans="8:8" ht="15.75" customHeight="1" x14ac:dyDescent="0.25">
      <c r="H835" s="3"/>
    </row>
    <row r="836" spans="8:8" ht="15.75" customHeight="1" x14ac:dyDescent="0.25">
      <c r="H836" s="3"/>
    </row>
    <row r="837" spans="8:8" ht="15.75" customHeight="1" x14ac:dyDescent="0.25">
      <c r="H837" s="3"/>
    </row>
    <row r="838" spans="8:8" ht="15.75" customHeight="1" x14ac:dyDescent="0.25">
      <c r="H838" s="3"/>
    </row>
    <row r="839" spans="8:8" ht="15.75" customHeight="1" x14ac:dyDescent="0.25">
      <c r="H839" s="3"/>
    </row>
    <row r="840" spans="8:8" ht="15.75" customHeight="1" x14ac:dyDescent="0.25">
      <c r="H840" s="3"/>
    </row>
    <row r="841" spans="8:8" ht="15.75" customHeight="1" x14ac:dyDescent="0.25">
      <c r="H841" s="3"/>
    </row>
    <row r="842" spans="8:8" ht="15.75" customHeight="1" x14ac:dyDescent="0.25">
      <c r="H842" s="3"/>
    </row>
    <row r="843" spans="8:8" ht="15.75" customHeight="1" x14ac:dyDescent="0.25">
      <c r="H843" s="3"/>
    </row>
    <row r="844" spans="8:8" ht="15.75" customHeight="1" x14ac:dyDescent="0.25">
      <c r="H844" s="3"/>
    </row>
    <row r="845" spans="8:8" ht="15.75" customHeight="1" x14ac:dyDescent="0.25">
      <c r="H845" s="3"/>
    </row>
    <row r="846" spans="8:8" ht="15.75" customHeight="1" x14ac:dyDescent="0.25">
      <c r="H846" s="3"/>
    </row>
    <row r="847" spans="8:8" ht="15.75" customHeight="1" x14ac:dyDescent="0.25">
      <c r="H847" s="3"/>
    </row>
    <row r="848" spans="8:8" ht="15.75" customHeight="1" x14ac:dyDescent="0.25">
      <c r="H848" s="3"/>
    </row>
    <row r="849" spans="8:8" ht="15.75" customHeight="1" x14ac:dyDescent="0.25">
      <c r="H849" s="3"/>
    </row>
    <row r="850" spans="8:8" ht="15.75" customHeight="1" x14ac:dyDescent="0.25">
      <c r="H850" s="3"/>
    </row>
    <row r="851" spans="8:8" ht="15.75" customHeight="1" x14ac:dyDescent="0.25">
      <c r="H851" s="3"/>
    </row>
    <row r="852" spans="8:8" ht="15.75" customHeight="1" x14ac:dyDescent="0.25">
      <c r="H852" s="3"/>
    </row>
    <row r="853" spans="8:8" ht="15.75" customHeight="1" x14ac:dyDescent="0.25">
      <c r="H853" s="3"/>
    </row>
    <row r="854" spans="8:8" ht="15.75" customHeight="1" x14ac:dyDescent="0.25">
      <c r="H854" s="3"/>
    </row>
    <row r="855" spans="8:8" ht="15.75" customHeight="1" x14ac:dyDescent="0.25">
      <c r="H855" s="3"/>
    </row>
    <row r="856" spans="8:8" ht="15.75" customHeight="1" x14ac:dyDescent="0.25">
      <c r="H856" s="3"/>
    </row>
    <row r="857" spans="8:8" ht="15.75" customHeight="1" x14ac:dyDescent="0.25">
      <c r="H857" s="3"/>
    </row>
    <row r="858" spans="8:8" ht="15.75" customHeight="1" x14ac:dyDescent="0.25">
      <c r="H858" s="3"/>
    </row>
    <row r="859" spans="8:8" ht="15.75" customHeight="1" x14ac:dyDescent="0.25">
      <c r="H859" s="3"/>
    </row>
    <row r="860" spans="8:8" ht="15.75" customHeight="1" x14ac:dyDescent="0.25">
      <c r="H860" s="3"/>
    </row>
    <row r="861" spans="8:8" ht="15.75" customHeight="1" x14ac:dyDescent="0.25">
      <c r="H861" s="3"/>
    </row>
    <row r="862" spans="8:8" ht="15.75" customHeight="1" x14ac:dyDescent="0.25">
      <c r="H862" s="3"/>
    </row>
    <row r="863" spans="8:8" ht="15.75" customHeight="1" x14ac:dyDescent="0.25">
      <c r="H863" s="3"/>
    </row>
    <row r="864" spans="8:8" ht="15.75" customHeight="1" x14ac:dyDescent="0.25">
      <c r="H864" s="3"/>
    </row>
    <row r="865" spans="8:8" ht="15.75" customHeight="1" x14ac:dyDescent="0.25">
      <c r="H865" s="3"/>
    </row>
    <row r="866" spans="8:8" ht="15.75" customHeight="1" x14ac:dyDescent="0.25">
      <c r="H866" s="3"/>
    </row>
    <row r="867" spans="8:8" ht="15.75" customHeight="1" x14ac:dyDescent="0.25">
      <c r="H867" s="3"/>
    </row>
    <row r="868" spans="8:8" ht="15.75" customHeight="1" x14ac:dyDescent="0.25">
      <c r="H868" s="3"/>
    </row>
    <row r="869" spans="8:8" ht="15.75" customHeight="1" x14ac:dyDescent="0.25">
      <c r="H869" s="3"/>
    </row>
    <row r="870" spans="8:8" ht="15.75" customHeight="1" x14ac:dyDescent="0.25">
      <c r="H870" s="3"/>
    </row>
    <row r="871" spans="8:8" ht="15.75" customHeight="1" x14ac:dyDescent="0.25">
      <c r="H871" s="3"/>
    </row>
    <row r="872" spans="8:8" ht="15.75" customHeight="1" x14ac:dyDescent="0.25">
      <c r="H872" s="3"/>
    </row>
    <row r="873" spans="8:8" ht="15.75" customHeight="1" x14ac:dyDescent="0.25">
      <c r="H873" s="3"/>
    </row>
    <row r="874" spans="8:8" ht="15.75" customHeight="1" x14ac:dyDescent="0.25">
      <c r="H874" s="3"/>
    </row>
    <row r="875" spans="8:8" ht="15.75" customHeight="1" x14ac:dyDescent="0.25">
      <c r="H875" s="3"/>
    </row>
    <row r="876" spans="8:8" ht="15.75" customHeight="1" x14ac:dyDescent="0.25">
      <c r="H876" s="3"/>
    </row>
    <row r="877" spans="8:8" ht="15.75" customHeight="1" x14ac:dyDescent="0.25">
      <c r="H877" s="3"/>
    </row>
    <row r="878" spans="8:8" ht="15.75" customHeight="1" x14ac:dyDescent="0.25">
      <c r="H878" s="3"/>
    </row>
    <row r="879" spans="8:8" ht="15.75" customHeight="1" x14ac:dyDescent="0.25">
      <c r="H879" s="3"/>
    </row>
    <row r="880" spans="8:8" ht="15.75" customHeight="1" x14ac:dyDescent="0.25">
      <c r="H880" s="3"/>
    </row>
    <row r="881" spans="8:8" ht="15.75" customHeight="1" x14ac:dyDescent="0.25">
      <c r="H881" s="3"/>
    </row>
    <row r="882" spans="8:8" ht="15.75" customHeight="1" x14ac:dyDescent="0.25">
      <c r="H882" s="3"/>
    </row>
    <row r="883" spans="8:8" ht="15.75" customHeight="1" x14ac:dyDescent="0.25">
      <c r="H883" s="3"/>
    </row>
    <row r="884" spans="8:8" ht="15.75" customHeight="1" x14ac:dyDescent="0.25">
      <c r="H884" s="3"/>
    </row>
    <row r="885" spans="8:8" ht="15.75" customHeight="1" x14ac:dyDescent="0.25">
      <c r="H885" s="3"/>
    </row>
    <row r="886" spans="8:8" ht="15.75" customHeight="1" x14ac:dyDescent="0.25">
      <c r="H886" s="3"/>
    </row>
    <row r="887" spans="8:8" ht="15.75" customHeight="1" x14ac:dyDescent="0.25">
      <c r="H887" s="3"/>
    </row>
    <row r="888" spans="8:8" ht="15.75" customHeight="1" x14ac:dyDescent="0.25">
      <c r="H888" s="3"/>
    </row>
    <row r="889" spans="8:8" ht="15.75" customHeight="1" x14ac:dyDescent="0.25">
      <c r="H889" s="3"/>
    </row>
    <row r="890" spans="8:8" ht="15.75" customHeight="1" x14ac:dyDescent="0.25">
      <c r="H890" s="3"/>
    </row>
    <row r="891" spans="8:8" ht="15.75" customHeight="1" x14ac:dyDescent="0.25">
      <c r="H891" s="3"/>
    </row>
    <row r="892" spans="8:8" ht="15.75" customHeight="1" x14ac:dyDescent="0.25">
      <c r="H892" s="3"/>
    </row>
    <row r="893" spans="8:8" ht="15.75" customHeight="1" x14ac:dyDescent="0.25">
      <c r="H893" s="3"/>
    </row>
    <row r="894" spans="8:8" ht="15.75" customHeight="1" x14ac:dyDescent="0.25">
      <c r="H894" s="3"/>
    </row>
    <row r="895" spans="8:8" ht="15.75" customHeight="1" x14ac:dyDescent="0.25">
      <c r="H895" s="3"/>
    </row>
    <row r="896" spans="8:8" ht="15.75" customHeight="1" x14ac:dyDescent="0.25">
      <c r="H896" s="3"/>
    </row>
    <row r="897" spans="8:8" ht="15.75" customHeight="1" x14ac:dyDescent="0.25">
      <c r="H897" s="3"/>
    </row>
    <row r="898" spans="8:8" ht="15.75" customHeight="1" x14ac:dyDescent="0.25">
      <c r="H898" s="3"/>
    </row>
    <row r="899" spans="8:8" ht="15.75" customHeight="1" x14ac:dyDescent="0.25">
      <c r="H899" s="3"/>
    </row>
    <row r="900" spans="8:8" ht="15.75" customHeight="1" x14ac:dyDescent="0.25">
      <c r="H900" s="3"/>
    </row>
    <row r="901" spans="8:8" ht="15.75" customHeight="1" x14ac:dyDescent="0.25">
      <c r="H901" s="3"/>
    </row>
    <row r="902" spans="8:8" ht="15.75" customHeight="1" x14ac:dyDescent="0.25">
      <c r="H902" s="3"/>
    </row>
    <row r="903" spans="8:8" ht="15.75" customHeight="1" x14ac:dyDescent="0.25">
      <c r="H903" s="3"/>
    </row>
    <row r="904" spans="8:8" ht="15.75" customHeight="1" x14ac:dyDescent="0.25">
      <c r="H904" s="3"/>
    </row>
    <row r="905" spans="8:8" ht="15.75" customHeight="1" x14ac:dyDescent="0.25">
      <c r="H905" s="3"/>
    </row>
    <row r="906" spans="8:8" ht="15.75" customHeight="1" x14ac:dyDescent="0.25">
      <c r="H906" s="3"/>
    </row>
    <row r="907" spans="8:8" ht="15.75" customHeight="1" x14ac:dyDescent="0.25">
      <c r="H907" s="3"/>
    </row>
    <row r="908" spans="8:8" ht="15.75" customHeight="1" x14ac:dyDescent="0.25">
      <c r="H908" s="3"/>
    </row>
    <row r="909" spans="8:8" ht="15.75" customHeight="1" x14ac:dyDescent="0.25">
      <c r="H909" s="3"/>
    </row>
    <row r="910" spans="8:8" ht="15.75" customHeight="1" x14ac:dyDescent="0.25">
      <c r="H910" s="3"/>
    </row>
    <row r="911" spans="8:8" ht="15.75" customHeight="1" x14ac:dyDescent="0.25">
      <c r="H911" s="3"/>
    </row>
    <row r="912" spans="8:8" ht="15.75" customHeight="1" x14ac:dyDescent="0.25">
      <c r="H912" s="3"/>
    </row>
    <row r="913" spans="8:8" ht="15.75" customHeight="1" x14ac:dyDescent="0.25">
      <c r="H913" s="3"/>
    </row>
    <row r="914" spans="8:8" ht="15.75" customHeight="1" x14ac:dyDescent="0.25">
      <c r="H914" s="3"/>
    </row>
    <row r="915" spans="8:8" ht="15.75" customHeight="1" x14ac:dyDescent="0.25">
      <c r="H915" s="3"/>
    </row>
    <row r="916" spans="8:8" ht="15.75" customHeight="1" x14ac:dyDescent="0.25">
      <c r="H916" s="3"/>
    </row>
    <row r="917" spans="8:8" ht="15.75" customHeight="1" x14ac:dyDescent="0.25">
      <c r="H917" s="3"/>
    </row>
    <row r="918" spans="8:8" ht="15.75" customHeight="1" x14ac:dyDescent="0.25">
      <c r="H918" s="3"/>
    </row>
    <row r="919" spans="8:8" ht="15.75" customHeight="1" x14ac:dyDescent="0.25">
      <c r="H919" s="3"/>
    </row>
    <row r="920" spans="8:8" ht="15.75" customHeight="1" x14ac:dyDescent="0.25">
      <c r="H920" s="3"/>
    </row>
    <row r="921" spans="8:8" ht="15.75" customHeight="1" x14ac:dyDescent="0.25">
      <c r="H921" s="3"/>
    </row>
    <row r="922" spans="8:8" ht="15.75" customHeight="1" x14ac:dyDescent="0.25">
      <c r="H922" s="3"/>
    </row>
    <row r="923" spans="8:8" ht="15.75" customHeight="1" x14ac:dyDescent="0.25">
      <c r="H923" s="3"/>
    </row>
    <row r="924" spans="8:8" ht="15.75" customHeight="1" x14ac:dyDescent="0.25">
      <c r="H924" s="3"/>
    </row>
    <row r="925" spans="8:8" ht="15.75" customHeight="1" x14ac:dyDescent="0.25">
      <c r="H925" s="3"/>
    </row>
    <row r="926" spans="8:8" ht="15.75" customHeight="1" x14ac:dyDescent="0.25">
      <c r="H926" s="3"/>
    </row>
    <row r="927" spans="8:8" ht="15.75" customHeight="1" x14ac:dyDescent="0.25">
      <c r="H927" s="3"/>
    </row>
    <row r="928" spans="8:8" ht="15.75" customHeight="1" x14ac:dyDescent="0.25">
      <c r="H928" s="3"/>
    </row>
    <row r="929" spans="8:8" ht="15.75" customHeight="1" x14ac:dyDescent="0.25">
      <c r="H929" s="3"/>
    </row>
    <row r="930" spans="8:8" ht="15.75" customHeight="1" x14ac:dyDescent="0.25">
      <c r="H930" s="3"/>
    </row>
    <row r="931" spans="8:8" ht="15.75" customHeight="1" x14ac:dyDescent="0.25">
      <c r="H931" s="3"/>
    </row>
    <row r="932" spans="8:8" ht="15.75" customHeight="1" x14ac:dyDescent="0.25">
      <c r="H932" s="3"/>
    </row>
    <row r="933" spans="8:8" ht="15.75" customHeight="1" x14ac:dyDescent="0.25">
      <c r="H933" s="3"/>
    </row>
    <row r="934" spans="8:8" ht="15.75" customHeight="1" x14ac:dyDescent="0.25">
      <c r="H934" s="3"/>
    </row>
    <row r="935" spans="8:8" ht="15.75" customHeight="1" x14ac:dyDescent="0.25">
      <c r="H935" s="3"/>
    </row>
    <row r="936" spans="8:8" ht="15.75" customHeight="1" x14ac:dyDescent="0.25">
      <c r="H936" s="3"/>
    </row>
    <row r="937" spans="8:8" ht="15.75" customHeight="1" x14ac:dyDescent="0.25">
      <c r="H937" s="3"/>
    </row>
    <row r="938" spans="8:8" ht="15.75" customHeight="1" x14ac:dyDescent="0.25">
      <c r="H938" s="3"/>
    </row>
    <row r="939" spans="8:8" ht="15.75" customHeight="1" x14ac:dyDescent="0.25">
      <c r="H939" s="3"/>
    </row>
    <row r="940" spans="8:8" ht="15.75" customHeight="1" x14ac:dyDescent="0.25">
      <c r="H940" s="3"/>
    </row>
    <row r="941" spans="8:8" ht="15.75" customHeight="1" x14ac:dyDescent="0.25">
      <c r="H941" s="3"/>
    </row>
    <row r="942" spans="8:8" ht="15.75" customHeight="1" x14ac:dyDescent="0.25">
      <c r="H942" s="3"/>
    </row>
    <row r="943" spans="8:8" ht="15.75" customHeight="1" x14ac:dyDescent="0.25">
      <c r="H943" s="3"/>
    </row>
    <row r="944" spans="8:8" ht="15.75" customHeight="1" x14ac:dyDescent="0.25">
      <c r="H944" s="3"/>
    </row>
    <row r="945" spans="8:8" ht="15.75" customHeight="1" x14ac:dyDescent="0.25">
      <c r="H945" s="3"/>
    </row>
    <row r="946" spans="8:8" ht="15.75" customHeight="1" x14ac:dyDescent="0.25">
      <c r="H946" s="3"/>
    </row>
    <row r="947" spans="8:8" ht="15.75" customHeight="1" x14ac:dyDescent="0.25">
      <c r="H947" s="3"/>
    </row>
    <row r="948" spans="8:8" ht="15.75" customHeight="1" x14ac:dyDescent="0.25">
      <c r="H948" s="3"/>
    </row>
    <row r="949" spans="8:8" ht="15.75" customHeight="1" x14ac:dyDescent="0.25">
      <c r="H949" s="3"/>
    </row>
    <row r="950" spans="8:8" ht="15.75" customHeight="1" x14ac:dyDescent="0.25">
      <c r="H950" s="3"/>
    </row>
    <row r="951" spans="8:8" ht="15.75" customHeight="1" x14ac:dyDescent="0.25">
      <c r="H951" s="3"/>
    </row>
    <row r="952" spans="8:8" ht="15.75" customHeight="1" x14ac:dyDescent="0.25">
      <c r="H952" s="3"/>
    </row>
    <row r="953" spans="8:8" ht="15.75" customHeight="1" x14ac:dyDescent="0.25">
      <c r="H953" s="3"/>
    </row>
    <row r="954" spans="8:8" ht="15.75" customHeight="1" x14ac:dyDescent="0.25">
      <c r="H954" s="3"/>
    </row>
    <row r="955" spans="8:8" ht="15.75" customHeight="1" x14ac:dyDescent="0.25">
      <c r="H955" s="3"/>
    </row>
    <row r="956" spans="8:8" ht="15.75" customHeight="1" x14ac:dyDescent="0.25">
      <c r="H956" s="3"/>
    </row>
    <row r="957" spans="8:8" ht="15.75" customHeight="1" x14ac:dyDescent="0.25">
      <c r="H957" s="3"/>
    </row>
    <row r="958" spans="8:8" ht="15.75" customHeight="1" x14ac:dyDescent="0.25">
      <c r="H958" s="3"/>
    </row>
    <row r="959" spans="8:8" ht="15.75" customHeight="1" x14ac:dyDescent="0.25">
      <c r="H959" s="3"/>
    </row>
    <row r="960" spans="8:8" ht="15.75" customHeight="1" x14ac:dyDescent="0.25">
      <c r="H960" s="3"/>
    </row>
    <row r="961" spans="8:8" ht="15.75" customHeight="1" x14ac:dyDescent="0.25">
      <c r="H961" s="3"/>
    </row>
    <row r="962" spans="8:8" ht="15.75" customHeight="1" x14ac:dyDescent="0.25">
      <c r="H962" s="3"/>
    </row>
    <row r="963" spans="8:8" ht="15.75" customHeight="1" x14ac:dyDescent="0.25">
      <c r="H963" s="3"/>
    </row>
    <row r="964" spans="8:8" ht="15.75" customHeight="1" x14ac:dyDescent="0.25">
      <c r="H964" s="3"/>
    </row>
    <row r="965" spans="8:8" ht="15.75" customHeight="1" x14ac:dyDescent="0.25">
      <c r="H965" s="3"/>
    </row>
    <row r="966" spans="8:8" ht="15.75" customHeight="1" x14ac:dyDescent="0.25">
      <c r="H966" s="3"/>
    </row>
    <row r="967" spans="8:8" ht="15.75" customHeight="1" x14ac:dyDescent="0.25">
      <c r="H967" s="3"/>
    </row>
    <row r="968" spans="8:8" ht="15.75" customHeight="1" x14ac:dyDescent="0.25">
      <c r="H968" s="3"/>
    </row>
    <row r="969" spans="8:8" ht="15.75" customHeight="1" x14ac:dyDescent="0.25">
      <c r="H969" s="3"/>
    </row>
    <row r="970" spans="8:8" ht="15.75" customHeight="1" x14ac:dyDescent="0.25">
      <c r="H970" s="3"/>
    </row>
    <row r="971" spans="8:8" ht="15.75" customHeight="1" x14ac:dyDescent="0.25">
      <c r="H971" s="3"/>
    </row>
    <row r="972" spans="8:8" ht="15.75" customHeight="1" x14ac:dyDescent="0.25">
      <c r="H972" s="3"/>
    </row>
    <row r="973" spans="8:8" ht="15.75" customHeight="1" x14ac:dyDescent="0.25">
      <c r="H973" s="3"/>
    </row>
    <row r="974" spans="8:8" ht="15.75" customHeight="1" x14ac:dyDescent="0.25">
      <c r="H974" s="3"/>
    </row>
    <row r="975" spans="8:8" ht="15.75" customHeight="1" x14ac:dyDescent="0.25">
      <c r="H975" s="3"/>
    </row>
    <row r="976" spans="8:8" ht="15.75" customHeight="1" x14ac:dyDescent="0.25">
      <c r="H976" s="3"/>
    </row>
    <row r="977" spans="8:8" ht="15.75" customHeight="1" x14ac:dyDescent="0.25">
      <c r="H977" s="3"/>
    </row>
    <row r="978" spans="8:8" ht="15.75" customHeight="1" x14ac:dyDescent="0.25">
      <c r="H978" s="3"/>
    </row>
    <row r="979" spans="8:8" ht="15.75" customHeight="1" x14ac:dyDescent="0.25">
      <c r="H979" s="3"/>
    </row>
    <row r="980" spans="8:8" ht="15.75" customHeight="1" x14ac:dyDescent="0.25">
      <c r="H980" s="3"/>
    </row>
    <row r="981" spans="8:8" ht="15.75" customHeight="1" x14ac:dyDescent="0.25">
      <c r="H981" s="3"/>
    </row>
    <row r="982" spans="8:8" ht="15.75" customHeight="1" x14ac:dyDescent="0.25">
      <c r="H982" s="3"/>
    </row>
    <row r="983" spans="8:8" ht="15.75" customHeight="1" x14ac:dyDescent="0.25">
      <c r="H983" s="3"/>
    </row>
    <row r="984" spans="8:8" ht="15.75" customHeight="1" x14ac:dyDescent="0.25">
      <c r="H984" s="3"/>
    </row>
    <row r="985" spans="8:8" ht="15.75" customHeight="1" x14ac:dyDescent="0.25">
      <c r="H985" s="3"/>
    </row>
    <row r="986" spans="8:8" ht="15.75" customHeight="1" x14ac:dyDescent="0.25">
      <c r="H986" s="3"/>
    </row>
    <row r="987" spans="8:8" ht="15.75" customHeight="1" x14ac:dyDescent="0.25">
      <c r="H987" s="3"/>
    </row>
    <row r="988" spans="8:8" ht="15.75" customHeight="1" x14ac:dyDescent="0.25">
      <c r="H988" s="3"/>
    </row>
    <row r="989" spans="8:8" ht="15.75" customHeight="1" x14ac:dyDescent="0.25">
      <c r="H989" s="3"/>
    </row>
    <row r="990" spans="8:8" ht="15.75" customHeight="1" x14ac:dyDescent="0.25">
      <c r="H990" s="3"/>
    </row>
    <row r="991" spans="8:8" ht="15.75" customHeight="1" x14ac:dyDescent="0.25">
      <c r="H991" s="3"/>
    </row>
    <row r="992" spans="8:8" ht="15.75" customHeight="1" x14ac:dyDescent="0.25">
      <c r="H992" s="3"/>
    </row>
    <row r="993" spans="8:8" ht="15.75" customHeight="1" x14ac:dyDescent="0.25">
      <c r="H993" s="3"/>
    </row>
    <row r="994" spans="8:8" ht="15.75" customHeight="1" x14ac:dyDescent="0.25">
      <c r="H994" s="3"/>
    </row>
    <row r="995" spans="8:8" ht="15.75" customHeight="1" x14ac:dyDescent="0.25">
      <c r="H995" s="3"/>
    </row>
    <row r="996" spans="8:8" ht="15.75" customHeight="1" x14ac:dyDescent="0.25">
      <c r="H996" s="3"/>
    </row>
    <row r="997" spans="8:8" ht="15.75" customHeight="1" x14ac:dyDescent="0.25">
      <c r="H997" s="3"/>
    </row>
  </sheetData>
  <sheetProtection selectLockedCells="1"/>
  <mergeCells count="20">
    <mergeCell ref="E58:H58"/>
    <mergeCell ref="E59:H59"/>
    <mergeCell ref="B61:I62"/>
    <mergeCell ref="B64:H64"/>
    <mergeCell ref="E34:H34"/>
    <mergeCell ref="B37:I38"/>
    <mergeCell ref="B49:I50"/>
    <mergeCell ref="E46:H46"/>
    <mergeCell ref="E47:H47"/>
    <mergeCell ref="L4:M4"/>
    <mergeCell ref="F6:G6"/>
    <mergeCell ref="E18:H18"/>
    <mergeCell ref="E19:H19"/>
    <mergeCell ref="E33:H33"/>
    <mergeCell ref="B1:D1"/>
    <mergeCell ref="J2:K2"/>
    <mergeCell ref="F3:H3"/>
    <mergeCell ref="K3:L3"/>
    <mergeCell ref="F2:I2"/>
    <mergeCell ref="I3:J3"/>
  </mergeCells>
  <conditionalFormatting sqref="B1">
    <cfRule type="cellIs" dxfId="166" priority="2" operator="equal">
      <formula>"Terminé"</formula>
    </cfRule>
    <cfRule type="cellIs" dxfId="165" priority="3" operator="equal">
      <formula>"En rédaction"</formula>
    </cfRule>
  </conditionalFormatting>
  <conditionalFormatting sqref="E46:E47">
    <cfRule type="expression" dxfId="164" priority="1">
      <formula>$B$1="Terminé"</formula>
    </cfRule>
  </conditionalFormatting>
  <conditionalFormatting sqref="E18:H19">
    <cfRule type="expression" dxfId="163" priority="6">
      <formula>$B$1="Terminé"</formula>
    </cfRule>
  </conditionalFormatting>
  <conditionalFormatting sqref="F2:F3 K3:L3 F6 J12 L12 J15:J19 L15:L19 J25:J34 L25:L34 E33:H34 J41:J47 L41:L47 J53:J59 L53:L59 E58:E59 J66 L66">
    <cfRule type="expression" dxfId="162" priority="4">
      <formula>$B$1="Terminé"</formula>
    </cfRule>
  </conditionalFormatting>
  <dataValidations count="1">
    <dataValidation type="list" allowBlank="1" sqref="B1" xr:uid="{00000000-0002-0000-1300-000000000000}">
      <formula1>"Terminé,En rédaction"</formula1>
    </dataValidation>
  </dataValidations>
  <pageMargins left="0.59055118110236227" right="0.39370078740157483" top="0.39370078740157483" bottom="0.59055118110236227" header="0" footer="0"/>
  <pageSetup scale="58" fitToWidth="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2">
    <tabColor rgb="FFFFFFA7"/>
    <outlinePr summaryBelow="0" summaryRight="0"/>
  </sheetPr>
  <dimension ref="A1:AI1004"/>
  <sheetViews>
    <sheetView showGridLines="0" showRowColHeaders="0" zoomScaleNormal="100" workbookViewId="0">
      <pane ySplit="10" topLeftCell="A144" activePane="bottomLeft" state="frozen"/>
      <selection activeCell="G21" sqref="G21:K21"/>
      <selection pane="bottomLeft" activeCell="B1" sqref="B1:D1"/>
    </sheetView>
  </sheetViews>
  <sheetFormatPr baseColWidth="10" defaultColWidth="12.54296875" defaultRowHeight="15" customHeight="1" outlineLevelRow="1" x14ac:dyDescent="0.25"/>
  <cols>
    <col min="1" max="1" width="1.453125" customWidth="1"/>
    <col min="2" max="2" width="7" customWidth="1"/>
    <col min="3" max="3" width="1.453125" customWidth="1"/>
    <col min="4" max="4" width="3.7265625" customWidth="1"/>
    <col min="5" max="5" width="11.453125" customWidth="1"/>
    <col min="6" max="6" width="29.26953125" customWidth="1"/>
    <col min="7" max="7" width="14.7265625" customWidth="1"/>
    <col min="8" max="8" width="6" customWidth="1"/>
    <col min="9" max="10" width="16.453125" customWidth="1"/>
    <col min="11" max="11" width="1.453125" customWidth="1"/>
    <col min="12" max="13" width="16.453125" customWidth="1"/>
    <col min="14" max="14" width="1.1796875" customWidth="1"/>
    <col min="15" max="15" width="16.453125" customWidth="1"/>
    <col min="16" max="16" width="2.453125" customWidth="1"/>
    <col min="17" max="17" width="10.54296875" customWidth="1"/>
    <col min="18" max="18" width="15.81640625" customWidth="1"/>
    <col min="19" max="33" width="10.54296875" customWidth="1"/>
    <col min="34" max="35" width="12.54296875" customWidth="1"/>
  </cols>
  <sheetData>
    <row r="1" spans="1:35" ht="15.75" customHeight="1" thickBot="1" x14ac:dyDescent="0.3">
      <c r="A1" s="126"/>
      <c r="B1" s="1711" t="s">
        <v>378</v>
      </c>
      <c r="C1" s="1712"/>
      <c r="D1" s="1713"/>
      <c r="E1" s="126"/>
      <c r="F1" s="126"/>
      <c r="G1" s="126"/>
      <c r="H1" s="126"/>
      <c r="I1" s="126"/>
      <c r="J1" s="126"/>
      <c r="K1" s="126"/>
      <c r="L1" s="126"/>
      <c r="M1" s="126"/>
      <c r="N1" s="126"/>
      <c r="O1" s="126"/>
      <c r="P1" s="126"/>
      <c r="Q1" s="3"/>
      <c r="R1" s="3"/>
      <c r="S1" s="3"/>
      <c r="T1" s="3"/>
      <c r="U1" s="3"/>
      <c r="V1" s="3"/>
      <c r="W1" s="3"/>
      <c r="X1" s="3"/>
      <c r="Y1" s="3"/>
      <c r="Z1" s="3"/>
      <c r="AA1" s="3"/>
      <c r="AB1" s="3"/>
      <c r="AC1" s="3"/>
      <c r="AD1" s="3"/>
      <c r="AE1" s="3"/>
      <c r="AF1" s="3"/>
      <c r="AG1" s="3"/>
      <c r="AH1" s="3"/>
    </row>
    <row r="2" spans="1:35" ht="18" customHeight="1" thickBot="1" x14ac:dyDescent="0.35">
      <c r="A2" s="1416"/>
      <c r="B2" s="1983" t="s">
        <v>944</v>
      </c>
      <c r="C2" s="1984"/>
      <c r="D2" s="1984"/>
      <c r="E2" s="1984"/>
      <c r="F2" s="1985" t="str">
        <f>IF(NomOrg="","",NomOrg)</f>
        <v/>
      </c>
      <c r="G2" s="1762"/>
      <c r="H2" s="1762"/>
      <c r="I2" s="1762"/>
      <c r="J2" s="1762"/>
      <c r="K2" s="1762"/>
      <c r="L2" s="1762"/>
      <c r="M2" s="1986" t="str">
        <f>CONCATENATE("Pages ",LEFT('Table des matières'!$K$27,2)," - ",LEFT('Table des matières'!$K$27,2)+2)</f>
        <v>Pages 30 - 32</v>
      </c>
      <c r="N2" s="1740"/>
      <c r="O2" s="129" t="str">
        <f>IF(PageDerniere="","",CONCATENATE("sur ",PageDerniere))</f>
        <v>sur 46</v>
      </c>
      <c r="P2" s="1148"/>
      <c r="Q2" s="912"/>
      <c r="R2" s="912"/>
      <c r="S2" s="912"/>
      <c r="T2" s="912"/>
      <c r="U2" s="912"/>
      <c r="V2" s="912"/>
      <c r="W2" s="912"/>
      <c r="X2" s="912"/>
      <c r="Y2" s="912"/>
      <c r="Z2" s="912"/>
      <c r="AA2" s="912"/>
      <c r="AB2" s="912"/>
      <c r="AC2" s="912"/>
      <c r="AD2" s="912"/>
      <c r="AE2" s="912"/>
      <c r="AF2" s="912"/>
      <c r="AG2" s="912"/>
      <c r="AH2" s="463"/>
      <c r="AI2" s="3"/>
    </row>
    <row r="3" spans="1:35" ht="18" customHeight="1" thickBot="1" x14ac:dyDescent="0.4">
      <c r="A3" s="1182"/>
      <c r="B3" s="1987" t="s">
        <v>950</v>
      </c>
      <c r="C3" s="1683"/>
      <c r="D3" s="1683"/>
      <c r="E3" s="1684"/>
      <c r="F3" s="1682" t="str">
        <f>IF(NomProjet="","",NomProjet)</f>
        <v/>
      </c>
      <c r="G3" s="1978"/>
      <c r="H3" s="1978"/>
      <c r="I3" s="1978"/>
      <c r="J3" s="1979"/>
      <c r="K3" s="101"/>
      <c r="L3" s="1417" t="s">
        <v>951</v>
      </c>
      <c r="M3" s="1349" t="str">
        <f>IF(NoProjet="","",NoProjet)</f>
        <v/>
      </c>
      <c r="N3" s="129"/>
      <c r="O3" s="464" t="str">
        <f>VersionDoc</f>
        <v>V260301</v>
      </c>
      <c r="P3" s="101"/>
      <c r="Q3" s="3"/>
      <c r="R3" s="3"/>
      <c r="S3" s="3"/>
      <c r="T3" s="3"/>
      <c r="U3" s="3"/>
      <c r="V3" s="3"/>
      <c r="W3" s="3"/>
      <c r="X3" s="3"/>
      <c r="Y3" s="3"/>
      <c r="Z3" s="3"/>
      <c r="AA3" s="3"/>
      <c r="AB3" s="3"/>
      <c r="AC3" s="3"/>
      <c r="AD3" s="3"/>
      <c r="AE3" s="3"/>
      <c r="AF3" s="3"/>
      <c r="AG3" s="3"/>
      <c r="AH3" s="3"/>
    </row>
    <row r="4" spans="1:35" ht="23.25" customHeight="1" x14ac:dyDescent="0.35">
      <c r="A4" s="34"/>
      <c r="B4" s="103"/>
      <c r="C4" s="34"/>
      <c r="D4" s="34"/>
      <c r="E4" s="34"/>
      <c r="F4" s="38"/>
      <c r="G4" s="38"/>
      <c r="H4" s="34"/>
      <c r="I4" s="34"/>
      <c r="J4" s="34"/>
      <c r="K4" s="34"/>
      <c r="L4" s="34"/>
      <c r="M4" s="34"/>
      <c r="N4" s="129"/>
      <c r="O4" s="34"/>
      <c r="P4" s="34"/>
    </row>
    <row r="5" spans="1:35" ht="19.5" customHeight="1" x14ac:dyDescent="0.35">
      <c r="A5" s="34"/>
      <c r="B5" s="345" t="s">
        <v>1405</v>
      </c>
      <c r="C5" s="34"/>
      <c r="D5" s="34"/>
      <c r="E5" s="34"/>
      <c r="F5" s="38"/>
      <c r="G5" s="38"/>
      <c r="H5" s="34"/>
      <c r="I5" s="34"/>
      <c r="J5" s="34"/>
      <c r="K5" s="34"/>
      <c r="L5" s="34"/>
      <c r="M5" s="34"/>
      <c r="N5" s="129"/>
      <c r="O5" s="34"/>
      <c r="P5" s="34"/>
    </row>
    <row r="6" spans="1:35" ht="17.25" customHeight="1" x14ac:dyDescent="0.25">
      <c r="A6" s="39"/>
      <c r="B6" s="1221" t="s">
        <v>1133</v>
      </c>
      <c r="C6" s="39"/>
      <c r="D6" s="39"/>
      <c r="E6" s="39"/>
      <c r="F6" s="1345" t="str">
        <f>IF(DateFinAF="","",DateFinAF)</f>
        <v/>
      </c>
      <c r="G6" s="465"/>
      <c r="H6" s="39"/>
      <c r="I6" s="39"/>
      <c r="J6" s="39"/>
      <c r="K6" s="39"/>
      <c r="L6" s="39"/>
      <c r="M6" s="39"/>
      <c r="N6" s="129"/>
      <c r="O6" s="39"/>
      <c r="P6" s="39"/>
      <c r="Q6" s="58"/>
      <c r="R6" s="58"/>
      <c r="S6" s="58"/>
      <c r="T6" s="58"/>
      <c r="U6" s="58"/>
      <c r="V6" s="58"/>
      <c r="W6" s="58"/>
      <c r="X6" s="58"/>
      <c r="Y6" s="58"/>
      <c r="Z6" s="58"/>
      <c r="AA6" s="58"/>
      <c r="AB6" s="58"/>
      <c r="AC6" s="58"/>
      <c r="AD6" s="58"/>
      <c r="AE6" s="58"/>
      <c r="AF6" s="58"/>
      <c r="AG6" s="58"/>
      <c r="AH6" s="58"/>
      <c r="AI6" s="58"/>
    </row>
    <row r="7" spans="1:35" ht="8.25" customHeight="1" x14ac:dyDescent="0.25">
      <c r="A7" s="34"/>
      <c r="B7" s="34"/>
      <c r="C7" s="34"/>
      <c r="D7" s="34"/>
      <c r="E7" s="34"/>
      <c r="F7" s="34"/>
      <c r="G7" s="34"/>
      <c r="H7" s="34"/>
      <c r="I7" s="720"/>
      <c r="J7" s="720"/>
      <c r="K7" s="34"/>
      <c r="L7" s="720"/>
      <c r="M7" s="720"/>
      <c r="N7" s="129"/>
      <c r="O7" s="720"/>
      <c r="P7" s="34"/>
    </row>
    <row r="8" spans="1:35" ht="16.5" customHeight="1" thickBot="1" x14ac:dyDescent="0.4">
      <c r="A8" s="34"/>
      <c r="B8" s="34"/>
      <c r="C8" s="34"/>
      <c r="D8" s="34"/>
      <c r="E8" s="34"/>
      <c r="F8" s="34"/>
      <c r="G8" s="34"/>
      <c r="H8" s="34"/>
      <c r="I8" s="1982" t="s">
        <v>1341</v>
      </c>
      <c r="J8" s="1720"/>
      <c r="K8" s="34"/>
      <c r="L8" s="1982" t="s">
        <v>1342</v>
      </c>
      <c r="M8" s="1720"/>
      <c r="N8" s="129"/>
      <c r="O8" s="466" t="s">
        <v>1295</v>
      </c>
      <c r="P8" s="34"/>
      <c r="Q8" s="3"/>
      <c r="R8" s="3"/>
      <c r="S8" s="3"/>
      <c r="T8" s="3"/>
      <c r="U8" s="3"/>
      <c r="V8" s="3"/>
      <c r="W8" s="3"/>
      <c r="X8" s="3"/>
      <c r="Y8" s="3"/>
      <c r="Z8" s="3"/>
      <c r="AA8" s="3"/>
      <c r="AB8" s="3"/>
      <c r="AC8" s="3"/>
      <c r="AD8" s="3"/>
      <c r="AE8" s="3"/>
      <c r="AF8" s="3"/>
      <c r="AG8" s="3"/>
      <c r="AH8" s="3"/>
      <c r="AI8" s="3"/>
    </row>
    <row r="9" spans="1:35" ht="25.5" customHeight="1" x14ac:dyDescent="0.3">
      <c r="A9" s="34"/>
      <c r="B9" s="113"/>
      <c r="C9" s="34"/>
      <c r="D9" s="34"/>
      <c r="E9" s="34"/>
      <c r="F9" s="34"/>
      <c r="G9" s="34"/>
      <c r="H9" s="34"/>
      <c r="I9" s="1980" t="str">
        <f>CONCATENATE("  Résultats comptables ", IF(DateFinAF="","",YEAR(DateFinAF)))</f>
        <v xml:space="preserve">  Résultats comptables </v>
      </c>
      <c r="J9" s="1980" t="str">
        <f>CONCATENATE("  Conversion en terme de liquidités ",IF(DateFinAF="","",YEAR(DateFinAF)))</f>
        <v xml:space="preserve">  Conversion en terme de liquidités </v>
      </c>
      <c r="K9" s="34"/>
      <c r="L9" s="1980" t="str">
        <f>CONCATENATE("  Résultats comptables ", IF(DateFinAF="","",YEAR(DateFinAF)))</f>
        <v xml:space="preserve">  Résultats comptables </v>
      </c>
      <c r="M9" s="1980" t="str">
        <f>CONCATENATE("  Conversion en terme de liquidités ",IF(DateFinAF="","",YEAR(DateFinAF)))</f>
        <v xml:space="preserve">  Conversion en terme de liquidités </v>
      </c>
      <c r="N9" s="129"/>
      <c r="O9" s="1980" t="str">
        <f>CONCATENATE("  Conversion en terme de liquidités ",IF(DateFinAF="","",YEAR(DateFinAF)))</f>
        <v xml:space="preserve">  Conversion en terme de liquidités </v>
      </c>
      <c r="P9" s="34"/>
    </row>
    <row r="10" spans="1:35" ht="23.25" customHeight="1" thickBot="1" x14ac:dyDescent="0.4">
      <c r="A10" s="34"/>
      <c r="C10" s="34"/>
      <c r="D10" s="34"/>
      <c r="E10" s="38"/>
      <c r="F10" s="38"/>
      <c r="G10" s="38"/>
      <c r="H10" s="34"/>
      <c r="I10" s="1981"/>
      <c r="J10" s="1981"/>
      <c r="K10" s="34"/>
      <c r="L10" s="1981"/>
      <c r="M10" s="1981"/>
      <c r="N10" s="129"/>
      <c r="O10" s="1981"/>
      <c r="P10" s="347"/>
    </row>
    <row r="11" spans="1:35" ht="10.5" customHeight="1" x14ac:dyDescent="0.35">
      <c r="A11" s="34"/>
      <c r="B11" s="103"/>
      <c r="C11" s="34"/>
      <c r="D11" s="34"/>
      <c r="E11" s="38"/>
      <c r="F11" s="38"/>
      <c r="G11" s="38"/>
      <c r="H11" s="34"/>
      <c r="I11" s="737"/>
      <c r="J11" s="737"/>
      <c r="K11" s="34"/>
      <c r="L11" s="869"/>
      <c r="M11" s="737"/>
      <c r="N11" s="129"/>
      <c r="O11" s="737"/>
      <c r="P11" s="347"/>
    </row>
    <row r="12" spans="1:35" ht="21" customHeight="1" x14ac:dyDescent="0.4">
      <c r="A12" s="1128"/>
      <c r="B12" s="113"/>
      <c r="C12" s="348" t="s">
        <v>1012</v>
      </c>
      <c r="D12" s="111"/>
      <c r="E12" s="47"/>
      <c r="F12" s="47"/>
      <c r="G12" s="120"/>
      <c r="H12" s="1133"/>
      <c r="I12" s="264"/>
      <c r="J12" s="264"/>
      <c r="K12" s="34"/>
      <c r="L12" s="347"/>
      <c r="M12" s="47"/>
      <c r="N12" s="129"/>
      <c r="O12" s="47"/>
      <c r="P12" s="347"/>
    </row>
    <row r="13" spans="1:35" ht="10.5" customHeight="1" x14ac:dyDescent="0.3">
      <c r="A13" s="1133"/>
      <c r="B13" s="1221"/>
      <c r="C13" s="1133"/>
      <c r="D13" s="1133"/>
      <c r="E13" s="115"/>
      <c r="F13" s="115"/>
      <c r="G13" s="115"/>
      <c r="H13" s="1133"/>
      <c r="I13" s="1184"/>
      <c r="J13" s="164"/>
      <c r="K13" s="347"/>
      <c r="L13" s="347"/>
      <c r="M13" s="1285"/>
      <c r="N13" s="129"/>
      <c r="O13" s="1285"/>
      <c r="P13" s="347"/>
    </row>
    <row r="14" spans="1:35" ht="18.75" customHeight="1" x14ac:dyDescent="0.3">
      <c r="A14" s="48"/>
      <c r="B14" s="1221">
        <v>41100</v>
      </c>
      <c r="C14" s="1133"/>
      <c r="D14" s="1133" t="s">
        <v>625</v>
      </c>
      <c r="E14" s="115"/>
      <c r="F14" s="115"/>
      <c r="G14" s="115"/>
      <c r="H14" s="1133"/>
      <c r="I14" s="1308" t="str">
        <f>IF('Annexe A'!$K$14=0,"",'Annexe A'!$K$14)</f>
        <v/>
      </c>
      <c r="J14" s="1308" t="str">
        <f>IF('Annexe A'!$K$14=0,"",'Annexe A'!$K$14)</f>
        <v/>
      </c>
      <c r="K14" s="347"/>
      <c r="L14" s="1308" t="str">
        <f>IF('Annexe A'!$L$14=0,"",'Annexe A'!$L$14)</f>
        <v/>
      </c>
      <c r="M14" s="1308" t="str">
        <f>IF('Annexe A'!$L$14=0,"",'Annexe A'!$L$14)</f>
        <v/>
      </c>
      <c r="N14" s="129"/>
      <c r="O14" s="1308" t="str">
        <f>IF(AND($J14="",$M14=""),"",SUM($J14,$M14))</f>
        <v/>
      </c>
      <c r="P14" s="347"/>
    </row>
    <row r="15" spans="1:35" ht="18.75" customHeight="1" x14ac:dyDescent="0.3">
      <c r="A15" s="1133"/>
      <c r="B15" s="1221">
        <v>41200</v>
      </c>
      <c r="C15" s="1133"/>
      <c r="D15" s="1133" t="s">
        <v>639</v>
      </c>
      <c r="E15" s="115"/>
      <c r="F15" s="115"/>
      <c r="G15" s="115"/>
      <c r="H15" s="1133"/>
      <c r="I15" s="1308" t="str">
        <f>IF('Annexe A'!$K$21=0,"",'Annexe A'!$K$21)</f>
        <v/>
      </c>
      <c r="J15" s="1308" t="str">
        <f>IF('Annexe A'!$K$21=0,"",'Annexe A'!$K$21)</f>
        <v/>
      </c>
      <c r="K15" s="347"/>
      <c r="L15" s="1308" t="str">
        <f>IF('Annexe A'!$L$21=0,"",'Annexe A'!$L$21)</f>
        <v/>
      </c>
      <c r="M15" s="1308" t="str">
        <f>IF('Annexe A'!$L$21=0,"",'Annexe A'!$L$21)</f>
        <v/>
      </c>
      <c r="N15" s="129"/>
      <c r="O15" s="1308" t="str">
        <f>IF(AND($J15="",$M15=""),"",SUM($J15,$M15))</f>
        <v/>
      </c>
      <c r="P15" s="347"/>
      <c r="R15" s="3"/>
    </row>
    <row r="16" spans="1:35" ht="18.75" customHeight="1" x14ac:dyDescent="0.3">
      <c r="A16" s="48"/>
      <c r="B16" s="1221">
        <v>41300</v>
      </c>
      <c r="C16" s="1133"/>
      <c r="D16" s="1133" t="s">
        <v>641</v>
      </c>
      <c r="E16" s="115"/>
      <c r="F16" s="115"/>
      <c r="G16" s="115"/>
      <c r="H16" s="1133"/>
      <c r="I16" s="1308" t="str">
        <f>IF('Annexe A'!$K$22=0,"",'Annexe A'!$K$22)</f>
        <v/>
      </c>
      <c r="J16" s="1244" t="str">
        <f>IF('Annexe A'!$K$22=0,"",'Annexe A'!$K$22)</f>
        <v/>
      </c>
      <c r="K16" s="347"/>
      <c r="L16" s="1308" t="str">
        <f>IF('Annexe A'!$L$22=0,"",'Annexe A'!$L$22)</f>
        <v/>
      </c>
      <c r="M16" s="1244" t="str">
        <f>IF('Annexe A'!$L$22=0,"",'Annexe A'!$L$22)</f>
        <v/>
      </c>
      <c r="N16" s="129"/>
      <c r="O16" s="1244" t="str">
        <f>IF(AND($J16="",$M16=""),"",SUM($J16,$M16))</f>
        <v/>
      </c>
      <c r="P16" s="347"/>
      <c r="R16" s="3"/>
    </row>
    <row r="17" spans="1:35" ht="18.75" customHeight="1" x14ac:dyDescent="0.3">
      <c r="A17" s="48"/>
      <c r="B17" s="1221">
        <v>41400</v>
      </c>
      <c r="C17" s="1133"/>
      <c r="D17" s="1133" t="s">
        <v>645</v>
      </c>
      <c r="E17" s="115"/>
      <c r="F17" s="115"/>
      <c r="G17" s="115"/>
      <c r="H17" s="1133"/>
      <c r="I17" s="1308" t="str">
        <f>IF('Annexe A'!$K$23=0,"",'Annexe A'!$K$23)</f>
        <v/>
      </c>
      <c r="J17" s="1244" t="str">
        <f>IF('Annexe A'!$K$23=0,"",'Annexe A'!$K$23)</f>
        <v/>
      </c>
      <c r="K17" s="347"/>
      <c r="L17" s="1308" t="str">
        <f>IF('Annexe A'!$L$23=0,"",'Annexe A'!$L$23)</f>
        <v/>
      </c>
      <c r="M17" s="1244" t="str">
        <f>IF('Annexe A'!$L$23=0,"",'Annexe A'!$L$23)</f>
        <v/>
      </c>
      <c r="N17" s="129"/>
      <c r="O17" s="1244" t="str">
        <f>IF(AND($J17="",$M17=""),"",SUM($J17,$M17))</f>
        <v/>
      </c>
      <c r="P17" s="347"/>
      <c r="Q17" s="3"/>
      <c r="R17" s="3"/>
      <c r="S17" s="3"/>
      <c r="T17" s="3"/>
      <c r="U17" s="3"/>
      <c r="V17" s="3"/>
      <c r="W17" s="3"/>
      <c r="X17" s="3"/>
      <c r="Y17" s="3"/>
      <c r="Z17" s="3"/>
      <c r="AA17" s="3"/>
      <c r="AB17" s="3"/>
      <c r="AC17" s="3"/>
      <c r="AD17" s="3"/>
      <c r="AE17" s="3"/>
      <c r="AF17" s="3"/>
      <c r="AG17" s="3"/>
      <c r="AH17" s="3"/>
      <c r="AI17" s="3"/>
    </row>
    <row r="18" spans="1:35" ht="18.75" customHeight="1" x14ac:dyDescent="0.3">
      <c r="A18" s="1133"/>
      <c r="B18" s="1221">
        <v>41500</v>
      </c>
      <c r="C18" s="1133"/>
      <c r="D18" s="1133" t="s">
        <v>643</v>
      </c>
      <c r="E18" s="115"/>
      <c r="F18" s="115"/>
      <c r="G18" s="115"/>
      <c r="H18" s="1133"/>
      <c r="I18" s="1244" t="str">
        <f>IF('Annexe A'!$K$24=0,"",'Annexe A'!$K$24)</f>
        <v/>
      </c>
      <c r="J18" s="1244" t="str">
        <f>IF('Annexe A'!$K$24=0,"",'Annexe A'!$K$24)</f>
        <v/>
      </c>
      <c r="K18" s="347"/>
      <c r="L18" s="1244" t="str">
        <f>IF('Annexe A'!$L$24=0,"",'Annexe A'!$L$24)</f>
        <v/>
      </c>
      <c r="M18" s="1244" t="str">
        <f>IF('Annexe A'!$L$24=0,"",'Annexe A'!$L$24)</f>
        <v/>
      </c>
      <c r="N18" s="129"/>
      <c r="O18" s="1244" t="str">
        <f>IF(AND($J18="",$M18=""),"",SUM($J18,$M18))</f>
        <v/>
      </c>
      <c r="P18" s="347"/>
      <c r="R18" s="3"/>
    </row>
    <row r="19" spans="1:35" ht="18.75" customHeight="1" x14ac:dyDescent="0.3">
      <c r="A19" s="48"/>
      <c r="B19" s="284">
        <v>41000</v>
      </c>
      <c r="C19" s="48"/>
      <c r="D19" s="48" t="s">
        <v>1406</v>
      </c>
      <c r="E19" s="115"/>
      <c r="F19" s="115"/>
      <c r="G19" s="115"/>
      <c r="H19" s="48"/>
      <c r="I19" s="164">
        <f>SUM(I14:I18)</f>
        <v>0</v>
      </c>
      <c r="J19" s="164">
        <f>SUM(J14:J18)</f>
        <v>0</v>
      </c>
      <c r="K19" s="164"/>
      <c r="L19" s="164">
        <f>SUM(L14:L18)</f>
        <v>0</v>
      </c>
      <c r="M19" s="164">
        <f>SUM(M14:M18)</f>
        <v>0</v>
      </c>
      <c r="N19" s="164"/>
      <c r="O19" s="164">
        <f>SUM(O14:O18)</f>
        <v>0</v>
      </c>
      <c r="P19" s="347"/>
      <c r="R19" s="3"/>
    </row>
    <row r="20" spans="1:35" ht="7.5" customHeight="1" x14ac:dyDescent="0.3">
      <c r="A20" s="1133"/>
      <c r="B20" s="1221"/>
      <c r="C20" s="1133"/>
      <c r="D20" s="1133"/>
      <c r="E20" s="115"/>
      <c r="F20" s="115"/>
      <c r="G20" s="115"/>
      <c r="H20" s="1133"/>
      <c r="I20" s="1184"/>
      <c r="J20" s="1184"/>
      <c r="K20" s="347"/>
      <c r="L20" s="1184"/>
      <c r="M20" s="1184"/>
      <c r="N20" s="129"/>
      <c r="O20" s="1184"/>
      <c r="P20" s="347"/>
      <c r="R20" s="3"/>
    </row>
    <row r="21" spans="1:35" ht="18.75" customHeight="1" x14ac:dyDescent="0.3">
      <c r="A21" s="1133"/>
      <c r="B21" s="1221">
        <v>42100</v>
      </c>
      <c r="C21" s="1133"/>
      <c r="D21" s="1133" t="s">
        <v>648</v>
      </c>
      <c r="E21" s="115"/>
      <c r="F21" s="115"/>
      <c r="G21" s="115"/>
      <c r="H21" s="1133"/>
      <c r="I21" s="1308" t="str">
        <f>IF('Annexe A'!$K$27=0,"",'Annexe A'!$K$27)</f>
        <v/>
      </c>
      <c r="J21" s="1308" t="str">
        <f>IF('Annexe A'!$K$27=0,"",'Annexe A'!$K$27)</f>
        <v/>
      </c>
      <c r="K21" s="347"/>
      <c r="L21" s="1308" t="str">
        <f>IF('Annexe A'!$L$27=0,"",'Annexe A'!$L$27)</f>
        <v/>
      </c>
      <c r="M21" s="1308" t="str">
        <f>IF('Annexe A'!$L$27=0,"",'Annexe A'!$L$27)</f>
        <v/>
      </c>
      <c r="N21" s="129"/>
      <c r="O21" s="1308" t="str">
        <f>IF(AND($J21="",$M21=""),"",SUM($J21,$M21))</f>
        <v/>
      </c>
      <c r="P21" s="347"/>
      <c r="R21" s="3"/>
    </row>
    <row r="22" spans="1:35" ht="18.75" customHeight="1" x14ac:dyDescent="0.3">
      <c r="A22" s="1133"/>
      <c r="B22" s="1221">
        <v>42200</v>
      </c>
      <c r="C22" s="1133"/>
      <c r="D22" s="1133" t="s">
        <v>654</v>
      </c>
      <c r="E22" s="115"/>
      <c r="F22" s="115"/>
      <c r="G22" s="115"/>
      <c r="H22" s="1133"/>
      <c r="I22" s="1308" t="str">
        <f>IF('Annexe A'!$K$30=0,"",'Annexe A'!$K$30)</f>
        <v/>
      </c>
      <c r="J22" s="1308" t="str">
        <f>IF('Annexe A'!$K$30=0,"",'Annexe A'!$K$30)</f>
        <v/>
      </c>
      <c r="K22" s="347"/>
      <c r="L22" s="1308" t="str">
        <f>IF('Annexe A'!$L$30=0,"",'Annexe A'!$L$30)</f>
        <v/>
      </c>
      <c r="M22" s="1308" t="str">
        <f>IF('Annexe A'!$L$30=0,"",'Annexe A'!$L$30)</f>
        <v/>
      </c>
      <c r="N22" s="129"/>
      <c r="O22" s="1308" t="str">
        <f>IF(AND($J22="",$M22=""),"",SUM($J22,$M22))</f>
        <v/>
      </c>
      <c r="P22" s="347"/>
      <c r="R22" s="3"/>
    </row>
    <row r="23" spans="1:35" ht="18.75" customHeight="1" x14ac:dyDescent="0.3">
      <c r="A23" s="1133"/>
      <c r="B23" s="1221">
        <v>42400</v>
      </c>
      <c r="C23" s="1133"/>
      <c r="D23" s="1133" t="s">
        <v>658</v>
      </c>
      <c r="E23" s="115"/>
      <c r="F23" s="115"/>
      <c r="G23" s="115"/>
      <c r="H23" s="1133"/>
      <c r="I23" s="1308" t="str">
        <f>IF('Annexe A'!$K$31=0,"",'Annexe A'!$K$31)</f>
        <v/>
      </c>
      <c r="J23" s="1308" t="str">
        <f>IF('Annexe A'!$K$31=0,"",'Annexe A'!$K$31)</f>
        <v/>
      </c>
      <c r="K23" s="347"/>
      <c r="L23" s="1308" t="str">
        <f>IF('Annexe A'!$L$31=0,"",'Annexe A'!$L$31)</f>
        <v/>
      </c>
      <c r="M23" s="1308" t="str">
        <f>IF('Annexe A'!$L$31=0,"",'Annexe A'!$L$31)</f>
        <v/>
      </c>
      <c r="N23" s="129"/>
      <c r="O23" s="1308" t="str">
        <f>IF(AND($J23="",$M23=""),"",SUM($J23,$M23))</f>
        <v/>
      </c>
      <c r="P23" s="347"/>
      <c r="R23" s="3"/>
    </row>
    <row r="24" spans="1:35" ht="18.75" customHeight="1" x14ac:dyDescent="0.3">
      <c r="A24" s="1133"/>
      <c r="B24" s="1221">
        <v>42600</v>
      </c>
      <c r="C24" s="1133"/>
      <c r="D24" s="1133" t="s">
        <v>659</v>
      </c>
      <c r="E24" s="115"/>
      <c r="F24" s="115"/>
      <c r="G24" s="115"/>
      <c r="H24" s="1133"/>
      <c r="I24" s="1308" t="str">
        <f>IF('Annexe A'!$K$32=0,"",'Annexe A'!$K$32)</f>
        <v/>
      </c>
      <c r="J24" s="1308" t="str">
        <f>IF('Annexe A'!$K$32=0,"",'Annexe A'!$K$32)</f>
        <v/>
      </c>
      <c r="K24" s="347"/>
      <c r="L24" s="1308" t="str">
        <f>IF('Annexe A'!$L$32=0,"",'Annexe A'!$L$32)</f>
        <v/>
      </c>
      <c r="M24" s="1308" t="str">
        <f>IF('Annexe A'!$L$32=0,"",'Annexe A'!$L$32)</f>
        <v/>
      </c>
      <c r="N24" s="129"/>
      <c r="O24" s="1308" t="str">
        <f>IF(AND($J24="",$M24=""),"",SUM($J24,$M24))</f>
        <v/>
      </c>
      <c r="P24" s="347"/>
      <c r="R24" s="3"/>
    </row>
    <row r="25" spans="1:35" ht="18.75" customHeight="1" x14ac:dyDescent="0.3">
      <c r="A25" s="48"/>
      <c r="B25" s="284">
        <v>42000</v>
      </c>
      <c r="C25" s="48"/>
      <c r="D25" s="48" t="s">
        <v>646</v>
      </c>
      <c r="E25" s="115"/>
      <c r="F25" s="115"/>
      <c r="G25" s="115"/>
      <c r="H25" s="48"/>
      <c r="I25" s="164">
        <f>SUM(I21,I22,I23,I24)</f>
        <v>0</v>
      </c>
      <c r="J25" s="164">
        <f>SUM(J21,J22,J23,J24)</f>
        <v>0</v>
      </c>
      <c r="K25" s="164"/>
      <c r="L25" s="164">
        <f>SUM(L21,L22,L23,L24)</f>
        <v>0</v>
      </c>
      <c r="M25" s="164">
        <f>SUM(M21,M22,M23,M24)</f>
        <v>0</v>
      </c>
      <c r="N25" s="164"/>
      <c r="O25" s="164">
        <f>SUM(O21,O22,O23,O24)</f>
        <v>0</v>
      </c>
      <c r="P25" s="347"/>
      <c r="R25" s="3"/>
    </row>
    <row r="26" spans="1:35" ht="7.5" customHeight="1" x14ac:dyDescent="0.3">
      <c r="A26" s="1133"/>
      <c r="B26" s="1221"/>
      <c r="C26" s="1133"/>
      <c r="D26" s="1133"/>
      <c r="E26" s="115"/>
      <c r="F26" s="115"/>
      <c r="G26" s="115"/>
      <c r="H26" s="1133"/>
      <c r="I26" s="1184"/>
      <c r="J26" s="1184"/>
      <c r="K26" s="347"/>
      <c r="L26" s="1184"/>
      <c r="M26" s="1184"/>
      <c r="N26" s="129"/>
      <c r="O26" s="1184"/>
      <c r="P26" s="347"/>
      <c r="R26" s="3"/>
    </row>
    <row r="27" spans="1:35" ht="18.75" customHeight="1" x14ac:dyDescent="0.3">
      <c r="A27" s="1133"/>
      <c r="B27" s="1221">
        <v>43100</v>
      </c>
      <c r="C27" s="1133"/>
      <c r="D27" s="1133" t="s">
        <v>661</v>
      </c>
      <c r="E27" s="115"/>
      <c r="F27" s="115"/>
      <c r="G27" s="115"/>
      <c r="H27" s="1133"/>
      <c r="I27" s="1308" t="str">
        <f>IF('Annexe A'!$K$35=0,"",'Annexe A'!$K$35)</f>
        <v/>
      </c>
      <c r="J27" s="1308" t="str">
        <f>IF('Annexe A'!$K$35=0,"",'Annexe A'!$K$35)</f>
        <v/>
      </c>
      <c r="K27" s="347"/>
      <c r="L27" s="1308" t="str">
        <f>IF('Annexe A'!$L$35=0,"",'Annexe A'!$L$35)</f>
        <v/>
      </c>
      <c r="M27" s="1308" t="str">
        <f>IF('Annexe A'!$L$35=0,"",'Annexe A'!$L$35)</f>
        <v/>
      </c>
      <c r="N27" s="129"/>
      <c r="O27" s="1308" t="str">
        <f>IF(AND($J27="",$M27=""),"",SUM($J27,$M27))</f>
        <v/>
      </c>
      <c r="P27" s="347"/>
      <c r="R27" s="3"/>
    </row>
    <row r="28" spans="1:35" ht="18.75" customHeight="1" collapsed="1" x14ac:dyDescent="0.3">
      <c r="A28" s="1170"/>
      <c r="B28" s="1309">
        <v>43200</v>
      </c>
      <c r="C28" s="1170"/>
      <c r="D28" s="1170" t="s">
        <v>663</v>
      </c>
      <c r="E28" s="669"/>
      <c r="F28" s="669"/>
      <c r="G28" s="669"/>
      <c r="H28" s="1170"/>
      <c r="I28" s="1187">
        <f>SUM(I29,I30,I31)</f>
        <v>0</v>
      </c>
      <c r="J28" s="1187">
        <f>SUM(J29,J30,J31)</f>
        <v>0</v>
      </c>
      <c r="K28" s="1187"/>
      <c r="L28" s="1187">
        <f>SUM(L29,L30,L31)</f>
        <v>0</v>
      </c>
      <c r="M28" s="1187">
        <f>SUM(M29,M30,M31)</f>
        <v>0</v>
      </c>
      <c r="N28" s="1187"/>
      <c r="O28" s="1187">
        <f>SUM(O29,O30,O31)</f>
        <v>0</v>
      </c>
      <c r="P28" s="467"/>
      <c r="Q28" s="713"/>
      <c r="R28" s="3"/>
      <c r="S28" s="713"/>
      <c r="T28" s="713"/>
      <c r="U28" s="713"/>
      <c r="V28" s="713"/>
      <c r="W28" s="713"/>
      <c r="X28" s="713"/>
      <c r="Y28" s="713"/>
      <c r="Z28" s="713"/>
      <c r="AA28" s="713"/>
      <c r="AB28" s="713"/>
      <c r="AC28" s="713"/>
      <c r="AD28" s="713"/>
      <c r="AE28" s="713"/>
      <c r="AF28" s="713"/>
      <c r="AG28" s="713"/>
      <c r="AH28" s="713"/>
      <c r="AI28" s="713"/>
    </row>
    <row r="29" spans="1:35" ht="18" hidden="1" customHeight="1" outlineLevel="1" thickBot="1" x14ac:dyDescent="0.35">
      <c r="A29" s="1299"/>
      <c r="B29" s="1300">
        <v>43210</v>
      </c>
      <c r="C29" s="1301"/>
      <c r="D29" s="1301"/>
      <c r="E29" s="1301" t="s">
        <v>665</v>
      </c>
      <c r="F29" s="356"/>
      <c r="G29" s="357"/>
      <c r="H29" s="358"/>
      <c r="I29" s="1388" t="str">
        <f>IF('Annexe A'!$K$37=0,"",'Annexe A'!$K$37)</f>
        <v/>
      </c>
      <c r="J29" s="1388" t="str">
        <f>IF('Annexe A'!$K$37=0,"",'Annexe A'!$K$37)</f>
        <v/>
      </c>
      <c r="K29" s="355"/>
      <c r="L29" s="1388" t="str">
        <f>IF('Annexe A'!$L$37=0,"",'Annexe A'!$L$37)</f>
        <v/>
      </c>
      <c r="M29" s="1388" t="str">
        <f>IF('Annexe A'!$L$37=0,"",'Annexe A'!$L$37)</f>
        <v/>
      </c>
      <c r="N29" s="129"/>
      <c r="O29" s="1308" t="str">
        <f>IF(AND($J29="",$M29=""),"",SUM($J29,$M29))</f>
        <v/>
      </c>
      <c r="P29" s="913"/>
      <c r="Q29" s="468"/>
      <c r="R29" s="3"/>
      <c r="S29" s="468"/>
      <c r="T29" s="468"/>
      <c r="U29" s="468"/>
      <c r="V29" s="468"/>
      <c r="W29" s="468"/>
      <c r="X29" s="468"/>
      <c r="Y29" s="468"/>
      <c r="Z29" s="468"/>
      <c r="AA29" s="468"/>
      <c r="AB29" s="468"/>
      <c r="AC29" s="468"/>
      <c r="AD29" s="468"/>
      <c r="AE29" s="468"/>
      <c r="AF29" s="468"/>
      <c r="AG29" s="468"/>
      <c r="AH29" s="3"/>
      <c r="AI29" s="3"/>
    </row>
    <row r="30" spans="1:35" ht="18.75" hidden="1" customHeight="1" outlineLevel="1" thickBot="1" x14ac:dyDescent="0.35">
      <c r="A30" s="1299"/>
      <c r="B30" s="1300">
        <v>43220</v>
      </c>
      <c r="C30" s="1301"/>
      <c r="D30" s="1301"/>
      <c r="E30" s="1301" t="s">
        <v>667</v>
      </c>
      <c r="F30" s="356"/>
      <c r="G30" s="357"/>
      <c r="H30" s="358"/>
      <c r="I30" s="1388" t="str">
        <f>IF('Annexe A'!$K$38=0,"",'Annexe A'!$K$38)</f>
        <v/>
      </c>
      <c r="J30" s="355"/>
      <c r="K30" s="355"/>
      <c r="L30" s="1388" t="str">
        <f>IF('Annexe A'!$L$38=0,"",'Annexe A'!$L$38)</f>
        <v/>
      </c>
      <c r="M30" s="355"/>
      <c r="N30" s="129"/>
      <c r="O30" s="914"/>
      <c r="P30" s="868"/>
      <c r="Q30" s="468"/>
      <c r="R30" s="3"/>
      <c r="S30" s="468"/>
      <c r="T30" s="468"/>
      <c r="U30" s="468"/>
      <c r="V30" s="468"/>
      <c r="W30" s="468"/>
      <c r="X30" s="468"/>
      <c r="Y30" s="468"/>
      <c r="Z30" s="468"/>
      <c r="AA30" s="468"/>
      <c r="AB30" s="468"/>
      <c r="AC30" s="468"/>
      <c r="AD30" s="468"/>
      <c r="AE30" s="468"/>
      <c r="AF30" s="468"/>
      <c r="AG30" s="468"/>
    </row>
    <row r="31" spans="1:35" ht="18.75" hidden="1" customHeight="1" outlineLevel="1" thickBot="1" x14ac:dyDescent="0.35">
      <c r="A31" s="1299"/>
      <c r="B31" s="1300">
        <v>43230</v>
      </c>
      <c r="C31" s="1301"/>
      <c r="D31" s="1301"/>
      <c r="E31" s="1301" t="s">
        <v>675</v>
      </c>
      <c r="F31" s="356"/>
      <c r="G31" s="357"/>
      <c r="H31" s="358"/>
      <c r="I31" s="1388" t="str">
        <f>IF('Annexe A'!$K$45=0,"",'Annexe A'!$K$45)</f>
        <v/>
      </c>
      <c r="J31" s="1388" t="str">
        <f>IF('Annexe A'!$K$45=0,"",'Annexe A'!$K$45)</f>
        <v/>
      </c>
      <c r="K31" s="355"/>
      <c r="L31" s="1388" t="str">
        <f>IF('Annexe A'!$L$45=0,"",'Annexe A'!$L$45)</f>
        <v/>
      </c>
      <c r="M31" s="1388" t="str">
        <f>IF('Annexe A'!$L$45=0,"",'Annexe A'!$L$45)</f>
        <v/>
      </c>
      <c r="N31" s="129"/>
      <c r="O31" s="1308" t="str">
        <f>IF(AND($J31="",$M31=""),"",SUM($J31,$M31))</f>
        <v/>
      </c>
      <c r="P31" s="868"/>
      <c r="Q31" s="468"/>
      <c r="R31" s="3"/>
      <c r="S31" s="468"/>
      <c r="T31" s="468"/>
      <c r="U31" s="468"/>
      <c r="V31" s="468"/>
      <c r="W31" s="468"/>
      <c r="X31" s="468"/>
      <c r="Y31" s="468"/>
      <c r="Z31" s="468"/>
      <c r="AA31" s="468"/>
      <c r="AB31" s="468"/>
      <c r="AC31" s="468"/>
      <c r="AD31" s="468"/>
      <c r="AE31" s="468"/>
      <c r="AF31" s="468"/>
      <c r="AG31" s="468"/>
    </row>
    <row r="32" spans="1:35" ht="18" customHeight="1" x14ac:dyDescent="0.3">
      <c r="A32" s="1182"/>
      <c r="B32" s="1307">
        <v>43300</v>
      </c>
      <c r="C32" s="1182"/>
      <c r="D32" s="1182" t="s">
        <v>677</v>
      </c>
      <c r="E32" s="761"/>
      <c r="F32" s="761"/>
      <c r="G32" s="761"/>
      <c r="H32" s="1182"/>
      <c r="I32" s="1308" t="str">
        <f>IF('Annexe A'!$K$46=0,"",'Annexe A'!$K$46)</f>
        <v/>
      </c>
      <c r="J32" s="347"/>
      <c r="K32" s="347"/>
      <c r="L32" s="1308" t="str">
        <f>IF('Annexe A'!$L$46=0,"",'Annexe A'!$L$46)</f>
        <v/>
      </c>
      <c r="M32" s="347"/>
      <c r="N32" s="129"/>
      <c r="O32" s="347"/>
      <c r="P32" s="347"/>
      <c r="R32" s="3"/>
    </row>
    <row r="33" spans="1:35" ht="18.75" customHeight="1" x14ac:dyDescent="0.3">
      <c r="A33" s="1133"/>
      <c r="B33" s="1221">
        <v>43400</v>
      </c>
      <c r="C33" s="1133"/>
      <c r="D33" s="1133" t="s">
        <v>679</v>
      </c>
      <c r="E33" s="115"/>
      <c r="F33" s="115"/>
      <c r="G33" s="115"/>
      <c r="H33" s="1133"/>
      <c r="I33" s="1308" t="str">
        <f>IF('Annexe A'!$K$47=0,"",'Annexe A'!$K$47)</f>
        <v/>
      </c>
      <c r="J33" s="1308" t="str">
        <f>IF('Annexe A'!$K$47=0,"",'Annexe A'!$K$47)</f>
        <v/>
      </c>
      <c r="K33" s="347"/>
      <c r="L33" s="1308" t="str">
        <f>IF('Annexe A'!$L$47=0,"",'Annexe A'!$L$47)</f>
        <v/>
      </c>
      <c r="M33" s="1308" t="str">
        <f>IF('Annexe A'!$L$47=0,"",'Annexe A'!$L$47)</f>
        <v/>
      </c>
      <c r="N33" s="129"/>
      <c r="O33" s="1308" t="str">
        <f>IF(AND($J33="",$M33=""),"",SUM($J33,$M33))</f>
        <v/>
      </c>
      <c r="P33" s="347"/>
      <c r="R33" s="3"/>
    </row>
    <row r="34" spans="1:35" ht="18.75" customHeight="1" x14ac:dyDescent="0.3">
      <c r="A34" s="1133"/>
      <c r="B34" s="1221">
        <v>43500</v>
      </c>
      <c r="C34" s="1133"/>
      <c r="D34" s="1133" t="s">
        <v>681</v>
      </c>
      <c r="E34" s="115"/>
      <c r="F34" s="115"/>
      <c r="G34" s="115"/>
      <c r="H34" s="1133"/>
      <c r="I34" s="1308" t="str">
        <f>IF('Annexe A'!$K$48=0,"",'Annexe A'!$K$48)</f>
        <v/>
      </c>
      <c r="J34" s="1308" t="str">
        <f>IF('Annexe A'!$K$48=0,"",'Annexe A'!$K$48)</f>
        <v/>
      </c>
      <c r="K34" s="347"/>
      <c r="L34" s="1308" t="str">
        <f>IF('Annexe A'!$L$48=0,"",'Annexe A'!$L$48)</f>
        <v/>
      </c>
      <c r="M34" s="1308" t="str">
        <f>IF('Annexe A'!$L$48=0,"",'Annexe A'!$L$48)</f>
        <v/>
      </c>
      <c r="N34" s="129"/>
      <c r="O34" s="1308" t="str">
        <f>IF(AND($J34="",$M34=""),"",SUM($J34,$M34))</f>
        <v/>
      </c>
      <c r="P34" s="347"/>
      <c r="R34" s="3"/>
    </row>
    <row r="35" spans="1:35" ht="18.75" customHeight="1" x14ac:dyDescent="0.3">
      <c r="A35" s="1133"/>
      <c r="B35" s="1221">
        <v>43600</v>
      </c>
      <c r="C35" s="1133"/>
      <c r="D35" s="1133" t="s">
        <v>683</v>
      </c>
      <c r="E35" s="115"/>
      <c r="F35" s="115"/>
      <c r="G35" s="115"/>
      <c r="H35" s="1133"/>
      <c r="I35" s="1308" t="str">
        <f>IF('Annexe A'!$K$49=0,"",'Annexe A'!$K$49)</f>
        <v/>
      </c>
      <c r="J35" s="1308" t="str">
        <f>IF('Annexe A'!$K$49=0,"",'Annexe A'!$K$49)</f>
        <v/>
      </c>
      <c r="K35" s="347"/>
      <c r="L35" s="1308" t="str">
        <f>IF('Annexe A'!$L$49=0,"",'Annexe A'!$L$49)</f>
        <v/>
      </c>
      <c r="M35" s="1308" t="str">
        <f>IF('Annexe A'!$L$49=0,"",'Annexe A'!$L$49)</f>
        <v/>
      </c>
      <c r="N35" s="129"/>
      <c r="O35" s="1308" t="str">
        <f>IF(AND($J35="",$M35=""),"",SUM($J35,$M35))</f>
        <v/>
      </c>
      <c r="P35" s="347"/>
      <c r="R35" s="3"/>
      <c r="AD35" s="378"/>
    </row>
    <row r="36" spans="1:35" ht="18.75" customHeight="1" x14ac:dyDescent="0.3">
      <c r="A36" s="1133"/>
      <c r="B36" s="1221">
        <v>43700</v>
      </c>
      <c r="C36" s="1133"/>
      <c r="D36" s="1133" t="s">
        <v>685</v>
      </c>
      <c r="E36" s="115"/>
      <c r="F36" s="115"/>
      <c r="G36" s="115"/>
      <c r="H36" s="1133"/>
      <c r="I36" s="1308" t="str">
        <f>IF('Annexe A'!$K$50=0,"",'Annexe A'!$K$50)</f>
        <v/>
      </c>
      <c r="J36" s="1308" t="str">
        <f>IF('Annexe A'!$K$50=0,"",'Annexe A'!$K$50)</f>
        <v/>
      </c>
      <c r="K36" s="347"/>
      <c r="L36" s="1308" t="str">
        <f>IF('Annexe A'!$L$50=0,"",'Annexe A'!$L$50)</f>
        <v/>
      </c>
      <c r="M36" s="1308" t="str">
        <f>IF('Annexe A'!$L$50=0,"",'Annexe A'!$L$50)</f>
        <v/>
      </c>
      <c r="N36" s="129"/>
      <c r="O36" s="1308" t="str">
        <f>IF(AND($J36="",$M36=""),"",SUM($J36,$M36))</f>
        <v/>
      </c>
      <c r="P36" s="347"/>
      <c r="R36" s="3"/>
    </row>
    <row r="37" spans="1:35" ht="18.75" customHeight="1" collapsed="1" x14ac:dyDescent="0.25">
      <c r="A37" s="1351"/>
      <c r="B37" s="1350">
        <v>43900</v>
      </c>
      <c r="C37" s="1351"/>
      <c r="D37" s="1351" t="s">
        <v>686</v>
      </c>
      <c r="E37" s="388"/>
      <c r="F37" s="388"/>
      <c r="G37" s="388"/>
      <c r="H37" s="1351"/>
      <c r="I37" s="1352">
        <f>SUM(I38:I39)</f>
        <v>0</v>
      </c>
      <c r="J37" s="1352">
        <f>SUM(J38:J39)</f>
        <v>0</v>
      </c>
      <c r="K37" s="1352"/>
      <c r="L37" s="1352">
        <f>SUM(L38:L39)</f>
        <v>0</v>
      </c>
      <c r="M37" s="1352">
        <f>SUM(M38:M39)</f>
        <v>0</v>
      </c>
      <c r="N37" s="1352"/>
      <c r="O37" s="1352">
        <f>SUM(O38:O39)</f>
        <v>0</v>
      </c>
      <c r="P37" s="1352"/>
      <c r="Q37" s="713"/>
      <c r="R37" s="3"/>
      <c r="S37" s="713"/>
      <c r="T37" s="713"/>
      <c r="U37" s="713"/>
      <c r="V37" s="713"/>
      <c r="W37" s="713"/>
      <c r="X37" s="713"/>
      <c r="Y37" s="713"/>
      <c r="Z37" s="713"/>
      <c r="AA37" s="713"/>
      <c r="AB37" s="713"/>
      <c r="AC37" s="713"/>
      <c r="AD37" s="713"/>
      <c r="AE37" s="713"/>
      <c r="AF37" s="713"/>
      <c r="AG37" s="713"/>
      <c r="AH37" s="713"/>
      <c r="AI37" s="713"/>
    </row>
    <row r="38" spans="1:35" ht="18" hidden="1" customHeight="1" outlineLevel="1" thickBot="1" x14ac:dyDescent="0.35">
      <c r="A38" s="1299"/>
      <c r="B38" s="1300">
        <v>43910</v>
      </c>
      <c r="C38" s="1301"/>
      <c r="D38" s="1301"/>
      <c r="E38" s="1301" t="s">
        <v>688</v>
      </c>
      <c r="F38" s="356"/>
      <c r="G38" s="357"/>
      <c r="H38" s="358"/>
      <c r="I38" s="1388" t="str">
        <f>IF('Annexe A'!$K$52=0,"",'Annexe A'!$K$52)</f>
        <v/>
      </c>
      <c r="J38" s="1388" t="str">
        <f>IF('Annexe A'!$K$52=0,"",'Annexe A'!$K$52)</f>
        <v/>
      </c>
      <c r="K38" s="355"/>
      <c r="L38" s="1388" t="str">
        <f>IF('Annexe A'!$L$52=0,"",'Annexe A'!$L$52)</f>
        <v/>
      </c>
      <c r="M38" s="1388" t="str">
        <f>IF('Annexe A'!$L$52=0,"",'Annexe A'!$L$52)</f>
        <v/>
      </c>
      <c r="N38" s="129"/>
      <c r="O38" s="1308" t="str">
        <f>IF(AND($J38="",$M38=""),"",SUM($J38,$M38))</f>
        <v/>
      </c>
      <c r="P38" s="913"/>
      <c r="Q38" s="468"/>
      <c r="R38" s="3"/>
      <c r="S38" s="468"/>
      <c r="T38" s="468"/>
      <c r="U38" s="468"/>
      <c r="V38" s="468"/>
      <c r="W38" s="468"/>
      <c r="X38" s="468"/>
      <c r="Y38" s="468"/>
      <c r="Z38" s="468"/>
      <c r="AA38" s="468"/>
      <c r="AB38" s="468"/>
      <c r="AC38" s="468"/>
      <c r="AD38" s="468"/>
      <c r="AE38" s="468"/>
      <c r="AF38" s="468"/>
      <c r="AG38" s="468"/>
      <c r="AH38" s="3"/>
      <c r="AI38" s="3"/>
    </row>
    <row r="39" spans="1:35" ht="18" hidden="1" customHeight="1" outlineLevel="1" thickBot="1" x14ac:dyDescent="0.35">
      <c r="A39" s="1299"/>
      <c r="B39" s="1300">
        <v>43920</v>
      </c>
      <c r="C39" s="1301"/>
      <c r="D39" s="1301"/>
      <c r="E39" s="1301" t="s">
        <v>689</v>
      </c>
      <c r="F39" s="356"/>
      <c r="G39" s="357"/>
      <c r="H39" s="358"/>
      <c r="I39" s="1388" t="str">
        <f>IF('Annexe A'!$K$53=0,"",'Annexe A'!$K$53)</f>
        <v/>
      </c>
      <c r="J39" s="355"/>
      <c r="K39" s="355"/>
      <c r="L39" s="1388" t="str">
        <f>IF('Annexe A'!$L$53=0,"",'Annexe A'!$L$53)</f>
        <v/>
      </c>
      <c r="M39" s="355"/>
      <c r="N39" s="129"/>
      <c r="O39" s="914"/>
      <c r="P39" s="913"/>
      <c r="Q39" s="468"/>
      <c r="R39" s="3"/>
      <c r="S39" s="468"/>
      <c r="T39" s="468"/>
      <c r="U39" s="468"/>
      <c r="V39" s="468"/>
      <c r="W39" s="468"/>
      <c r="X39" s="468"/>
      <c r="Y39" s="468"/>
      <c r="Z39" s="468"/>
      <c r="AA39" s="468"/>
      <c r="AB39" s="468"/>
      <c r="AC39" s="468"/>
      <c r="AD39" s="468"/>
      <c r="AE39" s="468"/>
      <c r="AF39" s="468"/>
      <c r="AG39" s="468"/>
      <c r="AH39" s="3"/>
      <c r="AI39" s="3"/>
    </row>
    <row r="40" spans="1:35" ht="18.75" customHeight="1" x14ac:dyDescent="0.25">
      <c r="A40" s="760"/>
      <c r="B40" s="871">
        <v>43000</v>
      </c>
      <c r="C40" s="760"/>
      <c r="D40" s="760" t="s">
        <v>660</v>
      </c>
      <c r="E40" s="761"/>
      <c r="F40" s="761"/>
      <c r="G40" s="761"/>
      <c r="H40" s="760"/>
      <c r="I40" s="763">
        <f>SUM(I27,I28,I32,I33,I34,I35,I36,I37)</f>
        <v>0</v>
      </c>
      <c r="J40" s="763">
        <f>SUM(J27,J28,J32,J33,J34,J35,J36,J37)</f>
        <v>0</v>
      </c>
      <c r="K40" s="763"/>
      <c r="L40" s="763">
        <f>SUM(L27,L28,L32,L33,L34,L35,L36,L37)</f>
        <v>0</v>
      </c>
      <c r="M40" s="763">
        <f>SUM(M27,M28,M32,M33,M34,M35,M36,M37)</f>
        <v>0</v>
      </c>
      <c r="N40" s="763"/>
      <c r="O40" s="763">
        <f>SUM(O27,O28,O32,O33,O34,O35,O36,O37)</f>
        <v>0</v>
      </c>
      <c r="P40" s="164"/>
      <c r="R40" s="3"/>
    </row>
    <row r="41" spans="1:35" ht="7.5" customHeight="1" x14ac:dyDescent="0.3">
      <c r="A41" s="1133"/>
      <c r="B41" s="1221"/>
      <c r="C41" s="1133"/>
      <c r="D41" s="1133"/>
      <c r="E41" s="115"/>
      <c r="F41" s="115"/>
      <c r="G41" s="115"/>
      <c r="H41" s="115"/>
      <c r="I41" s="185"/>
      <c r="J41" s="185"/>
      <c r="K41" s="347"/>
      <c r="L41" s="185"/>
      <c r="M41" s="185"/>
      <c r="N41" s="129"/>
      <c r="O41" s="185"/>
      <c r="P41" s="347"/>
      <c r="R41" s="3"/>
    </row>
    <row r="42" spans="1:35" ht="18.75" customHeight="1" x14ac:dyDescent="0.3">
      <c r="A42" s="1133"/>
      <c r="B42" s="284">
        <v>44000</v>
      </c>
      <c r="C42" s="48"/>
      <c r="D42" s="48" t="s">
        <v>1151</v>
      </c>
      <c r="E42" s="115"/>
      <c r="F42" s="115"/>
      <c r="G42" s="115"/>
      <c r="H42" s="153"/>
      <c r="I42" s="1308">
        <f>'Annexe A'!K56</f>
        <v>0</v>
      </c>
      <c r="J42" s="347"/>
      <c r="K42" s="347"/>
      <c r="L42" s="1308">
        <f>'Annexe A'!N56</f>
        <v>0</v>
      </c>
      <c r="M42" s="347"/>
      <c r="N42" s="129"/>
      <c r="O42" s="347"/>
      <c r="P42" s="347"/>
      <c r="Q42" s="346"/>
      <c r="R42" s="3"/>
      <c r="S42" s="346"/>
      <c r="T42" s="346"/>
      <c r="U42" s="346"/>
      <c r="V42" s="346"/>
      <c r="W42" s="346"/>
      <c r="X42" s="346"/>
      <c r="Y42" s="346"/>
      <c r="Z42" s="346"/>
      <c r="AA42" s="346"/>
      <c r="AB42" s="346"/>
      <c r="AC42" s="346"/>
      <c r="AD42" s="346"/>
      <c r="AE42" s="346"/>
      <c r="AF42" s="346"/>
      <c r="AG42" s="346"/>
      <c r="AH42" s="346"/>
      <c r="AI42" s="346"/>
    </row>
    <row r="43" spans="1:35" ht="7.5" customHeight="1" x14ac:dyDescent="0.3">
      <c r="A43" s="1133"/>
      <c r="B43" s="1221"/>
      <c r="C43" s="1133"/>
      <c r="D43" s="1133"/>
      <c r="E43" s="115"/>
      <c r="F43" s="115"/>
      <c r="G43" s="115"/>
      <c r="H43" s="115"/>
      <c r="I43" s="115"/>
      <c r="J43" s="347"/>
      <c r="K43" s="793"/>
      <c r="L43" s="115"/>
      <c r="M43" s="347"/>
      <c r="N43" s="129"/>
      <c r="O43" s="347"/>
      <c r="P43" s="115"/>
      <c r="Q43" s="3"/>
      <c r="R43" s="3"/>
      <c r="S43" s="3"/>
      <c r="T43" s="3"/>
      <c r="U43" s="3"/>
      <c r="V43" s="3"/>
      <c r="W43" s="3"/>
      <c r="X43" s="3"/>
      <c r="Y43" s="3"/>
      <c r="Z43" s="3"/>
      <c r="AA43" s="3"/>
      <c r="AB43" s="3"/>
      <c r="AC43" s="3"/>
      <c r="AD43" s="3"/>
      <c r="AE43" s="3"/>
      <c r="AF43" s="3"/>
      <c r="AG43" s="3"/>
      <c r="AH43" s="3"/>
      <c r="AI43" s="3"/>
    </row>
    <row r="44" spans="1:35" ht="18.75" customHeight="1" x14ac:dyDescent="0.3">
      <c r="A44" s="1133"/>
      <c r="B44" s="1221">
        <v>45100</v>
      </c>
      <c r="C44" s="1133"/>
      <c r="D44" s="1909" t="s">
        <v>697</v>
      </c>
      <c r="E44" s="1910"/>
      <c r="F44" s="1910"/>
      <c r="G44" s="1910"/>
      <c r="H44" s="1976"/>
      <c r="I44" s="1308" t="str">
        <f>IF('Annexe A'!$K$58=0,"",'Annexe A'!$K$58)</f>
        <v/>
      </c>
      <c r="J44" s="347"/>
      <c r="K44" s="347"/>
      <c r="L44" s="1308" t="str">
        <f>IF('Annexe A'!$L$58=0,"",'Annexe A'!$L$58)</f>
        <v/>
      </c>
      <c r="M44" s="347"/>
      <c r="N44" s="129"/>
      <c r="O44" s="347"/>
      <c r="P44" s="347"/>
      <c r="R44" s="3"/>
    </row>
    <row r="45" spans="1:35" ht="11.15" customHeight="1" x14ac:dyDescent="0.25">
      <c r="A45" s="1133"/>
      <c r="B45" s="1221"/>
      <c r="C45" s="1221"/>
      <c r="D45" s="1911"/>
      <c r="E45" s="1912"/>
      <c r="F45" s="1912"/>
      <c r="G45" s="1912"/>
      <c r="H45" s="1977"/>
      <c r="I45" s="1221"/>
      <c r="J45" s="1221"/>
      <c r="K45" s="1221"/>
      <c r="L45" s="1221"/>
      <c r="M45" s="1221"/>
      <c r="N45" s="1221"/>
      <c r="O45" s="1221"/>
      <c r="P45" s="1221"/>
      <c r="Q45" s="1221"/>
      <c r="R45" s="1221"/>
    </row>
    <row r="46" spans="1:35" ht="18.75" customHeight="1" x14ac:dyDescent="0.3">
      <c r="A46" s="1133"/>
      <c r="B46" s="1221">
        <v>45200</v>
      </c>
      <c r="C46" s="1133"/>
      <c r="D46" s="1909" t="s">
        <v>698</v>
      </c>
      <c r="E46" s="1910"/>
      <c r="F46" s="1910"/>
      <c r="G46" s="1910"/>
      <c r="H46" s="1976"/>
      <c r="I46" s="1308" t="str">
        <f>IF('Annexe A'!$K$59=0,"",'Annexe A'!$K$59)</f>
        <v/>
      </c>
      <c r="J46" s="347"/>
      <c r="K46" s="347"/>
      <c r="L46" s="1308" t="str">
        <f>IF('Annexe A'!$L$59=0,"",'Annexe A'!$L$59)</f>
        <v/>
      </c>
      <c r="M46" s="347"/>
      <c r="N46" s="129"/>
      <c r="O46" s="347"/>
      <c r="P46" s="347"/>
      <c r="R46" s="3"/>
    </row>
    <row r="47" spans="1:35" ht="9" customHeight="1" x14ac:dyDescent="0.3">
      <c r="A47" s="1133"/>
      <c r="B47" s="1221"/>
      <c r="C47" s="1221"/>
      <c r="D47" s="1911"/>
      <c r="E47" s="1912"/>
      <c r="F47" s="1912"/>
      <c r="G47" s="1912"/>
      <c r="H47" s="1977"/>
      <c r="I47" s="957"/>
      <c r="J47" s="957"/>
      <c r="K47" s="957"/>
      <c r="L47" s="957"/>
      <c r="M47" s="347"/>
      <c r="N47" s="129"/>
      <c r="O47" s="347"/>
      <c r="P47" s="347"/>
      <c r="R47" s="3"/>
    </row>
    <row r="48" spans="1:35" ht="18.75" customHeight="1" x14ac:dyDescent="0.3">
      <c r="A48" s="1133"/>
      <c r="B48" s="1221">
        <v>45300</v>
      </c>
      <c r="C48" s="1133"/>
      <c r="D48" s="1909" t="s">
        <v>699</v>
      </c>
      <c r="E48" s="1910"/>
      <c r="F48" s="1910"/>
      <c r="G48" s="1910"/>
      <c r="H48" s="1976"/>
      <c r="I48" s="1308" t="str">
        <f>IF('Annexe A'!$K$60=0,"",'Annexe A'!$K$60)</f>
        <v/>
      </c>
      <c r="J48" s="347"/>
      <c r="K48" s="347"/>
      <c r="L48" s="1308" t="str">
        <f>IF('Annexe A'!$L$60=0,"",'Annexe A'!$L$60)</f>
        <v/>
      </c>
      <c r="M48" s="347"/>
      <c r="N48" s="129"/>
      <c r="O48" s="347"/>
      <c r="P48" s="347"/>
      <c r="R48" s="3"/>
    </row>
    <row r="49" spans="1:35" ht="11.15" customHeight="1" x14ac:dyDescent="0.25">
      <c r="A49" s="1133"/>
      <c r="B49" s="1221"/>
      <c r="C49" s="1221"/>
      <c r="D49" s="1911"/>
      <c r="E49" s="1912"/>
      <c r="F49" s="1912"/>
      <c r="G49" s="1912"/>
      <c r="H49" s="1977"/>
      <c r="I49" s="1221"/>
      <c r="J49" s="1221"/>
      <c r="K49" s="1221"/>
      <c r="L49" s="1221"/>
      <c r="M49" s="1221"/>
      <c r="N49" s="1221"/>
      <c r="O49" s="1221"/>
      <c r="P49" s="1221"/>
      <c r="Q49" s="1221"/>
      <c r="R49" s="1221"/>
    </row>
    <row r="50" spans="1:35" ht="18.75" customHeight="1" x14ac:dyDescent="0.3">
      <c r="A50" s="1133"/>
      <c r="B50" s="1221">
        <v>45400</v>
      </c>
      <c r="C50" s="1133"/>
      <c r="D50" s="1909" t="s">
        <v>700</v>
      </c>
      <c r="E50" s="1910"/>
      <c r="F50" s="1910"/>
      <c r="G50" s="1910"/>
      <c r="H50" s="1976"/>
      <c r="I50" s="1308" t="str">
        <f>IF('Annexe A'!$K$62=0,"",'Annexe A'!$K$62)</f>
        <v/>
      </c>
      <c r="J50" s="347"/>
      <c r="K50" s="347"/>
      <c r="L50" s="1308" t="str">
        <f>IF('Annexe A'!$L$62=0,"",'Annexe A'!$L$62)</f>
        <v/>
      </c>
      <c r="M50" s="347"/>
      <c r="N50" s="129"/>
      <c r="O50" s="347"/>
      <c r="P50" s="347"/>
      <c r="R50" s="3"/>
    </row>
    <row r="51" spans="1:35" ht="11.15" customHeight="1" x14ac:dyDescent="0.25">
      <c r="A51" s="1133"/>
      <c r="B51" s="1221"/>
      <c r="C51" s="1221"/>
      <c r="D51" s="1911"/>
      <c r="E51" s="1912"/>
      <c r="F51" s="1912"/>
      <c r="G51" s="1912"/>
      <c r="H51" s="1977"/>
      <c r="I51" s="1221"/>
      <c r="J51" s="1221"/>
      <c r="K51" s="1221"/>
      <c r="L51" s="1221"/>
      <c r="M51" s="1221"/>
      <c r="N51" s="1221"/>
      <c r="O51" s="1221"/>
      <c r="P51" s="1221"/>
      <c r="Q51" s="1221"/>
      <c r="R51" s="1221"/>
    </row>
    <row r="52" spans="1:35" ht="18.75" customHeight="1" x14ac:dyDescent="0.3">
      <c r="A52" s="1133"/>
      <c r="B52" s="1221">
        <v>45900</v>
      </c>
      <c r="C52" s="1133"/>
      <c r="D52" s="1133" t="s">
        <v>702</v>
      </c>
      <c r="E52" s="115"/>
      <c r="F52" s="115"/>
      <c r="G52" s="115"/>
      <c r="H52" s="1133"/>
      <c r="I52" s="1308" t="str">
        <f>IF('Annexe A'!$K$63=0,"",'Annexe A'!$K$63)</f>
        <v/>
      </c>
      <c r="J52" s="347"/>
      <c r="K52" s="347"/>
      <c r="L52" s="1308" t="str">
        <f>IF('Annexe A'!$L$63=0,"",'Annexe A'!$L$63)</f>
        <v/>
      </c>
      <c r="M52" s="347"/>
      <c r="N52" s="129"/>
      <c r="O52" s="347"/>
      <c r="P52" s="347"/>
      <c r="R52" s="3"/>
    </row>
    <row r="53" spans="1:35" ht="18.75" customHeight="1" x14ac:dyDescent="0.25">
      <c r="A53" s="48"/>
      <c r="B53" s="284">
        <v>45000</v>
      </c>
      <c r="C53" s="48"/>
      <c r="D53" s="48" t="s">
        <v>1152</v>
      </c>
      <c r="E53" s="115"/>
      <c r="F53" s="115"/>
      <c r="G53" s="115"/>
      <c r="H53" s="48"/>
      <c r="I53" s="164">
        <f>SUM(I44:I52)</f>
        <v>0</v>
      </c>
      <c r="J53" s="164"/>
      <c r="K53" s="164">
        <f>SUM(K44:K52)</f>
        <v>0</v>
      </c>
      <c r="L53" s="164">
        <f>SUM(L44:L52)</f>
        <v>0</v>
      </c>
      <c r="M53" s="164"/>
      <c r="N53" s="129"/>
      <c r="O53" s="164"/>
      <c r="P53" s="164"/>
      <c r="R53" s="3"/>
    </row>
    <row r="54" spans="1:35" ht="7.5" customHeight="1" x14ac:dyDescent="0.3">
      <c r="A54" s="1133"/>
      <c r="B54" s="1221"/>
      <c r="C54" s="1133"/>
      <c r="D54" s="1133"/>
      <c r="E54" s="115"/>
      <c r="F54" s="115"/>
      <c r="G54" s="115"/>
      <c r="H54" s="1133"/>
      <c r="I54" s="1184"/>
      <c r="J54" s="1184"/>
      <c r="K54" s="347"/>
      <c r="L54" s="1184"/>
      <c r="M54" s="1184"/>
      <c r="N54" s="129"/>
      <c r="O54" s="1184"/>
      <c r="P54" s="347"/>
      <c r="R54" s="3"/>
    </row>
    <row r="55" spans="1:35" ht="18.75" customHeight="1" x14ac:dyDescent="0.3">
      <c r="A55" s="1133"/>
      <c r="B55" s="1221">
        <v>46100</v>
      </c>
      <c r="C55" s="1133"/>
      <c r="D55" s="1133" t="s">
        <v>704</v>
      </c>
      <c r="E55" s="115"/>
      <c r="F55" s="115"/>
      <c r="G55" s="115"/>
      <c r="H55" s="1133"/>
      <c r="I55" s="1308" t="str">
        <f>IF('Annexe A'!$K$66=0,"",'Annexe A'!$K$66)</f>
        <v/>
      </c>
      <c r="J55" s="1308" t="str">
        <f>IF('Annexe A'!$K$66=0,"",'Annexe A'!$K$66)</f>
        <v/>
      </c>
      <c r="K55" s="347"/>
      <c r="L55" s="1308" t="str">
        <f>IF('Annexe A'!$L$66=0,"",'Annexe A'!$L$66)</f>
        <v/>
      </c>
      <c r="M55" s="1308" t="str">
        <f>IF('Annexe A'!$L$66=0,"",'Annexe A'!$L$66)</f>
        <v/>
      </c>
      <c r="N55" s="129"/>
      <c r="O55" s="1308" t="str">
        <f t="shared" ref="O55:O62" si="0">IF(AND($J55="",$M55=""),"",SUM($J55,$M55))</f>
        <v/>
      </c>
      <c r="P55" s="347"/>
      <c r="R55" s="3"/>
    </row>
    <row r="56" spans="1:35" ht="18.75" customHeight="1" x14ac:dyDescent="0.3">
      <c r="A56" s="1133"/>
      <c r="B56" s="1221">
        <v>46200</v>
      </c>
      <c r="C56" s="1133"/>
      <c r="D56" s="1133" t="s">
        <v>706</v>
      </c>
      <c r="E56" s="115"/>
      <c r="F56" s="115"/>
      <c r="G56" s="115"/>
      <c r="H56" s="1133"/>
      <c r="I56" s="1308" t="str">
        <f>IF('Annexe A'!$K$67=0,"",'Annexe A'!$K$67)</f>
        <v/>
      </c>
      <c r="J56" s="1308" t="str">
        <f>IF('Annexe A'!$K$67=0,"",'Annexe A'!$K$67)</f>
        <v/>
      </c>
      <c r="K56" s="347"/>
      <c r="L56" s="1308" t="str">
        <f>IF('Annexe A'!$L$67=0,"",'Annexe A'!$L$67)</f>
        <v/>
      </c>
      <c r="M56" s="1308" t="str">
        <f>IF('Annexe A'!$L$67=0,"",'Annexe A'!$L$67)</f>
        <v/>
      </c>
      <c r="N56" s="129"/>
      <c r="O56" s="1308" t="str">
        <f t="shared" si="0"/>
        <v/>
      </c>
      <c r="P56" s="347"/>
      <c r="R56" s="3"/>
    </row>
    <row r="57" spans="1:35" ht="18.75" customHeight="1" x14ac:dyDescent="0.3">
      <c r="A57" s="1133"/>
      <c r="B57" s="1221">
        <v>46300</v>
      </c>
      <c r="C57" s="1133"/>
      <c r="D57" s="1133" t="s">
        <v>708</v>
      </c>
      <c r="E57" s="115"/>
      <c r="F57" s="115"/>
      <c r="G57" s="115"/>
      <c r="H57" s="1133"/>
      <c r="I57" s="1308" t="str">
        <f>IF('Annexe A'!$K$68=0,"",'Annexe A'!$K$68)</f>
        <v/>
      </c>
      <c r="J57" s="1308" t="str">
        <f>IF('Annexe A'!$K$68=0,"",'Annexe A'!$K$68)</f>
        <v/>
      </c>
      <c r="K57" s="347"/>
      <c r="L57" s="1308" t="str">
        <f>IF('Annexe A'!$L$68=0,"",'Annexe A'!$L$68)</f>
        <v/>
      </c>
      <c r="M57" s="1308" t="str">
        <f>IF('Annexe A'!$L$68=0,"",'Annexe A'!$L$68)</f>
        <v/>
      </c>
      <c r="N57" s="129"/>
      <c r="O57" s="1308" t="str">
        <f t="shared" si="0"/>
        <v/>
      </c>
      <c r="P57" s="347"/>
      <c r="R57" s="3"/>
    </row>
    <row r="58" spans="1:35" ht="18.75" customHeight="1" x14ac:dyDescent="0.3">
      <c r="A58" s="1133"/>
      <c r="B58" s="1221">
        <v>46400</v>
      </c>
      <c r="C58" s="1133"/>
      <c r="D58" s="1133" t="s">
        <v>710</v>
      </c>
      <c r="E58" s="115"/>
      <c r="F58" s="115"/>
      <c r="G58" s="115"/>
      <c r="H58" s="1133"/>
      <c r="I58" s="1308" t="str">
        <f>IF('Annexe A'!$K$69=0,"",'Annexe A'!$K$69)</f>
        <v/>
      </c>
      <c r="J58" s="1308" t="str">
        <f>IF('Annexe A'!$K$69=0,"",'Annexe A'!$K$69)</f>
        <v/>
      </c>
      <c r="K58" s="347"/>
      <c r="L58" s="1308" t="str">
        <f>IF('Annexe A'!$L$69=0,"",'Annexe A'!$L$69)</f>
        <v/>
      </c>
      <c r="M58" s="1308" t="str">
        <f>IF('Annexe A'!$L$69=0,"",'Annexe A'!$L$69)</f>
        <v/>
      </c>
      <c r="N58" s="129"/>
      <c r="O58" s="1308" t="str">
        <f t="shared" si="0"/>
        <v/>
      </c>
      <c r="P58" s="347"/>
      <c r="R58" s="3"/>
    </row>
    <row r="59" spans="1:35" ht="18.75" customHeight="1" x14ac:dyDescent="0.3">
      <c r="A59" s="1133"/>
      <c r="B59" s="1221">
        <v>46500</v>
      </c>
      <c r="C59" s="1133"/>
      <c r="D59" s="1133" t="s">
        <v>712</v>
      </c>
      <c r="E59" s="115"/>
      <c r="F59" s="115"/>
      <c r="G59" s="115"/>
      <c r="H59" s="1133"/>
      <c r="I59" s="1308" t="str">
        <f>IF('Annexe A'!$K$70=0,"",'Annexe A'!$K$70)</f>
        <v/>
      </c>
      <c r="J59" s="1308" t="str">
        <f>IF('Annexe A'!$K$70=0,"",'Annexe A'!$K$70)</f>
        <v/>
      </c>
      <c r="K59" s="347"/>
      <c r="L59" s="1308" t="str">
        <f>IF('Annexe A'!$L$70=0,"",'Annexe A'!$L$70)</f>
        <v/>
      </c>
      <c r="M59" s="1308" t="str">
        <f>IF('Annexe A'!$L$70=0,"",'Annexe A'!$L$70)</f>
        <v/>
      </c>
      <c r="N59" s="129"/>
      <c r="O59" s="1308" t="str">
        <f t="shared" si="0"/>
        <v/>
      </c>
      <c r="P59" s="347"/>
      <c r="R59" s="3"/>
    </row>
    <row r="60" spans="1:35" ht="18.75" customHeight="1" x14ac:dyDescent="0.3">
      <c r="A60" s="1133"/>
      <c r="B60" s="1221">
        <v>46600</v>
      </c>
      <c r="C60" s="1133"/>
      <c r="D60" s="1133" t="s">
        <v>714</v>
      </c>
      <c r="E60" s="115"/>
      <c r="F60" s="115"/>
      <c r="G60" s="115"/>
      <c r="H60" s="1133"/>
      <c r="I60" s="1308" t="str">
        <f>IF('Annexe A'!$K$71=0,"",'Annexe A'!$K$71)</f>
        <v/>
      </c>
      <c r="J60" s="1308" t="str">
        <f>IF('Annexe A'!$K$71=0,"",'Annexe A'!$K$71)</f>
        <v/>
      </c>
      <c r="K60" s="347"/>
      <c r="L60" s="1308" t="str">
        <f>IF('Annexe A'!$L$71=0,"",'Annexe A'!$L$71)</f>
        <v/>
      </c>
      <c r="M60" s="1308" t="str">
        <f>IF('Annexe A'!$L$71=0,"",'Annexe A'!$L$71)</f>
        <v/>
      </c>
      <c r="N60" s="129"/>
      <c r="O60" s="1308" t="str">
        <f t="shared" si="0"/>
        <v/>
      </c>
      <c r="P60" s="347"/>
      <c r="R60" s="3"/>
    </row>
    <row r="61" spans="1:35" ht="18.75" customHeight="1" x14ac:dyDescent="0.3">
      <c r="A61" s="1133"/>
      <c r="B61" s="1221">
        <v>46700</v>
      </c>
      <c r="C61" s="1133"/>
      <c r="D61" s="1133" t="s">
        <v>716</v>
      </c>
      <c r="E61" s="115"/>
      <c r="F61" s="115"/>
      <c r="G61" s="115"/>
      <c r="H61" s="1133"/>
      <c r="I61" s="1308" t="str">
        <f>IF('Annexe A'!$K$72=0,"",'Annexe A'!$K$72)</f>
        <v/>
      </c>
      <c r="J61" s="1308" t="str">
        <f>IF('Annexe A'!$K$72=0,"",'Annexe A'!$K$72)</f>
        <v/>
      </c>
      <c r="K61" s="347"/>
      <c r="L61" s="1308" t="str">
        <f>IF('Annexe A'!$L$72=0,"",'Annexe A'!$L$72)</f>
        <v/>
      </c>
      <c r="M61" s="1308" t="str">
        <f>IF('Annexe A'!$L$72=0,"",'Annexe A'!$L$72)</f>
        <v/>
      </c>
      <c r="N61" s="129"/>
      <c r="O61" s="1308" t="str">
        <f t="shared" si="0"/>
        <v/>
      </c>
      <c r="P61" s="347"/>
      <c r="R61" s="3"/>
    </row>
    <row r="62" spans="1:35" ht="18.75" customHeight="1" x14ac:dyDescent="0.3">
      <c r="A62" s="1133"/>
      <c r="B62" s="1221">
        <v>46800</v>
      </c>
      <c r="C62" s="1133"/>
      <c r="D62" s="1133" t="s">
        <v>718</v>
      </c>
      <c r="E62" s="115"/>
      <c r="F62" s="115"/>
      <c r="G62" s="115"/>
      <c r="H62" s="1133"/>
      <c r="I62" s="1308" t="str">
        <f>IF('Annexe A'!$K$73=0,"",'Annexe A'!$K$73)</f>
        <v/>
      </c>
      <c r="J62" s="1308" t="str">
        <f>IF('Annexe A'!$K$73=0,"",'Annexe A'!$K$73)</f>
        <v/>
      </c>
      <c r="K62" s="347"/>
      <c r="L62" s="1308" t="str">
        <f>IF('Annexe A'!$L$73=0,"",'Annexe A'!$L$73)</f>
        <v/>
      </c>
      <c r="M62" s="1308" t="str">
        <f>IF('Annexe A'!$L$73=0,"",'Annexe A'!$L$73)</f>
        <v/>
      </c>
      <c r="N62" s="129"/>
      <c r="O62" s="1308" t="str">
        <f t="shared" si="0"/>
        <v/>
      </c>
      <c r="P62" s="347"/>
      <c r="R62" s="3"/>
    </row>
    <row r="63" spans="1:35" ht="18.75" customHeight="1" x14ac:dyDescent="0.25">
      <c r="A63" s="1133"/>
      <c r="B63" s="284">
        <v>46000</v>
      </c>
      <c r="C63" s="48"/>
      <c r="D63" s="48" t="s">
        <v>703</v>
      </c>
      <c r="E63" s="115"/>
      <c r="F63" s="115"/>
      <c r="G63" s="115"/>
      <c r="H63" s="1133"/>
      <c r="I63" s="164">
        <f>SUM(I55:I62)</f>
        <v>0</v>
      </c>
      <c r="J63" s="164">
        <f>SUM(J55:J62)</f>
        <v>0</v>
      </c>
      <c r="K63" s="164"/>
      <c r="L63" s="164">
        <f>SUM(L55:L62)</f>
        <v>0</v>
      </c>
      <c r="M63" s="164">
        <f>SUM(M55:M62)</f>
        <v>0</v>
      </c>
      <c r="N63" s="164"/>
      <c r="O63" s="164">
        <f>SUM(O55:O62)</f>
        <v>0</v>
      </c>
      <c r="P63" s="164"/>
      <c r="R63" s="3"/>
    </row>
    <row r="64" spans="1:35" ht="7.5" customHeight="1" x14ac:dyDescent="0.3">
      <c r="A64" s="1133"/>
      <c r="B64" s="1221"/>
      <c r="C64" s="1133"/>
      <c r="D64" s="1133"/>
      <c r="E64" s="115"/>
      <c r="F64" s="115"/>
      <c r="G64" s="115"/>
      <c r="H64" s="115"/>
      <c r="I64" s="185"/>
      <c r="J64" s="185"/>
      <c r="K64" s="347"/>
      <c r="L64" s="185"/>
      <c r="M64" s="185"/>
      <c r="N64" s="129"/>
      <c r="O64" s="185"/>
      <c r="P64" s="347"/>
      <c r="Q64" s="3"/>
      <c r="R64" s="3"/>
      <c r="S64" s="3"/>
      <c r="T64" s="3"/>
      <c r="U64" s="3"/>
      <c r="V64" s="3"/>
      <c r="W64" s="3"/>
      <c r="X64" s="3"/>
      <c r="Y64" s="3"/>
      <c r="Z64" s="3"/>
      <c r="AA64" s="3"/>
      <c r="AB64" s="3"/>
      <c r="AC64" s="3"/>
      <c r="AD64" s="3"/>
      <c r="AE64" s="3"/>
      <c r="AF64" s="3"/>
      <c r="AG64" s="3"/>
      <c r="AH64" s="3"/>
      <c r="AI64" s="3"/>
    </row>
    <row r="65" spans="1:35" ht="18.75" customHeight="1" x14ac:dyDescent="0.3">
      <c r="A65" s="1133"/>
      <c r="B65" s="1221">
        <v>47100</v>
      </c>
      <c r="C65" s="1133"/>
      <c r="D65" s="1133" t="s">
        <v>1407</v>
      </c>
      <c r="E65" s="115"/>
      <c r="F65" s="115"/>
      <c r="G65" s="115"/>
      <c r="H65" s="1133"/>
      <c r="I65" s="1133"/>
      <c r="J65" s="1308" t="str">
        <f>IF(AND('Annexe A'!$K$46="",'Annexe A'!$K$185=""),"",'Annexe A'!$K$46-'Annexe A'!$K$185-'Annexe D'!R90)</f>
        <v/>
      </c>
      <c r="K65" s="347"/>
      <c r="L65" s="1133"/>
      <c r="M65" s="1308" t="str">
        <f>IF(AND('Annexe A'!$L$46="",'Annexe A'!$L$185=""),"",'Annexe A'!$L$46-'Annexe A'!$L$185-'Annexe D'!R91)</f>
        <v/>
      </c>
      <c r="N65" s="129"/>
      <c r="O65" s="1308" t="str">
        <f>IF(AND($J65="",$M65=""),"",SUM($J65,$M65))</f>
        <v/>
      </c>
      <c r="P65" s="347"/>
      <c r="Q65" s="3"/>
      <c r="R65" s="3"/>
      <c r="S65" s="3"/>
      <c r="T65" s="3"/>
      <c r="U65" s="3"/>
      <c r="V65" s="3"/>
      <c r="W65" s="3"/>
      <c r="X65" s="3"/>
      <c r="Y65" s="3"/>
      <c r="Z65" s="3"/>
      <c r="AA65" s="3"/>
      <c r="AB65" s="3"/>
      <c r="AC65" s="3"/>
      <c r="AD65" s="3"/>
      <c r="AE65" s="3"/>
      <c r="AF65" s="3"/>
      <c r="AG65" s="3"/>
      <c r="AH65" s="3"/>
      <c r="AI65" s="3"/>
    </row>
    <row r="66" spans="1:35" ht="18.75" customHeight="1" x14ac:dyDescent="0.3">
      <c r="A66" s="1133"/>
      <c r="B66" s="1221">
        <v>47200</v>
      </c>
      <c r="C66" s="1133"/>
      <c r="D66" s="1133" t="s">
        <v>693</v>
      </c>
      <c r="E66" s="115"/>
      <c r="F66" s="115"/>
      <c r="G66" s="115"/>
      <c r="H66" s="1133"/>
      <c r="I66" s="1133"/>
      <c r="J66" s="1308" t="str">
        <f>IF('Annexe D'!$R$75=0,"",'Annexe D'!$R$75)</f>
        <v/>
      </c>
      <c r="K66" s="347"/>
      <c r="L66" s="1133"/>
      <c r="M66" s="1133"/>
      <c r="N66" s="129"/>
      <c r="O66" s="1308" t="str">
        <f>IF(AND($J66="",$M66=""),"",SUM($J66,$M66))</f>
        <v/>
      </c>
      <c r="P66" s="347"/>
      <c r="Q66" s="3"/>
      <c r="R66" s="3"/>
      <c r="S66" s="3"/>
      <c r="T66" s="3"/>
      <c r="U66" s="3"/>
      <c r="V66" s="3"/>
      <c r="W66" s="3"/>
      <c r="X66" s="3"/>
      <c r="Y66" s="3"/>
      <c r="Z66" s="3"/>
      <c r="AA66" s="3"/>
      <c r="AB66" s="3"/>
      <c r="AC66" s="3"/>
      <c r="AD66" s="3"/>
      <c r="AE66" s="3"/>
      <c r="AF66" s="3"/>
      <c r="AG66" s="3"/>
      <c r="AH66" s="3"/>
      <c r="AI66" s="3"/>
    </row>
    <row r="67" spans="1:35" ht="18.75" customHeight="1" x14ac:dyDescent="0.3">
      <c r="A67" s="48"/>
      <c r="B67" s="284">
        <v>47000</v>
      </c>
      <c r="C67" s="48"/>
      <c r="D67" s="48" t="s">
        <v>690</v>
      </c>
      <c r="E67" s="115"/>
      <c r="F67" s="115"/>
      <c r="G67" s="115"/>
      <c r="H67" s="48"/>
      <c r="I67" s="164"/>
      <c r="J67" s="164">
        <f>SUM(J65,J66)</f>
        <v>0</v>
      </c>
      <c r="K67" s="347"/>
      <c r="L67" s="164"/>
      <c r="M67" s="164">
        <f>SUM(M65,M66)</f>
        <v>0</v>
      </c>
      <c r="N67" s="164"/>
      <c r="O67" s="164">
        <f>SUM(O65,O66)</f>
        <v>0</v>
      </c>
      <c r="P67" s="347"/>
      <c r="Q67" s="3"/>
      <c r="R67" s="3"/>
      <c r="S67" s="3"/>
      <c r="T67" s="3"/>
      <c r="U67" s="3"/>
      <c r="V67" s="3"/>
      <c r="W67" s="3"/>
      <c r="X67" s="3"/>
      <c r="Y67" s="3"/>
      <c r="Z67" s="3"/>
      <c r="AA67" s="3"/>
      <c r="AB67" s="3"/>
      <c r="AC67" s="3"/>
      <c r="AD67" s="3"/>
      <c r="AE67" s="3"/>
      <c r="AF67" s="3"/>
      <c r="AG67" s="3"/>
      <c r="AH67" s="3"/>
      <c r="AI67" s="3"/>
    </row>
    <row r="68" spans="1:35" ht="12" customHeight="1" x14ac:dyDescent="0.3">
      <c r="A68" s="1133"/>
      <c r="B68" s="1221"/>
      <c r="C68" s="1133"/>
      <c r="D68" s="1133"/>
      <c r="E68" s="115"/>
      <c r="F68" s="115"/>
      <c r="G68" s="115"/>
      <c r="H68" s="1133"/>
      <c r="I68" s="1184"/>
      <c r="J68" s="1184"/>
      <c r="K68" s="347"/>
      <c r="L68" s="1184"/>
      <c r="M68" s="1184"/>
      <c r="N68" s="1184"/>
      <c r="O68" s="1184"/>
      <c r="P68" s="347"/>
      <c r="R68" s="3"/>
    </row>
    <row r="69" spans="1:35" ht="18.75" customHeight="1" x14ac:dyDescent="0.25">
      <c r="A69" s="1133"/>
      <c r="B69" s="284">
        <v>40000</v>
      </c>
      <c r="C69" s="48" t="s">
        <v>1153</v>
      </c>
      <c r="D69" s="1133"/>
      <c r="E69" s="115"/>
      <c r="F69" s="115"/>
      <c r="G69" s="115"/>
      <c r="H69" s="1133"/>
      <c r="I69" s="164">
        <f>SUM(I19,I25,I40,I42,I53,I63,I67)</f>
        <v>0</v>
      </c>
      <c r="J69" s="164">
        <f>SUM(J19,J25,J40,J42,J53,J63,J67)</f>
        <v>0</v>
      </c>
      <c r="K69" s="164"/>
      <c r="L69" s="164">
        <f>SUM(L19,L25,L40,L42,L53,L63,L67)</f>
        <v>0</v>
      </c>
      <c r="M69" s="164">
        <f>SUM(M19,M25,M40,M42,M53,M63,M67)</f>
        <v>0</v>
      </c>
      <c r="N69" s="164"/>
      <c r="O69" s="164">
        <f>SUM(O19,O25,O40,O42,O53,O63,O67)</f>
        <v>0</v>
      </c>
      <c r="P69" s="164"/>
      <c r="R69" s="3"/>
    </row>
    <row r="70" spans="1:35" ht="14.25" customHeight="1" x14ac:dyDescent="0.3">
      <c r="A70" s="1133"/>
      <c r="B70" s="1221"/>
      <c r="C70" s="1133"/>
      <c r="D70" s="1133"/>
      <c r="E70" s="115"/>
      <c r="F70" s="115"/>
      <c r="G70" s="115"/>
      <c r="H70" s="1133"/>
      <c r="I70" s="1184"/>
      <c r="J70" s="1184"/>
      <c r="K70" s="347"/>
      <c r="L70" s="1184"/>
      <c r="M70" s="1184"/>
      <c r="N70" s="129"/>
      <c r="O70" s="1184"/>
      <c r="P70" s="347"/>
      <c r="R70" s="3"/>
    </row>
    <row r="71" spans="1:35" ht="18.75" customHeight="1" x14ac:dyDescent="0.3">
      <c r="A71" s="48"/>
      <c r="B71" s="284"/>
      <c r="C71" s="365" t="s">
        <v>1013</v>
      </c>
      <c r="D71" s="48"/>
      <c r="E71" s="115"/>
      <c r="F71" s="115"/>
      <c r="G71" s="115"/>
      <c r="H71" s="48"/>
      <c r="I71" s="164"/>
      <c r="J71" s="164"/>
      <c r="K71" s="347"/>
      <c r="L71" s="164"/>
      <c r="M71" s="164"/>
      <c r="N71" s="129"/>
      <c r="O71" s="164"/>
      <c r="P71" s="347"/>
      <c r="R71" s="3"/>
    </row>
    <row r="72" spans="1:35" ht="7.5" customHeight="1" x14ac:dyDescent="0.3">
      <c r="A72" s="1133"/>
      <c r="B72" s="1221"/>
      <c r="C72" s="1133"/>
      <c r="D72" s="1133"/>
      <c r="E72" s="115"/>
      <c r="F72" s="115"/>
      <c r="G72" s="115"/>
      <c r="H72" s="1133"/>
      <c r="I72" s="1184"/>
      <c r="J72" s="1184"/>
      <c r="K72" s="347"/>
      <c r="L72" s="1184"/>
      <c r="M72" s="1184"/>
      <c r="N72" s="129"/>
      <c r="O72" s="1184"/>
      <c r="P72" s="347"/>
      <c r="R72" s="3"/>
    </row>
    <row r="73" spans="1:35" ht="18.75" customHeight="1" x14ac:dyDescent="0.3">
      <c r="A73" s="1133"/>
      <c r="B73" s="1221">
        <v>51100</v>
      </c>
      <c r="C73" s="1133"/>
      <c r="D73" s="1133" t="s">
        <v>722</v>
      </c>
      <c r="E73" s="115"/>
      <c r="F73" s="115"/>
      <c r="G73" s="115"/>
      <c r="H73" s="1133"/>
      <c r="I73" s="1308" t="str">
        <f>IF('Annexe A'!$K$80=0,"",'Annexe A'!$K$80)</f>
        <v/>
      </c>
      <c r="J73" s="1308" t="str">
        <f>IF('Annexe A'!$K$80=0,"",'Annexe A'!$K$80)</f>
        <v/>
      </c>
      <c r="K73" s="347"/>
      <c r="L73" s="1308" t="str">
        <f>IF('Annexe A'!$L$80=0,"",'Annexe A'!$L$80)</f>
        <v/>
      </c>
      <c r="M73" s="1308" t="str">
        <f>IF('Annexe A'!$L$80=0,"",'Annexe A'!$L$80)</f>
        <v/>
      </c>
      <c r="N73" s="129"/>
      <c r="O73" s="1308" t="str">
        <f>IF(AND($J73="",$M73=""),"",SUM($J73,$M73))</f>
        <v/>
      </c>
      <c r="P73" s="347"/>
      <c r="R73" s="3"/>
    </row>
    <row r="74" spans="1:35" ht="18.75" customHeight="1" x14ac:dyDescent="0.3">
      <c r="A74" s="1133"/>
      <c r="B74" s="1221">
        <v>51200</v>
      </c>
      <c r="C74" s="1133"/>
      <c r="D74" s="1133" t="s">
        <v>724</v>
      </c>
      <c r="E74" s="115"/>
      <c r="F74" s="115"/>
      <c r="G74" s="115"/>
      <c r="H74" s="1133"/>
      <c r="I74" s="1308" t="str">
        <f>IF('Annexe A'!$K$81=0,"",'Annexe A'!$K$81)</f>
        <v/>
      </c>
      <c r="J74" s="1308" t="str">
        <f>IF('Annexe A'!$K$81=0,"",'Annexe A'!$K$81)</f>
        <v/>
      </c>
      <c r="K74" s="347"/>
      <c r="L74" s="1308" t="str">
        <f>IF('Annexe A'!$L$81=0,"",'Annexe A'!$L$81)</f>
        <v/>
      </c>
      <c r="M74" s="1308" t="str">
        <f>IF('Annexe A'!$L$81=0,"",'Annexe A'!$L$81)</f>
        <v/>
      </c>
      <c r="N74" s="129"/>
      <c r="O74" s="1308" t="str">
        <f>IF(AND($J74="",$M74=""),"",SUM($J74,$M74))</f>
        <v/>
      </c>
      <c r="P74" s="347"/>
      <c r="R74" s="3"/>
    </row>
    <row r="75" spans="1:35" ht="18.75" customHeight="1" x14ac:dyDescent="0.3">
      <c r="A75" s="1133"/>
      <c r="B75" s="1221">
        <v>51300</v>
      </c>
      <c r="C75" s="1133"/>
      <c r="D75" s="1133" t="s">
        <v>726</v>
      </c>
      <c r="E75" s="115"/>
      <c r="F75" s="115"/>
      <c r="G75" s="115"/>
      <c r="H75" s="1133"/>
      <c r="I75" s="1308" t="str">
        <f>IF('Annexe A'!$K$82=0,"",'Annexe A'!$K$82)</f>
        <v/>
      </c>
      <c r="J75" s="1308" t="str">
        <f>IF('Annexe A'!$K$82=0,"",'Annexe A'!$K$82)</f>
        <v/>
      </c>
      <c r="K75" s="347"/>
      <c r="L75" s="1308" t="str">
        <f>IF('Annexe A'!$L$82=0,"",'Annexe A'!$L$82)</f>
        <v/>
      </c>
      <c r="M75" s="1308" t="str">
        <f>IF('Annexe A'!$L$82=0,"",'Annexe A'!$L$82)</f>
        <v/>
      </c>
      <c r="N75" s="129"/>
      <c r="O75" s="1308" t="str">
        <f>IF(AND($J75="",$M75=""),"",SUM($J75,$M75))</f>
        <v/>
      </c>
      <c r="P75" s="347"/>
      <c r="R75" s="3"/>
    </row>
    <row r="76" spans="1:35" ht="18.75" customHeight="1" x14ac:dyDescent="0.3">
      <c r="A76" s="1133"/>
      <c r="B76" s="1221">
        <v>51400</v>
      </c>
      <c r="C76" s="1133"/>
      <c r="D76" s="1133" t="s">
        <v>728</v>
      </c>
      <c r="E76" s="115"/>
      <c r="F76" s="115"/>
      <c r="G76" s="115"/>
      <c r="H76" s="1133"/>
      <c r="I76" s="1308" t="str">
        <f>IF('Annexe A'!$K$83=0,"",'Annexe A'!$K$83)</f>
        <v/>
      </c>
      <c r="J76" s="1308" t="str">
        <f>IF('Annexe A'!$K$83=0,"",'Annexe A'!$K$83)</f>
        <v/>
      </c>
      <c r="K76" s="347"/>
      <c r="L76" s="1308" t="str">
        <f>IF('Annexe A'!$L$83=0,"",'Annexe A'!$L$83)</f>
        <v/>
      </c>
      <c r="M76" s="1308" t="str">
        <f>IF('Annexe A'!$L$83=0,"",'Annexe A'!$L$83)</f>
        <v/>
      </c>
      <c r="N76" s="129"/>
      <c r="O76" s="1308" t="str">
        <f>IF(AND($J76="",$M76=""),"",SUM($J76,$M76))</f>
        <v/>
      </c>
      <c r="P76" s="347"/>
      <c r="R76" s="3"/>
    </row>
    <row r="77" spans="1:35" ht="18.75" customHeight="1" x14ac:dyDescent="0.3">
      <c r="A77" s="48"/>
      <c r="B77" s="284">
        <v>51000</v>
      </c>
      <c r="C77" s="48"/>
      <c r="D77" s="48" t="s">
        <v>721</v>
      </c>
      <c r="E77" s="115"/>
      <c r="F77" s="115"/>
      <c r="G77" s="115"/>
      <c r="H77" s="48"/>
      <c r="I77" s="164">
        <f>SUM(I73:I76)</f>
        <v>0</v>
      </c>
      <c r="J77" s="164">
        <f>SUM(J73:J76)</f>
        <v>0</v>
      </c>
      <c r="K77" s="347"/>
      <c r="L77" s="164">
        <f>SUM(L73:L76)</f>
        <v>0</v>
      </c>
      <c r="M77" s="164">
        <f>SUM(M73:M76)</f>
        <v>0</v>
      </c>
      <c r="N77" s="164"/>
      <c r="O77" s="164">
        <f>SUM(O73:O76)</f>
        <v>0</v>
      </c>
      <c r="P77" s="347"/>
      <c r="R77" s="3"/>
    </row>
    <row r="78" spans="1:35" ht="7.5" customHeight="1" x14ac:dyDescent="0.3">
      <c r="A78" s="1133"/>
      <c r="B78" s="1221"/>
      <c r="C78" s="1133"/>
      <c r="D78" s="1133"/>
      <c r="E78" s="115"/>
      <c r="F78" s="115"/>
      <c r="G78" s="115"/>
      <c r="H78" s="1133"/>
      <c r="I78" s="1184"/>
      <c r="J78" s="1184"/>
      <c r="K78" s="347"/>
      <c r="L78" s="1184"/>
      <c r="M78" s="1184"/>
      <c r="N78" s="129"/>
      <c r="O78" s="1184"/>
      <c r="P78" s="347"/>
      <c r="R78" s="3"/>
    </row>
    <row r="79" spans="1:35" ht="18.75" customHeight="1" x14ac:dyDescent="0.3">
      <c r="A79" s="1133"/>
      <c r="B79" s="1221">
        <v>52100</v>
      </c>
      <c r="C79" s="1133"/>
      <c r="D79" s="1133" t="s">
        <v>731</v>
      </c>
      <c r="E79" s="115"/>
      <c r="F79" s="115"/>
      <c r="G79" s="115"/>
      <c r="H79" s="1133"/>
      <c r="I79" s="1308" t="str">
        <f>IF('Annexe A'!$K$86=0,"",'Annexe A'!$K$86)</f>
        <v/>
      </c>
      <c r="J79" s="1308" t="str">
        <f>IF('Annexe A'!$K$86=0,"",'Annexe A'!$K$86)</f>
        <v/>
      </c>
      <c r="K79" s="347"/>
      <c r="L79" s="1308" t="str">
        <f>IF('Annexe A'!$L$86=0,"",'Annexe A'!$L$86)</f>
        <v/>
      </c>
      <c r="M79" s="1308" t="str">
        <f>IF('Annexe A'!$L$86=0,"",'Annexe A'!$L$86)</f>
        <v/>
      </c>
      <c r="N79" s="129"/>
      <c r="O79" s="1308" t="str">
        <f>IF(AND($J79="",$M79=""),"",SUM($J79,$M79))</f>
        <v/>
      </c>
      <c r="P79" s="347"/>
      <c r="R79" s="3"/>
    </row>
    <row r="80" spans="1:35" ht="18.75" customHeight="1" x14ac:dyDescent="0.3">
      <c r="A80" s="1133"/>
      <c r="B80" s="1221">
        <v>52200</v>
      </c>
      <c r="C80" s="1133"/>
      <c r="D80" s="1133" t="s">
        <v>733</v>
      </c>
      <c r="E80" s="115"/>
      <c r="F80" s="115"/>
      <c r="G80" s="115"/>
      <c r="H80" s="1133"/>
      <c r="I80" s="1308" t="str">
        <f>IF('Annexe A'!$K$87=0,"",'Annexe A'!$K$87)</f>
        <v/>
      </c>
      <c r="J80" s="1308" t="str">
        <f>IF('Annexe A'!$K$87=0,"",'Annexe A'!$K$87)</f>
        <v/>
      </c>
      <c r="K80" s="347"/>
      <c r="L80" s="1308" t="str">
        <f>IF('Annexe A'!$L$87=0,"",'Annexe A'!$L$87)</f>
        <v/>
      </c>
      <c r="M80" s="1308" t="str">
        <f>IF('Annexe A'!$L$87=0,"",'Annexe A'!$L$87)</f>
        <v/>
      </c>
      <c r="N80" s="129"/>
      <c r="O80" s="1308" t="str">
        <f>IF(AND($J80="",$M80=""),"",SUM($J80,$M80))</f>
        <v/>
      </c>
      <c r="P80" s="347"/>
      <c r="R80" s="3"/>
    </row>
    <row r="81" spans="1:35" ht="18.75" customHeight="1" x14ac:dyDescent="0.3">
      <c r="A81" s="1133"/>
      <c r="B81" s="1221">
        <v>52300</v>
      </c>
      <c r="C81" s="1133"/>
      <c r="D81" s="1133" t="s">
        <v>735</v>
      </c>
      <c r="E81" s="115"/>
      <c r="F81" s="115"/>
      <c r="G81" s="115"/>
      <c r="H81" s="1133"/>
      <c r="I81" s="1308" t="str">
        <f>IF('Annexe A'!$K$88=0,"",'Annexe A'!$K$88)</f>
        <v/>
      </c>
      <c r="J81" s="1308" t="str">
        <f>IF('Annexe A'!$K$88=0,"",'Annexe A'!$K$88)</f>
        <v/>
      </c>
      <c r="K81" s="347"/>
      <c r="L81" s="1308" t="str">
        <f>IF('Annexe A'!$L$88=0,"",'Annexe A'!$L$88)</f>
        <v/>
      </c>
      <c r="M81" s="1308" t="str">
        <f>IF('Annexe A'!$L$88=0,"",'Annexe A'!$L$88)</f>
        <v/>
      </c>
      <c r="N81" s="129"/>
      <c r="O81" s="1308" t="str">
        <f>IF(AND($J81="",$M81=""),"",SUM($J81,$M81))</f>
        <v/>
      </c>
      <c r="P81" s="347"/>
      <c r="R81" s="3"/>
    </row>
    <row r="82" spans="1:35" ht="18.75" customHeight="1" x14ac:dyDescent="0.3">
      <c r="A82" s="1133"/>
      <c r="B82" s="1221">
        <v>52400</v>
      </c>
      <c r="C82" s="1133"/>
      <c r="D82" s="1133" t="s">
        <v>1366</v>
      </c>
      <c r="E82" s="115"/>
      <c r="F82" s="115"/>
      <c r="G82" s="115"/>
      <c r="H82" s="1133"/>
      <c r="I82" s="1308" t="str">
        <f>IF('Annexe A'!$K$89=0,"",'Annexe A'!$K$89)</f>
        <v/>
      </c>
      <c r="J82" s="1308" t="str">
        <f>IF('Annexe A'!$K$89=0,"",'Annexe A'!$K$89)</f>
        <v/>
      </c>
      <c r="K82" s="347"/>
      <c r="L82" s="1308" t="str">
        <f>IF('Annexe A'!$L$89=0,"",'Annexe A'!$L$89)</f>
        <v/>
      </c>
      <c r="M82" s="1308" t="str">
        <f>IF('Annexe A'!$L$89=0,"",'Annexe A'!$L$89)</f>
        <v/>
      </c>
      <c r="N82" s="129"/>
      <c r="O82" s="1308" t="str">
        <f>IF(AND($J82="",$M82=""),"",SUM($J82,$M82))</f>
        <v/>
      </c>
      <c r="P82" s="347"/>
      <c r="R82" s="3"/>
    </row>
    <row r="83" spans="1:35" ht="18.75" customHeight="1" collapsed="1" x14ac:dyDescent="0.25">
      <c r="A83" s="1351"/>
      <c r="B83" s="1350">
        <v>52500</v>
      </c>
      <c r="C83" s="1351"/>
      <c r="D83" s="1351" t="s">
        <v>739</v>
      </c>
      <c r="E83" s="388"/>
      <c r="F83" s="388"/>
      <c r="G83" s="388"/>
      <c r="H83" s="1351"/>
      <c r="I83" s="1352">
        <f>SUM(I84:I85)</f>
        <v>0</v>
      </c>
      <c r="J83" s="1352">
        <f>SUM(J84:J85)</f>
        <v>0</v>
      </c>
      <c r="K83" s="1352"/>
      <c r="L83" s="1352">
        <f>SUM(L84:L85)</f>
        <v>0</v>
      </c>
      <c r="M83" s="1352">
        <f>SUM(M84:M85)</f>
        <v>0</v>
      </c>
      <c r="N83" s="1352"/>
      <c r="O83" s="1352">
        <f>SUM(O84:O85)</f>
        <v>0</v>
      </c>
      <c r="P83" s="1352"/>
      <c r="Q83" s="713"/>
      <c r="R83" s="3"/>
      <c r="S83" s="713"/>
      <c r="T83" s="713"/>
      <c r="U83" s="713"/>
      <c r="V83" s="713"/>
      <c r="W83" s="713"/>
      <c r="X83" s="713"/>
      <c r="Y83" s="713"/>
      <c r="Z83" s="713"/>
      <c r="AA83" s="713"/>
      <c r="AB83" s="713"/>
      <c r="AC83" s="713"/>
      <c r="AD83" s="713"/>
      <c r="AE83" s="713"/>
      <c r="AF83" s="713"/>
      <c r="AG83" s="713"/>
      <c r="AH83" s="713"/>
      <c r="AI83" s="713"/>
    </row>
    <row r="84" spans="1:35" ht="18" hidden="1" customHeight="1" outlineLevel="1" thickBot="1" x14ac:dyDescent="0.35">
      <c r="A84" s="1299"/>
      <c r="B84" s="1300">
        <v>52510</v>
      </c>
      <c r="C84" s="1301"/>
      <c r="D84" s="1301"/>
      <c r="E84" s="1301" t="s">
        <v>741</v>
      </c>
      <c r="F84" s="356"/>
      <c r="G84" s="357"/>
      <c r="H84" s="358"/>
      <c r="I84" s="1388" t="str">
        <f>IF('Annexe A'!$K$91=0,"",'Annexe A'!$K$91)</f>
        <v/>
      </c>
      <c r="J84" s="1388" t="str">
        <f>IF('Annexe A'!$K$91=0,"",'Annexe A'!$K$91)</f>
        <v/>
      </c>
      <c r="K84" s="355"/>
      <c r="L84" s="1388" t="str">
        <f>IF('Annexe A'!$L$91=0,"",'Annexe A'!$L$91)</f>
        <v/>
      </c>
      <c r="M84" s="1388" t="str">
        <f>IF('Annexe A'!$L$91=0,"",'Annexe A'!$L$91)</f>
        <v/>
      </c>
      <c r="N84" s="355"/>
      <c r="O84" s="1388" t="str">
        <f>IF(AND($J84="",$M84=""),"",SUM($J84,$M84))</f>
        <v/>
      </c>
      <c r="P84" s="913"/>
      <c r="Q84" s="468"/>
      <c r="R84" s="3"/>
      <c r="S84" s="468"/>
      <c r="T84" s="468"/>
      <c r="U84" s="468"/>
      <c r="V84" s="468"/>
      <c r="W84" s="468"/>
      <c r="X84" s="468"/>
      <c r="Y84" s="468"/>
      <c r="Z84" s="468"/>
      <c r="AA84" s="468"/>
      <c r="AB84" s="468"/>
      <c r="AC84" s="468"/>
      <c r="AD84" s="468"/>
      <c r="AE84" s="468"/>
      <c r="AF84" s="468"/>
      <c r="AG84" s="468"/>
      <c r="AH84" s="3"/>
      <c r="AI84" s="3"/>
    </row>
    <row r="85" spans="1:35" ht="18.75" hidden="1" customHeight="1" outlineLevel="1" thickBot="1" x14ac:dyDescent="0.35">
      <c r="A85" s="1299"/>
      <c r="B85" s="1300">
        <v>52520</v>
      </c>
      <c r="C85" s="1301"/>
      <c r="D85" s="1301"/>
      <c r="E85" s="1301" t="s">
        <v>743</v>
      </c>
      <c r="F85" s="356"/>
      <c r="G85" s="357"/>
      <c r="H85" s="358"/>
      <c r="I85" s="1388" t="str">
        <f>IF('Annexe A'!$K$92=0,"",'Annexe A'!$K$92)</f>
        <v/>
      </c>
      <c r="J85" s="355"/>
      <c r="K85" s="355"/>
      <c r="L85" s="1388" t="str">
        <f>IF('Annexe A'!$L$92=0,"",'Annexe A'!$L$92)</f>
        <v/>
      </c>
      <c r="M85" s="355"/>
      <c r="N85" s="355"/>
      <c r="O85" s="355"/>
      <c r="P85" s="868"/>
      <c r="Q85" s="468"/>
      <c r="R85" s="3"/>
      <c r="S85" s="468"/>
      <c r="T85" s="468"/>
      <c r="U85" s="468"/>
      <c r="V85" s="468"/>
      <c r="W85" s="468"/>
      <c r="X85" s="468"/>
      <c r="Y85" s="468"/>
      <c r="Z85" s="468"/>
      <c r="AA85" s="468"/>
      <c r="AB85" s="468"/>
      <c r="AC85" s="468"/>
      <c r="AD85" s="468"/>
      <c r="AE85" s="468"/>
      <c r="AF85" s="468"/>
      <c r="AG85" s="468"/>
      <c r="AH85" s="3"/>
      <c r="AI85" s="3"/>
    </row>
    <row r="86" spans="1:35" ht="18.75" customHeight="1" x14ac:dyDescent="0.3">
      <c r="A86" s="1182"/>
      <c r="B86" s="1307">
        <v>52600</v>
      </c>
      <c r="C86" s="1182"/>
      <c r="D86" s="1182" t="s">
        <v>745</v>
      </c>
      <c r="E86" s="761"/>
      <c r="F86" s="761"/>
      <c r="G86" s="761"/>
      <c r="H86" s="1182"/>
      <c r="I86" s="1308" t="str">
        <f>IF('Annexe A'!$K$93=0,"",'Annexe A'!$K$93)</f>
        <v/>
      </c>
      <c r="J86" s="1308" t="str">
        <f>IF('Annexe A'!$K$93=0,"",'Annexe A'!$K$93)</f>
        <v/>
      </c>
      <c r="K86" s="347"/>
      <c r="L86" s="1308" t="str">
        <f>IF('Annexe A'!$L$93=0,"",'Annexe A'!$L$93)</f>
        <v/>
      </c>
      <c r="M86" s="1308" t="str">
        <f>IF('Annexe A'!$L$93=0,"",'Annexe A'!$L$93)</f>
        <v/>
      </c>
      <c r="N86" s="129"/>
      <c r="O86" s="1308" t="str">
        <f>IF(AND($J86="",$M86=""),"",SUM($J86,$M86))</f>
        <v/>
      </c>
      <c r="P86" s="347"/>
      <c r="R86" s="3"/>
    </row>
    <row r="87" spans="1:35" ht="18.75" customHeight="1" collapsed="1" x14ac:dyDescent="0.25">
      <c r="A87" s="1351"/>
      <c r="B87" s="1350">
        <v>52700</v>
      </c>
      <c r="C87" s="1351"/>
      <c r="D87" s="1351" t="s">
        <v>747</v>
      </c>
      <c r="E87" s="388"/>
      <c r="F87" s="388"/>
      <c r="G87" s="388"/>
      <c r="H87" s="388"/>
      <c r="I87" s="1352">
        <f>SUM(I88:I89)</f>
        <v>0</v>
      </c>
      <c r="J87" s="1352">
        <f>SUM(J88:J89)</f>
        <v>0</v>
      </c>
      <c r="K87" s="1352"/>
      <c r="L87" s="1352">
        <f>SUM(L88:L89)</f>
        <v>0</v>
      </c>
      <c r="M87" s="1352">
        <f>SUM(M88:M89)</f>
        <v>0</v>
      </c>
      <c r="N87" s="1352"/>
      <c r="O87" s="1352">
        <f>SUM(O88:O89)</f>
        <v>0</v>
      </c>
      <c r="P87" s="1352"/>
      <c r="Q87" s="713"/>
      <c r="R87" s="3"/>
      <c r="S87" s="713"/>
      <c r="T87" s="713"/>
      <c r="U87" s="713"/>
      <c r="V87" s="713"/>
      <c r="W87" s="713"/>
      <c r="X87" s="713"/>
      <c r="Y87" s="713"/>
      <c r="Z87" s="713"/>
      <c r="AA87" s="713"/>
      <c r="AB87" s="713"/>
      <c r="AC87" s="713"/>
      <c r="AD87" s="713"/>
      <c r="AE87" s="713"/>
      <c r="AF87" s="713"/>
      <c r="AG87" s="713"/>
      <c r="AH87" s="713"/>
      <c r="AI87" s="713"/>
    </row>
    <row r="88" spans="1:35" ht="18" hidden="1" customHeight="1" outlineLevel="1" thickBot="1" x14ac:dyDescent="0.35">
      <c r="A88" s="1299"/>
      <c r="B88" s="1300">
        <v>52710</v>
      </c>
      <c r="C88" s="1301"/>
      <c r="D88" s="1301"/>
      <c r="E88" s="1301" t="s">
        <v>749</v>
      </c>
      <c r="F88" s="356"/>
      <c r="G88" s="357"/>
      <c r="H88" s="358"/>
      <c r="I88" s="1388" t="str">
        <f>IF('Annexe A'!$K$95=0,"",'Annexe A'!$K$95)</f>
        <v/>
      </c>
      <c r="J88" s="1388" t="str">
        <f>IF('Annexe A'!$K$95=0,"",'Annexe A'!$K$95)</f>
        <v/>
      </c>
      <c r="K88" s="355"/>
      <c r="L88" s="1388" t="str">
        <f>IF('Annexe A'!$L$95=0,"",'Annexe A'!$L$95)</f>
        <v/>
      </c>
      <c r="M88" s="1388" t="str">
        <f>IF('Annexe A'!$L$95=0,"",'Annexe A'!$L$95)</f>
        <v/>
      </c>
      <c r="N88" s="355"/>
      <c r="O88" s="1388" t="str">
        <f>IF(AND($J88="",$M88=""),"",SUM($J88,$M88))</f>
        <v/>
      </c>
      <c r="P88" s="913"/>
      <c r="Q88" s="468"/>
      <c r="R88" s="3"/>
      <c r="S88" s="468"/>
      <c r="T88" s="468"/>
      <c r="U88" s="468"/>
      <c r="V88" s="468"/>
      <c r="W88" s="468"/>
      <c r="X88" s="468"/>
      <c r="Y88" s="468"/>
      <c r="Z88" s="468"/>
      <c r="AA88" s="468"/>
      <c r="AB88" s="468"/>
      <c r="AC88" s="468"/>
      <c r="AD88" s="468"/>
      <c r="AE88" s="468"/>
      <c r="AF88" s="468"/>
      <c r="AG88" s="468"/>
      <c r="AH88" s="3"/>
      <c r="AI88" s="3"/>
    </row>
    <row r="89" spans="1:35" ht="18.75" hidden="1" customHeight="1" outlineLevel="1" thickBot="1" x14ac:dyDescent="0.35">
      <c r="A89" s="1299"/>
      <c r="B89" s="1300">
        <v>52720</v>
      </c>
      <c r="C89" s="1301"/>
      <c r="D89" s="1301"/>
      <c r="E89" s="1301" t="s">
        <v>751</v>
      </c>
      <c r="F89" s="356"/>
      <c r="G89" s="357"/>
      <c r="H89" s="358"/>
      <c r="I89" s="1388" t="str">
        <f>IF('Annexe A'!$K$96=0,"",'Annexe A'!$K$96)</f>
        <v/>
      </c>
      <c r="J89" s="355"/>
      <c r="K89" s="355"/>
      <c r="L89" s="1388" t="str">
        <f>IF('Annexe A'!$L$96=0,"",'Annexe A'!$L$96)</f>
        <v/>
      </c>
      <c r="M89" s="355"/>
      <c r="N89" s="355"/>
      <c r="O89" s="355"/>
      <c r="P89" s="868"/>
      <c r="Q89" s="468"/>
      <c r="R89" s="3"/>
      <c r="S89" s="468"/>
      <c r="T89" s="468"/>
      <c r="U89" s="468"/>
      <c r="V89" s="468"/>
      <c r="W89" s="468"/>
      <c r="X89" s="468"/>
      <c r="Y89" s="468"/>
      <c r="Z89" s="468"/>
      <c r="AA89" s="468"/>
      <c r="AB89" s="468"/>
      <c r="AC89" s="468"/>
      <c r="AD89" s="468"/>
      <c r="AE89" s="468"/>
      <c r="AF89" s="468"/>
      <c r="AG89" s="468"/>
      <c r="AH89" s="3"/>
      <c r="AI89" s="3"/>
    </row>
    <row r="90" spans="1:35" ht="18.75" customHeight="1" x14ac:dyDescent="0.3">
      <c r="A90" s="1182"/>
      <c r="B90" s="1307">
        <v>52800</v>
      </c>
      <c r="C90" s="1182"/>
      <c r="D90" s="1182" t="s">
        <v>753</v>
      </c>
      <c r="E90" s="761"/>
      <c r="F90" s="761"/>
      <c r="G90" s="761"/>
      <c r="H90" s="1182"/>
      <c r="I90" s="1308" t="str">
        <f>IF('Annexe A'!$K$97=0,"",'Annexe A'!$K$97)</f>
        <v/>
      </c>
      <c r="J90" s="1308" t="str">
        <f>IF('Annexe A'!$K$97=0,"",'Annexe A'!$K$97)</f>
        <v/>
      </c>
      <c r="K90" s="347"/>
      <c r="L90" s="1308" t="str">
        <f>IF('Annexe A'!$L$97=0,"",'Annexe A'!$L$97)</f>
        <v/>
      </c>
      <c r="M90" s="1308" t="str">
        <f>IF('Annexe A'!$L$97=0,"",'Annexe A'!$L$97)</f>
        <v/>
      </c>
      <c r="N90" s="129"/>
      <c r="O90" s="1308" t="str">
        <f>IF(AND($J90="",$M90=""),"",SUM($J90,$M90))</f>
        <v/>
      </c>
      <c r="P90" s="1184"/>
      <c r="R90" s="3"/>
    </row>
    <row r="91" spans="1:35" ht="18.75" customHeight="1" x14ac:dyDescent="0.25">
      <c r="A91" s="48"/>
      <c r="B91" s="284">
        <v>52000</v>
      </c>
      <c r="C91" s="48"/>
      <c r="D91" s="48" t="s">
        <v>730</v>
      </c>
      <c r="E91" s="115"/>
      <c r="F91" s="115"/>
      <c r="G91" s="115"/>
      <c r="H91" s="48"/>
      <c r="I91" s="164">
        <f>SUM(I79,I80,I81,I82,I83,I86,I87,I90)</f>
        <v>0</v>
      </c>
      <c r="J91" s="164">
        <f>SUM(J79,J80,J81,J82,J83,J86,J87,J90)</f>
        <v>0</v>
      </c>
      <c r="K91" s="164"/>
      <c r="L91" s="164">
        <f>SUM(L79,L80,L81,L82,L83,L86,L87,L90)</f>
        <v>0</v>
      </c>
      <c r="M91" s="164">
        <f>SUM(M79,M80,M81,M82,M83,M86,M87,M90)</f>
        <v>0</v>
      </c>
      <c r="N91" s="164"/>
      <c r="O91" s="164">
        <f>SUM(O79,O80,O81,O82,O83,O86,O87,O90)</f>
        <v>0</v>
      </c>
      <c r="P91" s="164"/>
      <c r="R91" s="3"/>
    </row>
    <row r="92" spans="1:35" ht="7.5" customHeight="1" x14ac:dyDescent="0.3">
      <c r="A92" s="1133"/>
      <c r="B92" s="1221"/>
      <c r="C92" s="1133"/>
      <c r="D92" s="1133"/>
      <c r="E92" s="115"/>
      <c r="F92" s="115"/>
      <c r="G92" s="115"/>
      <c r="H92" s="1133"/>
      <c r="I92" s="1184"/>
      <c r="J92" s="1184"/>
      <c r="K92" s="347"/>
      <c r="L92" s="1184"/>
      <c r="M92" s="1184"/>
      <c r="N92" s="129"/>
      <c r="O92" s="1184"/>
      <c r="P92" s="347"/>
      <c r="R92" s="3"/>
    </row>
    <row r="93" spans="1:35" ht="18.75" customHeight="1" x14ac:dyDescent="0.3">
      <c r="A93" s="1133"/>
      <c r="B93" s="1221">
        <v>53100</v>
      </c>
      <c r="C93" s="1133"/>
      <c r="D93" s="1133" t="s">
        <v>756</v>
      </c>
      <c r="E93" s="115"/>
      <c r="F93" s="115"/>
      <c r="G93" s="185"/>
      <c r="H93" s="1133"/>
      <c r="I93" s="1308" t="str">
        <f>IF('Annexe A'!$K$100=0,"",'Annexe A'!$K$100)</f>
        <v/>
      </c>
      <c r="J93" s="1308" t="str">
        <f>IF('Annexe A'!$K$100=0,"",'Annexe A'!$K$100)</f>
        <v/>
      </c>
      <c r="K93" s="347"/>
      <c r="L93" s="1308" t="str">
        <f>IF('Annexe A'!$L$100=0,"",'Annexe A'!$L$100)</f>
        <v/>
      </c>
      <c r="M93" s="1308" t="str">
        <f>IF('Annexe A'!$L$100=0,"",'Annexe A'!$L$100)</f>
        <v/>
      </c>
      <c r="N93" s="129"/>
      <c r="O93" s="1308" t="str">
        <f>IF(AND($J93="",$M93=""),"",SUM($J93,$M93))</f>
        <v/>
      </c>
      <c r="P93" s="347"/>
      <c r="R93" s="3"/>
    </row>
    <row r="94" spans="1:35" ht="18.75" customHeight="1" x14ac:dyDescent="0.3">
      <c r="A94" s="1133"/>
      <c r="B94" s="1221">
        <v>53200</v>
      </c>
      <c r="C94" s="1133"/>
      <c r="D94" s="1133" t="s">
        <v>758</v>
      </c>
      <c r="E94" s="115"/>
      <c r="F94" s="115"/>
      <c r="G94" s="115"/>
      <c r="H94" s="1133"/>
      <c r="I94" s="1308" t="str">
        <f>IF('Annexe A'!$K$101=0,"",'Annexe A'!$K$101)</f>
        <v/>
      </c>
      <c r="J94" s="1308" t="str">
        <f>IF('Annexe A'!$K$101=0,"",'Annexe A'!$K$101)</f>
        <v/>
      </c>
      <c r="K94" s="347"/>
      <c r="L94" s="1308" t="str">
        <f>IF('Annexe A'!$L$101=0,"",'Annexe A'!$L$101)</f>
        <v/>
      </c>
      <c r="M94" s="1308" t="str">
        <f>IF('Annexe A'!$L$101=0,"",'Annexe A'!$L$101)</f>
        <v/>
      </c>
      <c r="N94" s="129"/>
      <c r="O94" s="1308" t="str">
        <f>IF(AND($J94="",$M94=""),"",SUM($J94,$M94))</f>
        <v/>
      </c>
      <c r="P94" s="347"/>
      <c r="R94" s="3"/>
    </row>
    <row r="95" spans="1:35" ht="18.75" customHeight="1" x14ac:dyDescent="0.3">
      <c r="A95" s="1133"/>
      <c r="B95" s="1221">
        <v>53300</v>
      </c>
      <c r="C95" s="1133"/>
      <c r="D95" s="1133" t="s">
        <v>760</v>
      </c>
      <c r="E95" s="115"/>
      <c r="F95" s="115"/>
      <c r="G95" s="115"/>
      <c r="H95" s="1133"/>
      <c r="I95" s="1308" t="str">
        <f>IF('Annexe A'!$K$102=0,"",'Annexe A'!$K$102)</f>
        <v/>
      </c>
      <c r="J95" s="1308" t="str">
        <f>IF('Annexe A'!$K$102=0,"",'Annexe A'!$K$102)</f>
        <v/>
      </c>
      <c r="K95" s="347"/>
      <c r="L95" s="1308" t="str">
        <f>IF('Annexe A'!$L$102=0,"",'Annexe A'!$L$102)</f>
        <v/>
      </c>
      <c r="M95" s="1308" t="str">
        <f>IF('Annexe A'!$L$102=0,"",'Annexe A'!$L$102)</f>
        <v/>
      </c>
      <c r="N95" s="129"/>
      <c r="O95" s="1308" t="str">
        <f>IF(AND($J95="",$M95=""),"",SUM($J95,$M95))</f>
        <v/>
      </c>
      <c r="P95" s="347"/>
      <c r="R95" s="3"/>
    </row>
    <row r="96" spans="1:35" ht="18.75" customHeight="1" x14ac:dyDescent="0.3">
      <c r="A96" s="1133"/>
      <c r="B96" s="1221">
        <v>53400</v>
      </c>
      <c r="C96" s="1133"/>
      <c r="D96" s="1133" t="s">
        <v>762</v>
      </c>
      <c r="E96" s="115"/>
      <c r="F96" s="115"/>
      <c r="G96" s="115"/>
      <c r="H96" s="1133"/>
      <c r="I96" s="1308" t="str">
        <f>IF('Annexe A'!$K$103=0,"",'Annexe A'!$K$103)</f>
        <v/>
      </c>
      <c r="J96" s="1308" t="str">
        <f>IF('Annexe A'!$K$103=0,"",'Annexe A'!$K$103)</f>
        <v/>
      </c>
      <c r="K96" s="347"/>
      <c r="L96" s="1308" t="str">
        <f>IF('Annexe A'!$L$103=0,"",'Annexe A'!$L$103)</f>
        <v/>
      </c>
      <c r="M96" s="1308" t="str">
        <f>IF('Annexe A'!$L$103=0,"",'Annexe A'!$L$103)</f>
        <v/>
      </c>
      <c r="N96" s="129"/>
      <c r="O96" s="1308" t="str">
        <f>IF(AND($J96="",$M96=""),"",SUM($J96,$M96))</f>
        <v/>
      </c>
      <c r="P96" s="347"/>
      <c r="R96" s="3"/>
    </row>
    <row r="97" spans="1:18" ht="18" customHeight="1" x14ac:dyDescent="0.25">
      <c r="A97" s="48"/>
      <c r="B97" s="284">
        <v>53000</v>
      </c>
      <c r="C97" s="48"/>
      <c r="D97" s="48" t="s">
        <v>755</v>
      </c>
      <c r="E97" s="115"/>
      <c r="F97" s="115"/>
      <c r="G97" s="115"/>
      <c r="H97" s="48"/>
      <c r="I97" s="164">
        <f>SUM(I93:I96)</f>
        <v>0</v>
      </c>
      <c r="J97" s="164">
        <f>SUM(J93:J96)</f>
        <v>0</v>
      </c>
      <c r="K97" s="164"/>
      <c r="L97" s="164">
        <f>SUM(L93:L96)</f>
        <v>0</v>
      </c>
      <c r="M97" s="164">
        <f>SUM(M93:M96)</f>
        <v>0</v>
      </c>
      <c r="N97" s="164"/>
      <c r="O97" s="164">
        <f>SUM(O93:O96)</f>
        <v>0</v>
      </c>
      <c r="P97" s="164"/>
      <c r="R97" s="3"/>
    </row>
    <row r="98" spans="1:18" ht="7.5" customHeight="1" x14ac:dyDescent="0.3">
      <c r="A98" s="1133"/>
      <c r="B98" s="1221"/>
      <c r="C98" s="1133"/>
      <c r="D98" s="1133"/>
      <c r="E98" s="115"/>
      <c r="F98" s="115"/>
      <c r="G98" s="115"/>
      <c r="H98" s="1133"/>
      <c r="I98" s="1184"/>
      <c r="J98" s="1184"/>
      <c r="K98" s="347"/>
      <c r="L98" s="1184"/>
      <c r="M98" s="1184"/>
      <c r="N98" s="129"/>
      <c r="O98" s="1184"/>
      <c r="P98" s="347"/>
      <c r="R98" s="3"/>
    </row>
    <row r="99" spans="1:18" ht="18.75" customHeight="1" x14ac:dyDescent="0.3">
      <c r="A99" s="1133"/>
      <c r="B99" s="1221">
        <v>54100</v>
      </c>
      <c r="C99" s="1133"/>
      <c r="D99" s="1133" t="s">
        <v>765</v>
      </c>
      <c r="E99" s="115"/>
      <c r="F99" s="115"/>
      <c r="G99" s="115"/>
      <c r="H99" s="1133"/>
      <c r="I99" s="1308" t="str">
        <f>IF('Annexe A'!$K$106=0,"",'Annexe A'!$K$106)</f>
        <v/>
      </c>
      <c r="J99" s="1308" t="str">
        <f>IF('Annexe A'!$K$106=0,"",'Annexe A'!$K$106)</f>
        <v/>
      </c>
      <c r="K99" s="347"/>
      <c r="L99" s="1308" t="str">
        <f>IF('Annexe A'!$L$106=0,"",'Annexe A'!$L$106)</f>
        <v/>
      </c>
      <c r="M99" s="1308" t="str">
        <f>IF('Annexe A'!$L$106=0,"",'Annexe A'!$L$106)</f>
        <v/>
      </c>
      <c r="N99" s="129"/>
      <c r="O99" s="1308" t="str">
        <f>IF(AND($J99="",$M99=""),"",SUM($J99,$M99))</f>
        <v/>
      </c>
      <c r="P99" s="347"/>
      <c r="R99" s="3"/>
    </row>
    <row r="100" spans="1:18" ht="18.75" customHeight="1" x14ac:dyDescent="0.3">
      <c r="A100" s="1133"/>
      <c r="B100" s="1221">
        <v>54200</v>
      </c>
      <c r="C100" s="1133"/>
      <c r="D100" s="1133" t="s">
        <v>767</v>
      </c>
      <c r="E100" s="115"/>
      <c r="F100" s="115"/>
      <c r="G100" s="115"/>
      <c r="H100" s="1133"/>
      <c r="I100" s="1308" t="str">
        <f>IF('Annexe A'!$K$107=0,"",'Annexe A'!$K$107)</f>
        <v/>
      </c>
      <c r="J100" s="1308" t="str">
        <f>IF('Annexe A'!$K$107=0,"",'Annexe A'!$K$107)</f>
        <v/>
      </c>
      <c r="K100" s="347"/>
      <c r="L100" s="1308" t="str">
        <f>IF('Annexe A'!$L$107=0,"",'Annexe A'!$L$107)</f>
        <v/>
      </c>
      <c r="M100" s="1308" t="str">
        <f>IF('Annexe A'!$L$107=0,"",'Annexe A'!$L$107)</f>
        <v/>
      </c>
      <c r="N100" s="129"/>
      <c r="O100" s="1308" t="str">
        <f>IF(AND($J100="",$M100=""),"",SUM($J100,$M100))</f>
        <v/>
      </c>
      <c r="P100" s="347"/>
      <c r="R100" s="3"/>
    </row>
    <row r="101" spans="1:18" ht="18.75" customHeight="1" x14ac:dyDescent="0.3">
      <c r="A101" s="1133"/>
      <c r="B101" s="1221">
        <v>54300</v>
      </c>
      <c r="C101" s="1133"/>
      <c r="D101" s="1133" t="s">
        <v>769</v>
      </c>
      <c r="E101" s="115"/>
      <c r="F101" s="115"/>
      <c r="G101" s="115"/>
      <c r="H101" s="1133"/>
      <c r="I101" s="1308" t="str">
        <f>IF('Annexe A'!$K$108=0,"",'Annexe A'!$K$108)</f>
        <v/>
      </c>
      <c r="J101" s="1308" t="str">
        <f>IF('Annexe A'!$K$108=0,"",'Annexe A'!$K$108)</f>
        <v/>
      </c>
      <c r="K101" s="347"/>
      <c r="L101" s="1308" t="str">
        <f>IF('Annexe A'!$L$108=0,"",'Annexe A'!$L$108)</f>
        <v/>
      </c>
      <c r="M101" s="1308" t="str">
        <f>IF('Annexe A'!$L$108=0,"",'Annexe A'!$L$108)</f>
        <v/>
      </c>
      <c r="N101" s="129"/>
      <c r="O101" s="1308" t="str">
        <f>IF(AND($J101="",$M101=""),"",SUM($J101,$M101))</f>
        <v/>
      </c>
      <c r="P101" s="347"/>
      <c r="R101" s="3"/>
    </row>
    <row r="102" spans="1:18" ht="18.75" customHeight="1" x14ac:dyDescent="0.3">
      <c r="A102" s="1133"/>
      <c r="B102" s="1221">
        <v>54400</v>
      </c>
      <c r="C102" s="1133"/>
      <c r="D102" s="1133" t="s">
        <v>771</v>
      </c>
      <c r="E102" s="115"/>
      <c r="F102" s="115"/>
      <c r="G102" s="115"/>
      <c r="H102" s="1133"/>
      <c r="I102" s="1308" t="str">
        <f>IF('Annexe A'!$K$109=0,"",'Annexe A'!$K$109)</f>
        <v/>
      </c>
      <c r="J102" s="1308" t="str">
        <f>IF('Annexe A'!$K$109=0,"",'Annexe A'!$K$109)</f>
        <v/>
      </c>
      <c r="K102" s="347"/>
      <c r="L102" s="1308" t="str">
        <f>IF('Annexe A'!$L$109=0,"",'Annexe A'!$L$109)</f>
        <v/>
      </c>
      <c r="M102" s="1308" t="str">
        <f>IF('Annexe A'!$L$109=0,"",'Annexe A'!$L$109)</f>
        <v/>
      </c>
      <c r="N102" s="129"/>
      <c r="O102" s="1308" t="str">
        <f>IF(AND($J102="",$M102=""),"",SUM($J102,$M102))</f>
        <v/>
      </c>
      <c r="P102" s="347"/>
      <c r="R102" s="3"/>
    </row>
    <row r="103" spans="1:18" ht="18.75" customHeight="1" x14ac:dyDescent="0.25">
      <c r="A103" s="48"/>
      <c r="B103" s="284">
        <v>54000</v>
      </c>
      <c r="C103" s="48"/>
      <c r="D103" s="48" t="s">
        <v>764</v>
      </c>
      <c r="E103" s="115"/>
      <c r="F103" s="115"/>
      <c r="G103" s="115"/>
      <c r="H103" s="48"/>
      <c r="I103" s="164">
        <f>SUM(I99:I102)</f>
        <v>0</v>
      </c>
      <c r="J103" s="164">
        <f>SUM(J99:J102)</f>
        <v>0</v>
      </c>
      <c r="K103" s="164"/>
      <c r="L103" s="164">
        <f>SUM(L99:L102)</f>
        <v>0</v>
      </c>
      <c r="M103" s="164">
        <f>SUM(M99:M102)</f>
        <v>0</v>
      </c>
      <c r="N103" s="164"/>
      <c r="O103" s="164">
        <f>SUM(O99:O102)</f>
        <v>0</v>
      </c>
      <c r="P103" s="164"/>
      <c r="R103" s="3"/>
    </row>
    <row r="104" spans="1:18" ht="7.5" customHeight="1" x14ac:dyDescent="0.3">
      <c r="A104" s="1133"/>
      <c r="B104" s="1221"/>
      <c r="C104" s="1133"/>
      <c r="D104" s="1133"/>
      <c r="E104" s="115"/>
      <c r="F104" s="115"/>
      <c r="G104" s="115"/>
      <c r="H104" s="1133"/>
      <c r="I104" s="1184"/>
      <c r="J104" s="1184"/>
      <c r="K104" s="347"/>
      <c r="L104" s="1184"/>
      <c r="M104" s="1184"/>
      <c r="N104" s="129"/>
      <c r="O104" s="1184"/>
      <c r="P104" s="347"/>
      <c r="R104" s="3"/>
    </row>
    <row r="105" spans="1:18" ht="18.75" customHeight="1" x14ac:dyDescent="0.3">
      <c r="A105" s="1133"/>
      <c r="B105" s="1221">
        <v>55100</v>
      </c>
      <c r="C105" s="1133"/>
      <c r="D105" s="1133" t="s">
        <v>1377</v>
      </c>
      <c r="E105" s="115"/>
      <c r="F105" s="115"/>
      <c r="G105" s="115"/>
      <c r="H105" s="1133"/>
      <c r="I105" s="1308" t="str">
        <f>IF('Annexe A'!$K$112=0,"",'Annexe A'!$K$112)</f>
        <v/>
      </c>
      <c r="J105" s="1308" t="str">
        <f>IF('Annexe A'!$K$112=0,"",'Annexe A'!$K$112)</f>
        <v/>
      </c>
      <c r="K105" s="347"/>
      <c r="L105" s="1308" t="str">
        <f>IF('Annexe A'!$L$112=0,"",'Annexe A'!$L$112)</f>
        <v/>
      </c>
      <c r="M105" s="1308" t="str">
        <f>IF('Annexe A'!$L$112=0,"",'Annexe A'!$L$112)</f>
        <v/>
      </c>
      <c r="N105" s="129"/>
      <c r="O105" s="1308" t="str">
        <f>IF(AND($J105="",$M105=""),"",SUM($J105,$M105))</f>
        <v/>
      </c>
      <c r="P105" s="347"/>
      <c r="R105" s="3"/>
    </row>
    <row r="106" spans="1:18" ht="18.75" customHeight="1" x14ac:dyDescent="0.3">
      <c r="A106" s="1133"/>
      <c r="B106" s="1221">
        <v>55200</v>
      </c>
      <c r="C106" s="1133"/>
      <c r="D106" s="1133" t="s">
        <v>780</v>
      </c>
      <c r="E106" s="115"/>
      <c r="F106" s="115"/>
      <c r="G106" s="115"/>
      <c r="H106" s="1133"/>
      <c r="I106" s="1308" t="str">
        <f>IF('Annexe A'!$K$115=0,"",'Annexe A'!$K$115)</f>
        <v/>
      </c>
      <c r="J106" s="1308" t="str">
        <f>IF('Annexe A'!$K$115=0,"",'Annexe A'!$K$115)</f>
        <v/>
      </c>
      <c r="K106" s="347"/>
      <c r="L106" s="1308" t="str">
        <f>IF('Annexe A'!$L$115=0,"",'Annexe A'!$L$115)</f>
        <v/>
      </c>
      <c r="M106" s="1308" t="str">
        <f>IF('Annexe A'!$L$115=0,"",'Annexe A'!$L$115)</f>
        <v/>
      </c>
      <c r="N106" s="129"/>
      <c r="O106" s="1308" t="str">
        <f>IF(AND($J106="",$M106=""),"",SUM($J106,$M106))</f>
        <v/>
      </c>
      <c r="P106" s="347"/>
      <c r="R106" s="3"/>
    </row>
    <row r="107" spans="1:18" ht="18.75" customHeight="1" x14ac:dyDescent="0.3">
      <c r="A107" s="1133"/>
      <c r="B107" s="1221">
        <v>55300</v>
      </c>
      <c r="C107" s="1133"/>
      <c r="D107" s="1133" t="s">
        <v>782</v>
      </c>
      <c r="E107" s="115"/>
      <c r="F107" s="115"/>
      <c r="G107" s="115"/>
      <c r="H107" s="1133"/>
      <c r="I107" s="1308" t="str">
        <f>IF('Annexe A'!$K$116=0,"",'Annexe A'!$K$116)</f>
        <v/>
      </c>
      <c r="J107" s="1308" t="str">
        <f>IF('Annexe A'!$K$116=0,"",'Annexe A'!$K$116)</f>
        <v/>
      </c>
      <c r="K107" s="347"/>
      <c r="L107" s="1308" t="str">
        <f>IF('Annexe A'!$L$116=0,"",'Annexe A'!$L$116)</f>
        <v/>
      </c>
      <c r="M107" s="1308" t="str">
        <f>IF('Annexe A'!$L$116=0,"",'Annexe A'!$L$116)</f>
        <v/>
      </c>
      <c r="N107" s="129"/>
      <c r="O107" s="1308" t="str">
        <f>IF(AND($J107="",$M107=""),"",SUM($J107,$M107))</f>
        <v/>
      </c>
      <c r="P107" s="347"/>
      <c r="R107" s="3"/>
    </row>
    <row r="108" spans="1:18" ht="18.75" customHeight="1" x14ac:dyDescent="0.3">
      <c r="A108" s="1133"/>
      <c r="B108" s="1221">
        <v>55400</v>
      </c>
      <c r="C108" s="1133"/>
      <c r="D108" s="1133" t="s">
        <v>784</v>
      </c>
      <c r="E108" s="115"/>
      <c r="F108" s="115"/>
      <c r="G108" s="115"/>
      <c r="H108" s="1133"/>
      <c r="I108" s="1308" t="str">
        <f>IF('Annexe A'!$K$117=0,"",'Annexe A'!$K$117)</f>
        <v/>
      </c>
      <c r="J108" s="1308" t="str">
        <f>IF('Annexe A'!$K$117=0,"",'Annexe A'!$K$117)</f>
        <v/>
      </c>
      <c r="K108" s="347"/>
      <c r="L108" s="1308" t="str">
        <f>IF('Annexe A'!$L$117=0,"",'Annexe A'!$L$117)</f>
        <v/>
      </c>
      <c r="M108" s="1308" t="str">
        <f>IF('Annexe A'!$L$117=0,"",'Annexe A'!$L$117)</f>
        <v/>
      </c>
      <c r="N108" s="129"/>
      <c r="O108" s="1308" t="str">
        <f>IF(AND($J108="",$M108=""),"",SUM($J108,$M108))</f>
        <v/>
      </c>
      <c r="P108" s="347"/>
      <c r="R108" s="3"/>
    </row>
    <row r="109" spans="1:18" ht="18.75" customHeight="1" x14ac:dyDescent="0.25">
      <c r="A109" s="48"/>
      <c r="B109" s="284">
        <v>55000</v>
      </c>
      <c r="C109" s="48"/>
      <c r="D109" s="48" t="s">
        <v>773</v>
      </c>
      <c r="E109" s="115"/>
      <c r="F109" s="115"/>
      <c r="G109" s="115"/>
      <c r="H109" s="48"/>
      <c r="I109" s="164">
        <f>SUM(I105:I108)</f>
        <v>0</v>
      </c>
      <c r="J109" s="164">
        <f>SUM(J105:J108)</f>
        <v>0</v>
      </c>
      <c r="K109" s="164"/>
      <c r="L109" s="164">
        <f>SUM(L105:L108)</f>
        <v>0</v>
      </c>
      <c r="M109" s="164">
        <f>SUM(M105:M108)</f>
        <v>0</v>
      </c>
      <c r="N109" s="164"/>
      <c r="O109" s="164">
        <f>SUM(O105:O108)</f>
        <v>0</v>
      </c>
      <c r="P109" s="164"/>
      <c r="R109" s="3"/>
    </row>
    <row r="110" spans="1:18" ht="12" customHeight="1" x14ac:dyDescent="0.3">
      <c r="A110" s="1133"/>
      <c r="B110" s="1221"/>
      <c r="C110" s="1133"/>
      <c r="D110" s="1133"/>
      <c r="E110" s="115"/>
      <c r="F110" s="115"/>
      <c r="G110" s="115"/>
      <c r="H110" s="1133"/>
      <c r="I110" s="1184"/>
      <c r="J110" s="1184"/>
      <c r="K110" s="347"/>
      <c r="L110" s="1184"/>
      <c r="M110" s="1184"/>
      <c r="N110" s="129"/>
      <c r="O110" s="1184"/>
      <c r="P110" s="347"/>
      <c r="R110" s="3"/>
    </row>
    <row r="111" spans="1:18" ht="18.75" customHeight="1" x14ac:dyDescent="0.3">
      <c r="A111" s="1133"/>
      <c r="B111" s="1221">
        <v>56100</v>
      </c>
      <c r="C111" s="1133"/>
      <c r="D111" s="1133" t="s">
        <v>787</v>
      </c>
      <c r="E111" s="115"/>
      <c r="F111" s="115"/>
      <c r="G111" s="115"/>
      <c r="H111" s="1133"/>
      <c r="I111" s="1308" t="str">
        <f>IF('Annexe A'!$K$120=0,"",'Annexe A'!$K$120)</f>
        <v/>
      </c>
      <c r="J111" s="1308" t="str">
        <f>IF('Annexe A'!$K$120=0,"",'Annexe A'!$K$120)</f>
        <v/>
      </c>
      <c r="K111" s="347"/>
      <c r="L111" s="1308" t="str">
        <f>IF('Annexe A'!$L$120=0,"",'Annexe A'!$L$120)</f>
        <v/>
      </c>
      <c r="M111" s="1308" t="str">
        <f>IF('Annexe A'!$L$120=0,"",'Annexe A'!$L$120)</f>
        <v/>
      </c>
      <c r="N111" s="129"/>
      <c r="O111" s="1308" t="str">
        <f>IF(AND($J111="",$M111=""),"",SUM($J111,$M111))</f>
        <v/>
      </c>
      <c r="P111" s="347"/>
      <c r="R111" s="3"/>
    </row>
    <row r="112" spans="1:18" ht="18.75" customHeight="1" x14ac:dyDescent="0.3">
      <c r="A112" s="1133"/>
      <c r="B112" s="1221">
        <v>56200</v>
      </c>
      <c r="C112" s="1133"/>
      <c r="D112" s="1133" t="s">
        <v>789</v>
      </c>
      <c r="E112" s="115"/>
      <c r="F112" s="115"/>
      <c r="G112" s="115"/>
      <c r="H112" s="1133"/>
      <c r="I112" s="1308" t="str">
        <f>IF('Annexe A'!$K$121=0,"",'Annexe A'!$K$121)</f>
        <v/>
      </c>
      <c r="J112" s="1308" t="str">
        <f>IF('Annexe A'!$K$121=0,"",'Annexe A'!$K$121)</f>
        <v/>
      </c>
      <c r="K112" s="347"/>
      <c r="L112" s="1308" t="str">
        <f>IF('Annexe A'!$L$121=0,"",'Annexe A'!$L$121)</f>
        <v/>
      </c>
      <c r="M112" s="1308" t="str">
        <f>IF('Annexe A'!$L$121=0,"",'Annexe A'!$L$121)</f>
        <v/>
      </c>
      <c r="N112" s="129"/>
      <c r="O112" s="1308" t="str">
        <f>IF(AND($J112="",$M112=""),"",SUM($J112,$M112))</f>
        <v/>
      </c>
      <c r="P112" s="347"/>
      <c r="R112" s="3"/>
    </row>
    <row r="113" spans="1:35" ht="18.75" customHeight="1" x14ac:dyDescent="0.3">
      <c r="A113" s="1133"/>
      <c r="B113" s="1221">
        <v>56300</v>
      </c>
      <c r="C113" s="1133"/>
      <c r="D113" s="1133" t="s">
        <v>791</v>
      </c>
      <c r="E113" s="115"/>
      <c r="F113" s="115"/>
      <c r="G113" s="115"/>
      <c r="H113" s="1133"/>
      <c r="I113" s="1308" t="str">
        <f>IF('Annexe A'!$K$122=0,"",'Annexe A'!$K$122)</f>
        <v/>
      </c>
      <c r="J113" s="1308" t="str">
        <f>IF('Annexe A'!$K$122=0,"",'Annexe A'!$K$122)</f>
        <v/>
      </c>
      <c r="K113" s="347"/>
      <c r="L113" s="1308" t="str">
        <f>IF('Annexe A'!$L$122=0,"",'Annexe A'!$L$122)</f>
        <v/>
      </c>
      <c r="M113" s="1308" t="str">
        <f>IF('Annexe A'!$L$122=0,"",'Annexe A'!$L$122)</f>
        <v/>
      </c>
      <c r="N113" s="129"/>
      <c r="O113" s="1308" t="str">
        <f>IF(AND($J113="",$M113=""),"",SUM($J113,$M113))</f>
        <v/>
      </c>
      <c r="P113" s="347"/>
      <c r="R113" s="3"/>
    </row>
    <row r="114" spans="1:35" ht="18.75" customHeight="1" x14ac:dyDescent="0.3">
      <c r="A114" s="48"/>
      <c r="B114" s="284">
        <v>56000</v>
      </c>
      <c r="C114" s="48"/>
      <c r="D114" s="48" t="s">
        <v>786</v>
      </c>
      <c r="E114" s="115"/>
      <c r="F114" s="115"/>
      <c r="G114" s="115"/>
      <c r="H114" s="48"/>
      <c r="I114" s="164">
        <f>SUM(I111:I113)</f>
        <v>0</v>
      </c>
      <c r="J114" s="164">
        <f>SUM(J111:J113)</f>
        <v>0</v>
      </c>
      <c r="K114" s="347"/>
      <c r="L114" s="164">
        <f>SUM(L111:L113)</f>
        <v>0</v>
      </c>
      <c r="M114" s="164">
        <f>SUM(M111:M113)</f>
        <v>0</v>
      </c>
      <c r="N114" s="164">
        <f>SUM(N111:N113)</f>
        <v>0</v>
      </c>
      <c r="O114" s="164">
        <f>SUM(O111:O113)</f>
        <v>0</v>
      </c>
      <c r="P114" s="347"/>
      <c r="R114" s="3"/>
    </row>
    <row r="115" spans="1:35" ht="12" customHeight="1" x14ac:dyDescent="0.3">
      <c r="A115" s="1133"/>
      <c r="B115" s="1221"/>
      <c r="C115" s="1133"/>
      <c r="D115" s="1133"/>
      <c r="E115" s="115"/>
      <c r="F115" s="115"/>
      <c r="G115" s="115"/>
      <c r="H115" s="1133"/>
      <c r="I115" s="1184"/>
      <c r="J115" s="1184"/>
      <c r="K115" s="347"/>
      <c r="L115" s="1184"/>
      <c r="M115" s="1184"/>
      <c r="N115" s="1184"/>
      <c r="O115" s="1184"/>
      <c r="P115" s="347"/>
      <c r="R115" s="3"/>
    </row>
    <row r="116" spans="1:35" ht="18.75" customHeight="1" thickBot="1" x14ac:dyDescent="0.3">
      <c r="A116" s="1351"/>
      <c r="B116" s="1350">
        <v>57100</v>
      </c>
      <c r="C116" s="1351"/>
      <c r="D116" s="1351" t="s">
        <v>794</v>
      </c>
      <c r="E116" s="388"/>
      <c r="F116" s="388"/>
      <c r="G116" s="388"/>
      <c r="H116" s="1351"/>
      <c r="I116" s="1352">
        <f>SUM(I117,I118)</f>
        <v>0</v>
      </c>
      <c r="J116" s="1352">
        <f>SUM(J117,J118)</f>
        <v>0</v>
      </c>
      <c r="K116" s="1352"/>
      <c r="L116" s="1352">
        <f>SUM(L117,L118)</f>
        <v>0</v>
      </c>
      <c r="M116" s="1352">
        <f>SUM(M117,M118)</f>
        <v>0</v>
      </c>
      <c r="N116" s="1352">
        <f>SUM(N117,N118)</f>
        <v>0</v>
      </c>
      <c r="O116" s="1352">
        <f>SUM(O117,O118)</f>
        <v>0</v>
      </c>
      <c r="P116" s="1352"/>
      <c r="Q116" s="713"/>
      <c r="R116" s="3"/>
      <c r="S116" s="713"/>
      <c r="T116" s="713"/>
      <c r="U116" s="713"/>
      <c r="V116" s="713"/>
      <c r="W116" s="713"/>
      <c r="X116" s="713"/>
      <c r="Y116" s="713"/>
      <c r="Z116" s="713"/>
      <c r="AA116" s="713"/>
      <c r="AB116" s="713"/>
      <c r="AC116" s="713"/>
      <c r="AD116" s="713"/>
      <c r="AE116" s="713"/>
      <c r="AF116" s="713"/>
      <c r="AG116" s="713"/>
      <c r="AH116" s="713"/>
      <c r="AI116" s="713"/>
    </row>
    <row r="117" spans="1:35" ht="18" customHeight="1" outlineLevel="1" thickBot="1" x14ac:dyDescent="0.35">
      <c r="A117" s="1299"/>
      <c r="B117" s="1300">
        <v>57110</v>
      </c>
      <c r="C117" s="1301"/>
      <c r="D117" s="1301"/>
      <c r="E117" s="1301" t="s">
        <v>795</v>
      </c>
      <c r="F117" s="356"/>
      <c r="G117" s="357"/>
      <c r="H117" s="358"/>
      <c r="I117" s="1388" t="str">
        <f>IF('Annexe A'!$K$126=0,"",'Annexe A'!$K$126)</f>
        <v/>
      </c>
      <c r="J117" s="1388" t="str">
        <f>IF('Annexe A'!$K$126=0,"",'Annexe A'!$K$126)</f>
        <v/>
      </c>
      <c r="K117" s="355"/>
      <c r="L117" s="1388" t="str">
        <f>IF('Annexe A'!$L$126=0,"",'Annexe A'!$L$126)</f>
        <v/>
      </c>
      <c r="M117" s="1388" t="str">
        <f>IF('Annexe A'!$L$126=0,"",'Annexe A'!$L$126)</f>
        <v/>
      </c>
      <c r="N117" s="355"/>
      <c r="O117" s="1388" t="str">
        <f>IF(AND($J117="",$M117=""),"",SUM($J117,$M117))</f>
        <v/>
      </c>
      <c r="P117" s="913"/>
      <c r="Q117" s="468"/>
      <c r="R117" s="3"/>
      <c r="S117" s="468"/>
      <c r="T117" s="468"/>
      <c r="U117" s="468"/>
      <c r="V117" s="468"/>
      <c r="W117" s="468"/>
      <c r="X117" s="468"/>
      <c r="Y117" s="468"/>
      <c r="Z117" s="468"/>
      <c r="AA117" s="468"/>
      <c r="AB117" s="468"/>
      <c r="AC117" s="468"/>
      <c r="AD117" s="468"/>
      <c r="AE117" s="468"/>
      <c r="AF117" s="468"/>
      <c r="AG117" s="468"/>
      <c r="AH117" s="3"/>
      <c r="AI117" s="3"/>
    </row>
    <row r="118" spans="1:35" ht="18.75" customHeight="1" outlineLevel="1" thickBot="1" x14ac:dyDescent="0.35">
      <c r="A118" s="1299"/>
      <c r="B118" s="1300">
        <v>57120</v>
      </c>
      <c r="C118" s="1301"/>
      <c r="D118" s="1301"/>
      <c r="E118" s="1301" t="s">
        <v>797</v>
      </c>
      <c r="F118" s="356"/>
      <c r="G118" s="357"/>
      <c r="H118" s="358"/>
      <c r="I118" s="1388" t="str">
        <f>IF('Annexe A'!$K$128=0,"",'Annexe A'!$K$128)</f>
        <v/>
      </c>
      <c r="J118" s="355"/>
      <c r="K118" s="355"/>
      <c r="L118" s="1388" t="str">
        <f>IF('Annexe A'!$L$128=0,"",'Annexe A'!$L$128)</f>
        <v/>
      </c>
      <c r="M118" s="355"/>
      <c r="N118" s="355"/>
      <c r="O118" s="355"/>
      <c r="P118" s="868"/>
      <c r="Q118" s="468"/>
      <c r="R118" s="3"/>
      <c r="S118" s="468"/>
      <c r="T118" s="468"/>
      <c r="U118" s="468"/>
      <c r="V118" s="468"/>
      <c r="W118" s="468"/>
      <c r="X118" s="468"/>
      <c r="Y118" s="468"/>
      <c r="Z118" s="468"/>
      <c r="AA118" s="468"/>
      <c r="AB118" s="468"/>
      <c r="AC118" s="468"/>
      <c r="AD118" s="468"/>
      <c r="AE118" s="468"/>
      <c r="AF118" s="468"/>
      <c r="AG118" s="468"/>
      <c r="AH118" s="3"/>
      <c r="AI118" s="3"/>
    </row>
    <row r="119" spans="1:35" ht="18.75" customHeight="1" collapsed="1" x14ac:dyDescent="0.3">
      <c r="A119" s="1361"/>
      <c r="B119" s="1360">
        <v>57200</v>
      </c>
      <c r="C119" s="1361"/>
      <c r="D119" s="1361" t="s">
        <v>799</v>
      </c>
      <c r="E119" s="399"/>
      <c r="F119" s="399"/>
      <c r="G119" s="399"/>
      <c r="H119" s="1361"/>
      <c r="I119" s="1356">
        <f>SUM(I120:I122)</f>
        <v>0</v>
      </c>
      <c r="J119" s="1356">
        <f>SUM(J120:J122)</f>
        <v>0</v>
      </c>
      <c r="K119" s="1356"/>
      <c r="L119" s="1356">
        <f>SUM(L120:L122)</f>
        <v>0</v>
      </c>
      <c r="M119" s="1356">
        <f>SUM(M120:M122)</f>
        <v>0</v>
      </c>
      <c r="N119" s="1356">
        <f>SUM(N120:N122)</f>
        <v>0</v>
      </c>
      <c r="O119" s="1356">
        <f>SUM(O120:O122)</f>
        <v>0</v>
      </c>
      <c r="P119" s="469"/>
      <c r="Q119" s="713"/>
      <c r="R119" s="3"/>
      <c r="S119" s="713"/>
      <c r="T119" s="713"/>
      <c r="U119" s="713"/>
      <c r="V119" s="713"/>
      <c r="W119" s="713"/>
      <c r="X119" s="713"/>
      <c r="Y119" s="713"/>
      <c r="Z119" s="713"/>
      <c r="AA119" s="713"/>
      <c r="AB119" s="713"/>
      <c r="AC119" s="713"/>
      <c r="AD119" s="713"/>
      <c r="AE119" s="713"/>
      <c r="AF119" s="713"/>
      <c r="AG119" s="713"/>
      <c r="AH119" s="713"/>
      <c r="AI119" s="713"/>
    </row>
    <row r="120" spans="1:35" ht="18" hidden="1" customHeight="1" outlineLevel="1" thickBot="1" x14ac:dyDescent="0.35">
      <c r="A120" s="1299"/>
      <c r="B120" s="1300">
        <v>57210</v>
      </c>
      <c r="C120" s="1301"/>
      <c r="D120" s="1301"/>
      <c r="E120" s="1301" t="s">
        <v>800</v>
      </c>
      <c r="F120" s="356"/>
      <c r="G120" s="357"/>
      <c r="H120" s="358"/>
      <c r="I120" s="1388" t="str">
        <f>IF('Annexe A'!$K$131=0,"",'Annexe A'!$K$131)</f>
        <v/>
      </c>
      <c r="J120" s="1388" t="str">
        <f>IF('Annexe A'!$K$131=0,"",'Annexe A'!$K$131)</f>
        <v/>
      </c>
      <c r="K120" s="355"/>
      <c r="L120" s="1388" t="str">
        <f>IF('Annexe A'!$L$131=0,"",'Annexe A'!$L$131)</f>
        <v/>
      </c>
      <c r="M120" s="1388" t="str">
        <f>IF('Annexe A'!$L$131=0,"",'Annexe A'!$L$131)</f>
        <v/>
      </c>
      <c r="N120" s="355"/>
      <c r="O120" s="1388" t="str">
        <f>IF(AND($J120="",$M120=""),"",SUM($J120,$M120))</f>
        <v/>
      </c>
      <c r="P120" s="469"/>
      <c r="Q120" s="468"/>
      <c r="R120" s="3"/>
      <c r="S120" s="468"/>
      <c r="T120" s="468"/>
      <c r="U120" s="468"/>
      <c r="V120" s="468"/>
      <c r="W120" s="468"/>
      <c r="X120" s="468"/>
      <c r="Y120" s="468"/>
      <c r="Z120" s="468"/>
      <c r="AA120" s="468"/>
      <c r="AB120" s="468"/>
      <c r="AC120" s="468"/>
      <c r="AD120" s="468"/>
      <c r="AE120" s="468"/>
      <c r="AF120" s="468"/>
      <c r="AG120" s="468"/>
      <c r="AH120" s="3"/>
      <c r="AI120" s="3"/>
    </row>
    <row r="121" spans="1:35" ht="18" hidden="1" customHeight="1" outlineLevel="1" thickBot="1" x14ac:dyDescent="0.35">
      <c r="A121" s="1299"/>
      <c r="B121" s="1300">
        <v>57220</v>
      </c>
      <c r="C121" s="1301"/>
      <c r="D121" s="1301"/>
      <c r="E121" s="1301" t="s">
        <v>802</v>
      </c>
      <c r="F121" s="356"/>
      <c r="G121" s="357"/>
      <c r="H121" s="358"/>
      <c r="I121" s="1388" t="str">
        <f>IF('Annexe A'!$K$132=0,"",'Annexe A'!$K$132)</f>
        <v/>
      </c>
      <c r="J121" s="1388" t="str">
        <f>IF('Annexe A'!$K$132=0,"",'Annexe A'!$K$132)</f>
        <v/>
      </c>
      <c r="K121" s="355"/>
      <c r="L121" s="1388" t="str">
        <f>IF('Annexe A'!$L$132=0,"",'Annexe A'!$L$132)</f>
        <v/>
      </c>
      <c r="M121" s="1388" t="str">
        <f>IF('Annexe A'!$L$132=0,"",'Annexe A'!$L$132)</f>
        <v/>
      </c>
      <c r="N121" s="355"/>
      <c r="O121" s="1388" t="str">
        <f>IF(AND($J121="",$M121=""),"",SUM($J121,$M121))</f>
        <v/>
      </c>
      <c r="P121" s="469"/>
      <c r="Q121" s="468"/>
      <c r="R121" s="3"/>
      <c r="S121" s="468"/>
      <c r="T121" s="468"/>
      <c r="U121" s="468"/>
      <c r="V121" s="468"/>
      <c r="W121" s="468"/>
      <c r="X121" s="468"/>
      <c r="Y121" s="468"/>
      <c r="Z121" s="468"/>
      <c r="AA121" s="468"/>
      <c r="AB121" s="468"/>
      <c r="AC121" s="468"/>
      <c r="AD121" s="468"/>
      <c r="AE121" s="468"/>
      <c r="AF121" s="468"/>
      <c r="AG121" s="468"/>
      <c r="AH121" s="3"/>
      <c r="AI121" s="3"/>
    </row>
    <row r="122" spans="1:35" ht="18.75" hidden="1" customHeight="1" outlineLevel="1" thickBot="1" x14ac:dyDescent="0.35">
      <c r="A122" s="1299"/>
      <c r="B122" s="1300">
        <v>57230</v>
      </c>
      <c r="C122" s="1301"/>
      <c r="D122" s="1301"/>
      <c r="E122" s="1301" t="s">
        <v>804</v>
      </c>
      <c r="F122" s="356"/>
      <c r="G122" s="357"/>
      <c r="H122" s="358"/>
      <c r="I122" s="1388" t="str">
        <f>IF('Annexe A'!$K$133=0,"",'Annexe A'!$K$133)</f>
        <v/>
      </c>
      <c r="J122" s="355"/>
      <c r="K122" s="355"/>
      <c r="L122" s="1388" t="str">
        <f>IF('Annexe A'!$L$133=0,"",'Annexe A'!$L$133)</f>
        <v/>
      </c>
      <c r="M122" s="355"/>
      <c r="N122" s="355"/>
      <c r="O122" s="355"/>
      <c r="P122" s="469"/>
      <c r="Q122" s="468"/>
      <c r="R122" s="3"/>
      <c r="S122" s="468"/>
      <c r="T122" s="468"/>
      <c r="U122" s="468"/>
      <c r="V122" s="468"/>
      <c r="W122" s="468"/>
      <c r="X122" s="468"/>
      <c r="Y122" s="468"/>
      <c r="Z122" s="468"/>
      <c r="AA122" s="468"/>
      <c r="AB122" s="468"/>
      <c r="AC122" s="468"/>
      <c r="AD122" s="468"/>
      <c r="AE122" s="468"/>
      <c r="AF122" s="468"/>
      <c r="AG122" s="468"/>
      <c r="AH122" s="3"/>
      <c r="AI122" s="3"/>
    </row>
    <row r="123" spans="1:35" ht="18.75" customHeight="1" x14ac:dyDescent="0.3">
      <c r="A123" s="1182"/>
      <c r="B123" s="1307">
        <v>57300</v>
      </c>
      <c r="C123" s="1182"/>
      <c r="D123" s="1182" t="s">
        <v>805</v>
      </c>
      <c r="E123" s="761"/>
      <c r="F123" s="761"/>
      <c r="G123" s="761"/>
      <c r="H123" s="1182"/>
      <c r="I123" s="1308" t="str">
        <f>IF('Annexe A'!$K$134=0,"",'Annexe A'!$K$134)</f>
        <v/>
      </c>
      <c r="J123" s="1308" t="str">
        <f>IF('Annexe A'!$K$134=0,"",'Annexe A'!$K$134)</f>
        <v/>
      </c>
      <c r="K123" s="347"/>
      <c r="L123" s="1308" t="str">
        <f>IF('Annexe A'!$L$134=0,"",'Annexe A'!$L$134)</f>
        <v/>
      </c>
      <c r="M123" s="1308" t="str">
        <f>IF('Annexe A'!$L$134=0,"",'Annexe A'!$L$134)</f>
        <v/>
      </c>
      <c r="N123" s="129"/>
      <c r="O123" s="1308" t="str">
        <f>IF(AND($J123="",$M123=""),"",SUM($J123,$M123))</f>
        <v/>
      </c>
      <c r="P123" s="347"/>
      <c r="R123" s="3"/>
    </row>
    <row r="124" spans="1:35" ht="18.75" customHeight="1" x14ac:dyDescent="0.3">
      <c r="A124" s="1133"/>
      <c r="B124" s="1221">
        <v>57400</v>
      </c>
      <c r="C124" s="1133"/>
      <c r="D124" s="1133" t="s">
        <v>807</v>
      </c>
      <c r="E124" s="115"/>
      <c r="F124" s="115"/>
      <c r="G124" s="115"/>
      <c r="H124" s="1133"/>
      <c r="I124" s="1308" t="str">
        <f>IF('Annexe A'!$K$135=0,"",'Annexe A'!$K$135)</f>
        <v/>
      </c>
      <c r="J124" s="1308" t="str">
        <f>IF('Annexe A'!$K$135=0,"",'Annexe A'!$K$135)</f>
        <v/>
      </c>
      <c r="K124" s="347"/>
      <c r="L124" s="1308" t="str">
        <f>IF('Annexe A'!$L$135=0,"",'Annexe A'!$L$135)</f>
        <v/>
      </c>
      <c r="M124" s="1308" t="str">
        <f>IF('Annexe A'!$L$135=0,"",'Annexe A'!$L$135)</f>
        <v/>
      </c>
      <c r="N124" s="129"/>
      <c r="O124" s="1308" t="str">
        <f>IF(AND($J124="",$M124=""),"",SUM($J124,$M124))</f>
        <v/>
      </c>
      <c r="P124" s="347"/>
      <c r="R124" s="3"/>
    </row>
    <row r="125" spans="1:35" ht="18.75" customHeight="1" x14ac:dyDescent="0.3">
      <c r="A125" s="1133"/>
      <c r="B125" s="1221">
        <v>57500</v>
      </c>
      <c r="C125" s="1133"/>
      <c r="D125" s="1133" t="s">
        <v>809</v>
      </c>
      <c r="E125" s="115"/>
      <c r="F125" s="115"/>
      <c r="G125" s="115"/>
      <c r="H125" s="1133"/>
      <c r="I125" s="1308" t="str">
        <f>IF('Annexe A'!$K$136=0,"",'Annexe A'!$K$136)</f>
        <v/>
      </c>
      <c r="J125" s="1308" t="str">
        <f>IF('Annexe A'!$K$136=0,"",'Annexe A'!$K$136)</f>
        <v/>
      </c>
      <c r="K125" s="347"/>
      <c r="L125" s="1308" t="str">
        <f>IF('Annexe A'!$L$136=0,"",'Annexe A'!$L$136)</f>
        <v/>
      </c>
      <c r="M125" s="1308" t="str">
        <f>IF('Annexe A'!$L$136=0,"",'Annexe A'!$L$136)</f>
        <v/>
      </c>
      <c r="N125" s="129"/>
      <c r="O125" s="1308" t="str">
        <f>IF(AND($J125="",$M125=""),"",SUM($J125,$M125))</f>
        <v/>
      </c>
      <c r="P125" s="347"/>
      <c r="R125" s="3"/>
    </row>
    <row r="126" spans="1:35" ht="18.75" customHeight="1" thickBot="1" x14ac:dyDescent="0.3">
      <c r="A126" s="1351"/>
      <c r="B126" s="1350">
        <v>57700</v>
      </c>
      <c r="C126" s="1351"/>
      <c r="D126" s="1351" t="s">
        <v>811</v>
      </c>
      <c r="E126" s="388"/>
      <c r="F126" s="388"/>
      <c r="G126" s="388"/>
      <c r="H126" s="1351"/>
      <c r="I126" s="1352">
        <f>SUM(I127:I128)</f>
        <v>0</v>
      </c>
      <c r="J126" s="1352">
        <f>SUM(J127:J128)</f>
        <v>0</v>
      </c>
      <c r="K126" s="1352"/>
      <c r="L126" s="1352">
        <f>SUM(L127:L128)</f>
        <v>0</v>
      </c>
      <c r="M126" s="1352">
        <f>SUM(M127:M128)</f>
        <v>0</v>
      </c>
      <c r="N126" s="1352">
        <f>SUM(N127:N128)</f>
        <v>0</v>
      </c>
      <c r="O126" s="1352">
        <f>SUM(O127:O128)</f>
        <v>0</v>
      </c>
      <c r="P126" s="1352"/>
      <c r="R126" s="3"/>
    </row>
    <row r="127" spans="1:35" ht="18" customHeight="1" outlineLevel="1" thickBot="1" x14ac:dyDescent="0.35">
      <c r="A127" s="1299"/>
      <c r="B127" s="1300">
        <v>57710</v>
      </c>
      <c r="C127" s="1301"/>
      <c r="D127" s="1301"/>
      <c r="E127" s="1301" t="s">
        <v>1369</v>
      </c>
      <c r="F127" s="356"/>
      <c r="G127" s="357"/>
      <c r="H127" s="358"/>
      <c r="I127" s="1388" t="str">
        <f>IF('Annexe A'!$K$138=0,"",'Annexe A'!$K$138)</f>
        <v/>
      </c>
      <c r="J127" s="1388" t="str">
        <f>IF('Annexe A'!$K$138=0,"",'Annexe A'!$K$138)</f>
        <v/>
      </c>
      <c r="K127" s="355"/>
      <c r="L127" s="1388" t="str">
        <f>IF('Annexe A'!$L$138=0,"",'Annexe A'!$L$138)</f>
        <v/>
      </c>
      <c r="M127" s="1388" t="str">
        <f>IF('Annexe A'!$L$138=0,"",'Annexe A'!$L$138)</f>
        <v/>
      </c>
      <c r="N127" s="355"/>
      <c r="O127" s="1308" t="str">
        <f>IF(AND($J127="",$M127=""),"",SUM($J127,$M127))</f>
        <v/>
      </c>
      <c r="P127" s="913"/>
      <c r="Q127" s="468"/>
      <c r="R127" s="3"/>
      <c r="S127" s="468"/>
      <c r="T127" s="468"/>
      <c r="U127" s="468"/>
      <c r="V127" s="468"/>
      <c r="W127" s="468"/>
      <c r="X127" s="468"/>
      <c r="Y127" s="468"/>
      <c r="Z127" s="468"/>
      <c r="AA127" s="468"/>
      <c r="AB127" s="468"/>
      <c r="AC127" s="468"/>
      <c r="AD127" s="468"/>
      <c r="AE127" s="468"/>
      <c r="AF127" s="468"/>
      <c r="AG127" s="468"/>
      <c r="AH127" s="3"/>
      <c r="AI127" s="3"/>
    </row>
    <row r="128" spans="1:35" ht="18.75" customHeight="1" outlineLevel="1" thickBot="1" x14ac:dyDescent="0.35">
      <c r="A128" s="1299"/>
      <c r="B128" s="1300">
        <v>57720</v>
      </c>
      <c r="C128" s="1301"/>
      <c r="D128" s="1301"/>
      <c r="E128" s="1301" t="s">
        <v>1370</v>
      </c>
      <c r="F128" s="356"/>
      <c r="G128" s="357"/>
      <c r="H128" s="358"/>
      <c r="I128" s="1388" t="str">
        <f>IF('Annexe A'!$K$139=0,"",'Annexe A'!$K$139)</f>
        <v/>
      </c>
      <c r="J128" s="355"/>
      <c r="K128" s="355"/>
      <c r="L128" s="1388" t="str">
        <f>IF('Annexe A'!$L$139=0,"",'Annexe A'!$L$139)</f>
        <v/>
      </c>
      <c r="M128" s="355"/>
      <c r="N128" s="355"/>
      <c r="O128" s="355"/>
      <c r="P128" s="868"/>
      <c r="Q128" s="468"/>
      <c r="R128" s="3"/>
      <c r="S128" s="468"/>
      <c r="T128" s="468"/>
      <c r="U128" s="468"/>
      <c r="V128" s="468"/>
      <c r="W128" s="468"/>
      <c r="X128" s="468"/>
      <c r="Y128" s="468"/>
      <c r="Z128" s="468"/>
      <c r="AA128" s="468"/>
      <c r="AB128" s="468"/>
      <c r="AC128" s="468"/>
      <c r="AD128" s="468"/>
      <c r="AE128" s="468"/>
      <c r="AF128" s="468"/>
      <c r="AG128" s="468"/>
      <c r="AH128" s="3"/>
      <c r="AI128" s="3"/>
    </row>
    <row r="129" spans="1:35" ht="18.75" customHeight="1" x14ac:dyDescent="0.25">
      <c r="A129" s="760"/>
      <c r="B129" s="871">
        <v>57000</v>
      </c>
      <c r="C129" s="760"/>
      <c r="D129" s="760" t="s">
        <v>793</v>
      </c>
      <c r="E129" s="761"/>
      <c r="F129" s="761"/>
      <c r="G129" s="761"/>
      <c r="H129" s="760"/>
      <c r="I129" s="763">
        <f>SUM(I116,I119,I123,I124,I125,I126)</f>
        <v>0</v>
      </c>
      <c r="J129" s="763">
        <f>SUM(J116,J119,J123,J124,J125,J126)</f>
        <v>0</v>
      </c>
      <c r="K129" s="763"/>
      <c r="L129" s="763">
        <f>SUM(L116,L119,L123,L124,L125,L126)</f>
        <v>0</v>
      </c>
      <c r="M129" s="763">
        <f>SUM(M116,M119,M123,M124,M125,M126)</f>
        <v>0</v>
      </c>
      <c r="N129" s="763">
        <f>SUM(N116,N119,N123,N124,N125,N126)</f>
        <v>0</v>
      </c>
      <c r="O129" s="763">
        <f>SUM(O116,O119,O123,O124,O125,O126)</f>
        <v>0</v>
      </c>
      <c r="P129" s="164"/>
      <c r="R129" s="3"/>
      <c r="AD129" s="468"/>
    </row>
    <row r="130" spans="1:35" ht="12" customHeight="1" x14ac:dyDescent="0.3">
      <c r="A130" s="1133"/>
      <c r="B130" s="1221"/>
      <c r="C130" s="1133"/>
      <c r="D130" s="1133"/>
      <c r="E130" s="115"/>
      <c r="F130" s="115"/>
      <c r="G130" s="115"/>
      <c r="H130" s="1133"/>
      <c r="I130" s="1184"/>
      <c r="J130" s="1184"/>
      <c r="K130" s="347"/>
      <c r="L130" s="1184"/>
      <c r="M130" s="1184"/>
      <c r="N130" s="129"/>
      <c r="O130" s="1184"/>
      <c r="P130" s="347"/>
      <c r="R130" s="3"/>
      <c r="AD130" s="468"/>
    </row>
    <row r="131" spans="1:35" ht="18.75" customHeight="1" x14ac:dyDescent="0.3">
      <c r="A131" s="1133"/>
      <c r="B131" s="1221">
        <v>58100</v>
      </c>
      <c r="C131" s="1133"/>
      <c r="D131" s="1133" t="s">
        <v>816</v>
      </c>
      <c r="E131" s="115"/>
      <c r="F131" s="115"/>
      <c r="G131" s="115"/>
      <c r="H131" s="1133"/>
      <c r="I131" s="1308" t="str">
        <f>IF('Annexe A'!$K$142=0,"",'Annexe A'!$K$142)</f>
        <v/>
      </c>
      <c r="J131" s="1308" t="str">
        <f>IF('Annexe A'!$K$142=0,"",'Annexe A'!$K$142)</f>
        <v/>
      </c>
      <c r="K131" s="347"/>
      <c r="L131" s="1308" t="str">
        <f>IF('Annexe A'!$L$142=0,"",'Annexe A'!$L$142)</f>
        <v/>
      </c>
      <c r="M131" s="1308" t="str">
        <f>IF('Annexe A'!$L$142=0,"",'Annexe A'!$L$142)</f>
        <v/>
      </c>
      <c r="N131" s="129"/>
      <c r="O131" s="1308" t="str">
        <f>IF(AND($J131="",$M131=""),"",SUM($J131,$M131))</f>
        <v/>
      </c>
      <c r="P131" s="1184"/>
      <c r="R131" s="3"/>
      <c r="AD131" s="468"/>
    </row>
    <row r="132" spans="1:35" ht="18.75" customHeight="1" x14ac:dyDescent="0.3">
      <c r="A132" s="1182"/>
      <c r="B132" s="1307">
        <v>58200</v>
      </c>
      <c r="C132" s="1182"/>
      <c r="D132" s="1182" t="s">
        <v>818</v>
      </c>
      <c r="E132" s="761"/>
      <c r="F132" s="761"/>
      <c r="G132" s="761"/>
      <c r="H132" s="1182"/>
      <c r="I132" s="1308" t="str">
        <f>IF('Annexe A'!$K$143=0,"",'Annexe A'!$K$143)</f>
        <v/>
      </c>
      <c r="J132" s="1308" t="str">
        <f>IF('Annexe A'!$K$143=0,"",'Annexe A'!$K$143)</f>
        <v/>
      </c>
      <c r="K132" s="347"/>
      <c r="L132" s="1308" t="str">
        <f>IF('Annexe A'!$L$143=0,"",'Annexe A'!$L$143)</f>
        <v/>
      </c>
      <c r="M132" s="1308" t="str">
        <f>IF('Annexe A'!$L$143=0,"",'Annexe A'!$L$143)</f>
        <v/>
      </c>
      <c r="N132" s="129"/>
      <c r="O132" s="1308" t="str">
        <f>IF(AND($J132="",$M132=""),"",SUM($J132,$M132))</f>
        <v/>
      </c>
      <c r="P132" s="347"/>
      <c r="R132" s="3"/>
      <c r="AD132" s="468"/>
    </row>
    <row r="133" spans="1:35" ht="18.75" customHeight="1" x14ac:dyDescent="0.3">
      <c r="A133" s="1182"/>
      <c r="B133" s="1307">
        <v>58300</v>
      </c>
      <c r="C133" s="1182"/>
      <c r="D133" s="1182" t="s">
        <v>820</v>
      </c>
      <c r="E133" s="761"/>
      <c r="F133" s="761"/>
      <c r="G133" s="761"/>
      <c r="H133" s="1182"/>
      <c r="I133" s="1308" t="str">
        <f>IF('Annexe A'!$K$144=0,"",'Annexe A'!$K$144)</f>
        <v/>
      </c>
      <c r="J133" s="1308" t="str">
        <f>IF('Annexe A'!$K$144=0,"",'Annexe A'!$K$144)</f>
        <v/>
      </c>
      <c r="K133" s="347"/>
      <c r="L133" s="1308" t="str">
        <f>IF('Annexe A'!$L$144=0,"",'Annexe A'!$L$144)</f>
        <v/>
      </c>
      <c r="M133" s="1308" t="str">
        <f>IF('Annexe A'!$L$144=0,"",'Annexe A'!$L$144)</f>
        <v/>
      </c>
      <c r="N133" s="129"/>
      <c r="O133" s="1308" t="str">
        <f>IF(AND($J133="",$M133=""),"",SUM($J133,$M133))</f>
        <v/>
      </c>
      <c r="P133" s="347"/>
      <c r="Q133" s="3"/>
      <c r="R133" s="3"/>
      <c r="S133" s="3"/>
      <c r="T133" s="3"/>
      <c r="U133" s="3"/>
      <c r="V133" s="3"/>
      <c r="W133" s="3"/>
      <c r="X133" s="3"/>
      <c r="Y133" s="3"/>
      <c r="Z133" s="3"/>
      <c r="AA133" s="3"/>
      <c r="AB133" s="3"/>
      <c r="AC133" s="3"/>
      <c r="AD133" s="468"/>
      <c r="AE133" s="3"/>
      <c r="AF133" s="3"/>
      <c r="AG133" s="3"/>
      <c r="AH133" s="3"/>
      <c r="AI133" s="3"/>
    </row>
    <row r="134" spans="1:35" ht="18.75" customHeight="1" x14ac:dyDescent="0.3">
      <c r="A134" s="1133"/>
      <c r="B134" s="1221">
        <v>58400</v>
      </c>
      <c r="C134" s="1133"/>
      <c r="D134" s="1133" t="s">
        <v>822</v>
      </c>
      <c r="E134" s="115"/>
      <c r="F134" s="115"/>
      <c r="G134" s="115"/>
      <c r="H134" s="1133"/>
      <c r="I134" s="1308" t="str">
        <f>IF('Annexe A'!$K$145=0,"",'Annexe A'!$K$145)</f>
        <v/>
      </c>
      <c r="J134" s="1308" t="str">
        <f>IF('Annexe A'!$K$145=0,"",'Annexe A'!$K$145)</f>
        <v/>
      </c>
      <c r="K134" s="347"/>
      <c r="L134" s="1308" t="str">
        <f>IF('Annexe A'!$L$145=0,"",'Annexe A'!$L$145)</f>
        <v/>
      </c>
      <c r="M134" s="1308" t="str">
        <f>IF('Annexe A'!$L$145=0,"",'Annexe A'!$L$145)</f>
        <v/>
      </c>
      <c r="N134" s="129"/>
      <c r="O134" s="1308" t="str">
        <f>IF(AND($J134="",$M134=""),"",SUM($J134,$M134))</f>
        <v/>
      </c>
      <c r="P134" s="347"/>
      <c r="R134" s="3"/>
      <c r="AD134" s="468"/>
    </row>
    <row r="135" spans="1:35" ht="18.75" customHeight="1" x14ac:dyDescent="0.25">
      <c r="A135" s="48"/>
      <c r="B135" s="284">
        <v>58000</v>
      </c>
      <c r="C135" s="48"/>
      <c r="D135" s="48" t="s">
        <v>815</v>
      </c>
      <c r="E135" s="115"/>
      <c r="F135" s="115"/>
      <c r="G135" s="115"/>
      <c r="H135" s="48"/>
      <c r="I135" s="164">
        <f>SUM(I131,I132,I133,I134)</f>
        <v>0</v>
      </c>
      <c r="J135" s="164">
        <f>SUM(J131,J132,J133,J134)</f>
        <v>0</v>
      </c>
      <c r="K135" s="164"/>
      <c r="L135" s="164">
        <f>SUM(L131,L132,L133,L134)</f>
        <v>0</v>
      </c>
      <c r="M135" s="164">
        <f>SUM(M131,M132,M133,M134)</f>
        <v>0</v>
      </c>
      <c r="N135" s="164"/>
      <c r="O135" s="164">
        <f>SUM(O131,O132,O133,O134)</f>
        <v>0</v>
      </c>
      <c r="P135" s="164"/>
      <c r="R135" s="3"/>
      <c r="AD135" s="468"/>
    </row>
    <row r="136" spans="1:35" ht="8.25" customHeight="1" x14ac:dyDescent="0.3">
      <c r="A136" s="1133"/>
      <c r="B136" s="1221"/>
      <c r="C136" s="1133"/>
      <c r="D136" s="1133"/>
      <c r="E136" s="115"/>
      <c r="F136" s="115"/>
      <c r="G136" s="115"/>
      <c r="H136" s="1133"/>
      <c r="I136" s="1184"/>
      <c r="J136" s="1184"/>
      <c r="K136" s="347"/>
      <c r="L136" s="1184"/>
      <c r="M136" s="1184"/>
      <c r="N136" s="129"/>
      <c r="O136" s="1184"/>
      <c r="P136" s="347"/>
      <c r="R136" s="3"/>
      <c r="AD136" s="468"/>
    </row>
    <row r="137" spans="1:35" ht="18.75" customHeight="1" x14ac:dyDescent="0.3">
      <c r="A137" s="1170"/>
      <c r="B137" s="1309">
        <v>59100</v>
      </c>
      <c r="C137" s="1170"/>
      <c r="D137" s="1170" t="s">
        <v>825</v>
      </c>
      <c r="E137" s="669"/>
      <c r="F137" s="669"/>
      <c r="G137" s="669"/>
      <c r="H137" s="1170"/>
      <c r="I137" s="1308" t="str">
        <f>IF('Annexe A'!$K$148=0,"",'Annexe A'!$K$148)</f>
        <v/>
      </c>
      <c r="J137" s="1308" t="str">
        <f>IF('Annexe A'!$K$148=0,"",'Annexe A'!$K$148)</f>
        <v/>
      </c>
      <c r="K137" s="347"/>
      <c r="L137" s="1308" t="str">
        <f>IF('Annexe A'!$L$148=0,"",'Annexe A'!$L$148)</f>
        <v/>
      </c>
      <c r="M137" s="1308" t="str">
        <f>IF('Annexe A'!$L$148=0,"",'Annexe A'!$L$148)</f>
        <v/>
      </c>
      <c r="N137" s="129"/>
      <c r="O137" s="1308" t="str">
        <f>IF(AND($J137="",$M137=""),"",SUM($J137,$M137))</f>
        <v/>
      </c>
      <c r="P137" s="1184"/>
      <c r="R137" s="3"/>
      <c r="AD137" s="468"/>
    </row>
    <row r="138" spans="1:35" ht="18.75" customHeight="1" x14ac:dyDescent="0.3">
      <c r="A138" s="1133"/>
      <c r="B138" s="1221">
        <v>59200</v>
      </c>
      <c r="C138" s="1133"/>
      <c r="D138" s="1133" t="s">
        <v>830</v>
      </c>
      <c r="E138" s="115"/>
      <c r="F138" s="115"/>
      <c r="G138" s="115"/>
      <c r="H138" s="1133"/>
      <c r="I138" s="1308" t="str">
        <f>IF('Annexe A'!$K$151=0,"",'Annexe A'!$K$151)</f>
        <v/>
      </c>
      <c r="J138" s="1308" t="str">
        <f>IF('Annexe A'!$K$151=0,"",'Annexe A'!$K$151)</f>
        <v/>
      </c>
      <c r="K138" s="347"/>
      <c r="L138" s="1308" t="str">
        <f>IF('Annexe A'!$L$151=0,"",'Annexe A'!$L$151)</f>
        <v/>
      </c>
      <c r="M138" s="1308" t="str">
        <f>IF('Annexe A'!$L$151=0,"",'Annexe A'!$L$151)</f>
        <v/>
      </c>
      <c r="N138" s="129"/>
      <c r="O138" s="1308" t="str">
        <f>IF(AND($J138="",$M138=""),"",SUM($J138,$M138))</f>
        <v/>
      </c>
      <c r="P138" s="347"/>
      <c r="R138" s="3"/>
      <c r="AD138" s="468"/>
    </row>
    <row r="139" spans="1:35" ht="18.75" customHeight="1" x14ac:dyDescent="0.3">
      <c r="A139" s="1133"/>
      <c r="B139" s="1221">
        <v>59300</v>
      </c>
      <c r="C139" s="1133"/>
      <c r="D139" s="1133" t="s">
        <v>832</v>
      </c>
      <c r="E139" s="115"/>
      <c r="F139" s="115"/>
      <c r="G139" s="115"/>
      <c r="H139" s="1133"/>
      <c r="I139" s="1308" t="str">
        <f>IF('Annexe A'!$K$152=0,"",'Annexe A'!$K$152)</f>
        <v/>
      </c>
      <c r="J139" s="1308" t="str">
        <f>IF('Annexe A'!$K$152=0,"",'Annexe A'!$K$152)</f>
        <v/>
      </c>
      <c r="K139" s="347"/>
      <c r="L139" s="1308" t="str">
        <f>IF('Annexe A'!$L$152=0,"",'Annexe A'!$L$152)</f>
        <v/>
      </c>
      <c r="M139" s="1308" t="str">
        <f>IF('Annexe A'!$L$152=0,"",'Annexe A'!$L$152)</f>
        <v/>
      </c>
      <c r="N139" s="129"/>
      <c r="O139" s="1308" t="str">
        <f>IF(AND($J139="",$M139=""),"",SUM($J139,$M139))</f>
        <v/>
      </c>
      <c r="P139" s="347"/>
      <c r="R139" s="3"/>
      <c r="AD139" s="468"/>
    </row>
    <row r="140" spans="1:35" ht="18.75" customHeight="1" x14ac:dyDescent="0.3">
      <c r="A140" s="1133"/>
      <c r="B140" s="1221">
        <v>59400</v>
      </c>
      <c r="C140" s="1133"/>
      <c r="D140" s="1133" t="s">
        <v>834</v>
      </c>
      <c r="E140" s="115"/>
      <c r="F140" s="115"/>
      <c r="G140" s="115"/>
      <c r="H140" s="1133"/>
      <c r="I140" s="1308" t="str">
        <f>IF('Annexe A'!$K$153=0,"",'Annexe A'!$K$153)</f>
        <v/>
      </c>
      <c r="J140" s="1308" t="str">
        <f>IF('Annexe A'!$K$153=0,"",'Annexe A'!$K$153)</f>
        <v/>
      </c>
      <c r="K140" s="347"/>
      <c r="L140" s="1308" t="str">
        <f>IF('Annexe A'!$L$153=0,"",'Annexe A'!$L$153)</f>
        <v/>
      </c>
      <c r="M140" s="1308" t="str">
        <f>IF('Annexe A'!$L$153=0,"",'Annexe A'!$L$153)</f>
        <v/>
      </c>
      <c r="N140" s="129"/>
      <c r="O140" s="1308" t="str">
        <f>IF(AND($J140="",$M140=""),"",SUM($J140,$M140))</f>
        <v/>
      </c>
      <c r="P140" s="347"/>
      <c r="R140" s="3"/>
      <c r="AD140" s="468"/>
    </row>
    <row r="141" spans="1:35" ht="18.75" customHeight="1" x14ac:dyDescent="0.3">
      <c r="A141" s="1133"/>
      <c r="B141" s="1221">
        <v>59500</v>
      </c>
      <c r="C141" s="1133"/>
      <c r="D141" s="1133" t="s">
        <v>836</v>
      </c>
      <c r="E141" s="115"/>
      <c r="F141" s="115"/>
      <c r="G141" s="115"/>
      <c r="H141" s="1133"/>
      <c r="I141" s="1308" t="str">
        <f>IF('Annexe A'!$K$154=0,"",'Annexe A'!$K$154)</f>
        <v/>
      </c>
      <c r="J141" s="1308" t="str">
        <f>IF('Annexe A'!$K$154=0,"",'Annexe A'!$K$154)</f>
        <v/>
      </c>
      <c r="K141" s="347"/>
      <c r="L141" s="1308" t="str">
        <f>IF('Annexe A'!$L$154=0,"",'Annexe A'!$L$154)</f>
        <v/>
      </c>
      <c r="M141" s="1308" t="str">
        <f>IF('Annexe A'!$L$154=0,"",'Annexe A'!$L$154)</f>
        <v/>
      </c>
      <c r="N141" s="129"/>
      <c r="O141" s="1308" t="str">
        <f>IF(AND($J141="",$M141=""),"",SUM($J141,$M141))</f>
        <v/>
      </c>
      <c r="P141" s="1184"/>
      <c r="R141" s="3"/>
      <c r="AD141" s="468"/>
    </row>
    <row r="142" spans="1:35" ht="18.75" customHeight="1" x14ac:dyDescent="0.25">
      <c r="A142" s="48"/>
      <c r="B142" s="284">
        <v>59000</v>
      </c>
      <c r="C142" s="48"/>
      <c r="D142" s="48" t="s">
        <v>824</v>
      </c>
      <c r="E142" s="115"/>
      <c r="F142" s="115"/>
      <c r="G142" s="115"/>
      <c r="H142" s="48"/>
      <c r="I142" s="164">
        <f>SUM(I137,I138,I139,I140,I141)</f>
        <v>0</v>
      </c>
      <c r="J142" s="164">
        <f>SUM(J137,J138,J139,J140,J141)</f>
        <v>0</v>
      </c>
      <c r="K142" s="164"/>
      <c r="L142" s="164">
        <f>SUM(L137,L138,L139,L140,L141)</f>
        <v>0</v>
      </c>
      <c r="M142" s="164">
        <f>SUM(M137,M138,M139,M140,M141)</f>
        <v>0</v>
      </c>
      <c r="N142" s="164"/>
      <c r="O142" s="164">
        <f>SUM(O137,O138,O139,O140,O141)</f>
        <v>0</v>
      </c>
      <c r="P142" s="164"/>
      <c r="R142" s="3"/>
      <c r="AD142" s="468"/>
    </row>
    <row r="143" spans="1:35" ht="7.5" customHeight="1" x14ac:dyDescent="0.3">
      <c r="A143" s="1133"/>
      <c r="B143" s="1221"/>
      <c r="C143" s="1133"/>
      <c r="D143" s="1133"/>
      <c r="E143" s="115"/>
      <c r="F143" s="115"/>
      <c r="G143" s="115"/>
      <c r="H143" s="1133"/>
      <c r="I143" s="1184"/>
      <c r="J143" s="1184"/>
      <c r="K143" s="347"/>
      <c r="L143" s="1184"/>
      <c r="M143" s="1184"/>
      <c r="N143" s="129"/>
      <c r="O143" s="1184"/>
      <c r="P143" s="347"/>
      <c r="R143" s="3"/>
      <c r="AD143" s="468"/>
    </row>
    <row r="144" spans="1:35" ht="18.75" customHeight="1" x14ac:dyDescent="0.3">
      <c r="A144" s="1133"/>
      <c r="B144" s="1221">
        <v>61100</v>
      </c>
      <c r="C144" s="1133"/>
      <c r="D144" s="1133" t="s">
        <v>841</v>
      </c>
      <c r="E144" s="115"/>
      <c r="F144" s="115"/>
      <c r="G144" s="115"/>
      <c r="H144" s="1133"/>
      <c r="I144" s="1308" t="str">
        <f>IF('Annexe A'!$K$159=0,"",'Annexe A'!$K$159)</f>
        <v/>
      </c>
      <c r="J144" s="1308" t="str">
        <f>IF('Annexe A'!$K$159=0,"",'Annexe A'!$K$159)</f>
        <v/>
      </c>
      <c r="K144" s="347"/>
      <c r="L144" s="1308" t="str">
        <f>IF('Annexe A'!$L$159=0,"",'Annexe A'!$L$159)</f>
        <v/>
      </c>
      <c r="M144" s="1308" t="str">
        <f>IF('Annexe A'!$L$159=0,"",'Annexe A'!$L$159)</f>
        <v/>
      </c>
      <c r="N144" s="129"/>
      <c r="O144" s="1308" t="str">
        <f>IF(AND($J144="",$M144=""),"",SUM($J144,$M144))</f>
        <v/>
      </c>
      <c r="P144" s="347"/>
      <c r="R144" s="3"/>
      <c r="AD144" s="468"/>
    </row>
    <row r="145" spans="1:35" ht="18.75" customHeight="1" x14ac:dyDescent="0.3">
      <c r="A145" s="1133"/>
      <c r="B145" s="1221">
        <v>61200</v>
      </c>
      <c r="C145" s="1133"/>
      <c r="D145" s="1133" t="s">
        <v>847</v>
      </c>
      <c r="E145" s="115"/>
      <c r="F145" s="115"/>
      <c r="G145" s="115"/>
      <c r="H145" s="1133"/>
      <c r="I145" s="1308" t="str">
        <f>IF('Annexe A'!$K$162=0,"",'Annexe A'!$K$162)</f>
        <v/>
      </c>
      <c r="J145" s="1308" t="str">
        <f>IF('Annexe A'!$K$162=0,"",'Annexe A'!$K$162)</f>
        <v/>
      </c>
      <c r="K145" s="347"/>
      <c r="L145" s="1308" t="str">
        <f>IF('Annexe A'!$L$162=0,"",'Annexe A'!$L$162)</f>
        <v/>
      </c>
      <c r="M145" s="1308" t="str">
        <f>IF('Annexe A'!$L$162=0,"",'Annexe A'!$L$162)</f>
        <v/>
      </c>
      <c r="N145" s="129"/>
      <c r="O145" s="1308" t="str">
        <f>IF(AND($J145="",$M145=""),"",SUM($J145,$M145))</f>
        <v/>
      </c>
      <c r="P145" s="347"/>
      <c r="R145" s="3"/>
      <c r="AD145" s="468"/>
    </row>
    <row r="146" spans="1:35" ht="18.75" customHeight="1" x14ac:dyDescent="0.3">
      <c r="A146" s="1133"/>
      <c r="B146" s="1221">
        <v>61300</v>
      </c>
      <c r="C146" s="1133"/>
      <c r="D146" s="1133" t="s">
        <v>853</v>
      </c>
      <c r="E146" s="115"/>
      <c r="F146" s="115"/>
      <c r="G146" s="115"/>
      <c r="H146" s="1133"/>
      <c r="I146" s="1308" t="str">
        <f>IF('Annexe A'!$K$165=0,"",'Annexe A'!$K$165)</f>
        <v/>
      </c>
      <c r="J146" s="1308" t="str">
        <f>IF('Annexe A'!$K$165=0,"",'Annexe A'!$K$165)</f>
        <v/>
      </c>
      <c r="K146" s="347"/>
      <c r="L146" s="1308" t="str">
        <f>IF('Annexe A'!$L$165=0,"",'Annexe A'!$L$165)</f>
        <v/>
      </c>
      <c r="M146" s="1308" t="str">
        <f>IF('Annexe A'!$L$165=0,"",'Annexe A'!$L$165)</f>
        <v/>
      </c>
      <c r="N146" s="129"/>
      <c r="O146" s="1308" t="str">
        <f>IF(AND($J146="",$M146=""),"",SUM($J146,$M146))</f>
        <v/>
      </c>
      <c r="P146" s="347"/>
      <c r="R146" s="3"/>
      <c r="AD146" s="468"/>
    </row>
    <row r="147" spans="1:35" ht="18.75" customHeight="1" x14ac:dyDescent="0.25">
      <c r="A147" s="760"/>
      <c r="B147" s="871">
        <v>61000</v>
      </c>
      <c r="C147" s="760"/>
      <c r="D147" s="760" t="s">
        <v>840</v>
      </c>
      <c r="E147" s="761"/>
      <c r="F147" s="761"/>
      <c r="G147" s="761"/>
      <c r="H147" s="760"/>
      <c r="I147" s="763">
        <f>SUM(I144,I145,I146)</f>
        <v>0</v>
      </c>
      <c r="J147" s="763">
        <f>SUM(J144,J145,J146)</f>
        <v>0</v>
      </c>
      <c r="K147" s="763"/>
      <c r="L147" s="763">
        <f>SUM(L144,L145,L146)</f>
        <v>0</v>
      </c>
      <c r="M147" s="763">
        <f>SUM(M144,M145,M146)</f>
        <v>0</v>
      </c>
      <c r="N147" s="763"/>
      <c r="O147" s="763">
        <f>SUM(O144,O145,O146)</f>
        <v>0</v>
      </c>
      <c r="P147" s="164"/>
      <c r="R147" s="3"/>
      <c r="AD147" s="468"/>
    </row>
    <row r="148" spans="1:35" ht="7.5" customHeight="1" x14ac:dyDescent="0.3">
      <c r="A148" s="1133"/>
      <c r="B148" s="1221"/>
      <c r="C148" s="1133"/>
      <c r="D148" s="1133"/>
      <c r="E148" s="115"/>
      <c r="F148" s="115"/>
      <c r="G148" s="115"/>
      <c r="H148" s="1133"/>
      <c r="I148" s="1184"/>
      <c r="J148" s="1184"/>
      <c r="K148" s="347"/>
      <c r="L148" s="1184"/>
      <c r="M148" s="1184"/>
      <c r="N148" s="129"/>
      <c r="O148" s="1184"/>
      <c r="P148" s="347"/>
      <c r="R148" s="3"/>
    </row>
    <row r="149" spans="1:35" ht="18.75" customHeight="1" x14ac:dyDescent="0.3">
      <c r="A149" s="1170"/>
      <c r="B149" s="1309">
        <v>62100</v>
      </c>
      <c r="C149" s="1170"/>
      <c r="D149" s="1170" t="s">
        <v>860</v>
      </c>
      <c r="E149" s="669"/>
      <c r="F149" s="669"/>
      <c r="G149" s="669"/>
      <c r="H149" s="1170"/>
      <c r="I149" s="1308" t="str">
        <f>IF('Annexe A'!$K$170=0,"",'Annexe A'!$K$170)</f>
        <v/>
      </c>
      <c r="J149" s="1308" t="str">
        <f>IF('Annexe A'!$K$170=0,"",'Annexe A'!$K$170)</f>
        <v/>
      </c>
      <c r="K149" s="347"/>
      <c r="L149" s="1308" t="str">
        <f>IF('Annexe A'!$L$170=0,"",'Annexe A'!$L$170)</f>
        <v/>
      </c>
      <c r="M149" s="1308" t="str">
        <f>IF('Annexe A'!$L$170=0,"",'Annexe A'!$L$170)</f>
        <v/>
      </c>
      <c r="N149" s="129"/>
      <c r="O149" s="1308" t="str">
        <f>IF(AND($J149="",$M149=""),"",SUM($J149,$M149))</f>
        <v/>
      </c>
      <c r="P149" s="1184"/>
      <c r="R149" s="3"/>
    </row>
    <row r="150" spans="1:35" ht="18.75" customHeight="1" x14ac:dyDescent="0.3">
      <c r="A150" s="1133"/>
      <c r="B150" s="1221">
        <v>62200</v>
      </c>
      <c r="C150" s="1133"/>
      <c r="D150" s="1133" t="s">
        <v>865</v>
      </c>
      <c r="E150" s="115"/>
      <c r="F150" s="115"/>
      <c r="G150" s="115"/>
      <c r="H150" s="1133"/>
      <c r="I150" s="1308" t="str">
        <f>IF('Annexe A'!$K$175=0,"",'Annexe A'!$K$175)</f>
        <v/>
      </c>
      <c r="J150" s="372"/>
      <c r="K150" s="372"/>
      <c r="L150" s="1308" t="str">
        <f>IF('Annexe A'!$L$175=0,"",'Annexe A'!$L$175)</f>
        <v/>
      </c>
      <c r="M150" s="372"/>
      <c r="N150" s="372"/>
      <c r="O150" s="372"/>
      <c r="P150" s="372"/>
      <c r="R150" s="3"/>
    </row>
    <row r="151" spans="1:35" ht="18" customHeight="1" collapsed="1" x14ac:dyDescent="0.25">
      <c r="A151" s="770"/>
      <c r="B151" s="1309">
        <v>92410</v>
      </c>
      <c r="C151" s="1170"/>
      <c r="D151" s="1170" t="s">
        <v>922</v>
      </c>
      <c r="E151" s="872"/>
      <c r="F151" s="872"/>
      <c r="G151" s="872"/>
      <c r="H151" s="770"/>
      <c r="I151" s="842"/>
      <c r="J151" s="1328">
        <f>SUM(J152:J153)</f>
        <v>0</v>
      </c>
      <c r="K151" s="1328"/>
      <c r="L151" s="842"/>
      <c r="M151" s="1328">
        <f>SUM(M152:M153)</f>
        <v>0</v>
      </c>
      <c r="N151" s="1328"/>
      <c r="O151" s="1328">
        <f>SUM(O152:O153)</f>
        <v>0</v>
      </c>
      <c r="P151" s="470"/>
      <c r="Q151" s="713"/>
      <c r="R151" s="3"/>
      <c r="S151" s="713"/>
      <c r="T151" s="713"/>
      <c r="U151" s="713"/>
      <c r="V151" s="713"/>
      <c r="W151" s="713"/>
      <c r="X151" s="713"/>
      <c r="Y151" s="713"/>
      <c r="Z151" s="713"/>
      <c r="AA151" s="713"/>
      <c r="AB151" s="713"/>
      <c r="AC151" s="713"/>
      <c r="AD151" s="713"/>
      <c r="AE151" s="713"/>
      <c r="AF151" s="713"/>
      <c r="AG151" s="713"/>
      <c r="AH151" s="713"/>
      <c r="AI151" s="713"/>
    </row>
    <row r="152" spans="1:35" ht="18.75" hidden="1" customHeight="1" outlineLevel="1" thickBot="1" x14ac:dyDescent="0.3">
      <c r="A152" s="1299"/>
      <c r="B152" s="1353">
        <v>92411</v>
      </c>
      <c r="C152" s="1301"/>
      <c r="D152" s="1301"/>
      <c r="E152" s="1301" t="s">
        <v>924</v>
      </c>
      <c r="F152" s="357"/>
      <c r="G152" s="357"/>
      <c r="H152" s="357"/>
      <c r="I152" s="357"/>
      <c r="J152" s="1388" t="str">
        <f>IF('Annexe D'!$R$73=0,"",'Annexe D'!$R$73-IF($M$152="",0,$M$152))</f>
        <v/>
      </c>
      <c r="K152" s="357"/>
      <c r="L152" s="357"/>
      <c r="M152" s="1418" t="str">
        <f>IF(OR('Annexe D'!$R$73=0,L149=""),"",('Annexe A'!$L$170/'Annexe A'!$M$170)*'Annexe D'!$R$73)</f>
        <v/>
      </c>
      <c r="N152" s="357"/>
      <c r="O152" s="1388" t="str">
        <f>IF(AND($J152="",$M152=""),"",SUM($J152,$M152))</f>
        <v/>
      </c>
      <c r="P152" s="915"/>
      <c r="Q152" s="468"/>
      <c r="R152" s="3"/>
      <c r="S152" s="468"/>
      <c r="T152" s="468"/>
      <c r="U152" s="468"/>
      <c r="V152" s="468"/>
      <c r="W152" s="468"/>
      <c r="X152" s="468"/>
      <c r="Y152" s="468"/>
      <c r="Z152" s="468"/>
      <c r="AA152" s="468"/>
      <c r="AB152" s="468"/>
      <c r="AC152" s="468"/>
      <c r="AD152" s="3"/>
      <c r="AE152" s="468"/>
      <c r="AF152" s="468"/>
      <c r="AG152" s="468"/>
      <c r="AH152" s="3"/>
      <c r="AI152" s="3"/>
    </row>
    <row r="153" spans="1:35" ht="18.75" hidden="1" customHeight="1" outlineLevel="1" thickBot="1" x14ac:dyDescent="0.3">
      <c r="A153" s="1299"/>
      <c r="B153" s="1353">
        <v>92412</v>
      </c>
      <c r="C153" s="1301"/>
      <c r="D153" s="1301"/>
      <c r="E153" s="1301" t="s">
        <v>926</v>
      </c>
      <c r="F153" s="357"/>
      <c r="G153" s="357"/>
      <c r="H153" s="357"/>
      <c r="I153" s="357"/>
      <c r="J153" s="1388">
        <f>IF('Annexe D'!$V$124=0,0,'Annexe D'!$V$124-M153)</f>
        <v>0</v>
      </c>
      <c r="K153" s="357"/>
      <c r="L153" s="357"/>
      <c r="M153" s="1388">
        <f>IF(OR('Annexe D'!$V$124=0,,L149=""),0,('Annexe A'!$L$170/'Annexe A'!$M$170)*'Annexe D'!$V$124)</f>
        <v>0</v>
      </c>
      <c r="N153" s="357"/>
      <c r="O153" s="1388">
        <f>IF(AND($J153="",$M153=""),0,SUM($J153,$M153))</f>
        <v>0</v>
      </c>
      <c r="P153" s="916"/>
      <c r="Q153" s="468"/>
      <c r="R153" s="3"/>
      <c r="S153" s="468"/>
      <c r="T153" s="468"/>
      <c r="U153" s="468"/>
      <c r="V153" s="468"/>
      <c r="W153" s="468"/>
      <c r="X153" s="468"/>
      <c r="Y153" s="468"/>
      <c r="Z153" s="468"/>
      <c r="AA153" s="468"/>
      <c r="AB153" s="468"/>
      <c r="AC153" s="468"/>
      <c r="AE153" s="468"/>
      <c r="AF153" s="468"/>
      <c r="AG153" s="468"/>
    </row>
    <row r="154" spans="1:35" ht="18.75" customHeight="1" x14ac:dyDescent="0.25">
      <c r="A154" s="760"/>
      <c r="B154" s="871">
        <v>62000</v>
      </c>
      <c r="C154" s="760"/>
      <c r="D154" s="760" t="s">
        <v>859</v>
      </c>
      <c r="E154" s="761"/>
      <c r="F154" s="761"/>
      <c r="G154" s="761"/>
      <c r="H154" s="760"/>
      <c r="I154" s="763">
        <f>SUM(I149,I150,I151)</f>
        <v>0</v>
      </c>
      <c r="J154" s="763">
        <f>SUM(J149,J150,J151)</f>
        <v>0</v>
      </c>
      <c r="K154" s="763"/>
      <c r="L154" s="763">
        <f>SUM(L149,L150,L151)</f>
        <v>0</v>
      </c>
      <c r="M154" s="763">
        <f>SUM(M149,M150,M151)</f>
        <v>0</v>
      </c>
      <c r="N154" s="763"/>
      <c r="O154" s="763">
        <f>SUM(O149,O150,O151)</f>
        <v>0</v>
      </c>
      <c r="P154" s="164"/>
      <c r="R154" s="3"/>
    </row>
    <row r="155" spans="1:35" ht="12" customHeight="1" x14ac:dyDescent="0.3">
      <c r="A155" s="1133"/>
      <c r="B155" s="1221"/>
      <c r="C155" s="1133"/>
      <c r="D155" s="1133"/>
      <c r="E155" s="115"/>
      <c r="F155" s="115"/>
      <c r="G155" s="115"/>
      <c r="H155" s="1133"/>
      <c r="I155" s="1184"/>
      <c r="J155" s="1184"/>
      <c r="K155" s="347"/>
      <c r="L155" s="1184"/>
      <c r="M155" s="1184"/>
      <c r="N155" s="129"/>
      <c r="O155" s="1184"/>
      <c r="P155" s="347"/>
      <c r="R155" s="3"/>
    </row>
    <row r="156" spans="1:35" ht="18.75" customHeight="1" x14ac:dyDescent="0.25">
      <c r="A156" s="1133"/>
      <c r="B156" s="1221">
        <v>63100</v>
      </c>
      <c r="C156" s="1133"/>
      <c r="D156" s="1133" t="s">
        <v>870</v>
      </c>
      <c r="E156" s="115"/>
      <c r="F156" s="115"/>
      <c r="G156" s="115"/>
      <c r="H156" s="1133"/>
      <c r="I156" s="1308" t="str">
        <f>IF('Annexe A'!$K$181=0,"",'Annexe A'!$K$181)</f>
        <v/>
      </c>
      <c r="J156" s="1308" t="str">
        <f>IF('Annexe A'!$K$181=0,"",'Annexe A'!$K$181)</f>
        <v/>
      </c>
      <c r="K156" s="1184"/>
      <c r="L156" s="1308" t="str">
        <f>IF('Annexe A'!$L$181=0,"",'Annexe A'!$L$181)</f>
        <v/>
      </c>
      <c r="M156" s="1308" t="str">
        <f>IF('Annexe A'!$L$181=0,"",'Annexe A'!$L$181)</f>
        <v/>
      </c>
      <c r="N156" s="129"/>
      <c r="O156" s="1308" t="str">
        <f>IF(AND($J156="",$M156=""),"",SUM($J156,$M156))</f>
        <v/>
      </c>
      <c r="P156" s="1184"/>
      <c r="R156" s="3"/>
    </row>
    <row r="157" spans="1:35" ht="18.75" customHeight="1" x14ac:dyDescent="0.3">
      <c r="A157" s="1133"/>
      <c r="B157" s="1307">
        <v>63200</v>
      </c>
      <c r="C157" s="1182"/>
      <c r="D157" s="1182" t="s">
        <v>872</v>
      </c>
      <c r="E157" s="761"/>
      <c r="F157" s="761"/>
      <c r="G157" s="761"/>
      <c r="H157" s="1182"/>
      <c r="I157" s="1308" t="str">
        <f>IF('Annexe A'!$K$182=0,"",'Annexe A'!$K$182)</f>
        <v/>
      </c>
      <c r="J157" s="1308" t="str">
        <f>IF('Annexe A'!$K$182=0,"",'Annexe A'!$K$182)</f>
        <v/>
      </c>
      <c r="K157" s="869"/>
      <c r="L157" s="1308" t="str">
        <f>IF('Annexe A'!$L$182=0,"",'Annexe A'!$L$182)</f>
        <v/>
      </c>
      <c r="M157" s="1308" t="str">
        <f>IF('Annexe A'!$L$182=0,"",'Annexe A'!$L$182)</f>
        <v/>
      </c>
      <c r="N157" s="129"/>
      <c r="O157" s="1308" t="str">
        <f>IF(AND($J157="",$M157=""),"",SUM($J157,$M157))</f>
        <v/>
      </c>
      <c r="P157" s="347"/>
      <c r="R157" s="3"/>
    </row>
    <row r="158" spans="1:35" ht="18.75" customHeight="1" x14ac:dyDescent="0.3">
      <c r="A158" s="1133"/>
      <c r="B158" s="1221">
        <v>63300</v>
      </c>
      <c r="C158" s="1133"/>
      <c r="D158" s="1133" t="s">
        <v>874</v>
      </c>
      <c r="E158" s="115"/>
      <c r="F158" s="115"/>
      <c r="G158" s="115"/>
      <c r="H158" s="1133"/>
      <c r="I158" s="1308" t="str">
        <f>IF('Annexe A'!$K$183=0,"",'Annexe A'!$K$183)</f>
        <v/>
      </c>
      <c r="J158" s="1308" t="str">
        <f>IF('Annexe A'!$K$183=0,"",'Annexe A'!$K$183)</f>
        <v/>
      </c>
      <c r="K158" s="347"/>
      <c r="L158" s="1308" t="str">
        <f>IF('Annexe A'!$L$183=0,"",'Annexe A'!$L$183)</f>
        <v/>
      </c>
      <c r="M158" s="1308" t="str">
        <f>IF('Annexe A'!$L$183=0,"",'Annexe A'!$L$183)</f>
        <v/>
      </c>
      <c r="N158" s="129"/>
      <c r="O158" s="1308" t="str">
        <f>IF(AND($J158="",$M158=""),"",SUM($J158,$M158))</f>
        <v/>
      </c>
      <c r="P158" s="347"/>
      <c r="R158" s="3"/>
    </row>
    <row r="159" spans="1:35" ht="18.75" customHeight="1" x14ac:dyDescent="0.3">
      <c r="A159" s="1133"/>
      <c r="B159" s="1221">
        <v>63500</v>
      </c>
      <c r="C159" s="1133"/>
      <c r="D159" s="1133" t="s">
        <v>876</v>
      </c>
      <c r="E159" s="115"/>
      <c r="F159" s="115"/>
      <c r="G159" s="115"/>
      <c r="H159" s="1133"/>
      <c r="I159" s="1308" t="str">
        <f>IF('Annexe A'!$K$184=0,"",'Annexe A'!$K$184)</f>
        <v/>
      </c>
      <c r="J159" s="347"/>
      <c r="K159" s="347"/>
      <c r="L159" s="1308" t="str">
        <f>IF('Annexe A'!$L$184=0,"",'Annexe A'!$L$184)</f>
        <v/>
      </c>
      <c r="M159" s="347"/>
      <c r="N159" s="347"/>
      <c r="O159" s="347"/>
      <c r="P159" s="347"/>
      <c r="Q159" s="3"/>
      <c r="R159" s="3"/>
      <c r="S159" s="3"/>
      <c r="T159" s="3"/>
      <c r="U159" s="3"/>
      <c r="V159" s="3"/>
      <c r="W159" s="3"/>
      <c r="X159" s="3"/>
      <c r="Y159" s="3"/>
      <c r="Z159" s="3"/>
      <c r="AA159" s="3"/>
      <c r="AB159" s="3"/>
      <c r="AC159" s="3"/>
      <c r="AD159" s="3"/>
      <c r="AE159" s="3"/>
      <c r="AF159" s="3"/>
      <c r="AG159" s="3"/>
      <c r="AH159" s="3"/>
      <c r="AI159" s="3"/>
    </row>
    <row r="160" spans="1:35" ht="18.75" customHeight="1" x14ac:dyDescent="0.3">
      <c r="A160" s="1133"/>
      <c r="B160" s="1221">
        <v>63600</v>
      </c>
      <c r="C160" s="1133"/>
      <c r="D160" s="1182" t="s">
        <v>878</v>
      </c>
      <c r="E160" s="115"/>
      <c r="F160" s="115"/>
      <c r="G160" s="115"/>
      <c r="H160" s="1133"/>
      <c r="I160" s="1308" t="str">
        <f>IF('Annexe A'!$K$185=0,"",'Annexe A'!$K$185)</f>
        <v/>
      </c>
      <c r="J160" s="869"/>
      <c r="K160" s="347"/>
      <c r="L160" s="1308" t="str">
        <f>IF('Annexe A'!$L$185=0,"",'Annexe A'!$L$185)</f>
        <v/>
      </c>
      <c r="M160" s="869"/>
      <c r="N160" s="869"/>
      <c r="O160" s="869"/>
      <c r="P160" s="347"/>
      <c r="Q160" s="3"/>
      <c r="R160" s="3"/>
      <c r="S160" s="3"/>
      <c r="T160" s="3"/>
      <c r="U160" s="3"/>
      <c r="V160" s="3"/>
      <c r="W160" s="3"/>
      <c r="X160" s="3"/>
      <c r="Y160" s="3"/>
      <c r="Z160" s="3"/>
      <c r="AA160" s="3"/>
      <c r="AB160" s="3"/>
      <c r="AC160" s="3"/>
      <c r="AD160" s="3"/>
      <c r="AE160" s="3"/>
      <c r="AF160" s="3"/>
      <c r="AG160" s="3"/>
      <c r="AH160" s="3"/>
      <c r="AI160" s="3"/>
    </row>
    <row r="161" spans="1:35" ht="18.75" customHeight="1" x14ac:dyDescent="0.3">
      <c r="A161" s="1133"/>
      <c r="B161" s="1221">
        <v>63700</v>
      </c>
      <c r="C161" s="1133"/>
      <c r="D161" s="1133" t="s">
        <v>879</v>
      </c>
      <c r="E161" s="115"/>
      <c r="F161" s="115"/>
      <c r="G161" s="115"/>
      <c r="H161" s="1133"/>
      <c r="I161" s="1308" t="str">
        <f>IF('Annexe A'!$K$186=0,"",'Annexe A'!$K$186)</f>
        <v/>
      </c>
      <c r="J161" s="1308" t="str">
        <f>IF('Annexe A'!$K$186=0,"",'Annexe A'!$K$186)</f>
        <v/>
      </c>
      <c r="K161" s="347"/>
      <c r="L161" s="1308" t="str">
        <f>IF('Annexe A'!$L$186=0,"",'Annexe A'!$L$186)</f>
        <v/>
      </c>
      <c r="M161" s="1308" t="str">
        <f>IF('Annexe A'!$L$186=0,"",'Annexe A'!$L$186)</f>
        <v/>
      </c>
      <c r="N161" s="129"/>
      <c r="O161" s="1308" t="str">
        <f>IF(AND($J161="",$M161=""),"",SUM($J161,$M161))</f>
        <v/>
      </c>
      <c r="P161" s="347"/>
      <c r="Q161" s="3"/>
      <c r="R161" s="3"/>
      <c r="S161" s="3"/>
      <c r="T161" s="3"/>
      <c r="U161" s="3"/>
      <c r="V161" s="3"/>
      <c r="W161" s="3"/>
      <c r="X161" s="3"/>
      <c r="Y161" s="3"/>
      <c r="Z161" s="3"/>
      <c r="AA161" s="3"/>
      <c r="AB161" s="3"/>
      <c r="AC161" s="3"/>
      <c r="AD161" s="3"/>
      <c r="AE161" s="3"/>
      <c r="AF161" s="3"/>
      <c r="AG161" s="3"/>
      <c r="AH161" s="3"/>
      <c r="AI161" s="3"/>
    </row>
    <row r="162" spans="1:35" ht="18.75" customHeight="1" x14ac:dyDescent="0.3">
      <c r="A162" s="1133"/>
      <c r="B162" s="1221">
        <v>63800</v>
      </c>
      <c r="C162" s="1133"/>
      <c r="D162" s="1133" t="s">
        <v>880</v>
      </c>
      <c r="E162" s="115"/>
      <c r="F162" s="115"/>
      <c r="G162" s="115"/>
      <c r="H162" s="1133"/>
      <c r="I162" s="1133"/>
      <c r="J162" s="1308" t="str">
        <f>IF('Annexe D'!R61=0,"",'Annexe D'!R61)</f>
        <v/>
      </c>
      <c r="K162" s="347"/>
      <c r="L162" s="1133"/>
      <c r="M162" s="1308" t="str">
        <f>IF('Annexe D'!U61=0,"",'Annexe D'!U61)</f>
        <v/>
      </c>
      <c r="N162" s="129"/>
      <c r="O162" s="1308" t="str">
        <f>IF(AND($J162="",$M162=""),"",SUM($J162,$M162))</f>
        <v/>
      </c>
      <c r="P162" s="347"/>
      <c r="R162" s="3"/>
    </row>
    <row r="163" spans="1:35" ht="18.75" customHeight="1" x14ac:dyDescent="0.3">
      <c r="A163" s="1133"/>
      <c r="B163" s="1221">
        <v>63900</v>
      </c>
      <c r="C163" s="1133"/>
      <c r="D163" s="1133" t="s">
        <v>1374</v>
      </c>
      <c r="E163" s="115"/>
      <c r="F163" s="115"/>
      <c r="G163" s="115"/>
      <c r="H163" s="1133"/>
      <c r="I163" s="1308" t="str">
        <f>IF('Annexe A'!$K$187=0,"",'Annexe A'!$K$187)</f>
        <v/>
      </c>
      <c r="J163" s="347"/>
      <c r="K163" s="347"/>
      <c r="L163" s="1308" t="str">
        <f>IF('Annexe A'!$L$187=0,"",'Annexe A'!$L$187)</f>
        <v/>
      </c>
      <c r="M163" s="347"/>
      <c r="N163" s="347"/>
      <c r="O163" s="347"/>
      <c r="P163" s="347"/>
      <c r="R163" s="3"/>
    </row>
    <row r="164" spans="1:35" ht="18" customHeight="1" x14ac:dyDescent="0.3">
      <c r="A164" s="48"/>
      <c r="B164" s="284">
        <v>63000</v>
      </c>
      <c r="C164" s="48"/>
      <c r="D164" s="48" t="s">
        <v>869</v>
      </c>
      <c r="E164" s="115"/>
      <c r="F164" s="115"/>
      <c r="G164" s="115"/>
      <c r="H164" s="48"/>
      <c r="I164" s="164">
        <f>SUM(I156,I157,I161,I159,I162,I158,I163)</f>
        <v>0</v>
      </c>
      <c r="J164" s="164">
        <f>SUM(J156,J157,J161,J159,J162,J158,J163)</f>
        <v>0</v>
      </c>
      <c r="K164" s="164">
        <f>SUM(K156,K157,K161,K159,K162,K158,K163)</f>
        <v>0</v>
      </c>
      <c r="L164" s="164">
        <f>SUM(L156,L157,L161,L159,L162,L158,L163)</f>
        <v>0</v>
      </c>
      <c r="M164" s="164">
        <f>SUM(M156,M157,M161,M159,M162,M158,M163)</f>
        <v>0</v>
      </c>
      <c r="N164" s="164"/>
      <c r="O164" s="164">
        <f>SUM(O156,O157,O161,O159,O162,O158,O163)</f>
        <v>0</v>
      </c>
      <c r="P164" s="347"/>
      <c r="R164" s="3"/>
    </row>
    <row r="165" spans="1:35" ht="7.5" customHeight="1" x14ac:dyDescent="0.3">
      <c r="A165" s="1133"/>
      <c r="B165" s="1221"/>
      <c r="C165" s="1133"/>
      <c r="D165" s="1133"/>
      <c r="E165" s="115"/>
      <c r="F165" s="115"/>
      <c r="G165" s="115"/>
      <c r="H165" s="1133"/>
      <c r="I165" s="1184"/>
      <c r="J165" s="1184"/>
      <c r="K165" s="347"/>
      <c r="L165" s="1184"/>
      <c r="M165" s="1184"/>
      <c r="N165" s="129"/>
      <c r="O165" s="1184"/>
      <c r="P165" s="347"/>
      <c r="R165" s="3"/>
    </row>
    <row r="166" spans="1:35" ht="18.75" customHeight="1" x14ac:dyDescent="0.3">
      <c r="A166" s="1133"/>
      <c r="B166" s="1282">
        <v>91110</v>
      </c>
      <c r="C166" s="1211"/>
      <c r="D166" s="1419" t="s">
        <v>1388</v>
      </c>
      <c r="E166" s="115"/>
      <c r="F166" s="115"/>
      <c r="G166" s="115"/>
      <c r="H166" s="1133"/>
      <c r="I166" s="164"/>
      <c r="J166" s="1308">
        <f>IF('Annexe D'!$J$34-M166&lt;0,0,'Annexe D'!$J$34-M166)</f>
        <v>0</v>
      </c>
      <c r="K166" s="164"/>
      <c r="L166" s="164"/>
      <c r="M166" s="1420"/>
      <c r="N166" s="1052">
        <f>'Annexe D'!$J$34</f>
        <v>0</v>
      </c>
      <c r="O166" s="1308">
        <f t="shared" ref="O166:O171" si="1">IF(AND($J166="",$M166=""),"",SUM($J166,$M166))</f>
        <v>0</v>
      </c>
      <c r="P166" s="164"/>
      <c r="Q166" s="1421"/>
      <c r="R166" s="3"/>
      <c r="S166" s="1421"/>
      <c r="T166" s="1421"/>
      <c r="U166" s="1421"/>
      <c r="V166" s="1421"/>
      <c r="W166" s="1421"/>
      <c r="X166" s="1421"/>
      <c r="Y166" s="1421"/>
      <c r="Z166" s="1421"/>
      <c r="AA166" s="1421"/>
      <c r="AB166" s="1421"/>
      <c r="AC166" s="1421"/>
      <c r="AD166" s="1421"/>
      <c r="AE166" s="1421"/>
      <c r="AF166" s="1421"/>
      <c r="AG166" s="1421"/>
    </row>
    <row r="167" spans="1:35" ht="18.75" customHeight="1" x14ac:dyDescent="0.3">
      <c r="A167" s="1133"/>
      <c r="B167" s="1422">
        <v>91120</v>
      </c>
      <c r="C167" s="1161"/>
      <c r="D167" s="1423" t="s">
        <v>1389</v>
      </c>
      <c r="E167" s="115"/>
      <c r="F167" s="115"/>
      <c r="G167" s="115"/>
      <c r="H167" s="1133"/>
      <c r="I167" s="164"/>
      <c r="J167" s="1308">
        <f>IF('Annexe D'!$K$35-M167&lt;0,0,'Annexe D'!$K$35-M167)</f>
        <v>0</v>
      </c>
      <c r="K167" s="164"/>
      <c r="L167" s="164"/>
      <c r="M167" s="1420"/>
      <c r="N167" s="1052">
        <f>'Annexe D'!$K$35</f>
        <v>0</v>
      </c>
      <c r="O167" s="1308">
        <f t="shared" si="1"/>
        <v>0</v>
      </c>
      <c r="P167" s="164"/>
      <c r="Q167" s="1421"/>
      <c r="R167" s="3"/>
      <c r="S167" s="1421"/>
      <c r="T167" s="1421"/>
      <c r="U167" s="1421"/>
      <c r="V167" s="1421"/>
      <c r="W167" s="1421"/>
      <c r="X167" s="1421"/>
      <c r="Y167" s="1421"/>
      <c r="Z167" s="1421"/>
      <c r="AA167" s="1421"/>
      <c r="AB167" s="1421"/>
      <c r="AC167" s="1421"/>
      <c r="AD167" s="1421"/>
      <c r="AE167" s="1421"/>
      <c r="AF167" s="1421"/>
      <c r="AG167" s="1421"/>
    </row>
    <row r="168" spans="1:35" ht="18.75" customHeight="1" x14ac:dyDescent="0.3">
      <c r="A168" s="1133"/>
      <c r="B168" s="1282">
        <v>91130</v>
      </c>
      <c r="C168" s="1161"/>
      <c r="D168" s="1423" t="s">
        <v>1390</v>
      </c>
      <c r="E168" s="115"/>
      <c r="F168" s="115"/>
      <c r="G168" s="115"/>
      <c r="H168" s="1133"/>
      <c r="I168" s="164"/>
      <c r="J168" s="1308">
        <f>IF('Annexe D'!$L$36-M168&lt;0,0,'Annexe D'!$L$36-M168)</f>
        <v>0</v>
      </c>
      <c r="K168" s="164"/>
      <c r="L168" s="164"/>
      <c r="M168" s="1420"/>
      <c r="N168" s="1052">
        <f>'Annexe D'!$L$36</f>
        <v>0</v>
      </c>
      <c r="O168" s="1308">
        <f t="shared" si="1"/>
        <v>0</v>
      </c>
      <c r="P168" s="164"/>
      <c r="Q168" s="1421"/>
      <c r="R168" s="3"/>
      <c r="S168" s="1421"/>
      <c r="T168" s="1421"/>
      <c r="U168" s="1421"/>
      <c r="V168" s="1421"/>
      <c r="W168" s="1421"/>
      <c r="X168" s="1421"/>
      <c r="Y168" s="1421"/>
      <c r="Z168" s="1421"/>
      <c r="AA168" s="1421"/>
      <c r="AB168" s="1421"/>
      <c r="AC168" s="1421"/>
      <c r="AD168" s="1421"/>
      <c r="AE168" s="1421"/>
      <c r="AF168" s="1421"/>
      <c r="AG168" s="1421"/>
    </row>
    <row r="169" spans="1:35" ht="18.75" customHeight="1" x14ac:dyDescent="0.3">
      <c r="A169" s="1133"/>
      <c r="B169" s="1422">
        <v>91140</v>
      </c>
      <c r="C169" s="346"/>
      <c r="D169" s="1423" t="s">
        <v>1391</v>
      </c>
      <c r="E169" s="115"/>
      <c r="F169" s="115"/>
      <c r="G169" s="115"/>
      <c r="H169" s="1133"/>
      <c r="I169" s="164"/>
      <c r="J169" s="1308">
        <f>IF('Annexe D'!$M$37-M169&lt;0,0,'Annexe D'!$M$37-M169)</f>
        <v>0</v>
      </c>
      <c r="K169" s="164"/>
      <c r="L169" s="164"/>
      <c r="M169" s="1420"/>
      <c r="N169" s="1052">
        <f>'Annexe D'!$M$37</f>
        <v>0</v>
      </c>
      <c r="O169" s="1308">
        <f t="shared" si="1"/>
        <v>0</v>
      </c>
      <c r="P169" s="164"/>
      <c r="Q169" s="1421"/>
      <c r="R169" s="3"/>
      <c r="S169" s="1421"/>
      <c r="T169" s="1421"/>
      <c r="U169" s="1421"/>
      <c r="V169" s="1421"/>
      <c r="W169" s="1421"/>
      <c r="X169" s="1421"/>
      <c r="Y169" s="1421"/>
      <c r="Z169" s="1421"/>
      <c r="AA169" s="1421"/>
      <c r="AB169" s="1421"/>
      <c r="AC169" s="1421"/>
      <c r="AD169" s="1421"/>
      <c r="AE169" s="1421"/>
      <c r="AF169" s="1421"/>
      <c r="AG169" s="1421"/>
    </row>
    <row r="170" spans="1:35" ht="18.75" customHeight="1" x14ac:dyDescent="0.3">
      <c r="A170" s="1133"/>
      <c r="B170" s="1282">
        <v>91150</v>
      </c>
      <c r="C170" s="1161"/>
      <c r="D170" s="1423" t="s">
        <v>1392</v>
      </c>
      <c r="E170" s="115"/>
      <c r="F170" s="471"/>
      <c r="G170" s="115"/>
      <c r="H170" s="1133"/>
      <c r="I170" s="164"/>
      <c r="J170" s="1308">
        <f>'Annexe D'!$N$38</f>
        <v>0</v>
      </c>
      <c r="K170" s="164"/>
      <c r="L170" s="164"/>
      <c r="M170" s="164"/>
      <c r="N170" s="1052"/>
      <c r="O170" s="1308">
        <f t="shared" si="1"/>
        <v>0</v>
      </c>
      <c r="P170" s="164"/>
      <c r="Q170" s="1421"/>
      <c r="R170" s="3"/>
      <c r="S170" s="1421"/>
      <c r="T170" s="1421"/>
      <c r="U170" s="1421"/>
      <c r="V170" s="1421"/>
      <c r="W170" s="1421"/>
      <c r="X170" s="1421"/>
      <c r="Y170" s="1421"/>
      <c r="Z170" s="1421"/>
      <c r="AA170" s="1421"/>
      <c r="AB170" s="1421"/>
      <c r="AC170" s="1421"/>
      <c r="AD170" s="1421"/>
      <c r="AE170" s="1421"/>
      <c r="AF170" s="1421"/>
      <c r="AG170" s="1421"/>
      <c r="AH170" s="3"/>
      <c r="AI170" s="3"/>
    </row>
    <row r="171" spans="1:35" ht="18.75" customHeight="1" x14ac:dyDescent="0.3">
      <c r="A171" s="1133"/>
      <c r="B171" s="1422">
        <v>91190</v>
      </c>
      <c r="C171" s="1161"/>
      <c r="D171" s="1423" t="s">
        <v>1393</v>
      </c>
      <c r="E171" s="115"/>
      <c r="F171" s="115"/>
      <c r="G171" s="115"/>
      <c r="H171" s="1133"/>
      <c r="I171" s="164"/>
      <c r="J171" s="1308">
        <f>IF('Annexe D'!$O$39-M171&lt;0,0,'Annexe D'!$O$39-M171)</f>
        <v>0</v>
      </c>
      <c r="K171" s="164"/>
      <c r="L171" s="164"/>
      <c r="M171" s="1420"/>
      <c r="N171" s="1052">
        <f>'Annexe D'!$O$39</f>
        <v>0</v>
      </c>
      <c r="O171" s="1308">
        <f t="shared" si="1"/>
        <v>0</v>
      </c>
      <c r="P171" s="164"/>
      <c r="Q171" s="1421"/>
      <c r="R171" s="3"/>
      <c r="S171" s="1421"/>
      <c r="T171" s="1421"/>
      <c r="U171" s="1421"/>
      <c r="V171" s="1421"/>
      <c r="W171" s="1421"/>
      <c r="X171" s="1421"/>
      <c r="Y171" s="1421"/>
      <c r="Z171" s="1421"/>
      <c r="AA171" s="1421"/>
      <c r="AB171" s="1421"/>
      <c r="AC171" s="1421"/>
      <c r="AD171" s="1421"/>
      <c r="AE171" s="1421"/>
      <c r="AF171" s="1421"/>
      <c r="AG171" s="1421"/>
    </row>
    <row r="172" spans="1:35" ht="18.75" customHeight="1" x14ac:dyDescent="0.3">
      <c r="A172" s="1133"/>
      <c r="B172" s="917">
        <v>91000</v>
      </c>
      <c r="C172" s="820"/>
      <c r="D172" s="918" t="s">
        <v>896</v>
      </c>
      <c r="E172" s="115"/>
      <c r="F172" s="115"/>
      <c r="G172" s="115"/>
      <c r="H172" s="1133"/>
      <c r="I172" s="164">
        <f t="shared" ref="I172:O172" si="2">SUM(I166:I171)</f>
        <v>0</v>
      </c>
      <c r="J172" s="164">
        <f t="shared" si="2"/>
        <v>0</v>
      </c>
      <c r="K172" s="164">
        <f t="shared" si="2"/>
        <v>0</v>
      </c>
      <c r="L172" s="164">
        <f t="shared" si="2"/>
        <v>0</v>
      </c>
      <c r="M172" s="164">
        <f t="shared" si="2"/>
        <v>0</v>
      </c>
      <c r="N172" s="164">
        <f t="shared" si="2"/>
        <v>0</v>
      </c>
      <c r="O172" s="164">
        <f t="shared" si="2"/>
        <v>0</v>
      </c>
      <c r="P172" s="164" t="s">
        <v>1408</v>
      </c>
      <c r="R172" s="3"/>
    </row>
    <row r="173" spans="1:35" ht="7.5" customHeight="1" x14ac:dyDescent="0.25">
      <c r="A173" s="1133"/>
      <c r="B173" s="284"/>
      <c r="C173" s="48"/>
      <c r="D173" s="124"/>
      <c r="E173" s="115"/>
      <c r="F173" s="115"/>
      <c r="G173" s="115"/>
      <c r="H173" s="1133"/>
      <c r="I173" s="164"/>
      <c r="J173" s="164"/>
      <c r="K173" s="164"/>
      <c r="L173" s="164"/>
      <c r="M173" s="164"/>
      <c r="N173" s="129"/>
      <c r="O173" s="164"/>
      <c r="P173" s="164" t="s">
        <v>1408</v>
      </c>
      <c r="R173" s="3"/>
    </row>
    <row r="174" spans="1:35" ht="18.75" customHeight="1" x14ac:dyDescent="0.25">
      <c r="A174" s="1133"/>
      <c r="B174" s="284">
        <v>50000</v>
      </c>
      <c r="C174" s="48" t="s">
        <v>1375</v>
      </c>
      <c r="D174" s="124"/>
      <c r="E174" s="115"/>
      <c r="F174" s="115"/>
      <c r="G174" s="115"/>
      <c r="H174" s="1133"/>
      <c r="I174" s="164">
        <f>SUM(I77,I91,I97,I103,I109,I114,I129,I135,I142,I147,I154,I164,I172)</f>
        <v>0</v>
      </c>
      <c r="J174" s="164">
        <f>SUM(J77,J91,J97,J103,J109,J114,J129,J135,J142,J147,J154,J164,J172)</f>
        <v>0</v>
      </c>
      <c r="K174" s="164"/>
      <c r="L174" s="164">
        <f>SUM(L77,L91,L97,L103,L109,L114,L129,L135,L142,L147,L154,L164,L172)</f>
        <v>0</v>
      </c>
      <c r="M174" s="164">
        <f>SUM(M77,M91,M97,M103,M109,M114,M129,M135,M142,M147,M154,M164,M172)</f>
        <v>0</v>
      </c>
      <c r="N174" s="164"/>
      <c r="O174" s="164">
        <f>SUM(O77,O91,O97,O103,O109,O114,O129,O135,O142,O147,O154,O164,O172)</f>
        <v>0</v>
      </c>
      <c r="P174" s="164" t="s">
        <v>1408</v>
      </c>
      <c r="R174" s="3"/>
    </row>
    <row r="175" spans="1:35" ht="12" customHeight="1" x14ac:dyDescent="0.3">
      <c r="A175" s="1133"/>
      <c r="B175" s="1221"/>
      <c r="C175" s="1133"/>
      <c r="D175" s="1133"/>
      <c r="E175" s="115"/>
      <c r="F175" s="115"/>
      <c r="G175" s="115"/>
      <c r="H175" s="1133"/>
      <c r="I175" s="1184"/>
      <c r="J175" s="1184"/>
      <c r="K175" s="347"/>
      <c r="L175" s="1184"/>
      <c r="M175" s="1184"/>
      <c r="N175" s="1184"/>
      <c r="O175" s="1184"/>
      <c r="P175" s="1184" t="s">
        <v>1408</v>
      </c>
      <c r="R175" s="3"/>
    </row>
    <row r="176" spans="1:35" ht="18.75" customHeight="1" x14ac:dyDescent="0.25">
      <c r="A176" s="48"/>
      <c r="B176" s="284">
        <v>90000</v>
      </c>
      <c r="C176" s="48" t="s">
        <v>895</v>
      </c>
      <c r="D176" s="125"/>
      <c r="E176" s="115"/>
      <c r="F176" s="115"/>
      <c r="G176" s="115"/>
      <c r="H176" s="48"/>
      <c r="I176" s="164">
        <f>I69-I174</f>
        <v>0</v>
      </c>
      <c r="J176" s="164">
        <f>J69-J174</f>
        <v>0</v>
      </c>
      <c r="K176" s="164"/>
      <c r="L176" s="164">
        <f>L69-L174</f>
        <v>0</v>
      </c>
      <c r="M176" s="164">
        <f>M69-M174</f>
        <v>0</v>
      </c>
      <c r="N176" s="164"/>
      <c r="O176" s="164">
        <f>O69-O174</f>
        <v>0</v>
      </c>
      <c r="P176" s="164" t="s">
        <v>1408</v>
      </c>
      <c r="R176" s="3"/>
    </row>
    <row r="177" spans="1:18" ht="18" customHeight="1" x14ac:dyDescent="0.3">
      <c r="A177" s="1133"/>
      <c r="B177" s="1221"/>
      <c r="C177" s="1133"/>
      <c r="D177" s="1133"/>
      <c r="E177" s="115"/>
      <c r="F177" s="115"/>
      <c r="G177" s="115"/>
      <c r="H177" s="1133"/>
      <c r="I177" s="1184"/>
      <c r="J177" s="1184"/>
      <c r="K177" s="347"/>
      <c r="L177" s="1184"/>
      <c r="M177" s="1184"/>
      <c r="N177" s="129"/>
      <c r="O177" s="1184"/>
      <c r="P177" s="347"/>
      <c r="R177" s="3"/>
    </row>
    <row r="178" spans="1:18" ht="13.5" customHeight="1" x14ac:dyDescent="0.25">
      <c r="A178" s="1133"/>
      <c r="B178" s="1221"/>
      <c r="C178" s="1133"/>
      <c r="D178" s="1133"/>
      <c r="E178" s="115"/>
      <c r="F178" s="115"/>
      <c r="G178" s="115"/>
      <c r="H178" s="1133"/>
      <c r="I178" s="1133"/>
      <c r="J178" s="1133"/>
      <c r="K178" s="1133"/>
      <c r="L178" s="1133"/>
      <c r="M178" s="1133"/>
      <c r="N178" s="129"/>
      <c r="O178" s="1133"/>
      <c r="P178" s="1133"/>
      <c r="R178" s="3"/>
    </row>
    <row r="179" spans="1:18" ht="15.75" customHeight="1" x14ac:dyDescent="0.25">
      <c r="B179" s="380"/>
      <c r="I179" s="282"/>
      <c r="J179" s="282"/>
      <c r="L179" s="282"/>
      <c r="M179" s="282"/>
      <c r="N179" s="129"/>
      <c r="O179" s="282"/>
      <c r="R179" s="3"/>
    </row>
    <row r="180" spans="1:18" ht="15.75" customHeight="1" x14ac:dyDescent="0.25">
      <c r="B180" s="380"/>
      <c r="L180" s="3"/>
      <c r="N180" s="129"/>
      <c r="O180" s="3"/>
      <c r="R180" s="3"/>
    </row>
    <row r="181" spans="1:18" ht="15.75" customHeight="1" x14ac:dyDescent="0.25">
      <c r="B181" s="380"/>
      <c r="J181" s="282"/>
      <c r="L181" s="3"/>
      <c r="N181" s="129"/>
      <c r="O181" s="3"/>
      <c r="R181" s="3"/>
    </row>
    <row r="182" spans="1:18" ht="15.75" customHeight="1" x14ac:dyDescent="0.25">
      <c r="B182" s="380"/>
      <c r="L182" s="3"/>
      <c r="N182" s="129"/>
      <c r="O182" s="3"/>
      <c r="R182" s="3"/>
    </row>
    <row r="183" spans="1:18" ht="15.75" customHeight="1" x14ac:dyDescent="0.25">
      <c r="B183" s="380"/>
      <c r="L183" s="282"/>
      <c r="N183" s="129"/>
      <c r="O183" s="3"/>
      <c r="R183" s="3"/>
    </row>
    <row r="184" spans="1:18" ht="15.75" customHeight="1" x14ac:dyDescent="0.25">
      <c r="B184" s="380"/>
      <c r="J184" s="282"/>
      <c r="L184" s="3"/>
      <c r="N184" s="129"/>
      <c r="O184" s="3"/>
      <c r="R184" s="3"/>
    </row>
    <row r="185" spans="1:18" ht="15.75" customHeight="1" x14ac:dyDescent="0.25">
      <c r="B185" s="380"/>
      <c r="L185" s="3"/>
      <c r="N185" s="129"/>
      <c r="O185" s="3"/>
      <c r="R185" s="3"/>
    </row>
    <row r="186" spans="1:18" ht="15.75" customHeight="1" x14ac:dyDescent="0.25">
      <c r="B186" s="380"/>
      <c r="L186" s="3"/>
      <c r="N186" s="129"/>
      <c r="O186" s="3"/>
      <c r="R186" s="3"/>
    </row>
    <row r="187" spans="1:18" ht="15.75" customHeight="1" x14ac:dyDescent="0.25">
      <c r="B187" s="380"/>
      <c r="L187" s="3"/>
      <c r="N187" s="129"/>
      <c r="O187" s="3"/>
      <c r="R187" s="3"/>
    </row>
    <row r="188" spans="1:18" ht="15.75" customHeight="1" x14ac:dyDescent="0.25">
      <c r="B188" s="380"/>
      <c r="L188" s="3"/>
      <c r="N188" s="129"/>
      <c r="O188" s="3"/>
      <c r="R188" s="3"/>
    </row>
    <row r="189" spans="1:18" ht="15.75" customHeight="1" x14ac:dyDescent="0.25">
      <c r="B189" s="380"/>
      <c r="L189" s="3"/>
      <c r="N189" s="129"/>
      <c r="O189" s="3"/>
      <c r="R189" s="3"/>
    </row>
    <row r="190" spans="1:18" ht="15.75" customHeight="1" x14ac:dyDescent="0.25">
      <c r="B190" s="380"/>
      <c r="L190" s="3"/>
      <c r="N190" s="129"/>
      <c r="O190" s="3"/>
      <c r="R190" s="3"/>
    </row>
    <row r="191" spans="1:18" ht="15.75" customHeight="1" x14ac:dyDescent="0.25">
      <c r="B191" s="380"/>
      <c r="L191" s="3"/>
      <c r="N191" s="129"/>
      <c r="O191" s="3"/>
      <c r="R191" s="3"/>
    </row>
    <row r="192" spans="1:18" ht="15.75" customHeight="1" x14ac:dyDescent="0.25">
      <c r="B192" s="380"/>
      <c r="L192" s="3"/>
      <c r="N192" s="129"/>
      <c r="O192" s="3"/>
      <c r="R192" s="3"/>
    </row>
    <row r="193" spans="2:18" ht="15.75" customHeight="1" x14ac:dyDescent="0.25">
      <c r="B193" s="380"/>
      <c r="L193" s="3"/>
      <c r="N193" s="129"/>
      <c r="O193" s="3"/>
      <c r="R193" s="3"/>
    </row>
    <row r="194" spans="2:18" ht="15.75" customHeight="1" x14ac:dyDescent="0.25">
      <c r="B194" s="380"/>
      <c r="L194" s="3"/>
      <c r="N194" s="129"/>
      <c r="O194" s="3"/>
      <c r="R194" s="3"/>
    </row>
    <row r="195" spans="2:18" ht="15.75" customHeight="1" x14ac:dyDescent="0.25">
      <c r="B195" s="380"/>
      <c r="L195" s="3"/>
      <c r="N195" s="129"/>
      <c r="O195" s="3"/>
      <c r="R195" s="3"/>
    </row>
    <row r="196" spans="2:18" ht="15.75" customHeight="1" x14ac:dyDescent="0.25">
      <c r="B196" s="380"/>
      <c r="L196" s="3"/>
      <c r="N196" s="129"/>
      <c r="O196" s="3"/>
      <c r="R196" s="3"/>
    </row>
    <row r="197" spans="2:18" ht="15.75" customHeight="1" x14ac:dyDescent="0.25">
      <c r="B197" s="380"/>
      <c r="L197" s="3"/>
      <c r="N197" s="129"/>
      <c r="O197" s="3"/>
      <c r="R197" s="3"/>
    </row>
    <row r="198" spans="2:18" ht="15.75" customHeight="1" x14ac:dyDescent="0.25">
      <c r="B198" s="380"/>
      <c r="L198" s="3"/>
      <c r="N198" s="129"/>
      <c r="O198" s="3"/>
      <c r="R198" s="3"/>
    </row>
    <row r="199" spans="2:18" ht="15.75" customHeight="1" x14ac:dyDescent="0.25">
      <c r="B199" s="380"/>
      <c r="L199" s="3"/>
      <c r="N199" s="129"/>
      <c r="O199" s="3"/>
      <c r="R199" s="3"/>
    </row>
    <row r="200" spans="2:18" ht="15.75" customHeight="1" x14ac:dyDescent="0.25">
      <c r="B200" s="380"/>
      <c r="L200" s="3"/>
      <c r="N200" s="129"/>
      <c r="O200" s="3"/>
      <c r="R200" s="3"/>
    </row>
    <row r="201" spans="2:18" ht="15.75" customHeight="1" x14ac:dyDescent="0.25">
      <c r="B201" s="380"/>
      <c r="L201" s="3"/>
      <c r="N201" s="129"/>
      <c r="O201" s="3"/>
      <c r="R201" s="3"/>
    </row>
    <row r="202" spans="2:18" ht="15.75" customHeight="1" x14ac:dyDescent="0.25">
      <c r="B202" s="380"/>
      <c r="L202" s="3"/>
      <c r="N202" s="129"/>
      <c r="O202" s="3"/>
      <c r="R202" s="3"/>
    </row>
    <row r="203" spans="2:18" ht="15.75" customHeight="1" x14ac:dyDescent="0.25">
      <c r="B203" s="380"/>
      <c r="L203" s="3"/>
      <c r="N203" s="129"/>
      <c r="O203" s="3"/>
      <c r="R203" s="3"/>
    </row>
    <row r="204" spans="2:18" ht="15.75" customHeight="1" x14ac:dyDescent="0.25">
      <c r="B204" s="380"/>
      <c r="L204" s="3"/>
      <c r="N204" s="129"/>
      <c r="O204" s="3"/>
      <c r="R204" s="3"/>
    </row>
    <row r="205" spans="2:18" ht="15.75" customHeight="1" x14ac:dyDescent="0.25">
      <c r="B205" s="380"/>
      <c r="L205" s="3"/>
      <c r="N205" s="129"/>
      <c r="O205" s="3"/>
      <c r="R205" s="3"/>
    </row>
    <row r="206" spans="2:18" ht="15.75" customHeight="1" x14ac:dyDescent="0.25">
      <c r="B206" s="380"/>
      <c r="L206" s="3"/>
      <c r="N206" s="129"/>
      <c r="O206" s="3"/>
      <c r="R206" s="3"/>
    </row>
    <row r="207" spans="2:18" ht="15.75" customHeight="1" x14ac:dyDescent="0.25">
      <c r="B207" s="380"/>
      <c r="L207" s="3"/>
      <c r="N207" s="129"/>
      <c r="O207" s="3"/>
      <c r="R207" s="3"/>
    </row>
    <row r="208" spans="2:18" ht="15.75" customHeight="1" x14ac:dyDescent="0.25">
      <c r="B208" s="380"/>
      <c r="L208" s="3"/>
      <c r="N208" s="129"/>
      <c r="O208" s="3"/>
      <c r="R208" s="3"/>
    </row>
    <row r="209" spans="2:18" ht="15.75" customHeight="1" x14ac:dyDescent="0.25">
      <c r="B209" s="380"/>
      <c r="L209" s="3"/>
      <c r="N209" s="129"/>
      <c r="O209" s="3"/>
      <c r="R209" s="3"/>
    </row>
    <row r="210" spans="2:18" ht="15.75" customHeight="1" x14ac:dyDescent="0.25">
      <c r="B210" s="380"/>
      <c r="L210" s="3"/>
      <c r="N210" s="129"/>
      <c r="O210" s="3"/>
      <c r="R210" s="3"/>
    </row>
    <row r="211" spans="2:18" ht="15.75" customHeight="1" x14ac:dyDescent="0.25">
      <c r="B211" s="380"/>
      <c r="L211" s="3"/>
      <c r="N211" s="129"/>
      <c r="O211" s="3"/>
      <c r="R211" s="3"/>
    </row>
    <row r="212" spans="2:18" ht="15.75" customHeight="1" x14ac:dyDescent="0.25">
      <c r="B212" s="380"/>
      <c r="L212" s="3"/>
      <c r="N212" s="129"/>
      <c r="O212" s="3"/>
      <c r="R212" s="3"/>
    </row>
    <row r="213" spans="2:18" ht="15.75" customHeight="1" x14ac:dyDescent="0.25">
      <c r="B213" s="380"/>
      <c r="L213" s="3"/>
      <c r="N213" s="129"/>
      <c r="O213" s="3"/>
      <c r="R213" s="3"/>
    </row>
    <row r="214" spans="2:18" ht="15.75" customHeight="1" x14ac:dyDescent="0.25">
      <c r="B214" s="380"/>
      <c r="L214" s="3"/>
      <c r="N214" s="129"/>
      <c r="O214" s="3"/>
      <c r="R214" s="3"/>
    </row>
    <row r="215" spans="2:18" ht="15.75" customHeight="1" x14ac:dyDescent="0.25">
      <c r="B215" s="380"/>
      <c r="L215" s="3"/>
      <c r="N215" s="129"/>
      <c r="O215" s="3"/>
      <c r="R215" s="3"/>
    </row>
    <row r="216" spans="2:18" ht="15.75" customHeight="1" x14ac:dyDescent="0.25">
      <c r="B216" s="380"/>
      <c r="L216" s="3"/>
      <c r="N216" s="129"/>
      <c r="O216" s="3"/>
      <c r="R216" s="3"/>
    </row>
    <row r="217" spans="2:18" ht="15.75" customHeight="1" x14ac:dyDescent="0.25">
      <c r="B217" s="380"/>
      <c r="L217" s="3"/>
      <c r="N217" s="129"/>
      <c r="O217" s="3"/>
      <c r="R217" s="3"/>
    </row>
    <row r="218" spans="2:18" ht="15.75" customHeight="1" x14ac:dyDescent="0.25">
      <c r="B218" s="380"/>
      <c r="L218" s="3"/>
      <c r="N218" s="129"/>
      <c r="O218" s="3"/>
      <c r="R218" s="3"/>
    </row>
    <row r="219" spans="2:18" ht="15.75" customHeight="1" x14ac:dyDescent="0.25">
      <c r="B219" s="380"/>
      <c r="L219" s="3"/>
      <c r="N219" s="129"/>
      <c r="O219" s="3"/>
      <c r="R219" s="3"/>
    </row>
    <row r="220" spans="2:18" ht="15.75" customHeight="1" x14ac:dyDescent="0.25">
      <c r="B220" s="380"/>
      <c r="L220" s="3"/>
      <c r="N220" s="129"/>
      <c r="O220" s="3"/>
      <c r="R220" s="3"/>
    </row>
    <row r="221" spans="2:18" ht="15.75" customHeight="1" x14ac:dyDescent="0.25">
      <c r="B221" s="380"/>
      <c r="L221" s="3"/>
      <c r="N221" s="129"/>
      <c r="O221" s="3"/>
      <c r="R221" s="3"/>
    </row>
    <row r="222" spans="2:18" ht="15.75" customHeight="1" x14ac:dyDescent="0.25">
      <c r="B222" s="380"/>
      <c r="L222" s="3"/>
      <c r="N222" s="129"/>
      <c r="O222" s="3"/>
      <c r="R222" s="3"/>
    </row>
    <row r="223" spans="2:18" ht="15.75" customHeight="1" x14ac:dyDescent="0.25">
      <c r="B223" s="380"/>
      <c r="L223" s="3"/>
      <c r="N223" s="129"/>
      <c r="O223" s="3"/>
      <c r="R223" s="3"/>
    </row>
    <row r="224" spans="2:18" ht="15.75" customHeight="1" x14ac:dyDescent="0.25">
      <c r="B224" s="380"/>
      <c r="L224" s="3"/>
      <c r="N224" s="129"/>
      <c r="O224" s="3"/>
      <c r="R224" s="3"/>
    </row>
    <row r="225" spans="2:18" ht="15.75" customHeight="1" x14ac:dyDescent="0.25">
      <c r="B225" s="380"/>
      <c r="L225" s="3"/>
      <c r="N225" s="129"/>
      <c r="O225" s="3"/>
      <c r="R225" s="3"/>
    </row>
    <row r="226" spans="2:18" ht="15.75" customHeight="1" x14ac:dyDescent="0.25">
      <c r="B226" s="380"/>
      <c r="L226" s="3"/>
      <c r="N226" s="129"/>
      <c r="O226" s="3"/>
      <c r="R226" s="3"/>
    </row>
    <row r="227" spans="2:18" ht="15.75" customHeight="1" x14ac:dyDescent="0.25">
      <c r="B227" s="380"/>
      <c r="L227" s="3"/>
      <c r="N227" s="129"/>
      <c r="O227" s="3"/>
      <c r="R227" s="3"/>
    </row>
    <row r="228" spans="2:18" ht="15.75" customHeight="1" x14ac:dyDescent="0.25">
      <c r="B228" s="380"/>
      <c r="L228" s="3"/>
      <c r="N228" s="129"/>
      <c r="O228" s="3"/>
      <c r="R228" s="3"/>
    </row>
    <row r="229" spans="2:18" ht="15.75" customHeight="1" x14ac:dyDescent="0.25">
      <c r="B229" s="380"/>
      <c r="L229" s="3"/>
      <c r="N229" s="129"/>
      <c r="O229" s="3"/>
      <c r="R229" s="3"/>
    </row>
    <row r="230" spans="2:18" ht="15.75" customHeight="1" x14ac:dyDescent="0.25">
      <c r="B230" s="380"/>
      <c r="L230" s="3"/>
      <c r="N230" s="129"/>
      <c r="O230" s="3"/>
      <c r="R230" s="3"/>
    </row>
    <row r="231" spans="2:18" ht="15.75" customHeight="1" x14ac:dyDescent="0.25">
      <c r="B231" s="380"/>
      <c r="L231" s="3"/>
      <c r="N231" s="129"/>
      <c r="O231" s="3"/>
      <c r="R231" s="3"/>
    </row>
    <row r="232" spans="2:18" ht="15.75" customHeight="1" x14ac:dyDescent="0.25">
      <c r="B232" s="380"/>
      <c r="L232" s="3"/>
      <c r="N232" s="129"/>
      <c r="O232" s="3"/>
      <c r="R232" s="3"/>
    </row>
    <row r="233" spans="2:18" ht="15.75" customHeight="1" x14ac:dyDescent="0.25">
      <c r="B233" s="380"/>
      <c r="L233" s="3"/>
      <c r="N233" s="129"/>
      <c r="O233" s="3"/>
      <c r="R233" s="3"/>
    </row>
    <row r="234" spans="2:18" ht="15.75" customHeight="1" x14ac:dyDescent="0.25">
      <c r="B234" s="380"/>
      <c r="L234" s="3"/>
      <c r="N234" s="129"/>
      <c r="O234" s="3"/>
      <c r="R234" s="3"/>
    </row>
    <row r="235" spans="2:18" ht="15.75" customHeight="1" x14ac:dyDescent="0.25">
      <c r="B235" s="380"/>
      <c r="L235" s="3"/>
      <c r="N235" s="129"/>
      <c r="O235" s="3"/>
      <c r="R235" s="3"/>
    </row>
    <row r="236" spans="2:18" ht="15.75" customHeight="1" x14ac:dyDescent="0.25">
      <c r="B236" s="380"/>
      <c r="L236" s="3"/>
      <c r="N236" s="129"/>
      <c r="O236" s="3"/>
      <c r="R236" s="3"/>
    </row>
    <row r="237" spans="2:18" ht="15.75" customHeight="1" x14ac:dyDescent="0.25">
      <c r="B237" s="380"/>
      <c r="L237" s="3"/>
      <c r="N237" s="129"/>
      <c r="O237" s="3"/>
      <c r="R237" s="3"/>
    </row>
    <row r="238" spans="2:18" ht="15.75" customHeight="1" x14ac:dyDescent="0.25">
      <c r="B238" s="380"/>
      <c r="L238" s="3"/>
      <c r="N238" s="129"/>
      <c r="O238" s="3"/>
      <c r="R238" s="3"/>
    </row>
    <row r="239" spans="2:18" ht="15.75" customHeight="1" x14ac:dyDescent="0.25">
      <c r="B239" s="380"/>
      <c r="L239" s="3"/>
      <c r="N239" s="129"/>
      <c r="O239" s="3"/>
      <c r="R239" s="3"/>
    </row>
    <row r="240" spans="2:18" ht="15.75" customHeight="1" x14ac:dyDescent="0.25">
      <c r="B240" s="380"/>
      <c r="L240" s="3"/>
      <c r="N240" s="129"/>
      <c r="O240" s="3"/>
      <c r="R240" s="3"/>
    </row>
    <row r="241" spans="2:18" ht="15.75" customHeight="1" x14ac:dyDescent="0.25">
      <c r="B241" s="380"/>
      <c r="L241" s="3"/>
      <c r="N241" s="129"/>
      <c r="O241" s="3"/>
      <c r="R241" s="3"/>
    </row>
    <row r="242" spans="2:18" ht="15.75" customHeight="1" x14ac:dyDescent="0.25">
      <c r="B242" s="380"/>
      <c r="L242" s="3"/>
      <c r="N242" s="129"/>
      <c r="O242" s="3"/>
      <c r="R242" s="3"/>
    </row>
    <row r="243" spans="2:18" ht="15.75" customHeight="1" x14ac:dyDescent="0.25">
      <c r="B243" s="380"/>
      <c r="L243" s="3"/>
      <c r="N243" s="129"/>
      <c r="O243" s="3"/>
      <c r="R243" s="3"/>
    </row>
    <row r="244" spans="2:18" ht="15.75" customHeight="1" x14ac:dyDescent="0.25">
      <c r="B244" s="380"/>
      <c r="L244" s="3"/>
      <c r="N244" s="129"/>
      <c r="O244" s="3"/>
      <c r="R244" s="3"/>
    </row>
    <row r="245" spans="2:18" ht="15.75" customHeight="1" x14ac:dyDescent="0.25">
      <c r="B245" s="380"/>
      <c r="L245" s="3"/>
      <c r="N245" s="129"/>
      <c r="O245" s="3"/>
      <c r="R245" s="3"/>
    </row>
    <row r="246" spans="2:18" ht="15.75" customHeight="1" x14ac:dyDescent="0.25">
      <c r="B246" s="380"/>
      <c r="L246" s="3"/>
      <c r="N246" s="129"/>
      <c r="O246" s="3"/>
      <c r="R246" s="3"/>
    </row>
    <row r="247" spans="2:18" ht="15.75" customHeight="1" x14ac:dyDescent="0.25">
      <c r="B247" s="380"/>
      <c r="L247" s="3"/>
      <c r="N247" s="129"/>
      <c r="O247" s="3"/>
      <c r="R247" s="3"/>
    </row>
    <row r="248" spans="2:18" ht="15.75" customHeight="1" x14ac:dyDescent="0.25">
      <c r="B248" s="380"/>
      <c r="L248" s="3"/>
      <c r="N248" s="129"/>
      <c r="O248" s="3"/>
      <c r="R248" s="3"/>
    </row>
    <row r="249" spans="2:18" ht="15.75" customHeight="1" x14ac:dyDescent="0.25">
      <c r="B249" s="380"/>
      <c r="L249" s="3"/>
      <c r="N249" s="129"/>
      <c r="O249" s="3"/>
      <c r="R249" s="3"/>
    </row>
    <row r="250" spans="2:18" ht="15.75" customHeight="1" x14ac:dyDescent="0.25">
      <c r="B250" s="380"/>
      <c r="L250" s="3"/>
      <c r="N250" s="129"/>
      <c r="O250" s="3"/>
      <c r="R250" s="3"/>
    </row>
    <row r="251" spans="2:18" ht="15.75" customHeight="1" x14ac:dyDescent="0.25">
      <c r="B251" s="380"/>
      <c r="L251" s="3"/>
      <c r="N251" s="129"/>
      <c r="O251" s="3"/>
      <c r="R251" s="3"/>
    </row>
    <row r="252" spans="2:18" ht="15.75" customHeight="1" x14ac:dyDescent="0.25">
      <c r="B252" s="380"/>
      <c r="L252" s="3"/>
      <c r="N252" s="129"/>
      <c r="O252" s="3"/>
      <c r="R252" s="3"/>
    </row>
    <row r="253" spans="2:18" ht="15.75" customHeight="1" x14ac:dyDescent="0.25">
      <c r="B253" s="380"/>
      <c r="L253" s="3"/>
      <c r="N253" s="129"/>
      <c r="O253" s="3"/>
      <c r="R253" s="3"/>
    </row>
    <row r="254" spans="2:18" ht="15.75" customHeight="1" x14ac:dyDescent="0.25">
      <c r="B254" s="380"/>
      <c r="L254" s="3"/>
      <c r="N254" s="129"/>
      <c r="O254" s="3"/>
      <c r="R254" s="3"/>
    </row>
    <row r="255" spans="2:18" ht="15.75" customHeight="1" x14ac:dyDescent="0.25">
      <c r="B255" s="380"/>
      <c r="L255" s="3"/>
      <c r="N255" s="129"/>
      <c r="O255" s="3"/>
      <c r="R255" s="3"/>
    </row>
    <row r="256" spans="2:18" ht="15.75" customHeight="1" x14ac:dyDescent="0.25">
      <c r="B256" s="380"/>
      <c r="L256" s="3"/>
      <c r="N256" s="129"/>
      <c r="O256" s="3"/>
      <c r="R256" s="3"/>
    </row>
    <row r="257" spans="2:18" ht="15.75" customHeight="1" x14ac:dyDescent="0.25">
      <c r="B257" s="380"/>
      <c r="L257" s="3"/>
      <c r="N257" s="129"/>
      <c r="O257" s="3"/>
      <c r="R257" s="3"/>
    </row>
    <row r="258" spans="2:18" ht="15.75" customHeight="1" x14ac:dyDescent="0.25">
      <c r="B258" s="380"/>
      <c r="L258" s="3"/>
      <c r="N258" s="129"/>
      <c r="O258" s="3"/>
      <c r="R258" s="3"/>
    </row>
    <row r="259" spans="2:18" ht="15.75" customHeight="1" x14ac:dyDescent="0.25">
      <c r="B259" s="380"/>
      <c r="L259" s="3"/>
      <c r="N259" s="129"/>
      <c r="O259" s="3"/>
      <c r="R259" s="3"/>
    </row>
    <row r="260" spans="2:18" ht="15.75" customHeight="1" x14ac:dyDescent="0.25">
      <c r="B260" s="380"/>
      <c r="L260" s="3"/>
      <c r="N260" s="129"/>
      <c r="O260" s="3"/>
      <c r="R260" s="3"/>
    </row>
    <row r="261" spans="2:18" ht="15.75" customHeight="1" x14ac:dyDescent="0.25">
      <c r="B261" s="380"/>
      <c r="L261" s="3"/>
      <c r="N261" s="129"/>
      <c r="O261" s="3"/>
      <c r="R261" s="3"/>
    </row>
    <row r="262" spans="2:18" ht="15.75" customHeight="1" x14ac:dyDescent="0.25">
      <c r="B262" s="380"/>
      <c r="L262" s="3"/>
      <c r="N262" s="129"/>
      <c r="O262" s="3"/>
      <c r="R262" s="3"/>
    </row>
    <row r="263" spans="2:18" ht="15.75" customHeight="1" x14ac:dyDescent="0.25">
      <c r="B263" s="380"/>
      <c r="L263" s="3"/>
      <c r="N263" s="129"/>
      <c r="O263" s="3"/>
      <c r="R263" s="3"/>
    </row>
    <row r="264" spans="2:18" ht="15.75" customHeight="1" x14ac:dyDescent="0.25">
      <c r="B264" s="380"/>
      <c r="L264" s="3"/>
      <c r="N264" s="129"/>
      <c r="O264" s="3"/>
      <c r="R264" s="3"/>
    </row>
    <row r="265" spans="2:18" ht="15.75" customHeight="1" x14ac:dyDescent="0.25">
      <c r="B265" s="380"/>
      <c r="L265" s="3"/>
      <c r="N265" s="129"/>
      <c r="O265" s="3"/>
    </row>
    <row r="266" spans="2:18" ht="15.75" customHeight="1" x14ac:dyDescent="0.25">
      <c r="B266" s="380"/>
      <c r="L266" s="3"/>
      <c r="N266" s="129"/>
      <c r="O266" s="3"/>
    </row>
    <row r="267" spans="2:18" ht="15.75" customHeight="1" x14ac:dyDescent="0.25">
      <c r="B267" s="380"/>
      <c r="L267" s="3"/>
      <c r="N267" s="129"/>
      <c r="O267" s="3"/>
    </row>
    <row r="268" spans="2:18" ht="15.75" customHeight="1" x14ac:dyDescent="0.25">
      <c r="B268" s="380"/>
      <c r="L268" s="3"/>
      <c r="N268" s="129"/>
      <c r="O268" s="3"/>
    </row>
    <row r="269" spans="2:18" ht="15.75" customHeight="1" x14ac:dyDescent="0.25">
      <c r="B269" s="380"/>
      <c r="L269" s="3"/>
      <c r="N269" s="129"/>
      <c r="O269" s="3"/>
    </row>
    <row r="270" spans="2:18" ht="15.75" customHeight="1" x14ac:dyDescent="0.25">
      <c r="B270" s="380"/>
      <c r="L270" s="3"/>
      <c r="N270" s="129"/>
      <c r="O270" s="3"/>
    </row>
    <row r="271" spans="2:18" ht="15.75" customHeight="1" x14ac:dyDescent="0.25">
      <c r="B271" s="380"/>
      <c r="L271" s="3"/>
      <c r="N271" s="129"/>
      <c r="O271" s="3"/>
    </row>
    <row r="272" spans="2:18" ht="15.75" customHeight="1" x14ac:dyDescent="0.25">
      <c r="B272" s="380"/>
      <c r="L272" s="3"/>
      <c r="N272" s="129"/>
      <c r="O272" s="3"/>
    </row>
    <row r="273" spans="2:15" ht="15.75" customHeight="1" x14ac:dyDescent="0.25">
      <c r="B273" s="380"/>
      <c r="L273" s="3"/>
      <c r="N273" s="129"/>
      <c r="O273" s="3"/>
    </row>
    <row r="274" spans="2:15" ht="15.75" customHeight="1" x14ac:dyDescent="0.25">
      <c r="B274" s="380"/>
      <c r="L274" s="3"/>
      <c r="N274" s="129"/>
      <c r="O274" s="3"/>
    </row>
    <row r="275" spans="2:15" ht="15.75" customHeight="1" x14ac:dyDescent="0.25">
      <c r="B275" s="380"/>
      <c r="L275" s="3"/>
      <c r="N275" s="129"/>
      <c r="O275" s="3"/>
    </row>
    <row r="276" spans="2:15" ht="15.75" customHeight="1" x14ac:dyDescent="0.25">
      <c r="B276" s="380"/>
      <c r="L276" s="3"/>
      <c r="N276" s="129"/>
      <c r="O276" s="3"/>
    </row>
    <row r="277" spans="2:15" ht="15.75" customHeight="1" x14ac:dyDescent="0.25">
      <c r="B277" s="380"/>
      <c r="L277" s="3"/>
      <c r="N277" s="129"/>
      <c r="O277" s="3"/>
    </row>
    <row r="278" spans="2:15" ht="15.75" customHeight="1" x14ac:dyDescent="0.25">
      <c r="B278" s="380"/>
      <c r="L278" s="3"/>
      <c r="N278" s="129"/>
      <c r="O278" s="3"/>
    </row>
    <row r="279" spans="2:15" ht="15.75" customHeight="1" x14ac:dyDescent="0.25">
      <c r="B279" s="380"/>
      <c r="L279" s="3"/>
      <c r="N279" s="129"/>
      <c r="O279" s="3"/>
    </row>
    <row r="280" spans="2:15" ht="15.75" customHeight="1" x14ac:dyDescent="0.25">
      <c r="B280" s="380"/>
      <c r="L280" s="3"/>
      <c r="N280" s="129"/>
      <c r="O280" s="3"/>
    </row>
    <row r="281" spans="2:15" ht="15.75" customHeight="1" x14ac:dyDescent="0.25">
      <c r="B281" s="380"/>
      <c r="L281" s="3"/>
      <c r="N281" s="129"/>
      <c r="O281" s="3"/>
    </row>
    <row r="282" spans="2:15" ht="15.75" customHeight="1" x14ac:dyDescent="0.25">
      <c r="B282" s="380"/>
      <c r="L282" s="3"/>
      <c r="N282" s="129"/>
      <c r="O282" s="3"/>
    </row>
    <row r="283" spans="2:15" ht="15.75" customHeight="1" x14ac:dyDescent="0.25">
      <c r="B283" s="380"/>
      <c r="L283" s="3"/>
      <c r="N283" s="129"/>
      <c r="O283" s="3"/>
    </row>
    <row r="284" spans="2:15" ht="15.75" customHeight="1" x14ac:dyDescent="0.25">
      <c r="B284" s="380"/>
      <c r="L284" s="3"/>
      <c r="N284" s="129"/>
      <c r="O284" s="3"/>
    </row>
    <row r="285" spans="2:15" ht="15.75" customHeight="1" x14ac:dyDescent="0.25">
      <c r="B285" s="380"/>
      <c r="L285" s="3"/>
      <c r="N285" s="129"/>
      <c r="O285" s="3"/>
    </row>
    <row r="286" spans="2:15" ht="15.75" customHeight="1" x14ac:dyDescent="0.25">
      <c r="B286" s="380"/>
      <c r="L286" s="3"/>
      <c r="N286" s="129"/>
      <c r="O286" s="3"/>
    </row>
    <row r="287" spans="2:15" ht="15.75" customHeight="1" x14ac:dyDescent="0.25">
      <c r="B287" s="380"/>
      <c r="L287" s="3"/>
      <c r="N287" s="129"/>
      <c r="O287" s="3"/>
    </row>
    <row r="288" spans="2:15" ht="15.75" customHeight="1" x14ac:dyDescent="0.25">
      <c r="B288" s="380"/>
      <c r="L288" s="3"/>
      <c r="N288" s="129"/>
      <c r="O288" s="3"/>
    </row>
    <row r="289" spans="2:15" ht="15.75" customHeight="1" x14ac:dyDescent="0.25">
      <c r="B289" s="380"/>
      <c r="L289" s="3"/>
      <c r="N289" s="3"/>
      <c r="O289" s="3"/>
    </row>
    <row r="290" spans="2:15" ht="15.75" customHeight="1" x14ac:dyDescent="0.25">
      <c r="B290" s="380"/>
      <c r="L290" s="3"/>
      <c r="N290" s="3"/>
      <c r="O290" s="3"/>
    </row>
    <row r="291" spans="2:15" ht="15.75" customHeight="1" x14ac:dyDescent="0.25">
      <c r="B291" s="380"/>
      <c r="L291" s="3"/>
      <c r="N291" s="3"/>
      <c r="O291" s="3"/>
    </row>
    <row r="292" spans="2:15" ht="15.75" customHeight="1" x14ac:dyDescent="0.25">
      <c r="B292" s="380"/>
      <c r="L292" s="3"/>
      <c r="N292" s="3"/>
      <c r="O292" s="3"/>
    </row>
    <row r="293" spans="2:15" ht="15.75" customHeight="1" x14ac:dyDescent="0.25">
      <c r="B293" s="380"/>
      <c r="L293" s="3"/>
      <c r="N293" s="3"/>
      <c r="O293" s="3"/>
    </row>
    <row r="294" spans="2:15" ht="15.75" customHeight="1" x14ac:dyDescent="0.25">
      <c r="B294" s="380"/>
      <c r="L294" s="3"/>
      <c r="N294" s="3"/>
      <c r="O294" s="3"/>
    </row>
    <row r="295" spans="2:15" ht="15.75" customHeight="1" x14ac:dyDescent="0.25">
      <c r="B295" s="380"/>
      <c r="L295" s="3"/>
      <c r="N295" s="3"/>
      <c r="O295" s="3"/>
    </row>
    <row r="296" spans="2:15" ht="15.75" customHeight="1" x14ac:dyDescent="0.25">
      <c r="B296" s="380"/>
      <c r="L296" s="3"/>
      <c r="N296" s="3"/>
      <c r="O296" s="3"/>
    </row>
    <row r="297" spans="2:15" ht="15.75" customHeight="1" x14ac:dyDescent="0.25">
      <c r="B297" s="380"/>
      <c r="L297" s="3"/>
      <c r="N297" s="3"/>
      <c r="O297" s="3"/>
    </row>
    <row r="298" spans="2:15" ht="15.75" customHeight="1" x14ac:dyDescent="0.25">
      <c r="B298" s="380"/>
      <c r="L298" s="3"/>
      <c r="N298" s="3"/>
      <c r="O298" s="3"/>
    </row>
    <row r="299" spans="2:15" ht="15.75" customHeight="1" x14ac:dyDescent="0.25">
      <c r="B299" s="380"/>
      <c r="L299" s="3"/>
      <c r="N299" s="3"/>
      <c r="O299" s="3"/>
    </row>
    <row r="300" spans="2:15" ht="15.75" customHeight="1" x14ac:dyDescent="0.25">
      <c r="B300" s="380"/>
      <c r="L300" s="3"/>
      <c r="N300" s="3"/>
      <c r="O300" s="3"/>
    </row>
    <row r="301" spans="2:15" ht="15.75" customHeight="1" x14ac:dyDescent="0.25">
      <c r="B301" s="380"/>
      <c r="L301" s="3"/>
      <c r="N301" s="3"/>
      <c r="O301" s="3"/>
    </row>
    <row r="302" spans="2:15" ht="15.75" customHeight="1" x14ac:dyDescent="0.25">
      <c r="B302" s="380"/>
      <c r="L302" s="3"/>
      <c r="N302" s="3"/>
      <c r="O302" s="3"/>
    </row>
    <row r="303" spans="2:15" ht="15.75" customHeight="1" x14ac:dyDescent="0.25">
      <c r="B303" s="380"/>
      <c r="L303" s="3"/>
      <c r="N303" s="3"/>
      <c r="O303" s="3"/>
    </row>
    <row r="304" spans="2:15" ht="15.75" customHeight="1" x14ac:dyDescent="0.25">
      <c r="B304" s="380"/>
      <c r="L304" s="3"/>
      <c r="N304" s="3"/>
      <c r="O304" s="3"/>
    </row>
    <row r="305" spans="2:15" ht="15.75" customHeight="1" x14ac:dyDescent="0.25">
      <c r="B305" s="380"/>
      <c r="L305" s="3"/>
      <c r="N305" s="3"/>
      <c r="O305" s="3"/>
    </row>
    <row r="306" spans="2:15" ht="15.75" customHeight="1" x14ac:dyDescent="0.25">
      <c r="B306" s="380"/>
      <c r="L306" s="3"/>
      <c r="N306" s="3"/>
      <c r="O306" s="3"/>
    </row>
    <row r="307" spans="2:15" ht="15.75" customHeight="1" x14ac:dyDescent="0.25">
      <c r="B307" s="380"/>
      <c r="L307" s="3"/>
      <c r="N307" s="3"/>
      <c r="O307" s="3"/>
    </row>
    <row r="308" spans="2:15" ht="15.75" customHeight="1" x14ac:dyDescent="0.25">
      <c r="B308" s="380"/>
      <c r="L308" s="3"/>
      <c r="N308" s="3"/>
      <c r="O308" s="3"/>
    </row>
    <row r="309" spans="2:15" ht="15.75" customHeight="1" x14ac:dyDescent="0.25">
      <c r="B309" s="380"/>
      <c r="L309" s="3"/>
      <c r="N309" s="3"/>
      <c r="O309" s="3"/>
    </row>
    <row r="310" spans="2:15" ht="15.75" customHeight="1" x14ac:dyDescent="0.25">
      <c r="B310" s="380"/>
      <c r="L310" s="3"/>
      <c r="N310" s="3"/>
      <c r="O310" s="3"/>
    </row>
    <row r="311" spans="2:15" ht="15.75" customHeight="1" x14ac:dyDescent="0.25">
      <c r="B311" s="380"/>
      <c r="L311" s="3"/>
      <c r="N311" s="3"/>
      <c r="O311" s="3"/>
    </row>
    <row r="312" spans="2:15" ht="15.75" customHeight="1" x14ac:dyDescent="0.25">
      <c r="B312" s="380"/>
      <c r="L312" s="3"/>
      <c r="N312" s="3"/>
      <c r="O312" s="3"/>
    </row>
    <row r="313" spans="2:15" ht="15.75" customHeight="1" x14ac:dyDescent="0.25">
      <c r="B313" s="380"/>
      <c r="L313" s="3"/>
      <c r="N313" s="3"/>
      <c r="O313" s="3"/>
    </row>
    <row r="314" spans="2:15" ht="15.75" customHeight="1" x14ac:dyDescent="0.25">
      <c r="B314" s="380"/>
      <c r="L314" s="3"/>
      <c r="N314" s="3"/>
      <c r="O314" s="3"/>
    </row>
    <row r="315" spans="2:15" ht="15.75" customHeight="1" x14ac:dyDescent="0.25">
      <c r="B315" s="380"/>
      <c r="L315" s="3"/>
      <c r="N315" s="3"/>
      <c r="O315" s="3"/>
    </row>
    <row r="316" spans="2:15" ht="15.75" customHeight="1" x14ac:dyDescent="0.25">
      <c r="B316" s="380"/>
      <c r="L316" s="3"/>
      <c r="N316" s="3"/>
      <c r="O316" s="3"/>
    </row>
    <row r="317" spans="2:15" ht="15.75" customHeight="1" x14ac:dyDescent="0.25">
      <c r="B317" s="380"/>
      <c r="L317" s="3"/>
      <c r="N317" s="3"/>
      <c r="O317" s="3"/>
    </row>
    <row r="318" spans="2:15" ht="15.75" customHeight="1" x14ac:dyDescent="0.25">
      <c r="B318" s="380"/>
      <c r="L318" s="3"/>
      <c r="N318" s="3"/>
      <c r="O318" s="3"/>
    </row>
    <row r="319" spans="2:15" ht="15.75" customHeight="1" x14ac:dyDescent="0.25">
      <c r="B319" s="380"/>
      <c r="L319" s="3"/>
      <c r="N319" s="3"/>
      <c r="O319" s="3"/>
    </row>
    <row r="320" spans="2:15" ht="15.75" customHeight="1" x14ac:dyDescent="0.25">
      <c r="B320" s="380"/>
      <c r="L320" s="3"/>
      <c r="N320" s="3"/>
      <c r="O320" s="3"/>
    </row>
    <row r="321" spans="2:15" ht="15.75" customHeight="1" x14ac:dyDescent="0.25">
      <c r="B321" s="380"/>
      <c r="L321" s="3"/>
      <c r="N321" s="3"/>
      <c r="O321" s="3"/>
    </row>
    <row r="322" spans="2:15" ht="15.75" customHeight="1" x14ac:dyDescent="0.25">
      <c r="B322" s="380"/>
      <c r="L322" s="3"/>
      <c r="N322" s="3"/>
      <c r="O322" s="3"/>
    </row>
    <row r="323" spans="2:15" ht="15.75" customHeight="1" x14ac:dyDescent="0.25">
      <c r="B323" s="380"/>
      <c r="L323" s="3"/>
      <c r="N323" s="3"/>
      <c r="O323" s="3"/>
    </row>
    <row r="324" spans="2:15" ht="15.75" customHeight="1" x14ac:dyDescent="0.25">
      <c r="B324" s="380"/>
      <c r="L324" s="3"/>
      <c r="N324" s="3"/>
      <c r="O324" s="3"/>
    </row>
    <row r="325" spans="2:15" ht="15.75" customHeight="1" x14ac:dyDescent="0.25">
      <c r="B325" s="380"/>
      <c r="L325" s="3"/>
      <c r="N325" s="3"/>
      <c r="O325" s="3"/>
    </row>
    <row r="326" spans="2:15" ht="15.75" customHeight="1" x14ac:dyDescent="0.25">
      <c r="B326" s="380"/>
      <c r="L326" s="3"/>
      <c r="N326" s="3"/>
      <c r="O326" s="3"/>
    </row>
    <row r="327" spans="2:15" ht="15.75" customHeight="1" x14ac:dyDescent="0.25">
      <c r="B327" s="380"/>
      <c r="L327" s="3"/>
      <c r="N327" s="3"/>
      <c r="O327" s="3"/>
    </row>
    <row r="328" spans="2:15" ht="15.75" customHeight="1" x14ac:dyDescent="0.25">
      <c r="B328" s="380"/>
      <c r="L328" s="3"/>
      <c r="N328" s="3"/>
      <c r="O328" s="3"/>
    </row>
    <row r="329" spans="2:15" ht="15.75" customHeight="1" x14ac:dyDescent="0.25">
      <c r="B329" s="380"/>
      <c r="L329" s="3"/>
      <c r="N329" s="3"/>
      <c r="O329" s="3"/>
    </row>
    <row r="330" spans="2:15" ht="15.75" customHeight="1" x14ac:dyDescent="0.25">
      <c r="B330" s="380"/>
      <c r="L330" s="3"/>
      <c r="N330" s="3"/>
      <c r="O330" s="3"/>
    </row>
    <row r="331" spans="2:15" ht="15.75" customHeight="1" x14ac:dyDescent="0.25">
      <c r="B331" s="380"/>
      <c r="L331" s="3"/>
      <c r="N331" s="3"/>
      <c r="O331" s="3"/>
    </row>
    <row r="332" spans="2:15" ht="15.75" customHeight="1" x14ac:dyDescent="0.25">
      <c r="B332" s="380"/>
      <c r="L332" s="3"/>
      <c r="N332" s="3"/>
      <c r="O332" s="3"/>
    </row>
    <row r="333" spans="2:15" ht="15.75" customHeight="1" x14ac:dyDescent="0.25">
      <c r="B333" s="380"/>
      <c r="L333" s="3"/>
      <c r="N333" s="3"/>
      <c r="O333" s="3"/>
    </row>
    <row r="334" spans="2:15" ht="15.75" customHeight="1" x14ac:dyDescent="0.25">
      <c r="B334" s="380"/>
      <c r="L334" s="3"/>
      <c r="N334" s="3"/>
      <c r="O334" s="3"/>
    </row>
    <row r="335" spans="2:15" ht="15.75" customHeight="1" x14ac:dyDescent="0.25">
      <c r="B335" s="380"/>
      <c r="L335" s="3"/>
      <c r="N335" s="3"/>
      <c r="O335" s="3"/>
    </row>
    <row r="336" spans="2:15" ht="15.75" customHeight="1" x14ac:dyDescent="0.25">
      <c r="B336" s="380"/>
      <c r="L336" s="3"/>
      <c r="N336" s="3"/>
      <c r="O336" s="3"/>
    </row>
    <row r="337" spans="2:15" ht="15.75" customHeight="1" x14ac:dyDescent="0.25">
      <c r="B337" s="380"/>
      <c r="L337" s="3"/>
      <c r="N337" s="3"/>
      <c r="O337" s="3"/>
    </row>
    <row r="338" spans="2:15" ht="15.75" customHeight="1" x14ac:dyDescent="0.25">
      <c r="B338" s="380"/>
      <c r="L338" s="3"/>
      <c r="N338" s="3"/>
      <c r="O338" s="3"/>
    </row>
    <row r="339" spans="2:15" ht="15.75" customHeight="1" x14ac:dyDescent="0.25">
      <c r="B339" s="380"/>
      <c r="L339" s="3"/>
      <c r="N339" s="3"/>
      <c r="O339" s="3"/>
    </row>
    <row r="340" spans="2:15" ht="15.75" customHeight="1" x14ac:dyDescent="0.25">
      <c r="B340" s="380"/>
      <c r="L340" s="3"/>
      <c r="N340" s="3"/>
      <c r="O340" s="3"/>
    </row>
    <row r="341" spans="2:15" ht="15.75" customHeight="1" x14ac:dyDescent="0.25">
      <c r="B341" s="380"/>
      <c r="L341" s="3"/>
      <c r="N341" s="3"/>
      <c r="O341" s="3"/>
    </row>
    <row r="342" spans="2:15" ht="15.75" customHeight="1" x14ac:dyDescent="0.25">
      <c r="B342" s="380"/>
      <c r="L342" s="3"/>
      <c r="N342" s="3"/>
      <c r="O342" s="3"/>
    </row>
    <row r="343" spans="2:15" ht="15.75" customHeight="1" x14ac:dyDescent="0.25">
      <c r="B343" s="380"/>
      <c r="L343" s="3"/>
      <c r="N343" s="3"/>
      <c r="O343" s="3"/>
    </row>
    <row r="344" spans="2:15" ht="15.75" customHeight="1" x14ac:dyDescent="0.25">
      <c r="B344" s="380"/>
      <c r="L344" s="3"/>
      <c r="N344" s="3"/>
      <c r="O344" s="3"/>
    </row>
    <row r="345" spans="2:15" ht="15.75" customHeight="1" x14ac:dyDescent="0.25">
      <c r="B345" s="380"/>
      <c r="L345" s="3"/>
      <c r="N345" s="3"/>
      <c r="O345" s="3"/>
    </row>
    <row r="346" spans="2:15" ht="15.75" customHeight="1" x14ac:dyDescent="0.25">
      <c r="B346" s="380"/>
      <c r="L346" s="3"/>
      <c r="N346" s="3"/>
      <c r="O346" s="3"/>
    </row>
    <row r="347" spans="2:15" ht="15.75" customHeight="1" x14ac:dyDescent="0.25">
      <c r="B347" s="380"/>
      <c r="L347" s="3"/>
      <c r="N347" s="3"/>
      <c r="O347" s="3"/>
    </row>
    <row r="348" spans="2:15" ht="15.75" customHeight="1" x14ac:dyDescent="0.25">
      <c r="B348" s="380"/>
      <c r="L348" s="3"/>
      <c r="N348" s="3"/>
      <c r="O348" s="3"/>
    </row>
    <row r="349" spans="2:15" ht="15.75" customHeight="1" x14ac:dyDescent="0.25">
      <c r="B349" s="380"/>
      <c r="L349" s="3"/>
      <c r="N349" s="3"/>
      <c r="O349" s="3"/>
    </row>
    <row r="350" spans="2:15" ht="15.75" customHeight="1" x14ac:dyDescent="0.25">
      <c r="B350" s="380"/>
      <c r="L350" s="3"/>
      <c r="N350" s="3"/>
      <c r="O350" s="3"/>
    </row>
    <row r="351" spans="2:15" ht="15.75" customHeight="1" x14ac:dyDescent="0.25">
      <c r="B351" s="380"/>
      <c r="L351" s="3"/>
      <c r="N351" s="3"/>
      <c r="O351" s="3"/>
    </row>
    <row r="352" spans="2:15" ht="15.75" customHeight="1" x14ac:dyDescent="0.25">
      <c r="B352" s="380"/>
      <c r="L352" s="3"/>
      <c r="N352" s="3"/>
      <c r="O352" s="3"/>
    </row>
    <row r="353" spans="2:15" ht="15.75" customHeight="1" x14ac:dyDescent="0.25">
      <c r="B353" s="380"/>
      <c r="L353" s="3"/>
      <c r="N353" s="3"/>
      <c r="O353" s="3"/>
    </row>
    <row r="354" spans="2:15" ht="15.75" customHeight="1" x14ac:dyDescent="0.25">
      <c r="B354" s="380"/>
      <c r="L354" s="3"/>
      <c r="N354" s="3"/>
      <c r="O354" s="3"/>
    </row>
    <row r="355" spans="2:15" ht="15.75" customHeight="1" x14ac:dyDescent="0.25">
      <c r="B355" s="380"/>
      <c r="L355" s="3"/>
      <c r="N355" s="3"/>
      <c r="O355" s="3"/>
    </row>
    <row r="356" spans="2:15" ht="15.75" customHeight="1" x14ac:dyDescent="0.25">
      <c r="B356" s="380"/>
      <c r="L356" s="3"/>
      <c r="N356" s="3"/>
      <c r="O356" s="3"/>
    </row>
    <row r="357" spans="2:15" ht="15.75" customHeight="1" x14ac:dyDescent="0.25">
      <c r="B357" s="380"/>
      <c r="L357" s="3"/>
      <c r="N357" s="3"/>
      <c r="O357" s="3"/>
    </row>
    <row r="358" spans="2:15" ht="15.75" customHeight="1" x14ac:dyDescent="0.25">
      <c r="B358" s="380"/>
      <c r="L358" s="3"/>
      <c r="N358" s="3"/>
      <c r="O358" s="3"/>
    </row>
    <row r="359" spans="2:15" ht="15.75" customHeight="1" x14ac:dyDescent="0.25">
      <c r="B359" s="380"/>
      <c r="L359" s="3"/>
      <c r="N359" s="3"/>
      <c r="O359" s="3"/>
    </row>
    <row r="360" spans="2:15" ht="15.75" customHeight="1" x14ac:dyDescent="0.25">
      <c r="B360" s="380"/>
      <c r="L360" s="3"/>
      <c r="N360" s="3"/>
      <c r="O360" s="3"/>
    </row>
    <row r="361" spans="2:15" ht="15.75" customHeight="1" x14ac:dyDescent="0.25">
      <c r="B361" s="380"/>
      <c r="L361" s="3"/>
      <c r="N361" s="3"/>
      <c r="O361" s="3"/>
    </row>
    <row r="362" spans="2:15" ht="15.75" customHeight="1" x14ac:dyDescent="0.25">
      <c r="B362" s="380"/>
      <c r="L362" s="3"/>
      <c r="N362" s="3"/>
      <c r="O362" s="3"/>
    </row>
    <row r="363" spans="2:15" ht="15.75" customHeight="1" x14ac:dyDescent="0.25">
      <c r="B363" s="380"/>
      <c r="L363" s="3"/>
      <c r="N363" s="3"/>
      <c r="O363" s="3"/>
    </row>
    <row r="364" spans="2:15" ht="15.75" customHeight="1" x14ac:dyDescent="0.25">
      <c r="B364" s="380"/>
      <c r="L364" s="3"/>
      <c r="N364" s="3"/>
      <c r="O364" s="3"/>
    </row>
    <row r="365" spans="2:15" ht="15.75" customHeight="1" x14ac:dyDescent="0.25">
      <c r="B365" s="380"/>
      <c r="L365" s="3"/>
      <c r="N365" s="3"/>
      <c r="O365" s="3"/>
    </row>
    <row r="366" spans="2:15" ht="15.75" customHeight="1" x14ac:dyDescent="0.25">
      <c r="B366" s="380"/>
      <c r="L366" s="3"/>
      <c r="N366" s="3"/>
      <c r="O366" s="3"/>
    </row>
    <row r="367" spans="2:15" ht="15.75" customHeight="1" x14ac:dyDescent="0.25">
      <c r="B367" s="380"/>
      <c r="L367" s="3"/>
      <c r="N367" s="3"/>
      <c r="O367" s="3"/>
    </row>
    <row r="368" spans="2:15" ht="15.75" customHeight="1" x14ac:dyDescent="0.25">
      <c r="B368" s="380"/>
      <c r="L368" s="3"/>
      <c r="N368" s="3"/>
      <c r="O368" s="3"/>
    </row>
    <row r="369" spans="2:15" ht="15.75" customHeight="1" x14ac:dyDescent="0.25">
      <c r="B369" s="380"/>
      <c r="L369" s="3"/>
      <c r="N369" s="3"/>
      <c r="O369" s="3"/>
    </row>
    <row r="370" spans="2:15" ht="15.75" customHeight="1" x14ac:dyDescent="0.25">
      <c r="B370" s="380"/>
      <c r="L370" s="3"/>
      <c r="N370" s="3"/>
      <c r="O370" s="3"/>
    </row>
    <row r="371" spans="2:15" ht="15.75" customHeight="1" x14ac:dyDescent="0.25">
      <c r="B371" s="380"/>
      <c r="L371" s="3"/>
      <c r="N371" s="3"/>
      <c r="O371" s="3"/>
    </row>
    <row r="372" spans="2:15" ht="15.75" customHeight="1" x14ac:dyDescent="0.25">
      <c r="B372" s="380"/>
      <c r="L372" s="3"/>
      <c r="N372" s="3"/>
      <c r="O372" s="3"/>
    </row>
    <row r="373" spans="2:15" ht="15.75" customHeight="1" x14ac:dyDescent="0.25">
      <c r="B373" s="380"/>
      <c r="L373" s="3"/>
      <c r="N373" s="3"/>
      <c r="O373" s="3"/>
    </row>
    <row r="374" spans="2:15" ht="15.75" customHeight="1" x14ac:dyDescent="0.25">
      <c r="B374" s="380"/>
      <c r="L374" s="3"/>
      <c r="N374" s="3"/>
      <c r="O374" s="3"/>
    </row>
    <row r="375" spans="2:15" ht="15.75" customHeight="1" x14ac:dyDescent="0.25">
      <c r="B375" s="380"/>
      <c r="L375" s="3"/>
      <c r="N375" s="3"/>
      <c r="O375" s="3"/>
    </row>
    <row r="376" spans="2:15" ht="15.75" customHeight="1" x14ac:dyDescent="0.25">
      <c r="B376" s="380"/>
      <c r="L376" s="3"/>
      <c r="N376" s="3"/>
      <c r="O376" s="3"/>
    </row>
    <row r="377" spans="2:15" ht="15.75" customHeight="1" x14ac:dyDescent="0.25">
      <c r="L377" s="3"/>
      <c r="N377" s="3"/>
      <c r="O377" s="3"/>
    </row>
    <row r="378" spans="2:15" ht="15.75" customHeight="1" x14ac:dyDescent="0.25">
      <c r="L378" s="3"/>
      <c r="N378" s="3"/>
      <c r="O378" s="3"/>
    </row>
    <row r="379" spans="2:15" ht="15.75" customHeight="1" x14ac:dyDescent="0.25">
      <c r="L379" s="3"/>
      <c r="N379" s="3"/>
      <c r="O379" s="3"/>
    </row>
    <row r="380" spans="2:15" ht="15.75" customHeight="1" x14ac:dyDescent="0.25">
      <c r="L380" s="3"/>
      <c r="N380" s="3"/>
      <c r="O380" s="3"/>
    </row>
    <row r="381" spans="2:15" ht="15.75" customHeight="1" x14ac:dyDescent="0.25">
      <c r="L381" s="3"/>
      <c r="N381" s="3"/>
      <c r="O381" s="3"/>
    </row>
    <row r="382" spans="2:15" ht="15.75" customHeight="1" x14ac:dyDescent="0.25">
      <c r="L382" s="3"/>
      <c r="N382" s="3"/>
      <c r="O382" s="3"/>
    </row>
    <row r="383" spans="2:15" ht="15.75" customHeight="1" x14ac:dyDescent="0.25">
      <c r="L383" s="3"/>
      <c r="N383" s="3"/>
      <c r="O383" s="3"/>
    </row>
    <row r="384" spans="2:15" ht="15.75" customHeight="1" x14ac:dyDescent="0.25">
      <c r="L384" s="3"/>
      <c r="N384" s="3"/>
      <c r="O384" s="3"/>
    </row>
    <row r="385" spans="12:15" ht="15.75" customHeight="1" x14ac:dyDescent="0.25">
      <c r="L385" s="3"/>
      <c r="N385" s="3"/>
      <c r="O385" s="3"/>
    </row>
    <row r="386" spans="12:15" ht="15.75" customHeight="1" x14ac:dyDescent="0.25">
      <c r="L386" s="3"/>
      <c r="N386" s="3"/>
      <c r="O386" s="3"/>
    </row>
    <row r="387" spans="12:15" ht="15.75" customHeight="1" x14ac:dyDescent="0.25">
      <c r="L387" s="3"/>
      <c r="N387" s="3"/>
      <c r="O387" s="3"/>
    </row>
    <row r="388" spans="12:15" ht="15.75" customHeight="1" x14ac:dyDescent="0.25">
      <c r="L388" s="3"/>
      <c r="N388" s="3"/>
      <c r="O388" s="3"/>
    </row>
    <row r="389" spans="12:15" ht="15.75" customHeight="1" x14ac:dyDescent="0.25">
      <c r="L389" s="3"/>
      <c r="N389" s="3"/>
      <c r="O389" s="3"/>
    </row>
    <row r="390" spans="12:15" ht="15.75" customHeight="1" x14ac:dyDescent="0.25">
      <c r="L390" s="3"/>
      <c r="N390" s="3"/>
      <c r="O390" s="3"/>
    </row>
    <row r="391" spans="12:15" ht="15.75" customHeight="1" x14ac:dyDescent="0.25">
      <c r="L391" s="3"/>
      <c r="N391" s="3"/>
      <c r="O391" s="3"/>
    </row>
    <row r="392" spans="12:15" ht="15.75" customHeight="1" x14ac:dyDescent="0.25">
      <c r="L392" s="3"/>
      <c r="N392" s="3"/>
      <c r="O392" s="3"/>
    </row>
    <row r="393" spans="12:15" ht="15.75" customHeight="1" x14ac:dyDescent="0.25">
      <c r="L393" s="3"/>
      <c r="N393" s="3"/>
      <c r="O393" s="3"/>
    </row>
    <row r="394" spans="12:15" ht="15.75" customHeight="1" x14ac:dyDescent="0.25">
      <c r="L394" s="3"/>
      <c r="N394" s="3"/>
      <c r="O394" s="3"/>
    </row>
    <row r="395" spans="12:15" ht="15.75" customHeight="1" x14ac:dyDescent="0.25">
      <c r="L395" s="3"/>
      <c r="N395" s="3"/>
      <c r="O395" s="3"/>
    </row>
    <row r="396" spans="12:15" ht="15.75" customHeight="1" x14ac:dyDescent="0.25">
      <c r="L396" s="3"/>
      <c r="N396" s="3"/>
      <c r="O396" s="3"/>
    </row>
    <row r="397" spans="12:15" ht="15.75" customHeight="1" x14ac:dyDescent="0.25">
      <c r="L397" s="3"/>
      <c r="N397" s="3"/>
      <c r="O397" s="3"/>
    </row>
    <row r="398" spans="12:15" ht="15.75" customHeight="1" x14ac:dyDescent="0.25">
      <c r="L398" s="3"/>
      <c r="N398" s="3"/>
      <c r="O398" s="3"/>
    </row>
    <row r="399" spans="12:15" ht="15.75" customHeight="1" x14ac:dyDescent="0.25">
      <c r="L399" s="3"/>
      <c r="N399" s="3"/>
      <c r="O399" s="3"/>
    </row>
    <row r="400" spans="12:15" ht="15.75" customHeight="1" x14ac:dyDescent="0.25">
      <c r="L400" s="3"/>
      <c r="N400" s="3"/>
      <c r="O400" s="3"/>
    </row>
    <row r="401" spans="12:15" ht="15.75" customHeight="1" x14ac:dyDescent="0.25">
      <c r="L401" s="3"/>
      <c r="N401" s="3"/>
      <c r="O401" s="3"/>
    </row>
    <row r="402" spans="12:15" ht="15.75" customHeight="1" x14ac:dyDescent="0.25">
      <c r="L402" s="3"/>
      <c r="N402" s="3"/>
      <c r="O402" s="3"/>
    </row>
    <row r="403" spans="12:15" ht="15.75" customHeight="1" x14ac:dyDescent="0.25">
      <c r="L403" s="3"/>
      <c r="N403" s="3"/>
      <c r="O403" s="3"/>
    </row>
    <row r="404" spans="12:15" ht="15.75" customHeight="1" x14ac:dyDescent="0.25">
      <c r="L404" s="3"/>
      <c r="N404" s="3"/>
      <c r="O404" s="3"/>
    </row>
    <row r="405" spans="12:15" ht="15.75" customHeight="1" x14ac:dyDescent="0.25">
      <c r="L405" s="3"/>
      <c r="N405" s="3"/>
      <c r="O405" s="3"/>
    </row>
    <row r="406" spans="12:15" ht="15.75" customHeight="1" x14ac:dyDescent="0.25">
      <c r="L406" s="3"/>
      <c r="N406" s="3"/>
      <c r="O406" s="3"/>
    </row>
    <row r="407" spans="12:15" ht="15.75" customHeight="1" x14ac:dyDescent="0.25">
      <c r="L407" s="3"/>
      <c r="N407" s="3"/>
      <c r="O407" s="3"/>
    </row>
    <row r="408" spans="12:15" ht="15.75" customHeight="1" x14ac:dyDescent="0.25">
      <c r="L408" s="3"/>
      <c r="N408" s="3"/>
      <c r="O408" s="3"/>
    </row>
    <row r="409" spans="12:15" ht="15.75" customHeight="1" x14ac:dyDescent="0.25">
      <c r="L409" s="3"/>
      <c r="N409" s="3"/>
      <c r="O409" s="3"/>
    </row>
    <row r="410" spans="12:15" ht="15.75" customHeight="1" x14ac:dyDescent="0.25">
      <c r="L410" s="3"/>
      <c r="N410" s="3"/>
      <c r="O410" s="3"/>
    </row>
    <row r="411" spans="12:15" ht="15.75" customHeight="1" x14ac:dyDescent="0.25">
      <c r="L411" s="3"/>
      <c r="N411" s="3"/>
      <c r="O411" s="3"/>
    </row>
    <row r="412" spans="12:15" ht="15.75" customHeight="1" x14ac:dyDescent="0.25">
      <c r="L412" s="3"/>
      <c r="N412" s="3"/>
      <c r="O412" s="3"/>
    </row>
    <row r="413" spans="12:15" ht="15.75" customHeight="1" x14ac:dyDescent="0.25">
      <c r="L413" s="3"/>
      <c r="N413" s="3"/>
      <c r="O413" s="3"/>
    </row>
    <row r="414" spans="12:15" ht="15.75" customHeight="1" x14ac:dyDescent="0.25">
      <c r="L414" s="3"/>
      <c r="N414" s="3"/>
      <c r="O414" s="3"/>
    </row>
    <row r="415" spans="12:15" ht="15.75" customHeight="1" x14ac:dyDescent="0.25">
      <c r="L415" s="3"/>
      <c r="N415" s="3"/>
      <c r="O415" s="3"/>
    </row>
    <row r="416" spans="12:15" ht="15.75" customHeight="1" x14ac:dyDescent="0.25">
      <c r="L416" s="3"/>
      <c r="N416" s="3"/>
      <c r="O416" s="3"/>
    </row>
    <row r="417" spans="12:15" ht="15.75" customHeight="1" x14ac:dyDescent="0.25">
      <c r="L417" s="3"/>
      <c r="N417" s="3"/>
      <c r="O417" s="3"/>
    </row>
    <row r="418" spans="12:15" ht="15.75" customHeight="1" x14ac:dyDescent="0.25">
      <c r="L418" s="3"/>
      <c r="N418" s="3"/>
      <c r="O418" s="3"/>
    </row>
    <row r="419" spans="12:15" ht="15.75" customHeight="1" x14ac:dyDescent="0.25">
      <c r="L419" s="3"/>
      <c r="N419" s="3"/>
      <c r="O419" s="3"/>
    </row>
    <row r="420" spans="12:15" ht="15.75" customHeight="1" x14ac:dyDescent="0.25">
      <c r="L420" s="3"/>
      <c r="N420" s="3"/>
      <c r="O420" s="3"/>
    </row>
    <row r="421" spans="12:15" ht="15.75" customHeight="1" x14ac:dyDescent="0.25">
      <c r="L421" s="3"/>
      <c r="N421" s="3"/>
      <c r="O421" s="3"/>
    </row>
    <row r="422" spans="12:15" ht="15.75" customHeight="1" x14ac:dyDescent="0.25">
      <c r="L422" s="3"/>
      <c r="N422" s="3"/>
      <c r="O422" s="3"/>
    </row>
    <row r="423" spans="12:15" ht="15.75" customHeight="1" x14ac:dyDescent="0.25">
      <c r="L423" s="3"/>
      <c r="N423" s="3"/>
      <c r="O423" s="3"/>
    </row>
    <row r="424" spans="12:15" ht="15.75" customHeight="1" x14ac:dyDescent="0.25">
      <c r="L424" s="3"/>
      <c r="N424" s="3"/>
      <c r="O424" s="3"/>
    </row>
    <row r="425" spans="12:15" ht="15.75" customHeight="1" x14ac:dyDescent="0.25">
      <c r="L425" s="3"/>
      <c r="N425" s="3"/>
      <c r="O425" s="3"/>
    </row>
    <row r="426" spans="12:15" ht="15.75" customHeight="1" x14ac:dyDescent="0.25">
      <c r="L426" s="3"/>
      <c r="N426" s="3"/>
      <c r="O426" s="3"/>
    </row>
    <row r="427" spans="12:15" ht="15.75" customHeight="1" x14ac:dyDescent="0.25">
      <c r="L427" s="3"/>
      <c r="N427" s="3"/>
      <c r="O427" s="3"/>
    </row>
    <row r="428" spans="12:15" ht="15.75" customHeight="1" x14ac:dyDescent="0.25">
      <c r="L428" s="3"/>
      <c r="N428" s="3"/>
      <c r="O428" s="3"/>
    </row>
    <row r="429" spans="12:15" ht="15.75" customHeight="1" x14ac:dyDescent="0.25">
      <c r="L429" s="3"/>
      <c r="N429" s="3"/>
      <c r="O429" s="3"/>
    </row>
    <row r="430" spans="12:15" ht="15.75" customHeight="1" x14ac:dyDescent="0.25">
      <c r="L430" s="3"/>
      <c r="N430" s="3"/>
      <c r="O430" s="3"/>
    </row>
    <row r="431" spans="12:15" ht="15.75" customHeight="1" x14ac:dyDescent="0.25">
      <c r="L431" s="3"/>
      <c r="N431" s="3"/>
      <c r="O431" s="3"/>
    </row>
    <row r="432" spans="12:15" ht="15.75" customHeight="1" x14ac:dyDescent="0.25">
      <c r="L432" s="3"/>
      <c r="N432" s="3"/>
      <c r="O432" s="3"/>
    </row>
    <row r="433" spans="12:15" ht="15.75" customHeight="1" x14ac:dyDescent="0.25">
      <c r="L433" s="3"/>
      <c r="N433" s="3"/>
      <c r="O433" s="3"/>
    </row>
    <row r="434" spans="12:15" ht="15.75" customHeight="1" x14ac:dyDescent="0.25">
      <c r="L434" s="3"/>
      <c r="N434" s="3"/>
      <c r="O434" s="3"/>
    </row>
    <row r="435" spans="12:15" ht="15.75" customHeight="1" x14ac:dyDescent="0.25">
      <c r="L435" s="3"/>
      <c r="N435" s="3"/>
      <c r="O435" s="3"/>
    </row>
    <row r="436" spans="12:15" ht="15.75" customHeight="1" x14ac:dyDescent="0.25">
      <c r="L436" s="3"/>
      <c r="N436" s="3"/>
      <c r="O436" s="3"/>
    </row>
    <row r="437" spans="12:15" ht="15.75" customHeight="1" x14ac:dyDescent="0.25">
      <c r="L437" s="3"/>
      <c r="N437" s="3"/>
      <c r="O437" s="3"/>
    </row>
    <row r="438" spans="12:15" ht="15.75" customHeight="1" x14ac:dyDescent="0.25">
      <c r="L438" s="3"/>
      <c r="N438" s="3"/>
      <c r="O438" s="3"/>
    </row>
    <row r="439" spans="12:15" ht="15.75" customHeight="1" x14ac:dyDescent="0.25">
      <c r="L439" s="3"/>
      <c r="N439" s="3"/>
      <c r="O439" s="3"/>
    </row>
    <row r="440" spans="12:15" ht="15.75" customHeight="1" x14ac:dyDescent="0.25">
      <c r="L440" s="3"/>
      <c r="N440" s="3"/>
      <c r="O440" s="3"/>
    </row>
    <row r="441" spans="12:15" ht="15.75" customHeight="1" x14ac:dyDescent="0.25">
      <c r="L441" s="3"/>
      <c r="N441" s="3"/>
      <c r="O441" s="3"/>
    </row>
    <row r="442" spans="12:15" ht="15.75" customHeight="1" x14ac:dyDescent="0.25">
      <c r="L442" s="3"/>
      <c r="N442" s="3"/>
      <c r="O442" s="3"/>
    </row>
    <row r="443" spans="12:15" ht="15.75" customHeight="1" x14ac:dyDescent="0.25">
      <c r="L443" s="3"/>
      <c r="N443" s="3"/>
      <c r="O443" s="3"/>
    </row>
    <row r="444" spans="12:15" ht="15.75" customHeight="1" x14ac:dyDescent="0.25">
      <c r="L444" s="3"/>
      <c r="N444" s="3"/>
      <c r="O444" s="3"/>
    </row>
    <row r="445" spans="12:15" ht="15.75" customHeight="1" x14ac:dyDescent="0.25">
      <c r="L445" s="3"/>
      <c r="N445" s="3"/>
      <c r="O445" s="3"/>
    </row>
    <row r="446" spans="12:15" ht="15.75" customHeight="1" x14ac:dyDescent="0.25">
      <c r="L446" s="3"/>
      <c r="N446" s="3"/>
      <c r="O446" s="3"/>
    </row>
    <row r="447" spans="12:15" ht="15.75" customHeight="1" x14ac:dyDescent="0.25">
      <c r="L447" s="3"/>
      <c r="N447" s="3"/>
      <c r="O447" s="3"/>
    </row>
    <row r="448" spans="12:15" ht="15.75" customHeight="1" x14ac:dyDescent="0.25">
      <c r="L448" s="3"/>
      <c r="N448" s="3"/>
      <c r="O448" s="3"/>
    </row>
    <row r="449" spans="12:15" ht="15.75" customHeight="1" x14ac:dyDescent="0.25">
      <c r="L449" s="3"/>
      <c r="N449" s="3"/>
      <c r="O449" s="3"/>
    </row>
    <row r="450" spans="12:15" ht="15.75" customHeight="1" x14ac:dyDescent="0.25">
      <c r="L450" s="3"/>
      <c r="N450" s="3"/>
      <c r="O450" s="3"/>
    </row>
    <row r="451" spans="12:15" ht="15.75" customHeight="1" x14ac:dyDescent="0.25">
      <c r="L451" s="3"/>
      <c r="N451" s="3"/>
      <c r="O451" s="3"/>
    </row>
    <row r="452" spans="12:15" ht="15.75" customHeight="1" x14ac:dyDescent="0.25">
      <c r="L452" s="3"/>
      <c r="N452" s="3"/>
      <c r="O452" s="3"/>
    </row>
    <row r="453" spans="12:15" ht="15.75" customHeight="1" x14ac:dyDescent="0.25">
      <c r="L453" s="3"/>
      <c r="N453" s="3"/>
      <c r="O453" s="3"/>
    </row>
    <row r="454" spans="12:15" ht="15.75" customHeight="1" x14ac:dyDescent="0.25">
      <c r="L454" s="3"/>
      <c r="N454" s="3"/>
      <c r="O454" s="3"/>
    </row>
    <row r="455" spans="12:15" ht="15.75" customHeight="1" x14ac:dyDescent="0.25">
      <c r="L455" s="3"/>
      <c r="N455" s="3"/>
      <c r="O455" s="3"/>
    </row>
    <row r="456" spans="12:15" ht="15.75" customHeight="1" x14ac:dyDescent="0.25">
      <c r="L456" s="3"/>
      <c r="N456" s="3"/>
      <c r="O456" s="3"/>
    </row>
    <row r="457" spans="12:15" ht="15.75" customHeight="1" x14ac:dyDescent="0.25">
      <c r="L457" s="3"/>
      <c r="N457" s="3"/>
      <c r="O457" s="3"/>
    </row>
    <row r="458" spans="12:15" ht="15.75" customHeight="1" x14ac:dyDescent="0.25">
      <c r="L458" s="3"/>
      <c r="N458" s="3"/>
      <c r="O458" s="3"/>
    </row>
    <row r="459" spans="12:15" ht="15.75" customHeight="1" x14ac:dyDescent="0.25">
      <c r="L459" s="3"/>
      <c r="N459" s="3"/>
      <c r="O459" s="3"/>
    </row>
    <row r="460" spans="12:15" ht="15.75" customHeight="1" x14ac:dyDescent="0.25">
      <c r="L460" s="3"/>
      <c r="N460" s="3"/>
      <c r="O460" s="3"/>
    </row>
    <row r="461" spans="12:15" ht="15.75" customHeight="1" x14ac:dyDescent="0.25">
      <c r="L461" s="3"/>
      <c r="N461" s="3"/>
      <c r="O461" s="3"/>
    </row>
    <row r="462" spans="12:15" ht="15.75" customHeight="1" x14ac:dyDescent="0.25">
      <c r="L462" s="3"/>
      <c r="N462" s="3"/>
      <c r="O462" s="3"/>
    </row>
    <row r="463" spans="12:15" ht="15.75" customHeight="1" x14ac:dyDescent="0.25">
      <c r="L463" s="3"/>
      <c r="N463" s="3"/>
      <c r="O463" s="3"/>
    </row>
    <row r="464" spans="12:15" ht="15.75" customHeight="1" x14ac:dyDescent="0.25">
      <c r="L464" s="3"/>
      <c r="N464" s="3"/>
      <c r="O464" s="3"/>
    </row>
    <row r="465" spans="12:15" ht="15.75" customHeight="1" x14ac:dyDescent="0.25">
      <c r="L465" s="3"/>
      <c r="N465" s="3"/>
      <c r="O465" s="3"/>
    </row>
    <row r="466" spans="12:15" ht="15.75" customHeight="1" x14ac:dyDescent="0.25">
      <c r="L466" s="3"/>
      <c r="N466" s="3"/>
      <c r="O466" s="3"/>
    </row>
    <row r="467" spans="12:15" ht="15.75" customHeight="1" x14ac:dyDescent="0.25">
      <c r="L467" s="3"/>
      <c r="N467" s="3"/>
      <c r="O467" s="3"/>
    </row>
    <row r="468" spans="12:15" ht="15.75" customHeight="1" x14ac:dyDescent="0.25">
      <c r="L468" s="3"/>
      <c r="N468" s="3"/>
      <c r="O468" s="3"/>
    </row>
    <row r="469" spans="12:15" ht="15.75" customHeight="1" x14ac:dyDescent="0.25">
      <c r="L469" s="3"/>
      <c r="N469" s="3"/>
      <c r="O469" s="3"/>
    </row>
    <row r="470" spans="12:15" ht="15.75" customHeight="1" x14ac:dyDescent="0.25">
      <c r="L470" s="3"/>
      <c r="N470" s="3"/>
      <c r="O470" s="3"/>
    </row>
    <row r="471" spans="12:15" ht="15.75" customHeight="1" x14ac:dyDescent="0.25">
      <c r="L471" s="3"/>
      <c r="N471" s="3"/>
      <c r="O471" s="3"/>
    </row>
    <row r="472" spans="12:15" ht="15.75" customHeight="1" x14ac:dyDescent="0.25">
      <c r="L472" s="3"/>
      <c r="N472" s="3"/>
      <c r="O472" s="3"/>
    </row>
    <row r="473" spans="12:15" ht="15.75" customHeight="1" x14ac:dyDescent="0.25">
      <c r="L473" s="3"/>
      <c r="N473" s="3"/>
      <c r="O473" s="3"/>
    </row>
    <row r="474" spans="12:15" ht="15.75" customHeight="1" x14ac:dyDescent="0.25">
      <c r="L474" s="3"/>
      <c r="N474" s="3"/>
      <c r="O474" s="3"/>
    </row>
    <row r="475" spans="12:15" ht="15.75" customHeight="1" x14ac:dyDescent="0.25">
      <c r="L475" s="3"/>
      <c r="N475" s="3"/>
      <c r="O475" s="3"/>
    </row>
    <row r="476" spans="12:15" ht="15.75" customHeight="1" x14ac:dyDescent="0.25">
      <c r="L476" s="3"/>
      <c r="N476" s="3"/>
      <c r="O476" s="3"/>
    </row>
    <row r="477" spans="12:15" ht="15.75" customHeight="1" x14ac:dyDescent="0.25">
      <c r="L477" s="3"/>
      <c r="N477" s="3"/>
      <c r="O477" s="3"/>
    </row>
    <row r="478" spans="12:15" ht="15.75" customHeight="1" x14ac:dyDescent="0.25">
      <c r="L478" s="3"/>
      <c r="N478" s="3"/>
      <c r="O478" s="3"/>
    </row>
    <row r="479" spans="12:15" ht="15.75" customHeight="1" x14ac:dyDescent="0.25">
      <c r="L479" s="3"/>
      <c r="N479" s="3"/>
      <c r="O479" s="3"/>
    </row>
    <row r="480" spans="12:15" ht="15.75" customHeight="1" x14ac:dyDescent="0.25">
      <c r="L480" s="3"/>
      <c r="N480" s="3"/>
      <c r="O480" s="3"/>
    </row>
    <row r="481" spans="12:15" ht="15.75" customHeight="1" x14ac:dyDescent="0.25">
      <c r="L481" s="3"/>
      <c r="N481" s="3"/>
      <c r="O481" s="3"/>
    </row>
    <row r="482" spans="12:15" ht="15.75" customHeight="1" x14ac:dyDescent="0.25">
      <c r="L482" s="3"/>
      <c r="N482" s="3"/>
      <c r="O482" s="3"/>
    </row>
    <row r="483" spans="12:15" ht="15.75" customHeight="1" x14ac:dyDescent="0.25">
      <c r="L483" s="3"/>
      <c r="N483" s="3"/>
      <c r="O483" s="3"/>
    </row>
    <row r="484" spans="12:15" ht="15.75" customHeight="1" x14ac:dyDescent="0.25">
      <c r="L484" s="3"/>
      <c r="N484" s="3"/>
      <c r="O484" s="3"/>
    </row>
    <row r="485" spans="12:15" ht="15.75" customHeight="1" x14ac:dyDescent="0.25">
      <c r="L485" s="3"/>
      <c r="N485" s="3"/>
      <c r="O485" s="3"/>
    </row>
    <row r="486" spans="12:15" ht="15.75" customHeight="1" x14ac:dyDescent="0.25">
      <c r="L486" s="3"/>
      <c r="N486" s="3"/>
      <c r="O486" s="3"/>
    </row>
    <row r="487" spans="12:15" ht="15.75" customHeight="1" x14ac:dyDescent="0.25">
      <c r="L487" s="3"/>
      <c r="N487" s="3"/>
      <c r="O487" s="3"/>
    </row>
    <row r="488" spans="12:15" ht="15.75" customHeight="1" x14ac:dyDescent="0.25">
      <c r="L488" s="3"/>
      <c r="N488" s="3"/>
      <c r="O488" s="3"/>
    </row>
    <row r="489" spans="12:15" ht="15.75" customHeight="1" x14ac:dyDescent="0.25">
      <c r="L489" s="3"/>
      <c r="N489" s="3"/>
      <c r="O489" s="3"/>
    </row>
    <row r="490" spans="12:15" ht="15.75" customHeight="1" x14ac:dyDescent="0.25">
      <c r="L490" s="3"/>
      <c r="N490" s="3"/>
      <c r="O490" s="3"/>
    </row>
    <row r="491" spans="12:15" ht="15.75" customHeight="1" x14ac:dyDescent="0.25">
      <c r="L491" s="3"/>
      <c r="N491" s="3"/>
      <c r="O491" s="3"/>
    </row>
    <row r="492" spans="12:15" ht="15.75" customHeight="1" x14ac:dyDescent="0.25">
      <c r="L492" s="3"/>
      <c r="N492" s="3"/>
      <c r="O492" s="3"/>
    </row>
    <row r="493" spans="12:15" ht="15.75" customHeight="1" x14ac:dyDescent="0.25">
      <c r="L493" s="3"/>
      <c r="N493" s="3"/>
      <c r="O493" s="3"/>
    </row>
    <row r="494" spans="12:15" ht="15.75" customHeight="1" x14ac:dyDescent="0.25">
      <c r="L494" s="3"/>
      <c r="N494" s="3"/>
      <c r="O494" s="3"/>
    </row>
    <row r="495" spans="12:15" ht="15.75" customHeight="1" x14ac:dyDescent="0.25">
      <c r="L495" s="3"/>
      <c r="N495" s="3"/>
      <c r="O495" s="3"/>
    </row>
    <row r="496" spans="12:15" ht="15.75" customHeight="1" x14ac:dyDescent="0.25">
      <c r="L496" s="3"/>
      <c r="N496" s="3"/>
      <c r="O496" s="3"/>
    </row>
    <row r="497" spans="12:15" ht="15.75" customHeight="1" x14ac:dyDescent="0.25">
      <c r="L497" s="3"/>
      <c r="N497" s="3"/>
      <c r="O497" s="3"/>
    </row>
    <row r="498" spans="12:15" ht="15.75" customHeight="1" x14ac:dyDescent="0.25">
      <c r="L498" s="3"/>
      <c r="N498" s="3"/>
      <c r="O498" s="3"/>
    </row>
    <row r="499" spans="12:15" ht="15.75" customHeight="1" x14ac:dyDescent="0.25">
      <c r="L499" s="3"/>
      <c r="N499" s="3"/>
      <c r="O499" s="3"/>
    </row>
    <row r="500" spans="12:15" ht="15.75" customHeight="1" x14ac:dyDescent="0.25">
      <c r="L500" s="3"/>
      <c r="N500" s="3"/>
      <c r="O500" s="3"/>
    </row>
    <row r="501" spans="12:15" ht="15.75" customHeight="1" x14ac:dyDescent="0.25">
      <c r="L501" s="3"/>
      <c r="N501" s="3"/>
      <c r="O501" s="3"/>
    </row>
    <row r="502" spans="12:15" ht="15.75" customHeight="1" x14ac:dyDescent="0.25">
      <c r="L502" s="3"/>
      <c r="N502" s="3"/>
      <c r="O502" s="3"/>
    </row>
    <row r="503" spans="12:15" ht="15.75" customHeight="1" x14ac:dyDescent="0.25">
      <c r="L503" s="3"/>
      <c r="N503" s="3"/>
      <c r="O503" s="3"/>
    </row>
    <row r="504" spans="12:15" ht="15.75" customHeight="1" x14ac:dyDescent="0.25">
      <c r="L504" s="3"/>
      <c r="N504" s="3"/>
      <c r="O504" s="3"/>
    </row>
    <row r="505" spans="12:15" ht="15.75" customHeight="1" x14ac:dyDescent="0.25">
      <c r="L505" s="3"/>
      <c r="N505" s="3"/>
      <c r="O505" s="3"/>
    </row>
    <row r="506" spans="12:15" ht="15.75" customHeight="1" x14ac:dyDescent="0.25">
      <c r="L506" s="3"/>
      <c r="N506" s="3"/>
      <c r="O506" s="3"/>
    </row>
    <row r="507" spans="12:15" ht="15.75" customHeight="1" x14ac:dyDescent="0.25">
      <c r="L507" s="3"/>
      <c r="N507" s="3"/>
      <c r="O507" s="3"/>
    </row>
    <row r="508" spans="12:15" ht="15.75" customHeight="1" x14ac:dyDescent="0.25">
      <c r="L508" s="3"/>
      <c r="N508" s="3"/>
      <c r="O508" s="3"/>
    </row>
    <row r="509" spans="12:15" ht="15.75" customHeight="1" x14ac:dyDescent="0.25">
      <c r="L509" s="3"/>
      <c r="N509" s="3"/>
      <c r="O509" s="3"/>
    </row>
    <row r="510" spans="12:15" ht="15.75" customHeight="1" x14ac:dyDescent="0.25">
      <c r="L510" s="3"/>
      <c r="N510" s="3"/>
      <c r="O510" s="3"/>
    </row>
    <row r="511" spans="12:15" ht="15.75" customHeight="1" x14ac:dyDescent="0.25">
      <c r="L511" s="3"/>
      <c r="N511" s="3"/>
      <c r="O511" s="3"/>
    </row>
    <row r="512" spans="12:15" ht="15.75" customHeight="1" x14ac:dyDescent="0.25">
      <c r="L512" s="3"/>
      <c r="N512" s="3"/>
      <c r="O512" s="3"/>
    </row>
    <row r="513" spans="12:15" ht="15.75" customHeight="1" x14ac:dyDescent="0.25">
      <c r="L513" s="3"/>
      <c r="N513" s="3"/>
      <c r="O513" s="3"/>
    </row>
    <row r="514" spans="12:15" ht="15.75" customHeight="1" x14ac:dyDescent="0.25">
      <c r="L514" s="3"/>
      <c r="N514" s="3"/>
      <c r="O514" s="3"/>
    </row>
    <row r="515" spans="12:15" ht="15.75" customHeight="1" x14ac:dyDescent="0.25">
      <c r="L515" s="3"/>
      <c r="N515" s="3"/>
      <c r="O515" s="3"/>
    </row>
    <row r="516" spans="12:15" ht="15.75" customHeight="1" x14ac:dyDescent="0.25">
      <c r="L516" s="3"/>
      <c r="N516" s="3"/>
      <c r="O516" s="3"/>
    </row>
    <row r="517" spans="12:15" ht="15.75" customHeight="1" x14ac:dyDescent="0.25">
      <c r="L517" s="3"/>
      <c r="N517" s="3"/>
      <c r="O517" s="3"/>
    </row>
    <row r="518" spans="12:15" ht="15.75" customHeight="1" x14ac:dyDescent="0.25">
      <c r="L518" s="3"/>
      <c r="N518" s="3"/>
      <c r="O518" s="3"/>
    </row>
    <row r="519" spans="12:15" ht="15.75" customHeight="1" x14ac:dyDescent="0.25">
      <c r="L519" s="3"/>
      <c r="N519" s="3"/>
      <c r="O519" s="3"/>
    </row>
    <row r="520" spans="12:15" ht="15.75" customHeight="1" x14ac:dyDescent="0.25">
      <c r="L520" s="3"/>
      <c r="N520" s="3"/>
      <c r="O520" s="3"/>
    </row>
    <row r="521" spans="12:15" ht="15.75" customHeight="1" x14ac:dyDescent="0.25">
      <c r="L521" s="3"/>
      <c r="N521" s="3"/>
      <c r="O521" s="3"/>
    </row>
    <row r="522" spans="12:15" ht="15.75" customHeight="1" x14ac:dyDescent="0.25">
      <c r="L522" s="3"/>
      <c r="N522" s="3"/>
      <c r="O522" s="3"/>
    </row>
    <row r="523" spans="12:15" ht="15.75" customHeight="1" x14ac:dyDescent="0.25">
      <c r="L523" s="3"/>
      <c r="N523" s="3"/>
      <c r="O523" s="3"/>
    </row>
    <row r="524" spans="12:15" ht="15.75" customHeight="1" x14ac:dyDescent="0.25">
      <c r="L524" s="3"/>
      <c r="N524" s="3"/>
      <c r="O524" s="3"/>
    </row>
    <row r="525" spans="12:15" ht="15.75" customHeight="1" x14ac:dyDescent="0.25">
      <c r="L525" s="3"/>
      <c r="N525" s="3"/>
      <c r="O525" s="3"/>
    </row>
    <row r="526" spans="12:15" ht="15.75" customHeight="1" x14ac:dyDescent="0.25">
      <c r="L526" s="3"/>
      <c r="N526" s="3"/>
      <c r="O526" s="3"/>
    </row>
    <row r="527" spans="12:15" ht="15.75" customHeight="1" x14ac:dyDescent="0.25">
      <c r="L527" s="3"/>
      <c r="N527" s="3"/>
      <c r="O527" s="3"/>
    </row>
    <row r="528" spans="12:15" ht="15.75" customHeight="1" x14ac:dyDescent="0.25">
      <c r="L528" s="3"/>
      <c r="N528" s="3"/>
      <c r="O528" s="3"/>
    </row>
    <row r="529" spans="12:15" ht="15.75" customHeight="1" x14ac:dyDescent="0.25">
      <c r="L529" s="3"/>
      <c r="N529" s="3"/>
      <c r="O529" s="3"/>
    </row>
    <row r="530" spans="12:15" ht="15.75" customHeight="1" x14ac:dyDescent="0.25">
      <c r="L530" s="3"/>
      <c r="N530" s="3"/>
      <c r="O530" s="3"/>
    </row>
    <row r="531" spans="12:15" ht="15.75" customHeight="1" x14ac:dyDescent="0.25">
      <c r="L531" s="3"/>
      <c r="N531" s="3"/>
      <c r="O531" s="3"/>
    </row>
    <row r="532" spans="12:15" ht="15.75" customHeight="1" x14ac:dyDescent="0.25">
      <c r="L532" s="3"/>
      <c r="N532" s="3"/>
      <c r="O532" s="3"/>
    </row>
    <row r="533" spans="12:15" ht="15.75" customHeight="1" x14ac:dyDescent="0.25">
      <c r="L533" s="3"/>
      <c r="N533" s="3"/>
      <c r="O533" s="3"/>
    </row>
    <row r="534" spans="12:15" ht="15.75" customHeight="1" x14ac:dyDescent="0.25">
      <c r="L534" s="3"/>
      <c r="N534" s="3"/>
      <c r="O534" s="3"/>
    </row>
    <row r="535" spans="12:15" ht="15.75" customHeight="1" x14ac:dyDescent="0.25">
      <c r="L535" s="3"/>
      <c r="N535" s="3"/>
      <c r="O535" s="3"/>
    </row>
    <row r="536" spans="12:15" ht="15.75" customHeight="1" x14ac:dyDescent="0.25">
      <c r="L536" s="3"/>
      <c r="N536" s="3"/>
      <c r="O536" s="3"/>
    </row>
    <row r="537" spans="12:15" ht="15.75" customHeight="1" x14ac:dyDescent="0.25">
      <c r="L537" s="3"/>
      <c r="N537" s="3"/>
      <c r="O537" s="3"/>
    </row>
    <row r="538" spans="12:15" ht="15.75" customHeight="1" x14ac:dyDescent="0.25">
      <c r="L538" s="3"/>
      <c r="N538" s="3"/>
      <c r="O538" s="3"/>
    </row>
    <row r="539" spans="12:15" ht="15.75" customHeight="1" x14ac:dyDescent="0.25">
      <c r="L539" s="3"/>
      <c r="N539" s="3"/>
      <c r="O539" s="3"/>
    </row>
    <row r="540" spans="12:15" ht="15.75" customHeight="1" x14ac:dyDescent="0.25">
      <c r="L540" s="3"/>
      <c r="N540" s="3"/>
      <c r="O540" s="3"/>
    </row>
    <row r="541" spans="12:15" ht="15.75" customHeight="1" x14ac:dyDescent="0.25">
      <c r="L541" s="3"/>
      <c r="N541" s="3"/>
      <c r="O541" s="3"/>
    </row>
    <row r="542" spans="12:15" ht="15.75" customHeight="1" x14ac:dyDescent="0.25">
      <c r="L542" s="3"/>
      <c r="N542" s="3"/>
      <c r="O542" s="3"/>
    </row>
    <row r="543" spans="12:15" ht="15.75" customHeight="1" x14ac:dyDescent="0.25">
      <c r="L543" s="3"/>
      <c r="N543" s="3"/>
      <c r="O543" s="3"/>
    </row>
    <row r="544" spans="12:15" ht="15.75" customHeight="1" x14ac:dyDescent="0.25">
      <c r="L544" s="3"/>
      <c r="N544" s="3"/>
      <c r="O544" s="3"/>
    </row>
    <row r="545" spans="12:15" ht="15.75" customHeight="1" x14ac:dyDescent="0.25">
      <c r="L545" s="3"/>
      <c r="N545" s="3"/>
      <c r="O545" s="3"/>
    </row>
    <row r="546" spans="12:15" ht="15.75" customHeight="1" x14ac:dyDescent="0.25">
      <c r="L546" s="3"/>
      <c r="N546" s="3"/>
      <c r="O546" s="3"/>
    </row>
    <row r="547" spans="12:15" ht="15.75" customHeight="1" x14ac:dyDescent="0.25">
      <c r="L547" s="3"/>
      <c r="N547" s="3"/>
      <c r="O547" s="3"/>
    </row>
    <row r="548" spans="12:15" ht="15.75" customHeight="1" x14ac:dyDescent="0.25">
      <c r="L548" s="3"/>
      <c r="N548" s="3"/>
      <c r="O548" s="3"/>
    </row>
    <row r="549" spans="12:15" ht="15.75" customHeight="1" x14ac:dyDescent="0.25">
      <c r="L549" s="3"/>
      <c r="N549" s="3"/>
      <c r="O549" s="3"/>
    </row>
    <row r="550" spans="12:15" ht="15.75" customHeight="1" x14ac:dyDescent="0.25">
      <c r="L550" s="3"/>
      <c r="N550" s="3"/>
      <c r="O550" s="3"/>
    </row>
    <row r="551" spans="12:15" ht="15.75" customHeight="1" x14ac:dyDescent="0.25">
      <c r="L551" s="3"/>
      <c r="N551" s="3"/>
      <c r="O551" s="3"/>
    </row>
    <row r="552" spans="12:15" ht="15.75" customHeight="1" x14ac:dyDescent="0.25">
      <c r="L552" s="3"/>
      <c r="N552" s="3"/>
      <c r="O552" s="3"/>
    </row>
    <row r="553" spans="12:15" ht="15.75" customHeight="1" x14ac:dyDescent="0.25">
      <c r="L553" s="3"/>
      <c r="N553" s="3"/>
      <c r="O553" s="3"/>
    </row>
    <row r="554" spans="12:15" ht="15.75" customHeight="1" x14ac:dyDescent="0.25">
      <c r="L554" s="3"/>
      <c r="N554" s="3"/>
      <c r="O554" s="3"/>
    </row>
    <row r="555" spans="12:15" ht="15.75" customHeight="1" x14ac:dyDescent="0.25">
      <c r="L555" s="3"/>
      <c r="N555" s="3"/>
      <c r="O555" s="3"/>
    </row>
    <row r="556" spans="12:15" ht="15.75" customHeight="1" x14ac:dyDescent="0.25">
      <c r="L556" s="3"/>
      <c r="N556" s="3"/>
      <c r="O556" s="3"/>
    </row>
    <row r="557" spans="12:15" ht="15.75" customHeight="1" x14ac:dyDescent="0.25">
      <c r="L557" s="3"/>
      <c r="N557" s="3"/>
      <c r="O557" s="3"/>
    </row>
    <row r="558" spans="12:15" ht="15.75" customHeight="1" x14ac:dyDescent="0.25">
      <c r="L558" s="3"/>
      <c r="N558" s="3"/>
      <c r="O558" s="3"/>
    </row>
    <row r="559" spans="12:15" ht="15.75" customHeight="1" x14ac:dyDescent="0.25">
      <c r="L559" s="3"/>
      <c r="N559" s="3"/>
      <c r="O559" s="3"/>
    </row>
    <row r="560" spans="12:15" ht="15.75" customHeight="1" x14ac:dyDescent="0.25">
      <c r="L560" s="3"/>
      <c r="N560" s="3"/>
      <c r="O560" s="3"/>
    </row>
    <row r="561" spans="12:15" ht="15.75" customHeight="1" x14ac:dyDescent="0.25">
      <c r="L561" s="3"/>
      <c r="N561" s="3"/>
      <c r="O561" s="3"/>
    </row>
    <row r="562" spans="12:15" ht="15.75" customHeight="1" x14ac:dyDescent="0.25">
      <c r="L562" s="3"/>
      <c r="N562" s="3"/>
      <c r="O562" s="3"/>
    </row>
    <row r="563" spans="12:15" ht="15.75" customHeight="1" x14ac:dyDescent="0.25">
      <c r="L563" s="3"/>
      <c r="N563" s="3"/>
      <c r="O563" s="3"/>
    </row>
    <row r="564" spans="12:15" ht="15.75" customHeight="1" x14ac:dyDescent="0.25">
      <c r="L564" s="3"/>
      <c r="N564" s="3"/>
      <c r="O564" s="3"/>
    </row>
    <row r="565" spans="12:15" ht="15.75" customHeight="1" x14ac:dyDescent="0.25">
      <c r="L565" s="3"/>
      <c r="N565" s="3"/>
      <c r="O565" s="3"/>
    </row>
    <row r="566" spans="12:15" ht="15.75" customHeight="1" x14ac:dyDescent="0.25">
      <c r="L566" s="3"/>
      <c r="N566" s="3"/>
      <c r="O566" s="3"/>
    </row>
    <row r="567" spans="12:15" ht="15.75" customHeight="1" x14ac:dyDescent="0.25">
      <c r="L567" s="3"/>
      <c r="N567" s="3"/>
      <c r="O567" s="3"/>
    </row>
    <row r="568" spans="12:15" ht="15.75" customHeight="1" x14ac:dyDescent="0.25">
      <c r="L568" s="3"/>
      <c r="N568" s="3"/>
      <c r="O568" s="3"/>
    </row>
    <row r="569" spans="12:15" ht="15.75" customHeight="1" x14ac:dyDescent="0.25">
      <c r="L569" s="3"/>
      <c r="N569" s="3"/>
      <c r="O569" s="3"/>
    </row>
    <row r="570" spans="12:15" ht="15.75" customHeight="1" x14ac:dyDescent="0.25">
      <c r="L570" s="3"/>
      <c r="N570" s="3"/>
      <c r="O570" s="3"/>
    </row>
    <row r="571" spans="12:15" ht="15.75" customHeight="1" x14ac:dyDescent="0.25">
      <c r="L571" s="3"/>
      <c r="N571" s="3"/>
      <c r="O571" s="3"/>
    </row>
    <row r="572" spans="12:15" ht="15.75" customHeight="1" x14ac:dyDescent="0.25">
      <c r="L572" s="3"/>
      <c r="N572" s="3"/>
      <c r="O572" s="3"/>
    </row>
    <row r="573" spans="12:15" ht="15.75" customHeight="1" x14ac:dyDescent="0.25">
      <c r="L573" s="3"/>
      <c r="N573" s="3"/>
      <c r="O573" s="3"/>
    </row>
    <row r="574" spans="12:15" ht="15.75" customHeight="1" x14ac:dyDescent="0.25">
      <c r="L574" s="3"/>
      <c r="N574" s="3"/>
      <c r="O574" s="3"/>
    </row>
    <row r="575" spans="12:15" ht="15.75" customHeight="1" x14ac:dyDescent="0.25">
      <c r="L575" s="3"/>
      <c r="N575" s="3"/>
      <c r="O575" s="3"/>
    </row>
    <row r="576" spans="12:15" ht="15.75" customHeight="1" x14ac:dyDescent="0.25">
      <c r="L576" s="3"/>
      <c r="N576" s="3"/>
      <c r="O576" s="3"/>
    </row>
    <row r="577" spans="12:15" ht="15.75" customHeight="1" x14ac:dyDescent="0.25">
      <c r="L577" s="3"/>
      <c r="N577" s="3"/>
      <c r="O577" s="3"/>
    </row>
    <row r="578" spans="12:15" ht="15.75" customHeight="1" x14ac:dyDescent="0.25">
      <c r="L578" s="3"/>
      <c r="N578" s="3"/>
      <c r="O578" s="3"/>
    </row>
    <row r="579" spans="12:15" ht="15.75" customHeight="1" x14ac:dyDescent="0.25">
      <c r="L579" s="3"/>
      <c r="N579" s="3"/>
      <c r="O579" s="3"/>
    </row>
    <row r="580" spans="12:15" ht="15.75" customHeight="1" x14ac:dyDescent="0.25">
      <c r="L580" s="3"/>
      <c r="N580" s="3"/>
      <c r="O580" s="3"/>
    </row>
    <row r="581" spans="12:15" ht="15.75" customHeight="1" x14ac:dyDescent="0.25">
      <c r="L581" s="3"/>
      <c r="N581" s="3"/>
      <c r="O581" s="3"/>
    </row>
    <row r="582" spans="12:15" ht="15.75" customHeight="1" x14ac:dyDescent="0.25">
      <c r="L582" s="3"/>
      <c r="N582" s="3"/>
      <c r="O582" s="3"/>
    </row>
    <row r="583" spans="12:15" ht="15.75" customHeight="1" x14ac:dyDescent="0.25">
      <c r="L583" s="3"/>
      <c r="N583" s="3"/>
      <c r="O583" s="3"/>
    </row>
    <row r="584" spans="12:15" ht="15.75" customHeight="1" x14ac:dyDescent="0.25">
      <c r="L584" s="3"/>
      <c r="N584" s="3"/>
      <c r="O584" s="3"/>
    </row>
    <row r="585" spans="12:15" ht="15.75" customHeight="1" x14ac:dyDescent="0.25">
      <c r="L585" s="3"/>
      <c r="N585" s="3"/>
      <c r="O585" s="3"/>
    </row>
    <row r="586" spans="12:15" ht="15.75" customHeight="1" x14ac:dyDescent="0.25">
      <c r="L586" s="3"/>
      <c r="N586" s="3"/>
      <c r="O586" s="3"/>
    </row>
    <row r="587" spans="12:15" ht="15.75" customHeight="1" x14ac:dyDescent="0.25">
      <c r="L587" s="3"/>
      <c r="N587" s="3"/>
      <c r="O587" s="3"/>
    </row>
    <row r="588" spans="12:15" ht="15.75" customHeight="1" x14ac:dyDescent="0.25">
      <c r="L588" s="3"/>
      <c r="N588" s="3"/>
      <c r="O588" s="3"/>
    </row>
    <row r="589" spans="12:15" ht="15.75" customHeight="1" x14ac:dyDescent="0.25">
      <c r="L589" s="3"/>
      <c r="N589" s="3"/>
      <c r="O589" s="3"/>
    </row>
    <row r="590" spans="12:15" ht="15.75" customHeight="1" x14ac:dyDescent="0.25">
      <c r="L590" s="3"/>
      <c r="N590" s="3"/>
      <c r="O590" s="3"/>
    </row>
    <row r="591" spans="12:15" ht="15.75" customHeight="1" x14ac:dyDescent="0.25">
      <c r="L591" s="3"/>
      <c r="N591" s="3"/>
      <c r="O591" s="3"/>
    </row>
    <row r="592" spans="12:15" ht="15.75" customHeight="1" x14ac:dyDescent="0.25">
      <c r="L592" s="3"/>
      <c r="N592" s="3"/>
      <c r="O592" s="3"/>
    </row>
    <row r="593" spans="12:15" ht="15.75" customHeight="1" x14ac:dyDescent="0.25">
      <c r="L593" s="3"/>
      <c r="N593" s="3"/>
      <c r="O593" s="3"/>
    </row>
    <row r="594" spans="12:15" ht="15.75" customHeight="1" x14ac:dyDescent="0.25">
      <c r="L594" s="3"/>
      <c r="N594" s="3"/>
      <c r="O594" s="3"/>
    </row>
    <row r="595" spans="12:15" ht="15.75" customHeight="1" x14ac:dyDescent="0.25">
      <c r="L595" s="3"/>
      <c r="N595" s="3"/>
      <c r="O595" s="3"/>
    </row>
    <row r="596" spans="12:15" ht="15.75" customHeight="1" x14ac:dyDescent="0.25">
      <c r="L596" s="3"/>
      <c r="N596" s="3"/>
      <c r="O596" s="3"/>
    </row>
    <row r="597" spans="12:15" ht="15.75" customHeight="1" x14ac:dyDescent="0.25">
      <c r="L597" s="3"/>
      <c r="N597" s="3"/>
      <c r="O597" s="3"/>
    </row>
    <row r="598" spans="12:15" ht="15.75" customHeight="1" x14ac:dyDescent="0.25">
      <c r="L598" s="3"/>
      <c r="N598" s="3"/>
      <c r="O598" s="3"/>
    </row>
    <row r="599" spans="12:15" ht="15.75" customHeight="1" x14ac:dyDescent="0.25">
      <c r="L599" s="3"/>
      <c r="N599" s="3"/>
      <c r="O599" s="3"/>
    </row>
    <row r="600" spans="12:15" ht="15.75" customHeight="1" x14ac:dyDescent="0.25">
      <c r="L600" s="3"/>
      <c r="N600" s="3"/>
      <c r="O600" s="3"/>
    </row>
    <row r="601" spans="12:15" ht="15.75" customHeight="1" x14ac:dyDescent="0.25">
      <c r="L601" s="3"/>
      <c r="N601" s="3"/>
      <c r="O601" s="3"/>
    </row>
    <row r="602" spans="12:15" ht="15.75" customHeight="1" x14ac:dyDescent="0.25">
      <c r="L602" s="3"/>
      <c r="N602" s="3"/>
      <c r="O602" s="3"/>
    </row>
    <row r="603" spans="12:15" ht="15.75" customHeight="1" x14ac:dyDescent="0.25">
      <c r="L603" s="3"/>
      <c r="N603" s="3"/>
      <c r="O603" s="3"/>
    </row>
    <row r="604" spans="12:15" ht="15.75" customHeight="1" x14ac:dyDescent="0.25">
      <c r="L604" s="3"/>
      <c r="N604" s="3"/>
      <c r="O604" s="3"/>
    </row>
    <row r="605" spans="12:15" ht="15.75" customHeight="1" x14ac:dyDescent="0.25">
      <c r="L605" s="3"/>
      <c r="N605" s="3"/>
      <c r="O605" s="3"/>
    </row>
    <row r="606" spans="12:15" ht="15.75" customHeight="1" x14ac:dyDescent="0.25">
      <c r="L606" s="3"/>
      <c r="N606" s="3"/>
      <c r="O606" s="3"/>
    </row>
    <row r="607" spans="12:15" ht="15.75" customHeight="1" x14ac:dyDescent="0.25">
      <c r="L607" s="3"/>
      <c r="N607" s="3"/>
      <c r="O607" s="3"/>
    </row>
    <row r="608" spans="12:15" ht="15.75" customHeight="1" x14ac:dyDescent="0.25">
      <c r="L608" s="3"/>
      <c r="N608" s="3"/>
      <c r="O608" s="3"/>
    </row>
    <row r="609" spans="12:15" ht="15.75" customHeight="1" x14ac:dyDescent="0.25">
      <c r="L609" s="3"/>
      <c r="N609" s="3"/>
      <c r="O609" s="3"/>
    </row>
    <row r="610" spans="12:15" ht="15.75" customHeight="1" x14ac:dyDescent="0.25">
      <c r="L610" s="3"/>
      <c r="N610" s="3"/>
      <c r="O610" s="3"/>
    </row>
    <row r="611" spans="12:15" ht="15.75" customHeight="1" x14ac:dyDescent="0.25">
      <c r="L611" s="3"/>
      <c r="N611" s="3"/>
      <c r="O611" s="3"/>
    </row>
    <row r="612" spans="12:15" ht="15.75" customHeight="1" x14ac:dyDescent="0.25">
      <c r="L612" s="3"/>
      <c r="N612" s="3"/>
      <c r="O612" s="3"/>
    </row>
    <row r="613" spans="12:15" ht="15.75" customHeight="1" x14ac:dyDescent="0.25">
      <c r="L613" s="3"/>
      <c r="N613" s="3"/>
      <c r="O613" s="3"/>
    </row>
    <row r="614" spans="12:15" ht="15.75" customHeight="1" x14ac:dyDescent="0.25">
      <c r="L614" s="3"/>
      <c r="N614" s="3"/>
      <c r="O614" s="3"/>
    </row>
    <row r="615" spans="12:15" ht="15.75" customHeight="1" x14ac:dyDescent="0.25">
      <c r="L615" s="3"/>
      <c r="N615" s="3"/>
      <c r="O615" s="3"/>
    </row>
    <row r="616" spans="12:15" ht="15.75" customHeight="1" x14ac:dyDescent="0.25">
      <c r="L616" s="3"/>
      <c r="N616" s="3"/>
      <c r="O616" s="3"/>
    </row>
    <row r="617" spans="12:15" ht="15.75" customHeight="1" x14ac:dyDescent="0.25">
      <c r="L617" s="3"/>
      <c r="N617" s="3"/>
      <c r="O617" s="3"/>
    </row>
    <row r="618" spans="12:15" ht="15.75" customHeight="1" x14ac:dyDescent="0.25">
      <c r="L618" s="3"/>
      <c r="N618" s="3"/>
      <c r="O618" s="3"/>
    </row>
    <row r="619" spans="12:15" ht="15.75" customHeight="1" x14ac:dyDescent="0.25">
      <c r="L619" s="3"/>
      <c r="N619" s="3"/>
      <c r="O619" s="3"/>
    </row>
    <row r="620" spans="12:15" ht="15.75" customHeight="1" x14ac:dyDescent="0.25">
      <c r="L620" s="3"/>
      <c r="N620" s="3"/>
      <c r="O620" s="3"/>
    </row>
    <row r="621" spans="12:15" ht="15.75" customHeight="1" x14ac:dyDescent="0.25">
      <c r="L621" s="3"/>
      <c r="N621" s="3"/>
      <c r="O621" s="3"/>
    </row>
    <row r="622" spans="12:15" ht="15.75" customHeight="1" x14ac:dyDescent="0.25">
      <c r="L622" s="3"/>
      <c r="N622" s="3"/>
      <c r="O622" s="3"/>
    </row>
    <row r="623" spans="12:15" ht="15.75" customHeight="1" x14ac:dyDescent="0.25">
      <c r="L623" s="3"/>
      <c r="N623" s="3"/>
      <c r="O623" s="3"/>
    </row>
    <row r="624" spans="12:15" ht="15.75" customHeight="1" x14ac:dyDescent="0.25">
      <c r="L624" s="3"/>
      <c r="N624" s="3"/>
      <c r="O624" s="3"/>
    </row>
    <row r="625" spans="12:15" ht="15.75" customHeight="1" x14ac:dyDescent="0.25">
      <c r="L625" s="3"/>
      <c r="N625" s="3"/>
      <c r="O625" s="3"/>
    </row>
    <row r="626" spans="12:15" ht="15.75" customHeight="1" x14ac:dyDescent="0.25">
      <c r="L626" s="3"/>
      <c r="N626" s="3"/>
      <c r="O626" s="3"/>
    </row>
    <row r="627" spans="12:15" ht="15.75" customHeight="1" x14ac:dyDescent="0.25">
      <c r="L627" s="3"/>
      <c r="N627" s="3"/>
      <c r="O627" s="3"/>
    </row>
    <row r="628" spans="12:15" ht="15.75" customHeight="1" x14ac:dyDescent="0.25">
      <c r="L628" s="3"/>
      <c r="N628" s="3"/>
      <c r="O628" s="3"/>
    </row>
    <row r="629" spans="12:15" ht="15.75" customHeight="1" x14ac:dyDescent="0.25">
      <c r="L629" s="3"/>
      <c r="N629" s="3"/>
      <c r="O629" s="3"/>
    </row>
    <row r="630" spans="12:15" ht="15.75" customHeight="1" x14ac:dyDescent="0.25">
      <c r="L630" s="3"/>
      <c r="N630" s="3"/>
      <c r="O630" s="3"/>
    </row>
    <row r="631" spans="12:15" ht="15.75" customHeight="1" x14ac:dyDescent="0.25">
      <c r="L631" s="3"/>
      <c r="N631" s="3"/>
      <c r="O631" s="3"/>
    </row>
    <row r="632" spans="12:15" ht="15.75" customHeight="1" x14ac:dyDescent="0.25">
      <c r="L632" s="3"/>
      <c r="N632" s="3"/>
      <c r="O632" s="3"/>
    </row>
    <row r="633" spans="12:15" ht="15.75" customHeight="1" x14ac:dyDescent="0.25">
      <c r="L633" s="3"/>
      <c r="N633" s="3"/>
      <c r="O633" s="3"/>
    </row>
    <row r="634" spans="12:15" ht="15.75" customHeight="1" x14ac:dyDescent="0.25">
      <c r="L634" s="3"/>
      <c r="N634" s="3"/>
      <c r="O634" s="3"/>
    </row>
    <row r="635" spans="12:15" ht="15.75" customHeight="1" x14ac:dyDescent="0.25">
      <c r="L635" s="3"/>
      <c r="N635" s="3"/>
      <c r="O635" s="3"/>
    </row>
    <row r="636" spans="12:15" ht="15.75" customHeight="1" x14ac:dyDescent="0.25">
      <c r="L636" s="3"/>
      <c r="N636" s="3"/>
      <c r="O636" s="3"/>
    </row>
    <row r="637" spans="12:15" ht="15.75" customHeight="1" x14ac:dyDescent="0.25">
      <c r="L637" s="3"/>
      <c r="N637" s="3"/>
      <c r="O637" s="3"/>
    </row>
    <row r="638" spans="12:15" ht="15.75" customHeight="1" x14ac:dyDescent="0.25">
      <c r="L638" s="3"/>
      <c r="N638" s="3"/>
      <c r="O638" s="3"/>
    </row>
    <row r="639" spans="12:15" ht="15.75" customHeight="1" x14ac:dyDescent="0.25">
      <c r="L639" s="3"/>
      <c r="N639" s="3"/>
      <c r="O639" s="3"/>
    </row>
    <row r="640" spans="12:15" ht="15.75" customHeight="1" x14ac:dyDescent="0.25">
      <c r="L640" s="3"/>
      <c r="N640" s="3"/>
      <c r="O640" s="3"/>
    </row>
    <row r="641" spans="12:15" ht="15.75" customHeight="1" x14ac:dyDescent="0.25">
      <c r="L641" s="3"/>
      <c r="N641" s="3"/>
      <c r="O641" s="3"/>
    </row>
    <row r="642" spans="12:15" ht="15.75" customHeight="1" x14ac:dyDescent="0.25">
      <c r="L642" s="3"/>
      <c r="N642" s="3"/>
      <c r="O642" s="3"/>
    </row>
    <row r="643" spans="12:15" ht="15.75" customHeight="1" x14ac:dyDescent="0.25">
      <c r="L643" s="3"/>
      <c r="N643" s="3"/>
      <c r="O643" s="3"/>
    </row>
    <row r="644" spans="12:15" ht="15.75" customHeight="1" x14ac:dyDescent="0.25">
      <c r="L644" s="3"/>
      <c r="N644" s="3"/>
      <c r="O644" s="3"/>
    </row>
    <row r="645" spans="12:15" ht="15.75" customHeight="1" x14ac:dyDescent="0.25">
      <c r="L645" s="3"/>
      <c r="N645" s="3"/>
      <c r="O645" s="3"/>
    </row>
    <row r="646" spans="12:15" ht="15.75" customHeight="1" x14ac:dyDescent="0.25">
      <c r="L646" s="3"/>
      <c r="N646" s="3"/>
      <c r="O646" s="3"/>
    </row>
    <row r="647" spans="12:15" ht="15.75" customHeight="1" x14ac:dyDescent="0.25">
      <c r="L647" s="3"/>
      <c r="N647" s="3"/>
      <c r="O647" s="3"/>
    </row>
    <row r="648" spans="12:15" ht="15.75" customHeight="1" x14ac:dyDescent="0.25">
      <c r="L648" s="3"/>
      <c r="N648" s="3"/>
      <c r="O648" s="3"/>
    </row>
    <row r="649" spans="12:15" ht="15.75" customHeight="1" x14ac:dyDescent="0.25">
      <c r="L649" s="3"/>
      <c r="N649" s="3"/>
      <c r="O649" s="3"/>
    </row>
    <row r="650" spans="12:15" ht="15.75" customHeight="1" x14ac:dyDescent="0.25">
      <c r="L650" s="3"/>
      <c r="N650" s="3"/>
      <c r="O650" s="3"/>
    </row>
    <row r="651" spans="12:15" ht="15.75" customHeight="1" x14ac:dyDescent="0.25">
      <c r="L651" s="3"/>
      <c r="N651" s="3"/>
      <c r="O651" s="3"/>
    </row>
    <row r="652" spans="12:15" ht="15.75" customHeight="1" x14ac:dyDescent="0.25">
      <c r="L652" s="3"/>
      <c r="N652" s="3"/>
      <c r="O652" s="3"/>
    </row>
    <row r="653" spans="12:15" ht="15.75" customHeight="1" x14ac:dyDescent="0.25">
      <c r="L653" s="3"/>
      <c r="N653" s="3"/>
      <c r="O653" s="3"/>
    </row>
    <row r="654" spans="12:15" ht="15.75" customHeight="1" x14ac:dyDescent="0.25">
      <c r="L654" s="3"/>
      <c r="N654" s="3"/>
      <c r="O654" s="3"/>
    </row>
    <row r="655" spans="12:15" ht="15.75" customHeight="1" x14ac:dyDescent="0.25">
      <c r="L655" s="3"/>
      <c r="N655" s="3"/>
      <c r="O655" s="3"/>
    </row>
    <row r="656" spans="12:15" ht="15.75" customHeight="1" x14ac:dyDescent="0.25">
      <c r="L656" s="3"/>
      <c r="N656" s="3"/>
      <c r="O656" s="3"/>
    </row>
    <row r="657" spans="12:15" ht="15.75" customHeight="1" x14ac:dyDescent="0.25">
      <c r="L657" s="3"/>
      <c r="N657" s="3"/>
      <c r="O657" s="3"/>
    </row>
    <row r="658" spans="12:15" ht="15.75" customHeight="1" x14ac:dyDescent="0.25">
      <c r="L658" s="3"/>
      <c r="N658" s="3"/>
      <c r="O658" s="3"/>
    </row>
    <row r="659" spans="12:15" ht="15.75" customHeight="1" x14ac:dyDescent="0.25">
      <c r="L659" s="3"/>
      <c r="N659" s="3"/>
      <c r="O659" s="3"/>
    </row>
    <row r="660" spans="12:15" ht="15.75" customHeight="1" x14ac:dyDescent="0.25">
      <c r="L660" s="3"/>
      <c r="N660" s="3"/>
      <c r="O660" s="3"/>
    </row>
    <row r="661" spans="12:15" ht="15.75" customHeight="1" x14ac:dyDescent="0.25">
      <c r="L661" s="3"/>
      <c r="N661" s="3"/>
      <c r="O661" s="3"/>
    </row>
    <row r="662" spans="12:15" ht="15.75" customHeight="1" x14ac:dyDescent="0.25">
      <c r="L662" s="3"/>
      <c r="N662" s="3"/>
      <c r="O662" s="3"/>
    </row>
    <row r="663" spans="12:15" ht="15.75" customHeight="1" x14ac:dyDescent="0.25">
      <c r="L663" s="3"/>
      <c r="N663" s="3"/>
      <c r="O663" s="3"/>
    </row>
    <row r="664" spans="12:15" ht="15.75" customHeight="1" x14ac:dyDescent="0.25">
      <c r="L664" s="3"/>
      <c r="N664" s="3"/>
      <c r="O664" s="3"/>
    </row>
    <row r="665" spans="12:15" ht="15.75" customHeight="1" x14ac:dyDescent="0.25">
      <c r="L665" s="3"/>
      <c r="N665" s="3"/>
      <c r="O665" s="3"/>
    </row>
    <row r="666" spans="12:15" ht="15.75" customHeight="1" x14ac:dyDescent="0.25">
      <c r="L666" s="3"/>
      <c r="N666" s="3"/>
      <c r="O666" s="3"/>
    </row>
    <row r="667" spans="12:15" ht="15.75" customHeight="1" x14ac:dyDescent="0.25">
      <c r="L667" s="3"/>
      <c r="N667" s="3"/>
      <c r="O667" s="3"/>
    </row>
    <row r="668" spans="12:15" ht="15.75" customHeight="1" x14ac:dyDescent="0.25">
      <c r="L668" s="3"/>
      <c r="N668" s="3"/>
      <c r="O668" s="3"/>
    </row>
    <row r="669" spans="12:15" ht="15.75" customHeight="1" x14ac:dyDescent="0.25">
      <c r="L669" s="3"/>
      <c r="N669" s="3"/>
      <c r="O669" s="3"/>
    </row>
    <row r="670" spans="12:15" ht="15.75" customHeight="1" x14ac:dyDescent="0.25">
      <c r="L670" s="3"/>
      <c r="N670" s="3"/>
      <c r="O670" s="3"/>
    </row>
    <row r="671" spans="12:15" ht="15.75" customHeight="1" x14ac:dyDescent="0.25">
      <c r="L671" s="3"/>
      <c r="N671" s="3"/>
      <c r="O671" s="3"/>
    </row>
    <row r="672" spans="12:15" ht="15.75" customHeight="1" x14ac:dyDescent="0.25">
      <c r="L672" s="3"/>
      <c r="N672" s="3"/>
      <c r="O672" s="3"/>
    </row>
    <row r="673" spans="12:15" ht="15.75" customHeight="1" x14ac:dyDescent="0.25">
      <c r="L673" s="3"/>
      <c r="N673" s="3"/>
      <c r="O673" s="3"/>
    </row>
    <row r="674" spans="12:15" ht="15.75" customHeight="1" x14ac:dyDescent="0.25">
      <c r="L674" s="3"/>
      <c r="N674" s="3"/>
      <c r="O674" s="3"/>
    </row>
    <row r="675" spans="12:15" ht="15.75" customHeight="1" x14ac:dyDescent="0.25">
      <c r="L675" s="3"/>
      <c r="N675" s="3"/>
      <c r="O675" s="3"/>
    </row>
    <row r="676" spans="12:15" ht="15.75" customHeight="1" x14ac:dyDescent="0.25">
      <c r="L676" s="3"/>
      <c r="N676" s="3"/>
      <c r="O676" s="3"/>
    </row>
    <row r="677" spans="12:15" ht="15.75" customHeight="1" x14ac:dyDescent="0.25">
      <c r="L677" s="3"/>
      <c r="N677" s="3"/>
      <c r="O677" s="3"/>
    </row>
    <row r="678" spans="12:15" ht="15.75" customHeight="1" x14ac:dyDescent="0.25">
      <c r="L678" s="3"/>
      <c r="N678" s="3"/>
      <c r="O678" s="3"/>
    </row>
    <row r="679" spans="12:15" ht="15.75" customHeight="1" x14ac:dyDescent="0.25">
      <c r="L679" s="3"/>
      <c r="N679" s="3"/>
      <c r="O679" s="3"/>
    </row>
    <row r="680" spans="12:15" ht="15.75" customHeight="1" x14ac:dyDescent="0.25">
      <c r="L680" s="3"/>
      <c r="N680" s="3"/>
      <c r="O680" s="3"/>
    </row>
    <row r="681" spans="12:15" ht="15.75" customHeight="1" x14ac:dyDescent="0.25">
      <c r="L681" s="3"/>
      <c r="N681" s="3"/>
      <c r="O681" s="3"/>
    </row>
    <row r="682" spans="12:15" ht="15.75" customHeight="1" x14ac:dyDescent="0.25">
      <c r="L682" s="3"/>
      <c r="N682" s="3"/>
      <c r="O682" s="3"/>
    </row>
    <row r="683" spans="12:15" ht="15.75" customHeight="1" x14ac:dyDescent="0.25">
      <c r="L683" s="3"/>
      <c r="N683" s="3"/>
      <c r="O683" s="3"/>
    </row>
    <row r="684" spans="12:15" ht="15.75" customHeight="1" x14ac:dyDescent="0.25">
      <c r="L684" s="3"/>
      <c r="N684" s="3"/>
      <c r="O684" s="3"/>
    </row>
    <row r="685" spans="12:15" ht="15.75" customHeight="1" x14ac:dyDescent="0.25">
      <c r="L685" s="3"/>
      <c r="N685" s="3"/>
      <c r="O685" s="3"/>
    </row>
    <row r="686" spans="12:15" ht="15.75" customHeight="1" x14ac:dyDescent="0.25">
      <c r="L686" s="3"/>
      <c r="N686" s="3"/>
      <c r="O686" s="3"/>
    </row>
    <row r="687" spans="12:15" ht="15.75" customHeight="1" x14ac:dyDescent="0.25">
      <c r="L687" s="3"/>
      <c r="N687" s="3"/>
      <c r="O687" s="3"/>
    </row>
    <row r="688" spans="12:15" ht="15.75" customHeight="1" x14ac:dyDescent="0.25">
      <c r="L688" s="3"/>
      <c r="N688" s="3"/>
      <c r="O688" s="3"/>
    </row>
    <row r="689" spans="12:15" ht="15.75" customHeight="1" x14ac:dyDescent="0.25">
      <c r="L689" s="3"/>
      <c r="N689" s="3"/>
      <c r="O689" s="3"/>
    </row>
    <row r="690" spans="12:15" ht="15.75" customHeight="1" x14ac:dyDescent="0.25">
      <c r="L690" s="3"/>
      <c r="N690" s="3"/>
      <c r="O690" s="3"/>
    </row>
    <row r="691" spans="12:15" ht="15.75" customHeight="1" x14ac:dyDescent="0.25">
      <c r="L691" s="3"/>
      <c r="N691" s="3"/>
      <c r="O691" s="3"/>
    </row>
    <row r="692" spans="12:15" ht="15.75" customHeight="1" x14ac:dyDescent="0.25">
      <c r="L692" s="3"/>
      <c r="N692" s="3"/>
      <c r="O692" s="3"/>
    </row>
    <row r="693" spans="12:15" ht="15.75" customHeight="1" x14ac:dyDescent="0.25">
      <c r="L693" s="3"/>
      <c r="N693" s="3"/>
      <c r="O693" s="3"/>
    </row>
    <row r="694" spans="12:15" ht="15.75" customHeight="1" x14ac:dyDescent="0.25">
      <c r="L694" s="3"/>
      <c r="N694" s="3"/>
      <c r="O694" s="3"/>
    </row>
    <row r="695" spans="12:15" ht="15.75" customHeight="1" x14ac:dyDescent="0.25">
      <c r="L695" s="3"/>
      <c r="N695" s="3"/>
      <c r="O695" s="3"/>
    </row>
    <row r="696" spans="12:15" ht="15.75" customHeight="1" x14ac:dyDescent="0.25">
      <c r="L696" s="3"/>
      <c r="N696" s="3"/>
      <c r="O696" s="3"/>
    </row>
    <row r="697" spans="12:15" ht="15.75" customHeight="1" x14ac:dyDescent="0.25">
      <c r="L697" s="3"/>
      <c r="N697" s="3"/>
      <c r="O697" s="3"/>
    </row>
    <row r="698" spans="12:15" ht="15.75" customHeight="1" x14ac:dyDescent="0.25">
      <c r="L698" s="3"/>
      <c r="N698" s="3"/>
      <c r="O698" s="3"/>
    </row>
    <row r="699" spans="12:15" ht="15.75" customHeight="1" x14ac:dyDescent="0.25">
      <c r="L699" s="3"/>
      <c r="N699" s="3"/>
      <c r="O699" s="3"/>
    </row>
    <row r="700" spans="12:15" ht="15.75" customHeight="1" x14ac:dyDescent="0.25">
      <c r="L700" s="3"/>
      <c r="N700" s="3"/>
      <c r="O700" s="3"/>
    </row>
    <row r="701" spans="12:15" ht="15.75" customHeight="1" x14ac:dyDescent="0.25">
      <c r="L701" s="3"/>
      <c r="N701" s="3"/>
      <c r="O701" s="3"/>
    </row>
    <row r="702" spans="12:15" ht="15.75" customHeight="1" x14ac:dyDescent="0.25">
      <c r="L702" s="3"/>
      <c r="N702" s="3"/>
      <c r="O702" s="3"/>
    </row>
    <row r="703" spans="12:15" ht="15.75" customHeight="1" x14ac:dyDescent="0.25">
      <c r="L703" s="3"/>
      <c r="N703" s="3"/>
      <c r="O703" s="3"/>
    </row>
    <row r="704" spans="12:15" ht="15.75" customHeight="1" x14ac:dyDescent="0.25">
      <c r="L704" s="3"/>
      <c r="N704" s="3"/>
      <c r="O704" s="3"/>
    </row>
    <row r="705" spans="12:15" ht="15.75" customHeight="1" x14ac:dyDescent="0.25">
      <c r="L705" s="3"/>
      <c r="N705" s="3"/>
      <c r="O705" s="3"/>
    </row>
    <row r="706" spans="12:15" ht="15.75" customHeight="1" x14ac:dyDescent="0.25">
      <c r="L706" s="3"/>
      <c r="N706" s="3"/>
      <c r="O706" s="3"/>
    </row>
    <row r="707" spans="12:15" ht="15.75" customHeight="1" x14ac:dyDescent="0.25">
      <c r="L707" s="3"/>
      <c r="N707" s="3"/>
      <c r="O707" s="3"/>
    </row>
    <row r="708" spans="12:15" ht="15.75" customHeight="1" x14ac:dyDescent="0.25">
      <c r="L708" s="3"/>
      <c r="N708" s="3"/>
      <c r="O708" s="3"/>
    </row>
    <row r="709" spans="12:15" ht="15.75" customHeight="1" x14ac:dyDescent="0.25">
      <c r="L709" s="3"/>
      <c r="N709" s="3"/>
      <c r="O709" s="3"/>
    </row>
    <row r="710" spans="12:15" ht="15.75" customHeight="1" x14ac:dyDescent="0.25">
      <c r="L710" s="3"/>
      <c r="N710" s="3"/>
      <c r="O710" s="3"/>
    </row>
    <row r="711" spans="12:15" ht="15.75" customHeight="1" x14ac:dyDescent="0.25">
      <c r="L711" s="3"/>
      <c r="N711" s="3"/>
      <c r="O711" s="3"/>
    </row>
    <row r="712" spans="12:15" ht="15.75" customHeight="1" x14ac:dyDescent="0.25">
      <c r="L712" s="3"/>
      <c r="N712" s="3"/>
      <c r="O712" s="3"/>
    </row>
    <row r="713" spans="12:15" ht="15.75" customHeight="1" x14ac:dyDescent="0.25">
      <c r="L713" s="3"/>
      <c r="N713" s="3"/>
      <c r="O713" s="3"/>
    </row>
    <row r="714" spans="12:15" ht="15.75" customHeight="1" x14ac:dyDescent="0.25">
      <c r="L714" s="3"/>
      <c r="N714" s="3"/>
      <c r="O714" s="3"/>
    </row>
    <row r="715" spans="12:15" ht="15.75" customHeight="1" x14ac:dyDescent="0.25">
      <c r="L715" s="3"/>
      <c r="N715" s="3"/>
      <c r="O715" s="3"/>
    </row>
    <row r="716" spans="12:15" ht="15.75" customHeight="1" x14ac:dyDescent="0.25">
      <c r="L716" s="3"/>
      <c r="N716" s="3"/>
      <c r="O716" s="3"/>
    </row>
    <row r="717" spans="12:15" ht="15.75" customHeight="1" x14ac:dyDescent="0.25">
      <c r="L717" s="3"/>
      <c r="N717" s="3"/>
      <c r="O717" s="3"/>
    </row>
    <row r="718" spans="12:15" ht="15.75" customHeight="1" x14ac:dyDescent="0.25">
      <c r="L718" s="3"/>
      <c r="N718" s="3"/>
      <c r="O718" s="3"/>
    </row>
    <row r="719" spans="12:15" ht="15.75" customHeight="1" x14ac:dyDescent="0.25">
      <c r="L719" s="3"/>
      <c r="N719" s="3"/>
      <c r="O719" s="3"/>
    </row>
    <row r="720" spans="12:15" ht="15.75" customHeight="1" x14ac:dyDescent="0.25">
      <c r="L720" s="3"/>
      <c r="N720" s="3"/>
      <c r="O720" s="3"/>
    </row>
    <row r="721" spans="12:15" ht="15.75" customHeight="1" x14ac:dyDescent="0.25">
      <c r="L721" s="3"/>
      <c r="N721" s="3"/>
      <c r="O721" s="3"/>
    </row>
    <row r="722" spans="12:15" ht="15.75" customHeight="1" x14ac:dyDescent="0.25">
      <c r="L722" s="3"/>
      <c r="N722" s="3"/>
      <c r="O722" s="3"/>
    </row>
    <row r="723" spans="12:15" ht="15.75" customHeight="1" x14ac:dyDescent="0.25">
      <c r="L723" s="3"/>
      <c r="N723" s="3"/>
      <c r="O723" s="3"/>
    </row>
    <row r="724" spans="12:15" ht="15.75" customHeight="1" x14ac:dyDescent="0.25">
      <c r="L724" s="3"/>
      <c r="N724" s="3"/>
      <c r="O724" s="3"/>
    </row>
    <row r="725" spans="12:15" ht="15.75" customHeight="1" x14ac:dyDescent="0.25">
      <c r="L725" s="3"/>
      <c r="N725" s="3"/>
      <c r="O725" s="3"/>
    </row>
    <row r="726" spans="12:15" ht="15.75" customHeight="1" x14ac:dyDescent="0.25">
      <c r="L726" s="3"/>
      <c r="N726" s="3"/>
      <c r="O726" s="3"/>
    </row>
    <row r="727" spans="12:15" ht="15.75" customHeight="1" x14ac:dyDescent="0.25">
      <c r="L727" s="3"/>
      <c r="N727" s="3"/>
      <c r="O727" s="3"/>
    </row>
    <row r="728" spans="12:15" ht="15.75" customHeight="1" x14ac:dyDescent="0.25">
      <c r="L728" s="3"/>
      <c r="N728" s="3"/>
      <c r="O728" s="3"/>
    </row>
    <row r="729" spans="12:15" ht="15.75" customHeight="1" x14ac:dyDescent="0.25">
      <c r="L729" s="3"/>
      <c r="N729" s="3"/>
      <c r="O729" s="3"/>
    </row>
    <row r="730" spans="12:15" ht="15.75" customHeight="1" x14ac:dyDescent="0.25">
      <c r="L730" s="3"/>
      <c r="N730" s="3"/>
      <c r="O730" s="3"/>
    </row>
    <row r="731" spans="12:15" ht="15.75" customHeight="1" x14ac:dyDescent="0.25">
      <c r="L731" s="3"/>
      <c r="N731" s="3"/>
      <c r="O731" s="3"/>
    </row>
    <row r="732" spans="12:15" ht="15.75" customHeight="1" x14ac:dyDescent="0.25">
      <c r="L732" s="3"/>
      <c r="N732" s="3"/>
      <c r="O732" s="3"/>
    </row>
    <row r="733" spans="12:15" ht="15.75" customHeight="1" x14ac:dyDescent="0.25">
      <c r="L733" s="3"/>
      <c r="N733" s="3"/>
      <c r="O733" s="3"/>
    </row>
    <row r="734" spans="12:15" ht="15.75" customHeight="1" x14ac:dyDescent="0.25">
      <c r="L734" s="3"/>
      <c r="N734" s="3"/>
      <c r="O734" s="3"/>
    </row>
    <row r="735" spans="12:15" ht="15.75" customHeight="1" x14ac:dyDescent="0.25">
      <c r="L735" s="3"/>
      <c r="N735" s="3"/>
      <c r="O735" s="3"/>
    </row>
    <row r="736" spans="12:15" ht="15.75" customHeight="1" x14ac:dyDescent="0.25">
      <c r="L736" s="3"/>
      <c r="N736" s="3"/>
      <c r="O736" s="3"/>
    </row>
    <row r="737" spans="12:15" ht="15.75" customHeight="1" x14ac:dyDescent="0.25">
      <c r="L737" s="3"/>
      <c r="N737" s="3"/>
      <c r="O737" s="3"/>
    </row>
    <row r="738" spans="12:15" ht="15.75" customHeight="1" x14ac:dyDescent="0.25">
      <c r="L738" s="3"/>
      <c r="N738" s="3"/>
      <c r="O738" s="3"/>
    </row>
    <row r="739" spans="12:15" ht="15.75" customHeight="1" x14ac:dyDescent="0.25">
      <c r="L739" s="3"/>
      <c r="N739" s="3"/>
      <c r="O739" s="3"/>
    </row>
    <row r="740" spans="12:15" ht="15.75" customHeight="1" x14ac:dyDescent="0.25">
      <c r="L740" s="3"/>
      <c r="N740" s="3"/>
      <c r="O740" s="3"/>
    </row>
    <row r="741" spans="12:15" ht="15.75" customHeight="1" x14ac:dyDescent="0.25">
      <c r="L741" s="3"/>
      <c r="N741" s="3"/>
      <c r="O741" s="3"/>
    </row>
    <row r="742" spans="12:15" ht="15.75" customHeight="1" x14ac:dyDescent="0.25">
      <c r="L742" s="3"/>
      <c r="N742" s="3"/>
      <c r="O742" s="3"/>
    </row>
    <row r="743" spans="12:15" ht="15.75" customHeight="1" x14ac:dyDescent="0.25">
      <c r="L743" s="3"/>
      <c r="N743" s="3"/>
      <c r="O743" s="3"/>
    </row>
    <row r="744" spans="12:15" ht="15.75" customHeight="1" x14ac:dyDescent="0.25">
      <c r="L744" s="3"/>
      <c r="N744" s="3"/>
      <c r="O744" s="3"/>
    </row>
    <row r="745" spans="12:15" ht="15.75" customHeight="1" x14ac:dyDescent="0.25">
      <c r="L745" s="3"/>
      <c r="N745" s="3"/>
      <c r="O745" s="3"/>
    </row>
    <row r="746" spans="12:15" ht="15.75" customHeight="1" x14ac:dyDescent="0.25">
      <c r="L746" s="3"/>
      <c r="N746" s="3"/>
      <c r="O746" s="3"/>
    </row>
    <row r="747" spans="12:15" ht="15.75" customHeight="1" x14ac:dyDescent="0.25">
      <c r="L747" s="3"/>
      <c r="N747" s="3"/>
      <c r="O747" s="3"/>
    </row>
    <row r="748" spans="12:15" ht="15.75" customHeight="1" x14ac:dyDescent="0.25">
      <c r="L748" s="3"/>
      <c r="N748" s="3"/>
      <c r="O748" s="3"/>
    </row>
    <row r="749" spans="12:15" ht="15.75" customHeight="1" x14ac:dyDescent="0.25">
      <c r="L749" s="3"/>
      <c r="N749" s="3"/>
      <c r="O749" s="3"/>
    </row>
    <row r="750" spans="12:15" ht="15.75" customHeight="1" x14ac:dyDescent="0.25">
      <c r="L750" s="3"/>
      <c r="N750" s="3"/>
      <c r="O750" s="3"/>
    </row>
    <row r="751" spans="12:15" ht="15.75" customHeight="1" x14ac:dyDescent="0.25">
      <c r="L751" s="3"/>
      <c r="N751" s="3"/>
      <c r="O751" s="3"/>
    </row>
    <row r="752" spans="12:15" ht="15.75" customHeight="1" x14ac:dyDescent="0.25">
      <c r="L752" s="3"/>
      <c r="N752" s="3"/>
      <c r="O752" s="3"/>
    </row>
    <row r="753" spans="12:15" ht="15.75" customHeight="1" x14ac:dyDescent="0.25">
      <c r="L753" s="3"/>
      <c r="N753" s="3"/>
      <c r="O753" s="3"/>
    </row>
    <row r="754" spans="12:15" ht="15.75" customHeight="1" x14ac:dyDescent="0.25">
      <c r="L754" s="3"/>
      <c r="N754" s="3"/>
      <c r="O754" s="3"/>
    </row>
    <row r="755" spans="12:15" ht="15.75" customHeight="1" x14ac:dyDescent="0.25">
      <c r="L755" s="3"/>
      <c r="N755" s="3"/>
      <c r="O755" s="3"/>
    </row>
    <row r="756" spans="12:15" ht="15.75" customHeight="1" x14ac:dyDescent="0.25">
      <c r="L756" s="3"/>
      <c r="N756" s="3"/>
      <c r="O756" s="3"/>
    </row>
    <row r="757" spans="12:15" ht="15.75" customHeight="1" x14ac:dyDescent="0.25">
      <c r="L757" s="3"/>
      <c r="N757" s="3"/>
      <c r="O757" s="3"/>
    </row>
    <row r="758" spans="12:15" ht="15.75" customHeight="1" x14ac:dyDescent="0.25">
      <c r="L758" s="3"/>
      <c r="N758" s="3"/>
      <c r="O758" s="3"/>
    </row>
    <row r="759" spans="12:15" ht="15.75" customHeight="1" x14ac:dyDescent="0.25">
      <c r="L759" s="3"/>
      <c r="N759" s="3"/>
      <c r="O759" s="3"/>
    </row>
    <row r="760" spans="12:15" ht="15.75" customHeight="1" x14ac:dyDescent="0.25">
      <c r="L760" s="3"/>
      <c r="N760" s="3"/>
      <c r="O760" s="3"/>
    </row>
    <row r="761" spans="12:15" ht="15.75" customHeight="1" x14ac:dyDescent="0.25">
      <c r="L761" s="3"/>
      <c r="N761" s="3"/>
      <c r="O761" s="3"/>
    </row>
    <row r="762" spans="12:15" ht="15.75" customHeight="1" x14ac:dyDescent="0.25">
      <c r="L762" s="3"/>
      <c r="N762" s="3"/>
      <c r="O762" s="3"/>
    </row>
    <row r="763" spans="12:15" ht="15.75" customHeight="1" x14ac:dyDescent="0.25">
      <c r="L763" s="3"/>
      <c r="N763" s="3"/>
      <c r="O763" s="3"/>
    </row>
    <row r="764" spans="12:15" ht="15.75" customHeight="1" x14ac:dyDescent="0.25">
      <c r="L764" s="3"/>
      <c r="N764" s="3"/>
      <c r="O764" s="3"/>
    </row>
    <row r="765" spans="12:15" ht="15.75" customHeight="1" x14ac:dyDescent="0.25">
      <c r="L765" s="3"/>
      <c r="N765" s="3"/>
      <c r="O765" s="3"/>
    </row>
    <row r="766" spans="12:15" ht="15.75" customHeight="1" x14ac:dyDescent="0.25">
      <c r="L766" s="3"/>
      <c r="N766" s="3"/>
      <c r="O766" s="3"/>
    </row>
    <row r="767" spans="12:15" ht="15.75" customHeight="1" x14ac:dyDescent="0.25">
      <c r="L767" s="3"/>
      <c r="N767" s="3"/>
      <c r="O767" s="3"/>
    </row>
    <row r="768" spans="12:15" ht="15.75" customHeight="1" x14ac:dyDescent="0.25">
      <c r="L768" s="3"/>
      <c r="N768" s="3"/>
      <c r="O768" s="3"/>
    </row>
    <row r="769" spans="12:15" ht="15.75" customHeight="1" x14ac:dyDescent="0.25">
      <c r="L769" s="3"/>
      <c r="N769" s="3"/>
      <c r="O769" s="3"/>
    </row>
    <row r="770" spans="12:15" ht="15.75" customHeight="1" x14ac:dyDescent="0.25">
      <c r="L770" s="3"/>
      <c r="N770" s="3"/>
      <c r="O770" s="3"/>
    </row>
    <row r="771" spans="12:15" ht="15.75" customHeight="1" x14ac:dyDescent="0.25">
      <c r="L771" s="3"/>
      <c r="N771" s="3"/>
      <c r="O771" s="3"/>
    </row>
    <row r="772" spans="12:15" ht="15.75" customHeight="1" x14ac:dyDescent="0.25">
      <c r="L772" s="3"/>
      <c r="N772" s="3"/>
      <c r="O772" s="3"/>
    </row>
    <row r="773" spans="12:15" ht="15.75" customHeight="1" x14ac:dyDescent="0.25">
      <c r="L773" s="3"/>
      <c r="N773" s="3"/>
      <c r="O773" s="3"/>
    </row>
    <row r="774" spans="12:15" ht="15.75" customHeight="1" x14ac:dyDescent="0.25">
      <c r="L774" s="3"/>
      <c r="N774" s="3"/>
      <c r="O774" s="3"/>
    </row>
    <row r="775" spans="12:15" ht="15.75" customHeight="1" x14ac:dyDescent="0.25">
      <c r="L775" s="3"/>
      <c r="N775" s="3"/>
      <c r="O775" s="3"/>
    </row>
    <row r="776" spans="12:15" ht="15.75" customHeight="1" x14ac:dyDescent="0.25">
      <c r="L776" s="3"/>
      <c r="N776" s="3"/>
      <c r="O776" s="3"/>
    </row>
    <row r="777" spans="12:15" ht="15.75" customHeight="1" x14ac:dyDescent="0.25">
      <c r="L777" s="3"/>
      <c r="N777" s="3"/>
      <c r="O777" s="3"/>
    </row>
    <row r="778" spans="12:15" ht="15.75" customHeight="1" x14ac:dyDescent="0.25">
      <c r="L778" s="3"/>
      <c r="N778" s="3"/>
      <c r="O778" s="3"/>
    </row>
    <row r="779" spans="12:15" ht="15.75" customHeight="1" x14ac:dyDescent="0.25">
      <c r="L779" s="3"/>
      <c r="N779" s="3"/>
      <c r="O779" s="3"/>
    </row>
    <row r="780" spans="12:15" ht="15.75" customHeight="1" x14ac:dyDescent="0.25">
      <c r="L780" s="3"/>
      <c r="N780" s="3"/>
      <c r="O780" s="3"/>
    </row>
    <row r="781" spans="12:15" ht="15.75" customHeight="1" x14ac:dyDescent="0.25">
      <c r="L781" s="3"/>
      <c r="N781" s="3"/>
      <c r="O781" s="3"/>
    </row>
    <row r="782" spans="12:15" ht="15.75" customHeight="1" x14ac:dyDescent="0.25">
      <c r="L782" s="3"/>
      <c r="N782" s="3"/>
      <c r="O782" s="3"/>
    </row>
    <row r="783" spans="12:15" ht="15.75" customHeight="1" x14ac:dyDescent="0.25">
      <c r="L783" s="3"/>
      <c r="N783" s="3"/>
      <c r="O783" s="3"/>
    </row>
    <row r="784" spans="12:15" ht="15.75" customHeight="1" x14ac:dyDescent="0.25">
      <c r="L784" s="3"/>
      <c r="N784" s="3"/>
      <c r="O784" s="3"/>
    </row>
    <row r="785" spans="12:15" ht="15.75" customHeight="1" x14ac:dyDescent="0.25">
      <c r="L785" s="3"/>
      <c r="N785" s="3"/>
      <c r="O785" s="3"/>
    </row>
    <row r="786" spans="12:15" ht="15.75" customHeight="1" x14ac:dyDescent="0.25">
      <c r="L786" s="3"/>
      <c r="N786" s="3"/>
      <c r="O786" s="3"/>
    </row>
    <row r="787" spans="12:15" ht="15.75" customHeight="1" x14ac:dyDescent="0.25">
      <c r="L787" s="3"/>
      <c r="N787" s="3"/>
      <c r="O787" s="3"/>
    </row>
    <row r="788" spans="12:15" ht="15.75" customHeight="1" x14ac:dyDescent="0.25">
      <c r="L788" s="3"/>
      <c r="N788" s="3"/>
      <c r="O788" s="3"/>
    </row>
    <row r="789" spans="12:15" ht="15.75" customHeight="1" x14ac:dyDescent="0.25">
      <c r="L789" s="3"/>
      <c r="N789" s="3"/>
      <c r="O789" s="3"/>
    </row>
    <row r="790" spans="12:15" ht="15.75" customHeight="1" x14ac:dyDescent="0.25">
      <c r="L790" s="3"/>
      <c r="N790" s="3"/>
      <c r="O790" s="3"/>
    </row>
    <row r="791" spans="12:15" ht="15.75" customHeight="1" x14ac:dyDescent="0.25">
      <c r="L791" s="3"/>
      <c r="N791" s="3"/>
      <c r="O791" s="3"/>
    </row>
    <row r="792" spans="12:15" ht="15.75" customHeight="1" x14ac:dyDescent="0.25">
      <c r="L792" s="3"/>
      <c r="N792" s="3"/>
      <c r="O792" s="3"/>
    </row>
    <row r="793" spans="12:15" ht="15.75" customHeight="1" x14ac:dyDescent="0.25">
      <c r="L793" s="3"/>
      <c r="N793" s="3"/>
      <c r="O793" s="3"/>
    </row>
    <row r="794" spans="12:15" ht="15.75" customHeight="1" x14ac:dyDescent="0.25">
      <c r="L794" s="3"/>
      <c r="N794" s="3"/>
      <c r="O794" s="3"/>
    </row>
    <row r="795" spans="12:15" ht="15.75" customHeight="1" x14ac:dyDescent="0.25">
      <c r="L795" s="3"/>
      <c r="N795" s="3"/>
      <c r="O795" s="3"/>
    </row>
    <row r="796" spans="12:15" ht="15.75" customHeight="1" x14ac:dyDescent="0.25">
      <c r="L796" s="3"/>
      <c r="N796" s="3"/>
      <c r="O796" s="3"/>
    </row>
    <row r="797" spans="12:15" ht="15.75" customHeight="1" x14ac:dyDescent="0.25">
      <c r="L797" s="3"/>
      <c r="N797" s="3"/>
      <c r="O797" s="3"/>
    </row>
    <row r="798" spans="12:15" ht="15.75" customHeight="1" x14ac:dyDescent="0.25">
      <c r="L798" s="3"/>
      <c r="N798" s="3"/>
      <c r="O798" s="3"/>
    </row>
    <row r="799" spans="12:15" ht="15.75" customHeight="1" x14ac:dyDescent="0.25">
      <c r="L799" s="3"/>
      <c r="N799" s="3"/>
      <c r="O799" s="3"/>
    </row>
    <row r="800" spans="12:15" ht="15.75" customHeight="1" x14ac:dyDescent="0.25">
      <c r="L800" s="3"/>
      <c r="N800" s="3"/>
      <c r="O800" s="3"/>
    </row>
    <row r="801" spans="12:15" ht="15.75" customHeight="1" x14ac:dyDescent="0.25">
      <c r="L801" s="3"/>
      <c r="N801" s="3"/>
      <c r="O801" s="3"/>
    </row>
    <row r="802" spans="12:15" ht="15.75" customHeight="1" x14ac:dyDescent="0.25">
      <c r="L802" s="3"/>
      <c r="N802" s="3"/>
      <c r="O802" s="3"/>
    </row>
    <row r="803" spans="12:15" ht="15.75" customHeight="1" x14ac:dyDescent="0.25">
      <c r="L803" s="3"/>
      <c r="N803" s="3"/>
      <c r="O803" s="3"/>
    </row>
    <row r="804" spans="12:15" ht="15.75" customHeight="1" x14ac:dyDescent="0.25">
      <c r="L804" s="3"/>
      <c r="N804" s="3"/>
      <c r="O804" s="3"/>
    </row>
    <row r="805" spans="12:15" ht="15.75" customHeight="1" x14ac:dyDescent="0.25">
      <c r="L805" s="3"/>
      <c r="N805" s="3"/>
      <c r="O805" s="3"/>
    </row>
    <row r="806" spans="12:15" ht="15.75" customHeight="1" x14ac:dyDescent="0.25">
      <c r="L806" s="3"/>
      <c r="N806" s="3"/>
      <c r="O806" s="3"/>
    </row>
    <row r="807" spans="12:15" ht="15.75" customHeight="1" x14ac:dyDescent="0.25">
      <c r="L807" s="3"/>
      <c r="N807" s="3"/>
      <c r="O807" s="3"/>
    </row>
    <row r="808" spans="12:15" ht="15.75" customHeight="1" x14ac:dyDescent="0.25">
      <c r="L808" s="3"/>
      <c r="N808" s="3"/>
      <c r="O808" s="3"/>
    </row>
    <row r="809" spans="12:15" ht="15.75" customHeight="1" x14ac:dyDescent="0.25">
      <c r="L809" s="3"/>
      <c r="N809" s="3"/>
      <c r="O809" s="3"/>
    </row>
    <row r="810" spans="12:15" ht="15.75" customHeight="1" x14ac:dyDescent="0.25">
      <c r="L810" s="3"/>
      <c r="N810" s="3"/>
      <c r="O810" s="3"/>
    </row>
    <row r="811" spans="12:15" ht="15.75" customHeight="1" x14ac:dyDescent="0.25">
      <c r="L811" s="3"/>
      <c r="N811" s="3"/>
      <c r="O811" s="3"/>
    </row>
    <row r="812" spans="12:15" ht="15.75" customHeight="1" x14ac:dyDescent="0.25">
      <c r="L812" s="3"/>
      <c r="N812" s="3"/>
      <c r="O812" s="3"/>
    </row>
    <row r="813" spans="12:15" ht="15.75" customHeight="1" x14ac:dyDescent="0.25">
      <c r="L813" s="3"/>
      <c r="N813" s="3"/>
      <c r="O813" s="3"/>
    </row>
    <row r="814" spans="12:15" ht="15.75" customHeight="1" x14ac:dyDescent="0.25">
      <c r="L814" s="3"/>
      <c r="N814" s="3"/>
      <c r="O814" s="3"/>
    </row>
    <row r="815" spans="12:15" ht="15.75" customHeight="1" x14ac:dyDescent="0.25">
      <c r="L815" s="3"/>
      <c r="N815" s="3"/>
      <c r="O815" s="3"/>
    </row>
    <row r="816" spans="12:15" ht="15.75" customHeight="1" x14ac:dyDescent="0.25">
      <c r="L816" s="3"/>
      <c r="N816" s="3"/>
      <c r="O816" s="3"/>
    </row>
    <row r="817" spans="12:15" ht="15.75" customHeight="1" x14ac:dyDescent="0.25">
      <c r="L817" s="3"/>
      <c r="N817" s="3"/>
      <c r="O817" s="3"/>
    </row>
    <row r="818" spans="12:15" ht="15.75" customHeight="1" x14ac:dyDescent="0.25">
      <c r="L818" s="3"/>
      <c r="N818" s="3"/>
      <c r="O818" s="3"/>
    </row>
    <row r="819" spans="12:15" ht="15.75" customHeight="1" x14ac:dyDescent="0.25">
      <c r="L819" s="3"/>
      <c r="N819" s="3"/>
      <c r="O819" s="3"/>
    </row>
    <row r="820" spans="12:15" ht="15.75" customHeight="1" x14ac:dyDescent="0.25">
      <c r="L820" s="3"/>
      <c r="N820" s="3"/>
      <c r="O820" s="3"/>
    </row>
    <row r="821" spans="12:15" ht="15.75" customHeight="1" x14ac:dyDescent="0.25">
      <c r="L821" s="3"/>
      <c r="N821" s="3"/>
      <c r="O821" s="3"/>
    </row>
    <row r="822" spans="12:15" ht="15.75" customHeight="1" x14ac:dyDescent="0.25">
      <c r="L822" s="3"/>
      <c r="N822" s="3"/>
      <c r="O822" s="3"/>
    </row>
    <row r="823" spans="12:15" ht="15.75" customHeight="1" x14ac:dyDescent="0.25">
      <c r="L823" s="3"/>
      <c r="N823" s="3"/>
      <c r="O823" s="3"/>
    </row>
    <row r="824" spans="12:15" ht="15.75" customHeight="1" x14ac:dyDescent="0.25">
      <c r="L824" s="3"/>
      <c r="N824" s="3"/>
      <c r="O824" s="3"/>
    </row>
    <row r="825" spans="12:15" ht="15.75" customHeight="1" x14ac:dyDescent="0.25">
      <c r="L825" s="3"/>
      <c r="N825" s="3"/>
      <c r="O825" s="3"/>
    </row>
    <row r="826" spans="12:15" ht="15.75" customHeight="1" x14ac:dyDescent="0.25">
      <c r="L826" s="3"/>
      <c r="N826" s="3"/>
      <c r="O826" s="3"/>
    </row>
    <row r="827" spans="12:15" ht="15.75" customHeight="1" x14ac:dyDescent="0.25">
      <c r="L827" s="3"/>
      <c r="N827" s="3"/>
      <c r="O827" s="3"/>
    </row>
    <row r="828" spans="12:15" ht="15.75" customHeight="1" x14ac:dyDescent="0.25">
      <c r="L828" s="3"/>
      <c r="N828" s="3"/>
      <c r="O828" s="3"/>
    </row>
    <row r="829" spans="12:15" ht="15.75" customHeight="1" x14ac:dyDescent="0.25">
      <c r="L829" s="3"/>
      <c r="N829" s="3"/>
      <c r="O829" s="3"/>
    </row>
    <row r="830" spans="12:15" ht="15.75" customHeight="1" x14ac:dyDescent="0.25">
      <c r="L830" s="3"/>
      <c r="N830" s="3"/>
      <c r="O830" s="3"/>
    </row>
    <row r="831" spans="12:15" ht="15.75" customHeight="1" x14ac:dyDescent="0.25">
      <c r="L831" s="3"/>
      <c r="N831" s="3"/>
      <c r="O831" s="3"/>
    </row>
    <row r="832" spans="12:15" ht="15.75" customHeight="1" x14ac:dyDescent="0.25">
      <c r="L832" s="3"/>
      <c r="N832" s="3"/>
      <c r="O832" s="3"/>
    </row>
    <row r="833" spans="12:15" ht="15.75" customHeight="1" x14ac:dyDescent="0.25">
      <c r="L833" s="3"/>
      <c r="N833" s="3"/>
      <c r="O833" s="3"/>
    </row>
    <row r="834" spans="12:15" ht="15.75" customHeight="1" x14ac:dyDescent="0.25">
      <c r="L834" s="3"/>
      <c r="N834" s="3"/>
      <c r="O834" s="3"/>
    </row>
    <row r="835" spans="12:15" ht="15.75" customHeight="1" x14ac:dyDescent="0.25">
      <c r="L835" s="3"/>
      <c r="N835" s="3"/>
      <c r="O835" s="3"/>
    </row>
    <row r="836" spans="12:15" ht="15.75" customHeight="1" x14ac:dyDescent="0.25">
      <c r="L836" s="3"/>
      <c r="N836" s="3"/>
      <c r="O836" s="3"/>
    </row>
    <row r="837" spans="12:15" ht="15.75" customHeight="1" x14ac:dyDescent="0.25">
      <c r="L837" s="3"/>
      <c r="N837" s="3"/>
      <c r="O837" s="3"/>
    </row>
    <row r="838" spans="12:15" ht="15.75" customHeight="1" x14ac:dyDescent="0.25">
      <c r="L838" s="3"/>
      <c r="N838" s="3"/>
      <c r="O838" s="3"/>
    </row>
    <row r="839" spans="12:15" ht="15.75" customHeight="1" x14ac:dyDescent="0.25">
      <c r="L839" s="3"/>
      <c r="N839" s="3"/>
      <c r="O839" s="3"/>
    </row>
    <row r="840" spans="12:15" ht="15.75" customHeight="1" x14ac:dyDescent="0.25">
      <c r="L840" s="3"/>
      <c r="N840" s="3"/>
      <c r="O840" s="3"/>
    </row>
    <row r="841" spans="12:15" ht="15.75" customHeight="1" x14ac:dyDescent="0.25">
      <c r="L841" s="3"/>
      <c r="N841" s="3"/>
      <c r="O841" s="3"/>
    </row>
    <row r="842" spans="12:15" ht="15.75" customHeight="1" x14ac:dyDescent="0.25">
      <c r="L842" s="3"/>
      <c r="N842" s="3"/>
      <c r="O842" s="3"/>
    </row>
    <row r="843" spans="12:15" ht="15.75" customHeight="1" x14ac:dyDescent="0.25">
      <c r="L843" s="3"/>
      <c r="N843" s="3"/>
      <c r="O843" s="3"/>
    </row>
    <row r="844" spans="12:15" ht="15.75" customHeight="1" x14ac:dyDescent="0.25">
      <c r="L844" s="3"/>
      <c r="N844" s="3"/>
      <c r="O844" s="3"/>
    </row>
    <row r="845" spans="12:15" ht="15.75" customHeight="1" x14ac:dyDescent="0.25">
      <c r="L845" s="3"/>
      <c r="N845" s="3"/>
      <c r="O845" s="3"/>
    </row>
    <row r="846" spans="12:15" ht="15.75" customHeight="1" x14ac:dyDescent="0.25">
      <c r="L846" s="3"/>
      <c r="N846" s="3"/>
      <c r="O846" s="3"/>
    </row>
    <row r="847" spans="12:15" ht="15.75" customHeight="1" x14ac:dyDescent="0.25">
      <c r="L847" s="3"/>
      <c r="N847" s="3"/>
      <c r="O847" s="3"/>
    </row>
    <row r="848" spans="12:15" ht="15.75" customHeight="1" x14ac:dyDescent="0.25">
      <c r="L848" s="3"/>
      <c r="N848" s="3"/>
      <c r="O848" s="3"/>
    </row>
    <row r="849" spans="12:15" ht="15.75" customHeight="1" x14ac:dyDescent="0.25">
      <c r="L849" s="3"/>
      <c r="N849" s="3"/>
      <c r="O849" s="3"/>
    </row>
    <row r="850" spans="12:15" ht="15.75" customHeight="1" x14ac:dyDescent="0.25">
      <c r="L850" s="3"/>
      <c r="N850" s="3"/>
      <c r="O850" s="3"/>
    </row>
    <row r="851" spans="12:15" ht="15.75" customHeight="1" x14ac:dyDescent="0.25">
      <c r="L851" s="3"/>
      <c r="N851" s="3"/>
      <c r="O851" s="3"/>
    </row>
    <row r="852" spans="12:15" ht="15.75" customHeight="1" x14ac:dyDescent="0.25">
      <c r="L852" s="3"/>
      <c r="N852" s="3"/>
      <c r="O852" s="3"/>
    </row>
    <row r="853" spans="12:15" ht="15.75" customHeight="1" x14ac:dyDescent="0.25">
      <c r="L853" s="3"/>
      <c r="N853" s="3"/>
      <c r="O853" s="3"/>
    </row>
    <row r="854" spans="12:15" ht="15.75" customHeight="1" x14ac:dyDescent="0.25">
      <c r="L854" s="3"/>
      <c r="N854" s="3"/>
      <c r="O854" s="3"/>
    </row>
    <row r="855" spans="12:15" ht="15.75" customHeight="1" x14ac:dyDescent="0.25">
      <c r="L855" s="3"/>
      <c r="N855" s="3"/>
      <c r="O855" s="3"/>
    </row>
    <row r="856" spans="12:15" ht="15.75" customHeight="1" x14ac:dyDescent="0.25">
      <c r="L856" s="3"/>
      <c r="N856" s="3"/>
      <c r="O856" s="3"/>
    </row>
    <row r="857" spans="12:15" ht="15.75" customHeight="1" x14ac:dyDescent="0.25">
      <c r="L857" s="3"/>
      <c r="N857" s="3"/>
      <c r="O857" s="3"/>
    </row>
    <row r="858" spans="12:15" ht="15.75" customHeight="1" x14ac:dyDescent="0.25">
      <c r="L858" s="3"/>
      <c r="N858" s="3"/>
      <c r="O858" s="3"/>
    </row>
    <row r="859" spans="12:15" ht="15.75" customHeight="1" x14ac:dyDescent="0.25">
      <c r="L859" s="3"/>
      <c r="N859" s="3"/>
      <c r="O859" s="3"/>
    </row>
    <row r="860" spans="12:15" ht="15.75" customHeight="1" x14ac:dyDescent="0.25">
      <c r="L860" s="3"/>
      <c r="N860" s="3"/>
      <c r="O860" s="3"/>
    </row>
    <row r="861" spans="12:15" ht="15.75" customHeight="1" x14ac:dyDescent="0.25">
      <c r="L861" s="3"/>
      <c r="N861" s="3"/>
      <c r="O861" s="3"/>
    </row>
    <row r="862" spans="12:15" ht="15.75" customHeight="1" x14ac:dyDescent="0.25">
      <c r="L862" s="3"/>
      <c r="N862" s="3"/>
      <c r="O862" s="3"/>
    </row>
    <row r="863" spans="12:15" ht="15.75" customHeight="1" x14ac:dyDescent="0.25">
      <c r="L863" s="3"/>
      <c r="N863" s="3"/>
      <c r="O863" s="3"/>
    </row>
    <row r="864" spans="12:15" ht="15.75" customHeight="1" x14ac:dyDescent="0.25">
      <c r="L864" s="3"/>
      <c r="N864" s="3"/>
      <c r="O864" s="3"/>
    </row>
    <row r="865" spans="12:15" ht="15.75" customHeight="1" x14ac:dyDescent="0.25">
      <c r="L865" s="3"/>
      <c r="N865" s="3"/>
      <c r="O865" s="3"/>
    </row>
    <row r="866" spans="12:15" ht="15.75" customHeight="1" x14ac:dyDescent="0.25">
      <c r="L866" s="3"/>
      <c r="N866" s="3"/>
      <c r="O866" s="3"/>
    </row>
    <row r="867" spans="12:15" ht="15.75" customHeight="1" x14ac:dyDescent="0.25">
      <c r="L867" s="3"/>
      <c r="N867" s="3"/>
      <c r="O867" s="3"/>
    </row>
    <row r="868" spans="12:15" ht="15.75" customHeight="1" x14ac:dyDescent="0.25">
      <c r="L868" s="3"/>
      <c r="N868" s="3"/>
      <c r="O868" s="3"/>
    </row>
    <row r="869" spans="12:15" ht="15.75" customHeight="1" x14ac:dyDescent="0.25">
      <c r="L869" s="3"/>
      <c r="N869" s="3"/>
      <c r="O869" s="3"/>
    </row>
    <row r="870" spans="12:15" ht="15.75" customHeight="1" x14ac:dyDescent="0.25">
      <c r="L870" s="3"/>
      <c r="N870" s="3"/>
      <c r="O870" s="3"/>
    </row>
    <row r="871" spans="12:15" ht="15.75" customHeight="1" x14ac:dyDescent="0.25">
      <c r="L871" s="3"/>
      <c r="N871" s="3"/>
      <c r="O871" s="3"/>
    </row>
    <row r="872" spans="12:15" ht="15.75" customHeight="1" x14ac:dyDescent="0.25">
      <c r="L872" s="3"/>
      <c r="N872" s="3"/>
      <c r="O872" s="3"/>
    </row>
    <row r="873" spans="12:15" ht="15.75" customHeight="1" x14ac:dyDescent="0.25">
      <c r="L873" s="3"/>
      <c r="N873" s="3"/>
      <c r="O873" s="3"/>
    </row>
    <row r="874" spans="12:15" ht="15.75" customHeight="1" x14ac:dyDescent="0.25">
      <c r="L874" s="3"/>
      <c r="N874" s="3"/>
      <c r="O874" s="3"/>
    </row>
    <row r="875" spans="12:15" ht="15.75" customHeight="1" x14ac:dyDescent="0.25">
      <c r="L875" s="3"/>
      <c r="N875" s="3"/>
      <c r="O875" s="3"/>
    </row>
    <row r="876" spans="12:15" ht="15.75" customHeight="1" x14ac:dyDescent="0.25">
      <c r="L876" s="3"/>
      <c r="N876" s="3"/>
      <c r="O876" s="3"/>
    </row>
    <row r="877" spans="12:15" ht="15.75" customHeight="1" x14ac:dyDescent="0.25">
      <c r="L877" s="3"/>
      <c r="N877" s="3"/>
      <c r="O877" s="3"/>
    </row>
    <row r="878" spans="12:15" ht="15.75" customHeight="1" x14ac:dyDescent="0.25">
      <c r="L878" s="3"/>
      <c r="N878" s="3"/>
      <c r="O878" s="3"/>
    </row>
    <row r="879" spans="12:15" ht="15.75" customHeight="1" x14ac:dyDescent="0.25">
      <c r="L879" s="3"/>
      <c r="N879" s="3"/>
      <c r="O879" s="3"/>
    </row>
    <row r="880" spans="12:15" ht="15.75" customHeight="1" x14ac:dyDescent="0.25">
      <c r="L880" s="3"/>
      <c r="N880" s="3"/>
      <c r="O880" s="3"/>
    </row>
    <row r="881" spans="12:15" ht="15.75" customHeight="1" x14ac:dyDescent="0.25">
      <c r="L881" s="3"/>
      <c r="N881" s="3"/>
      <c r="O881" s="3"/>
    </row>
    <row r="882" spans="12:15" ht="15.75" customHeight="1" x14ac:dyDescent="0.25">
      <c r="L882" s="3"/>
      <c r="N882" s="3"/>
      <c r="O882" s="3"/>
    </row>
    <row r="883" spans="12:15" ht="15.75" customHeight="1" x14ac:dyDescent="0.25">
      <c r="L883" s="3"/>
      <c r="N883" s="3"/>
      <c r="O883" s="3"/>
    </row>
    <row r="884" spans="12:15" ht="15.75" customHeight="1" x14ac:dyDescent="0.25">
      <c r="L884" s="3"/>
      <c r="N884" s="3"/>
      <c r="O884" s="3"/>
    </row>
    <row r="885" spans="12:15" ht="15.75" customHeight="1" x14ac:dyDescent="0.25">
      <c r="L885" s="3"/>
      <c r="N885" s="3"/>
      <c r="O885" s="3"/>
    </row>
    <row r="886" spans="12:15" ht="15.75" customHeight="1" x14ac:dyDescent="0.25">
      <c r="L886" s="3"/>
      <c r="N886" s="3"/>
      <c r="O886" s="3"/>
    </row>
    <row r="887" spans="12:15" ht="15.75" customHeight="1" x14ac:dyDescent="0.25">
      <c r="L887" s="3"/>
      <c r="N887" s="3"/>
      <c r="O887" s="3"/>
    </row>
    <row r="888" spans="12:15" ht="15.75" customHeight="1" x14ac:dyDescent="0.25">
      <c r="L888" s="3"/>
      <c r="N888" s="3"/>
      <c r="O888" s="3"/>
    </row>
    <row r="889" spans="12:15" ht="15.75" customHeight="1" x14ac:dyDescent="0.25">
      <c r="L889" s="3"/>
      <c r="N889" s="3"/>
      <c r="O889" s="3"/>
    </row>
    <row r="890" spans="12:15" ht="15.75" customHeight="1" x14ac:dyDescent="0.25">
      <c r="L890" s="3"/>
      <c r="N890" s="3"/>
      <c r="O890" s="3"/>
    </row>
    <row r="891" spans="12:15" ht="15.75" customHeight="1" x14ac:dyDescent="0.25">
      <c r="L891" s="3"/>
      <c r="N891" s="3"/>
      <c r="O891" s="3"/>
    </row>
    <row r="892" spans="12:15" ht="15.75" customHeight="1" x14ac:dyDescent="0.25">
      <c r="L892" s="3"/>
      <c r="N892" s="3"/>
      <c r="O892" s="3"/>
    </row>
    <row r="893" spans="12:15" ht="15.75" customHeight="1" x14ac:dyDescent="0.25">
      <c r="L893" s="3"/>
      <c r="N893" s="3"/>
      <c r="O893" s="3"/>
    </row>
    <row r="894" spans="12:15" ht="15.75" customHeight="1" x14ac:dyDescent="0.25">
      <c r="L894" s="3"/>
      <c r="N894" s="3"/>
      <c r="O894" s="3"/>
    </row>
    <row r="895" spans="12:15" ht="15.75" customHeight="1" x14ac:dyDescent="0.25">
      <c r="L895" s="3"/>
      <c r="N895" s="3"/>
      <c r="O895" s="3"/>
    </row>
    <row r="896" spans="12:15" ht="15.75" customHeight="1" x14ac:dyDescent="0.25">
      <c r="L896" s="3"/>
      <c r="N896" s="3"/>
      <c r="O896" s="3"/>
    </row>
    <row r="897" spans="12:15" ht="15.75" customHeight="1" x14ac:dyDescent="0.25">
      <c r="L897" s="3"/>
      <c r="N897" s="3"/>
      <c r="O897" s="3"/>
    </row>
    <row r="898" spans="12:15" ht="15.75" customHeight="1" x14ac:dyDescent="0.25">
      <c r="L898" s="3"/>
      <c r="N898" s="3"/>
      <c r="O898" s="3"/>
    </row>
    <row r="899" spans="12:15" ht="15.75" customHeight="1" x14ac:dyDescent="0.25">
      <c r="L899" s="3"/>
      <c r="N899" s="3"/>
      <c r="O899" s="3"/>
    </row>
    <row r="900" spans="12:15" ht="15.75" customHeight="1" x14ac:dyDescent="0.25">
      <c r="L900" s="3"/>
      <c r="N900" s="3"/>
      <c r="O900" s="3"/>
    </row>
    <row r="901" spans="12:15" ht="15.75" customHeight="1" x14ac:dyDescent="0.25">
      <c r="L901" s="3"/>
      <c r="N901" s="3"/>
      <c r="O901" s="3"/>
    </row>
    <row r="902" spans="12:15" ht="15.75" customHeight="1" x14ac:dyDescent="0.25">
      <c r="L902" s="3"/>
      <c r="N902" s="3"/>
      <c r="O902" s="3"/>
    </row>
    <row r="903" spans="12:15" ht="15.75" customHeight="1" x14ac:dyDescent="0.25">
      <c r="L903" s="3"/>
      <c r="N903" s="3"/>
      <c r="O903" s="3"/>
    </row>
    <row r="904" spans="12:15" ht="15.75" customHeight="1" x14ac:dyDescent="0.25">
      <c r="L904" s="3"/>
      <c r="N904" s="3"/>
      <c r="O904" s="3"/>
    </row>
    <row r="905" spans="12:15" ht="15.75" customHeight="1" x14ac:dyDescent="0.25">
      <c r="L905" s="3"/>
      <c r="N905" s="3"/>
      <c r="O905" s="3"/>
    </row>
    <row r="906" spans="12:15" ht="15.75" customHeight="1" x14ac:dyDescent="0.25">
      <c r="L906" s="3"/>
      <c r="N906" s="3"/>
      <c r="O906" s="3"/>
    </row>
    <row r="907" spans="12:15" ht="15.75" customHeight="1" x14ac:dyDescent="0.25">
      <c r="L907" s="3"/>
      <c r="N907" s="3"/>
      <c r="O907" s="3"/>
    </row>
    <row r="908" spans="12:15" ht="15.75" customHeight="1" x14ac:dyDescent="0.25">
      <c r="L908" s="3"/>
      <c r="N908" s="3"/>
      <c r="O908" s="3"/>
    </row>
    <row r="909" spans="12:15" ht="15.75" customHeight="1" x14ac:dyDescent="0.25">
      <c r="L909" s="3"/>
      <c r="N909" s="3"/>
      <c r="O909" s="3"/>
    </row>
    <row r="910" spans="12:15" ht="15.75" customHeight="1" x14ac:dyDescent="0.25">
      <c r="L910" s="3"/>
      <c r="N910" s="3"/>
      <c r="O910" s="3"/>
    </row>
    <row r="911" spans="12:15" ht="15.75" customHeight="1" x14ac:dyDescent="0.25">
      <c r="L911" s="3"/>
      <c r="N911" s="3"/>
      <c r="O911" s="3"/>
    </row>
    <row r="912" spans="12:15" ht="15.75" customHeight="1" x14ac:dyDescent="0.25">
      <c r="L912" s="3"/>
      <c r="N912" s="3"/>
      <c r="O912" s="3"/>
    </row>
    <row r="913" spans="12:15" ht="15.75" customHeight="1" x14ac:dyDescent="0.25">
      <c r="L913" s="3"/>
      <c r="N913" s="3"/>
      <c r="O913" s="3"/>
    </row>
    <row r="914" spans="12:15" ht="15.75" customHeight="1" x14ac:dyDescent="0.25">
      <c r="L914" s="3"/>
      <c r="N914" s="3"/>
      <c r="O914" s="3"/>
    </row>
    <row r="915" spans="12:15" ht="15.75" customHeight="1" x14ac:dyDescent="0.25">
      <c r="L915" s="3"/>
      <c r="N915" s="3"/>
      <c r="O915" s="3"/>
    </row>
    <row r="916" spans="12:15" ht="15.75" customHeight="1" x14ac:dyDescent="0.25">
      <c r="L916" s="3"/>
      <c r="N916" s="3"/>
      <c r="O916" s="3"/>
    </row>
    <row r="917" spans="12:15" ht="15.75" customHeight="1" x14ac:dyDescent="0.25">
      <c r="L917" s="3"/>
      <c r="N917" s="3"/>
      <c r="O917" s="3"/>
    </row>
    <row r="918" spans="12:15" ht="15.75" customHeight="1" x14ac:dyDescent="0.25">
      <c r="L918" s="3"/>
      <c r="N918" s="3"/>
      <c r="O918" s="3"/>
    </row>
    <row r="919" spans="12:15" ht="15.75" customHeight="1" x14ac:dyDescent="0.25">
      <c r="L919" s="3"/>
      <c r="N919" s="3"/>
      <c r="O919" s="3"/>
    </row>
    <row r="920" spans="12:15" ht="15.75" customHeight="1" x14ac:dyDescent="0.25">
      <c r="L920" s="3"/>
      <c r="N920" s="3"/>
      <c r="O920" s="3"/>
    </row>
    <row r="921" spans="12:15" ht="15.75" customHeight="1" x14ac:dyDescent="0.25">
      <c r="L921" s="3"/>
      <c r="N921" s="3"/>
      <c r="O921" s="3"/>
    </row>
    <row r="922" spans="12:15" ht="15.75" customHeight="1" x14ac:dyDescent="0.25">
      <c r="L922" s="3"/>
      <c r="N922" s="3"/>
      <c r="O922" s="3"/>
    </row>
    <row r="923" spans="12:15" ht="15.75" customHeight="1" x14ac:dyDescent="0.25">
      <c r="L923" s="3"/>
      <c r="N923" s="3"/>
      <c r="O923" s="3"/>
    </row>
    <row r="924" spans="12:15" ht="15.75" customHeight="1" x14ac:dyDescent="0.25">
      <c r="L924" s="3"/>
      <c r="N924" s="3"/>
      <c r="O924" s="3"/>
    </row>
    <row r="925" spans="12:15" ht="15.75" customHeight="1" x14ac:dyDescent="0.25">
      <c r="L925" s="3"/>
      <c r="N925" s="3"/>
      <c r="O925" s="3"/>
    </row>
    <row r="926" spans="12:15" ht="15.75" customHeight="1" x14ac:dyDescent="0.25">
      <c r="L926" s="3"/>
      <c r="N926" s="3"/>
      <c r="O926" s="3"/>
    </row>
    <row r="927" spans="12:15" ht="15.75" customHeight="1" x14ac:dyDescent="0.25">
      <c r="L927" s="3"/>
      <c r="N927" s="3"/>
      <c r="O927" s="3"/>
    </row>
    <row r="928" spans="12:15" ht="15.75" customHeight="1" x14ac:dyDescent="0.25">
      <c r="L928" s="3"/>
      <c r="N928" s="3"/>
      <c r="O928" s="3"/>
    </row>
    <row r="929" spans="12:15" ht="15.75" customHeight="1" x14ac:dyDescent="0.25">
      <c r="L929" s="3"/>
      <c r="N929" s="3"/>
      <c r="O929" s="3"/>
    </row>
    <row r="930" spans="12:15" ht="15.75" customHeight="1" x14ac:dyDescent="0.25">
      <c r="L930" s="3"/>
      <c r="N930" s="3"/>
      <c r="O930" s="3"/>
    </row>
    <row r="931" spans="12:15" ht="15.75" customHeight="1" x14ac:dyDescent="0.25">
      <c r="L931" s="3"/>
      <c r="N931" s="3"/>
      <c r="O931" s="3"/>
    </row>
    <row r="932" spans="12:15" ht="15.75" customHeight="1" x14ac:dyDescent="0.25">
      <c r="L932" s="3"/>
      <c r="N932" s="3"/>
      <c r="O932" s="3"/>
    </row>
    <row r="933" spans="12:15" ht="15.75" customHeight="1" x14ac:dyDescent="0.25">
      <c r="L933" s="3"/>
      <c r="N933" s="3"/>
      <c r="O933" s="3"/>
    </row>
    <row r="934" spans="12:15" ht="15.75" customHeight="1" x14ac:dyDescent="0.25">
      <c r="L934" s="3"/>
      <c r="N934" s="3"/>
      <c r="O934" s="3"/>
    </row>
    <row r="935" spans="12:15" ht="15.75" customHeight="1" x14ac:dyDescent="0.25">
      <c r="L935" s="3"/>
      <c r="N935" s="3"/>
      <c r="O935" s="3"/>
    </row>
    <row r="936" spans="12:15" ht="15.75" customHeight="1" x14ac:dyDescent="0.25">
      <c r="L936" s="3"/>
      <c r="N936" s="3"/>
      <c r="O936" s="3"/>
    </row>
    <row r="937" spans="12:15" ht="15.75" customHeight="1" x14ac:dyDescent="0.25">
      <c r="L937" s="3"/>
      <c r="N937" s="3"/>
      <c r="O937" s="3"/>
    </row>
    <row r="938" spans="12:15" ht="15.75" customHeight="1" x14ac:dyDescent="0.25">
      <c r="L938" s="3"/>
      <c r="N938" s="3"/>
      <c r="O938" s="3"/>
    </row>
    <row r="939" spans="12:15" ht="15.75" customHeight="1" x14ac:dyDescent="0.25">
      <c r="L939" s="3"/>
      <c r="N939" s="3"/>
      <c r="O939" s="3"/>
    </row>
    <row r="940" spans="12:15" ht="15.75" customHeight="1" x14ac:dyDescent="0.25">
      <c r="L940" s="3"/>
      <c r="N940" s="3"/>
      <c r="O940" s="3"/>
    </row>
    <row r="941" spans="12:15" ht="15.75" customHeight="1" x14ac:dyDescent="0.25">
      <c r="L941" s="3"/>
      <c r="N941" s="3"/>
      <c r="O941" s="3"/>
    </row>
    <row r="942" spans="12:15" ht="15.75" customHeight="1" x14ac:dyDescent="0.25">
      <c r="L942" s="3"/>
      <c r="N942" s="3"/>
      <c r="O942" s="3"/>
    </row>
    <row r="943" spans="12:15" ht="15.75" customHeight="1" x14ac:dyDescent="0.25">
      <c r="L943" s="3"/>
      <c r="N943" s="3"/>
      <c r="O943" s="3"/>
    </row>
    <row r="944" spans="12:15" ht="15.75" customHeight="1" x14ac:dyDescent="0.25">
      <c r="L944" s="3"/>
      <c r="N944" s="3"/>
      <c r="O944" s="3"/>
    </row>
    <row r="945" spans="12:15" ht="15.75" customHeight="1" x14ac:dyDescent="0.25">
      <c r="L945" s="3"/>
      <c r="N945" s="3"/>
      <c r="O945" s="3"/>
    </row>
    <row r="946" spans="12:15" ht="15.75" customHeight="1" x14ac:dyDescent="0.25">
      <c r="L946" s="3"/>
      <c r="N946" s="3"/>
      <c r="O946" s="3"/>
    </row>
    <row r="947" spans="12:15" ht="15.75" customHeight="1" x14ac:dyDescent="0.25">
      <c r="L947" s="3"/>
      <c r="N947" s="3"/>
      <c r="O947" s="3"/>
    </row>
    <row r="948" spans="12:15" ht="15.75" customHeight="1" x14ac:dyDescent="0.25">
      <c r="L948" s="3"/>
      <c r="N948" s="3"/>
      <c r="O948" s="3"/>
    </row>
    <row r="949" spans="12:15" ht="15.75" customHeight="1" x14ac:dyDescent="0.25">
      <c r="L949" s="3"/>
      <c r="N949" s="3"/>
      <c r="O949" s="3"/>
    </row>
    <row r="950" spans="12:15" ht="15.75" customHeight="1" x14ac:dyDescent="0.25">
      <c r="L950" s="3"/>
      <c r="N950" s="3"/>
      <c r="O950" s="3"/>
    </row>
    <row r="951" spans="12:15" ht="15.75" customHeight="1" x14ac:dyDescent="0.25">
      <c r="L951" s="3"/>
      <c r="N951" s="3"/>
      <c r="O951" s="3"/>
    </row>
    <row r="952" spans="12:15" ht="15.75" customHeight="1" x14ac:dyDescent="0.25">
      <c r="L952" s="3"/>
      <c r="N952" s="3"/>
      <c r="O952" s="3"/>
    </row>
    <row r="953" spans="12:15" ht="15.75" customHeight="1" x14ac:dyDescent="0.25">
      <c r="L953" s="3"/>
      <c r="N953" s="3"/>
      <c r="O953" s="3"/>
    </row>
    <row r="954" spans="12:15" ht="15.75" customHeight="1" x14ac:dyDescent="0.25">
      <c r="L954" s="3"/>
      <c r="N954" s="3"/>
      <c r="O954" s="3"/>
    </row>
    <row r="955" spans="12:15" ht="15.75" customHeight="1" x14ac:dyDescent="0.25">
      <c r="L955" s="3"/>
      <c r="N955" s="3"/>
      <c r="O955" s="3"/>
    </row>
    <row r="956" spans="12:15" ht="15.75" customHeight="1" x14ac:dyDescent="0.25">
      <c r="L956" s="3"/>
      <c r="N956" s="3"/>
      <c r="O956" s="3"/>
    </row>
    <row r="957" spans="12:15" ht="15.75" customHeight="1" x14ac:dyDescent="0.25">
      <c r="L957" s="3"/>
      <c r="N957" s="3"/>
      <c r="O957" s="3"/>
    </row>
    <row r="958" spans="12:15" ht="15.75" customHeight="1" x14ac:dyDescent="0.25">
      <c r="L958" s="3"/>
      <c r="N958" s="3"/>
      <c r="O958" s="3"/>
    </row>
    <row r="959" spans="12:15" ht="15.75" customHeight="1" x14ac:dyDescent="0.25">
      <c r="L959" s="3"/>
      <c r="N959" s="3"/>
      <c r="O959" s="3"/>
    </row>
    <row r="960" spans="12:15" ht="15.75" customHeight="1" x14ac:dyDescent="0.25">
      <c r="L960" s="3"/>
      <c r="N960" s="3"/>
      <c r="O960" s="3"/>
    </row>
    <row r="961" spans="12:15" ht="15.75" customHeight="1" x14ac:dyDescent="0.25">
      <c r="L961" s="3"/>
      <c r="N961" s="3"/>
      <c r="O961" s="3"/>
    </row>
    <row r="962" spans="12:15" ht="15.75" customHeight="1" x14ac:dyDescent="0.25">
      <c r="L962" s="3"/>
      <c r="N962" s="3"/>
      <c r="O962" s="3"/>
    </row>
    <row r="963" spans="12:15" ht="15.75" customHeight="1" x14ac:dyDescent="0.25">
      <c r="L963" s="3"/>
      <c r="N963" s="3"/>
      <c r="O963" s="3"/>
    </row>
    <row r="964" spans="12:15" ht="15.75" customHeight="1" x14ac:dyDescent="0.25">
      <c r="L964" s="3"/>
      <c r="N964" s="3"/>
      <c r="O964" s="3"/>
    </row>
    <row r="965" spans="12:15" ht="15.75" customHeight="1" x14ac:dyDescent="0.25">
      <c r="L965" s="3"/>
      <c r="N965" s="3"/>
      <c r="O965" s="3"/>
    </row>
    <row r="966" spans="12:15" ht="15.75" customHeight="1" x14ac:dyDescent="0.25">
      <c r="L966" s="3"/>
      <c r="N966" s="3"/>
      <c r="O966" s="3"/>
    </row>
    <row r="967" spans="12:15" ht="15.75" customHeight="1" x14ac:dyDescent="0.25">
      <c r="L967" s="3"/>
      <c r="N967" s="3"/>
      <c r="O967" s="3"/>
    </row>
    <row r="968" spans="12:15" ht="15.75" customHeight="1" x14ac:dyDescent="0.25">
      <c r="L968" s="3"/>
      <c r="N968" s="3"/>
      <c r="O968" s="3"/>
    </row>
    <row r="969" spans="12:15" ht="15.75" customHeight="1" x14ac:dyDescent="0.25">
      <c r="L969" s="3"/>
      <c r="N969" s="3"/>
      <c r="O969" s="3"/>
    </row>
    <row r="970" spans="12:15" ht="15.75" customHeight="1" x14ac:dyDescent="0.25">
      <c r="L970" s="3"/>
      <c r="N970" s="3"/>
      <c r="O970" s="3"/>
    </row>
    <row r="971" spans="12:15" ht="15.75" customHeight="1" x14ac:dyDescent="0.25">
      <c r="L971" s="3"/>
      <c r="N971" s="3"/>
      <c r="O971" s="3"/>
    </row>
    <row r="972" spans="12:15" ht="15.75" customHeight="1" x14ac:dyDescent="0.25">
      <c r="L972" s="3"/>
      <c r="N972" s="3"/>
      <c r="O972" s="3"/>
    </row>
    <row r="973" spans="12:15" ht="15.75" customHeight="1" x14ac:dyDescent="0.25">
      <c r="L973" s="3"/>
      <c r="N973" s="3"/>
      <c r="O973" s="3"/>
    </row>
    <row r="974" spans="12:15" ht="15.75" customHeight="1" x14ac:dyDescent="0.25">
      <c r="L974" s="3"/>
      <c r="N974" s="3"/>
      <c r="O974" s="3"/>
    </row>
    <row r="975" spans="12:15" ht="15.75" customHeight="1" x14ac:dyDescent="0.25">
      <c r="L975" s="3"/>
      <c r="N975" s="3"/>
      <c r="O975" s="3"/>
    </row>
    <row r="976" spans="12:15" ht="15.75" customHeight="1" x14ac:dyDescent="0.25">
      <c r="L976" s="3"/>
      <c r="N976" s="3"/>
      <c r="O976" s="3"/>
    </row>
    <row r="977" spans="12:15" ht="15.75" customHeight="1" x14ac:dyDescent="0.25">
      <c r="L977" s="3"/>
      <c r="N977" s="3"/>
      <c r="O977" s="3"/>
    </row>
    <row r="978" spans="12:15" ht="15.75" customHeight="1" x14ac:dyDescent="0.25">
      <c r="L978" s="3"/>
      <c r="N978" s="3"/>
      <c r="O978" s="3"/>
    </row>
    <row r="979" spans="12:15" ht="15.75" customHeight="1" x14ac:dyDescent="0.25">
      <c r="L979" s="3"/>
      <c r="N979" s="3"/>
      <c r="O979" s="3"/>
    </row>
    <row r="980" spans="12:15" ht="15.75" customHeight="1" x14ac:dyDescent="0.25">
      <c r="L980" s="3"/>
      <c r="N980" s="3"/>
      <c r="O980" s="3"/>
    </row>
    <row r="981" spans="12:15" ht="15.75" customHeight="1" x14ac:dyDescent="0.25">
      <c r="L981" s="3"/>
      <c r="N981" s="3"/>
      <c r="O981" s="3"/>
    </row>
    <row r="982" spans="12:15" ht="15.75" customHeight="1" x14ac:dyDescent="0.25">
      <c r="L982" s="3"/>
      <c r="N982" s="3"/>
      <c r="O982" s="3"/>
    </row>
    <row r="983" spans="12:15" ht="15.75" customHeight="1" x14ac:dyDescent="0.25">
      <c r="L983" s="3"/>
      <c r="N983" s="3"/>
      <c r="O983" s="3"/>
    </row>
    <row r="984" spans="12:15" ht="15.75" customHeight="1" x14ac:dyDescent="0.25">
      <c r="L984" s="3"/>
      <c r="N984" s="3"/>
      <c r="O984" s="3"/>
    </row>
    <row r="985" spans="12:15" ht="15.75" customHeight="1" x14ac:dyDescent="0.25">
      <c r="L985" s="3"/>
      <c r="N985" s="3"/>
      <c r="O985" s="3"/>
    </row>
    <row r="986" spans="12:15" ht="15.75" customHeight="1" x14ac:dyDescent="0.25">
      <c r="L986" s="3"/>
      <c r="N986" s="3"/>
      <c r="O986" s="3"/>
    </row>
    <row r="987" spans="12:15" ht="15.75" customHeight="1" x14ac:dyDescent="0.25">
      <c r="L987" s="3"/>
      <c r="N987" s="3"/>
      <c r="O987" s="3"/>
    </row>
    <row r="988" spans="12:15" ht="15.75" customHeight="1" x14ac:dyDescent="0.25">
      <c r="L988" s="3"/>
      <c r="N988" s="3"/>
      <c r="O988" s="3"/>
    </row>
    <row r="989" spans="12:15" ht="15.75" customHeight="1" x14ac:dyDescent="0.25">
      <c r="L989" s="3"/>
      <c r="N989" s="3"/>
      <c r="O989" s="3"/>
    </row>
    <row r="990" spans="12:15" ht="15.75" customHeight="1" x14ac:dyDescent="0.25">
      <c r="L990" s="3"/>
      <c r="N990" s="3"/>
      <c r="O990" s="3"/>
    </row>
    <row r="991" spans="12:15" ht="15.75" customHeight="1" x14ac:dyDescent="0.25">
      <c r="L991" s="3"/>
      <c r="N991" s="3"/>
      <c r="O991" s="3"/>
    </row>
    <row r="992" spans="12:15" ht="15.75" customHeight="1" x14ac:dyDescent="0.25">
      <c r="L992" s="3"/>
      <c r="N992" s="3"/>
      <c r="O992" s="3"/>
    </row>
    <row r="993" spans="12:15" ht="15.75" customHeight="1" x14ac:dyDescent="0.25">
      <c r="L993" s="3"/>
      <c r="N993" s="3"/>
      <c r="O993" s="3"/>
    </row>
    <row r="994" spans="12:15" ht="15.75" customHeight="1" x14ac:dyDescent="0.25">
      <c r="L994" s="3"/>
      <c r="N994" s="3"/>
      <c r="O994" s="3"/>
    </row>
    <row r="995" spans="12:15" ht="15.75" customHeight="1" x14ac:dyDescent="0.25">
      <c r="L995" s="3"/>
      <c r="N995" s="3"/>
      <c r="O995" s="3"/>
    </row>
    <row r="996" spans="12:15" ht="15.75" customHeight="1" x14ac:dyDescent="0.25">
      <c r="L996" s="3"/>
      <c r="N996" s="3"/>
      <c r="O996" s="3"/>
    </row>
    <row r="997" spans="12:15" ht="15.75" customHeight="1" x14ac:dyDescent="0.25">
      <c r="L997" s="3"/>
      <c r="N997" s="3"/>
      <c r="O997" s="3"/>
    </row>
    <row r="998" spans="12:15" ht="15.75" customHeight="1" x14ac:dyDescent="0.25">
      <c r="L998" s="3"/>
      <c r="N998" s="3"/>
      <c r="O998" s="3"/>
    </row>
    <row r="999" spans="12:15" ht="15.75" customHeight="1" x14ac:dyDescent="0.25">
      <c r="L999" s="3"/>
      <c r="N999" s="3"/>
      <c r="O999" s="3"/>
    </row>
    <row r="1000" spans="12:15" ht="15.75" customHeight="1" x14ac:dyDescent="0.25">
      <c r="L1000" s="3"/>
      <c r="N1000" s="3"/>
      <c r="O1000" s="3"/>
    </row>
    <row r="1001" spans="12:15" ht="15.75" customHeight="1" x14ac:dyDescent="0.25">
      <c r="L1001" s="3"/>
      <c r="N1001" s="3"/>
      <c r="O1001" s="3"/>
    </row>
    <row r="1002" spans="12:15" ht="15.75" customHeight="1" x14ac:dyDescent="0.25">
      <c r="L1002" s="3"/>
      <c r="N1002" s="3"/>
      <c r="O1002" s="3"/>
    </row>
    <row r="1003" spans="12:15" ht="15.75" customHeight="1" x14ac:dyDescent="0.25">
      <c r="L1003" s="3"/>
      <c r="N1003" s="3"/>
      <c r="O1003" s="3"/>
    </row>
    <row r="1004" spans="12:15" ht="15.75" customHeight="1" x14ac:dyDescent="0.25">
      <c r="L1004" s="3"/>
      <c r="N1004" s="3"/>
      <c r="O1004" s="3"/>
    </row>
  </sheetData>
  <sheetProtection formatRows="0" insertRows="0" deleteRows="0" selectLockedCells="1"/>
  <mergeCells count="17">
    <mergeCell ref="B1:D1"/>
    <mergeCell ref="B2:E2"/>
    <mergeCell ref="F2:L2"/>
    <mergeCell ref="M2:N2"/>
    <mergeCell ref="B3:E3"/>
    <mergeCell ref="D48:H49"/>
    <mergeCell ref="D44:H45"/>
    <mergeCell ref="D50:H51"/>
    <mergeCell ref="F3:J3"/>
    <mergeCell ref="O9:O10"/>
    <mergeCell ref="L8:M8"/>
    <mergeCell ref="I8:J8"/>
    <mergeCell ref="I9:I10"/>
    <mergeCell ref="J9:J10"/>
    <mergeCell ref="L9:L10"/>
    <mergeCell ref="M9:M10"/>
    <mergeCell ref="D46:H47"/>
  </mergeCells>
  <conditionalFormatting sqref="B1">
    <cfRule type="cellIs" dxfId="161" priority="10" operator="equal">
      <formula>"Terminé"</formula>
    </cfRule>
    <cfRule type="cellIs" dxfId="160" priority="11" operator="equal">
      <formula>"En rédaction"</formula>
    </cfRule>
  </conditionalFormatting>
  <conditionalFormatting sqref="F2:F3 M3 F6 I14:J18 I21:J24 I27:J27 I32:I36 J33:J36 I44 I46 I48 I50 I52 I55:J62 I73:J76 I79:J82 I86:J86 I90:J90 I93:J96 I99:J102 I105:J108 I111:J113 I123:J125 I131:J134 I137:J141 I144:J146 J149 I149:I150 J156:J158 I156:I161 J161:J162 I163 J166:J171">
    <cfRule type="expression" dxfId="159" priority="12">
      <formula>$B$1="Terminé"</formula>
    </cfRule>
  </conditionalFormatting>
  <conditionalFormatting sqref="I42">
    <cfRule type="expression" dxfId="158" priority="13">
      <formula>$B$1="Terminé"</formula>
    </cfRule>
  </conditionalFormatting>
  <conditionalFormatting sqref="J65:J66">
    <cfRule type="expression" dxfId="157" priority="23">
      <formula>$B$1="Terminé"</formula>
    </cfRule>
  </conditionalFormatting>
  <conditionalFormatting sqref="L42">
    <cfRule type="expression" dxfId="156" priority="14">
      <formula>$B$1="Terminé"</formula>
    </cfRule>
  </conditionalFormatting>
  <conditionalFormatting sqref="L14:M18 O14:O18 L21:M24 O21:O24 L27:M27 O27 L32:L36 M33:M36 O33:O36 L44 L46 L48 L50 L52 L55:M62 O55:O62 L73:M76 O73:O76 L79:M82 O79:O82 L86:M86 O86 L90:M90 L93:M96 O93:O96 L99:M102 O99:O102 L105:M108 O105:O108 L111:M113 O111:O113 L123:M125 O123:O125 L131:M134 O131:O134 L137:M141 O137:O141 L144:M146 O144:O146 M149 O149 L149:L150 M156:M158 O156:O158 L156:L161 M161:M162 O161:O162 L163">
    <cfRule type="expression" dxfId="155" priority="15">
      <formula>$B$1="Terminé"</formula>
    </cfRule>
  </conditionalFormatting>
  <conditionalFormatting sqref="M65 O65:O66">
    <cfRule type="expression" dxfId="154" priority="22">
      <formula>$B$1="Terminé"</formula>
    </cfRule>
  </conditionalFormatting>
  <conditionalFormatting sqref="M166:M169">
    <cfRule type="expression" dxfId="153" priority="8">
      <formula>$B$1="Terminé"</formula>
    </cfRule>
  </conditionalFormatting>
  <conditionalFormatting sqref="M171">
    <cfRule type="expression" dxfId="152" priority="7">
      <formula>$B$1="Terminé"</formula>
    </cfRule>
  </conditionalFormatting>
  <conditionalFormatting sqref="O29">
    <cfRule type="expression" dxfId="151" priority="17">
      <formula>$B$1="Terminé"</formula>
    </cfRule>
  </conditionalFormatting>
  <conditionalFormatting sqref="O31">
    <cfRule type="expression" dxfId="150" priority="18">
      <formula>$B$1="Terminé"</formula>
    </cfRule>
  </conditionalFormatting>
  <conditionalFormatting sqref="O38">
    <cfRule type="expression" dxfId="149" priority="19">
      <formula>$B$1="Terminé"</formula>
    </cfRule>
  </conditionalFormatting>
  <conditionalFormatting sqref="O90">
    <cfRule type="expression" dxfId="148" priority="1">
      <formula>$B$1="Terminé"</formula>
    </cfRule>
  </conditionalFormatting>
  <conditionalFormatting sqref="O127">
    <cfRule type="expression" dxfId="147" priority="9">
      <formula>$B$1="Terminé"</formula>
    </cfRule>
  </conditionalFormatting>
  <conditionalFormatting sqref="O166">
    <cfRule type="cellIs" dxfId="146" priority="6" operator="notEqual">
      <formula>$N$166</formula>
    </cfRule>
  </conditionalFormatting>
  <conditionalFormatting sqref="O166:O171">
    <cfRule type="expression" dxfId="145" priority="16">
      <formula>$B$1="Terminé"</formula>
    </cfRule>
  </conditionalFormatting>
  <conditionalFormatting sqref="O167">
    <cfRule type="cellIs" dxfId="144" priority="5" operator="notEqual">
      <formula>$N$167</formula>
    </cfRule>
  </conditionalFormatting>
  <conditionalFormatting sqref="O168">
    <cfRule type="cellIs" dxfId="143" priority="4" operator="notEqual">
      <formula>$N$168</formula>
    </cfRule>
  </conditionalFormatting>
  <conditionalFormatting sqref="O169">
    <cfRule type="cellIs" dxfId="142" priority="3" operator="notEqual">
      <formula>$N$169</formula>
    </cfRule>
  </conditionalFormatting>
  <conditionalFormatting sqref="O171">
    <cfRule type="cellIs" dxfId="141" priority="2" operator="notEqual">
      <formula>$N$171</formula>
    </cfRule>
  </conditionalFormatting>
  <dataValidations count="1">
    <dataValidation type="list" allowBlank="1" sqref="B1" xr:uid="{00000000-0002-0000-1400-000000000000}">
      <formula1>"Terminé,En rédaction"</formula1>
    </dataValidation>
  </dataValidations>
  <pageMargins left="0.51181102362204722" right="0.31496062992125984" top="0.39370078740157483" bottom="0.59055118110236227" header="0" footer="0"/>
  <pageSetup scale="60" fitToWidth="0" fitToHeight="0" orientation="portrait" r:id="rId1"/>
  <rowBreaks count="2" manualBreakCount="2">
    <brk id="69" max="15" man="1"/>
    <brk id="135" max="15"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3">
    <tabColor rgb="FFFFFFA7"/>
    <outlinePr summaryBelow="0"/>
  </sheetPr>
  <dimension ref="A1:Z999"/>
  <sheetViews>
    <sheetView showGridLines="0" showRowColHeaders="0" zoomScaleNormal="100" workbookViewId="0">
      <pane ySplit="1" topLeftCell="A2" activePane="bottomLeft" state="frozen"/>
      <selection activeCell="G21" sqref="G21:K21"/>
      <selection pane="bottomLeft" activeCell="B1" sqref="B1:D1"/>
    </sheetView>
  </sheetViews>
  <sheetFormatPr baseColWidth="10" defaultColWidth="12.54296875" defaultRowHeight="15" customHeight="1" outlineLevelRow="1" x14ac:dyDescent="0.25"/>
  <cols>
    <col min="1" max="1" width="3.81640625" customWidth="1"/>
    <col min="2" max="2" width="9" customWidth="1"/>
    <col min="3" max="3" width="2.26953125" customWidth="1"/>
    <col min="4" max="4" width="2.81640625" customWidth="1"/>
    <col min="5" max="5" width="7.453125" customWidth="1"/>
    <col min="6" max="6" width="29.26953125" customWidth="1"/>
    <col min="7" max="7" width="18.26953125" customWidth="1"/>
    <col min="8" max="8" width="16.54296875" customWidth="1"/>
    <col min="9" max="9" width="20" customWidth="1"/>
    <col min="10" max="10" width="2.453125" customWidth="1"/>
    <col min="11" max="11" width="20" customWidth="1"/>
    <col min="12" max="12" width="1.81640625" customWidth="1"/>
    <col min="13" max="13" width="18.54296875" customWidth="1"/>
    <col min="14" max="14" width="9.54296875" customWidth="1"/>
    <col min="15" max="15" width="2.453125" customWidth="1"/>
    <col min="16" max="26" width="10.81640625" customWidth="1"/>
  </cols>
  <sheetData>
    <row r="1" spans="1:26" ht="18" customHeight="1" x14ac:dyDescent="0.25">
      <c r="A1" s="63"/>
      <c r="B1" s="1697" t="s">
        <v>378</v>
      </c>
      <c r="C1" s="1698"/>
      <c r="D1" s="1699"/>
      <c r="E1" s="63"/>
      <c r="F1" s="63"/>
      <c r="G1" s="63"/>
      <c r="H1" s="63"/>
      <c r="I1" s="63"/>
      <c r="J1" s="63"/>
      <c r="K1" s="63"/>
      <c r="L1" s="63"/>
      <c r="M1" s="63"/>
      <c r="N1" s="63"/>
      <c r="O1" s="63"/>
      <c r="P1" s="3"/>
      <c r="Q1" s="3"/>
      <c r="R1" s="3"/>
      <c r="S1" s="3"/>
      <c r="T1" s="3"/>
      <c r="U1" s="3"/>
      <c r="V1" s="3"/>
      <c r="W1" s="3"/>
      <c r="X1" s="3"/>
      <c r="Y1" s="3"/>
      <c r="Z1" s="3"/>
    </row>
    <row r="2" spans="1:26" ht="18" customHeight="1" thickBot="1" x14ac:dyDescent="0.35">
      <c r="A2" s="1424"/>
      <c r="B2" s="1991" t="s">
        <v>944</v>
      </c>
      <c r="C2" s="1992"/>
      <c r="D2" s="1992"/>
      <c r="E2" s="1993"/>
      <c r="F2" s="1994" t="str">
        <f>IF(NomOrg="","",NomOrg)</f>
        <v/>
      </c>
      <c r="G2" s="1715"/>
      <c r="H2" s="1715"/>
      <c r="I2" s="1715"/>
      <c r="J2" s="1715"/>
      <c r="K2" s="1995"/>
      <c r="L2" s="1996" t="str">
        <f>CONCATENATE("Pages ",LEFT('Table des matières'!$K$28,2)," - ",LEFT('Table des matières'!$K$28,2)+1)</f>
        <v>Pages 33 - 34</v>
      </c>
      <c r="M2" s="1734"/>
      <c r="N2" s="688" t="str">
        <f>IF(PageDerniere="","",CONCATENATE("sur ",PageDerniere))</f>
        <v>sur 46</v>
      </c>
      <c r="O2" s="1425"/>
      <c r="P2" s="3"/>
      <c r="Q2" s="3"/>
      <c r="R2" s="3"/>
      <c r="S2" s="3"/>
      <c r="T2" s="3"/>
      <c r="U2" s="3"/>
      <c r="V2" s="3"/>
      <c r="W2" s="3"/>
      <c r="X2" s="3"/>
      <c r="Y2" s="3"/>
      <c r="Z2" s="3"/>
    </row>
    <row r="3" spans="1:26" ht="18" customHeight="1" x14ac:dyDescent="0.25">
      <c r="A3" s="1182"/>
      <c r="B3" s="1997" t="s">
        <v>950</v>
      </c>
      <c r="C3" s="1907"/>
      <c r="D3" s="1907"/>
      <c r="E3" s="1998"/>
      <c r="F3" s="1999" t="str">
        <f>IF(NomProjet="","",NomProjet)</f>
        <v/>
      </c>
      <c r="G3" s="1683"/>
      <c r="H3" s="1684"/>
      <c r="I3" s="1427" t="s">
        <v>951</v>
      </c>
      <c r="J3" s="101"/>
      <c r="K3" s="1349" t="str">
        <f>IF(NoProjet="","",NoProjet)</f>
        <v/>
      </c>
      <c r="L3" s="720"/>
      <c r="M3" s="1427" t="str">
        <f>VersionDoc</f>
        <v>V260301</v>
      </c>
      <c r="N3" s="720"/>
      <c r="O3" s="101"/>
      <c r="P3" s="3"/>
      <c r="Q3" s="3"/>
      <c r="R3" s="3"/>
      <c r="S3" s="3"/>
      <c r="T3" s="3"/>
      <c r="U3" s="3"/>
      <c r="V3" s="3"/>
      <c r="W3" s="3"/>
      <c r="X3" s="3"/>
      <c r="Y3" s="3"/>
      <c r="Z3" s="3"/>
    </row>
    <row r="4" spans="1:26" ht="14.5" customHeight="1" x14ac:dyDescent="0.35">
      <c r="A4" s="34"/>
      <c r="B4" s="103"/>
      <c r="C4" s="34"/>
      <c r="D4" s="34"/>
      <c r="E4" s="34"/>
      <c r="F4" s="38"/>
      <c r="G4" s="38"/>
      <c r="H4" s="34"/>
      <c r="I4" s="34"/>
      <c r="J4" s="34"/>
      <c r="K4" s="34"/>
      <c r="L4" s="720"/>
      <c r="M4" s="720"/>
      <c r="N4" s="720"/>
      <c r="O4" s="34"/>
      <c r="P4" s="3"/>
      <c r="Q4" s="3"/>
      <c r="R4" s="3"/>
      <c r="S4" s="3"/>
      <c r="T4" s="3"/>
      <c r="U4" s="3"/>
      <c r="V4" s="3"/>
      <c r="W4" s="3"/>
      <c r="X4" s="3"/>
      <c r="Y4" s="3"/>
      <c r="Z4" s="3"/>
    </row>
    <row r="5" spans="1:26" ht="18" customHeight="1" x14ac:dyDescent="0.35">
      <c r="A5" s="34"/>
      <c r="B5" s="472" t="s">
        <v>1409</v>
      </c>
      <c r="C5" s="34"/>
      <c r="D5" s="34"/>
      <c r="E5" s="34"/>
      <c r="F5" s="38"/>
      <c r="G5" s="38"/>
      <c r="H5" s="34"/>
      <c r="I5" s="34"/>
      <c r="J5" s="34"/>
      <c r="K5" s="34"/>
      <c r="L5" s="720"/>
      <c r="M5" s="720"/>
      <c r="N5" s="720"/>
      <c r="O5" s="34"/>
      <c r="P5" s="3"/>
      <c r="Q5" s="3"/>
      <c r="R5" s="3"/>
      <c r="S5" s="3"/>
      <c r="T5" s="3"/>
      <c r="U5" s="3"/>
      <c r="V5" s="3"/>
      <c r="W5" s="3"/>
      <c r="X5" s="3"/>
      <c r="Y5" s="3"/>
      <c r="Z5" s="3"/>
    </row>
    <row r="6" spans="1:26" ht="18" customHeight="1" x14ac:dyDescent="0.25">
      <c r="A6" s="39"/>
      <c r="B6" s="1221" t="s">
        <v>1133</v>
      </c>
      <c r="C6" s="39"/>
      <c r="D6" s="39"/>
      <c r="E6" s="39"/>
      <c r="F6" s="1162" t="str">
        <f>IF(DateFinAF="","",DateFinAF)</f>
        <v/>
      </c>
      <c r="G6" s="465"/>
      <c r="H6" s="39"/>
      <c r="I6" s="39"/>
      <c r="J6" s="39"/>
      <c r="K6" s="39"/>
      <c r="L6" s="732"/>
      <c r="M6" s="882"/>
      <c r="N6" s="732"/>
      <c r="O6" s="39"/>
      <c r="P6" s="3"/>
      <c r="Q6" s="3"/>
      <c r="R6" s="3"/>
      <c r="S6" s="3"/>
      <c r="T6" s="3"/>
      <c r="U6" s="3"/>
      <c r="V6" s="3"/>
      <c r="W6" s="3"/>
      <c r="X6" s="3"/>
      <c r="Y6" s="3"/>
      <c r="Z6" s="3"/>
    </row>
    <row r="7" spans="1:26" ht="10" customHeight="1" x14ac:dyDescent="0.25">
      <c r="A7" s="34"/>
      <c r="B7" s="34"/>
      <c r="C7" s="34"/>
      <c r="D7" s="34"/>
      <c r="E7" s="34"/>
      <c r="F7" s="34"/>
      <c r="G7" s="34"/>
      <c r="H7" s="34"/>
      <c r="I7" s="720"/>
      <c r="J7" s="34"/>
      <c r="K7" s="720"/>
      <c r="L7" s="720"/>
      <c r="M7" s="720"/>
      <c r="N7" s="720"/>
      <c r="O7" s="34"/>
      <c r="P7" s="3"/>
      <c r="Q7" s="3"/>
      <c r="R7" s="3"/>
      <c r="S7" s="3"/>
      <c r="T7" s="3"/>
      <c r="U7" s="3"/>
      <c r="V7" s="3"/>
      <c r="W7" s="3"/>
      <c r="X7" s="3"/>
      <c r="Y7" s="3"/>
      <c r="Z7" s="3"/>
    </row>
    <row r="8" spans="1:26" ht="22.5" customHeight="1" x14ac:dyDescent="0.3">
      <c r="A8" s="34"/>
      <c r="B8" s="113"/>
      <c r="C8" s="34"/>
      <c r="D8" s="34"/>
      <c r="E8" s="34"/>
      <c r="F8" s="34"/>
      <c r="G8" s="34"/>
      <c r="H8" s="34"/>
      <c r="I8" s="1988" t="str">
        <f>CONCATENATE(" Résultats financiers en terme de liquidités ",IF(DateFinAF="","",YEAR(DateFinAF)))</f>
        <v xml:space="preserve"> Résultats financiers en terme de liquidités </v>
      </c>
      <c r="J8" s="39"/>
      <c r="K8" s="1988" t="str">
        <f>CONCATENATE(" Budget ",IF(DateFinAF="","",YEAR(DateFinAF)))</f>
        <v xml:space="preserve"> Budget </v>
      </c>
      <c r="L8" s="720"/>
      <c r="M8" s="1989" t="s">
        <v>1410</v>
      </c>
      <c r="N8" s="1990"/>
      <c r="O8" s="34"/>
      <c r="P8" s="3"/>
      <c r="Q8" s="3"/>
      <c r="R8" s="3"/>
      <c r="S8" s="3"/>
      <c r="T8" s="3"/>
      <c r="U8" s="3"/>
      <c r="V8" s="3"/>
      <c r="W8" s="3"/>
      <c r="X8" s="3"/>
      <c r="Y8" s="3"/>
      <c r="Z8" s="3"/>
    </row>
    <row r="9" spans="1:26" ht="21.65" customHeight="1" thickBot="1" x14ac:dyDescent="0.4">
      <c r="A9" s="34"/>
      <c r="B9" s="3"/>
      <c r="C9" s="34"/>
      <c r="D9" s="34"/>
      <c r="E9" s="38"/>
      <c r="F9" s="38"/>
      <c r="G9" s="38"/>
      <c r="H9" s="34"/>
      <c r="I9" s="1981"/>
      <c r="J9" s="316"/>
      <c r="K9" s="1981"/>
      <c r="L9" s="473"/>
      <c r="M9" s="474" t="s">
        <v>1411</v>
      </c>
      <c r="N9" s="474" t="s">
        <v>1412</v>
      </c>
      <c r="O9" s="347"/>
      <c r="P9" s="3"/>
      <c r="Q9" s="3"/>
      <c r="R9" s="3"/>
      <c r="S9" s="3"/>
      <c r="T9" s="3"/>
      <c r="U9" s="3"/>
      <c r="V9" s="3"/>
      <c r="W9" s="3"/>
      <c r="X9" s="3"/>
      <c r="Y9" s="3"/>
      <c r="Z9" s="3"/>
    </row>
    <row r="10" spans="1:26" ht="6.75" customHeight="1" x14ac:dyDescent="0.35">
      <c r="A10" s="34"/>
      <c r="B10" s="103"/>
      <c r="C10" s="34"/>
      <c r="D10" s="34"/>
      <c r="E10" s="38"/>
      <c r="F10" s="38"/>
      <c r="G10" s="38"/>
      <c r="H10" s="34"/>
      <c r="I10" s="737"/>
      <c r="J10" s="869"/>
      <c r="K10" s="737"/>
      <c r="L10" s="720"/>
      <c r="M10" s="1156"/>
      <c r="N10" s="1156"/>
      <c r="O10" s="347"/>
      <c r="P10" s="3"/>
      <c r="Q10" s="3"/>
      <c r="R10" s="3"/>
      <c r="S10" s="3"/>
      <c r="T10" s="3"/>
      <c r="U10" s="3"/>
      <c r="V10" s="3"/>
      <c r="W10" s="3"/>
      <c r="X10" s="3"/>
      <c r="Y10" s="3"/>
      <c r="Z10" s="3"/>
    </row>
    <row r="11" spans="1:26" ht="18" customHeight="1" x14ac:dyDescent="0.4">
      <c r="A11" s="1128"/>
      <c r="B11" s="113"/>
      <c r="C11" s="348" t="s">
        <v>1012</v>
      </c>
      <c r="D11" s="111"/>
      <c r="E11" s="47"/>
      <c r="F11" s="47"/>
      <c r="G11" s="120"/>
      <c r="H11" s="1133"/>
      <c r="I11" s="264"/>
      <c r="J11" s="347"/>
      <c r="K11" s="47"/>
      <c r="L11" s="720"/>
      <c r="M11" s="1156"/>
      <c r="N11" s="1156"/>
      <c r="O11" s="347"/>
      <c r="P11" s="3"/>
      <c r="Q11" s="3"/>
      <c r="R11" s="3"/>
      <c r="S11" s="3"/>
      <c r="T11" s="3"/>
      <c r="U11" s="3"/>
      <c r="V11" s="3"/>
      <c r="W11" s="3"/>
      <c r="X11" s="3"/>
      <c r="Y11" s="3"/>
      <c r="Z11" s="3"/>
    </row>
    <row r="12" spans="1:26" ht="6.75" customHeight="1" thickBot="1" x14ac:dyDescent="0.35">
      <c r="A12" s="1133"/>
      <c r="B12" s="1221"/>
      <c r="C12" s="1133"/>
      <c r="D12" s="1133"/>
      <c r="E12" s="115"/>
      <c r="F12" s="115"/>
      <c r="G12" s="115"/>
      <c r="H12" s="1133"/>
      <c r="I12" s="164"/>
      <c r="J12" s="347"/>
      <c r="K12" s="1285"/>
      <c r="L12" s="720"/>
      <c r="M12" s="1156"/>
      <c r="N12" s="1156"/>
      <c r="O12" s="347"/>
      <c r="P12" s="3"/>
      <c r="Q12" s="3"/>
      <c r="R12" s="3"/>
      <c r="S12" s="3"/>
      <c r="T12" s="3"/>
      <c r="U12" s="3"/>
      <c r="V12" s="3"/>
      <c r="W12" s="3"/>
      <c r="X12" s="3"/>
      <c r="Y12" s="3"/>
      <c r="Z12" s="3"/>
    </row>
    <row r="13" spans="1:26" ht="18" customHeight="1" thickBot="1" x14ac:dyDescent="0.35">
      <c r="A13" s="727"/>
      <c r="B13" s="1309">
        <v>41100</v>
      </c>
      <c r="C13" s="1170"/>
      <c r="D13" s="1170" t="s">
        <v>625</v>
      </c>
      <c r="E13" s="669"/>
      <c r="F13" s="669"/>
      <c r="G13" s="669"/>
      <c r="H13" s="1170"/>
      <c r="I13" s="1187">
        <f>SUM(I14:I19)</f>
        <v>0</v>
      </c>
      <c r="J13" s="1187"/>
      <c r="K13" s="1187">
        <f>SUM(K14:K19)</f>
        <v>0</v>
      </c>
      <c r="L13" s="919"/>
      <c r="M13" s="1428"/>
      <c r="N13" s="1429"/>
      <c r="O13" s="868"/>
      <c r="P13" s="3"/>
      <c r="Q13" s="3"/>
      <c r="R13" s="3"/>
      <c r="S13" s="3"/>
      <c r="T13" s="3"/>
      <c r="U13" s="3"/>
      <c r="V13" s="3"/>
      <c r="W13" s="3"/>
      <c r="X13" s="3"/>
      <c r="Y13" s="3"/>
      <c r="Z13" s="3"/>
    </row>
    <row r="14" spans="1:26" ht="18" customHeight="1" outlineLevel="1" thickBot="1" x14ac:dyDescent="0.3">
      <c r="A14" s="1430"/>
      <c r="B14" s="1431">
        <v>41110</v>
      </c>
      <c r="C14" s="1432"/>
      <c r="D14" s="1432"/>
      <c r="E14" s="1291" t="s">
        <v>627</v>
      </c>
      <c r="F14" s="475"/>
      <c r="G14" s="475"/>
      <c r="H14" s="475"/>
      <c r="I14" s="1433">
        <f>IF('Annexe A'!$M15=0,0,'Annexe A'!$M15)</f>
        <v>0</v>
      </c>
      <c r="J14" s="476"/>
      <c r="K14" s="1434"/>
      <c r="L14" s="476"/>
      <c r="M14" s="1435">
        <f t="shared" ref="M14:M23" si="0">SUM(-K14,I14)</f>
        <v>0</v>
      </c>
      <c r="N14" s="1436" t="str">
        <f t="shared" ref="N14:N21" si="1">IF(OR($K14=0,$K14=""),"",($I14-$K14)/$K14)</f>
        <v/>
      </c>
      <c r="O14" s="915"/>
      <c r="P14" s="3"/>
      <c r="Q14" s="3"/>
      <c r="R14" s="3"/>
      <c r="S14" s="3"/>
      <c r="T14" s="3"/>
      <c r="U14" s="3"/>
      <c r="V14" s="3"/>
      <c r="W14" s="3"/>
      <c r="X14" s="3"/>
      <c r="Y14" s="3"/>
      <c r="Z14" s="3"/>
    </row>
    <row r="15" spans="1:26" ht="18" customHeight="1" outlineLevel="1" thickBot="1" x14ac:dyDescent="0.3">
      <c r="A15" s="1437"/>
      <c r="B15" s="1300">
        <v>41120</v>
      </c>
      <c r="C15" s="1301"/>
      <c r="D15" s="1301"/>
      <c r="E15" s="1301" t="s">
        <v>629</v>
      </c>
      <c r="F15" s="357"/>
      <c r="G15" s="357"/>
      <c r="H15" s="357"/>
      <c r="I15" s="1388">
        <f>IF('Annexe A'!$M16=0,0,'Annexe A'!$M16)</f>
        <v>0</v>
      </c>
      <c r="J15" s="358"/>
      <c r="K15" s="1298"/>
      <c r="L15" s="358"/>
      <c r="M15" s="1438">
        <f t="shared" si="0"/>
        <v>0</v>
      </c>
      <c r="N15" s="1439" t="str">
        <f t="shared" si="1"/>
        <v/>
      </c>
      <c r="O15" s="915"/>
      <c r="P15" s="3"/>
      <c r="Q15" s="3"/>
      <c r="R15" s="3"/>
      <c r="S15" s="3"/>
      <c r="T15" s="3"/>
      <c r="U15" s="3"/>
      <c r="V15" s="3"/>
      <c r="W15" s="3"/>
      <c r="X15" s="3"/>
      <c r="Y15" s="3"/>
      <c r="Z15" s="3"/>
    </row>
    <row r="16" spans="1:26" ht="18" customHeight="1" outlineLevel="1" thickBot="1" x14ac:dyDescent="0.3">
      <c r="A16" s="1437"/>
      <c r="B16" s="1300">
        <v>41130</v>
      </c>
      <c r="C16" s="1301"/>
      <c r="D16" s="1301"/>
      <c r="E16" s="1301" t="s">
        <v>1413</v>
      </c>
      <c r="F16" s="357"/>
      <c r="G16" s="357"/>
      <c r="H16" s="357"/>
      <c r="I16" s="1388">
        <f>IF('Annexe A'!$M17=0,0,'Annexe A'!$M17)</f>
        <v>0</v>
      </c>
      <c r="J16" s="358"/>
      <c r="K16" s="1298"/>
      <c r="L16" s="358"/>
      <c r="M16" s="1438">
        <f t="shared" si="0"/>
        <v>0</v>
      </c>
      <c r="N16" s="1439" t="str">
        <f t="shared" si="1"/>
        <v/>
      </c>
      <c r="O16" s="915"/>
      <c r="P16" s="3"/>
      <c r="Q16" s="3"/>
      <c r="R16" s="3"/>
      <c r="S16" s="3"/>
      <c r="T16" s="3"/>
      <c r="U16" s="3"/>
      <c r="V16" s="3"/>
      <c r="W16" s="3"/>
      <c r="X16" s="3"/>
      <c r="Y16" s="3"/>
      <c r="Z16" s="3"/>
    </row>
    <row r="17" spans="1:26" ht="18" customHeight="1" outlineLevel="1" thickBot="1" x14ac:dyDescent="0.3">
      <c r="A17" s="1437"/>
      <c r="B17" s="1300">
        <v>41140</v>
      </c>
      <c r="C17" s="1301"/>
      <c r="D17" s="1301"/>
      <c r="E17" s="1301" t="s">
        <v>633</v>
      </c>
      <c r="F17" s="357"/>
      <c r="G17" s="357"/>
      <c r="H17" s="357"/>
      <c r="I17" s="1388">
        <f>IF('Annexe A'!$M18=0,0,'Annexe A'!$M18)</f>
        <v>0</v>
      </c>
      <c r="J17" s="358"/>
      <c r="K17" s="1298"/>
      <c r="L17" s="358"/>
      <c r="M17" s="1438">
        <f t="shared" si="0"/>
        <v>0</v>
      </c>
      <c r="N17" s="1439" t="str">
        <f t="shared" si="1"/>
        <v/>
      </c>
      <c r="O17" s="915"/>
      <c r="P17" s="3"/>
      <c r="Q17" s="3"/>
      <c r="R17" s="3"/>
      <c r="S17" s="3"/>
      <c r="T17" s="3"/>
      <c r="U17" s="3"/>
      <c r="V17" s="3"/>
      <c r="W17" s="3"/>
      <c r="X17" s="3"/>
      <c r="Y17" s="3"/>
      <c r="Z17" s="3"/>
    </row>
    <row r="18" spans="1:26" ht="18" customHeight="1" outlineLevel="1" thickBot="1" x14ac:dyDescent="0.3">
      <c r="A18" s="1440"/>
      <c r="B18" s="1441">
        <v>41150</v>
      </c>
      <c r="C18" s="1442"/>
      <c r="D18" s="1442"/>
      <c r="E18" s="1442" t="s">
        <v>1414</v>
      </c>
      <c r="F18" s="477"/>
      <c r="G18" s="1116"/>
      <c r="H18" s="1116"/>
      <c r="I18" s="1443">
        <f>IF('Annexe A'!$M19=0,0,'Annexe A'!$M19)</f>
        <v>0</v>
      </c>
      <c r="J18" s="1117"/>
      <c r="K18" s="478"/>
      <c r="L18" s="1117"/>
      <c r="M18" s="1438"/>
      <c r="N18" s="1444"/>
      <c r="O18" s="915"/>
      <c r="P18" s="3"/>
      <c r="Q18" s="3"/>
      <c r="R18" s="3"/>
      <c r="S18" s="3"/>
      <c r="T18" s="3"/>
      <c r="U18" s="3"/>
      <c r="V18" s="3"/>
      <c r="W18" s="3"/>
      <c r="X18" s="3"/>
      <c r="Y18" s="3"/>
      <c r="Z18" s="3"/>
    </row>
    <row r="19" spans="1:26" ht="18" customHeight="1" outlineLevel="1" thickBot="1" x14ac:dyDescent="0.3">
      <c r="A19" s="1445"/>
      <c r="B19" s="1441">
        <v>41160</v>
      </c>
      <c r="C19" s="1442"/>
      <c r="D19" s="1442"/>
      <c r="E19" s="1442" t="s">
        <v>637</v>
      </c>
      <c r="F19" s="477"/>
      <c r="G19" s="477"/>
      <c r="H19" s="477"/>
      <c r="I19" s="1443">
        <f>IF('Annexe A'!$M20=0,0,'Annexe A'!$M20)</f>
        <v>0</v>
      </c>
      <c r="J19" s="478"/>
      <c r="K19" s="478"/>
      <c r="L19" s="478"/>
      <c r="M19" s="1446"/>
      <c r="N19" s="1447"/>
      <c r="O19" s="915"/>
      <c r="P19" s="3"/>
      <c r="Q19" s="3"/>
      <c r="R19" s="3"/>
      <c r="S19" s="3"/>
      <c r="T19" s="3"/>
      <c r="U19" s="3"/>
      <c r="V19" s="3"/>
      <c r="W19" s="3"/>
      <c r="X19" s="3"/>
      <c r="Y19" s="3"/>
      <c r="Z19" s="3"/>
    </row>
    <row r="20" spans="1:26" ht="18" customHeight="1" thickBot="1" x14ac:dyDescent="0.35">
      <c r="A20" s="1182"/>
      <c r="B20" s="1307">
        <v>41200</v>
      </c>
      <c r="C20" s="1182"/>
      <c r="D20" s="1182" t="s">
        <v>639</v>
      </c>
      <c r="E20" s="761"/>
      <c r="F20" s="761"/>
      <c r="G20" s="761"/>
      <c r="H20" s="1182"/>
      <c r="I20" s="1308">
        <f>IF('Annexe A'!$M$21=0,0,'Annexe A'!$M$21)</f>
        <v>0</v>
      </c>
      <c r="J20" s="920"/>
      <c r="K20" s="1168"/>
      <c r="L20" s="883"/>
      <c r="M20" s="1276">
        <f t="shared" si="0"/>
        <v>0</v>
      </c>
      <c r="N20" s="1448" t="str">
        <f t="shared" si="1"/>
        <v/>
      </c>
      <c r="O20" s="868"/>
      <c r="P20" s="3"/>
      <c r="Q20" s="3"/>
      <c r="R20" s="3"/>
      <c r="S20" s="3"/>
      <c r="T20" s="3"/>
      <c r="U20" s="3"/>
      <c r="V20" s="3"/>
      <c r="W20" s="3"/>
      <c r="X20" s="3"/>
      <c r="Y20" s="3"/>
      <c r="Z20" s="3"/>
    </row>
    <row r="21" spans="1:26" ht="18" customHeight="1" thickBot="1" x14ac:dyDescent="0.35">
      <c r="A21" s="48"/>
      <c r="B21" s="1221">
        <v>41300</v>
      </c>
      <c r="C21" s="1133"/>
      <c r="D21" s="1133" t="s">
        <v>641</v>
      </c>
      <c r="E21" s="115"/>
      <c r="F21" s="115"/>
      <c r="G21" s="115"/>
      <c r="H21" s="1133"/>
      <c r="I21" s="1244">
        <f>IF('Annexe A'!$M$22=0,0,'Annexe A'!$M$22)</f>
        <v>0</v>
      </c>
      <c r="J21" s="479"/>
      <c r="K21" s="1185"/>
      <c r="L21" s="882"/>
      <c r="M21" s="1449">
        <f t="shared" si="0"/>
        <v>0</v>
      </c>
      <c r="N21" s="1450" t="str">
        <f t="shared" si="1"/>
        <v/>
      </c>
      <c r="O21" s="868"/>
      <c r="P21" s="3"/>
      <c r="Q21" s="3"/>
      <c r="R21" s="3"/>
      <c r="S21" s="3"/>
      <c r="T21" s="3"/>
      <c r="U21" s="3"/>
      <c r="V21" s="3"/>
      <c r="W21" s="3"/>
      <c r="X21" s="3"/>
      <c r="Y21" s="3"/>
      <c r="Z21" s="3"/>
    </row>
    <row r="22" spans="1:26" ht="18" customHeight="1" thickBot="1" x14ac:dyDescent="0.35">
      <c r="A22" s="48"/>
      <c r="B22" s="1221">
        <v>41400</v>
      </c>
      <c r="C22" s="1133"/>
      <c r="D22" s="1133" t="s">
        <v>645</v>
      </c>
      <c r="E22" s="115"/>
      <c r="F22" s="115"/>
      <c r="G22" s="115"/>
      <c r="H22" s="1133"/>
      <c r="I22" s="1244">
        <f>IF('Annexe A'!$M$23=0,0,'Annexe A'!$M$23)</f>
        <v>0</v>
      </c>
      <c r="J22" s="479"/>
      <c r="K22" s="1185"/>
      <c r="L22" s="882"/>
      <c r="M22" s="1449">
        <f t="shared" si="0"/>
        <v>0</v>
      </c>
      <c r="N22" s="1450"/>
      <c r="O22" s="868"/>
      <c r="P22" s="3"/>
      <c r="Q22" s="3"/>
      <c r="R22" s="3"/>
      <c r="S22" s="3"/>
      <c r="T22" s="3"/>
      <c r="U22" s="3"/>
      <c r="V22" s="3"/>
      <c r="W22" s="3"/>
      <c r="X22" s="3"/>
      <c r="Y22" s="3"/>
      <c r="Z22" s="3"/>
    </row>
    <row r="23" spans="1:26" ht="18" customHeight="1" thickBot="1" x14ac:dyDescent="0.35">
      <c r="A23" s="1133"/>
      <c r="B23" s="1221">
        <v>41500</v>
      </c>
      <c r="C23" s="1133"/>
      <c r="D23" s="1133" t="s">
        <v>643</v>
      </c>
      <c r="E23" s="115"/>
      <c r="F23" s="115"/>
      <c r="G23" s="115"/>
      <c r="H23" s="1133"/>
      <c r="I23" s="1244">
        <f>IF('Annexe A'!$M$24=0,0,'Annexe A'!$M$24)</f>
        <v>0</v>
      </c>
      <c r="J23" s="479"/>
      <c r="K23" s="1185"/>
      <c r="L23" s="882"/>
      <c r="M23" s="1449">
        <f t="shared" si="0"/>
        <v>0</v>
      </c>
      <c r="N23" s="1450" t="str">
        <f>IF(OR($K23=0,$K23=""),"",($I23-$K23)/$K23)</f>
        <v/>
      </c>
      <c r="O23" s="868"/>
      <c r="P23" s="3"/>
      <c r="Q23" s="3"/>
      <c r="R23" s="3"/>
      <c r="S23" s="3"/>
      <c r="T23" s="3"/>
      <c r="U23" s="3"/>
      <c r="V23" s="3"/>
      <c r="W23" s="3"/>
      <c r="X23" s="3"/>
      <c r="Y23" s="3"/>
      <c r="Z23" s="3"/>
    </row>
    <row r="24" spans="1:26" ht="18" customHeight="1" thickBot="1" x14ac:dyDescent="0.35">
      <c r="A24" s="48"/>
      <c r="B24" s="284">
        <v>41000</v>
      </c>
      <c r="C24" s="48"/>
      <c r="D24" s="48" t="s">
        <v>1406</v>
      </c>
      <c r="E24" s="115"/>
      <c r="F24" s="115"/>
      <c r="G24" s="115"/>
      <c r="H24" s="48"/>
      <c r="I24" s="164">
        <f>SUM(I13,I20,I21,I22,I23)</f>
        <v>0</v>
      </c>
      <c r="J24" s="164"/>
      <c r="K24" s="164">
        <f>SUM(K13,K20,K21,K22,K23)</f>
        <v>0</v>
      </c>
      <c r="L24" s="164"/>
      <c r="M24" s="164"/>
      <c r="N24" s="480"/>
      <c r="O24" s="868"/>
      <c r="P24" s="3"/>
      <c r="Q24" s="3"/>
      <c r="R24" s="3"/>
      <c r="S24" s="3"/>
      <c r="T24" s="3"/>
      <c r="U24" s="3"/>
      <c r="V24" s="3"/>
      <c r="W24" s="3"/>
      <c r="X24" s="3"/>
      <c r="Y24" s="3"/>
      <c r="Z24" s="3"/>
    </row>
    <row r="25" spans="1:26" ht="6.75" customHeight="1" thickBot="1" x14ac:dyDescent="0.35">
      <c r="A25" s="1133"/>
      <c r="B25" s="1221"/>
      <c r="C25" s="1133"/>
      <c r="D25" s="1133"/>
      <c r="E25" s="115"/>
      <c r="F25" s="115"/>
      <c r="G25" s="115"/>
      <c r="H25" s="1133"/>
      <c r="I25" s="1184"/>
      <c r="J25" s="479"/>
      <c r="K25" s="1184"/>
      <c r="L25" s="882"/>
      <c r="M25" s="1449"/>
      <c r="N25" s="1450"/>
      <c r="O25" s="868"/>
      <c r="P25" s="3"/>
      <c r="Q25" s="3"/>
      <c r="R25" s="3"/>
      <c r="S25" s="3"/>
      <c r="T25" s="3"/>
      <c r="U25" s="3"/>
      <c r="V25" s="3"/>
      <c r="W25" s="3"/>
      <c r="X25" s="3"/>
      <c r="Y25" s="3"/>
      <c r="Z25" s="3"/>
    </row>
    <row r="26" spans="1:26" ht="18" customHeight="1" thickBot="1" x14ac:dyDescent="0.35">
      <c r="A26" s="1133"/>
      <c r="B26" s="1221">
        <v>42100</v>
      </c>
      <c r="C26" s="1133"/>
      <c r="D26" s="1133" t="s">
        <v>648</v>
      </c>
      <c r="E26" s="115"/>
      <c r="F26" s="115"/>
      <c r="G26" s="115"/>
      <c r="H26" s="1133"/>
      <c r="I26" s="1308">
        <f>IF('Annexe A'!$M$27=0,0,'Annexe A'!$M$27)</f>
        <v>0</v>
      </c>
      <c r="J26" s="479"/>
      <c r="K26" s="882"/>
      <c r="L26" s="882"/>
      <c r="M26" s="1449">
        <f t="shared" ref="M26:M42" si="2">SUM(-K26,I26)</f>
        <v>0</v>
      </c>
      <c r="N26" s="1450"/>
      <c r="O26" s="868"/>
      <c r="P26" s="3"/>
      <c r="Q26" s="3"/>
      <c r="R26" s="3"/>
      <c r="S26" s="3"/>
      <c r="T26" s="3"/>
      <c r="U26" s="3"/>
      <c r="V26" s="3"/>
      <c r="W26" s="3"/>
      <c r="X26" s="3"/>
      <c r="Y26" s="3"/>
      <c r="Z26" s="3"/>
    </row>
    <row r="27" spans="1:26" ht="18" customHeight="1" thickBot="1" x14ac:dyDescent="0.35">
      <c r="A27" s="1133"/>
      <c r="B27" s="1221">
        <v>42200</v>
      </c>
      <c r="C27" s="1133"/>
      <c r="D27" s="1133" t="s">
        <v>654</v>
      </c>
      <c r="E27" s="115"/>
      <c r="F27" s="115"/>
      <c r="G27" s="115"/>
      <c r="H27" s="1133"/>
      <c r="I27" s="1308">
        <f>IF('Annexe A'!$M$30=0,0,'Annexe A'!$M$30)</f>
        <v>0</v>
      </c>
      <c r="J27" s="479"/>
      <c r="K27" s="1168"/>
      <c r="L27" s="882"/>
      <c r="M27" s="1449">
        <f t="shared" si="2"/>
        <v>0</v>
      </c>
      <c r="N27" s="1450" t="str">
        <f>IF(OR($K27=0,$K27=""),"",($I27-$K27)/$K27)</f>
        <v/>
      </c>
      <c r="O27" s="868"/>
      <c r="P27" s="3"/>
      <c r="Q27" s="3"/>
      <c r="R27" s="3"/>
      <c r="S27" s="3"/>
      <c r="T27" s="3"/>
      <c r="U27" s="3"/>
      <c r="V27" s="3"/>
      <c r="W27" s="3"/>
      <c r="X27" s="3"/>
      <c r="Y27" s="3"/>
      <c r="Z27" s="3"/>
    </row>
    <row r="28" spans="1:26" ht="18" customHeight="1" thickBot="1" x14ac:dyDescent="0.35">
      <c r="A28" s="1133"/>
      <c r="B28" s="1221">
        <v>42400</v>
      </c>
      <c r="C28" s="1133"/>
      <c r="D28" s="1133" t="s">
        <v>658</v>
      </c>
      <c r="E28" s="115"/>
      <c r="F28" s="115"/>
      <c r="G28" s="115"/>
      <c r="H28" s="1133"/>
      <c r="I28" s="1308">
        <f>IF('Annexe A'!$M$31=0,0,'Annexe A'!$M$31)</f>
        <v>0</v>
      </c>
      <c r="J28" s="479"/>
      <c r="K28" s="1168"/>
      <c r="L28" s="882"/>
      <c r="M28" s="1449">
        <f t="shared" si="2"/>
        <v>0</v>
      </c>
      <c r="N28" s="1450" t="str">
        <f>IF(OR($K28=0,$K28=""),"",($I28-$K28)/$K28)</f>
        <v/>
      </c>
      <c r="O28" s="868"/>
      <c r="P28" s="3"/>
      <c r="Q28" s="3"/>
      <c r="R28" s="3"/>
      <c r="S28" s="3"/>
      <c r="T28" s="3"/>
      <c r="U28" s="3"/>
      <c r="V28" s="3"/>
      <c r="W28" s="3"/>
      <c r="X28" s="3"/>
      <c r="Y28" s="3"/>
      <c r="Z28" s="3"/>
    </row>
    <row r="29" spans="1:26" ht="18" customHeight="1" thickBot="1" x14ac:dyDescent="0.35">
      <c r="A29" s="1133"/>
      <c r="B29" s="1221">
        <v>42600</v>
      </c>
      <c r="C29" s="1133"/>
      <c r="D29" s="1133" t="s">
        <v>659</v>
      </c>
      <c r="E29" s="115"/>
      <c r="F29" s="115"/>
      <c r="G29" s="115"/>
      <c r="H29" s="1133"/>
      <c r="I29" s="1308">
        <f>IF('Annexe A'!$M$32=0,0,'Annexe A'!$M$32)</f>
        <v>0</v>
      </c>
      <c r="J29" s="479"/>
      <c r="K29" s="1168"/>
      <c r="L29" s="882"/>
      <c r="M29" s="1449">
        <f t="shared" si="2"/>
        <v>0</v>
      </c>
      <c r="N29" s="1450" t="str">
        <f>IF(OR($K29=0,$K29=""),"",($I29-$K29)/$K29)</f>
        <v/>
      </c>
      <c r="O29" s="868"/>
      <c r="P29" s="3"/>
      <c r="Q29" s="3"/>
      <c r="R29" s="3"/>
      <c r="S29" s="3"/>
      <c r="T29" s="3"/>
      <c r="U29" s="3"/>
      <c r="V29" s="3"/>
      <c r="W29" s="3"/>
      <c r="X29" s="3"/>
      <c r="Y29" s="3"/>
      <c r="Z29" s="3"/>
    </row>
    <row r="30" spans="1:26" ht="18" customHeight="1" thickBot="1" x14ac:dyDescent="0.35">
      <c r="A30" s="48"/>
      <c r="B30" s="284">
        <v>42000</v>
      </c>
      <c r="C30" s="48"/>
      <c r="D30" s="48" t="s">
        <v>646</v>
      </c>
      <c r="E30" s="115"/>
      <c r="F30" s="115"/>
      <c r="G30" s="115"/>
      <c r="H30" s="48"/>
      <c r="I30" s="164">
        <f>SUM(I26,I27,I28,I29)</f>
        <v>0</v>
      </c>
      <c r="J30" s="164"/>
      <c r="K30" s="164">
        <f>SUM(K26,K27,K28,K29)</f>
        <v>0</v>
      </c>
      <c r="L30" s="164"/>
      <c r="M30" s="481">
        <f t="shared" si="2"/>
        <v>0</v>
      </c>
      <c r="N30" s="480" t="str">
        <f>IF(OR($K30=0,$K30=""),"",($I30-$K30)/$K30)</f>
        <v/>
      </c>
      <c r="O30" s="868"/>
      <c r="P30" s="3"/>
      <c r="Q30" s="3"/>
      <c r="R30" s="3"/>
      <c r="S30" s="3"/>
      <c r="T30" s="3"/>
      <c r="U30" s="3"/>
      <c r="V30" s="3"/>
      <c r="W30" s="3"/>
      <c r="X30" s="3"/>
      <c r="Y30" s="3"/>
      <c r="Z30" s="3"/>
    </row>
    <row r="31" spans="1:26" ht="6.75" customHeight="1" thickBot="1" x14ac:dyDescent="0.35">
      <c r="A31" s="1133"/>
      <c r="B31" s="1221"/>
      <c r="C31" s="1133"/>
      <c r="D31" s="1133"/>
      <c r="E31" s="115"/>
      <c r="F31" s="115"/>
      <c r="G31" s="115"/>
      <c r="H31" s="1133"/>
      <c r="I31" s="1184"/>
      <c r="J31" s="479"/>
      <c r="K31" s="1184"/>
      <c r="L31" s="882"/>
      <c r="M31" s="1449">
        <f t="shared" si="2"/>
        <v>0</v>
      </c>
      <c r="N31" s="1450"/>
      <c r="O31" s="868"/>
      <c r="P31" s="3"/>
      <c r="Q31" s="3"/>
      <c r="R31" s="3"/>
      <c r="S31" s="3"/>
      <c r="T31" s="3"/>
      <c r="U31" s="3"/>
      <c r="V31" s="3"/>
      <c r="W31" s="3"/>
      <c r="X31" s="3"/>
      <c r="Y31" s="3"/>
      <c r="Z31" s="3"/>
    </row>
    <row r="32" spans="1:26" ht="18" customHeight="1" thickBot="1" x14ac:dyDescent="0.35">
      <c r="A32" s="1133"/>
      <c r="B32" s="1221">
        <v>43100</v>
      </c>
      <c r="C32" s="1133"/>
      <c r="D32" s="1133" t="s">
        <v>661</v>
      </c>
      <c r="E32" s="115"/>
      <c r="F32" s="115"/>
      <c r="G32" s="115"/>
      <c r="H32" s="1133"/>
      <c r="I32" s="1308">
        <f>IF('Annexe A'!$M$35=0,0,'Annexe A'!$M$35)</f>
        <v>0</v>
      </c>
      <c r="J32" s="479"/>
      <c r="K32" s="1168"/>
      <c r="L32" s="882"/>
      <c r="M32" s="1449">
        <f t="shared" si="2"/>
        <v>0</v>
      </c>
      <c r="N32" s="1450" t="str">
        <f t="shared" ref="N32:N42" si="3">IF(OR($K32=0,$K32=""),"",($I32-$K32)/$K32)</f>
        <v/>
      </c>
      <c r="O32" s="868"/>
      <c r="P32" s="3"/>
      <c r="Q32" s="3"/>
      <c r="R32" s="3"/>
      <c r="S32" s="3"/>
      <c r="T32" s="3"/>
      <c r="U32" s="3"/>
      <c r="V32" s="3"/>
      <c r="W32" s="3"/>
      <c r="X32" s="3"/>
      <c r="Y32" s="3"/>
      <c r="Z32" s="3"/>
    </row>
    <row r="33" spans="1:26" ht="18" customHeight="1" thickBot="1" x14ac:dyDescent="0.35">
      <c r="A33" s="1170"/>
      <c r="B33" s="1309">
        <v>43200</v>
      </c>
      <c r="C33" s="1170"/>
      <c r="D33" s="1170" t="s">
        <v>663</v>
      </c>
      <c r="E33" s="669"/>
      <c r="F33" s="669"/>
      <c r="G33" s="669"/>
      <c r="H33" s="1170"/>
      <c r="I33" s="1187">
        <f>SUM(I34,I35)</f>
        <v>0</v>
      </c>
      <c r="J33" s="1187"/>
      <c r="K33" s="1187">
        <f>SUM(K34,K35)</f>
        <v>0</v>
      </c>
      <c r="L33" s="882"/>
      <c r="M33" s="1449">
        <f t="shared" si="2"/>
        <v>0</v>
      </c>
      <c r="N33" s="1450" t="str">
        <f t="shared" si="3"/>
        <v/>
      </c>
      <c r="O33" s="482"/>
      <c r="P33" s="3"/>
      <c r="Q33" s="3"/>
      <c r="R33" s="3"/>
      <c r="S33" s="3"/>
      <c r="T33" s="3"/>
      <c r="U33" s="3"/>
      <c r="V33" s="3"/>
      <c r="W33" s="3"/>
      <c r="X33" s="3"/>
      <c r="Y33" s="3"/>
      <c r="Z33" s="3"/>
    </row>
    <row r="34" spans="1:26" ht="18" customHeight="1" outlineLevel="1" thickBot="1" x14ac:dyDescent="0.3">
      <c r="A34" s="1299"/>
      <c r="B34" s="1300">
        <v>43210</v>
      </c>
      <c r="C34" s="1301"/>
      <c r="D34" s="1301"/>
      <c r="E34" s="1301" t="s">
        <v>665</v>
      </c>
      <c r="F34" s="357"/>
      <c r="G34" s="357"/>
      <c r="H34" s="357"/>
      <c r="I34" s="1388">
        <f>IF('Annexe A'!$M$37=0,0,'Annexe A'!$M$37)</f>
        <v>0</v>
      </c>
      <c r="J34" s="358"/>
      <c r="K34" s="1298"/>
      <c r="L34" s="358"/>
      <c r="M34" s="1438">
        <f t="shared" si="2"/>
        <v>0</v>
      </c>
      <c r="N34" s="358" t="str">
        <f t="shared" si="3"/>
        <v/>
      </c>
      <c r="O34" s="915"/>
      <c r="P34" s="3"/>
      <c r="Q34" s="3"/>
      <c r="R34" s="3"/>
      <c r="S34" s="3"/>
      <c r="T34" s="3"/>
      <c r="U34" s="3"/>
      <c r="V34" s="3"/>
      <c r="W34" s="3"/>
      <c r="X34" s="3"/>
      <c r="Y34" s="3"/>
      <c r="Z34" s="3"/>
    </row>
    <row r="35" spans="1:26" ht="18" customHeight="1" outlineLevel="1" thickBot="1" x14ac:dyDescent="0.3">
      <c r="A35" s="1299"/>
      <c r="B35" s="1300">
        <v>43230</v>
      </c>
      <c r="C35" s="1301"/>
      <c r="D35" s="1301"/>
      <c r="E35" s="1301" t="s">
        <v>675</v>
      </c>
      <c r="F35" s="357"/>
      <c r="G35" s="357"/>
      <c r="H35" s="357"/>
      <c r="I35" s="1388">
        <f>IF('Annexe A'!$M$45=0,0,'Annexe A'!$M$45)</f>
        <v>0</v>
      </c>
      <c r="J35" s="358"/>
      <c r="K35" s="1298"/>
      <c r="L35" s="358"/>
      <c r="M35" s="1438">
        <f t="shared" si="2"/>
        <v>0</v>
      </c>
      <c r="N35" s="358" t="str">
        <f t="shared" si="3"/>
        <v/>
      </c>
      <c r="O35" s="915"/>
      <c r="P35" s="3"/>
      <c r="Q35" s="3"/>
      <c r="R35" s="3"/>
      <c r="S35" s="3"/>
      <c r="T35" s="3"/>
      <c r="U35" s="3"/>
      <c r="V35" s="3"/>
      <c r="W35" s="3"/>
      <c r="X35" s="3"/>
      <c r="Y35" s="3"/>
      <c r="Z35" s="3"/>
    </row>
    <row r="36" spans="1:26" ht="18" customHeight="1" thickBot="1" x14ac:dyDescent="0.35">
      <c r="A36" s="1133"/>
      <c r="B36" s="1221">
        <v>43400</v>
      </c>
      <c r="C36" s="1133"/>
      <c r="D36" s="1133" t="s">
        <v>679</v>
      </c>
      <c r="E36" s="115"/>
      <c r="F36" s="115"/>
      <c r="G36" s="115"/>
      <c r="H36" s="1133"/>
      <c r="I36" s="1308">
        <f>IF('Annexe A'!$M$47=0,0,'Annexe A'!$M$47)</f>
        <v>0</v>
      </c>
      <c r="J36" s="479"/>
      <c r="K36" s="1168"/>
      <c r="L36" s="882"/>
      <c r="M36" s="1449">
        <f t="shared" si="2"/>
        <v>0</v>
      </c>
      <c r="N36" s="1450" t="str">
        <f t="shared" si="3"/>
        <v/>
      </c>
      <c r="O36" s="868"/>
      <c r="P36" s="3"/>
      <c r="Q36" s="3"/>
      <c r="R36" s="3"/>
      <c r="S36" s="3"/>
      <c r="T36" s="3"/>
      <c r="U36" s="3"/>
      <c r="V36" s="3"/>
      <c r="W36" s="3"/>
      <c r="X36" s="3"/>
      <c r="Y36" s="3"/>
      <c r="Z36" s="3"/>
    </row>
    <row r="37" spans="1:26" ht="18" customHeight="1" thickBot="1" x14ac:dyDescent="0.35">
      <c r="A37" s="1133"/>
      <c r="B37" s="1221">
        <v>43500</v>
      </c>
      <c r="C37" s="1133"/>
      <c r="D37" s="1133" t="s">
        <v>681</v>
      </c>
      <c r="E37" s="115"/>
      <c r="F37" s="115"/>
      <c r="G37" s="115"/>
      <c r="H37" s="1133"/>
      <c r="I37" s="1308">
        <f>IF('Annexe A'!$M$48=0,0,'Annexe A'!$M$48)</f>
        <v>0</v>
      </c>
      <c r="J37" s="479"/>
      <c r="K37" s="1168"/>
      <c r="L37" s="882"/>
      <c r="M37" s="1449">
        <f t="shared" si="2"/>
        <v>0</v>
      </c>
      <c r="N37" s="1450" t="str">
        <f t="shared" si="3"/>
        <v/>
      </c>
      <c r="O37" s="868"/>
      <c r="P37" s="3"/>
      <c r="Q37" s="3"/>
      <c r="R37" s="3"/>
      <c r="S37" s="3"/>
      <c r="T37" s="3"/>
      <c r="U37" s="3"/>
      <c r="V37" s="3"/>
      <c r="W37" s="3"/>
      <c r="X37" s="3"/>
      <c r="Y37" s="3"/>
      <c r="Z37" s="3"/>
    </row>
    <row r="38" spans="1:26" ht="18" customHeight="1" thickBot="1" x14ac:dyDescent="0.35">
      <c r="A38" s="1133"/>
      <c r="B38" s="1221">
        <v>43600</v>
      </c>
      <c r="C38" s="1133"/>
      <c r="D38" s="1133" t="s">
        <v>683</v>
      </c>
      <c r="E38" s="115"/>
      <c r="F38" s="115"/>
      <c r="G38" s="115"/>
      <c r="H38" s="1133"/>
      <c r="I38" s="1308">
        <f>IF('Annexe A'!$M$49=0,0,'Annexe A'!$M$49)</f>
        <v>0</v>
      </c>
      <c r="J38" s="479"/>
      <c r="K38" s="1168"/>
      <c r="L38" s="882"/>
      <c r="M38" s="1449">
        <f t="shared" si="2"/>
        <v>0</v>
      </c>
      <c r="N38" s="1450" t="str">
        <f t="shared" si="3"/>
        <v/>
      </c>
      <c r="O38" s="868"/>
      <c r="P38" s="3"/>
      <c r="Q38" s="3"/>
      <c r="R38" s="3"/>
      <c r="S38" s="3"/>
      <c r="T38" s="3"/>
      <c r="U38" s="3"/>
      <c r="V38" s="3"/>
      <c r="W38" s="3"/>
      <c r="X38" s="3"/>
      <c r="Y38" s="3"/>
      <c r="Z38" s="3"/>
    </row>
    <row r="39" spans="1:26" ht="18" customHeight="1" thickBot="1" x14ac:dyDescent="0.35">
      <c r="A39" s="1133"/>
      <c r="B39" s="1221">
        <v>43700</v>
      </c>
      <c r="C39" s="1133"/>
      <c r="D39" s="1133" t="s">
        <v>685</v>
      </c>
      <c r="E39" s="115"/>
      <c r="F39" s="115"/>
      <c r="G39" s="115"/>
      <c r="H39" s="1133"/>
      <c r="I39" s="1308">
        <f>IF('Annexe A'!$M$50=0,0,'Annexe A'!$M$50)</f>
        <v>0</v>
      </c>
      <c r="J39" s="479"/>
      <c r="K39" s="1168"/>
      <c r="L39" s="882"/>
      <c r="M39" s="1449">
        <f t="shared" si="2"/>
        <v>0</v>
      </c>
      <c r="N39" s="1450" t="str">
        <f t="shared" si="3"/>
        <v/>
      </c>
      <c r="O39" s="868"/>
      <c r="P39" s="3"/>
      <c r="Q39" s="3"/>
      <c r="R39" s="3"/>
      <c r="S39" s="3"/>
      <c r="T39" s="3"/>
      <c r="U39" s="3"/>
      <c r="V39" s="3"/>
      <c r="W39" s="3"/>
      <c r="X39" s="3"/>
      <c r="Y39" s="3"/>
      <c r="Z39" s="3"/>
    </row>
    <row r="40" spans="1:26" ht="18" customHeight="1" thickBot="1" x14ac:dyDescent="0.3">
      <c r="A40" s="1170"/>
      <c r="B40" s="1309">
        <v>43900</v>
      </c>
      <c r="C40" s="1170"/>
      <c r="D40" s="1170" t="s">
        <v>686</v>
      </c>
      <c r="E40" s="669"/>
      <c r="F40" s="669"/>
      <c r="G40" s="669"/>
      <c r="H40" s="1170"/>
      <c r="I40" s="1187">
        <f>SUM(I41)</f>
        <v>0</v>
      </c>
      <c r="J40" s="1187"/>
      <c r="K40" s="1187">
        <f>SUM(K41)</f>
        <v>0</v>
      </c>
      <c r="L40" s="882"/>
      <c r="M40" s="1449">
        <f t="shared" si="2"/>
        <v>0</v>
      </c>
      <c r="N40" s="1450" t="str">
        <f t="shared" si="3"/>
        <v/>
      </c>
      <c r="O40" s="1451"/>
      <c r="P40" s="3"/>
      <c r="Q40" s="3"/>
      <c r="R40" s="3"/>
      <c r="S40" s="3"/>
      <c r="T40" s="3"/>
      <c r="U40" s="3"/>
      <c r="V40" s="3"/>
      <c r="W40" s="3"/>
      <c r="X40" s="3"/>
      <c r="Y40" s="3"/>
      <c r="Z40" s="3"/>
    </row>
    <row r="41" spans="1:26" ht="18" customHeight="1" outlineLevel="1" thickBot="1" x14ac:dyDescent="0.3">
      <c r="A41" s="1299"/>
      <c r="B41" s="1300">
        <v>43910</v>
      </c>
      <c r="C41" s="1301"/>
      <c r="D41" s="1301"/>
      <c r="E41" s="1301" t="s">
        <v>688</v>
      </c>
      <c r="F41" s="357"/>
      <c r="G41" s="357"/>
      <c r="H41" s="357"/>
      <c r="I41" s="1388">
        <f>IF('Annexe A'!$M$52=0,0,'Annexe A'!$M$52)</f>
        <v>0</v>
      </c>
      <c r="J41" s="358"/>
      <c r="K41" s="1298"/>
      <c r="L41" s="358"/>
      <c r="M41" s="1438">
        <f t="shared" si="2"/>
        <v>0</v>
      </c>
      <c r="N41" s="358" t="str">
        <f t="shared" si="3"/>
        <v/>
      </c>
      <c r="O41" s="915"/>
      <c r="P41" s="3"/>
      <c r="Q41" s="3"/>
      <c r="R41" s="3"/>
      <c r="S41" s="3"/>
      <c r="T41" s="3"/>
      <c r="U41" s="3"/>
      <c r="V41" s="3"/>
      <c r="W41" s="3"/>
      <c r="X41" s="3"/>
      <c r="Y41" s="3"/>
      <c r="Z41" s="3"/>
    </row>
    <row r="42" spans="1:26" ht="18" customHeight="1" thickBot="1" x14ac:dyDescent="0.3">
      <c r="A42" s="760"/>
      <c r="B42" s="871">
        <v>43000</v>
      </c>
      <c r="C42" s="760"/>
      <c r="D42" s="760" t="s">
        <v>660</v>
      </c>
      <c r="E42" s="761"/>
      <c r="F42" s="761"/>
      <c r="G42" s="761"/>
      <c r="H42" s="760"/>
      <c r="I42" s="763">
        <f>SUM(I32,I33,I36,I37,I38,I39,I40)</f>
        <v>0</v>
      </c>
      <c r="J42" s="763"/>
      <c r="K42" s="763">
        <f>SUM(K32,K33,K36,K37,K38,K39,K40)</f>
        <v>0</v>
      </c>
      <c r="L42" s="763"/>
      <c r="M42" s="921">
        <f t="shared" si="2"/>
        <v>0</v>
      </c>
      <c r="N42" s="480" t="str">
        <f t="shared" si="3"/>
        <v/>
      </c>
      <c r="O42" s="922"/>
      <c r="P42" s="3"/>
      <c r="Q42" s="3"/>
      <c r="R42" s="3"/>
      <c r="S42" s="3"/>
      <c r="T42" s="3"/>
      <c r="U42" s="3"/>
      <c r="V42" s="3"/>
      <c r="W42" s="3"/>
      <c r="X42" s="3"/>
      <c r="Y42" s="3"/>
      <c r="Z42" s="3"/>
    </row>
    <row r="43" spans="1:26" ht="6.75" customHeight="1" thickBot="1" x14ac:dyDescent="0.35">
      <c r="A43" s="1133"/>
      <c r="B43" s="1221"/>
      <c r="C43" s="1133"/>
      <c r="D43" s="1133"/>
      <c r="E43" s="115"/>
      <c r="F43" s="115"/>
      <c r="G43" s="115"/>
      <c r="H43" s="1133"/>
      <c r="I43" s="1184"/>
      <c r="J43" s="479"/>
      <c r="K43" s="1184"/>
      <c r="L43" s="882"/>
      <c r="M43" s="1449"/>
      <c r="N43" s="1450"/>
      <c r="O43" s="868"/>
      <c r="P43" s="3"/>
      <c r="Q43" s="3"/>
      <c r="R43" s="3"/>
      <c r="S43" s="3"/>
      <c r="T43" s="3"/>
      <c r="U43" s="3"/>
      <c r="V43" s="3"/>
      <c r="W43" s="3"/>
      <c r="X43" s="3"/>
      <c r="Y43" s="3"/>
      <c r="Z43" s="3"/>
    </row>
    <row r="44" spans="1:26" ht="18" customHeight="1" thickBot="1" x14ac:dyDescent="0.35">
      <c r="A44" s="1133"/>
      <c r="B44" s="1221">
        <v>46100</v>
      </c>
      <c r="C44" s="1133"/>
      <c r="D44" s="1133" t="s">
        <v>704</v>
      </c>
      <c r="E44" s="115"/>
      <c r="F44" s="115"/>
      <c r="G44" s="115"/>
      <c r="H44" s="1133"/>
      <c r="I44" s="1308">
        <f>IF('Annexe A'!$M$66=0,0,'Annexe A'!$M$66)</f>
        <v>0</v>
      </c>
      <c r="J44" s="479"/>
      <c r="K44" s="1168"/>
      <c r="L44" s="882"/>
      <c r="M44" s="1449">
        <f t="shared" ref="M44:M52" si="4">SUM(-K44,I44)</f>
        <v>0</v>
      </c>
      <c r="N44" s="1450" t="str">
        <f t="shared" ref="N44:N52" si="5">IF(OR($K44=0,$K44=""),"",($I44-$K44)/$K44)</f>
        <v/>
      </c>
      <c r="O44" s="868"/>
      <c r="P44" s="3"/>
      <c r="Q44" s="3"/>
      <c r="R44" s="3"/>
      <c r="S44" s="3"/>
      <c r="T44" s="3"/>
      <c r="U44" s="3"/>
      <c r="V44" s="3"/>
      <c r="W44" s="3"/>
      <c r="X44" s="3"/>
      <c r="Y44" s="3"/>
      <c r="Z44" s="3"/>
    </row>
    <row r="45" spans="1:26" ht="18" customHeight="1" thickBot="1" x14ac:dyDescent="0.35">
      <c r="A45" s="1133"/>
      <c r="B45" s="1221">
        <v>46200</v>
      </c>
      <c r="C45" s="1133"/>
      <c r="D45" s="1133" t="s">
        <v>706</v>
      </c>
      <c r="E45" s="115"/>
      <c r="F45" s="115"/>
      <c r="G45" s="115"/>
      <c r="H45" s="1133"/>
      <c r="I45" s="1308">
        <f>IF('Annexe A'!$M$67=0,0,'Annexe A'!$M$67)</f>
        <v>0</v>
      </c>
      <c r="J45" s="479"/>
      <c r="K45" s="1168"/>
      <c r="L45" s="882"/>
      <c r="M45" s="1449">
        <f t="shared" si="4"/>
        <v>0</v>
      </c>
      <c r="N45" s="1450" t="str">
        <f t="shared" si="5"/>
        <v/>
      </c>
      <c r="O45" s="868"/>
      <c r="P45" s="3"/>
      <c r="Q45" s="3"/>
      <c r="R45" s="3"/>
      <c r="S45" s="3"/>
      <c r="T45" s="3"/>
      <c r="U45" s="3"/>
      <c r="V45" s="3"/>
      <c r="W45" s="3"/>
      <c r="X45" s="3"/>
      <c r="Y45" s="3"/>
      <c r="Z45" s="3"/>
    </row>
    <row r="46" spans="1:26" ht="18" customHeight="1" thickBot="1" x14ac:dyDescent="0.35">
      <c r="A46" s="1133"/>
      <c r="B46" s="1221">
        <v>46300</v>
      </c>
      <c r="C46" s="1133"/>
      <c r="D46" s="1133" t="s">
        <v>708</v>
      </c>
      <c r="E46" s="115"/>
      <c r="F46" s="115"/>
      <c r="G46" s="115"/>
      <c r="H46" s="1133"/>
      <c r="I46" s="1308">
        <f>IF('Annexe A'!$M$68=0,0,'Annexe A'!$M$68)</f>
        <v>0</v>
      </c>
      <c r="J46" s="479"/>
      <c r="K46" s="1168"/>
      <c r="L46" s="882"/>
      <c r="M46" s="1449">
        <f t="shared" si="4"/>
        <v>0</v>
      </c>
      <c r="N46" s="1450" t="str">
        <f t="shared" si="5"/>
        <v/>
      </c>
      <c r="O46" s="868"/>
      <c r="P46" s="3"/>
      <c r="Q46" s="3"/>
      <c r="R46" s="3"/>
      <c r="S46" s="3"/>
      <c r="T46" s="3"/>
      <c r="U46" s="3"/>
      <c r="V46" s="3"/>
      <c r="W46" s="3"/>
      <c r="X46" s="3"/>
      <c r="Y46" s="3"/>
      <c r="Z46" s="3"/>
    </row>
    <row r="47" spans="1:26" ht="18" customHeight="1" thickBot="1" x14ac:dyDescent="0.35">
      <c r="A47" s="1133"/>
      <c r="B47" s="1221">
        <v>46400</v>
      </c>
      <c r="C47" s="1133"/>
      <c r="D47" s="1133" t="s">
        <v>710</v>
      </c>
      <c r="E47" s="115"/>
      <c r="F47" s="115"/>
      <c r="G47" s="115"/>
      <c r="H47" s="1133"/>
      <c r="I47" s="1308">
        <f>IF('Annexe A'!$M$69=0,0,'Annexe A'!$M$69)</f>
        <v>0</v>
      </c>
      <c r="J47" s="479"/>
      <c r="K47" s="1168"/>
      <c r="L47" s="882"/>
      <c r="M47" s="1449">
        <f t="shared" si="4"/>
        <v>0</v>
      </c>
      <c r="N47" s="1450" t="str">
        <f t="shared" si="5"/>
        <v/>
      </c>
      <c r="O47" s="868"/>
      <c r="P47" s="3"/>
      <c r="Q47" s="3"/>
      <c r="R47" s="3"/>
      <c r="S47" s="3"/>
      <c r="T47" s="3"/>
      <c r="U47" s="3"/>
      <c r="V47" s="3"/>
      <c r="W47" s="3"/>
      <c r="X47" s="3"/>
      <c r="Y47" s="3"/>
      <c r="Z47" s="3"/>
    </row>
    <row r="48" spans="1:26" ht="18" customHeight="1" thickBot="1" x14ac:dyDescent="0.35">
      <c r="A48" s="1133"/>
      <c r="B48" s="1221">
        <v>46500</v>
      </c>
      <c r="C48" s="1133"/>
      <c r="D48" s="1133" t="s">
        <v>712</v>
      </c>
      <c r="E48" s="115"/>
      <c r="F48" s="115"/>
      <c r="G48" s="115"/>
      <c r="H48" s="1133"/>
      <c r="I48" s="1308">
        <f>IF('Annexe A'!$M$70=0,0,'Annexe A'!$M$70)</f>
        <v>0</v>
      </c>
      <c r="J48" s="479"/>
      <c r="K48" s="1168"/>
      <c r="L48" s="882"/>
      <c r="M48" s="1449">
        <f t="shared" si="4"/>
        <v>0</v>
      </c>
      <c r="N48" s="1450" t="str">
        <f t="shared" si="5"/>
        <v/>
      </c>
      <c r="O48" s="868"/>
      <c r="P48" s="3"/>
      <c r="Q48" s="3"/>
      <c r="R48" s="3"/>
      <c r="S48" s="3"/>
      <c r="T48" s="3"/>
      <c r="U48" s="3"/>
      <c r="V48" s="3"/>
      <c r="W48" s="3"/>
      <c r="X48" s="3"/>
      <c r="Y48" s="3"/>
      <c r="Z48" s="3"/>
    </row>
    <row r="49" spans="1:26" ht="18" customHeight="1" thickBot="1" x14ac:dyDescent="0.35">
      <c r="A49" s="1133"/>
      <c r="B49" s="1221">
        <v>46600</v>
      </c>
      <c r="C49" s="1133"/>
      <c r="D49" s="1133" t="s">
        <v>714</v>
      </c>
      <c r="E49" s="115"/>
      <c r="F49" s="115"/>
      <c r="G49" s="115"/>
      <c r="H49" s="1133"/>
      <c r="I49" s="1308">
        <f>IF('Annexe A'!$M$71=0,0,'Annexe A'!$M$71)</f>
        <v>0</v>
      </c>
      <c r="J49" s="479"/>
      <c r="K49" s="1168"/>
      <c r="L49" s="882"/>
      <c r="M49" s="1449">
        <f t="shared" si="4"/>
        <v>0</v>
      </c>
      <c r="N49" s="1450" t="str">
        <f t="shared" si="5"/>
        <v/>
      </c>
      <c r="O49" s="868"/>
      <c r="P49" s="3"/>
      <c r="Q49" s="3"/>
      <c r="R49" s="3"/>
      <c r="S49" s="3"/>
      <c r="T49" s="3"/>
      <c r="U49" s="3"/>
      <c r="V49" s="3"/>
      <c r="W49" s="3"/>
      <c r="X49" s="3"/>
      <c r="Y49" s="3"/>
      <c r="Z49" s="3"/>
    </row>
    <row r="50" spans="1:26" ht="18" customHeight="1" thickBot="1" x14ac:dyDescent="0.35">
      <c r="A50" s="1133"/>
      <c r="B50" s="1221">
        <v>46700</v>
      </c>
      <c r="C50" s="1133"/>
      <c r="D50" s="1133" t="s">
        <v>716</v>
      </c>
      <c r="E50" s="115"/>
      <c r="F50" s="115"/>
      <c r="G50" s="115"/>
      <c r="H50" s="1133"/>
      <c r="I50" s="1308">
        <f>IF('Annexe A'!$M$72=0,0,'Annexe A'!$M$72)</f>
        <v>0</v>
      </c>
      <c r="J50" s="479"/>
      <c r="K50" s="1168"/>
      <c r="L50" s="882"/>
      <c r="M50" s="1449">
        <f t="shared" si="4"/>
        <v>0</v>
      </c>
      <c r="N50" s="1450" t="str">
        <f t="shared" si="5"/>
        <v/>
      </c>
      <c r="O50" s="868"/>
      <c r="P50" s="3"/>
      <c r="Q50" s="3"/>
      <c r="R50" s="3"/>
      <c r="S50" s="3"/>
      <c r="T50" s="3"/>
      <c r="U50" s="3"/>
      <c r="V50" s="3"/>
      <c r="W50" s="3"/>
      <c r="X50" s="3"/>
      <c r="Y50" s="3"/>
      <c r="Z50" s="3"/>
    </row>
    <row r="51" spans="1:26" ht="18" customHeight="1" thickBot="1" x14ac:dyDescent="0.35">
      <c r="A51" s="1133"/>
      <c r="B51" s="1221">
        <v>46800</v>
      </c>
      <c r="C51" s="1133"/>
      <c r="D51" s="1133" t="s">
        <v>718</v>
      </c>
      <c r="E51" s="115"/>
      <c r="F51" s="115"/>
      <c r="G51" s="115"/>
      <c r="H51" s="1133"/>
      <c r="I51" s="1308">
        <f>IF('Annexe A'!$M$73=0,0,'Annexe A'!$M$73)</f>
        <v>0</v>
      </c>
      <c r="J51" s="479"/>
      <c r="K51" s="1168"/>
      <c r="L51" s="882"/>
      <c r="M51" s="1449">
        <f t="shared" si="4"/>
        <v>0</v>
      </c>
      <c r="N51" s="1450" t="str">
        <f t="shared" si="5"/>
        <v/>
      </c>
      <c r="O51" s="868"/>
      <c r="P51" s="3"/>
      <c r="Q51" s="3"/>
      <c r="R51" s="3"/>
      <c r="S51" s="3"/>
      <c r="T51" s="3"/>
      <c r="U51" s="3"/>
      <c r="V51" s="3"/>
      <c r="W51" s="3"/>
      <c r="X51" s="3"/>
      <c r="Y51" s="3"/>
      <c r="Z51" s="3"/>
    </row>
    <row r="52" spans="1:26" ht="18" customHeight="1" thickBot="1" x14ac:dyDescent="0.3">
      <c r="A52" s="1133"/>
      <c r="B52" s="284">
        <v>46000</v>
      </c>
      <c r="C52" s="48"/>
      <c r="D52" s="48" t="s">
        <v>703</v>
      </c>
      <c r="E52" s="115"/>
      <c r="F52" s="115"/>
      <c r="G52" s="115"/>
      <c r="H52" s="1133"/>
      <c r="I52" s="164">
        <f>SUM(I44:I51)</f>
        <v>0</v>
      </c>
      <c r="J52" s="164"/>
      <c r="K52" s="164">
        <f>SUM(K44:K51)</f>
        <v>0</v>
      </c>
      <c r="L52" s="882"/>
      <c r="M52" s="481">
        <f t="shared" si="4"/>
        <v>0</v>
      </c>
      <c r="N52" s="480" t="str">
        <f t="shared" si="5"/>
        <v/>
      </c>
      <c r="O52" s="922"/>
      <c r="P52" s="3"/>
      <c r="Q52" s="3"/>
      <c r="R52" s="3"/>
      <c r="S52" s="3"/>
      <c r="T52" s="3"/>
      <c r="U52" s="3"/>
      <c r="V52" s="3"/>
      <c r="W52" s="3"/>
      <c r="X52" s="3"/>
      <c r="Y52" s="3"/>
      <c r="Z52" s="3"/>
    </row>
    <row r="53" spans="1:26" ht="6.75" customHeight="1" thickBot="1" x14ac:dyDescent="0.35">
      <c r="A53" s="1133"/>
      <c r="B53" s="1221"/>
      <c r="C53" s="1133"/>
      <c r="D53" s="1133"/>
      <c r="E53" s="115"/>
      <c r="F53" s="115"/>
      <c r="G53" s="115"/>
      <c r="H53" s="1133"/>
      <c r="I53" s="1184"/>
      <c r="J53" s="479"/>
      <c r="K53" s="1184"/>
      <c r="L53" s="882"/>
      <c r="M53" s="1261"/>
      <c r="N53" s="480"/>
      <c r="O53" s="868"/>
      <c r="P53" s="3"/>
      <c r="Q53" s="3"/>
      <c r="R53" s="3"/>
      <c r="S53" s="3"/>
      <c r="T53" s="3"/>
      <c r="U53" s="3"/>
      <c r="V53" s="3"/>
      <c r="W53" s="3"/>
      <c r="X53" s="3"/>
      <c r="Y53" s="3"/>
      <c r="Z53" s="3"/>
    </row>
    <row r="54" spans="1:26" ht="18" customHeight="1" thickBot="1" x14ac:dyDescent="0.35">
      <c r="A54" s="1133"/>
      <c r="B54" s="1221">
        <v>47100</v>
      </c>
      <c r="C54" s="1133"/>
      <c r="D54" s="1133" t="s">
        <v>1407</v>
      </c>
      <c r="E54" s="115"/>
      <c r="F54" s="115"/>
      <c r="G54" s="115"/>
      <c r="H54" s="1133"/>
      <c r="I54" s="1308" t="str">
        <f>IF('Annexe F'!O65=0,0,'Annexe F'!O65)</f>
        <v/>
      </c>
      <c r="J54" s="479"/>
      <c r="K54" s="882"/>
      <c r="L54" s="882"/>
      <c r="M54" s="1449">
        <f>SUM(-K54,I54)</f>
        <v>0</v>
      </c>
      <c r="N54" s="1450" t="str">
        <f>IF(OR($K54=0,$K54=""),"",($I54-$K54)/$K54)</f>
        <v/>
      </c>
      <c r="O54" s="868"/>
      <c r="P54" s="3"/>
      <c r="Q54" s="3"/>
      <c r="R54" s="3"/>
      <c r="S54" s="3"/>
      <c r="T54" s="3"/>
      <c r="U54" s="3"/>
      <c r="V54" s="3"/>
      <c r="W54" s="3"/>
      <c r="X54" s="3"/>
      <c r="Y54" s="3"/>
      <c r="Z54" s="3"/>
    </row>
    <row r="55" spans="1:26" ht="18" customHeight="1" thickBot="1" x14ac:dyDescent="0.35">
      <c r="A55" s="1133"/>
      <c r="B55" s="1221">
        <v>47200</v>
      </c>
      <c r="C55" s="1133"/>
      <c r="D55" s="1133" t="s">
        <v>693</v>
      </c>
      <c r="E55" s="115"/>
      <c r="F55" s="115"/>
      <c r="G55" s="115"/>
      <c r="H55" s="1133"/>
      <c r="I55" s="1308" t="str">
        <f>IF('Annexe F'!O66=0,0,'Annexe F'!O66)</f>
        <v/>
      </c>
      <c r="J55" s="479"/>
      <c r="K55" s="882"/>
      <c r="L55" s="882"/>
      <c r="M55" s="1449">
        <f>SUM(-K55,I55)</f>
        <v>0</v>
      </c>
      <c r="N55" s="1450" t="str">
        <f>IF(OR($K55=0,$K55=""),"",($I55-$K55)/$K55)</f>
        <v/>
      </c>
      <c r="O55" s="868"/>
      <c r="P55" s="3"/>
      <c r="Q55" s="3"/>
      <c r="R55" s="3"/>
      <c r="S55" s="3"/>
      <c r="T55" s="3"/>
      <c r="U55" s="3"/>
      <c r="V55" s="3"/>
      <c r="W55" s="3"/>
      <c r="X55" s="3"/>
      <c r="Y55" s="3"/>
      <c r="Z55" s="3"/>
    </row>
    <row r="56" spans="1:26" ht="18" customHeight="1" thickBot="1" x14ac:dyDescent="0.35">
      <c r="A56" s="48"/>
      <c r="B56" s="284">
        <v>47000</v>
      </c>
      <c r="C56" s="48"/>
      <c r="D56" s="48" t="s">
        <v>690</v>
      </c>
      <c r="E56" s="115"/>
      <c r="F56" s="115"/>
      <c r="G56" s="115"/>
      <c r="H56" s="48"/>
      <c r="I56" s="164">
        <f>SUM(I54,I55)</f>
        <v>0</v>
      </c>
      <c r="J56" s="479"/>
      <c r="K56" s="164"/>
      <c r="L56" s="164"/>
      <c r="M56" s="481">
        <f>SUM(-K56,I56)</f>
        <v>0</v>
      </c>
      <c r="N56" s="1450" t="str">
        <f>IF(OR($K56=0,$K56=""),"",($I56-$K56)/$K56)</f>
        <v/>
      </c>
      <c r="O56" s="868"/>
      <c r="P56" s="3"/>
      <c r="Q56" s="3"/>
      <c r="R56" s="3"/>
      <c r="S56" s="3"/>
      <c r="T56" s="3"/>
      <c r="U56" s="3"/>
      <c r="V56" s="3"/>
      <c r="W56" s="3"/>
      <c r="X56" s="3"/>
      <c r="Y56" s="3"/>
      <c r="Z56" s="3"/>
    </row>
    <row r="57" spans="1:26" ht="8.25" customHeight="1" thickBot="1" x14ac:dyDescent="0.35">
      <c r="A57" s="1133"/>
      <c r="B57" s="1221"/>
      <c r="C57" s="1133"/>
      <c r="D57" s="1133"/>
      <c r="E57" s="115"/>
      <c r="F57" s="115"/>
      <c r="G57" s="115"/>
      <c r="H57" s="1133"/>
      <c r="I57" s="1184"/>
      <c r="J57" s="479"/>
      <c r="K57" s="1184"/>
      <c r="L57" s="882"/>
      <c r="M57" s="1261"/>
      <c r="N57" s="480"/>
      <c r="O57" s="868"/>
      <c r="P57" s="3"/>
      <c r="Q57" s="3"/>
      <c r="R57" s="3"/>
      <c r="S57" s="3"/>
      <c r="T57" s="3"/>
      <c r="U57" s="3"/>
      <c r="V57" s="3"/>
      <c r="W57" s="3"/>
      <c r="X57" s="3"/>
      <c r="Y57" s="3"/>
      <c r="Z57" s="3"/>
    </row>
    <row r="58" spans="1:26" ht="18" customHeight="1" thickBot="1" x14ac:dyDescent="0.3">
      <c r="A58" s="1133"/>
      <c r="B58" s="284">
        <v>40000</v>
      </c>
      <c r="C58" s="48" t="s">
        <v>1153</v>
      </c>
      <c r="D58" s="1133"/>
      <c r="E58" s="115"/>
      <c r="F58" s="115"/>
      <c r="G58" s="115"/>
      <c r="H58" s="1133"/>
      <c r="I58" s="164">
        <f>SUM(I24,I30,I42,I52,I56)</f>
        <v>0</v>
      </c>
      <c r="J58" s="164"/>
      <c r="K58" s="164">
        <f>SUM(K24,K30,K42,K52,K56)</f>
        <v>0</v>
      </c>
      <c r="L58" s="164"/>
      <c r="M58" s="164">
        <f>SUM(M24,M30,M42,M52,M56)</f>
        <v>0</v>
      </c>
      <c r="N58" s="480" t="str">
        <f>IF(OR($K58=0,$K58=""),"",($I58-$K58)/$K58)</f>
        <v/>
      </c>
      <c r="O58" s="922"/>
      <c r="P58" s="3"/>
      <c r="Q58" s="3"/>
      <c r="R58" s="3"/>
      <c r="S58" s="3"/>
      <c r="T58" s="3"/>
      <c r="U58" s="3"/>
      <c r="V58" s="3"/>
      <c r="W58" s="3"/>
      <c r="X58" s="3"/>
      <c r="Y58" s="3"/>
      <c r="Z58" s="3"/>
    </row>
    <row r="59" spans="1:26" ht="6.75" customHeight="1" thickBot="1" x14ac:dyDescent="0.3">
      <c r="A59" s="1133"/>
      <c r="B59" s="284"/>
      <c r="C59" s="48"/>
      <c r="D59" s="1133"/>
      <c r="E59" s="115"/>
      <c r="F59" s="115"/>
      <c r="G59" s="115"/>
      <c r="H59" s="115"/>
      <c r="I59" s="115"/>
      <c r="J59" s="115"/>
      <c r="K59" s="115"/>
      <c r="L59" s="115"/>
      <c r="M59" s="115"/>
      <c r="N59" s="115"/>
      <c r="O59" s="922"/>
      <c r="P59" s="3"/>
      <c r="Q59" s="3"/>
      <c r="R59" s="3"/>
      <c r="S59" s="3"/>
      <c r="T59" s="3"/>
      <c r="U59" s="3"/>
      <c r="V59" s="3"/>
      <c r="W59" s="3"/>
      <c r="X59" s="3"/>
      <c r="Y59" s="3"/>
      <c r="Z59" s="3"/>
    </row>
    <row r="60" spans="1:26" ht="6.75" customHeight="1" thickBot="1" x14ac:dyDescent="0.35">
      <c r="A60" s="1133"/>
      <c r="B60" s="1221"/>
      <c r="C60" s="1133"/>
      <c r="D60" s="1133"/>
      <c r="E60" s="115"/>
      <c r="F60" s="115"/>
      <c r="G60" s="115"/>
      <c r="H60" s="1133"/>
      <c r="I60" s="1184"/>
      <c r="J60" s="479"/>
      <c r="K60" s="1184"/>
      <c r="L60" s="882"/>
      <c r="M60" s="1449"/>
      <c r="N60" s="1450"/>
      <c r="O60" s="868"/>
      <c r="P60" s="3"/>
      <c r="Q60" s="3"/>
      <c r="R60" s="3"/>
      <c r="S60" s="3"/>
      <c r="T60" s="3"/>
      <c r="U60" s="3"/>
      <c r="V60" s="3"/>
      <c r="W60" s="3"/>
      <c r="X60" s="3"/>
      <c r="Y60" s="3"/>
      <c r="Z60" s="3"/>
    </row>
    <row r="61" spans="1:26" ht="18" customHeight="1" thickBot="1" x14ac:dyDescent="0.35">
      <c r="A61" s="48"/>
      <c r="B61" s="284"/>
      <c r="C61" s="365" t="s">
        <v>1013</v>
      </c>
      <c r="D61" s="48"/>
      <c r="E61" s="115"/>
      <c r="F61" s="115"/>
      <c r="G61" s="115"/>
      <c r="H61" s="48"/>
      <c r="I61" s="164"/>
      <c r="J61" s="479"/>
      <c r="K61" s="164"/>
      <c r="L61" s="882"/>
      <c r="M61" s="1449"/>
      <c r="N61" s="1450"/>
      <c r="O61" s="868"/>
      <c r="P61" s="3"/>
      <c r="Q61" s="3"/>
      <c r="R61" s="3"/>
      <c r="S61" s="3"/>
      <c r="T61" s="3"/>
      <c r="U61" s="3"/>
      <c r="V61" s="3"/>
      <c r="W61" s="3"/>
      <c r="X61" s="3"/>
      <c r="Y61" s="3"/>
      <c r="Z61" s="3"/>
    </row>
    <row r="62" spans="1:26" ht="9.65" customHeight="1" thickBot="1" x14ac:dyDescent="0.35">
      <c r="A62" s="1133"/>
      <c r="B62" s="1221"/>
      <c r="C62" s="1133"/>
      <c r="D62" s="1133"/>
      <c r="E62" s="115"/>
      <c r="F62" s="115"/>
      <c r="G62" s="115"/>
      <c r="H62" s="1133"/>
      <c r="I62" s="1184"/>
      <c r="J62" s="479"/>
      <c r="K62" s="1184"/>
      <c r="L62" s="882"/>
      <c r="M62" s="1449"/>
      <c r="N62" s="1450"/>
      <c r="O62" s="868"/>
      <c r="P62" s="3"/>
      <c r="Q62" s="3"/>
      <c r="R62" s="3"/>
      <c r="S62" s="3"/>
      <c r="T62" s="3"/>
      <c r="U62" s="3"/>
      <c r="V62" s="3"/>
      <c r="W62" s="3"/>
      <c r="X62" s="3"/>
      <c r="Y62" s="3"/>
      <c r="Z62" s="3"/>
    </row>
    <row r="63" spans="1:26" ht="18" customHeight="1" thickBot="1" x14ac:dyDescent="0.35">
      <c r="A63" s="1133"/>
      <c r="B63" s="1221">
        <v>51100</v>
      </c>
      <c r="C63" s="1133"/>
      <c r="D63" s="1133" t="s">
        <v>722</v>
      </c>
      <c r="E63" s="115"/>
      <c r="F63" s="115"/>
      <c r="G63" s="115"/>
      <c r="H63" s="1133"/>
      <c r="I63" s="1308">
        <f>IF('Annexe A'!$M$80=0,0,'Annexe A'!$M$80)</f>
        <v>0</v>
      </c>
      <c r="J63" s="479"/>
      <c r="K63" s="1168"/>
      <c r="L63" s="882"/>
      <c r="M63" s="1449">
        <f>SUM(-K63,I63)</f>
        <v>0</v>
      </c>
      <c r="N63" s="1450" t="str">
        <f t="shared" ref="N63:N77" si="6">IF(OR($K63=0,$K63=""),"",($I63-$K63)/$K63)</f>
        <v/>
      </c>
      <c r="O63" s="868"/>
      <c r="P63" s="3"/>
      <c r="Q63" s="3"/>
      <c r="R63" s="3"/>
      <c r="S63" s="3"/>
      <c r="T63" s="3"/>
      <c r="U63" s="3"/>
      <c r="V63" s="3"/>
      <c r="W63" s="3"/>
      <c r="X63" s="3"/>
      <c r="Y63" s="3"/>
      <c r="Z63" s="3"/>
    </row>
    <row r="64" spans="1:26" ht="18" customHeight="1" thickBot="1" x14ac:dyDescent="0.35">
      <c r="A64" s="1133"/>
      <c r="B64" s="1221">
        <v>51200</v>
      </c>
      <c r="C64" s="1133"/>
      <c r="D64" s="1133" t="s">
        <v>724</v>
      </c>
      <c r="E64" s="115"/>
      <c r="F64" s="115"/>
      <c r="G64" s="115"/>
      <c r="H64" s="1133"/>
      <c r="I64" s="1308">
        <f>IF('Annexe A'!$M$81=0,0,'Annexe A'!$M$81)</f>
        <v>0</v>
      </c>
      <c r="J64" s="479"/>
      <c r="K64" s="1168"/>
      <c r="L64" s="882"/>
      <c r="M64" s="1449">
        <f>SUM(-K64,I64)</f>
        <v>0</v>
      </c>
      <c r="N64" s="1450" t="str">
        <f t="shared" si="6"/>
        <v/>
      </c>
      <c r="O64" s="868"/>
      <c r="P64" s="3"/>
      <c r="Q64" s="3"/>
      <c r="R64" s="3"/>
      <c r="S64" s="3"/>
      <c r="T64" s="3"/>
      <c r="U64" s="3"/>
      <c r="V64" s="3"/>
      <c r="W64" s="3"/>
      <c r="X64" s="3"/>
      <c r="Y64" s="3"/>
      <c r="Z64" s="3"/>
    </row>
    <row r="65" spans="1:26" ht="18" customHeight="1" thickBot="1" x14ac:dyDescent="0.35">
      <c r="A65" s="1133"/>
      <c r="B65" s="1221">
        <v>51300</v>
      </c>
      <c r="C65" s="1133"/>
      <c r="D65" s="1133" t="s">
        <v>726</v>
      </c>
      <c r="E65" s="115"/>
      <c r="F65" s="115"/>
      <c r="G65" s="115"/>
      <c r="H65" s="1133"/>
      <c r="I65" s="1308">
        <f>IF('Annexe A'!$M$82=0,0,'Annexe A'!$M$82)</f>
        <v>0</v>
      </c>
      <c r="J65" s="479"/>
      <c r="K65" s="1168"/>
      <c r="L65" s="882"/>
      <c r="M65" s="1449">
        <f>SUM(-K65,I65)</f>
        <v>0</v>
      </c>
      <c r="N65" s="1450" t="str">
        <f t="shared" si="6"/>
        <v/>
      </c>
      <c r="O65" s="868"/>
      <c r="P65" s="3"/>
      <c r="Q65" s="3"/>
      <c r="R65" s="3"/>
      <c r="S65" s="3"/>
      <c r="T65" s="3"/>
      <c r="U65" s="3"/>
      <c r="V65" s="3"/>
      <c r="W65" s="3"/>
      <c r="X65" s="3"/>
      <c r="Y65" s="3"/>
      <c r="Z65" s="3"/>
    </row>
    <row r="66" spans="1:26" ht="18" customHeight="1" thickBot="1" x14ac:dyDescent="0.35">
      <c r="A66" s="1133"/>
      <c r="B66" s="1221">
        <v>51400</v>
      </c>
      <c r="C66" s="1133"/>
      <c r="D66" s="1133" t="s">
        <v>728</v>
      </c>
      <c r="E66" s="115"/>
      <c r="F66" s="115"/>
      <c r="G66" s="115"/>
      <c r="H66" s="1133"/>
      <c r="I66" s="1308">
        <f>IF('Annexe A'!$M$83=0,0,'Annexe A'!$M$83)</f>
        <v>0</v>
      </c>
      <c r="J66" s="479"/>
      <c r="K66" s="1168"/>
      <c r="L66" s="882"/>
      <c r="M66" s="1449">
        <f>SUM(-K66,I66)</f>
        <v>0</v>
      </c>
      <c r="N66" s="1450" t="str">
        <f t="shared" si="6"/>
        <v/>
      </c>
      <c r="O66" s="868"/>
      <c r="P66" s="3"/>
      <c r="Q66" s="3"/>
      <c r="R66" s="3"/>
      <c r="S66" s="3"/>
      <c r="T66" s="3"/>
      <c r="U66" s="3"/>
      <c r="V66" s="3"/>
      <c r="W66" s="3"/>
      <c r="X66" s="3"/>
      <c r="Y66" s="3"/>
      <c r="Z66" s="3"/>
    </row>
    <row r="67" spans="1:26" ht="18" customHeight="1" thickBot="1" x14ac:dyDescent="0.35">
      <c r="A67" s="48"/>
      <c r="B67" s="284">
        <v>51000</v>
      </c>
      <c r="C67" s="48"/>
      <c r="D67" s="48" t="s">
        <v>721</v>
      </c>
      <c r="E67" s="115"/>
      <c r="F67" s="115"/>
      <c r="G67" s="115"/>
      <c r="H67" s="48"/>
      <c r="I67" s="164">
        <f>SUM(I63:I66)</f>
        <v>0</v>
      </c>
      <c r="J67" s="479"/>
      <c r="K67" s="164">
        <f>SUM(K63:K66)</f>
        <v>0</v>
      </c>
      <c r="L67" s="164"/>
      <c r="M67" s="481">
        <f>SUM(-K67,I67)</f>
        <v>0</v>
      </c>
      <c r="N67" s="480" t="str">
        <f t="shared" si="6"/>
        <v/>
      </c>
      <c r="O67" s="868"/>
      <c r="P67" s="3"/>
      <c r="Q67" s="3"/>
      <c r="R67" s="3"/>
      <c r="S67" s="3"/>
      <c r="T67" s="3"/>
      <c r="U67" s="3"/>
      <c r="V67" s="3"/>
      <c r="W67" s="3"/>
      <c r="X67" s="3"/>
      <c r="Y67" s="3"/>
      <c r="Z67" s="3"/>
    </row>
    <row r="68" spans="1:26" ht="6.75" customHeight="1" thickBot="1" x14ac:dyDescent="0.35">
      <c r="A68" s="1133"/>
      <c r="B68" s="1221"/>
      <c r="C68" s="1133"/>
      <c r="D68" s="1133"/>
      <c r="E68" s="115"/>
      <c r="F68" s="115"/>
      <c r="G68" s="115"/>
      <c r="H68" s="1133"/>
      <c r="I68" s="1184"/>
      <c r="J68" s="479"/>
      <c r="K68" s="1184"/>
      <c r="L68" s="882"/>
      <c r="M68" s="1449"/>
      <c r="N68" s="1450" t="str">
        <f t="shared" si="6"/>
        <v/>
      </c>
      <c r="O68" s="868"/>
      <c r="P68" s="3"/>
      <c r="Q68" s="3"/>
      <c r="R68" s="3"/>
      <c r="S68" s="3"/>
      <c r="T68" s="3"/>
      <c r="U68" s="3"/>
      <c r="V68" s="3"/>
      <c r="W68" s="3"/>
      <c r="X68" s="3"/>
      <c r="Y68" s="3"/>
      <c r="Z68" s="3"/>
    </row>
    <row r="69" spans="1:26" ht="18" customHeight="1" thickBot="1" x14ac:dyDescent="0.35">
      <c r="A69" s="1133"/>
      <c r="B69" s="1221">
        <v>52100</v>
      </c>
      <c r="C69" s="1133"/>
      <c r="D69" s="1133" t="s">
        <v>731</v>
      </c>
      <c r="E69" s="115"/>
      <c r="F69" s="115"/>
      <c r="G69" s="115"/>
      <c r="H69" s="1133"/>
      <c r="I69" s="1308">
        <f>IF('Annexe A'!$M$86=0,0,'Annexe A'!$M$86)</f>
        <v>0</v>
      </c>
      <c r="J69" s="479"/>
      <c r="K69" s="1168"/>
      <c r="L69" s="882"/>
      <c r="M69" s="1449">
        <f t="shared" ref="M69:M77" si="7">SUM(-K69,I69)</f>
        <v>0</v>
      </c>
      <c r="N69" s="1450" t="str">
        <f t="shared" si="6"/>
        <v/>
      </c>
      <c r="O69" s="868"/>
      <c r="P69" s="3"/>
      <c r="Q69" s="3"/>
      <c r="R69" s="3"/>
      <c r="S69" s="3"/>
      <c r="T69" s="3"/>
      <c r="U69" s="3"/>
      <c r="V69" s="3"/>
      <c r="W69" s="3"/>
      <c r="X69" s="3"/>
      <c r="Y69" s="3"/>
      <c r="Z69" s="3"/>
    </row>
    <row r="70" spans="1:26" ht="18" customHeight="1" thickBot="1" x14ac:dyDescent="0.35">
      <c r="A70" s="1133"/>
      <c r="B70" s="1221">
        <v>52200</v>
      </c>
      <c r="C70" s="1133"/>
      <c r="D70" s="1133" t="s">
        <v>733</v>
      </c>
      <c r="E70" s="115"/>
      <c r="F70" s="115"/>
      <c r="G70" s="115"/>
      <c r="H70" s="1133"/>
      <c r="I70" s="1308">
        <f>IF('Annexe A'!$M$87=0,0,'Annexe A'!$M$87)</f>
        <v>0</v>
      </c>
      <c r="J70" s="479"/>
      <c r="K70" s="1168"/>
      <c r="L70" s="882"/>
      <c r="M70" s="1449">
        <f t="shared" si="7"/>
        <v>0</v>
      </c>
      <c r="N70" s="1450" t="str">
        <f t="shared" si="6"/>
        <v/>
      </c>
      <c r="O70" s="868"/>
      <c r="P70" s="3"/>
      <c r="Q70" s="3"/>
      <c r="R70" s="3"/>
      <c r="S70" s="3"/>
      <c r="T70" s="3"/>
      <c r="U70" s="3"/>
      <c r="V70" s="3"/>
      <c r="W70" s="3"/>
      <c r="X70" s="3"/>
      <c r="Y70" s="3"/>
      <c r="Z70" s="3"/>
    </row>
    <row r="71" spans="1:26" ht="18" customHeight="1" thickBot="1" x14ac:dyDescent="0.35">
      <c r="A71" s="1133"/>
      <c r="B71" s="1221">
        <v>52300</v>
      </c>
      <c r="C71" s="1133"/>
      <c r="D71" s="1133" t="s">
        <v>735</v>
      </c>
      <c r="E71" s="115"/>
      <c r="F71" s="115"/>
      <c r="G71" s="115"/>
      <c r="H71" s="1133"/>
      <c r="I71" s="1308">
        <f>IF('Annexe A'!$M$88=0,0,'Annexe A'!$M$88)</f>
        <v>0</v>
      </c>
      <c r="J71" s="479"/>
      <c r="K71" s="1168"/>
      <c r="L71" s="882"/>
      <c r="M71" s="1449">
        <f t="shared" si="7"/>
        <v>0</v>
      </c>
      <c r="N71" s="1450" t="str">
        <f t="shared" si="6"/>
        <v/>
      </c>
      <c r="O71" s="868"/>
      <c r="P71" s="3"/>
      <c r="Q71" s="3"/>
      <c r="R71" s="3"/>
      <c r="S71" s="3"/>
      <c r="T71" s="3"/>
      <c r="U71" s="3"/>
      <c r="V71" s="3"/>
      <c r="W71" s="3"/>
      <c r="X71" s="3"/>
      <c r="Y71" s="3"/>
      <c r="Z71" s="3"/>
    </row>
    <row r="72" spans="1:26" ht="18" customHeight="1" thickBot="1" x14ac:dyDescent="0.35">
      <c r="A72" s="1133"/>
      <c r="B72" s="1221">
        <v>52400</v>
      </c>
      <c r="C72" s="1133"/>
      <c r="D72" s="1133" t="s">
        <v>1366</v>
      </c>
      <c r="E72" s="115"/>
      <c r="F72" s="115"/>
      <c r="G72" s="115"/>
      <c r="H72" s="1133"/>
      <c r="I72" s="1308">
        <f>IF('Annexe A'!$M$89=0,0,'Annexe A'!$M$89)</f>
        <v>0</v>
      </c>
      <c r="J72" s="479"/>
      <c r="K72" s="1168"/>
      <c r="L72" s="882"/>
      <c r="M72" s="1449">
        <f t="shared" si="7"/>
        <v>0</v>
      </c>
      <c r="N72" s="1450" t="str">
        <f t="shared" si="6"/>
        <v/>
      </c>
      <c r="O72" s="868"/>
      <c r="P72" s="3"/>
      <c r="Q72" s="3"/>
      <c r="R72" s="3"/>
      <c r="S72" s="3"/>
      <c r="T72" s="3"/>
      <c r="U72" s="3"/>
      <c r="V72" s="3"/>
      <c r="W72" s="3"/>
      <c r="X72" s="3"/>
      <c r="Y72" s="3"/>
      <c r="Z72" s="3"/>
    </row>
    <row r="73" spans="1:26" ht="18" customHeight="1" thickBot="1" x14ac:dyDescent="0.3">
      <c r="A73" s="1182"/>
      <c r="B73" s="1307">
        <v>52510</v>
      </c>
      <c r="C73" s="1182"/>
      <c r="D73" s="1182" t="s">
        <v>741</v>
      </c>
      <c r="E73" s="761"/>
      <c r="F73" s="761"/>
      <c r="G73" s="761"/>
      <c r="H73" s="1182"/>
      <c r="I73" s="1308">
        <f>IF('Annexe A'!$M$91=0,0,'Annexe A'!$M$91)</f>
        <v>0</v>
      </c>
      <c r="J73" s="1183"/>
      <c r="K73" s="1168"/>
      <c r="L73" s="882"/>
      <c r="M73" s="1449">
        <f t="shared" si="7"/>
        <v>0</v>
      </c>
      <c r="N73" s="1450" t="str">
        <f t="shared" si="6"/>
        <v/>
      </c>
      <c r="O73" s="1181"/>
      <c r="P73" s="3"/>
      <c r="Q73" s="3"/>
      <c r="R73" s="3"/>
      <c r="S73" s="3"/>
      <c r="T73" s="3"/>
      <c r="U73" s="3"/>
      <c r="V73" s="3"/>
      <c r="W73" s="3"/>
      <c r="X73" s="3"/>
      <c r="Y73" s="3"/>
      <c r="Z73" s="3"/>
    </row>
    <row r="74" spans="1:26" ht="18" customHeight="1" thickBot="1" x14ac:dyDescent="0.3">
      <c r="A74" s="1182"/>
      <c r="B74" s="1307">
        <v>52600</v>
      </c>
      <c r="C74" s="1182"/>
      <c r="D74" s="1182" t="s">
        <v>745</v>
      </c>
      <c r="E74" s="761"/>
      <c r="F74" s="761"/>
      <c r="G74" s="761"/>
      <c r="H74" s="1182"/>
      <c r="I74" s="1308">
        <f>IF('Annexe A'!$M$93=0,0,'Annexe A'!$M$93)</f>
        <v>0</v>
      </c>
      <c r="J74" s="1183"/>
      <c r="K74" s="1168"/>
      <c r="L74" s="882"/>
      <c r="M74" s="1449">
        <f t="shared" si="7"/>
        <v>0</v>
      </c>
      <c r="N74" s="1450" t="str">
        <f t="shared" si="6"/>
        <v/>
      </c>
      <c r="O74" s="1181"/>
      <c r="P74" s="3"/>
      <c r="Q74" s="3"/>
      <c r="R74" s="3"/>
      <c r="S74" s="3"/>
      <c r="T74" s="3"/>
      <c r="U74" s="3"/>
      <c r="V74" s="3"/>
      <c r="W74" s="3"/>
      <c r="X74" s="3"/>
      <c r="Y74" s="3"/>
      <c r="Z74" s="3"/>
    </row>
    <row r="75" spans="1:26" ht="18" customHeight="1" thickBot="1" x14ac:dyDescent="0.3">
      <c r="A75" s="1182"/>
      <c r="B75" s="1307">
        <v>52710</v>
      </c>
      <c r="C75" s="1182"/>
      <c r="D75" s="1182" t="s">
        <v>749</v>
      </c>
      <c r="E75" s="761"/>
      <c r="F75" s="761"/>
      <c r="G75" s="761"/>
      <c r="H75" s="1182"/>
      <c r="I75" s="1308">
        <f>IF('Annexe A'!$M$95=0,0,'Annexe A'!$M$95)</f>
        <v>0</v>
      </c>
      <c r="J75" s="1183"/>
      <c r="K75" s="1168"/>
      <c r="L75" s="882"/>
      <c r="M75" s="1449">
        <f t="shared" si="7"/>
        <v>0</v>
      </c>
      <c r="N75" s="1450" t="str">
        <f t="shared" si="6"/>
        <v/>
      </c>
      <c r="O75" s="1181"/>
      <c r="P75" s="3"/>
      <c r="Q75" s="3"/>
      <c r="R75" s="3"/>
      <c r="S75" s="3"/>
      <c r="T75" s="3"/>
      <c r="U75" s="3"/>
      <c r="V75" s="3"/>
      <c r="W75" s="3"/>
      <c r="X75" s="3"/>
      <c r="Y75" s="3"/>
      <c r="Z75" s="3"/>
    </row>
    <row r="76" spans="1:26" ht="18" customHeight="1" thickBot="1" x14ac:dyDescent="0.3">
      <c r="A76" s="1182"/>
      <c r="B76" s="1307">
        <v>52800</v>
      </c>
      <c r="C76" s="1182"/>
      <c r="D76" s="1182" t="s">
        <v>753</v>
      </c>
      <c r="E76" s="761"/>
      <c r="F76" s="761"/>
      <c r="G76" s="761"/>
      <c r="H76" s="1182"/>
      <c r="I76" s="1308">
        <f>IF('Annexe A'!$M$97=0,0,'Annexe A'!$M$97)</f>
        <v>0</v>
      </c>
      <c r="J76" s="1183"/>
      <c r="K76" s="1168"/>
      <c r="L76" s="882"/>
      <c r="M76" s="1449">
        <f t="shared" si="7"/>
        <v>0</v>
      </c>
      <c r="N76" s="1450" t="str">
        <f t="shared" si="6"/>
        <v/>
      </c>
      <c r="O76" s="1181"/>
      <c r="P76" s="3"/>
      <c r="Q76" s="3"/>
      <c r="R76" s="3"/>
      <c r="S76" s="3"/>
      <c r="T76" s="3"/>
      <c r="U76" s="3"/>
      <c r="V76" s="3"/>
      <c r="W76" s="3"/>
      <c r="X76" s="3"/>
      <c r="Y76" s="3"/>
      <c r="Z76" s="3"/>
    </row>
    <row r="77" spans="1:26" ht="18" customHeight="1" thickBot="1" x14ac:dyDescent="0.3">
      <c r="A77" s="48"/>
      <c r="B77" s="284">
        <v>52000</v>
      </c>
      <c r="C77" s="48"/>
      <c r="D77" s="48" t="s">
        <v>730</v>
      </c>
      <c r="E77" s="115"/>
      <c r="F77" s="115"/>
      <c r="G77" s="115"/>
      <c r="H77" s="48"/>
      <c r="I77" s="164">
        <f>SUM(I69,I70,I71,I72,I73,I74,I75,I76)</f>
        <v>0</v>
      </c>
      <c r="J77" s="164">
        <f>SUM(J69,J70,J71,J72,J73,J74,J75,J76)</f>
        <v>0</v>
      </c>
      <c r="K77" s="164">
        <f>SUM(K69,K70,K71,K72,K73,K74,K75,K76)</f>
        <v>0</v>
      </c>
      <c r="L77" s="882"/>
      <c r="M77" s="923">
        <f t="shared" si="7"/>
        <v>0</v>
      </c>
      <c r="N77" s="480" t="str">
        <f t="shared" si="6"/>
        <v/>
      </c>
      <c r="O77" s="922"/>
      <c r="P77" s="3"/>
      <c r="Q77" s="3"/>
      <c r="R77" s="3"/>
      <c r="S77" s="3"/>
      <c r="T77" s="3"/>
      <c r="U77" s="3"/>
      <c r="V77" s="3"/>
      <c r="W77" s="3"/>
      <c r="X77" s="3"/>
      <c r="Y77" s="3"/>
      <c r="Z77" s="3"/>
    </row>
    <row r="78" spans="1:26" ht="6.75" customHeight="1" thickBot="1" x14ac:dyDescent="0.35">
      <c r="A78" s="1133"/>
      <c r="B78" s="1221"/>
      <c r="C78" s="1133"/>
      <c r="D78" s="1133"/>
      <c r="E78" s="115"/>
      <c r="F78" s="115"/>
      <c r="G78" s="115"/>
      <c r="H78" s="1133"/>
      <c r="I78" s="1184"/>
      <c r="J78" s="479"/>
      <c r="K78" s="1184"/>
      <c r="L78" s="882"/>
      <c r="M78" s="1449"/>
      <c r="N78" s="1450"/>
      <c r="O78" s="868"/>
      <c r="P78" s="3"/>
      <c r="Q78" s="3"/>
      <c r="R78" s="3"/>
      <c r="S78" s="3"/>
      <c r="T78" s="3"/>
      <c r="U78" s="3"/>
      <c r="V78" s="3"/>
      <c r="W78" s="3"/>
      <c r="X78" s="3"/>
      <c r="Y78" s="3"/>
      <c r="Z78" s="3"/>
    </row>
    <row r="79" spans="1:26" ht="18" customHeight="1" thickBot="1" x14ac:dyDescent="0.35">
      <c r="A79" s="1133"/>
      <c r="B79" s="1221">
        <v>53100</v>
      </c>
      <c r="C79" s="1133"/>
      <c r="D79" s="1133" t="s">
        <v>756</v>
      </c>
      <c r="E79" s="115"/>
      <c r="F79" s="115"/>
      <c r="G79" s="185"/>
      <c r="H79" s="1133"/>
      <c r="I79" s="1308">
        <f>IF('Annexe A'!$M$100=0,0,'Annexe A'!$M$100)</f>
        <v>0</v>
      </c>
      <c r="J79" s="479"/>
      <c r="K79" s="1168"/>
      <c r="L79" s="882"/>
      <c r="M79" s="1449">
        <f>SUM(-K79,I79)</f>
        <v>0</v>
      </c>
      <c r="N79" s="1450" t="str">
        <f>IF(OR($K79=0,$K79=""),"",($I79-$K79)/$K79)</f>
        <v/>
      </c>
      <c r="O79" s="868"/>
      <c r="P79" s="3"/>
      <c r="Q79" s="3"/>
      <c r="R79" s="3"/>
      <c r="S79" s="3"/>
      <c r="T79" s="3"/>
      <c r="U79" s="3"/>
      <c r="V79" s="3"/>
      <c r="W79" s="3"/>
      <c r="X79" s="3"/>
      <c r="Y79" s="3"/>
      <c r="Z79" s="3"/>
    </row>
    <row r="80" spans="1:26" ht="18" customHeight="1" thickBot="1" x14ac:dyDescent="0.35">
      <c r="A80" s="1133"/>
      <c r="B80" s="1221">
        <v>53200</v>
      </c>
      <c r="C80" s="1133"/>
      <c r="D80" s="1133" t="s">
        <v>758</v>
      </c>
      <c r="E80" s="115"/>
      <c r="F80" s="115"/>
      <c r="G80" s="115"/>
      <c r="H80" s="1133"/>
      <c r="I80" s="1308">
        <f>IF('Annexe A'!$M$101=0,0,'Annexe A'!$M$101)</f>
        <v>0</v>
      </c>
      <c r="J80" s="479"/>
      <c r="K80" s="1168"/>
      <c r="L80" s="882"/>
      <c r="M80" s="1449">
        <f>SUM(-K80,I80)</f>
        <v>0</v>
      </c>
      <c r="N80" s="1450" t="str">
        <f>IF(OR($K80=0,$K80=""),"",($I80-$K80)/$K80)</f>
        <v/>
      </c>
      <c r="O80" s="868"/>
      <c r="P80" s="3"/>
      <c r="Q80" s="3"/>
      <c r="R80" s="3"/>
      <c r="S80" s="3"/>
      <c r="T80" s="3"/>
      <c r="U80" s="3"/>
      <c r="V80" s="3"/>
      <c r="W80" s="3"/>
      <c r="X80" s="3"/>
      <c r="Y80" s="3"/>
      <c r="Z80" s="3"/>
    </row>
    <row r="81" spans="1:26" ht="18" customHeight="1" thickBot="1" x14ac:dyDescent="0.35">
      <c r="A81" s="1133"/>
      <c r="B81" s="1221">
        <v>53300</v>
      </c>
      <c r="C81" s="1133"/>
      <c r="D81" s="1133" t="s">
        <v>760</v>
      </c>
      <c r="E81" s="115"/>
      <c r="F81" s="115"/>
      <c r="G81" s="115"/>
      <c r="H81" s="1133"/>
      <c r="I81" s="1308">
        <f>IF('Annexe A'!$M$102=0,0,'Annexe A'!$M$102)</f>
        <v>0</v>
      </c>
      <c r="J81" s="479"/>
      <c r="K81" s="1168"/>
      <c r="L81" s="882"/>
      <c r="M81" s="1449">
        <f>SUM(-K81,I81)</f>
        <v>0</v>
      </c>
      <c r="N81" s="1450" t="str">
        <f>IF(OR($K81=0,$K81=""),"",($I81-$K81)/$K81)</f>
        <v/>
      </c>
      <c r="O81" s="868"/>
      <c r="P81" s="3"/>
      <c r="Q81" s="3"/>
      <c r="R81" s="3"/>
      <c r="S81" s="3"/>
      <c r="T81" s="3"/>
      <c r="U81" s="3"/>
      <c r="V81" s="3"/>
      <c r="W81" s="3"/>
      <c r="X81" s="3"/>
      <c r="Y81" s="3"/>
      <c r="Z81" s="3"/>
    </row>
    <row r="82" spans="1:26" ht="18" customHeight="1" thickBot="1" x14ac:dyDescent="0.35">
      <c r="A82" s="1133"/>
      <c r="B82" s="1221">
        <v>53400</v>
      </c>
      <c r="C82" s="1133"/>
      <c r="D82" s="1133" t="s">
        <v>762</v>
      </c>
      <c r="E82" s="115"/>
      <c r="F82" s="115"/>
      <c r="G82" s="115"/>
      <c r="H82" s="1133"/>
      <c r="I82" s="1308">
        <f>IF('Annexe A'!$M$103=0,0,'Annexe A'!$M$103)</f>
        <v>0</v>
      </c>
      <c r="J82" s="479"/>
      <c r="K82" s="1168"/>
      <c r="L82" s="882"/>
      <c r="M82" s="1449">
        <f>SUM(-K82,I82)</f>
        <v>0</v>
      </c>
      <c r="N82" s="1450" t="str">
        <f>IF(OR($K82=0,$K82=""),"",($I82-$K82)/$K82)</f>
        <v/>
      </c>
      <c r="O82" s="868"/>
      <c r="P82" s="3"/>
      <c r="Q82" s="3"/>
      <c r="R82" s="3"/>
      <c r="S82" s="3"/>
      <c r="T82" s="3"/>
      <c r="U82" s="3"/>
      <c r="V82" s="3"/>
      <c r="W82" s="3"/>
      <c r="X82" s="3"/>
      <c r="Y82" s="3"/>
      <c r="Z82" s="3"/>
    </row>
    <row r="83" spans="1:26" ht="18" customHeight="1" thickBot="1" x14ac:dyDescent="0.3">
      <c r="A83" s="48"/>
      <c r="B83" s="284">
        <v>53000</v>
      </c>
      <c r="C83" s="48"/>
      <c r="D83" s="48" t="s">
        <v>755</v>
      </c>
      <c r="E83" s="115"/>
      <c r="F83" s="115"/>
      <c r="G83" s="115"/>
      <c r="H83" s="48"/>
      <c r="I83" s="164">
        <f>SUM(I79:I82)</f>
        <v>0</v>
      </c>
      <c r="J83" s="164"/>
      <c r="K83" s="164">
        <f>SUM(K79:K82)</f>
        <v>0</v>
      </c>
      <c r="L83" s="882"/>
      <c r="M83" s="923">
        <f>SUM(-K83,I83)</f>
        <v>0</v>
      </c>
      <c r="N83" s="1450" t="str">
        <f>IF(OR($K83=0,$K83=""),"",($I83-$K83)/$K83)</f>
        <v/>
      </c>
      <c r="O83" s="922"/>
      <c r="P83" s="3"/>
      <c r="Q83" s="3"/>
      <c r="R83" s="3"/>
      <c r="S83" s="3"/>
      <c r="T83" s="3"/>
      <c r="U83" s="3"/>
      <c r="V83" s="3"/>
      <c r="W83" s="3"/>
      <c r="X83" s="3"/>
      <c r="Y83" s="3"/>
      <c r="Z83" s="3"/>
    </row>
    <row r="84" spans="1:26" ht="6.75" customHeight="1" thickBot="1" x14ac:dyDescent="0.35">
      <c r="A84" s="1133"/>
      <c r="B84" s="1221"/>
      <c r="C84" s="1133"/>
      <c r="D84" s="1133"/>
      <c r="E84" s="115"/>
      <c r="F84" s="115"/>
      <c r="G84" s="115"/>
      <c r="H84" s="1133"/>
      <c r="I84" s="1184"/>
      <c r="J84" s="479"/>
      <c r="K84" s="1184"/>
      <c r="L84" s="882"/>
      <c r="M84" s="1449"/>
      <c r="N84" s="1450"/>
      <c r="O84" s="868"/>
      <c r="P84" s="3"/>
      <c r="Q84" s="3"/>
      <c r="R84" s="3"/>
      <c r="S84" s="3"/>
      <c r="T84" s="3"/>
      <c r="U84" s="3"/>
      <c r="V84" s="3"/>
      <c r="W84" s="3"/>
      <c r="X84" s="3"/>
      <c r="Y84" s="3"/>
      <c r="Z84" s="3"/>
    </row>
    <row r="85" spans="1:26" ht="18" customHeight="1" thickBot="1" x14ac:dyDescent="0.35">
      <c r="A85" s="1133"/>
      <c r="B85" s="1221">
        <v>54100</v>
      </c>
      <c r="C85" s="1133"/>
      <c r="D85" s="1133" t="s">
        <v>765</v>
      </c>
      <c r="E85" s="115"/>
      <c r="F85" s="115"/>
      <c r="G85" s="115"/>
      <c r="H85" s="1133"/>
      <c r="I85" s="1308">
        <f>IF('Annexe A'!$M$106=0,0,'Annexe A'!$M$106)</f>
        <v>0</v>
      </c>
      <c r="J85" s="479"/>
      <c r="K85" s="1168"/>
      <c r="L85" s="882"/>
      <c r="M85" s="1449">
        <f>SUM(-K85,I85)</f>
        <v>0</v>
      </c>
      <c r="N85" s="1450" t="str">
        <f>IF(OR($K85=0,$K85=""),"",($I85-$K85)/$K85)</f>
        <v/>
      </c>
      <c r="O85" s="868"/>
      <c r="P85" s="3"/>
      <c r="Q85" s="3"/>
      <c r="R85" s="3"/>
      <c r="S85" s="3"/>
      <c r="T85" s="3"/>
      <c r="U85" s="3"/>
      <c r="V85" s="3"/>
      <c r="W85" s="3"/>
      <c r="X85" s="3"/>
      <c r="Y85" s="3"/>
      <c r="Z85" s="3"/>
    </row>
    <row r="86" spans="1:26" ht="18" customHeight="1" thickBot="1" x14ac:dyDescent="0.35">
      <c r="A86" s="1133"/>
      <c r="B86" s="1221">
        <v>54200</v>
      </c>
      <c r="C86" s="1133"/>
      <c r="D86" s="1133" t="s">
        <v>767</v>
      </c>
      <c r="E86" s="115"/>
      <c r="F86" s="115"/>
      <c r="G86" s="115"/>
      <c r="H86" s="1133"/>
      <c r="I86" s="1308">
        <f>IF('Annexe A'!$M$107=0,0,'Annexe A'!$M$107)</f>
        <v>0</v>
      </c>
      <c r="J86" s="479"/>
      <c r="K86" s="1168"/>
      <c r="L86" s="882"/>
      <c r="M86" s="1449">
        <f>SUM(-K86,I86)</f>
        <v>0</v>
      </c>
      <c r="N86" s="1450" t="str">
        <f>IF(OR($K86=0,$K86=""),"",($I86-$K86)/$K86)</f>
        <v/>
      </c>
      <c r="O86" s="868"/>
      <c r="P86" s="3"/>
      <c r="Q86" s="3"/>
      <c r="R86" s="3"/>
      <c r="S86" s="3"/>
      <c r="T86" s="3"/>
      <c r="U86" s="3"/>
      <c r="V86" s="3"/>
      <c r="W86" s="3"/>
      <c r="X86" s="3"/>
      <c r="Y86" s="3"/>
      <c r="Z86" s="3"/>
    </row>
    <row r="87" spans="1:26" ht="18" customHeight="1" thickBot="1" x14ac:dyDescent="0.35">
      <c r="A87" s="1133"/>
      <c r="B87" s="1221">
        <v>54300</v>
      </c>
      <c r="C87" s="1133"/>
      <c r="D87" s="1133" t="s">
        <v>769</v>
      </c>
      <c r="E87" s="115"/>
      <c r="F87" s="115"/>
      <c r="G87" s="115"/>
      <c r="H87" s="1133"/>
      <c r="I87" s="1308">
        <f>IF('Annexe A'!$M$108=0,0,'Annexe A'!$M$108)</f>
        <v>0</v>
      </c>
      <c r="J87" s="479"/>
      <c r="K87" s="1168"/>
      <c r="L87" s="882"/>
      <c r="M87" s="1449">
        <f>SUM(-K87,I87)</f>
        <v>0</v>
      </c>
      <c r="N87" s="1450" t="str">
        <f>IF(OR($K87=0,$K87=""),"",($I87-$K87)/$K87)</f>
        <v/>
      </c>
      <c r="O87" s="868"/>
      <c r="P87" s="3"/>
      <c r="Q87" s="3"/>
      <c r="R87" s="3"/>
      <c r="S87" s="3"/>
      <c r="T87" s="3"/>
      <c r="U87" s="3"/>
      <c r="V87" s="3"/>
      <c r="W87" s="3"/>
      <c r="X87" s="3"/>
      <c r="Y87" s="3"/>
      <c r="Z87" s="3"/>
    </row>
    <row r="88" spans="1:26" ht="18" customHeight="1" thickBot="1" x14ac:dyDescent="0.35">
      <c r="A88" s="1133"/>
      <c r="B88" s="1221">
        <v>54400</v>
      </c>
      <c r="C88" s="1133"/>
      <c r="D88" s="1133" t="s">
        <v>771</v>
      </c>
      <c r="E88" s="115"/>
      <c r="F88" s="115"/>
      <c r="G88" s="115"/>
      <c r="H88" s="1133"/>
      <c r="I88" s="1308">
        <f>IF('Annexe A'!$M$109=0,0,'Annexe A'!$M$109)</f>
        <v>0</v>
      </c>
      <c r="J88" s="479"/>
      <c r="K88" s="1168"/>
      <c r="L88" s="882"/>
      <c r="M88" s="1449">
        <f>SUM(-K88,I88)</f>
        <v>0</v>
      </c>
      <c r="N88" s="1450" t="str">
        <f>IF(OR($K88=0,$K88=""),"",($I88-$K88)/$K88)</f>
        <v/>
      </c>
      <c r="O88" s="868"/>
      <c r="P88" s="3"/>
      <c r="Q88" s="3"/>
      <c r="R88" s="3"/>
      <c r="S88" s="3"/>
      <c r="T88" s="3"/>
      <c r="U88" s="3"/>
      <c r="V88" s="3"/>
      <c r="W88" s="3"/>
      <c r="X88" s="3"/>
      <c r="Y88" s="3"/>
      <c r="Z88" s="3"/>
    </row>
    <row r="89" spans="1:26" ht="18" customHeight="1" thickBot="1" x14ac:dyDescent="0.3">
      <c r="A89" s="48"/>
      <c r="B89" s="284">
        <v>54000</v>
      </c>
      <c r="C89" s="48"/>
      <c r="D89" s="48" t="s">
        <v>764</v>
      </c>
      <c r="E89" s="115"/>
      <c r="F89" s="115"/>
      <c r="G89" s="115"/>
      <c r="H89" s="48"/>
      <c r="I89" s="164">
        <f>SUM(I85:I88)</f>
        <v>0</v>
      </c>
      <c r="J89" s="164"/>
      <c r="K89" s="164">
        <f>SUM(K85:K88)</f>
        <v>0</v>
      </c>
      <c r="L89" s="882"/>
      <c r="M89" s="923">
        <f>SUM(-K89,I89)</f>
        <v>0</v>
      </c>
      <c r="N89" s="1450" t="str">
        <f>IF(OR($K89=0,$K89=""),"",($I89-$K89)/$K89)</f>
        <v/>
      </c>
      <c r="O89" s="922"/>
      <c r="P89" s="3"/>
      <c r="Q89" s="3"/>
      <c r="R89" s="3"/>
      <c r="S89" s="3"/>
      <c r="T89" s="3"/>
      <c r="U89" s="3"/>
      <c r="V89" s="3"/>
      <c r="W89" s="3"/>
      <c r="X89" s="3"/>
      <c r="Y89" s="3"/>
      <c r="Z89" s="3"/>
    </row>
    <row r="90" spans="1:26" ht="6.75" customHeight="1" thickBot="1" x14ac:dyDescent="0.35">
      <c r="A90" s="1133"/>
      <c r="B90" s="1221"/>
      <c r="C90" s="1133"/>
      <c r="D90" s="1133"/>
      <c r="E90" s="115"/>
      <c r="F90" s="115"/>
      <c r="G90" s="115"/>
      <c r="H90" s="1133"/>
      <c r="I90" s="1184"/>
      <c r="J90" s="479"/>
      <c r="K90" s="1184"/>
      <c r="L90" s="882"/>
      <c r="M90" s="1449"/>
      <c r="N90" s="1450"/>
      <c r="O90" s="868"/>
      <c r="P90" s="3"/>
      <c r="Q90" s="3"/>
      <c r="R90" s="3"/>
      <c r="S90" s="3"/>
      <c r="T90" s="3"/>
      <c r="U90" s="3"/>
      <c r="V90" s="3"/>
      <c r="W90" s="3"/>
      <c r="X90" s="3"/>
      <c r="Y90" s="3"/>
      <c r="Z90" s="3"/>
    </row>
    <row r="91" spans="1:26" ht="18" customHeight="1" thickBot="1" x14ac:dyDescent="0.35">
      <c r="A91" s="1133"/>
      <c r="B91" s="1221">
        <v>55100</v>
      </c>
      <c r="C91" s="1133"/>
      <c r="D91" s="1133" t="s">
        <v>774</v>
      </c>
      <c r="E91" s="115"/>
      <c r="F91" s="115"/>
      <c r="G91" s="115"/>
      <c r="H91" s="1133"/>
      <c r="I91" s="1328">
        <f>SUM(I92:I93)</f>
        <v>0</v>
      </c>
      <c r="J91" s="1328"/>
      <c r="K91" s="1328">
        <f>SUM(K92:K93)</f>
        <v>0</v>
      </c>
      <c r="L91" s="882"/>
      <c r="M91" s="1449">
        <f>SUM(-K91,I91)</f>
        <v>0</v>
      </c>
      <c r="N91" s="1450" t="str">
        <f>IF(OR($K91=0,$K91=""),"",($I91-$K91)/$K91)</f>
        <v/>
      </c>
      <c r="O91" s="868"/>
      <c r="P91" s="3"/>
      <c r="Q91" s="3"/>
      <c r="R91" s="3"/>
      <c r="S91" s="3"/>
      <c r="T91" s="3"/>
      <c r="U91" s="3"/>
      <c r="V91" s="3"/>
      <c r="W91" s="3"/>
      <c r="X91" s="3"/>
      <c r="Y91" s="3"/>
      <c r="Z91" s="3"/>
    </row>
    <row r="92" spans="1:26" ht="18" customHeight="1" outlineLevel="1" thickBot="1" x14ac:dyDescent="0.3">
      <c r="A92" s="1299"/>
      <c r="B92" s="1300">
        <v>55110</v>
      </c>
      <c r="C92" s="1301"/>
      <c r="D92" s="1301"/>
      <c r="E92" s="1301" t="s">
        <v>776</v>
      </c>
      <c r="F92" s="357"/>
      <c r="G92" s="357"/>
      <c r="H92" s="357"/>
      <c r="I92" s="1388">
        <f>IF('Annexe A'!$M$113=0,0,'Annexe A'!$M$113)</f>
        <v>0</v>
      </c>
      <c r="J92" s="358"/>
      <c r="K92" s="1298"/>
      <c r="L92" s="358"/>
      <c r="M92" s="1438">
        <f>SUM(-K92,I92)</f>
        <v>0</v>
      </c>
      <c r="N92" s="358"/>
      <c r="O92" s="915"/>
      <c r="P92" s="3"/>
      <c r="Q92" s="3"/>
      <c r="R92" s="3"/>
      <c r="S92" s="3"/>
      <c r="T92" s="3"/>
      <c r="U92" s="3"/>
      <c r="V92" s="3"/>
      <c r="W92" s="3"/>
      <c r="X92" s="3"/>
      <c r="Y92" s="3"/>
      <c r="Z92" s="3"/>
    </row>
    <row r="93" spans="1:26" ht="18" customHeight="1" outlineLevel="1" thickBot="1" x14ac:dyDescent="0.3">
      <c r="A93" s="1299"/>
      <c r="B93" s="1290">
        <v>55120</v>
      </c>
      <c r="C93" s="1301"/>
      <c r="D93" s="1301"/>
      <c r="E93" s="1301" t="s">
        <v>778</v>
      </c>
      <c r="F93" s="357"/>
      <c r="G93" s="357"/>
      <c r="H93" s="357"/>
      <c r="I93" s="1388">
        <f>IF('Annexe A'!$M$114=0,0,'Annexe A'!$M$114)</f>
        <v>0</v>
      </c>
      <c r="J93" s="358"/>
      <c r="K93" s="358"/>
      <c r="L93" s="358"/>
      <c r="M93" s="1438"/>
      <c r="N93" s="358"/>
      <c r="O93" s="916"/>
      <c r="P93" s="3"/>
      <c r="Q93" s="3"/>
      <c r="R93" s="3"/>
      <c r="S93" s="3"/>
      <c r="T93" s="3"/>
      <c r="U93" s="3"/>
      <c r="V93" s="3"/>
      <c r="W93" s="3"/>
      <c r="X93" s="3"/>
      <c r="Y93" s="3"/>
      <c r="Z93" s="3"/>
    </row>
    <row r="94" spans="1:26" ht="18" customHeight="1" thickBot="1" x14ac:dyDescent="0.35">
      <c r="A94" s="1133"/>
      <c r="B94" s="1221">
        <v>55200</v>
      </c>
      <c r="C94" s="1133"/>
      <c r="D94" s="1133" t="s">
        <v>780</v>
      </c>
      <c r="E94" s="115"/>
      <c r="F94" s="115"/>
      <c r="G94" s="115"/>
      <c r="H94" s="1133"/>
      <c r="I94" s="1308">
        <f>IF('Annexe A'!$M$115=0,0,'Annexe A'!$M$115)</f>
        <v>0</v>
      </c>
      <c r="J94" s="479"/>
      <c r="K94" s="1168"/>
      <c r="L94" s="882"/>
      <c r="M94" s="1449">
        <f>SUM(-K94,I94)</f>
        <v>0</v>
      </c>
      <c r="N94" s="1450" t="str">
        <f>IF(OR($K94=0,$K94=""),"",($I94-$K94)/$K94)</f>
        <v/>
      </c>
      <c r="O94" s="868"/>
      <c r="P94" s="3"/>
      <c r="Q94" s="3"/>
      <c r="R94" s="3"/>
      <c r="S94" s="3"/>
      <c r="T94" s="3"/>
      <c r="U94" s="3"/>
      <c r="V94" s="3"/>
      <c r="W94" s="3"/>
      <c r="X94" s="3"/>
      <c r="Y94" s="3"/>
      <c r="Z94" s="3"/>
    </row>
    <row r="95" spans="1:26" ht="18" customHeight="1" thickBot="1" x14ac:dyDescent="0.35">
      <c r="A95" s="1133"/>
      <c r="B95" s="1221">
        <v>55300</v>
      </c>
      <c r="C95" s="1133"/>
      <c r="D95" s="1133" t="s">
        <v>782</v>
      </c>
      <c r="E95" s="115"/>
      <c r="F95" s="115"/>
      <c r="G95" s="115"/>
      <c r="H95" s="1133"/>
      <c r="I95" s="1308">
        <f>IF('Annexe A'!$M$116=0,0,'Annexe A'!$M$116)</f>
        <v>0</v>
      </c>
      <c r="J95" s="479"/>
      <c r="K95" s="1168"/>
      <c r="L95" s="882"/>
      <c r="M95" s="1449">
        <f>SUM(-K95,I95)</f>
        <v>0</v>
      </c>
      <c r="N95" s="1450" t="str">
        <f>IF(OR($K95=0,$K95=""),"",($I95-$K95)/$K95)</f>
        <v/>
      </c>
      <c r="O95" s="868"/>
      <c r="P95" s="3"/>
      <c r="Q95" s="3"/>
      <c r="R95" s="3"/>
      <c r="S95" s="3"/>
      <c r="T95" s="3"/>
      <c r="U95" s="3"/>
      <c r="V95" s="3"/>
      <c r="W95" s="3"/>
      <c r="X95" s="3"/>
      <c r="Y95" s="3"/>
      <c r="Z95" s="3"/>
    </row>
    <row r="96" spans="1:26" ht="18" customHeight="1" thickBot="1" x14ac:dyDescent="0.35">
      <c r="A96" s="1133"/>
      <c r="B96" s="1221">
        <v>55400</v>
      </c>
      <c r="C96" s="1133"/>
      <c r="D96" s="1133" t="s">
        <v>784</v>
      </c>
      <c r="E96" s="115"/>
      <c r="F96" s="115"/>
      <c r="G96" s="115"/>
      <c r="H96" s="1133"/>
      <c r="I96" s="1308">
        <f>IF('Annexe A'!$M$117=0,0,'Annexe A'!$M$117)</f>
        <v>0</v>
      </c>
      <c r="J96" s="479"/>
      <c r="K96" s="1168"/>
      <c r="L96" s="882"/>
      <c r="M96" s="1449">
        <f>SUM(-K96,I96)</f>
        <v>0</v>
      </c>
      <c r="N96" s="1450" t="str">
        <f>IF(OR($K96=0,$K96=""),"",($I96-$K96)/$K96)</f>
        <v/>
      </c>
      <c r="O96" s="868"/>
      <c r="P96" s="3"/>
      <c r="Q96" s="3"/>
      <c r="R96" s="3"/>
      <c r="S96" s="3"/>
      <c r="T96" s="3"/>
      <c r="U96" s="3"/>
      <c r="V96" s="3"/>
      <c r="W96" s="3"/>
      <c r="X96" s="3"/>
      <c r="Y96" s="3"/>
      <c r="Z96" s="3"/>
    </row>
    <row r="97" spans="1:26" ht="18" customHeight="1" thickBot="1" x14ac:dyDescent="0.3">
      <c r="A97" s="48"/>
      <c r="B97" s="284">
        <v>55000</v>
      </c>
      <c r="C97" s="48"/>
      <c r="D97" s="48" t="s">
        <v>773</v>
      </c>
      <c r="E97" s="115"/>
      <c r="F97" s="115"/>
      <c r="G97" s="115"/>
      <c r="H97" s="48"/>
      <c r="I97" s="164">
        <f>SUM(I91,I94:I96)</f>
        <v>0</v>
      </c>
      <c r="J97" s="164"/>
      <c r="K97" s="164">
        <f>SUM(K91,K94:K96)</f>
        <v>0</v>
      </c>
      <c r="L97" s="882"/>
      <c r="M97" s="923">
        <f>SUM(-K97,I97)</f>
        <v>0</v>
      </c>
      <c r="N97" s="1450" t="str">
        <f>IF(OR($K97=0,$K97=""),"",($I97-$K97)/$K97)</f>
        <v/>
      </c>
      <c r="O97" s="922"/>
      <c r="P97" s="3"/>
      <c r="Q97" s="3"/>
      <c r="R97" s="3"/>
      <c r="S97" s="3"/>
      <c r="T97" s="3"/>
      <c r="U97" s="3"/>
      <c r="V97" s="3"/>
      <c r="W97" s="3"/>
      <c r="X97" s="3"/>
      <c r="Y97" s="3"/>
      <c r="Z97" s="3"/>
    </row>
    <row r="98" spans="1:26" ht="6.75" customHeight="1" thickBot="1" x14ac:dyDescent="0.35">
      <c r="A98" s="1133"/>
      <c r="B98" s="1221"/>
      <c r="C98" s="1133"/>
      <c r="D98" s="1133"/>
      <c r="E98" s="115"/>
      <c r="F98" s="115"/>
      <c r="G98" s="115"/>
      <c r="H98" s="1133"/>
      <c r="I98" s="1184"/>
      <c r="J98" s="479"/>
      <c r="K98" s="1184"/>
      <c r="L98" s="882"/>
      <c r="M98" s="1449"/>
      <c r="N98" s="1450"/>
      <c r="O98" s="868"/>
      <c r="P98" s="3"/>
      <c r="Q98" s="3"/>
      <c r="R98" s="3"/>
      <c r="S98" s="3"/>
      <c r="T98" s="3"/>
      <c r="U98" s="3"/>
      <c r="V98" s="3"/>
      <c r="W98" s="3"/>
      <c r="X98" s="3"/>
      <c r="Y98" s="3"/>
      <c r="Z98" s="3"/>
    </row>
    <row r="99" spans="1:26" ht="18" customHeight="1" thickBot="1" x14ac:dyDescent="0.35">
      <c r="A99" s="1133"/>
      <c r="B99" s="1221">
        <v>56100</v>
      </c>
      <c r="C99" s="1133"/>
      <c r="D99" s="1133" t="s">
        <v>787</v>
      </c>
      <c r="E99" s="115"/>
      <c r="F99" s="115"/>
      <c r="G99" s="115"/>
      <c r="H99" s="1133"/>
      <c r="I99" s="1308">
        <f>IF('Annexe A'!$M$120=0,0,'Annexe A'!$M$120)</f>
        <v>0</v>
      </c>
      <c r="J99" s="479"/>
      <c r="K99" s="1168"/>
      <c r="L99" s="882"/>
      <c r="M99" s="1449">
        <f>SUM(-K99,I99)</f>
        <v>0</v>
      </c>
      <c r="N99" s="1450" t="str">
        <f>IF(OR($K99=0,$K99=""),"",($I99-$K99)/$K99)</f>
        <v/>
      </c>
      <c r="O99" s="868"/>
      <c r="P99" s="3"/>
      <c r="Q99" s="3"/>
      <c r="R99" s="3"/>
      <c r="S99" s="3"/>
      <c r="T99" s="3"/>
      <c r="U99" s="3"/>
      <c r="V99" s="3"/>
      <c r="W99" s="3"/>
      <c r="X99" s="3"/>
      <c r="Y99" s="3"/>
      <c r="Z99" s="3"/>
    </row>
    <row r="100" spans="1:26" ht="18" customHeight="1" thickBot="1" x14ac:dyDescent="0.35">
      <c r="A100" s="1133"/>
      <c r="B100" s="1221">
        <v>56200</v>
      </c>
      <c r="C100" s="1133"/>
      <c r="D100" s="1133" t="s">
        <v>789</v>
      </c>
      <c r="E100" s="115"/>
      <c r="F100" s="115"/>
      <c r="G100" s="115"/>
      <c r="H100" s="1133"/>
      <c r="I100" s="1308">
        <f>IF('Annexe A'!$M$121=0,0,'Annexe A'!$M$121)</f>
        <v>0</v>
      </c>
      <c r="J100" s="479"/>
      <c r="K100" s="1168"/>
      <c r="L100" s="882"/>
      <c r="M100" s="1449">
        <f>SUM(-K100,I100)</f>
        <v>0</v>
      </c>
      <c r="N100" s="1450" t="str">
        <f>IF(OR($K100=0,$K100=""),"",($I100-$K100)/$K100)</f>
        <v/>
      </c>
      <c r="O100" s="868"/>
      <c r="P100" s="3"/>
      <c r="Q100" s="3"/>
      <c r="R100" s="3"/>
      <c r="S100" s="3"/>
      <c r="T100" s="3"/>
      <c r="U100" s="3"/>
      <c r="V100" s="3"/>
      <c r="W100" s="3"/>
      <c r="X100" s="3"/>
      <c r="Y100" s="3"/>
      <c r="Z100" s="3"/>
    </row>
    <row r="101" spans="1:26" ht="18" customHeight="1" thickBot="1" x14ac:dyDescent="0.35">
      <c r="A101" s="1133"/>
      <c r="B101" s="1221">
        <v>56300</v>
      </c>
      <c r="C101" s="1133"/>
      <c r="D101" s="1133" t="s">
        <v>791</v>
      </c>
      <c r="E101" s="115"/>
      <c r="F101" s="115"/>
      <c r="G101" s="115"/>
      <c r="H101" s="1133"/>
      <c r="I101" s="1308">
        <f>IF('Annexe A'!$M$122=0,0,'Annexe A'!$M$122)</f>
        <v>0</v>
      </c>
      <c r="J101" s="479"/>
      <c r="K101" s="1168"/>
      <c r="L101" s="882"/>
      <c r="M101" s="1449">
        <f>SUM(-K101,I101)</f>
        <v>0</v>
      </c>
      <c r="N101" s="1450" t="str">
        <f>IF(OR($K101=0,$K101=""),"",($I101-$K101)/$K101)</f>
        <v/>
      </c>
      <c r="O101" s="868"/>
      <c r="P101" s="3"/>
      <c r="Q101" s="3"/>
      <c r="R101" s="3"/>
      <c r="S101" s="3"/>
      <c r="T101" s="3"/>
      <c r="U101" s="3"/>
      <c r="V101" s="3"/>
      <c r="W101" s="3"/>
      <c r="X101" s="3"/>
      <c r="Y101" s="3"/>
      <c r="Z101" s="3"/>
    </row>
    <row r="102" spans="1:26" ht="18" customHeight="1" thickBot="1" x14ac:dyDescent="0.35">
      <c r="A102" s="48"/>
      <c r="B102" s="284">
        <v>56000</v>
      </c>
      <c r="C102" s="48"/>
      <c r="D102" s="48" t="s">
        <v>786</v>
      </c>
      <c r="E102" s="115"/>
      <c r="F102" s="115"/>
      <c r="G102" s="115"/>
      <c r="H102" s="48"/>
      <c r="I102" s="164">
        <f>SUM(I99:I101)</f>
        <v>0</v>
      </c>
      <c r="J102" s="479"/>
      <c r="K102" s="164">
        <f>SUM(K99:K101)</f>
        <v>0</v>
      </c>
      <c r="L102" s="882"/>
      <c r="M102" s="923">
        <f>SUM(-K102,I102)</f>
        <v>0</v>
      </c>
      <c r="N102" s="1450" t="str">
        <f>IF(OR($K102=0,$K102=""),"",($I102-$K102)/$K102)</f>
        <v/>
      </c>
      <c r="O102" s="868"/>
      <c r="P102" s="3"/>
      <c r="Q102" s="3"/>
      <c r="R102" s="3"/>
      <c r="S102" s="3"/>
      <c r="T102" s="3"/>
      <c r="U102" s="3"/>
      <c r="V102" s="3"/>
      <c r="W102" s="3"/>
      <c r="X102" s="3"/>
      <c r="Y102" s="3"/>
      <c r="Z102" s="3"/>
    </row>
    <row r="103" spans="1:26" ht="6.75" customHeight="1" thickBot="1" x14ac:dyDescent="0.35">
      <c r="A103" s="1133"/>
      <c r="B103" s="1221"/>
      <c r="C103" s="1133"/>
      <c r="D103" s="1133"/>
      <c r="E103" s="115"/>
      <c r="F103" s="115"/>
      <c r="G103" s="115"/>
      <c r="H103" s="1133"/>
      <c r="I103" s="1184"/>
      <c r="J103" s="479"/>
      <c r="K103" s="1184"/>
      <c r="L103" s="882"/>
      <c r="M103" s="1449"/>
      <c r="N103" s="1450"/>
      <c r="O103" s="868"/>
      <c r="P103" s="3"/>
      <c r="Q103" s="3"/>
      <c r="R103" s="3"/>
      <c r="S103" s="3"/>
      <c r="T103" s="3"/>
      <c r="U103" s="3"/>
      <c r="V103" s="3"/>
      <c r="W103" s="3"/>
      <c r="X103" s="3"/>
      <c r="Y103" s="3"/>
      <c r="Z103" s="3"/>
    </row>
    <row r="104" spans="1:26" ht="18" customHeight="1" thickBot="1" x14ac:dyDescent="0.35">
      <c r="A104" s="1133"/>
      <c r="B104" s="1221">
        <v>57110</v>
      </c>
      <c r="C104" s="1133"/>
      <c r="D104" s="1133" t="s">
        <v>795</v>
      </c>
      <c r="E104" s="115"/>
      <c r="F104" s="115"/>
      <c r="G104" s="115"/>
      <c r="H104" s="1133"/>
      <c r="I104" s="1308">
        <f>IF('Annexe A'!$M$126=0,0,'Annexe A'!$M$126)</f>
        <v>0</v>
      </c>
      <c r="J104" s="479"/>
      <c r="K104" s="1168"/>
      <c r="L104" s="882"/>
      <c r="M104" s="1449">
        <f t="shared" ref="M104:M111" si="8">SUM(-K104,I104)</f>
        <v>0</v>
      </c>
      <c r="N104" s="1450" t="str">
        <f>IF(OR($K104=0,$K104=""),"",($I104-$K104)/$K104)</f>
        <v/>
      </c>
      <c r="O104" s="868"/>
      <c r="P104" s="3"/>
      <c r="Q104" s="3"/>
      <c r="R104" s="3"/>
      <c r="S104" s="3"/>
      <c r="T104" s="3"/>
      <c r="U104" s="3"/>
      <c r="V104" s="3"/>
      <c r="W104" s="3"/>
      <c r="X104" s="3"/>
      <c r="Y104" s="3"/>
      <c r="Z104" s="3"/>
    </row>
    <row r="105" spans="1:26" ht="18" customHeight="1" thickBot="1" x14ac:dyDescent="0.35">
      <c r="A105" s="1133"/>
      <c r="B105" s="1360">
        <v>57200</v>
      </c>
      <c r="C105" s="1361"/>
      <c r="D105" s="1325" t="s">
        <v>799</v>
      </c>
      <c r="E105" s="399"/>
      <c r="F105" s="399"/>
      <c r="G105" s="115"/>
      <c r="H105" s="1133"/>
      <c r="I105" s="1328">
        <f>SUM(I106:I107)</f>
        <v>0</v>
      </c>
      <c r="J105" s="1328"/>
      <c r="K105" s="1328">
        <f>SUM(K106:K107)</f>
        <v>0</v>
      </c>
      <c r="L105" s="882"/>
      <c r="M105" s="1449">
        <f t="shared" si="8"/>
        <v>0</v>
      </c>
      <c r="N105" s="1450"/>
      <c r="O105" s="868"/>
      <c r="P105" s="3"/>
      <c r="Q105" s="3"/>
      <c r="R105" s="3"/>
      <c r="S105" s="3"/>
      <c r="T105" s="3"/>
      <c r="U105" s="3"/>
      <c r="V105" s="3"/>
      <c r="W105" s="3"/>
      <c r="X105" s="3"/>
      <c r="Y105" s="3"/>
      <c r="Z105" s="3"/>
    </row>
    <row r="106" spans="1:26" ht="18" customHeight="1" outlineLevel="1" thickBot="1" x14ac:dyDescent="0.3">
      <c r="A106" s="1299"/>
      <c r="B106" s="1300">
        <v>57210</v>
      </c>
      <c r="C106" s="1301"/>
      <c r="D106" s="1301"/>
      <c r="E106" s="1301" t="s">
        <v>800</v>
      </c>
      <c r="F106" s="356"/>
      <c r="G106" s="357"/>
      <c r="H106" s="357"/>
      <c r="I106" s="1388">
        <f>IF('Annexe A'!$M$131=0,0,'Annexe A'!$M$131)</f>
        <v>0</v>
      </c>
      <c r="J106" s="358"/>
      <c r="K106" s="1298"/>
      <c r="L106" s="358"/>
      <c r="M106" s="1438">
        <f t="shared" si="8"/>
        <v>0</v>
      </c>
      <c r="N106" s="358" t="str">
        <f>IF(OR($K106=0,$K106=""),"",($I106-$K106)/$K106)</f>
        <v/>
      </c>
      <c r="O106" s="915"/>
      <c r="P106" s="3"/>
      <c r="Q106" s="3"/>
      <c r="R106" s="3"/>
      <c r="S106" s="3"/>
      <c r="T106" s="3"/>
      <c r="U106" s="3"/>
      <c r="V106" s="3"/>
      <c r="W106" s="3"/>
      <c r="X106" s="3"/>
      <c r="Y106" s="3"/>
      <c r="Z106" s="3"/>
    </row>
    <row r="107" spans="1:26" ht="18" customHeight="1" outlineLevel="1" thickBot="1" x14ac:dyDescent="0.3">
      <c r="A107" s="1299"/>
      <c r="B107" s="1300">
        <v>57220</v>
      </c>
      <c r="C107" s="1301"/>
      <c r="D107" s="1301"/>
      <c r="E107" s="1301" t="s">
        <v>802</v>
      </c>
      <c r="F107" s="356"/>
      <c r="G107" s="357"/>
      <c r="H107" s="357"/>
      <c r="I107" s="1388">
        <f>IF('Annexe A'!$M$132=0,0,'Annexe A'!$M$132)</f>
        <v>0</v>
      </c>
      <c r="J107" s="358"/>
      <c r="K107" s="1298"/>
      <c r="L107" s="358"/>
      <c r="M107" s="1438">
        <f>SUM(-K107,I107)</f>
        <v>0</v>
      </c>
      <c r="N107" s="358"/>
      <c r="O107" s="916"/>
      <c r="P107" s="3"/>
      <c r="Q107" s="3"/>
      <c r="R107" s="3"/>
      <c r="S107" s="3"/>
      <c r="T107" s="3"/>
      <c r="U107" s="3"/>
      <c r="V107" s="3"/>
      <c r="W107" s="3"/>
      <c r="X107" s="3"/>
      <c r="Y107" s="3"/>
      <c r="Z107" s="3"/>
    </row>
    <row r="108" spans="1:26" ht="18" customHeight="1" thickBot="1" x14ac:dyDescent="0.35">
      <c r="A108" s="1182"/>
      <c r="B108" s="1307">
        <v>57300</v>
      </c>
      <c r="C108" s="1182"/>
      <c r="D108" s="1133" t="s">
        <v>805</v>
      </c>
      <c r="E108" s="761"/>
      <c r="F108" s="761"/>
      <c r="G108" s="761"/>
      <c r="H108" s="1182"/>
      <c r="I108" s="1308">
        <f>IF('Annexe A'!$M$134=0,0,'Annexe A'!$M$134)</f>
        <v>0</v>
      </c>
      <c r="J108" s="920"/>
      <c r="K108" s="1168"/>
      <c r="L108" s="882"/>
      <c r="M108" s="1449">
        <f t="shared" si="8"/>
        <v>0</v>
      </c>
      <c r="N108" s="1450" t="str">
        <f>IF(OR($K108=0,$K108=""),"",($I108-$K108)/$K108)</f>
        <v/>
      </c>
      <c r="O108" s="868"/>
      <c r="P108" s="3"/>
      <c r="Q108" s="3"/>
      <c r="R108" s="3"/>
      <c r="S108" s="3"/>
      <c r="T108" s="3"/>
      <c r="U108" s="3"/>
      <c r="V108" s="3"/>
      <c r="W108" s="3"/>
      <c r="X108" s="3"/>
      <c r="Y108" s="3"/>
      <c r="Z108" s="3"/>
    </row>
    <row r="109" spans="1:26" ht="18" customHeight="1" thickBot="1" x14ac:dyDescent="0.35">
      <c r="A109" s="1133"/>
      <c r="B109" s="1221">
        <v>57400</v>
      </c>
      <c r="C109" s="1133"/>
      <c r="D109" s="1182" t="s">
        <v>807</v>
      </c>
      <c r="E109" s="115"/>
      <c r="F109" s="115"/>
      <c r="G109" s="115"/>
      <c r="H109" s="1133"/>
      <c r="I109" s="1308">
        <f>IF('Annexe A'!$M$135=0,0,'Annexe A'!$M$135)</f>
        <v>0</v>
      </c>
      <c r="J109" s="479"/>
      <c r="K109" s="1168"/>
      <c r="L109" s="882"/>
      <c r="M109" s="1449">
        <f t="shared" si="8"/>
        <v>0</v>
      </c>
      <c r="N109" s="1450" t="str">
        <f>IF(OR($K109=0,$K109=""),"",($I109-$K109)/$K109)</f>
        <v/>
      </c>
      <c r="O109" s="868"/>
      <c r="P109" s="3"/>
      <c r="Q109" s="3"/>
      <c r="R109" s="3"/>
      <c r="S109" s="3"/>
      <c r="T109" s="3"/>
      <c r="U109" s="3"/>
      <c r="V109" s="3"/>
      <c r="W109" s="3"/>
      <c r="X109" s="3"/>
      <c r="Y109" s="3"/>
      <c r="Z109" s="3"/>
    </row>
    <row r="110" spans="1:26" ht="18" customHeight="1" thickBot="1" x14ac:dyDescent="0.35">
      <c r="A110" s="1133"/>
      <c r="B110" s="1221">
        <v>57500</v>
      </c>
      <c r="C110" s="1133"/>
      <c r="D110" s="1133" t="s">
        <v>809</v>
      </c>
      <c r="E110" s="115"/>
      <c r="F110" s="115"/>
      <c r="G110" s="115"/>
      <c r="H110" s="1133"/>
      <c r="I110" s="1308">
        <f>IF('Annexe A'!$M$136=0,0,'Annexe A'!$M$136)</f>
        <v>0</v>
      </c>
      <c r="J110" s="479"/>
      <c r="K110" s="1168"/>
      <c r="L110" s="882"/>
      <c r="M110" s="1449">
        <f t="shared" si="8"/>
        <v>0</v>
      </c>
      <c r="N110" s="1450" t="str">
        <f>IF(OR($K110=0,$K110=""),"",($I110-$K110)/$K110)</f>
        <v/>
      </c>
      <c r="O110" s="868"/>
      <c r="P110" s="3"/>
      <c r="Q110" s="3"/>
      <c r="R110" s="3"/>
      <c r="S110" s="3"/>
      <c r="T110" s="3"/>
      <c r="U110" s="3"/>
      <c r="V110" s="3"/>
      <c r="W110" s="3"/>
      <c r="X110" s="3"/>
      <c r="Y110" s="3"/>
      <c r="Z110" s="3"/>
    </row>
    <row r="111" spans="1:26" ht="18" customHeight="1" thickBot="1" x14ac:dyDescent="0.35">
      <c r="A111" s="1133"/>
      <c r="B111" s="1221">
        <v>57710</v>
      </c>
      <c r="C111" s="1133"/>
      <c r="D111" s="1133" t="s">
        <v>1369</v>
      </c>
      <c r="E111" s="115"/>
      <c r="F111" s="115"/>
      <c r="G111" s="115"/>
      <c r="H111" s="1133"/>
      <c r="I111" s="1308">
        <f>IF('Annexe A'!$M$138=0,0,'Annexe A'!$M$138)</f>
        <v>0</v>
      </c>
      <c r="J111" s="479"/>
      <c r="K111" s="1168"/>
      <c r="L111" s="882"/>
      <c r="M111" s="1449">
        <f t="shared" si="8"/>
        <v>0</v>
      </c>
      <c r="N111" s="1450" t="str">
        <f>IF(OR($K111=0,$K111=""),"",($I111-$K111)/$K111)</f>
        <v/>
      </c>
      <c r="O111" s="868"/>
      <c r="P111" s="3"/>
      <c r="Q111" s="3"/>
      <c r="R111" s="3"/>
      <c r="S111" s="3"/>
      <c r="T111" s="3"/>
      <c r="U111" s="3"/>
      <c r="V111" s="3"/>
      <c r="W111" s="3"/>
      <c r="X111" s="3"/>
      <c r="Y111" s="3"/>
      <c r="Z111" s="3"/>
    </row>
    <row r="112" spans="1:26" ht="18" customHeight="1" thickBot="1" x14ac:dyDescent="0.3">
      <c r="A112" s="760"/>
      <c r="B112" s="871">
        <v>57000</v>
      </c>
      <c r="C112" s="760"/>
      <c r="D112" s="760" t="s">
        <v>793</v>
      </c>
      <c r="E112" s="761"/>
      <c r="F112" s="761"/>
      <c r="G112" s="761"/>
      <c r="H112" s="760"/>
      <c r="I112" s="763">
        <f>SUM(I104,I105,I108,I109,I110,I111)</f>
        <v>0</v>
      </c>
      <c r="J112" s="763"/>
      <c r="K112" s="763">
        <f>SUM(K104,K105,K108,K109,K110,K111)</f>
        <v>0</v>
      </c>
      <c r="L112" s="763"/>
      <c r="M112" s="763">
        <f>SUM(M104,M105,M108,M109,M110,M111)</f>
        <v>0</v>
      </c>
      <c r="N112" s="480" t="str">
        <f>IF(OR($K112=0,$K112=""),"",($I112-$K112)/$K112)</f>
        <v/>
      </c>
      <c r="O112" s="922"/>
      <c r="P112" s="3"/>
      <c r="Q112" s="3"/>
      <c r="R112" s="3"/>
      <c r="S112" s="3"/>
      <c r="T112" s="3"/>
      <c r="U112" s="3"/>
      <c r="V112" s="3"/>
      <c r="W112" s="3"/>
      <c r="X112" s="3"/>
      <c r="Y112" s="3"/>
      <c r="Z112" s="3"/>
    </row>
    <row r="113" spans="1:26" ht="6.75" customHeight="1" thickBot="1" x14ac:dyDescent="0.35">
      <c r="A113" s="1133"/>
      <c r="B113" s="1221"/>
      <c r="C113" s="1133"/>
      <c r="D113" s="1133"/>
      <c r="E113" s="115"/>
      <c r="F113" s="115"/>
      <c r="G113" s="115"/>
      <c r="H113" s="1133"/>
      <c r="I113" s="1184"/>
      <c r="J113" s="479"/>
      <c r="K113" s="1184"/>
      <c r="L113" s="882"/>
      <c r="M113" s="1449"/>
      <c r="N113" s="1450"/>
      <c r="O113" s="868"/>
      <c r="P113" s="3"/>
      <c r="Q113" s="3"/>
      <c r="R113" s="3"/>
      <c r="S113" s="3"/>
      <c r="T113" s="3"/>
      <c r="U113" s="3"/>
      <c r="V113" s="3"/>
      <c r="W113" s="3"/>
      <c r="X113" s="3"/>
      <c r="Y113" s="3"/>
      <c r="Z113" s="3"/>
    </row>
    <row r="114" spans="1:26" ht="18" customHeight="1" thickBot="1" x14ac:dyDescent="0.3">
      <c r="A114" s="1133"/>
      <c r="B114" s="1221">
        <v>58100</v>
      </c>
      <c r="C114" s="1133"/>
      <c r="D114" s="1133" t="s">
        <v>816</v>
      </c>
      <c r="E114" s="115"/>
      <c r="F114" s="115"/>
      <c r="G114" s="115"/>
      <c r="H114" s="1133"/>
      <c r="I114" s="1308">
        <f>IF('Annexe A'!$M$142=0,0,'Annexe A'!$M$142)</f>
        <v>0</v>
      </c>
      <c r="J114" s="164"/>
      <c r="K114" s="1168"/>
      <c r="L114" s="882"/>
      <c r="M114" s="1449">
        <f>SUM(-K114,I114)</f>
        <v>0</v>
      </c>
      <c r="N114" s="1450" t="str">
        <f>IF(OR($K114=0,$K114=""),"",($I114-$K114)/$K114)</f>
        <v/>
      </c>
      <c r="O114" s="1181"/>
      <c r="P114" s="3"/>
      <c r="Q114" s="3"/>
      <c r="R114" s="3"/>
      <c r="S114" s="3"/>
      <c r="T114" s="3"/>
      <c r="U114" s="3"/>
      <c r="V114" s="3"/>
      <c r="W114" s="3"/>
      <c r="X114" s="3"/>
      <c r="Y114" s="3"/>
      <c r="Z114" s="3"/>
    </row>
    <row r="115" spans="1:26" ht="18" customHeight="1" thickBot="1" x14ac:dyDescent="0.3">
      <c r="A115" s="1182"/>
      <c r="B115" s="1307">
        <v>58200</v>
      </c>
      <c r="C115" s="1182"/>
      <c r="D115" s="1182" t="s">
        <v>818</v>
      </c>
      <c r="E115" s="761"/>
      <c r="F115" s="761"/>
      <c r="G115" s="761"/>
      <c r="H115" s="1182"/>
      <c r="I115" s="1308">
        <f>IF('Annexe A'!$M$143=0,0,'Annexe A'!$M$143)</f>
        <v>0</v>
      </c>
      <c r="J115" s="164"/>
      <c r="K115" s="1168"/>
      <c r="L115" s="882"/>
      <c r="M115" s="1449">
        <f>SUM(-K115,I115)</f>
        <v>0</v>
      </c>
      <c r="N115" s="1450"/>
      <c r="O115" s="1181"/>
      <c r="P115" s="3"/>
      <c r="Q115" s="3"/>
      <c r="R115" s="3"/>
      <c r="S115" s="3"/>
      <c r="T115" s="3"/>
      <c r="U115" s="3"/>
      <c r="V115" s="3"/>
      <c r="W115" s="3"/>
      <c r="X115" s="3"/>
      <c r="Y115" s="3"/>
      <c r="Z115" s="3"/>
    </row>
    <row r="116" spans="1:26" ht="18" customHeight="1" thickBot="1" x14ac:dyDescent="0.35">
      <c r="A116" s="1182"/>
      <c r="B116" s="1307">
        <v>58300</v>
      </c>
      <c r="C116" s="1182"/>
      <c r="D116" s="1182" t="s">
        <v>820</v>
      </c>
      <c r="E116" s="761"/>
      <c r="F116" s="761"/>
      <c r="G116" s="761"/>
      <c r="H116" s="1182"/>
      <c r="I116" s="1308">
        <f>IF('Annexe A'!$M$144=0,0,'Annexe A'!$M$144)</f>
        <v>0</v>
      </c>
      <c r="J116" s="164"/>
      <c r="K116" s="1168"/>
      <c r="L116" s="882"/>
      <c r="M116" s="1449">
        <f>SUM(-K116,I116)</f>
        <v>0</v>
      </c>
      <c r="N116" s="1450" t="str">
        <f>IF(OR($K116=0,$K116=""),"",($I116-$K116)/$K116)</f>
        <v/>
      </c>
      <c r="O116" s="868"/>
      <c r="P116" s="3"/>
      <c r="Q116" s="3"/>
      <c r="R116" s="3"/>
      <c r="S116" s="3"/>
      <c r="T116" s="3"/>
      <c r="U116" s="3"/>
      <c r="V116" s="3"/>
      <c r="W116" s="3"/>
      <c r="X116" s="3"/>
      <c r="Y116" s="3"/>
      <c r="Z116" s="3"/>
    </row>
    <row r="117" spans="1:26" ht="18" customHeight="1" thickBot="1" x14ac:dyDescent="0.35">
      <c r="A117" s="1133"/>
      <c r="B117" s="1221">
        <v>58400</v>
      </c>
      <c r="C117" s="1133"/>
      <c r="D117" s="1133" t="s">
        <v>822</v>
      </c>
      <c r="E117" s="115"/>
      <c r="F117" s="115"/>
      <c r="G117" s="115"/>
      <c r="H117" s="1133"/>
      <c r="I117" s="1308">
        <f>IF('Annexe A'!$M$145=0,0,'Annexe A'!$M$145)</f>
        <v>0</v>
      </c>
      <c r="J117" s="164"/>
      <c r="K117" s="1168"/>
      <c r="L117" s="882"/>
      <c r="M117" s="1449">
        <f>SUM(-K117,I117)</f>
        <v>0</v>
      </c>
      <c r="N117" s="1450" t="str">
        <f>IF(OR($K117=0,$K117=""),"",($I117-$K117)/$K117)</f>
        <v/>
      </c>
      <c r="O117" s="868"/>
      <c r="P117" s="3"/>
      <c r="Q117" s="3"/>
      <c r="R117" s="3"/>
      <c r="S117" s="3"/>
      <c r="T117" s="3"/>
      <c r="U117" s="3"/>
      <c r="V117" s="3"/>
      <c r="W117" s="3"/>
      <c r="X117" s="3"/>
      <c r="Y117" s="3"/>
      <c r="Z117" s="3"/>
    </row>
    <row r="118" spans="1:26" ht="18" customHeight="1" thickBot="1" x14ac:dyDescent="0.3">
      <c r="A118" s="48"/>
      <c r="B118" s="284">
        <v>58000</v>
      </c>
      <c r="C118" s="48"/>
      <c r="D118" s="48" t="s">
        <v>815</v>
      </c>
      <c r="E118" s="115"/>
      <c r="F118" s="115"/>
      <c r="G118" s="115"/>
      <c r="H118" s="48"/>
      <c r="I118" s="164">
        <f>SUM(I114,I115,I116,I117)</f>
        <v>0</v>
      </c>
      <c r="J118" s="164"/>
      <c r="K118" s="164">
        <f>SUM(K114,K115,K116,K117)</f>
        <v>0</v>
      </c>
      <c r="L118" s="164"/>
      <c r="M118" s="164">
        <f>SUM(M114,M115,M116,M117)</f>
        <v>0</v>
      </c>
      <c r="N118" s="480" t="str">
        <f>IF(OR($K118=0,$K118=""),"",($I118-$K118)/$K118)</f>
        <v/>
      </c>
      <c r="O118" s="922"/>
      <c r="P118" s="3"/>
      <c r="Q118" s="3"/>
      <c r="R118" s="3"/>
      <c r="S118" s="3"/>
      <c r="T118" s="3"/>
      <c r="U118" s="3"/>
      <c r="V118" s="3"/>
      <c r="W118" s="3"/>
      <c r="X118" s="3"/>
      <c r="Y118" s="3"/>
      <c r="Z118" s="3"/>
    </row>
    <row r="119" spans="1:26" ht="6.75" customHeight="1" thickBot="1" x14ac:dyDescent="0.35">
      <c r="A119" s="1133"/>
      <c r="B119" s="1221"/>
      <c r="C119" s="1133"/>
      <c r="D119" s="1133"/>
      <c r="E119" s="115"/>
      <c r="F119" s="115"/>
      <c r="G119" s="115"/>
      <c r="H119" s="1133"/>
      <c r="I119" s="1184"/>
      <c r="J119" s="479"/>
      <c r="K119" s="1184"/>
      <c r="L119" s="882"/>
      <c r="M119" s="1449"/>
      <c r="N119" s="1450"/>
      <c r="O119" s="868"/>
      <c r="P119" s="3"/>
      <c r="Q119" s="3"/>
      <c r="R119" s="3"/>
      <c r="S119" s="3"/>
      <c r="T119" s="3"/>
      <c r="U119" s="3"/>
      <c r="V119" s="3"/>
      <c r="W119" s="3"/>
      <c r="X119" s="3"/>
      <c r="Y119" s="3"/>
      <c r="Z119" s="3"/>
    </row>
    <row r="120" spans="1:26" ht="18" customHeight="1" thickBot="1" x14ac:dyDescent="0.3">
      <c r="A120" s="1170"/>
      <c r="B120" s="1309">
        <v>59100</v>
      </c>
      <c r="C120" s="1170"/>
      <c r="D120" s="1170" t="s">
        <v>825</v>
      </c>
      <c r="E120" s="669"/>
      <c r="F120" s="669"/>
      <c r="G120" s="669"/>
      <c r="H120" s="1170"/>
      <c r="I120" s="1244">
        <f>IF('Annexe A'!$M$148=0,0,'Annexe A'!$M$148)</f>
        <v>0</v>
      </c>
      <c r="J120" s="1187"/>
      <c r="K120" s="1168"/>
      <c r="L120" s="882"/>
      <c r="M120" s="1449">
        <f t="shared" ref="M120:M125" si="9">SUM(-K120,I120)</f>
        <v>0</v>
      </c>
      <c r="N120" s="1450" t="str">
        <f t="shared" ref="N120:N125" si="10">IF(OR($K120=0,$K120=""),"",($I120-$K120)/$K120)</f>
        <v/>
      </c>
      <c r="O120" s="1181"/>
      <c r="P120" s="3"/>
      <c r="Q120" s="3"/>
      <c r="R120" s="3"/>
      <c r="S120" s="3"/>
      <c r="T120" s="3"/>
      <c r="U120" s="3"/>
      <c r="V120" s="3"/>
      <c r="W120" s="3"/>
      <c r="X120" s="3"/>
      <c r="Y120" s="3"/>
      <c r="Z120" s="3"/>
    </row>
    <row r="121" spans="1:26" ht="18" customHeight="1" thickBot="1" x14ac:dyDescent="0.35">
      <c r="A121" s="1133"/>
      <c r="B121" s="1221">
        <v>59200</v>
      </c>
      <c r="C121" s="1133"/>
      <c r="D121" s="1133" t="s">
        <v>830</v>
      </c>
      <c r="E121" s="115"/>
      <c r="F121" s="115"/>
      <c r="G121" s="115"/>
      <c r="H121" s="1133"/>
      <c r="I121" s="1244">
        <f>IF('Annexe A'!$M$151=0,0,'Annexe A'!$M$151)</f>
        <v>0</v>
      </c>
      <c r="J121" s="479"/>
      <c r="K121" s="1168"/>
      <c r="L121" s="882"/>
      <c r="M121" s="1449">
        <f t="shared" si="9"/>
        <v>0</v>
      </c>
      <c r="N121" s="1450" t="str">
        <f t="shared" si="10"/>
        <v/>
      </c>
      <c r="O121" s="868"/>
      <c r="P121" s="3"/>
      <c r="Q121" s="3"/>
      <c r="R121" s="3"/>
      <c r="S121" s="3"/>
      <c r="T121" s="3"/>
      <c r="U121" s="3"/>
      <c r="V121" s="3"/>
      <c r="W121" s="3"/>
      <c r="X121" s="3"/>
      <c r="Y121" s="3"/>
      <c r="Z121" s="3"/>
    </row>
    <row r="122" spans="1:26" ht="18" customHeight="1" thickBot="1" x14ac:dyDescent="0.35">
      <c r="A122" s="1133"/>
      <c r="B122" s="1221">
        <v>59300</v>
      </c>
      <c r="C122" s="1133"/>
      <c r="D122" s="1133" t="s">
        <v>832</v>
      </c>
      <c r="E122" s="115"/>
      <c r="F122" s="115"/>
      <c r="G122" s="115"/>
      <c r="H122" s="1133"/>
      <c r="I122" s="1308">
        <f>IF('Annexe A'!$M$152=0,0,'Annexe A'!$M$152)</f>
        <v>0</v>
      </c>
      <c r="J122" s="479"/>
      <c r="K122" s="1168"/>
      <c r="L122" s="882"/>
      <c r="M122" s="1449">
        <f t="shared" si="9"/>
        <v>0</v>
      </c>
      <c r="N122" s="1450" t="str">
        <f t="shared" si="10"/>
        <v/>
      </c>
      <c r="O122" s="868"/>
      <c r="P122" s="3"/>
      <c r="Q122" s="3"/>
      <c r="R122" s="3"/>
      <c r="S122" s="3"/>
      <c r="T122" s="3"/>
      <c r="U122" s="3"/>
      <c r="V122" s="3"/>
      <c r="W122" s="3"/>
      <c r="X122" s="3"/>
      <c r="Y122" s="3"/>
      <c r="Z122" s="3"/>
    </row>
    <row r="123" spans="1:26" ht="18" customHeight="1" thickBot="1" x14ac:dyDescent="0.35">
      <c r="A123" s="1133"/>
      <c r="B123" s="1221">
        <v>59400</v>
      </c>
      <c r="C123" s="1133"/>
      <c r="D123" s="1133" t="s">
        <v>834</v>
      </c>
      <c r="E123" s="115"/>
      <c r="F123" s="115"/>
      <c r="G123" s="115"/>
      <c r="H123" s="1133"/>
      <c r="I123" s="1308">
        <f>IF('Annexe A'!$M$153=0,0,'Annexe A'!$M$153)</f>
        <v>0</v>
      </c>
      <c r="J123" s="479"/>
      <c r="K123" s="1168"/>
      <c r="L123" s="882"/>
      <c r="M123" s="1449">
        <f t="shared" si="9"/>
        <v>0</v>
      </c>
      <c r="N123" s="1450" t="str">
        <f t="shared" si="10"/>
        <v/>
      </c>
      <c r="O123" s="868"/>
      <c r="P123" s="3"/>
      <c r="Q123" s="3"/>
      <c r="R123" s="3"/>
      <c r="S123" s="3"/>
      <c r="T123" s="3"/>
      <c r="U123" s="3"/>
      <c r="V123" s="3"/>
      <c r="W123" s="3"/>
      <c r="X123" s="3"/>
      <c r="Y123" s="3"/>
      <c r="Z123" s="3"/>
    </row>
    <row r="124" spans="1:26" ht="18" customHeight="1" thickBot="1" x14ac:dyDescent="0.3">
      <c r="A124" s="1133"/>
      <c r="B124" s="1221">
        <v>59500</v>
      </c>
      <c r="C124" s="1133"/>
      <c r="D124" s="1133" t="s">
        <v>836</v>
      </c>
      <c r="E124" s="115"/>
      <c r="F124" s="115"/>
      <c r="G124" s="115"/>
      <c r="H124" s="1133"/>
      <c r="I124" s="1308">
        <f>IF('Annexe A'!$M$154=0,0,'Annexe A'!$M$154)</f>
        <v>0</v>
      </c>
      <c r="J124" s="1184"/>
      <c r="K124" s="1168"/>
      <c r="L124" s="882"/>
      <c r="M124" s="1449">
        <f t="shared" si="9"/>
        <v>0</v>
      </c>
      <c r="N124" s="1450" t="str">
        <f t="shared" si="10"/>
        <v/>
      </c>
      <c r="O124" s="1181"/>
      <c r="P124" s="3"/>
      <c r="Q124" s="3"/>
      <c r="R124" s="3"/>
      <c r="S124" s="3"/>
      <c r="T124" s="3"/>
      <c r="U124" s="3"/>
      <c r="V124" s="3"/>
      <c r="W124" s="3"/>
      <c r="X124" s="3"/>
      <c r="Y124" s="3"/>
      <c r="Z124" s="3"/>
    </row>
    <row r="125" spans="1:26" ht="18" customHeight="1" thickBot="1" x14ac:dyDescent="0.3">
      <c r="A125" s="48"/>
      <c r="B125" s="284">
        <v>59000</v>
      </c>
      <c r="C125" s="48"/>
      <c r="D125" s="48" t="s">
        <v>824</v>
      </c>
      <c r="E125" s="115"/>
      <c r="F125" s="115"/>
      <c r="G125" s="115"/>
      <c r="H125" s="48"/>
      <c r="I125" s="164">
        <f>SUM(I120,I121,I122,I123,I124)</f>
        <v>0</v>
      </c>
      <c r="J125" s="164"/>
      <c r="K125" s="164">
        <f>SUM(K120,K121,K122,K123,K124)</f>
        <v>0</v>
      </c>
      <c r="L125" s="882"/>
      <c r="M125" s="923">
        <f t="shared" si="9"/>
        <v>0</v>
      </c>
      <c r="N125" s="480" t="str">
        <f t="shared" si="10"/>
        <v/>
      </c>
      <c r="O125" s="922"/>
      <c r="P125" s="3"/>
      <c r="Q125" s="3"/>
      <c r="R125" s="3"/>
      <c r="S125" s="3"/>
      <c r="T125" s="3"/>
      <c r="U125" s="3"/>
      <c r="V125" s="3"/>
      <c r="W125" s="3"/>
      <c r="X125" s="3"/>
      <c r="Y125" s="3"/>
      <c r="Z125" s="3"/>
    </row>
    <row r="126" spans="1:26" ht="6.75" customHeight="1" thickBot="1" x14ac:dyDescent="0.35">
      <c r="A126" s="1133"/>
      <c r="B126" s="1221"/>
      <c r="C126" s="1133"/>
      <c r="D126" s="1133"/>
      <c r="E126" s="115"/>
      <c r="F126" s="115"/>
      <c r="G126" s="115"/>
      <c r="H126" s="1133"/>
      <c r="I126" s="1184"/>
      <c r="J126" s="479"/>
      <c r="K126" s="1184"/>
      <c r="L126" s="882"/>
      <c r="M126" s="1449"/>
      <c r="N126" s="1450"/>
      <c r="O126" s="868"/>
      <c r="P126" s="3"/>
      <c r="Q126" s="3"/>
      <c r="R126" s="3"/>
      <c r="S126" s="3"/>
      <c r="T126" s="3"/>
      <c r="U126" s="3"/>
      <c r="V126" s="3"/>
      <c r="W126" s="3"/>
      <c r="X126" s="3"/>
      <c r="Y126" s="3"/>
      <c r="Z126" s="3"/>
    </row>
    <row r="127" spans="1:26" ht="18" customHeight="1" thickBot="1" x14ac:dyDescent="0.35">
      <c r="A127" s="1133"/>
      <c r="B127" s="1221">
        <v>61100</v>
      </c>
      <c r="C127" s="1133"/>
      <c r="D127" s="1133" t="s">
        <v>841</v>
      </c>
      <c r="E127" s="115"/>
      <c r="F127" s="115"/>
      <c r="G127" s="115"/>
      <c r="H127" s="1133"/>
      <c r="I127" s="1308">
        <f>IF('Annexe A'!$M$159=0,0,'Annexe A'!$M$159)</f>
        <v>0</v>
      </c>
      <c r="J127" s="1184"/>
      <c r="K127" s="1168"/>
      <c r="L127" s="882"/>
      <c r="M127" s="1449">
        <f>SUM(-K127,I127)</f>
        <v>0</v>
      </c>
      <c r="N127" s="1450" t="str">
        <f t="shared" ref="N127:N136" si="11">IF(OR($K127=0,$K127=""),"",($I127-$K127)/$K127)</f>
        <v/>
      </c>
      <c r="O127" s="868"/>
      <c r="P127" s="3"/>
      <c r="Q127" s="3"/>
      <c r="R127" s="3"/>
      <c r="S127" s="3"/>
      <c r="T127" s="3"/>
      <c r="U127" s="3"/>
      <c r="V127" s="3"/>
      <c r="W127" s="3"/>
      <c r="X127" s="3"/>
      <c r="Y127" s="3"/>
      <c r="Z127" s="3"/>
    </row>
    <row r="128" spans="1:26" ht="18" customHeight="1" thickBot="1" x14ac:dyDescent="0.35">
      <c r="A128" s="1133"/>
      <c r="B128" s="1221">
        <v>61200</v>
      </c>
      <c r="C128" s="1133"/>
      <c r="D128" s="1133" t="s">
        <v>847</v>
      </c>
      <c r="E128" s="115"/>
      <c r="F128" s="115"/>
      <c r="G128" s="115"/>
      <c r="H128" s="1133"/>
      <c r="I128" s="1308">
        <f>IF('Annexe A'!$M$162=0,0,'Annexe A'!$M$162)</f>
        <v>0</v>
      </c>
      <c r="J128" s="1184"/>
      <c r="K128" s="1168"/>
      <c r="L128" s="882"/>
      <c r="M128" s="1449">
        <f>SUM(-K128,I128)</f>
        <v>0</v>
      </c>
      <c r="N128" s="1450" t="str">
        <f t="shared" si="11"/>
        <v/>
      </c>
      <c r="O128" s="868"/>
      <c r="P128" s="3"/>
      <c r="Q128" s="3"/>
      <c r="R128" s="3"/>
      <c r="S128" s="3"/>
      <c r="T128" s="3"/>
      <c r="U128" s="3"/>
      <c r="V128" s="3"/>
      <c r="W128" s="3"/>
      <c r="X128" s="3"/>
      <c r="Y128" s="3"/>
      <c r="Z128" s="3"/>
    </row>
    <row r="129" spans="1:26" ht="18" customHeight="1" thickBot="1" x14ac:dyDescent="0.35">
      <c r="A129" s="1133"/>
      <c r="B129" s="1221">
        <v>61300</v>
      </c>
      <c r="C129" s="1133"/>
      <c r="D129" s="1133" t="s">
        <v>853</v>
      </c>
      <c r="E129" s="115"/>
      <c r="F129" s="115"/>
      <c r="G129" s="115"/>
      <c r="H129" s="1133"/>
      <c r="I129" s="1308">
        <f>IF('Annexe A'!$M$165=0,0,'Annexe A'!$M$165)</f>
        <v>0</v>
      </c>
      <c r="J129" s="1184"/>
      <c r="K129" s="1168"/>
      <c r="L129" s="882"/>
      <c r="M129" s="1449">
        <f>SUM(-K129,I129)</f>
        <v>0</v>
      </c>
      <c r="N129" s="1450" t="str">
        <f t="shared" si="11"/>
        <v/>
      </c>
      <c r="O129" s="868"/>
      <c r="P129" s="3"/>
      <c r="Q129" s="3"/>
      <c r="R129" s="3"/>
      <c r="S129" s="3"/>
      <c r="T129" s="3"/>
      <c r="U129" s="3"/>
      <c r="V129" s="3"/>
      <c r="W129" s="3"/>
      <c r="X129" s="3"/>
      <c r="Y129" s="3"/>
      <c r="Z129" s="3"/>
    </row>
    <row r="130" spans="1:26" ht="18" customHeight="1" thickBot="1" x14ac:dyDescent="0.3">
      <c r="A130" s="760"/>
      <c r="B130" s="871">
        <v>61000</v>
      </c>
      <c r="C130" s="760"/>
      <c r="D130" s="760" t="s">
        <v>840</v>
      </c>
      <c r="E130" s="761"/>
      <c r="F130" s="761"/>
      <c r="G130" s="761"/>
      <c r="H130" s="760"/>
      <c r="I130" s="763">
        <f>SUM(I127,I128,I129)</f>
        <v>0</v>
      </c>
      <c r="J130" s="763"/>
      <c r="K130" s="763">
        <f>SUM(K127,K128,K129)</f>
        <v>0</v>
      </c>
      <c r="L130" s="882"/>
      <c r="M130" s="923">
        <f>SUM(-K130,I130)</f>
        <v>0</v>
      </c>
      <c r="N130" s="480" t="str">
        <f t="shared" si="11"/>
        <v/>
      </c>
      <c r="O130" s="922"/>
      <c r="P130" s="3"/>
      <c r="Q130" s="3"/>
      <c r="R130" s="3"/>
      <c r="S130" s="3"/>
      <c r="T130" s="3"/>
      <c r="U130" s="3"/>
      <c r="V130" s="3"/>
      <c r="W130" s="3"/>
      <c r="X130" s="3"/>
      <c r="Y130" s="3"/>
      <c r="Z130" s="3"/>
    </row>
    <row r="131" spans="1:26" ht="6.75" customHeight="1" thickBot="1" x14ac:dyDescent="0.35">
      <c r="A131" s="1133"/>
      <c r="B131" s="1221"/>
      <c r="C131" s="1133"/>
      <c r="D131" s="1133"/>
      <c r="E131" s="115"/>
      <c r="F131" s="115"/>
      <c r="G131" s="115"/>
      <c r="H131" s="1133"/>
      <c r="I131" s="1184"/>
      <c r="J131" s="479"/>
      <c r="K131" s="1184"/>
      <c r="L131" s="882"/>
      <c r="M131" s="1449"/>
      <c r="N131" s="1450" t="str">
        <f t="shared" si="11"/>
        <v/>
      </c>
      <c r="O131" s="868"/>
      <c r="P131" s="3"/>
      <c r="Q131" s="3"/>
      <c r="R131" s="3"/>
      <c r="S131" s="3"/>
      <c r="T131" s="3"/>
      <c r="U131" s="3"/>
      <c r="V131" s="3"/>
      <c r="W131" s="3"/>
      <c r="X131" s="3"/>
      <c r="Y131" s="3"/>
      <c r="Z131" s="3"/>
    </row>
    <row r="132" spans="1:26" ht="18" customHeight="1" thickBot="1" x14ac:dyDescent="0.35">
      <c r="A132" s="1133"/>
      <c r="B132" s="1221">
        <v>62100</v>
      </c>
      <c r="C132" s="1133"/>
      <c r="D132" s="1133" t="s">
        <v>860</v>
      </c>
      <c r="E132" s="115"/>
      <c r="F132" s="115"/>
      <c r="G132" s="115"/>
      <c r="H132" s="1133"/>
      <c r="I132" s="1308">
        <f>IF('Annexe A'!$M$170=0,0,'Annexe A'!$M$170)</f>
        <v>0</v>
      </c>
      <c r="J132" s="1184"/>
      <c r="K132" s="1168"/>
      <c r="L132" s="882"/>
      <c r="M132" s="1449">
        <f>SUM(-K132,I132)</f>
        <v>0</v>
      </c>
      <c r="N132" s="1450" t="str">
        <f t="shared" si="11"/>
        <v/>
      </c>
      <c r="O132" s="868"/>
      <c r="P132" s="3"/>
      <c r="Q132" s="3"/>
      <c r="R132" s="3"/>
      <c r="S132" s="3"/>
      <c r="T132" s="3"/>
      <c r="U132" s="3"/>
      <c r="V132" s="3"/>
      <c r="W132" s="3"/>
      <c r="X132" s="3"/>
      <c r="Y132" s="3"/>
      <c r="Z132" s="3"/>
    </row>
    <row r="133" spans="1:26" ht="18" customHeight="1" collapsed="1" thickBot="1" x14ac:dyDescent="0.3">
      <c r="A133" s="770"/>
      <c r="B133" s="1309">
        <v>91410</v>
      </c>
      <c r="C133" s="1170"/>
      <c r="D133" s="1170" t="s">
        <v>922</v>
      </c>
      <c r="E133" s="872"/>
      <c r="F133" s="872"/>
      <c r="G133" s="872"/>
      <c r="H133" s="770"/>
      <c r="I133" s="1328">
        <f>SUM(I134:I135)</f>
        <v>0</v>
      </c>
      <c r="J133" s="1328"/>
      <c r="K133" s="1328">
        <f>SUM(K134:K135)</f>
        <v>0</v>
      </c>
      <c r="L133" s="882"/>
      <c r="M133" s="1449">
        <f>SUM(-K133,I133)</f>
        <v>0</v>
      </c>
      <c r="N133" s="1450" t="str">
        <f t="shared" si="11"/>
        <v/>
      </c>
      <c r="O133" s="483"/>
      <c r="P133" s="3"/>
      <c r="Q133" s="3"/>
      <c r="R133" s="3"/>
      <c r="S133" s="3"/>
      <c r="T133" s="3"/>
      <c r="U133" s="3"/>
      <c r="V133" s="3"/>
      <c r="W133" s="3"/>
      <c r="X133" s="3"/>
      <c r="Y133" s="3"/>
      <c r="Z133" s="3"/>
    </row>
    <row r="134" spans="1:26" ht="18" hidden="1" customHeight="1" outlineLevel="1" thickBot="1" x14ac:dyDescent="0.3">
      <c r="A134" s="1299"/>
      <c r="B134" s="1300">
        <v>91411</v>
      </c>
      <c r="C134" s="1301"/>
      <c r="D134" s="1301"/>
      <c r="E134" s="1301" t="s">
        <v>924</v>
      </c>
      <c r="F134" s="357"/>
      <c r="G134" s="357"/>
      <c r="H134" s="357"/>
      <c r="I134" s="1388">
        <f>IF('Annexe D'!$R$73=0,0,'Annexe D'!$R$73)</f>
        <v>0</v>
      </c>
      <c r="J134" s="358"/>
      <c r="K134" s="1298"/>
      <c r="L134" s="358"/>
      <c r="M134" s="1438">
        <f>SUM(-K134,I134)</f>
        <v>0</v>
      </c>
      <c r="N134" s="358" t="str">
        <f t="shared" si="11"/>
        <v/>
      </c>
      <c r="O134" s="915"/>
      <c r="P134" s="3"/>
      <c r="Q134" s="3"/>
      <c r="R134" s="3"/>
      <c r="S134" s="3"/>
      <c r="T134" s="3"/>
      <c r="U134" s="3"/>
      <c r="V134" s="3"/>
      <c r="W134" s="3"/>
      <c r="X134" s="3"/>
      <c r="Y134" s="3"/>
      <c r="Z134" s="3"/>
    </row>
    <row r="135" spans="1:26" ht="18" hidden="1" customHeight="1" outlineLevel="1" thickBot="1" x14ac:dyDescent="0.3">
      <c r="A135" s="1299"/>
      <c r="B135" s="1300">
        <v>91412</v>
      </c>
      <c r="C135" s="1301"/>
      <c r="D135" s="1301"/>
      <c r="E135" s="1301" t="s">
        <v>926</v>
      </c>
      <c r="F135" s="357"/>
      <c r="G135" s="357"/>
      <c r="H135" s="357"/>
      <c r="I135" s="1388">
        <f>IF('Annexe D'!V124=0,0,'Annexe D'!V124)</f>
        <v>0</v>
      </c>
      <c r="J135" s="358"/>
      <c r="K135" s="1298"/>
      <c r="L135" s="358"/>
      <c r="M135" s="1438">
        <f>SUM(-K135,I135)</f>
        <v>0</v>
      </c>
      <c r="N135" s="358" t="str">
        <f t="shared" si="11"/>
        <v/>
      </c>
      <c r="O135" s="916"/>
      <c r="P135" s="3"/>
      <c r="Q135" s="3"/>
      <c r="R135" s="3"/>
      <c r="S135" s="3"/>
      <c r="T135" s="3"/>
      <c r="U135" s="3"/>
      <c r="V135" s="3"/>
      <c r="W135" s="3"/>
      <c r="X135" s="3"/>
      <c r="Y135" s="3"/>
      <c r="Z135" s="3"/>
    </row>
    <row r="136" spans="1:26" ht="18" customHeight="1" thickBot="1" x14ac:dyDescent="0.3">
      <c r="A136" s="760"/>
      <c r="B136" s="871">
        <v>62000</v>
      </c>
      <c r="C136" s="760"/>
      <c r="D136" s="760" t="s">
        <v>859</v>
      </c>
      <c r="E136" s="761"/>
      <c r="F136" s="761"/>
      <c r="G136" s="761"/>
      <c r="H136" s="760"/>
      <c r="I136" s="763">
        <f>SUM(I132,I133)</f>
        <v>0</v>
      </c>
      <c r="J136" s="763"/>
      <c r="K136" s="763">
        <f>SUM(K132,K133)</f>
        <v>0</v>
      </c>
      <c r="L136" s="882"/>
      <c r="M136" s="923">
        <f>SUM(-K136,I136)</f>
        <v>0</v>
      </c>
      <c r="N136" s="480" t="str">
        <f t="shared" si="11"/>
        <v/>
      </c>
      <c r="O136" s="922"/>
      <c r="P136" s="3"/>
      <c r="Q136" s="3"/>
      <c r="R136" s="3"/>
      <c r="S136" s="3"/>
      <c r="T136" s="3"/>
      <c r="U136" s="3"/>
      <c r="V136" s="3"/>
      <c r="W136" s="3"/>
      <c r="X136" s="3"/>
      <c r="Y136" s="3"/>
      <c r="Z136" s="3"/>
    </row>
    <row r="137" spans="1:26" ht="6.75" customHeight="1" thickBot="1" x14ac:dyDescent="0.35">
      <c r="A137" s="1133"/>
      <c r="B137" s="1221"/>
      <c r="C137" s="1133"/>
      <c r="D137" s="1133"/>
      <c r="E137" s="115"/>
      <c r="F137" s="115"/>
      <c r="G137" s="115"/>
      <c r="H137" s="1133"/>
      <c r="I137" s="1184"/>
      <c r="J137" s="479"/>
      <c r="K137" s="1184"/>
      <c r="L137" s="882"/>
      <c r="M137" s="1449"/>
      <c r="N137" s="1450"/>
      <c r="O137" s="868"/>
      <c r="P137" s="3"/>
      <c r="Q137" s="3"/>
      <c r="R137" s="3"/>
      <c r="S137" s="3"/>
      <c r="T137" s="3"/>
      <c r="U137" s="3"/>
      <c r="V137" s="3"/>
      <c r="W137" s="3"/>
      <c r="X137" s="3"/>
      <c r="Y137" s="3"/>
      <c r="Z137" s="3"/>
    </row>
    <row r="138" spans="1:26" ht="18" customHeight="1" thickBot="1" x14ac:dyDescent="0.3">
      <c r="A138" s="1133"/>
      <c r="B138" s="1221">
        <v>63100</v>
      </c>
      <c r="C138" s="1133"/>
      <c r="D138" s="1133" t="s">
        <v>870</v>
      </c>
      <c r="E138" s="115"/>
      <c r="F138" s="115"/>
      <c r="G138" s="115"/>
      <c r="H138" s="1133"/>
      <c r="I138" s="1308">
        <f>IF('Annexe A'!$M$181=0,0,'Annexe A'!$M$181)</f>
        <v>0</v>
      </c>
      <c r="J138" s="1184"/>
      <c r="K138" s="1168"/>
      <c r="L138" s="882"/>
      <c r="M138" s="1449">
        <f t="shared" ref="M138:M143" si="12">SUM(-K138,I138)</f>
        <v>0</v>
      </c>
      <c r="N138" s="1450" t="str">
        <f>IF(OR($K138=0,$K138=""),"",($I138-$K138)/$K138)</f>
        <v/>
      </c>
      <c r="O138" s="1181"/>
      <c r="P138" s="3"/>
      <c r="Q138" s="3"/>
      <c r="R138" s="3"/>
      <c r="S138" s="3"/>
      <c r="T138" s="3"/>
      <c r="U138" s="3"/>
      <c r="V138" s="3"/>
      <c r="W138" s="3"/>
      <c r="X138" s="3"/>
      <c r="Y138" s="3"/>
      <c r="Z138" s="3"/>
    </row>
    <row r="139" spans="1:26" ht="18" customHeight="1" thickBot="1" x14ac:dyDescent="0.35">
      <c r="A139" s="1133"/>
      <c r="B139" s="1307">
        <v>63200</v>
      </c>
      <c r="C139" s="1182"/>
      <c r="D139" s="1182" t="s">
        <v>872</v>
      </c>
      <c r="E139" s="761"/>
      <c r="F139" s="761"/>
      <c r="G139" s="761"/>
      <c r="H139" s="1182"/>
      <c r="I139" s="1308">
        <f>IF('Annexe A'!$M$182=0,0,'Annexe A'!$M$182)</f>
        <v>0</v>
      </c>
      <c r="J139" s="920"/>
      <c r="K139" s="1168"/>
      <c r="L139" s="882"/>
      <c r="M139" s="1449">
        <f t="shared" si="12"/>
        <v>0</v>
      </c>
      <c r="N139" s="1450" t="str">
        <f>IF(OR($K139=0,$K139=""),"",($I139-$K139)/$K139)</f>
        <v/>
      </c>
      <c r="O139" s="868"/>
      <c r="P139" s="3"/>
      <c r="Q139" s="3"/>
      <c r="R139" s="3"/>
      <c r="S139" s="3"/>
      <c r="T139" s="3"/>
      <c r="U139" s="3"/>
      <c r="V139" s="3"/>
      <c r="W139" s="3"/>
      <c r="X139" s="3"/>
      <c r="Y139" s="3"/>
      <c r="Z139" s="3"/>
    </row>
    <row r="140" spans="1:26" ht="18" customHeight="1" thickBot="1" x14ac:dyDescent="0.35">
      <c r="A140" s="1133"/>
      <c r="B140" s="1221">
        <v>63300</v>
      </c>
      <c r="C140" s="1133"/>
      <c r="D140" s="1133" t="s">
        <v>874</v>
      </c>
      <c r="E140" s="115"/>
      <c r="F140" s="115"/>
      <c r="G140" s="115"/>
      <c r="H140" s="1133"/>
      <c r="I140" s="1308">
        <f>IF('Annexe A'!$M$183=0,0,'Annexe A'!$M$183)</f>
        <v>0</v>
      </c>
      <c r="J140" s="479"/>
      <c r="K140" s="1168"/>
      <c r="L140" s="882"/>
      <c r="M140" s="1449">
        <f t="shared" si="12"/>
        <v>0</v>
      </c>
      <c r="N140" s="1450" t="str">
        <f>IF(OR($K140=0,$K140=""),"",($I140-$K140)/$K140)</f>
        <v/>
      </c>
      <c r="O140" s="868"/>
      <c r="P140" s="3"/>
      <c r="Q140" s="3"/>
      <c r="R140" s="3"/>
      <c r="S140" s="3"/>
      <c r="T140" s="3"/>
      <c r="U140" s="3"/>
      <c r="V140" s="3"/>
      <c r="W140" s="3"/>
      <c r="X140" s="3"/>
      <c r="Y140" s="3"/>
      <c r="Z140" s="3"/>
    </row>
    <row r="141" spans="1:26" ht="18" customHeight="1" thickBot="1" x14ac:dyDescent="0.35">
      <c r="A141" s="1133"/>
      <c r="B141" s="1221">
        <v>63700</v>
      </c>
      <c r="C141" s="1133"/>
      <c r="D141" s="1133" t="s">
        <v>879</v>
      </c>
      <c r="E141" s="115"/>
      <c r="F141" s="115"/>
      <c r="G141" s="115"/>
      <c r="H141" s="1133"/>
      <c r="I141" s="1308">
        <f>IF('Annexe A'!$M$186=0,0,'Annexe A'!$M$186)</f>
        <v>0</v>
      </c>
      <c r="J141" s="479"/>
      <c r="K141" s="1168"/>
      <c r="L141" s="882"/>
      <c r="M141" s="1449">
        <f t="shared" si="12"/>
        <v>0</v>
      </c>
      <c r="N141" s="1450"/>
      <c r="O141" s="868"/>
      <c r="P141" s="3"/>
      <c r="Q141" s="3"/>
      <c r="R141" s="3"/>
      <c r="S141" s="3"/>
      <c r="T141" s="3"/>
      <c r="U141" s="3"/>
      <c r="V141" s="3"/>
      <c r="W141" s="3"/>
      <c r="X141" s="3"/>
      <c r="Y141" s="3"/>
      <c r="Z141" s="3"/>
    </row>
    <row r="142" spans="1:26" ht="18" customHeight="1" thickBot="1" x14ac:dyDescent="0.35">
      <c r="A142" s="1133"/>
      <c r="B142" s="1221">
        <v>63800</v>
      </c>
      <c r="C142" s="1133"/>
      <c r="D142" s="1133" t="s">
        <v>880</v>
      </c>
      <c r="E142" s="115"/>
      <c r="F142" s="115"/>
      <c r="G142" s="115"/>
      <c r="H142" s="1133"/>
      <c r="I142" s="1308">
        <f>IF('Annexe D'!R61=0,0,'Annexe D'!R61)</f>
        <v>0</v>
      </c>
      <c r="J142" s="479"/>
      <c r="K142" s="1168"/>
      <c r="L142" s="882"/>
      <c r="M142" s="1449">
        <f t="shared" si="12"/>
        <v>0</v>
      </c>
      <c r="N142" s="1450" t="str">
        <f>IF(OR($K142=0,$K142=""),"",($I142-$K142)/$K142)</f>
        <v/>
      </c>
      <c r="O142" s="868"/>
      <c r="P142" s="3"/>
      <c r="Q142" s="3"/>
      <c r="R142" s="3"/>
      <c r="S142" s="3"/>
      <c r="T142" s="3"/>
      <c r="U142" s="3"/>
      <c r="V142" s="3"/>
      <c r="W142" s="3"/>
      <c r="X142" s="3"/>
      <c r="Y142" s="3"/>
      <c r="Z142" s="3"/>
    </row>
    <row r="143" spans="1:26" ht="18" customHeight="1" thickBot="1" x14ac:dyDescent="0.35">
      <c r="A143" s="48"/>
      <c r="B143" s="284">
        <v>63000</v>
      </c>
      <c r="C143" s="48"/>
      <c r="D143" s="48" t="s">
        <v>869</v>
      </c>
      <c r="E143" s="115"/>
      <c r="F143" s="115"/>
      <c r="G143" s="115"/>
      <c r="H143" s="48"/>
      <c r="I143" s="164">
        <f>SUM(I138,I139,I140,I141,I142)</f>
        <v>0</v>
      </c>
      <c r="J143" s="164"/>
      <c r="K143" s="164">
        <f>SUM(K138,K139,K140,K141,K142)</f>
        <v>0</v>
      </c>
      <c r="L143" s="164"/>
      <c r="M143" s="164">
        <f t="shared" si="12"/>
        <v>0</v>
      </c>
      <c r="N143" s="480" t="str">
        <f>IF(OR($K143=0,$K143=""),"",($I143-$K143)/$K143)</f>
        <v/>
      </c>
      <c r="O143" s="868"/>
      <c r="P143" s="3"/>
      <c r="Q143" s="3"/>
      <c r="R143" s="3"/>
      <c r="S143" s="3"/>
      <c r="T143" s="3"/>
      <c r="U143" s="3"/>
      <c r="V143" s="3"/>
      <c r="W143" s="3"/>
      <c r="X143" s="3"/>
      <c r="Y143" s="3"/>
      <c r="Z143" s="3"/>
    </row>
    <row r="144" spans="1:26" ht="6.75" customHeight="1" thickBot="1" x14ac:dyDescent="0.35">
      <c r="A144" s="1133"/>
      <c r="B144" s="1221"/>
      <c r="C144" s="1133"/>
      <c r="D144" s="1133"/>
      <c r="E144" s="115"/>
      <c r="F144" s="115"/>
      <c r="G144" s="115"/>
      <c r="H144" s="1133"/>
      <c r="I144" s="1184"/>
      <c r="J144" s="479"/>
      <c r="K144" s="1184"/>
      <c r="L144" s="882"/>
      <c r="M144" s="1449"/>
      <c r="N144" s="1450"/>
      <c r="O144" s="868"/>
      <c r="P144" s="3"/>
      <c r="Q144" s="3"/>
      <c r="R144" s="3"/>
      <c r="S144" s="3"/>
      <c r="T144" s="3"/>
      <c r="U144" s="3"/>
      <c r="V144" s="3"/>
      <c r="W144" s="3"/>
      <c r="X144" s="3"/>
      <c r="Y144" s="3"/>
      <c r="Z144" s="3"/>
    </row>
    <row r="145" spans="1:26" ht="18" customHeight="1" thickBot="1" x14ac:dyDescent="0.35">
      <c r="A145" s="1133"/>
      <c r="B145" s="1282">
        <v>91110</v>
      </c>
      <c r="C145" s="1211"/>
      <c r="D145" s="1419" t="s">
        <v>1388</v>
      </c>
      <c r="E145" s="115"/>
      <c r="F145" s="115"/>
      <c r="G145" s="115"/>
      <c r="H145" s="1133"/>
      <c r="I145" s="1308">
        <f>'Annexe D'!$J$34</f>
        <v>0</v>
      </c>
      <c r="J145" s="164"/>
      <c r="K145" s="1168"/>
      <c r="L145" s="882"/>
      <c r="M145" s="1449">
        <f>SUM(-K145,I145)</f>
        <v>0</v>
      </c>
      <c r="N145" s="1450" t="str">
        <f>IF(OR($K145=0,$K145=""),"",($I145-$K145)/$K145)</f>
        <v/>
      </c>
      <c r="O145" s="922"/>
      <c r="P145" s="3"/>
      <c r="Q145" s="3"/>
      <c r="R145" s="3"/>
      <c r="S145" s="3"/>
      <c r="T145" s="3"/>
      <c r="U145" s="3"/>
      <c r="V145" s="3"/>
      <c r="W145" s="3"/>
      <c r="X145" s="3"/>
      <c r="Y145" s="3"/>
      <c r="Z145" s="3"/>
    </row>
    <row r="146" spans="1:26" ht="18" customHeight="1" thickBot="1" x14ac:dyDescent="0.35">
      <c r="A146" s="1133"/>
      <c r="B146" s="1422">
        <v>91120</v>
      </c>
      <c r="C146" s="1161"/>
      <c r="D146" s="1423" t="s">
        <v>1389</v>
      </c>
      <c r="E146" s="115"/>
      <c r="F146" s="115"/>
      <c r="G146" s="115"/>
      <c r="H146" s="1133"/>
      <c r="I146" s="1308">
        <f>'Annexe D'!$K$35</f>
        <v>0</v>
      </c>
      <c r="J146" s="164"/>
      <c r="K146" s="1168"/>
      <c r="L146" s="882"/>
      <c r="M146" s="1449">
        <f>SUM(-K146,I146)</f>
        <v>0</v>
      </c>
      <c r="N146" s="1450" t="str">
        <f>IF(OR($K146=0,$K146=""),"",($I146-$K146)/$K146)</f>
        <v/>
      </c>
      <c r="O146" s="922"/>
      <c r="P146" s="3"/>
      <c r="Q146" s="3"/>
      <c r="R146" s="3"/>
      <c r="S146" s="3"/>
      <c r="T146" s="3"/>
      <c r="U146" s="3"/>
      <c r="V146" s="3"/>
      <c r="W146" s="3"/>
      <c r="X146" s="3"/>
      <c r="Y146" s="3"/>
      <c r="Z146" s="3"/>
    </row>
    <row r="147" spans="1:26" ht="18" customHeight="1" thickBot="1" x14ac:dyDescent="0.35">
      <c r="A147" s="1133"/>
      <c r="B147" s="1282">
        <v>91130</v>
      </c>
      <c r="C147" s="1161"/>
      <c r="D147" s="1423" t="s">
        <v>1390</v>
      </c>
      <c r="E147" s="115"/>
      <c r="F147" s="115"/>
      <c r="G147" s="115"/>
      <c r="H147" s="1133"/>
      <c r="I147" s="1308">
        <f>'Annexe D'!$L$36</f>
        <v>0</v>
      </c>
      <c r="J147" s="164"/>
      <c r="K147" s="1168"/>
      <c r="L147" s="882"/>
      <c r="M147" s="1449">
        <f>SUM(-K147,I147)</f>
        <v>0</v>
      </c>
      <c r="N147" s="1450" t="str">
        <f>IF(OR($K147=0,$K147=""),"",($I147-$K147)/$K147)</f>
        <v/>
      </c>
      <c r="O147" s="922"/>
      <c r="P147" s="3"/>
      <c r="Q147" s="3"/>
      <c r="R147" s="3"/>
      <c r="S147" s="3"/>
      <c r="T147" s="3"/>
      <c r="U147" s="3"/>
      <c r="V147" s="3"/>
      <c r="W147" s="3"/>
      <c r="X147" s="3"/>
      <c r="Y147" s="3"/>
      <c r="Z147" s="3"/>
    </row>
    <row r="148" spans="1:26" ht="18" customHeight="1" thickBot="1" x14ac:dyDescent="0.35">
      <c r="A148" s="1133"/>
      <c r="B148" s="1422">
        <v>91140</v>
      </c>
      <c r="C148" s="1161"/>
      <c r="D148" s="1423" t="s">
        <v>1391</v>
      </c>
      <c r="E148" s="115"/>
      <c r="F148" s="115"/>
      <c r="G148" s="115"/>
      <c r="H148" s="1133"/>
      <c r="I148" s="1308">
        <f>'Annexe D'!$M$37</f>
        <v>0</v>
      </c>
      <c r="J148" s="164"/>
      <c r="K148" s="1168"/>
      <c r="L148" s="882"/>
      <c r="M148" s="1449">
        <f>SUM(-K148,I148)</f>
        <v>0</v>
      </c>
      <c r="N148" s="1450" t="str">
        <f>IF(OR($K148=0,$K148=""),"",($I148-$K148)/$K148)</f>
        <v/>
      </c>
      <c r="O148" s="922"/>
      <c r="P148" s="3"/>
      <c r="Q148" s="3"/>
      <c r="R148" s="3"/>
      <c r="S148" s="3"/>
      <c r="T148" s="3"/>
      <c r="U148" s="3"/>
      <c r="V148" s="3"/>
      <c r="W148" s="3"/>
      <c r="X148" s="3"/>
      <c r="Y148" s="3"/>
      <c r="Z148" s="3"/>
    </row>
    <row r="149" spans="1:26" ht="18" customHeight="1" thickBot="1" x14ac:dyDescent="0.35">
      <c r="A149" s="1133"/>
      <c r="B149" s="1282">
        <v>91150</v>
      </c>
      <c r="C149" s="1161"/>
      <c r="D149" s="1423" t="s">
        <v>1392</v>
      </c>
      <c r="E149" s="115"/>
      <c r="F149" s="115"/>
      <c r="G149" s="115"/>
      <c r="H149" s="1133"/>
      <c r="I149" s="1308">
        <f>'Annexe D'!$N$37</f>
        <v>0</v>
      </c>
      <c r="J149" s="164"/>
      <c r="K149" s="1168"/>
      <c r="L149" s="882"/>
      <c r="M149" s="1449"/>
      <c r="N149" s="1450"/>
      <c r="O149" s="922"/>
      <c r="P149" s="3"/>
      <c r="Q149" s="3"/>
      <c r="R149" s="3"/>
      <c r="S149" s="3"/>
      <c r="T149" s="3"/>
      <c r="U149" s="3"/>
      <c r="V149" s="3"/>
      <c r="W149" s="3"/>
      <c r="X149" s="3"/>
      <c r="Y149" s="3"/>
      <c r="Z149" s="3"/>
    </row>
    <row r="150" spans="1:26" ht="18" customHeight="1" thickBot="1" x14ac:dyDescent="0.35">
      <c r="A150" s="1133"/>
      <c r="B150" s="1422">
        <v>91190</v>
      </c>
      <c r="C150" s="1161"/>
      <c r="D150" s="1423" t="s">
        <v>1393</v>
      </c>
      <c r="E150" s="115"/>
      <c r="F150" s="115"/>
      <c r="G150" s="115"/>
      <c r="H150" s="1133"/>
      <c r="I150" s="1308">
        <f>'Annexe D'!$O$39</f>
        <v>0</v>
      </c>
      <c r="J150" s="164"/>
      <c r="K150" s="1168"/>
      <c r="L150" s="882"/>
      <c r="M150" s="1449">
        <f>SUM(-K150,I150)</f>
        <v>0</v>
      </c>
      <c r="N150" s="1450" t="str">
        <f>IF(OR($K150=0,$K150=""),"",($I150-$K150)/$K150)</f>
        <v/>
      </c>
      <c r="O150" s="922"/>
      <c r="P150" s="3"/>
      <c r="Q150" s="3"/>
      <c r="R150" s="3"/>
      <c r="S150" s="3"/>
      <c r="T150" s="3"/>
      <c r="U150" s="3"/>
      <c r="V150" s="3"/>
      <c r="W150" s="3"/>
      <c r="X150" s="3"/>
      <c r="Y150" s="3"/>
      <c r="Z150" s="3"/>
    </row>
    <row r="151" spans="1:26" ht="18" customHeight="1" thickBot="1" x14ac:dyDescent="0.35">
      <c r="A151" s="1133"/>
      <c r="B151" s="917">
        <v>91000</v>
      </c>
      <c r="C151" s="820"/>
      <c r="D151" s="918" t="s">
        <v>896</v>
      </c>
      <c r="E151" s="115"/>
      <c r="F151" s="115"/>
      <c r="G151" s="115"/>
      <c r="H151" s="1133"/>
      <c r="I151" s="164">
        <f>SUM(I145:I150)</f>
        <v>0</v>
      </c>
      <c r="J151" s="164"/>
      <c r="K151" s="164">
        <f>SUM(K145:K150)</f>
        <v>0</v>
      </c>
      <c r="L151" s="882"/>
      <c r="M151" s="923">
        <f>SUM(-K151,I151)</f>
        <v>0</v>
      </c>
      <c r="N151" s="480" t="str">
        <f>IF(OR($K151=0,$K151=""),"",($I151-$K151)/$K151)</f>
        <v/>
      </c>
      <c r="O151" s="922"/>
      <c r="P151" s="3"/>
      <c r="Q151" s="3"/>
      <c r="R151" s="3"/>
      <c r="S151" s="3"/>
      <c r="T151" s="3"/>
      <c r="U151" s="3"/>
      <c r="V151" s="3"/>
      <c r="W151" s="3"/>
      <c r="X151" s="3"/>
      <c r="Y151" s="3"/>
      <c r="Z151" s="3"/>
    </row>
    <row r="152" spans="1:26" ht="6.75" customHeight="1" thickBot="1" x14ac:dyDescent="0.3">
      <c r="A152" s="1133"/>
      <c r="B152" s="284"/>
      <c r="C152" s="48"/>
      <c r="D152" s="124"/>
      <c r="E152" s="115"/>
      <c r="F152" s="115"/>
      <c r="G152" s="115"/>
      <c r="H152" s="1133"/>
      <c r="I152" s="164"/>
      <c r="J152" s="164"/>
      <c r="K152" s="164"/>
      <c r="L152" s="882"/>
      <c r="M152" s="923"/>
      <c r="N152" s="1450"/>
      <c r="O152" s="922"/>
      <c r="P152" s="3"/>
      <c r="Q152" s="3"/>
      <c r="R152" s="3"/>
      <c r="S152" s="3"/>
      <c r="T152" s="3"/>
      <c r="U152" s="3"/>
      <c r="V152" s="3"/>
      <c r="W152" s="3"/>
      <c r="X152" s="3"/>
      <c r="Y152" s="3"/>
      <c r="Z152" s="3"/>
    </row>
    <row r="153" spans="1:26" ht="18" customHeight="1" thickBot="1" x14ac:dyDescent="0.3">
      <c r="A153" s="1133"/>
      <c r="B153" s="284">
        <v>50000</v>
      </c>
      <c r="C153" s="48" t="s">
        <v>1375</v>
      </c>
      <c r="D153" s="124"/>
      <c r="E153" s="115"/>
      <c r="F153" s="115"/>
      <c r="G153" s="115"/>
      <c r="H153" s="1133"/>
      <c r="I153" s="164">
        <f>SUM(I67,I77,I83,I89,I97,I102,I112,I118,I125,I130,I136,I143,I151)</f>
        <v>0</v>
      </c>
      <c r="J153" s="164"/>
      <c r="K153" s="164">
        <f>SUM(K67,K77,K83,K89,K97,K102,K112,K118,K125,K130,K136,K143,K151)</f>
        <v>0</v>
      </c>
      <c r="L153" s="882"/>
      <c r="M153" s="923">
        <f>SUM(-K153,I153)</f>
        <v>0</v>
      </c>
      <c r="N153" s="480" t="str">
        <f>IF(OR($K153=0,$K153=""),"",($I153-$K153)/$K153)</f>
        <v/>
      </c>
      <c r="O153" s="922"/>
      <c r="P153" s="3"/>
      <c r="Q153" s="3"/>
      <c r="R153" s="3"/>
      <c r="S153" s="3"/>
      <c r="T153" s="3"/>
      <c r="U153" s="3"/>
      <c r="V153" s="3"/>
      <c r="W153" s="3"/>
      <c r="X153" s="3"/>
      <c r="Y153" s="3"/>
      <c r="Z153" s="3"/>
    </row>
    <row r="154" spans="1:26" ht="6.75" customHeight="1" thickBot="1" x14ac:dyDescent="0.35">
      <c r="A154" s="1133"/>
      <c r="B154" s="1221"/>
      <c r="C154" s="1133"/>
      <c r="D154" s="1133"/>
      <c r="E154" s="115"/>
      <c r="F154" s="115"/>
      <c r="G154" s="115"/>
      <c r="H154" s="1133"/>
      <c r="I154" s="1184"/>
      <c r="J154" s="479"/>
      <c r="K154" s="1184"/>
      <c r="L154" s="882"/>
      <c r="M154" s="923"/>
      <c r="N154" s="1450"/>
      <c r="O154" s="868"/>
      <c r="P154" s="3"/>
      <c r="Q154" s="3"/>
      <c r="R154" s="3"/>
      <c r="S154" s="3"/>
      <c r="T154" s="3"/>
      <c r="U154" s="3"/>
      <c r="V154" s="3"/>
      <c r="W154" s="3"/>
      <c r="X154" s="3"/>
      <c r="Y154" s="3"/>
      <c r="Z154" s="3"/>
    </row>
    <row r="155" spans="1:26" ht="18" customHeight="1" thickBot="1" x14ac:dyDescent="0.3">
      <c r="A155" s="48"/>
      <c r="B155" s="284">
        <v>90000</v>
      </c>
      <c r="C155" s="48" t="s">
        <v>895</v>
      </c>
      <c r="D155" s="125"/>
      <c r="E155" s="115"/>
      <c r="F155" s="115"/>
      <c r="G155" s="115"/>
      <c r="H155" s="48"/>
      <c r="I155" s="164">
        <f>I58-I153</f>
        <v>0</v>
      </c>
      <c r="J155" s="164"/>
      <c r="K155" s="164">
        <f>K58-K153</f>
        <v>0</v>
      </c>
      <c r="L155" s="882"/>
      <c r="M155" s="923"/>
      <c r="N155" s="480" t="str">
        <f>IF(OR($K155=0,$K155=""),"",($I155-$K155)/$K155)</f>
        <v/>
      </c>
      <c r="O155" s="922"/>
      <c r="P155" s="3"/>
      <c r="Q155" s="3"/>
      <c r="R155" s="3"/>
      <c r="S155" s="3"/>
      <c r="T155" s="3"/>
      <c r="U155" s="3"/>
      <c r="V155" s="3"/>
      <c r="W155" s="3"/>
      <c r="X155" s="3"/>
      <c r="Y155" s="3"/>
      <c r="Z155" s="3"/>
    </row>
    <row r="156" spans="1:26" ht="8" customHeight="1" x14ac:dyDescent="0.3">
      <c r="A156" s="1133"/>
      <c r="B156" s="1221"/>
      <c r="C156" s="1170"/>
      <c r="D156" s="1170"/>
      <c r="E156" s="669"/>
      <c r="F156" s="669"/>
      <c r="G156" s="669"/>
      <c r="H156" s="1170"/>
      <c r="I156" s="1187"/>
      <c r="J156" s="1561"/>
      <c r="K156" s="1187"/>
      <c r="L156" s="1187"/>
      <c r="M156" s="1449"/>
      <c r="N156" s="1429"/>
      <c r="O156" s="1562"/>
      <c r="P156" s="3"/>
      <c r="Q156" s="3"/>
      <c r="R156" s="3"/>
      <c r="S156" s="3"/>
      <c r="T156" s="3"/>
      <c r="U156" s="3"/>
      <c r="V156" s="3"/>
      <c r="W156" s="3"/>
      <c r="X156" s="3"/>
      <c r="Y156" s="3"/>
      <c r="Z156" s="3"/>
    </row>
    <row r="157" spans="1:26" s="647" customFormat="1" ht="3.5" customHeight="1" x14ac:dyDescent="0.25">
      <c r="A157" s="1170"/>
      <c r="B157" s="1577"/>
      <c r="C157" s="1569"/>
      <c r="D157" s="1570"/>
      <c r="E157" s="1571"/>
      <c r="F157" s="1571"/>
      <c r="G157" s="1571"/>
      <c r="H157" s="1570"/>
      <c r="I157" s="1572"/>
      <c r="J157" s="1572"/>
      <c r="K157" s="1572"/>
      <c r="L157" s="1572"/>
      <c r="M157" s="1573"/>
      <c r="N157" s="1574"/>
      <c r="O157" s="1575"/>
      <c r="P157" s="961"/>
      <c r="Q157" s="961"/>
      <c r="R157" s="961"/>
      <c r="S157" s="961"/>
      <c r="T157" s="961"/>
      <c r="U157" s="961"/>
      <c r="V157" s="961"/>
      <c r="W157" s="961"/>
      <c r="X157" s="961"/>
      <c r="Y157" s="961"/>
      <c r="Z157" s="961"/>
    </row>
    <row r="158" spans="1:26" s="647" customFormat="1" ht="18" customHeight="1" x14ac:dyDescent="0.25">
      <c r="A158" s="961"/>
      <c r="B158" s="1560"/>
      <c r="C158" s="961"/>
      <c r="D158" s="1468" t="s">
        <v>1831</v>
      </c>
      <c r="E158" s="961"/>
      <c r="F158" s="961"/>
      <c r="G158" s="961"/>
      <c r="H158" s="961"/>
      <c r="I158" s="1578">
        <f>SUM(I14:I17)</f>
        <v>0</v>
      </c>
      <c r="J158" s="1563"/>
      <c r="K158" s="1578">
        <f>SUM(K14:K17)</f>
        <v>0</v>
      </c>
      <c r="L158" s="1563"/>
      <c r="M158" s="1579">
        <f>SUM(-K158,I158)</f>
        <v>0</v>
      </c>
      <c r="N158" s="1580" t="str">
        <f>IF(OR($K158=0,$K158=""),"",($I158-$K158)/$K158)</f>
        <v/>
      </c>
      <c r="O158" s="961"/>
      <c r="P158" s="961"/>
      <c r="Q158" s="961"/>
      <c r="R158" s="961"/>
      <c r="S158" s="961"/>
      <c r="T158" s="961"/>
      <c r="U158" s="961"/>
      <c r="V158" s="961"/>
      <c r="W158" s="961"/>
      <c r="X158" s="961"/>
      <c r="Y158" s="961"/>
      <c r="Z158" s="961"/>
    </row>
    <row r="159" spans="1:26" ht="4" customHeight="1" x14ac:dyDescent="0.25">
      <c r="A159" s="3"/>
      <c r="B159" s="1560"/>
      <c r="C159" s="1565"/>
      <c r="D159" s="1566"/>
      <c r="E159" s="1566"/>
      <c r="F159" s="1566"/>
      <c r="G159" s="1566"/>
      <c r="H159" s="1566"/>
      <c r="I159" s="1567"/>
      <c r="J159" s="1567"/>
      <c r="K159" s="1567"/>
      <c r="L159" s="1567"/>
      <c r="M159" s="1568"/>
      <c r="N159" s="1576"/>
      <c r="O159" s="1566"/>
      <c r="P159" s="3"/>
      <c r="Q159" s="3"/>
      <c r="R159" s="3"/>
      <c r="S159" s="3"/>
      <c r="T159" s="3"/>
      <c r="U159" s="3"/>
      <c r="V159" s="3"/>
      <c r="W159" s="3"/>
      <c r="X159" s="3"/>
      <c r="Y159" s="3"/>
      <c r="Z159" s="3"/>
    </row>
    <row r="160" spans="1:26" ht="18" customHeight="1" x14ac:dyDescent="0.25">
      <c r="A160" s="3"/>
      <c r="B160" s="380"/>
      <c r="C160" s="961"/>
      <c r="D160" s="961"/>
      <c r="E160" s="961"/>
      <c r="F160" s="961"/>
      <c r="G160" s="961"/>
      <c r="H160" s="961"/>
      <c r="I160" s="1563"/>
      <c r="J160" s="1563"/>
      <c r="K160" s="1563"/>
      <c r="L160" s="1563"/>
      <c r="M160" s="1564"/>
      <c r="N160" s="1564"/>
      <c r="O160" s="1564"/>
      <c r="P160" s="1564"/>
      <c r="Q160" s="1564"/>
      <c r="R160" s="3"/>
      <c r="S160" s="3"/>
      <c r="T160" s="3"/>
      <c r="U160" s="3"/>
      <c r="V160" s="3"/>
      <c r="W160" s="3"/>
      <c r="X160" s="3"/>
      <c r="Y160" s="3"/>
      <c r="Z160" s="3"/>
    </row>
    <row r="161" spans="1:26" ht="18" customHeight="1" x14ac:dyDescent="0.25">
      <c r="A161" s="3"/>
      <c r="B161" s="380"/>
      <c r="C161" s="3"/>
      <c r="D161" s="3"/>
      <c r="E161" s="3"/>
      <c r="F161" s="3"/>
      <c r="G161" s="3"/>
      <c r="H161" s="3"/>
      <c r="I161" s="155"/>
      <c r="J161" s="155"/>
      <c r="K161" s="155"/>
      <c r="L161" s="155"/>
      <c r="M161" s="339"/>
      <c r="N161" s="339"/>
      <c r="O161" s="339"/>
      <c r="P161" s="339"/>
      <c r="Q161" s="339"/>
      <c r="R161" s="3"/>
      <c r="S161" s="3"/>
      <c r="T161" s="3"/>
      <c r="U161" s="3"/>
      <c r="V161" s="3"/>
      <c r="W161" s="3"/>
      <c r="X161" s="3"/>
      <c r="Y161" s="3"/>
      <c r="Z161" s="3"/>
    </row>
    <row r="162" spans="1:26" ht="18" customHeight="1" x14ac:dyDescent="0.25">
      <c r="A162" s="3"/>
      <c r="B162" s="380"/>
      <c r="C162" s="3"/>
      <c r="D162" s="3"/>
      <c r="E162" s="3"/>
      <c r="F162" s="3"/>
      <c r="G162" s="3"/>
      <c r="H162" s="3"/>
      <c r="I162" s="155"/>
      <c r="J162" s="155"/>
      <c r="K162" s="155"/>
      <c r="L162" s="155"/>
      <c r="M162" s="339"/>
      <c r="N162" s="339"/>
      <c r="O162" s="339"/>
      <c r="P162" s="339"/>
      <c r="Q162" s="339"/>
      <c r="R162" s="3"/>
      <c r="S162" s="3"/>
      <c r="T162" s="3"/>
      <c r="U162" s="3"/>
      <c r="V162" s="3"/>
      <c r="W162" s="3"/>
      <c r="X162" s="3"/>
      <c r="Y162" s="3"/>
      <c r="Z162" s="3"/>
    </row>
    <row r="163" spans="1:26" ht="18" customHeight="1" x14ac:dyDescent="0.25">
      <c r="A163" s="3"/>
      <c r="B163" s="380"/>
      <c r="C163" s="3"/>
      <c r="D163" s="3"/>
      <c r="E163" s="3"/>
      <c r="F163" s="3"/>
      <c r="G163" s="3"/>
      <c r="H163" s="3"/>
      <c r="I163" s="155"/>
      <c r="J163" s="155"/>
      <c r="K163" s="155"/>
      <c r="L163" s="155"/>
      <c r="M163" s="339"/>
      <c r="N163" s="339"/>
      <c r="O163" s="339"/>
      <c r="P163" s="339"/>
      <c r="Q163" s="339"/>
      <c r="R163" s="3"/>
      <c r="S163" s="3"/>
      <c r="T163" s="3"/>
      <c r="U163" s="3"/>
      <c r="V163" s="3"/>
      <c r="W163" s="3"/>
      <c r="X163" s="3"/>
      <c r="Y163" s="3"/>
      <c r="Z163" s="3"/>
    </row>
    <row r="164" spans="1:26" ht="18" customHeight="1" x14ac:dyDescent="0.25">
      <c r="A164" s="3"/>
      <c r="B164" s="380"/>
      <c r="C164" s="3"/>
      <c r="D164" s="3"/>
      <c r="E164" s="3"/>
      <c r="F164" s="3"/>
      <c r="G164" s="3"/>
      <c r="H164" s="3"/>
      <c r="I164" s="155"/>
      <c r="J164" s="155"/>
      <c r="K164" s="155"/>
      <c r="L164" s="155"/>
      <c r="M164" s="339"/>
      <c r="N164" s="339"/>
      <c r="O164" s="339"/>
      <c r="P164" s="339"/>
      <c r="Q164" s="339"/>
      <c r="R164" s="3"/>
      <c r="S164" s="3"/>
      <c r="T164" s="3"/>
      <c r="U164" s="3"/>
      <c r="V164" s="3"/>
      <c r="W164" s="3"/>
      <c r="X164" s="3"/>
      <c r="Y164" s="3"/>
      <c r="Z164" s="3"/>
    </row>
    <row r="165" spans="1:26" ht="18" customHeight="1" x14ac:dyDescent="0.25">
      <c r="A165" s="3"/>
      <c r="B165" s="380"/>
      <c r="C165" s="3"/>
      <c r="D165" s="3"/>
      <c r="E165" s="3"/>
      <c r="F165" s="3"/>
      <c r="G165" s="3"/>
      <c r="H165" s="3"/>
      <c r="I165" s="155"/>
      <c r="J165" s="155"/>
      <c r="K165" s="155"/>
      <c r="L165" s="155"/>
      <c r="M165" s="339"/>
      <c r="N165" s="339"/>
      <c r="O165" s="339"/>
      <c r="P165" s="339"/>
      <c r="Q165" s="339"/>
      <c r="R165" s="3"/>
      <c r="S165" s="3"/>
      <c r="T165" s="3"/>
      <c r="U165" s="3"/>
      <c r="V165" s="3"/>
      <c r="W165" s="3"/>
      <c r="X165" s="3"/>
      <c r="Y165" s="3"/>
      <c r="Z165" s="3"/>
    </row>
    <row r="166" spans="1:26" ht="18" customHeight="1" x14ac:dyDescent="0.25">
      <c r="A166" s="3"/>
      <c r="B166" s="380"/>
      <c r="C166" s="3"/>
      <c r="D166" s="3"/>
      <c r="E166" s="3"/>
      <c r="F166" s="3"/>
      <c r="G166" s="3"/>
      <c r="H166" s="3"/>
      <c r="I166" s="155"/>
      <c r="J166" s="155"/>
      <c r="K166" s="155"/>
      <c r="L166" s="155"/>
      <c r="M166" s="339"/>
      <c r="N166" s="339"/>
      <c r="O166" s="339"/>
      <c r="P166" s="339"/>
      <c r="Q166" s="339"/>
      <c r="R166" s="3"/>
      <c r="S166" s="3"/>
      <c r="T166" s="3"/>
      <c r="U166" s="3"/>
      <c r="V166" s="3"/>
      <c r="W166" s="3"/>
      <c r="X166" s="3"/>
      <c r="Y166" s="3"/>
      <c r="Z166" s="3"/>
    </row>
    <row r="167" spans="1:26" ht="18" customHeight="1" x14ac:dyDescent="0.25">
      <c r="A167" s="3"/>
      <c r="B167" s="380"/>
      <c r="C167" s="3"/>
      <c r="D167" s="3"/>
      <c r="E167" s="3"/>
      <c r="F167" s="3"/>
      <c r="G167" s="3"/>
      <c r="H167" s="3"/>
      <c r="I167" s="155"/>
      <c r="J167" s="155"/>
      <c r="K167" s="155"/>
      <c r="L167" s="155"/>
      <c r="M167" s="339"/>
      <c r="N167" s="339"/>
      <c r="O167" s="339"/>
      <c r="P167" s="339"/>
      <c r="Q167" s="339"/>
      <c r="R167" s="3"/>
      <c r="S167" s="3"/>
      <c r="T167" s="3"/>
      <c r="U167" s="3"/>
      <c r="V167" s="3"/>
      <c r="W167" s="3"/>
      <c r="X167" s="3"/>
      <c r="Y167" s="3"/>
      <c r="Z167" s="3"/>
    </row>
    <row r="168" spans="1:26" ht="18" customHeight="1" x14ac:dyDescent="0.25">
      <c r="A168" s="3"/>
      <c r="B168" s="380"/>
      <c r="C168" s="3"/>
      <c r="D168" s="3"/>
      <c r="E168" s="3"/>
      <c r="F168" s="3"/>
      <c r="G168" s="3"/>
      <c r="H168" s="3"/>
      <c r="I168" s="155"/>
      <c r="J168" s="155"/>
      <c r="K168" s="155"/>
      <c r="L168" s="155"/>
      <c r="M168" s="339"/>
      <c r="N168" s="339"/>
      <c r="O168" s="339"/>
      <c r="P168" s="339"/>
      <c r="Q168" s="339"/>
      <c r="R168" s="3"/>
      <c r="S168" s="3"/>
      <c r="T168" s="3"/>
      <c r="U168" s="3"/>
      <c r="V168" s="3"/>
      <c r="W168" s="3"/>
      <c r="X168" s="3"/>
      <c r="Y168" s="3"/>
      <c r="Z168" s="3"/>
    </row>
    <row r="169" spans="1:26" ht="18" customHeight="1" x14ac:dyDescent="0.25">
      <c r="A169" s="3"/>
      <c r="B169" s="380"/>
      <c r="C169" s="3"/>
      <c r="D169" s="3"/>
      <c r="E169" s="3"/>
      <c r="F169" s="3"/>
      <c r="G169" s="3"/>
      <c r="H169" s="3"/>
      <c r="I169" s="155"/>
      <c r="J169" s="155"/>
      <c r="K169" s="155"/>
      <c r="L169" s="155"/>
      <c r="M169" s="339"/>
      <c r="N169" s="339"/>
      <c r="O169" s="339"/>
      <c r="P169" s="339"/>
      <c r="Q169" s="339"/>
      <c r="R169" s="3"/>
      <c r="S169" s="3"/>
      <c r="T169" s="3"/>
      <c r="U169" s="3"/>
      <c r="V169" s="3"/>
      <c r="W169" s="3"/>
      <c r="X169" s="3"/>
      <c r="Y169" s="3"/>
      <c r="Z169" s="3"/>
    </row>
    <row r="170" spans="1:26" ht="18" customHeight="1" x14ac:dyDescent="0.25">
      <c r="A170" s="3"/>
      <c r="B170" s="380"/>
      <c r="C170" s="3"/>
      <c r="D170" s="3"/>
      <c r="E170" s="3"/>
      <c r="F170" s="3"/>
      <c r="G170" s="3"/>
      <c r="H170" s="3"/>
      <c r="I170" s="155"/>
      <c r="J170" s="155"/>
      <c r="K170" s="155"/>
      <c r="L170" s="155"/>
      <c r="M170" s="339"/>
      <c r="N170" s="339"/>
      <c r="O170" s="339"/>
      <c r="P170" s="339"/>
      <c r="Q170" s="339"/>
      <c r="R170" s="3"/>
      <c r="S170" s="3"/>
      <c r="T170" s="3"/>
      <c r="U170" s="3"/>
      <c r="V170" s="3"/>
      <c r="W170" s="3"/>
      <c r="X170" s="3"/>
      <c r="Y170" s="3"/>
      <c r="Z170" s="3"/>
    </row>
    <row r="171" spans="1:26" ht="18" customHeight="1" thickBot="1" x14ac:dyDescent="0.3">
      <c r="A171" s="3"/>
      <c r="B171" s="380"/>
      <c r="C171" s="3"/>
      <c r="D171" s="3"/>
      <c r="E171" s="3"/>
      <c r="F171" s="3"/>
      <c r="G171" s="3"/>
      <c r="H171" s="3"/>
      <c r="I171" s="155"/>
      <c r="J171" s="155"/>
      <c r="K171" s="155"/>
      <c r="L171" s="155"/>
      <c r="M171" s="339"/>
      <c r="N171" s="339"/>
      <c r="O171" s="339"/>
      <c r="P171" s="339"/>
      <c r="Q171" s="339"/>
      <c r="R171" s="3"/>
      <c r="S171" s="3"/>
      <c r="T171" s="3"/>
      <c r="U171" s="3"/>
      <c r="V171" s="3"/>
      <c r="W171" s="3"/>
      <c r="X171" s="3"/>
      <c r="Y171" s="3"/>
      <c r="Z171" s="3"/>
    </row>
    <row r="172" spans="1:26" ht="18" customHeight="1" thickBot="1" x14ac:dyDescent="0.3">
      <c r="A172" s="3"/>
      <c r="B172" s="380"/>
      <c r="C172" s="3"/>
      <c r="D172" s="3"/>
      <c r="E172" s="3"/>
      <c r="F172" s="3"/>
      <c r="G172" s="3"/>
      <c r="H172" s="3"/>
      <c r="I172" s="155"/>
      <c r="J172" s="155"/>
      <c r="K172" s="155"/>
      <c r="L172" s="155"/>
      <c r="M172" s="339"/>
      <c r="N172" s="1450"/>
      <c r="O172" s="3"/>
      <c r="P172" s="3"/>
      <c r="Q172" s="3"/>
      <c r="R172" s="3"/>
      <c r="S172" s="3"/>
      <c r="T172" s="3"/>
      <c r="U172" s="3"/>
      <c r="V172" s="3"/>
      <c r="W172" s="3"/>
      <c r="X172" s="3"/>
      <c r="Y172" s="3"/>
      <c r="Z172" s="3"/>
    </row>
    <row r="173" spans="1:26" ht="18" customHeight="1" thickBot="1" x14ac:dyDescent="0.3">
      <c r="A173" s="3"/>
      <c r="B173" s="380"/>
      <c r="C173" s="3"/>
      <c r="D173" s="3"/>
      <c r="E173" s="3"/>
      <c r="F173" s="3"/>
      <c r="G173" s="3"/>
      <c r="H173" s="3"/>
      <c r="I173" s="155"/>
      <c r="J173" s="155"/>
      <c r="K173" s="155"/>
      <c r="L173" s="155"/>
      <c r="M173" s="339"/>
      <c r="N173" s="1450"/>
      <c r="O173" s="3"/>
      <c r="P173" s="3"/>
      <c r="Q173" s="3"/>
      <c r="R173" s="3"/>
      <c r="S173" s="3"/>
      <c r="T173" s="3"/>
      <c r="U173" s="3"/>
      <c r="V173" s="3"/>
      <c r="W173" s="3"/>
      <c r="X173" s="3"/>
      <c r="Y173" s="3"/>
      <c r="Z173" s="3"/>
    </row>
    <row r="174" spans="1:26" ht="18" customHeight="1" thickBot="1" x14ac:dyDescent="0.3">
      <c r="A174" s="3"/>
      <c r="B174" s="380"/>
      <c r="C174" s="3"/>
      <c r="D174" s="3"/>
      <c r="E174" s="3"/>
      <c r="F174" s="3"/>
      <c r="G174" s="3"/>
      <c r="H174" s="3"/>
      <c r="I174" s="155"/>
      <c r="J174" s="155"/>
      <c r="K174" s="155"/>
      <c r="L174" s="155"/>
      <c r="M174" s="339"/>
      <c r="N174" s="1450"/>
      <c r="O174" s="3"/>
      <c r="P174" s="3"/>
      <c r="Q174" s="3"/>
      <c r="R174" s="3"/>
      <c r="S174" s="3"/>
      <c r="T174" s="3"/>
      <c r="U174" s="3"/>
      <c r="V174" s="3"/>
      <c r="W174" s="3"/>
      <c r="X174" s="3"/>
      <c r="Y174" s="3"/>
      <c r="Z174" s="3"/>
    </row>
    <row r="175" spans="1:26" ht="18" customHeight="1" thickBot="1" x14ac:dyDescent="0.3">
      <c r="A175" s="3"/>
      <c r="B175" s="380"/>
      <c r="C175" s="3"/>
      <c r="D175" s="3"/>
      <c r="E175" s="3"/>
      <c r="F175" s="3"/>
      <c r="G175" s="3"/>
      <c r="H175" s="3"/>
      <c r="I175" s="155"/>
      <c r="J175" s="155"/>
      <c r="K175" s="155"/>
      <c r="L175" s="155"/>
      <c r="M175" s="339"/>
      <c r="N175" s="1450"/>
      <c r="O175" s="3"/>
      <c r="P175" s="3"/>
      <c r="Q175" s="3"/>
      <c r="R175" s="3"/>
      <c r="S175" s="3"/>
      <c r="T175" s="3"/>
      <c r="U175" s="3"/>
      <c r="V175" s="3"/>
      <c r="W175" s="3"/>
      <c r="X175" s="3"/>
      <c r="Y175" s="3"/>
      <c r="Z175" s="3"/>
    </row>
    <row r="176" spans="1:26" ht="18" customHeight="1" thickBot="1" x14ac:dyDescent="0.3">
      <c r="A176" s="3"/>
      <c r="B176" s="380"/>
      <c r="C176" s="3"/>
      <c r="D176" s="3"/>
      <c r="E176" s="3"/>
      <c r="F176" s="3"/>
      <c r="G176" s="3"/>
      <c r="H176" s="3"/>
      <c r="I176" s="155"/>
      <c r="J176" s="155"/>
      <c r="K176" s="155"/>
      <c r="L176" s="155"/>
      <c r="M176" s="339"/>
      <c r="N176" s="1450"/>
      <c r="O176" s="3"/>
      <c r="P176" s="3"/>
      <c r="Q176" s="3"/>
      <c r="R176" s="3"/>
      <c r="S176" s="3"/>
      <c r="T176" s="3"/>
      <c r="U176" s="3"/>
      <c r="V176" s="3"/>
      <c r="W176" s="3"/>
      <c r="X176" s="3"/>
      <c r="Y176" s="3"/>
      <c r="Z176" s="3"/>
    </row>
    <row r="177" spans="1:26" ht="18" customHeight="1" thickBot="1" x14ac:dyDescent="0.3">
      <c r="A177" s="3"/>
      <c r="B177" s="380"/>
      <c r="C177" s="3"/>
      <c r="D177" s="3"/>
      <c r="E177" s="3"/>
      <c r="F177" s="3"/>
      <c r="G177" s="3"/>
      <c r="H177" s="3"/>
      <c r="I177" s="155"/>
      <c r="J177" s="155"/>
      <c r="K177" s="155"/>
      <c r="L177" s="155"/>
      <c r="M177" s="339"/>
      <c r="N177" s="1450"/>
      <c r="O177" s="3"/>
      <c r="P177" s="3"/>
      <c r="Q177" s="3"/>
      <c r="R177" s="3"/>
      <c r="S177" s="3"/>
      <c r="T177" s="3"/>
      <c r="U177" s="3"/>
      <c r="V177" s="3"/>
      <c r="W177" s="3"/>
      <c r="X177" s="3"/>
      <c r="Y177" s="3"/>
      <c r="Z177" s="3"/>
    </row>
    <row r="178" spans="1:26" ht="18" customHeight="1" thickBot="1" x14ac:dyDescent="0.3">
      <c r="A178" s="3"/>
      <c r="B178" s="380"/>
      <c r="C178" s="3"/>
      <c r="D178" s="3"/>
      <c r="E178" s="3"/>
      <c r="F178" s="3"/>
      <c r="G178" s="3"/>
      <c r="H178" s="3"/>
      <c r="I178" s="155"/>
      <c r="J178" s="155"/>
      <c r="K178" s="155"/>
      <c r="L178" s="155"/>
      <c r="M178" s="339"/>
      <c r="N178" s="1450"/>
      <c r="O178" s="3"/>
      <c r="P178" s="3"/>
      <c r="Q178" s="3"/>
      <c r="R178" s="3"/>
      <c r="S178" s="3"/>
      <c r="T178" s="3"/>
      <c r="U178" s="3"/>
      <c r="V178" s="3"/>
      <c r="W178" s="3"/>
      <c r="X178" s="3"/>
      <c r="Y178" s="3"/>
      <c r="Z178" s="3"/>
    </row>
    <row r="179" spans="1:26" ht="18" customHeight="1" thickBot="1" x14ac:dyDescent="0.3">
      <c r="A179" s="3"/>
      <c r="B179" s="380"/>
      <c r="C179" s="3"/>
      <c r="D179" s="3"/>
      <c r="E179" s="3"/>
      <c r="F179" s="3"/>
      <c r="G179" s="3"/>
      <c r="H179" s="3"/>
      <c r="I179" s="155"/>
      <c r="J179" s="155"/>
      <c r="K179" s="155"/>
      <c r="L179" s="155"/>
      <c r="M179" s="339"/>
      <c r="N179" s="1450"/>
      <c r="O179" s="3"/>
      <c r="P179" s="3"/>
      <c r="Q179" s="3"/>
      <c r="R179" s="3"/>
      <c r="S179" s="3"/>
      <c r="T179" s="3"/>
      <c r="U179" s="3"/>
      <c r="V179" s="3"/>
      <c r="W179" s="3"/>
      <c r="X179" s="3"/>
      <c r="Y179" s="3"/>
      <c r="Z179" s="3"/>
    </row>
    <row r="180" spans="1:26" ht="18" customHeight="1" thickBot="1" x14ac:dyDescent="0.3">
      <c r="A180" s="3"/>
      <c r="B180" s="380"/>
      <c r="C180" s="3"/>
      <c r="D180" s="3"/>
      <c r="E180" s="3"/>
      <c r="F180" s="3"/>
      <c r="G180" s="3"/>
      <c r="H180" s="3"/>
      <c r="I180" s="155"/>
      <c r="J180" s="155"/>
      <c r="K180" s="155"/>
      <c r="L180" s="155"/>
      <c r="M180" s="339"/>
      <c r="N180" s="1450"/>
      <c r="O180" s="3"/>
      <c r="P180" s="3"/>
      <c r="Q180" s="3"/>
      <c r="R180" s="3"/>
      <c r="S180" s="3"/>
      <c r="T180" s="3"/>
      <c r="U180" s="3"/>
      <c r="V180" s="3"/>
      <c r="W180" s="3"/>
      <c r="X180" s="3"/>
      <c r="Y180" s="3"/>
      <c r="Z180" s="3"/>
    </row>
    <row r="181" spans="1:26" ht="18" customHeight="1" thickBot="1" x14ac:dyDescent="0.3">
      <c r="A181" s="3"/>
      <c r="B181" s="380"/>
      <c r="C181" s="3"/>
      <c r="D181" s="3"/>
      <c r="E181" s="3"/>
      <c r="F181" s="3"/>
      <c r="G181" s="3"/>
      <c r="H181" s="3"/>
      <c r="I181" s="155"/>
      <c r="J181" s="155"/>
      <c r="K181" s="155"/>
      <c r="L181" s="155"/>
      <c r="M181" s="339"/>
      <c r="N181" s="1450"/>
      <c r="O181" s="3"/>
      <c r="P181" s="3"/>
      <c r="Q181" s="3"/>
      <c r="R181" s="3"/>
      <c r="S181" s="3"/>
      <c r="T181" s="3"/>
      <c r="U181" s="3"/>
      <c r="V181" s="3"/>
      <c r="W181" s="3"/>
      <c r="X181" s="3"/>
      <c r="Y181" s="3"/>
      <c r="Z181" s="3"/>
    </row>
    <row r="182" spans="1:26" ht="18" customHeight="1" thickBot="1" x14ac:dyDescent="0.3">
      <c r="A182" s="3"/>
      <c r="B182" s="380"/>
      <c r="C182" s="3"/>
      <c r="D182" s="3"/>
      <c r="E182" s="3"/>
      <c r="F182" s="3"/>
      <c r="G182" s="3"/>
      <c r="H182" s="3"/>
      <c r="I182" s="155"/>
      <c r="J182" s="155"/>
      <c r="K182" s="155"/>
      <c r="L182" s="155"/>
      <c r="M182" s="339"/>
      <c r="N182" s="1450"/>
      <c r="O182" s="3"/>
      <c r="P182" s="3"/>
      <c r="Q182" s="3"/>
      <c r="R182" s="3"/>
      <c r="S182" s="3"/>
      <c r="T182" s="3"/>
      <c r="U182" s="3"/>
      <c r="V182" s="3"/>
      <c r="W182" s="3"/>
      <c r="X182" s="3"/>
      <c r="Y182" s="3"/>
      <c r="Z182" s="3"/>
    </row>
    <row r="183" spans="1:26" ht="18" customHeight="1" thickBot="1" x14ac:dyDescent="0.3">
      <c r="A183" s="3"/>
      <c r="B183" s="380"/>
      <c r="C183" s="3"/>
      <c r="D183" s="3"/>
      <c r="E183" s="3"/>
      <c r="F183" s="3"/>
      <c r="G183" s="3"/>
      <c r="H183" s="3"/>
      <c r="I183" s="155"/>
      <c r="J183" s="155"/>
      <c r="K183" s="155"/>
      <c r="L183" s="155"/>
      <c r="M183" s="339"/>
      <c r="N183" s="1450"/>
      <c r="O183" s="3"/>
      <c r="P183" s="3"/>
      <c r="Q183" s="3"/>
      <c r="R183" s="3"/>
      <c r="S183" s="3"/>
      <c r="T183" s="3"/>
      <c r="U183" s="3"/>
      <c r="V183" s="3"/>
      <c r="W183" s="3"/>
      <c r="X183" s="3"/>
      <c r="Y183" s="3"/>
      <c r="Z183" s="3"/>
    </row>
    <row r="184" spans="1:26" ht="18" customHeight="1" thickBot="1" x14ac:dyDescent="0.3">
      <c r="A184" s="3"/>
      <c r="B184" s="380"/>
      <c r="C184" s="3"/>
      <c r="D184" s="3"/>
      <c r="E184" s="3"/>
      <c r="F184" s="3"/>
      <c r="G184" s="3"/>
      <c r="H184" s="3"/>
      <c r="I184" s="155"/>
      <c r="J184" s="155"/>
      <c r="K184" s="155"/>
      <c r="L184" s="155"/>
      <c r="M184" s="339"/>
      <c r="N184" s="1450"/>
      <c r="O184" s="3"/>
      <c r="P184" s="3"/>
      <c r="Q184" s="3"/>
      <c r="R184" s="3"/>
      <c r="S184" s="3"/>
      <c r="T184" s="3"/>
      <c r="U184" s="3"/>
      <c r="V184" s="3"/>
      <c r="W184" s="3"/>
      <c r="X184" s="3"/>
      <c r="Y184" s="3"/>
      <c r="Z184" s="3"/>
    </row>
    <row r="185" spans="1:26" ht="18" customHeight="1" thickBot="1" x14ac:dyDescent="0.3">
      <c r="A185" s="3"/>
      <c r="B185" s="380"/>
      <c r="C185" s="3"/>
      <c r="D185" s="3"/>
      <c r="E185" s="3"/>
      <c r="F185" s="3"/>
      <c r="G185" s="3"/>
      <c r="H185" s="3"/>
      <c r="I185" s="155"/>
      <c r="J185" s="155"/>
      <c r="K185" s="155"/>
      <c r="L185" s="155"/>
      <c r="M185" s="339"/>
      <c r="N185" s="1450"/>
      <c r="O185" s="3"/>
      <c r="P185" s="3"/>
      <c r="Q185" s="3"/>
      <c r="R185" s="3"/>
      <c r="S185" s="3"/>
      <c r="T185" s="3"/>
      <c r="U185" s="3"/>
      <c r="V185" s="3"/>
      <c r="W185" s="3"/>
      <c r="X185" s="3"/>
      <c r="Y185" s="3"/>
      <c r="Z185" s="3"/>
    </row>
    <row r="186" spans="1:26" ht="18" customHeight="1" thickBot="1" x14ac:dyDescent="0.3">
      <c r="A186" s="3"/>
      <c r="B186" s="380"/>
      <c r="C186" s="3"/>
      <c r="D186" s="3"/>
      <c r="E186" s="3"/>
      <c r="F186" s="3"/>
      <c r="G186" s="3"/>
      <c r="H186" s="3"/>
      <c r="I186" s="155"/>
      <c r="J186" s="155"/>
      <c r="K186" s="155"/>
      <c r="L186" s="155"/>
      <c r="M186" s="339"/>
      <c r="N186" s="1450"/>
      <c r="O186" s="3"/>
      <c r="P186" s="3"/>
      <c r="Q186" s="3"/>
      <c r="R186" s="3"/>
      <c r="S186" s="3"/>
      <c r="T186" s="3"/>
      <c r="U186" s="3"/>
      <c r="V186" s="3"/>
      <c r="W186" s="3"/>
      <c r="X186" s="3"/>
      <c r="Y186" s="3"/>
      <c r="Z186" s="3"/>
    </row>
    <row r="187" spans="1:26" ht="18" customHeight="1" thickBot="1" x14ac:dyDescent="0.3">
      <c r="A187" s="3"/>
      <c r="B187" s="380"/>
      <c r="C187" s="3"/>
      <c r="D187" s="3"/>
      <c r="E187" s="3"/>
      <c r="F187" s="3"/>
      <c r="G187" s="3"/>
      <c r="H187" s="3"/>
      <c r="I187" s="155"/>
      <c r="J187" s="155"/>
      <c r="K187" s="155"/>
      <c r="L187" s="155"/>
      <c r="M187" s="339"/>
      <c r="N187" s="1450"/>
      <c r="O187" s="3"/>
      <c r="P187" s="3"/>
      <c r="Q187" s="3"/>
      <c r="R187" s="3"/>
      <c r="S187" s="3"/>
      <c r="T187" s="3"/>
      <c r="U187" s="3"/>
      <c r="V187" s="3"/>
      <c r="W187" s="3"/>
      <c r="X187" s="3"/>
      <c r="Y187" s="3"/>
      <c r="Z187" s="3"/>
    </row>
    <row r="188" spans="1:26" ht="18" customHeight="1" thickBot="1" x14ac:dyDescent="0.3">
      <c r="A188" s="3"/>
      <c r="B188" s="380"/>
      <c r="C188" s="3"/>
      <c r="D188" s="3"/>
      <c r="E188" s="3"/>
      <c r="F188" s="3"/>
      <c r="G188" s="3"/>
      <c r="H188" s="3"/>
      <c r="I188" s="155"/>
      <c r="J188" s="155"/>
      <c r="K188" s="155"/>
      <c r="L188" s="155"/>
      <c r="M188" s="339"/>
      <c r="N188" s="1450"/>
      <c r="O188" s="3"/>
      <c r="P188" s="3"/>
      <c r="Q188" s="3"/>
      <c r="R188" s="3"/>
      <c r="S188" s="3"/>
      <c r="T188" s="3"/>
      <c r="U188" s="3"/>
      <c r="V188" s="3"/>
      <c r="W188" s="3"/>
      <c r="X188" s="3"/>
      <c r="Y188" s="3"/>
      <c r="Z188" s="3"/>
    </row>
    <row r="189" spans="1:26" ht="18" customHeight="1" thickBot="1" x14ac:dyDescent="0.3">
      <c r="A189" s="3"/>
      <c r="B189" s="380"/>
      <c r="C189" s="3"/>
      <c r="D189" s="3"/>
      <c r="E189" s="3"/>
      <c r="F189" s="3"/>
      <c r="G189" s="3"/>
      <c r="H189" s="3"/>
      <c r="I189" s="155"/>
      <c r="J189" s="155"/>
      <c r="K189" s="155"/>
      <c r="L189" s="155"/>
      <c r="M189" s="339"/>
      <c r="N189" s="1450"/>
      <c r="O189" s="3"/>
      <c r="P189" s="3"/>
      <c r="Q189" s="3"/>
      <c r="R189" s="3"/>
      <c r="S189" s="3"/>
      <c r="T189" s="3"/>
      <c r="U189" s="3"/>
      <c r="V189" s="3"/>
      <c r="W189" s="3"/>
      <c r="X189" s="3"/>
      <c r="Y189" s="3"/>
      <c r="Z189" s="3"/>
    </row>
    <row r="190" spans="1:26" ht="18" customHeight="1" thickBot="1" x14ac:dyDescent="0.3">
      <c r="A190" s="3"/>
      <c r="B190" s="380"/>
      <c r="C190" s="3"/>
      <c r="D190" s="3"/>
      <c r="E190" s="3"/>
      <c r="F190" s="3"/>
      <c r="G190" s="3"/>
      <c r="H190" s="3"/>
      <c r="I190" s="155"/>
      <c r="J190" s="155"/>
      <c r="K190" s="155"/>
      <c r="L190" s="155"/>
      <c r="M190" s="339"/>
      <c r="N190" s="1450"/>
      <c r="O190" s="3"/>
      <c r="P190" s="3"/>
      <c r="Q190" s="3"/>
      <c r="R190" s="3"/>
      <c r="S190" s="3"/>
      <c r="T190" s="3"/>
      <c r="U190" s="3"/>
      <c r="V190" s="3"/>
      <c r="W190" s="3"/>
      <c r="X190" s="3"/>
      <c r="Y190" s="3"/>
      <c r="Z190" s="3"/>
    </row>
    <row r="191" spans="1:26" ht="18" customHeight="1" thickBot="1" x14ac:dyDescent="0.3">
      <c r="A191" s="3"/>
      <c r="B191" s="380"/>
      <c r="C191" s="3"/>
      <c r="D191" s="3"/>
      <c r="E191" s="3"/>
      <c r="F191" s="3"/>
      <c r="G191" s="3"/>
      <c r="H191" s="3"/>
      <c r="I191" s="155"/>
      <c r="J191" s="155"/>
      <c r="K191" s="155"/>
      <c r="L191" s="155"/>
      <c r="M191" s="339"/>
      <c r="N191" s="1450"/>
      <c r="O191" s="3"/>
      <c r="P191" s="3"/>
      <c r="Q191" s="3"/>
      <c r="R191" s="3"/>
      <c r="S191" s="3"/>
      <c r="T191" s="3"/>
      <c r="U191" s="3"/>
      <c r="V191" s="3"/>
      <c r="W191" s="3"/>
      <c r="X191" s="3"/>
      <c r="Y191" s="3"/>
      <c r="Z191" s="3"/>
    </row>
    <row r="192" spans="1:26" ht="18" customHeight="1" thickBot="1" x14ac:dyDescent="0.3">
      <c r="A192" s="3"/>
      <c r="B192" s="380"/>
      <c r="C192" s="3"/>
      <c r="D192" s="3"/>
      <c r="E192" s="3"/>
      <c r="F192" s="3"/>
      <c r="G192" s="3"/>
      <c r="H192" s="3"/>
      <c r="I192" s="155"/>
      <c r="J192" s="155"/>
      <c r="K192" s="155"/>
      <c r="L192" s="155"/>
      <c r="M192" s="339"/>
      <c r="N192" s="1450"/>
      <c r="O192" s="3"/>
      <c r="P192" s="3"/>
      <c r="Q192" s="3"/>
      <c r="R192" s="3"/>
      <c r="S192" s="3"/>
      <c r="T192" s="3"/>
      <c r="U192" s="3"/>
      <c r="V192" s="3"/>
      <c r="W192" s="3"/>
      <c r="X192" s="3"/>
      <c r="Y192" s="3"/>
      <c r="Z192" s="3"/>
    </row>
    <row r="193" spans="1:26" ht="18" customHeight="1" thickBot="1" x14ac:dyDescent="0.3">
      <c r="A193" s="3"/>
      <c r="B193" s="380"/>
      <c r="C193" s="3"/>
      <c r="D193" s="3"/>
      <c r="E193" s="3"/>
      <c r="F193" s="3"/>
      <c r="G193" s="3"/>
      <c r="H193" s="3"/>
      <c r="I193" s="155"/>
      <c r="J193" s="155"/>
      <c r="K193" s="155"/>
      <c r="L193" s="155"/>
      <c r="M193" s="339"/>
      <c r="N193" s="1450"/>
      <c r="O193" s="3"/>
      <c r="P193" s="3"/>
      <c r="Q193" s="3"/>
      <c r="R193" s="3"/>
      <c r="S193" s="3"/>
      <c r="T193" s="3"/>
      <c r="U193" s="3"/>
      <c r="V193" s="3"/>
      <c r="W193" s="3"/>
      <c r="X193" s="3"/>
      <c r="Y193" s="3"/>
      <c r="Z193" s="3"/>
    </row>
    <row r="194" spans="1:26" ht="18" customHeight="1" thickBot="1" x14ac:dyDescent="0.3">
      <c r="A194" s="3"/>
      <c r="B194" s="380"/>
      <c r="C194" s="3"/>
      <c r="D194" s="3"/>
      <c r="E194" s="3"/>
      <c r="F194" s="3"/>
      <c r="G194" s="3"/>
      <c r="H194" s="3"/>
      <c r="I194" s="155"/>
      <c r="J194" s="155"/>
      <c r="K194" s="155"/>
      <c r="L194" s="155"/>
      <c r="M194" s="339"/>
      <c r="N194" s="1450"/>
      <c r="O194" s="3"/>
      <c r="P194" s="3"/>
      <c r="Q194" s="3"/>
      <c r="R194" s="3"/>
      <c r="S194" s="3"/>
      <c r="T194" s="3"/>
      <c r="U194" s="3"/>
      <c r="V194" s="3"/>
      <c r="W194" s="3"/>
      <c r="X194" s="3"/>
      <c r="Y194" s="3"/>
      <c r="Z194" s="3"/>
    </row>
    <row r="195" spans="1:26" ht="18" customHeight="1" thickBot="1" x14ac:dyDescent="0.3">
      <c r="A195" s="3"/>
      <c r="B195" s="380"/>
      <c r="C195" s="3"/>
      <c r="D195" s="3"/>
      <c r="E195" s="3"/>
      <c r="F195" s="3"/>
      <c r="G195" s="3"/>
      <c r="H195" s="3"/>
      <c r="I195" s="155"/>
      <c r="J195" s="155"/>
      <c r="K195" s="155"/>
      <c r="L195" s="155"/>
      <c r="M195" s="339"/>
      <c r="N195" s="1450"/>
      <c r="O195" s="3"/>
      <c r="P195" s="3"/>
      <c r="Q195" s="3"/>
      <c r="R195" s="3"/>
      <c r="S195" s="3"/>
      <c r="T195" s="3"/>
      <c r="U195" s="3"/>
      <c r="V195" s="3"/>
      <c r="W195" s="3"/>
      <c r="X195" s="3"/>
      <c r="Y195" s="3"/>
      <c r="Z195" s="3"/>
    </row>
    <row r="196" spans="1:26" ht="18" customHeight="1" thickBot="1" x14ac:dyDescent="0.3">
      <c r="A196" s="3"/>
      <c r="B196" s="380"/>
      <c r="C196" s="3"/>
      <c r="D196" s="3"/>
      <c r="E196" s="3"/>
      <c r="F196" s="3"/>
      <c r="G196" s="3"/>
      <c r="H196" s="3"/>
      <c r="I196" s="155"/>
      <c r="J196" s="155"/>
      <c r="K196" s="155"/>
      <c r="L196" s="155"/>
      <c r="M196" s="339"/>
      <c r="N196" s="1450"/>
      <c r="O196" s="3"/>
      <c r="P196" s="3"/>
      <c r="Q196" s="3"/>
      <c r="R196" s="3"/>
      <c r="S196" s="3"/>
      <c r="T196" s="3"/>
      <c r="U196" s="3"/>
      <c r="V196" s="3"/>
      <c r="W196" s="3"/>
      <c r="X196" s="3"/>
      <c r="Y196" s="3"/>
      <c r="Z196" s="3"/>
    </row>
    <row r="197" spans="1:26" ht="18" customHeight="1" thickBot="1" x14ac:dyDescent="0.3">
      <c r="A197" s="3"/>
      <c r="B197" s="380"/>
      <c r="C197" s="3"/>
      <c r="D197" s="3"/>
      <c r="E197" s="3"/>
      <c r="F197" s="3"/>
      <c r="G197" s="3"/>
      <c r="H197" s="3"/>
      <c r="I197" s="155"/>
      <c r="J197" s="155"/>
      <c r="K197" s="155"/>
      <c r="L197" s="155"/>
      <c r="M197" s="339"/>
      <c r="N197" s="1450"/>
      <c r="O197" s="3"/>
      <c r="P197" s="3"/>
      <c r="Q197" s="3"/>
      <c r="R197" s="3"/>
      <c r="S197" s="3"/>
      <c r="T197" s="3"/>
      <c r="U197" s="3"/>
      <c r="V197" s="3"/>
      <c r="W197" s="3"/>
      <c r="X197" s="3"/>
      <c r="Y197" s="3"/>
      <c r="Z197" s="3"/>
    </row>
    <row r="198" spans="1:26" ht="18" customHeight="1" thickBot="1" x14ac:dyDescent="0.3">
      <c r="A198" s="3"/>
      <c r="B198" s="380"/>
      <c r="C198" s="3"/>
      <c r="D198" s="3"/>
      <c r="E198" s="3"/>
      <c r="F198" s="3"/>
      <c r="G198" s="3"/>
      <c r="H198" s="3"/>
      <c r="I198" s="155"/>
      <c r="J198" s="155"/>
      <c r="K198" s="155"/>
      <c r="L198" s="155"/>
      <c r="M198" s="339"/>
      <c r="N198" s="1450"/>
      <c r="O198" s="3"/>
      <c r="P198" s="3"/>
      <c r="Q198" s="3"/>
      <c r="R198" s="3"/>
      <c r="S198" s="3"/>
      <c r="T198" s="3"/>
      <c r="U198" s="3"/>
      <c r="V198" s="3"/>
      <c r="W198" s="3"/>
      <c r="X198" s="3"/>
      <c r="Y198" s="3"/>
      <c r="Z198" s="3"/>
    </row>
    <row r="199" spans="1:26" ht="18" customHeight="1" thickBot="1" x14ac:dyDescent="0.3">
      <c r="A199" s="3"/>
      <c r="B199" s="380"/>
      <c r="C199" s="3"/>
      <c r="D199" s="3"/>
      <c r="E199" s="3"/>
      <c r="F199" s="3"/>
      <c r="G199" s="3"/>
      <c r="H199" s="3"/>
      <c r="I199" s="155"/>
      <c r="J199" s="155"/>
      <c r="K199" s="155"/>
      <c r="L199" s="155"/>
      <c r="M199" s="339"/>
      <c r="N199" s="1450"/>
      <c r="O199" s="3"/>
      <c r="P199" s="3"/>
      <c r="Q199" s="3"/>
      <c r="R199" s="3"/>
      <c r="S199" s="3"/>
      <c r="T199" s="3"/>
      <c r="U199" s="3"/>
      <c r="V199" s="3"/>
      <c r="W199" s="3"/>
      <c r="X199" s="3"/>
      <c r="Y199" s="3"/>
      <c r="Z199" s="3"/>
    </row>
    <row r="200" spans="1:26" ht="18" customHeight="1" x14ac:dyDescent="0.25">
      <c r="A200" s="3"/>
      <c r="B200" s="380"/>
      <c r="C200" s="3"/>
      <c r="D200" s="3"/>
      <c r="E200" s="3"/>
      <c r="F200" s="3"/>
      <c r="G200" s="3"/>
      <c r="H200" s="3"/>
      <c r="I200" s="155"/>
      <c r="J200" s="155"/>
      <c r="K200" s="155"/>
      <c r="L200" s="155"/>
      <c r="M200" s="339"/>
      <c r="N200" s="1452"/>
      <c r="O200" s="3"/>
      <c r="P200" s="3"/>
      <c r="Q200" s="3"/>
      <c r="R200" s="3"/>
      <c r="S200" s="3"/>
      <c r="T200" s="3"/>
      <c r="U200" s="3"/>
      <c r="V200" s="3"/>
      <c r="W200" s="3"/>
      <c r="X200" s="3"/>
      <c r="Y200" s="3"/>
      <c r="Z200" s="3"/>
    </row>
    <row r="201" spans="1:26" ht="18" customHeight="1" x14ac:dyDescent="0.25">
      <c r="A201" s="3"/>
      <c r="B201" s="380"/>
      <c r="C201" s="3"/>
      <c r="D201" s="3"/>
      <c r="E201" s="3"/>
      <c r="F201" s="3"/>
      <c r="G201" s="3"/>
      <c r="H201" s="3"/>
      <c r="I201" s="155"/>
      <c r="J201" s="155"/>
      <c r="K201" s="155"/>
      <c r="L201" s="155"/>
      <c r="M201" s="339"/>
      <c r="N201" s="1452"/>
      <c r="O201" s="3"/>
      <c r="P201" s="3"/>
      <c r="Q201" s="3"/>
      <c r="R201" s="3"/>
      <c r="S201" s="3"/>
      <c r="T201" s="3"/>
      <c r="U201" s="3"/>
      <c r="V201" s="3"/>
      <c r="W201" s="3"/>
      <c r="X201" s="3"/>
      <c r="Y201" s="3"/>
      <c r="Z201" s="3"/>
    </row>
    <row r="202" spans="1:26" ht="18" customHeight="1" x14ac:dyDescent="0.25">
      <c r="A202" s="3"/>
      <c r="B202" s="380"/>
      <c r="C202" s="3"/>
      <c r="D202" s="3"/>
      <c r="E202" s="3"/>
      <c r="F202" s="3"/>
      <c r="G202" s="3"/>
      <c r="H202" s="3"/>
      <c r="I202" s="155"/>
      <c r="J202" s="155"/>
      <c r="K202" s="155"/>
      <c r="L202" s="155"/>
      <c r="M202" s="339"/>
      <c r="N202" s="1452"/>
      <c r="O202" s="3"/>
      <c r="P202" s="3"/>
      <c r="Q202" s="3"/>
      <c r="R202" s="3"/>
      <c r="S202" s="3"/>
      <c r="T202" s="3"/>
      <c r="U202" s="3"/>
      <c r="V202" s="3"/>
      <c r="W202" s="3"/>
      <c r="X202" s="3"/>
      <c r="Y202" s="3"/>
      <c r="Z202" s="3"/>
    </row>
    <row r="203" spans="1:26" ht="18" customHeight="1" x14ac:dyDescent="0.25">
      <c r="A203" s="3"/>
      <c r="B203" s="380"/>
      <c r="C203" s="3"/>
      <c r="D203" s="3"/>
      <c r="E203" s="3"/>
      <c r="F203" s="3"/>
      <c r="G203" s="3"/>
      <c r="H203" s="3"/>
      <c r="I203" s="155"/>
      <c r="J203" s="155"/>
      <c r="K203" s="155"/>
      <c r="L203" s="155"/>
      <c r="M203" s="339"/>
      <c r="N203" s="1452"/>
      <c r="O203" s="3"/>
      <c r="P203" s="3"/>
      <c r="Q203" s="3"/>
      <c r="R203" s="3"/>
      <c r="S203" s="3"/>
      <c r="T203" s="3"/>
      <c r="U203" s="3"/>
      <c r="V203" s="3"/>
      <c r="W203" s="3"/>
      <c r="X203" s="3"/>
      <c r="Y203" s="3"/>
      <c r="Z203" s="3"/>
    </row>
    <row r="204" spans="1:26" ht="18" customHeight="1" x14ac:dyDescent="0.25">
      <c r="A204" s="3"/>
      <c r="B204" s="380"/>
      <c r="C204" s="3"/>
      <c r="D204" s="3"/>
      <c r="E204" s="3"/>
      <c r="F204" s="3"/>
      <c r="G204" s="3"/>
      <c r="H204" s="3"/>
      <c r="I204" s="155"/>
      <c r="J204" s="155"/>
      <c r="K204" s="155"/>
      <c r="L204" s="155"/>
      <c r="M204" s="339"/>
      <c r="N204" s="1452"/>
      <c r="O204" s="3"/>
      <c r="P204" s="3"/>
      <c r="Q204" s="3"/>
      <c r="R204" s="3"/>
      <c r="S204" s="3"/>
      <c r="T204" s="3"/>
      <c r="U204" s="3"/>
      <c r="V204" s="3"/>
      <c r="W204" s="3"/>
      <c r="X204" s="3"/>
      <c r="Y204" s="3"/>
      <c r="Z204" s="3"/>
    </row>
    <row r="205" spans="1:26" ht="18" customHeight="1" x14ac:dyDescent="0.25">
      <c r="A205" s="3"/>
      <c r="B205" s="380"/>
      <c r="C205" s="3"/>
      <c r="D205" s="3"/>
      <c r="E205" s="3"/>
      <c r="F205" s="3"/>
      <c r="G205" s="3"/>
      <c r="H205" s="3"/>
      <c r="I205" s="155"/>
      <c r="J205" s="155"/>
      <c r="K205" s="155"/>
      <c r="L205" s="155"/>
      <c r="M205" s="339"/>
      <c r="N205" s="1452"/>
      <c r="O205" s="3"/>
      <c r="P205" s="3"/>
      <c r="Q205" s="3"/>
      <c r="R205" s="3"/>
      <c r="S205" s="3"/>
      <c r="T205" s="3"/>
      <c r="U205" s="3"/>
      <c r="V205" s="3"/>
      <c r="W205" s="3"/>
      <c r="X205" s="3"/>
      <c r="Y205" s="3"/>
      <c r="Z205" s="3"/>
    </row>
    <row r="206" spans="1:26" ht="18" customHeight="1" x14ac:dyDescent="0.25">
      <c r="A206" s="3"/>
      <c r="B206" s="380"/>
      <c r="C206" s="3"/>
      <c r="D206" s="3"/>
      <c r="E206" s="3"/>
      <c r="F206" s="3"/>
      <c r="G206" s="3"/>
      <c r="H206" s="3"/>
      <c r="I206" s="155"/>
      <c r="J206" s="155"/>
      <c r="K206" s="155"/>
      <c r="L206" s="155"/>
      <c r="M206" s="339"/>
      <c r="N206" s="1452"/>
      <c r="O206" s="3"/>
      <c r="P206" s="3"/>
      <c r="Q206" s="3"/>
      <c r="R206" s="3"/>
      <c r="S206" s="3"/>
      <c r="T206" s="3"/>
      <c r="U206" s="3"/>
      <c r="V206" s="3"/>
      <c r="W206" s="3"/>
      <c r="X206" s="3"/>
      <c r="Y206" s="3"/>
      <c r="Z206" s="3"/>
    </row>
    <row r="207" spans="1:26" ht="18" customHeight="1" x14ac:dyDescent="0.25">
      <c r="A207" s="3"/>
      <c r="B207" s="380"/>
      <c r="C207" s="3"/>
      <c r="D207" s="3"/>
      <c r="E207" s="3"/>
      <c r="F207" s="3"/>
      <c r="G207" s="3"/>
      <c r="H207" s="3"/>
      <c r="I207" s="155"/>
      <c r="J207" s="155"/>
      <c r="K207" s="155"/>
      <c r="L207" s="155"/>
      <c r="M207" s="339"/>
      <c r="N207" s="1452"/>
      <c r="O207" s="3"/>
      <c r="P207" s="3"/>
      <c r="Q207" s="3"/>
      <c r="R207" s="3"/>
      <c r="S207" s="3"/>
      <c r="T207" s="3"/>
      <c r="U207" s="3"/>
      <c r="V207" s="3"/>
      <c r="W207" s="3"/>
      <c r="X207" s="3"/>
      <c r="Y207" s="3"/>
      <c r="Z207" s="3"/>
    </row>
    <row r="208" spans="1:26" ht="18" customHeight="1" x14ac:dyDescent="0.25">
      <c r="A208" s="3"/>
      <c r="B208" s="380"/>
      <c r="C208" s="3"/>
      <c r="D208" s="3"/>
      <c r="E208" s="3"/>
      <c r="F208" s="3"/>
      <c r="G208" s="3"/>
      <c r="H208" s="3"/>
      <c r="I208" s="155"/>
      <c r="J208" s="155"/>
      <c r="K208" s="155"/>
      <c r="L208" s="155"/>
      <c r="M208" s="339"/>
      <c r="N208" s="1452"/>
      <c r="O208" s="3"/>
      <c r="P208" s="3"/>
      <c r="Q208" s="3"/>
      <c r="R208" s="3"/>
      <c r="S208" s="3"/>
      <c r="T208" s="3"/>
      <c r="U208" s="3"/>
      <c r="V208" s="3"/>
      <c r="W208" s="3"/>
      <c r="X208" s="3"/>
      <c r="Y208" s="3"/>
      <c r="Z208" s="3"/>
    </row>
    <row r="209" spans="1:26" ht="18" customHeight="1" x14ac:dyDescent="0.25">
      <c r="A209" s="3"/>
      <c r="B209" s="380"/>
      <c r="C209" s="3"/>
      <c r="D209" s="3"/>
      <c r="E209" s="3"/>
      <c r="F209" s="3"/>
      <c r="G209" s="3"/>
      <c r="H209" s="3"/>
      <c r="I209" s="155"/>
      <c r="J209" s="155"/>
      <c r="K209" s="155"/>
      <c r="L209" s="155"/>
      <c r="M209" s="339"/>
      <c r="N209" s="1452"/>
      <c r="O209" s="3"/>
      <c r="P209" s="3"/>
      <c r="Q209" s="3"/>
      <c r="R209" s="3"/>
      <c r="S209" s="3"/>
      <c r="T209" s="3"/>
      <c r="U209" s="3"/>
      <c r="V209" s="3"/>
      <c r="W209" s="3"/>
      <c r="X209" s="3"/>
      <c r="Y209" s="3"/>
      <c r="Z209" s="3"/>
    </row>
    <row r="210" spans="1:26" ht="18" customHeight="1" x14ac:dyDescent="0.25">
      <c r="A210" s="3"/>
      <c r="B210" s="380"/>
      <c r="C210" s="3"/>
      <c r="D210" s="3"/>
      <c r="E210" s="3"/>
      <c r="F210" s="3"/>
      <c r="G210" s="3"/>
      <c r="H210" s="3"/>
      <c r="I210" s="155"/>
      <c r="J210" s="155"/>
      <c r="K210" s="155"/>
      <c r="L210" s="155"/>
      <c r="M210" s="339"/>
      <c r="N210" s="1452"/>
      <c r="O210" s="3"/>
      <c r="P210" s="3"/>
      <c r="Q210" s="3"/>
      <c r="R210" s="3"/>
      <c r="S210" s="3"/>
      <c r="T210" s="3"/>
      <c r="U210" s="3"/>
      <c r="V210" s="3"/>
      <c r="W210" s="3"/>
      <c r="X210" s="3"/>
      <c r="Y210" s="3"/>
      <c r="Z210" s="3"/>
    </row>
    <row r="211" spans="1:26" ht="18" customHeight="1" x14ac:dyDescent="0.25">
      <c r="A211" s="3"/>
      <c r="B211" s="380"/>
      <c r="C211" s="3"/>
      <c r="D211" s="3"/>
      <c r="E211" s="3"/>
      <c r="F211" s="3"/>
      <c r="G211" s="3"/>
      <c r="H211" s="3"/>
      <c r="I211" s="155"/>
      <c r="J211" s="155"/>
      <c r="K211" s="155"/>
      <c r="L211" s="155"/>
      <c r="M211" s="339"/>
      <c r="N211" s="1452"/>
      <c r="O211" s="3"/>
      <c r="P211" s="3"/>
      <c r="Q211" s="3"/>
      <c r="R211" s="3"/>
      <c r="S211" s="3"/>
      <c r="T211" s="3"/>
      <c r="U211" s="3"/>
      <c r="V211" s="3"/>
      <c r="W211" s="3"/>
      <c r="X211" s="3"/>
      <c r="Y211" s="3"/>
      <c r="Z211" s="3"/>
    </row>
    <row r="212" spans="1:26" ht="18" customHeight="1" x14ac:dyDescent="0.25">
      <c r="A212" s="3"/>
      <c r="B212" s="380"/>
      <c r="C212" s="3"/>
      <c r="D212" s="3"/>
      <c r="E212" s="3"/>
      <c r="F212" s="3"/>
      <c r="G212" s="3"/>
      <c r="H212" s="3"/>
      <c r="I212" s="155"/>
      <c r="J212" s="155"/>
      <c r="K212" s="155"/>
      <c r="L212" s="155"/>
      <c r="M212" s="339"/>
      <c r="N212" s="1452"/>
      <c r="O212" s="3"/>
      <c r="P212" s="3"/>
      <c r="Q212" s="3"/>
      <c r="R212" s="3"/>
      <c r="S212" s="3"/>
      <c r="T212" s="3"/>
      <c r="U212" s="3"/>
      <c r="V212" s="3"/>
      <c r="W212" s="3"/>
      <c r="X212" s="3"/>
      <c r="Y212" s="3"/>
      <c r="Z212" s="3"/>
    </row>
    <row r="213" spans="1:26" ht="18" customHeight="1" x14ac:dyDescent="0.25">
      <c r="A213" s="3"/>
      <c r="B213" s="380"/>
      <c r="C213" s="3"/>
      <c r="D213" s="3"/>
      <c r="E213" s="3"/>
      <c r="F213" s="3"/>
      <c r="G213" s="3"/>
      <c r="H213" s="3"/>
      <c r="I213" s="155"/>
      <c r="J213" s="155"/>
      <c r="K213" s="155"/>
      <c r="L213" s="155"/>
      <c r="M213" s="339"/>
      <c r="N213" s="1452"/>
      <c r="O213" s="3"/>
      <c r="P213" s="3"/>
      <c r="Q213" s="3"/>
      <c r="R213" s="3"/>
      <c r="S213" s="3"/>
      <c r="T213" s="3"/>
      <c r="U213" s="3"/>
      <c r="V213" s="3"/>
      <c r="W213" s="3"/>
      <c r="X213" s="3"/>
      <c r="Y213" s="3"/>
      <c r="Z213" s="3"/>
    </row>
    <row r="214" spans="1:26" ht="18" customHeight="1" x14ac:dyDescent="0.25">
      <c r="A214" s="3"/>
      <c r="B214" s="380"/>
      <c r="C214" s="3"/>
      <c r="D214" s="3"/>
      <c r="E214" s="3"/>
      <c r="F214" s="3"/>
      <c r="G214" s="3"/>
      <c r="H214" s="3"/>
      <c r="I214" s="155"/>
      <c r="J214" s="155"/>
      <c r="K214" s="155"/>
      <c r="L214" s="155"/>
      <c r="M214" s="339"/>
      <c r="N214" s="1452"/>
      <c r="O214" s="3"/>
      <c r="P214" s="3"/>
      <c r="Q214" s="3"/>
      <c r="R214" s="3"/>
      <c r="S214" s="3"/>
      <c r="T214" s="3"/>
      <c r="U214" s="3"/>
      <c r="V214" s="3"/>
      <c r="W214" s="3"/>
      <c r="X214" s="3"/>
      <c r="Y214" s="3"/>
      <c r="Z214" s="3"/>
    </row>
    <row r="215" spans="1:26" ht="18" customHeight="1" x14ac:dyDescent="0.25">
      <c r="A215" s="3"/>
      <c r="B215" s="380"/>
      <c r="C215" s="3"/>
      <c r="D215" s="3"/>
      <c r="E215" s="3"/>
      <c r="F215" s="3"/>
      <c r="G215" s="3"/>
      <c r="H215" s="3"/>
      <c r="I215" s="155"/>
      <c r="J215" s="155"/>
      <c r="K215" s="155"/>
      <c r="L215" s="155"/>
      <c r="M215" s="339"/>
      <c r="N215" s="1452"/>
      <c r="O215" s="3"/>
      <c r="P215" s="3"/>
      <c r="Q215" s="3"/>
      <c r="R215" s="3"/>
      <c r="S215" s="3"/>
      <c r="T215" s="3"/>
      <c r="U215" s="3"/>
      <c r="V215" s="3"/>
      <c r="W215" s="3"/>
      <c r="X215" s="3"/>
      <c r="Y215" s="3"/>
      <c r="Z215" s="3"/>
    </row>
    <row r="216" spans="1:26" ht="18" customHeight="1" x14ac:dyDescent="0.25">
      <c r="A216" s="3"/>
      <c r="B216" s="380"/>
      <c r="C216" s="3"/>
      <c r="D216" s="3"/>
      <c r="E216" s="3"/>
      <c r="F216" s="3"/>
      <c r="G216" s="3"/>
      <c r="H216" s="3"/>
      <c r="I216" s="155"/>
      <c r="J216" s="155"/>
      <c r="K216" s="155"/>
      <c r="L216" s="155"/>
      <c r="M216" s="339"/>
      <c r="N216" s="1452"/>
      <c r="O216" s="3"/>
      <c r="P216" s="3"/>
      <c r="Q216" s="3"/>
      <c r="R216" s="3"/>
      <c r="S216" s="3"/>
      <c r="T216" s="3"/>
      <c r="U216" s="3"/>
      <c r="V216" s="3"/>
      <c r="W216" s="3"/>
      <c r="X216" s="3"/>
      <c r="Y216" s="3"/>
      <c r="Z216" s="3"/>
    </row>
    <row r="217" spans="1:26" ht="18" customHeight="1" x14ac:dyDescent="0.25">
      <c r="A217" s="3"/>
      <c r="B217" s="380"/>
      <c r="C217" s="3"/>
      <c r="D217" s="3"/>
      <c r="E217" s="3"/>
      <c r="F217" s="3"/>
      <c r="G217" s="3"/>
      <c r="H217" s="3"/>
      <c r="I217" s="155"/>
      <c r="J217" s="155"/>
      <c r="K217" s="155"/>
      <c r="L217" s="155"/>
      <c r="M217" s="339"/>
      <c r="N217" s="1452"/>
      <c r="O217" s="3"/>
      <c r="P217" s="3"/>
      <c r="Q217" s="3"/>
      <c r="R217" s="3"/>
      <c r="S217" s="3"/>
      <c r="T217" s="3"/>
      <c r="U217" s="3"/>
      <c r="V217" s="3"/>
      <c r="W217" s="3"/>
      <c r="X217" s="3"/>
      <c r="Y217" s="3"/>
      <c r="Z217" s="3"/>
    </row>
    <row r="218" spans="1:26" ht="18" customHeight="1" x14ac:dyDescent="0.25">
      <c r="A218" s="3"/>
      <c r="B218" s="380"/>
      <c r="C218" s="3"/>
      <c r="D218" s="3"/>
      <c r="E218" s="3"/>
      <c r="F218" s="3"/>
      <c r="G218" s="3"/>
      <c r="H218" s="3"/>
      <c r="I218" s="155"/>
      <c r="J218" s="155"/>
      <c r="K218" s="155"/>
      <c r="L218" s="155"/>
      <c r="M218" s="339"/>
      <c r="N218" s="1452"/>
      <c r="O218" s="3"/>
      <c r="P218" s="3"/>
      <c r="Q218" s="3"/>
      <c r="R218" s="3"/>
      <c r="S218" s="3"/>
      <c r="T218" s="3"/>
      <c r="U218" s="3"/>
      <c r="V218" s="3"/>
      <c r="W218" s="3"/>
      <c r="X218" s="3"/>
      <c r="Y218" s="3"/>
      <c r="Z218" s="3"/>
    </row>
    <row r="219" spans="1:26" ht="18" customHeight="1" x14ac:dyDescent="0.25">
      <c r="A219" s="3"/>
      <c r="B219" s="380"/>
      <c r="C219" s="3"/>
      <c r="D219" s="3"/>
      <c r="E219" s="3"/>
      <c r="F219" s="3"/>
      <c r="G219" s="3"/>
      <c r="H219" s="3"/>
      <c r="I219" s="155"/>
      <c r="J219" s="155"/>
      <c r="K219" s="155"/>
      <c r="L219" s="155"/>
      <c r="M219" s="339"/>
      <c r="N219" s="1452"/>
      <c r="O219" s="3"/>
      <c r="P219" s="3"/>
      <c r="Q219" s="3"/>
      <c r="R219" s="3"/>
      <c r="S219" s="3"/>
      <c r="T219" s="3"/>
      <c r="U219" s="3"/>
      <c r="V219" s="3"/>
      <c r="W219" s="3"/>
      <c r="X219" s="3"/>
      <c r="Y219" s="3"/>
      <c r="Z219" s="3"/>
    </row>
    <row r="220" spans="1:26" ht="18" customHeight="1" x14ac:dyDescent="0.25">
      <c r="A220" s="3"/>
      <c r="B220" s="380"/>
      <c r="C220" s="3"/>
      <c r="D220" s="3"/>
      <c r="E220" s="3"/>
      <c r="F220" s="3"/>
      <c r="G220" s="3"/>
      <c r="H220" s="3"/>
      <c r="I220" s="155"/>
      <c r="J220" s="155"/>
      <c r="K220" s="155"/>
      <c r="L220" s="155"/>
      <c r="M220" s="339"/>
      <c r="N220" s="1452"/>
      <c r="O220" s="3"/>
      <c r="P220" s="3"/>
      <c r="Q220" s="3"/>
      <c r="R220" s="3"/>
      <c r="S220" s="3"/>
      <c r="T220" s="3"/>
      <c r="U220" s="3"/>
      <c r="V220" s="3"/>
      <c r="W220" s="3"/>
      <c r="X220" s="3"/>
      <c r="Y220" s="3"/>
      <c r="Z220" s="3"/>
    </row>
    <row r="221" spans="1:26" ht="18" customHeight="1" x14ac:dyDescent="0.25">
      <c r="A221" s="3"/>
      <c r="B221" s="380"/>
      <c r="C221" s="3"/>
      <c r="D221" s="3"/>
      <c r="E221" s="3"/>
      <c r="F221" s="3"/>
      <c r="G221" s="3"/>
      <c r="H221" s="3"/>
      <c r="I221" s="155"/>
      <c r="J221" s="155"/>
      <c r="K221" s="155"/>
      <c r="L221" s="155"/>
      <c r="M221" s="339"/>
      <c r="N221" s="1452"/>
      <c r="O221" s="3"/>
      <c r="P221" s="3"/>
      <c r="Q221" s="3"/>
      <c r="R221" s="3"/>
      <c r="S221" s="3"/>
      <c r="T221" s="3"/>
      <c r="U221" s="3"/>
      <c r="V221" s="3"/>
      <c r="W221" s="3"/>
      <c r="X221" s="3"/>
      <c r="Y221" s="3"/>
      <c r="Z221" s="3"/>
    </row>
    <row r="222" spans="1:26" ht="18" customHeight="1" x14ac:dyDescent="0.25">
      <c r="A222" s="3"/>
      <c r="B222" s="380"/>
      <c r="C222" s="3"/>
      <c r="D222" s="3"/>
      <c r="E222" s="3"/>
      <c r="F222" s="3"/>
      <c r="G222" s="3"/>
      <c r="H222" s="3"/>
      <c r="I222" s="155"/>
      <c r="J222" s="155"/>
      <c r="K222" s="155"/>
      <c r="L222" s="155"/>
      <c r="M222" s="339"/>
      <c r="N222" s="1452"/>
      <c r="O222" s="3"/>
      <c r="P222" s="3"/>
      <c r="Q222" s="3"/>
      <c r="R222" s="3"/>
      <c r="S222" s="3"/>
      <c r="T222" s="3"/>
      <c r="U222" s="3"/>
      <c r="V222" s="3"/>
      <c r="W222" s="3"/>
      <c r="X222" s="3"/>
      <c r="Y222" s="3"/>
      <c r="Z222" s="3"/>
    </row>
    <row r="223" spans="1:26" ht="18" customHeight="1" x14ac:dyDescent="0.25">
      <c r="A223" s="3"/>
      <c r="B223" s="380"/>
      <c r="C223" s="3"/>
      <c r="D223" s="3"/>
      <c r="E223" s="3"/>
      <c r="F223" s="3"/>
      <c r="G223" s="3"/>
      <c r="H223" s="3"/>
      <c r="I223" s="155"/>
      <c r="J223" s="155"/>
      <c r="K223" s="155"/>
      <c r="L223" s="155"/>
      <c r="M223" s="339"/>
      <c r="N223" s="1452"/>
      <c r="O223" s="3"/>
      <c r="P223" s="3"/>
      <c r="Q223" s="3"/>
      <c r="R223" s="3"/>
      <c r="S223" s="3"/>
      <c r="T223" s="3"/>
      <c r="U223" s="3"/>
      <c r="V223" s="3"/>
      <c r="W223" s="3"/>
      <c r="X223" s="3"/>
      <c r="Y223" s="3"/>
      <c r="Z223" s="3"/>
    </row>
    <row r="224" spans="1:26" ht="18" customHeight="1" x14ac:dyDescent="0.25">
      <c r="A224" s="3"/>
      <c r="B224" s="380"/>
      <c r="C224" s="3"/>
      <c r="D224" s="3"/>
      <c r="E224" s="3"/>
      <c r="F224" s="3"/>
      <c r="G224" s="3"/>
      <c r="H224" s="3"/>
      <c r="I224" s="155"/>
      <c r="J224" s="155"/>
      <c r="K224" s="155"/>
      <c r="L224" s="155"/>
      <c r="M224" s="339"/>
      <c r="N224" s="1452"/>
      <c r="O224" s="3"/>
      <c r="P224" s="3"/>
      <c r="Q224" s="3"/>
      <c r="R224" s="3"/>
      <c r="S224" s="3"/>
      <c r="T224" s="3"/>
      <c r="U224" s="3"/>
      <c r="V224" s="3"/>
      <c r="W224" s="3"/>
      <c r="X224" s="3"/>
      <c r="Y224" s="3"/>
      <c r="Z224" s="3"/>
    </row>
    <row r="225" spans="1:26" ht="18" customHeight="1" x14ac:dyDescent="0.25">
      <c r="A225" s="3"/>
      <c r="B225" s="380"/>
      <c r="C225" s="3"/>
      <c r="D225" s="3"/>
      <c r="E225" s="3"/>
      <c r="F225" s="3"/>
      <c r="G225" s="3"/>
      <c r="H225" s="3"/>
      <c r="I225" s="155"/>
      <c r="J225" s="155"/>
      <c r="K225" s="155"/>
      <c r="L225" s="155"/>
      <c r="M225" s="339"/>
      <c r="N225" s="1452"/>
      <c r="O225" s="3"/>
      <c r="P225" s="3"/>
      <c r="Q225" s="3"/>
      <c r="R225" s="3"/>
      <c r="S225" s="3"/>
      <c r="T225" s="3"/>
      <c r="U225" s="3"/>
      <c r="V225" s="3"/>
      <c r="W225" s="3"/>
      <c r="X225" s="3"/>
      <c r="Y225" s="3"/>
      <c r="Z225" s="3"/>
    </row>
    <row r="226" spans="1:26" ht="18" customHeight="1" x14ac:dyDescent="0.25">
      <c r="A226" s="3"/>
      <c r="B226" s="380"/>
      <c r="C226" s="3"/>
      <c r="D226" s="3"/>
      <c r="E226" s="3"/>
      <c r="F226" s="3"/>
      <c r="G226" s="3"/>
      <c r="H226" s="3"/>
      <c r="I226" s="155"/>
      <c r="J226" s="155"/>
      <c r="K226" s="155"/>
      <c r="L226" s="155"/>
      <c r="M226" s="339"/>
      <c r="N226" s="1452"/>
      <c r="O226" s="3"/>
      <c r="P226" s="3"/>
      <c r="Q226" s="3"/>
      <c r="R226" s="3"/>
      <c r="S226" s="3"/>
      <c r="T226" s="3"/>
      <c r="U226" s="3"/>
      <c r="V226" s="3"/>
      <c r="W226" s="3"/>
      <c r="X226" s="3"/>
      <c r="Y226" s="3"/>
      <c r="Z226" s="3"/>
    </row>
    <row r="227" spans="1:26" ht="18" customHeight="1" x14ac:dyDescent="0.25">
      <c r="A227" s="3"/>
      <c r="B227" s="380"/>
      <c r="C227" s="3"/>
      <c r="D227" s="3"/>
      <c r="E227" s="3"/>
      <c r="F227" s="3"/>
      <c r="G227" s="3"/>
      <c r="H227" s="3"/>
      <c r="I227" s="155"/>
      <c r="J227" s="155"/>
      <c r="K227" s="155"/>
      <c r="L227" s="155"/>
      <c r="M227" s="339"/>
      <c r="N227" s="1452"/>
      <c r="O227" s="3"/>
      <c r="P227" s="3"/>
      <c r="Q227" s="3"/>
      <c r="R227" s="3"/>
      <c r="S227" s="3"/>
      <c r="T227" s="3"/>
      <c r="U227" s="3"/>
      <c r="V227" s="3"/>
      <c r="W227" s="3"/>
      <c r="X227" s="3"/>
      <c r="Y227" s="3"/>
      <c r="Z227" s="3"/>
    </row>
    <row r="228" spans="1:26" ht="18" customHeight="1" x14ac:dyDescent="0.25">
      <c r="A228" s="3"/>
      <c r="B228" s="380"/>
      <c r="C228" s="3"/>
      <c r="D228" s="3"/>
      <c r="E228" s="3"/>
      <c r="F228" s="3"/>
      <c r="G228" s="3"/>
      <c r="H228" s="3"/>
      <c r="I228" s="155"/>
      <c r="J228" s="155"/>
      <c r="K228" s="155"/>
      <c r="L228" s="155"/>
      <c r="M228" s="339"/>
      <c r="N228" s="1452"/>
      <c r="O228" s="3"/>
      <c r="P228" s="3"/>
      <c r="Q228" s="3"/>
      <c r="R228" s="3"/>
      <c r="S228" s="3"/>
      <c r="T228" s="3"/>
      <c r="U228" s="3"/>
      <c r="V228" s="3"/>
      <c r="W228" s="3"/>
      <c r="X228" s="3"/>
      <c r="Y228" s="3"/>
      <c r="Z228" s="3"/>
    </row>
    <row r="229" spans="1:26" ht="18" customHeight="1" x14ac:dyDescent="0.25">
      <c r="A229" s="3"/>
      <c r="B229" s="380"/>
      <c r="C229" s="3"/>
      <c r="D229" s="3"/>
      <c r="E229" s="3"/>
      <c r="F229" s="3"/>
      <c r="G229" s="3"/>
      <c r="H229" s="3"/>
      <c r="I229" s="155"/>
      <c r="J229" s="155"/>
      <c r="K229" s="155"/>
      <c r="L229" s="155"/>
      <c r="M229" s="339"/>
      <c r="N229" s="1452"/>
      <c r="O229" s="3"/>
      <c r="P229" s="3"/>
      <c r="Q229" s="3"/>
      <c r="R229" s="3"/>
      <c r="S229" s="3"/>
      <c r="T229" s="3"/>
      <c r="U229" s="3"/>
      <c r="V229" s="3"/>
      <c r="W229" s="3"/>
      <c r="X229" s="3"/>
      <c r="Y229" s="3"/>
      <c r="Z229" s="3"/>
    </row>
    <row r="230" spans="1:26" ht="18" customHeight="1" x14ac:dyDescent="0.25">
      <c r="A230" s="3"/>
      <c r="B230" s="380"/>
      <c r="C230" s="3"/>
      <c r="D230" s="3"/>
      <c r="E230" s="3"/>
      <c r="F230" s="3"/>
      <c r="G230" s="3"/>
      <c r="H230" s="3"/>
      <c r="I230" s="155"/>
      <c r="J230" s="155"/>
      <c r="K230" s="155"/>
      <c r="L230" s="155"/>
      <c r="M230" s="339"/>
      <c r="N230" s="1452"/>
      <c r="O230" s="3"/>
      <c r="P230" s="3"/>
      <c r="Q230" s="3"/>
      <c r="R230" s="3"/>
      <c r="S230" s="3"/>
      <c r="T230" s="3"/>
      <c r="U230" s="3"/>
      <c r="V230" s="3"/>
      <c r="W230" s="3"/>
      <c r="X230" s="3"/>
      <c r="Y230" s="3"/>
      <c r="Z230" s="3"/>
    </row>
    <row r="231" spans="1:26" ht="18" customHeight="1" x14ac:dyDescent="0.25">
      <c r="A231" s="3"/>
      <c r="B231" s="380"/>
      <c r="C231" s="3"/>
      <c r="D231" s="3"/>
      <c r="E231" s="3"/>
      <c r="F231" s="3"/>
      <c r="G231" s="3"/>
      <c r="H231" s="3"/>
      <c r="I231" s="155"/>
      <c r="J231" s="155"/>
      <c r="K231" s="155"/>
      <c r="L231" s="155"/>
      <c r="M231" s="339"/>
      <c r="N231" s="1452"/>
      <c r="O231" s="3"/>
      <c r="P231" s="3"/>
      <c r="Q231" s="3"/>
      <c r="R231" s="3"/>
      <c r="S231" s="3"/>
      <c r="T231" s="3"/>
      <c r="U231" s="3"/>
      <c r="V231" s="3"/>
      <c r="W231" s="3"/>
      <c r="X231" s="3"/>
      <c r="Y231" s="3"/>
      <c r="Z231" s="3"/>
    </row>
    <row r="232" spans="1:26" ht="18" customHeight="1" x14ac:dyDescent="0.25">
      <c r="A232" s="3"/>
      <c r="B232" s="380"/>
      <c r="C232" s="3"/>
      <c r="D232" s="3"/>
      <c r="E232" s="3"/>
      <c r="F232" s="3"/>
      <c r="G232" s="3"/>
      <c r="H232" s="3"/>
      <c r="I232" s="155"/>
      <c r="J232" s="155"/>
      <c r="K232" s="155"/>
      <c r="L232" s="155"/>
      <c r="M232" s="339"/>
      <c r="N232" s="1452"/>
      <c r="O232" s="3"/>
      <c r="P232" s="3"/>
      <c r="Q232" s="3"/>
      <c r="R232" s="3"/>
      <c r="S232" s="3"/>
      <c r="T232" s="3"/>
      <c r="U232" s="3"/>
      <c r="V232" s="3"/>
      <c r="W232" s="3"/>
      <c r="X232" s="3"/>
      <c r="Y232" s="3"/>
      <c r="Z232" s="3"/>
    </row>
    <row r="233" spans="1:26" ht="18" customHeight="1" x14ac:dyDescent="0.25">
      <c r="A233" s="3"/>
      <c r="B233" s="380"/>
      <c r="C233" s="3"/>
      <c r="D233" s="3"/>
      <c r="E233" s="3"/>
      <c r="F233" s="3"/>
      <c r="G233" s="3"/>
      <c r="H233" s="3"/>
      <c r="I233" s="155"/>
      <c r="J233" s="155"/>
      <c r="K233" s="155"/>
      <c r="L233" s="155"/>
      <c r="M233" s="339"/>
      <c r="N233" s="1452"/>
      <c r="O233" s="3"/>
      <c r="P233" s="3"/>
      <c r="Q233" s="3"/>
      <c r="R233" s="3"/>
      <c r="S233" s="3"/>
      <c r="T233" s="3"/>
      <c r="U233" s="3"/>
      <c r="V233" s="3"/>
      <c r="W233" s="3"/>
      <c r="X233" s="3"/>
      <c r="Y233" s="3"/>
      <c r="Z233" s="3"/>
    </row>
    <row r="234" spans="1:26" ht="18" customHeight="1" x14ac:dyDescent="0.25">
      <c r="A234" s="3"/>
      <c r="B234" s="380"/>
      <c r="C234" s="3"/>
      <c r="D234" s="3"/>
      <c r="E234" s="3"/>
      <c r="F234" s="3"/>
      <c r="G234" s="3"/>
      <c r="H234" s="3"/>
      <c r="I234" s="155"/>
      <c r="J234" s="155"/>
      <c r="K234" s="155"/>
      <c r="L234" s="155"/>
      <c r="M234" s="339"/>
      <c r="N234" s="1452"/>
      <c r="O234" s="3"/>
      <c r="P234" s="3"/>
      <c r="Q234" s="3"/>
      <c r="R234" s="3"/>
      <c r="S234" s="3"/>
      <c r="T234" s="3"/>
      <c r="U234" s="3"/>
      <c r="V234" s="3"/>
      <c r="W234" s="3"/>
      <c r="X234" s="3"/>
      <c r="Y234" s="3"/>
      <c r="Z234" s="3"/>
    </row>
    <row r="235" spans="1:26" ht="18" customHeight="1" x14ac:dyDescent="0.25">
      <c r="A235" s="3"/>
      <c r="B235" s="380"/>
      <c r="C235" s="3"/>
      <c r="D235" s="3"/>
      <c r="E235" s="3"/>
      <c r="F235" s="3"/>
      <c r="G235" s="3"/>
      <c r="H235" s="3"/>
      <c r="I235" s="155"/>
      <c r="J235" s="155"/>
      <c r="K235" s="155"/>
      <c r="L235" s="155"/>
      <c r="M235" s="339"/>
      <c r="N235" s="1452"/>
      <c r="O235" s="3"/>
      <c r="P235" s="3"/>
      <c r="Q235" s="3"/>
      <c r="R235" s="3"/>
      <c r="S235" s="3"/>
      <c r="T235" s="3"/>
      <c r="U235" s="3"/>
      <c r="V235" s="3"/>
      <c r="W235" s="3"/>
      <c r="X235" s="3"/>
      <c r="Y235" s="3"/>
      <c r="Z235" s="3"/>
    </row>
    <row r="236" spans="1:26" ht="18" customHeight="1" x14ac:dyDescent="0.25">
      <c r="A236" s="3"/>
      <c r="B236" s="380"/>
      <c r="C236" s="3"/>
      <c r="D236" s="3"/>
      <c r="E236" s="3"/>
      <c r="F236" s="3"/>
      <c r="G236" s="3"/>
      <c r="H236" s="3"/>
      <c r="I236" s="155"/>
      <c r="J236" s="155"/>
      <c r="K236" s="155"/>
      <c r="L236" s="155"/>
      <c r="M236" s="339"/>
      <c r="N236" s="1452"/>
      <c r="O236" s="3"/>
      <c r="P236" s="3"/>
      <c r="Q236" s="3"/>
      <c r="R236" s="3"/>
      <c r="S236" s="3"/>
      <c r="T236" s="3"/>
      <c r="U236" s="3"/>
      <c r="V236" s="3"/>
      <c r="W236" s="3"/>
      <c r="X236" s="3"/>
      <c r="Y236" s="3"/>
      <c r="Z236" s="3"/>
    </row>
    <row r="237" spans="1:26" ht="18" customHeight="1" x14ac:dyDescent="0.25">
      <c r="A237" s="3"/>
      <c r="B237" s="380"/>
      <c r="C237" s="3"/>
      <c r="D237" s="3"/>
      <c r="E237" s="3"/>
      <c r="F237" s="3"/>
      <c r="G237" s="3"/>
      <c r="H237" s="3"/>
      <c r="I237" s="155"/>
      <c r="J237" s="155"/>
      <c r="K237" s="155"/>
      <c r="L237" s="155"/>
      <c r="M237" s="339"/>
      <c r="N237" s="1452"/>
      <c r="O237" s="3"/>
      <c r="P237" s="3"/>
      <c r="Q237" s="3"/>
      <c r="R237" s="3"/>
      <c r="S237" s="3"/>
      <c r="T237" s="3"/>
      <c r="U237" s="3"/>
      <c r="V237" s="3"/>
      <c r="W237" s="3"/>
      <c r="X237" s="3"/>
      <c r="Y237" s="3"/>
      <c r="Z237" s="3"/>
    </row>
    <row r="238" spans="1:26" ht="18" customHeight="1" x14ac:dyDescent="0.25">
      <c r="A238" s="3"/>
      <c r="B238" s="380"/>
      <c r="C238" s="3"/>
      <c r="D238" s="3"/>
      <c r="E238" s="3"/>
      <c r="F238" s="3"/>
      <c r="G238" s="3"/>
      <c r="H238" s="3"/>
      <c r="I238" s="155"/>
      <c r="J238" s="155"/>
      <c r="K238" s="155"/>
      <c r="L238" s="155"/>
      <c r="M238" s="339"/>
      <c r="N238" s="1452"/>
      <c r="O238" s="3"/>
      <c r="P238" s="3"/>
      <c r="Q238" s="3"/>
      <c r="R238" s="3"/>
      <c r="S238" s="3"/>
      <c r="T238" s="3"/>
      <c r="U238" s="3"/>
      <c r="V238" s="3"/>
      <c r="W238" s="3"/>
      <c r="X238" s="3"/>
      <c r="Y238" s="3"/>
      <c r="Z238" s="3"/>
    </row>
    <row r="239" spans="1:26" ht="18" customHeight="1" x14ac:dyDescent="0.25">
      <c r="A239" s="3"/>
      <c r="B239" s="380"/>
      <c r="C239" s="3"/>
      <c r="D239" s="3"/>
      <c r="E239" s="3"/>
      <c r="F239" s="3"/>
      <c r="G239" s="3"/>
      <c r="H239" s="3"/>
      <c r="I239" s="155"/>
      <c r="J239" s="155"/>
      <c r="K239" s="155"/>
      <c r="L239" s="155"/>
      <c r="M239" s="339"/>
      <c r="N239" s="1452"/>
      <c r="O239" s="3"/>
      <c r="P239" s="3"/>
      <c r="Q239" s="3"/>
      <c r="R239" s="3"/>
      <c r="S239" s="3"/>
      <c r="T239" s="3"/>
      <c r="U239" s="3"/>
      <c r="V239" s="3"/>
      <c r="W239" s="3"/>
      <c r="X239" s="3"/>
      <c r="Y239" s="3"/>
      <c r="Z239" s="3"/>
    </row>
    <row r="240" spans="1:26" ht="18" customHeight="1" x14ac:dyDescent="0.25">
      <c r="A240" s="3"/>
      <c r="B240" s="380"/>
      <c r="C240" s="3"/>
      <c r="D240" s="3"/>
      <c r="E240" s="3"/>
      <c r="F240" s="3"/>
      <c r="G240" s="3"/>
      <c r="H240" s="3"/>
      <c r="I240" s="155"/>
      <c r="J240" s="155"/>
      <c r="K240" s="155"/>
      <c r="L240" s="155"/>
      <c r="M240" s="339"/>
      <c r="N240" s="1452"/>
      <c r="O240" s="3"/>
      <c r="P240" s="3"/>
      <c r="Q240" s="3"/>
      <c r="R240" s="3"/>
      <c r="S240" s="3"/>
      <c r="T240" s="3"/>
      <c r="U240" s="3"/>
      <c r="V240" s="3"/>
      <c r="W240" s="3"/>
      <c r="X240" s="3"/>
      <c r="Y240" s="3"/>
      <c r="Z240" s="3"/>
    </row>
    <row r="241" spans="1:26" ht="18" customHeight="1" x14ac:dyDescent="0.25">
      <c r="A241" s="3"/>
      <c r="B241" s="380"/>
      <c r="C241" s="3"/>
      <c r="D241" s="3"/>
      <c r="E241" s="3"/>
      <c r="F241" s="3"/>
      <c r="G241" s="3"/>
      <c r="H241" s="3"/>
      <c r="I241" s="155"/>
      <c r="J241" s="155"/>
      <c r="K241" s="155"/>
      <c r="L241" s="155"/>
      <c r="M241" s="339"/>
      <c r="N241" s="1452"/>
      <c r="O241" s="3"/>
      <c r="P241" s="3"/>
      <c r="Q241" s="3"/>
      <c r="R241" s="3"/>
      <c r="S241" s="3"/>
      <c r="T241" s="3"/>
      <c r="U241" s="3"/>
      <c r="V241" s="3"/>
      <c r="W241" s="3"/>
      <c r="X241" s="3"/>
      <c r="Y241" s="3"/>
      <c r="Z241" s="3"/>
    </row>
    <row r="242" spans="1:26" ht="18" customHeight="1" x14ac:dyDescent="0.25">
      <c r="A242" s="3"/>
      <c r="B242" s="380"/>
      <c r="C242" s="3"/>
      <c r="D242" s="3"/>
      <c r="E242" s="3"/>
      <c r="F242" s="3"/>
      <c r="G242" s="3"/>
      <c r="H242" s="3"/>
      <c r="I242" s="155"/>
      <c r="J242" s="155"/>
      <c r="K242" s="155"/>
      <c r="L242" s="155"/>
      <c r="M242" s="339"/>
      <c r="N242" s="1452"/>
      <c r="O242" s="3"/>
      <c r="P242" s="3"/>
      <c r="Q242" s="3"/>
      <c r="R242" s="3"/>
      <c r="S242" s="3"/>
      <c r="T242" s="3"/>
      <c r="U242" s="3"/>
      <c r="V242" s="3"/>
      <c r="W242" s="3"/>
      <c r="X242" s="3"/>
      <c r="Y242" s="3"/>
      <c r="Z242" s="3"/>
    </row>
    <row r="243" spans="1:26" ht="18" customHeight="1" x14ac:dyDescent="0.25">
      <c r="A243" s="3"/>
      <c r="B243" s="380"/>
      <c r="C243" s="3"/>
      <c r="D243" s="3"/>
      <c r="E243" s="3"/>
      <c r="F243" s="3"/>
      <c r="G243" s="3"/>
      <c r="H243" s="3"/>
      <c r="I243" s="155"/>
      <c r="J243" s="155"/>
      <c r="K243" s="155"/>
      <c r="L243" s="155"/>
      <c r="M243" s="339"/>
      <c r="N243" s="1452"/>
      <c r="O243" s="3"/>
      <c r="P243" s="3"/>
      <c r="Q243" s="3"/>
      <c r="R243" s="3"/>
      <c r="S243" s="3"/>
      <c r="T243" s="3"/>
      <c r="U243" s="3"/>
      <c r="V243" s="3"/>
      <c r="W243" s="3"/>
      <c r="X243" s="3"/>
      <c r="Y243" s="3"/>
      <c r="Z243" s="3"/>
    </row>
    <row r="244" spans="1:26" ht="18" customHeight="1" x14ac:dyDescent="0.25">
      <c r="A244" s="3"/>
      <c r="B244" s="380"/>
      <c r="C244" s="3"/>
      <c r="D244" s="3"/>
      <c r="E244" s="3"/>
      <c r="F244" s="3"/>
      <c r="G244" s="3"/>
      <c r="H244" s="3"/>
      <c r="I244" s="155"/>
      <c r="J244" s="155"/>
      <c r="K244" s="155"/>
      <c r="L244" s="155"/>
      <c r="M244" s="339"/>
      <c r="N244" s="1452"/>
      <c r="O244" s="3"/>
      <c r="P244" s="3"/>
      <c r="Q244" s="3"/>
      <c r="R244" s="3"/>
      <c r="S244" s="3"/>
      <c r="T244" s="3"/>
      <c r="U244" s="3"/>
      <c r="V244" s="3"/>
      <c r="W244" s="3"/>
      <c r="X244" s="3"/>
      <c r="Y244" s="3"/>
      <c r="Z244" s="3"/>
    </row>
    <row r="245" spans="1:26" ht="18" customHeight="1" x14ac:dyDescent="0.25">
      <c r="A245" s="3"/>
      <c r="B245" s="380"/>
      <c r="C245" s="3"/>
      <c r="D245" s="3"/>
      <c r="E245" s="3"/>
      <c r="F245" s="3"/>
      <c r="G245" s="3"/>
      <c r="H245" s="3"/>
      <c r="I245" s="155"/>
      <c r="J245" s="155"/>
      <c r="K245" s="155"/>
      <c r="L245" s="155"/>
      <c r="M245" s="339"/>
      <c r="N245" s="1452"/>
      <c r="O245" s="3"/>
      <c r="P245" s="3"/>
      <c r="Q245" s="3"/>
      <c r="R245" s="3"/>
      <c r="S245" s="3"/>
      <c r="T245" s="3"/>
      <c r="U245" s="3"/>
      <c r="V245" s="3"/>
      <c r="W245" s="3"/>
      <c r="X245" s="3"/>
      <c r="Y245" s="3"/>
      <c r="Z245" s="3"/>
    </row>
    <row r="246" spans="1:26" ht="18" customHeight="1" x14ac:dyDescent="0.25">
      <c r="A246" s="3"/>
      <c r="B246" s="380"/>
      <c r="C246" s="3"/>
      <c r="D246" s="3"/>
      <c r="E246" s="3"/>
      <c r="F246" s="3"/>
      <c r="G246" s="3"/>
      <c r="H246" s="3"/>
      <c r="I246" s="155"/>
      <c r="J246" s="155"/>
      <c r="K246" s="155"/>
      <c r="L246" s="155"/>
      <c r="M246" s="339"/>
      <c r="N246" s="1452"/>
      <c r="O246" s="3"/>
      <c r="P246" s="3"/>
      <c r="Q246" s="3"/>
      <c r="R246" s="3"/>
      <c r="S246" s="3"/>
      <c r="T246" s="3"/>
      <c r="U246" s="3"/>
      <c r="V246" s="3"/>
      <c r="W246" s="3"/>
      <c r="X246" s="3"/>
      <c r="Y246" s="3"/>
      <c r="Z246" s="3"/>
    </row>
    <row r="247" spans="1:26" ht="18" customHeight="1" x14ac:dyDescent="0.25">
      <c r="A247" s="3"/>
      <c r="B247" s="380"/>
      <c r="C247" s="3"/>
      <c r="D247" s="3"/>
      <c r="E247" s="3"/>
      <c r="F247" s="3"/>
      <c r="G247" s="3"/>
      <c r="H247" s="3"/>
      <c r="I247" s="155"/>
      <c r="J247" s="155"/>
      <c r="K247" s="155"/>
      <c r="L247" s="155"/>
      <c r="M247" s="339"/>
      <c r="N247" s="1452"/>
      <c r="O247" s="3"/>
      <c r="P247" s="3"/>
      <c r="Q247" s="3"/>
      <c r="R247" s="3"/>
      <c r="S247" s="3"/>
      <c r="T247" s="3"/>
      <c r="U247" s="3"/>
      <c r="V247" s="3"/>
      <c r="W247" s="3"/>
      <c r="X247" s="3"/>
      <c r="Y247" s="3"/>
      <c r="Z247" s="3"/>
    </row>
    <row r="248" spans="1:26" ht="18" customHeight="1" x14ac:dyDescent="0.25">
      <c r="A248" s="3"/>
      <c r="B248" s="380"/>
      <c r="C248" s="3"/>
      <c r="D248" s="3"/>
      <c r="E248" s="3"/>
      <c r="F248" s="3"/>
      <c r="G248" s="3"/>
      <c r="H248" s="3"/>
      <c r="I248" s="155"/>
      <c r="J248" s="155"/>
      <c r="K248" s="155"/>
      <c r="L248" s="155"/>
      <c r="M248" s="339"/>
      <c r="N248" s="1452"/>
      <c r="O248" s="3"/>
      <c r="P248" s="3"/>
      <c r="Q248" s="3"/>
      <c r="R248" s="3"/>
      <c r="S248" s="3"/>
      <c r="T248" s="3"/>
      <c r="U248" s="3"/>
      <c r="V248" s="3"/>
      <c r="W248" s="3"/>
      <c r="X248" s="3"/>
      <c r="Y248" s="3"/>
      <c r="Z248" s="3"/>
    </row>
    <row r="249" spans="1:26" ht="18" customHeight="1" x14ac:dyDescent="0.25">
      <c r="A249" s="3"/>
      <c r="B249" s="380"/>
      <c r="C249" s="3"/>
      <c r="D249" s="3"/>
      <c r="E249" s="3"/>
      <c r="F249" s="3"/>
      <c r="G249" s="3"/>
      <c r="H249" s="3"/>
      <c r="I249" s="155"/>
      <c r="J249" s="155"/>
      <c r="K249" s="155"/>
      <c r="L249" s="155"/>
      <c r="M249" s="339"/>
      <c r="N249" s="1452"/>
      <c r="O249" s="3"/>
      <c r="P249" s="3"/>
      <c r="Q249" s="3"/>
      <c r="R249" s="3"/>
      <c r="S249" s="3"/>
      <c r="T249" s="3"/>
      <c r="U249" s="3"/>
      <c r="V249" s="3"/>
      <c r="W249" s="3"/>
      <c r="X249" s="3"/>
      <c r="Y249" s="3"/>
      <c r="Z249" s="3"/>
    </row>
    <row r="250" spans="1:26" ht="18" customHeight="1" x14ac:dyDescent="0.25">
      <c r="A250" s="3"/>
      <c r="B250" s="380"/>
      <c r="C250" s="3"/>
      <c r="D250" s="3"/>
      <c r="E250" s="3"/>
      <c r="F250" s="3"/>
      <c r="G250" s="3"/>
      <c r="H250" s="3"/>
      <c r="I250" s="155"/>
      <c r="J250" s="155"/>
      <c r="K250" s="155"/>
      <c r="L250" s="155"/>
      <c r="M250" s="339"/>
      <c r="N250" s="1452"/>
      <c r="O250" s="3"/>
      <c r="P250" s="3"/>
      <c r="Q250" s="3"/>
      <c r="R250" s="3"/>
      <c r="S250" s="3"/>
      <c r="T250" s="3"/>
      <c r="U250" s="3"/>
      <c r="V250" s="3"/>
      <c r="W250" s="3"/>
      <c r="X250" s="3"/>
      <c r="Y250" s="3"/>
      <c r="Z250" s="3"/>
    </row>
    <row r="251" spans="1:26" ht="18" customHeight="1" x14ac:dyDescent="0.25">
      <c r="A251" s="3"/>
      <c r="B251" s="380"/>
      <c r="C251" s="3"/>
      <c r="D251" s="3"/>
      <c r="E251" s="3"/>
      <c r="F251" s="3"/>
      <c r="G251" s="3"/>
      <c r="H251" s="3"/>
      <c r="I251" s="155"/>
      <c r="J251" s="155"/>
      <c r="K251" s="155"/>
      <c r="L251" s="155"/>
      <c r="M251" s="339"/>
      <c r="N251" s="1452"/>
      <c r="O251" s="3"/>
      <c r="P251" s="3"/>
      <c r="Q251" s="3"/>
      <c r="R251" s="3"/>
      <c r="S251" s="3"/>
      <c r="T251" s="3"/>
      <c r="U251" s="3"/>
      <c r="V251" s="3"/>
      <c r="W251" s="3"/>
      <c r="X251" s="3"/>
      <c r="Y251" s="3"/>
      <c r="Z251" s="3"/>
    </row>
    <row r="252" spans="1:26" ht="18" customHeight="1" x14ac:dyDescent="0.25">
      <c r="A252" s="3"/>
      <c r="B252" s="380"/>
      <c r="C252" s="3"/>
      <c r="D252" s="3"/>
      <c r="E252" s="3"/>
      <c r="F252" s="3"/>
      <c r="G252" s="3"/>
      <c r="H252" s="3"/>
      <c r="I252" s="155"/>
      <c r="J252" s="155"/>
      <c r="K252" s="155"/>
      <c r="L252" s="155"/>
      <c r="M252" s="339"/>
      <c r="N252" s="1452"/>
      <c r="O252" s="3"/>
      <c r="P252" s="3"/>
      <c r="Q252" s="3"/>
      <c r="R252" s="3"/>
      <c r="S252" s="3"/>
      <c r="T252" s="3"/>
      <c r="U252" s="3"/>
      <c r="V252" s="3"/>
      <c r="W252" s="3"/>
      <c r="X252" s="3"/>
      <c r="Y252" s="3"/>
      <c r="Z252" s="3"/>
    </row>
    <row r="253" spans="1:26" ht="18" customHeight="1" x14ac:dyDescent="0.25">
      <c r="A253" s="3"/>
      <c r="B253" s="380"/>
      <c r="C253" s="3"/>
      <c r="D253" s="3"/>
      <c r="E253" s="3"/>
      <c r="F253" s="3"/>
      <c r="G253" s="3"/>
      <c r="H253" s="3"/>
      <c r="I253" s="155"/>
      <c r="J253" s="155"/>
      <c r="K253" s="155"/>
      <c r="L253" s="155"/>
      <c r="M253" s="339"/>
      <c r="N253" s="1452"/>
      <c r="O253" s="3"/>
      <c r="P253" s="3"/>
      <c r="Q253" s="3"/>
      <c r="R253" s="3"/>
      <c r="S253" s="3"/>
      <c r="T253" s="3"/>
      <c r="U253" s="3"/>
      <c r="V253" s="3"/>
      <c r="W253" s="3"/>
      <c r="X253" s="3"/>
      <c r="Y253" s="3"/>
      <c r="Z253" s="3"/>
    </row>
    <row r="254" spans="1:26" ht="18" customHeight="1" x14ac:dyDescent="0.25">
      <c r="A254" s="3"/>
      <c r="B254" s="380"/>
      <c r="C254" s="3"/>
      <c r="D254" s="3"/>
      <c r="E254" s="3"/>
      <c r="F254" s="3"/>
      <c r="G254" s="3"/>
      <c r="H254" s="3"/>
      <c r="I254" s="155"/>
      <c r="J254" s="155"/>
      <c r="K254" s="155"/>
      <c r="L254" s="155"/>
      <c r="M254" s="339"/>
      <c r="N254" s="1452"/>
      <c r="O254" s="3"/>
      <c r="P254" s="3"/>
      <c r="Q254" s="3"/>
      <c r="R254" s="3"/>
      <c r="S254" s="3"/>
      <c r="T254" s="3"/>
      <c r="U254" s="3"/>
      <c r="V254" s="3"/>
      <c r="W254" s="3"/>
      <c r="X254" s="3"/>
      <c r="Y254" s="3"/>
      <c r="Z254" s="3"/>
    </row>
    <row r="255" spans="1:26" ht="18" customHeight="1" x14ac:dyDescent="0.25">
      <c r="A255" s="3"/>
      <c r="B255" s="380"/>
      <c r="C255" s="3"/>
      <c r="D255" s="3"/>
      <c r="E255" s="3"/>
      <c r="F255" s="3"/>
      <c r="G255" s="3"/>
      <c r="H255" s="3"/>
      <c r="I255" s="155"/>
      <c r="J255" s="155"/>
      <c r="K255" s="155"/>
      <c r="L255" s="155"/>
      <c r="M255" s="339"/>
      <c r="N255" s="1452"/>
      <c r="O255" s="3"/>
      <c r="P255" s="3"/>
      <c r="Q255" s="3"/>
      <c r="R255" s="3"/>
      <c r="S255" s="3"/>
      <c r="T255" s="3"/>
      <c r="U255" s="3"/>
      <c r="V255" s="3"/>
      <c r="W255" s="3"/>
      <c r="X255" s="3"/>
      <c r="Y255" s="3"/>
      <c r="Z255" s="3"/>
    </row>
    <row r="256" spans="1:26" ht="18" customHeight="1" x14ac:dyDescent="0.3">
      <c r="A256" s="3"/>
      <c r="B256" s="380"/>
      <c r="C256" s="3"/>
      <c r="D256" s="3"/>
      <c r="E256" s="3"/>
      <c r="F256" s="3"/>
      <c r="G256" s="3"/>
      <c r="H256" s="3"/>
      <c r="I256" s="282"/>
      <c r="J256" s="282"/>
      <c r="K256" s="282"/>
      <c r="L256" s="282"/>
      <c r="M256" s="484"/>
      <c r="N256" s="1452"/>
      <c r="O256" s="3"/>
      <c r="P256" s="3"/>
      <c r="Q256" s="3"/>
      <c r="R256" s="3"/>
      <c r="S256" s="3"/>
      <c r="T256" s="3"/>
      <c r="U256" s="3"/>
      <c r="V256" s="3"/>
      <c r="W256" s="3"/>
      <c r="X256" s="3"/>
      <c r="Y256" s="3"/>
      <c r="Z256" s="3"/>
    </row>
    <row r="257" spans="1:26" ht="18" customHeight="1" x14ac:dyDescent="0.3">
      <c r="A257" s="3"/>
      <c r="B257" s="380"/>
      <c r="C257" s="3"/>
      <c r="D257" s="3"/>
      <c r="E257" s="3"/>
      <c r="F257" s="3"/>
      <c r="G257" s="3"/>
      <c r="H257" s="3"/>
      <c r="I257" s="282"/>
      <c r="J257" s="282"/>
      <c r="K257" s="282"/>
      <c r="L257" s="282"/>
      <c r="M257" s="484"/>
      <c r="N257" s="1452"/>
      <c r="O257" s="3"/>
      <c r="P257" s="3"/>
      <c r="Q257" s="3"/>
      <c r="R257" s="3"/>
      <c r="S257" s="3"/>
      <c r="T257" s="3"/>
      <c r="U257" s="3"/>
      <c r="V257" s="3"/>
      <c r="W257" s="3"/>
      <c r="X257" s="3"/>
      <c r="Y257" s="3"/>
      <c r="Z257" s="3"/>
    </row>
    <row r="258" spans="1:26" ht="18" customHeight="1" x14ac:dyDescent="0.3">
      <c r="A258" s="3"/>
      <c r="B258" s="380"/>
      <c r="C258" s="3"/>
      <c r="D258" s="3"/>
      <c r="E258" s="3"/>
      <c r="F258" s="3"/>
      <c r="G258" s="3"/>
      <c r="H258" s="3"/>
      <c r="I258" s="282"/>
      <c r="J258" s="282"/>
      <c r="K258" s="282"/>
      <c r="L258" s="282"/>
      <c r="M258" s="484"/>
      <c r="N258" s="1452"/>
      <c r="O258" s="3"/>
      <c r="P258" s="3"/>
      <c r="Q258" s="3"/>
      <c r="R258" s="3"/>
      <c r="S258" s="3"/>
      <c r="T258" s="3"/>
      <c r="U258" s="3"/>
      <c r="V258" s="3"/>
      <c r="W258" s="3"/>
      <c r="X258" s="3"/>
      <c r="Y258" s="3"/>
      <c r="Z258" s="3"/>
    </row>
    <row r="259" spans="1:26" ht="18" customHeight="1" x14ac:dyDescent="0.3">
      <c r="A259" s="3"/>
      <c r="B259" s="380"/>
      <c r="C259" s="3"/>
      <c r="D259" s="3"/>
      <c r="E259" s="3"/>
      <c r="F259" s="3"/>
      <c r="G259" s="3"/>
      <c r="H259" s="3"/>
      <c r="I259" s="282"/>
      <c r="J259" s="282"/>
      <c r="K259" s="282"/>
      <c r="L259" s="282"/>
      <c r="M259" s="484"/>
      <c r="N259" s="1452"/>
      <c r="O259" s="3"/>
      <c r="P259" s="3"/>
      <c r="Q259" s="3"/>
      <c r="R259" s="3"/>
      <c r="S259" s="3"/>
      <c r="T259" s="3"/>
      <c r="U259" s="3"/>
      <c r="V259" s="3"/>
      <c r="W259" s="3"/>
      <c r="X259" s="3"/>
      <c r="Y259" s="3"/>
      <c r="Z259" s="3"/>
    </row>
    <row r="260" spans="1:26" ht="18" customHeight="1" x14ac:dyDescent="0.25">
      <c r="A260" s="3"/>
      <c r="B260" s="380"/>
      <c r="C260" s="3"/>
      <c r="D260" s="3"/>
      <c r="E260" s="3"/>
      <c r="F260" s="3"/>
      <c r="G260" s="3"/>
      <c r="H260" s="3"/>
      <c r="I260" s="282"/>
      <c r="J260" s="282"/>
      <c r="K260" s="282"/>
      <c r="L260" s="282"/>
      <c r="M260" s="282"/>
      <c r="N260" s="1452"/>
      <c r="O260" s="3"/>
      <c r="P260" s="3"/>
      <c r="Q260" s="3"/>
      <c r="R260" s="3"/>
      <c r="S260" s="3"/>
      <c r="T260" s="3"/>
      <c r="U260" s="3"/>
      <c r="V260" s="3"/>
      <c r="W260" s="3"/>
      <c r="X260" s="3"/>
      <c r="Y260" s="3"/>
      <c r="Z260" s="3"/>
    </row>
    <row r="261" spans="1:26" ht="18" customHeight="1" x14ac:dyDescent="0.25">
      <c r="A261" s="3"/>
      <c r="B261" s="380"/>
      <c r="C261" s="3"/>
      <c r="D261" s="3"/>
      <c r="E261" s="3"/>
      <c r="F261" s="3"/>
      <c r="G261" s="3"/>
      <c r="H261" s="3"/>
      <c r="I261" s="282"/>
      <c r="J261" s="282"/>
      <c r="K261" s="282"/>
      <c r="L261" s="282"/>
      <c r="M261" s="282"/>
      <c r="N261" s="1452"/>
      <c r="O261" s="3"/>
      <c r="P261" s="3"/>
      <c r="Q261" s="3"/>
      <c r="R261" s="3"/>
      <c r="S261" s="3"/>
      <c r="T261" s="3"/>
      <c r="U261" s="3"/>
      <c r="V261" s="3"/>
      <c r="W261" s="3"/>
      <c r="X261" s="3"/>
      <c r="Y261" s="3"/>
      <c r="Z261" s="3"/>
    </row>
    <row r="262" spans="1:26" ht="18" customHeight="1" x14ac:dyDescent="0.25">
      <c r="A262" s="3"/>
      <c r="B262" s="380"/>
      <c r="C262" s="3"/>
      <c r="D262" s="3"/>
      <c r="E262" s="3"/>
      <c r="F262" s="3"/>
      <c r="G262" s="3"/>
      <c r="H262" s="3"/>
      <c r="I262" s="282"/>
      <c r="J262" s="282"/>
      <c r="K262" s="282"/>
      <c r="L262" s="282"/>
      <c r="M262" s="282"/>
      <c r="N262" s="1452"/>
      <c r="O262" s="3"/>
      <c r="P262" s="3"/>
      <c r="Q262" s="3"/>
      <c r="R262" s="3"/>
      <c r="S262" s="3"/>
      <c r="T262" s="3"/>
      <c r="U262" s="3"/>
      <c r="V262" s="3"/>
      <c r="W262" s="3"/>
      <c r="X262" s="3"/>
      <c r="Y262" s="3"/>
      <c r="Z262" s="3"/>
    </row>
    <row r="263" spans="1:26" ht="18" customHeight="1" x14ac:dyDescent="0.25">
      <c r="A263" s="3"/>
      <c r="B263" s="380"/>
      <c r="C263" s="3"/>
      <c r="D263" s="3"/>
      <c r="E263" s="3"/>
      <c r="F263" s="3"/>
      <c r="G263" s="3"/>
      <c r="H263" s="3"/>
      <c r="I263" s="282"/>
      <c r="J263" s="282"/>
      <c r="K263" s="282"/>
      <c r="L263" s="282"/>
      <c r="M263" s="282"/>
      <c r="N263" s="1452"/>
      <c r="O263" s="3"/>
      <c r="P263" s="3"/>
      <c r="Q263" s="3"/>
      <c r="R263" s="3"/>
      <c r="S263" s="3"/>
      <c r="T263" s="3"/>
      <c r="U263" s="3"/>
      <c r="V263" s="3"/>
      <c r="W263" s="3"/>
      <c r="X263" s="3"/>
      <c r="Y263" s="3"/>
      <c r="Z263" s="3"/>
    </row>
    <row r="264" spans="1:26" ht="18" customHeight="1" x14ac:dyDescent="0.25">
      <c r="A264" s="3"/>
      <c r="B264" s="380"/>
      <c r="C264" s="3"/>
      <c r="D264" s="3"/>
      <c r="E264" s="3"/>
      <c r="F264" s="3"/>
      <c r="G264" s="3"/>
      <c r="H264" s="3"/>
      <c r="I264" s="282"/>
      <c r="J264" s="282"/>
      <c r="K264" s="282"/>
      <c r="L264" s="282"/>
      <c r="M264" s="282"/>
      <c r="N264" s="1452"/>
      <c r="O264" s="3"/>
      <c r="P264" s="3"/>
      <c r="Q264" s="3"/>
      <c r="R264" s="3"/>
      <c r="S264" s="3"/>
      <c r="T264" s="3"/>
      <c r="U264" s="3"/>
      <c r="V264" s="3"/>
      <c r="W264" s="3"/>
      <c r="X264" s="3"/>
      <c r="Y264" s="3"/>
      <c r="Z264" s="3"/>
    </row>
    <row r="265" spans="1:26" ht="18" customHeight="1" x14ac:dyDescent="0.25">
      <c r="A265" s="3"/>
      <c r="B265" s="380"/>
      <c r="C265" s="3"/>
      <c r="D265" s="3"/>
      <c r="E265" s="3"/>
      <c r="F265" s="3"/>
      <c r="G265" s="3"/>
      <c r="H265" s="3"/>
      <c r="I265" s="282"/>
      <c r="J265" s="282"/>
      <c r="K265" s="282"/>
      <c r="L265" s="282"/>
      <c r="M265" s="282"/>
      <c r="N265" s="1452"/>
      <c r="O265" s="3"/>
      <c r="P265" s="3"/>
      <c r="Q265" s="3"/>
      <c r="R265" s="3"/>
      <c r="S265" s="3"/>
      <c r="T265" s="3"/>
      <c r="U265" s="3"/>
      <c r="V265" s="3"/>
      <c r="W265" s="3"/>
      <c r="X265" s="3"/>
      <c r="Y265" s="3"/>
      <c r="Z265" s="3"/>
    </row>
    <row r="266" spans="1:26" ht="18" customHeight="1" x14ac:dyDescent="0.25">
      <c r="A266" s="3"/>
      <c r="B266" s="380"/>
      <c r="C266" s="3"/>
      <c r="D266" s="3"/>
      <c r="E266" s="3"/>
      <c r="F266" s="3"/>
      <c r="G266" s="3"/>
      <c r="H266" s="3"/>
      <c r="I266" s="282"/>
      <c r="J266" s="282"/>
      <c r="K266" s="282"/>
      <c r="L266" s="282"/>
      <c r="M266" s="282"/>
      <c r="N266" s="1452"/>
      <c r="O266" s="3"/>
      <c r="P266" s="3"/>
      <c r="Q266" s="3"/>
      <c r="R266" s="3"/>
      <c r="S266" s="3"/>
      <c r="T266" s="3"/>
      <c r="U266" s="3"/>
      <c r="V266" s="3"/>
      <c r="W266" s="3"/>
      <c r="X266" s="3"/>
      <c r="Y266" s="3"/>
      <c r="Z266" s="3"/>
    </row>
    <row r="267" spans="1:26" ht="18" customHeight="1" x14ac:dyDescent="0.25">
      <c r="A267" s="3"/>
      <c r="B267" s="380"/>
      <c r="C267" s="3"/>
      <c r="D267" s="3"/>
      <c r="E267" s="3"/>
      <c r="F267" s="3"/>
      <c r="G267" s="3"/>
      <c r="H267" s="3"/>
      <c r="I267" s="282"/>
      <c r="J267" s="282"/>
      <c r="K267" s="282"/>
      <c r="L267" s="282"/>
      <c r="M267" s="282"/>
      <c r="N267" s="1452"/>
      <c r="O267" s="3"/>
      <c r="P267" s="3"/>
      <c r="Q267" s="3"/>
      <c r="R267" s="3"/>
      <c r="S267" s="3"/>
      <c r="T267" s="3"/>
      <c r="U267" s="3"/>
      <c r="V267" s="3"/>
      <c r="W267" s="3"/>
      <c r="X267" s="3"/>
      <c r="Y267" s="3"/>
      <c r="Z267" s="3"/>
    </row>
    <row r="268" spans="1:26" ht="18" customHeight="1" x14ac:dyDescent="0.25">
      <c r="A268" s="3"/>
      <c r="B268" s="380"/>
      <c r="C268" s="3"/>
      <c r="D268" s="3"/>
      <c r="E268" s="3"/>
      <c r="F268" s="3"/>
      <c r="G268" s="3"/>
      <c r="H268" s="3"/>
      <c r="I268" s="282"/>
      <c r="J268" s="282"/>
      <c r="K268" s="282"/>
      <c r="L268" s="282"/>
      <c r="M268" s="282"/>
      <c r="N268" s="1452"/>
      <c r="O268" s="3"/>
      <c r="P268" s="3"/>
      <c r="Q268" s="3"/>
      <c r="R268" s="3"/>
      <c r="S268" s="3"/>
      <c r="T268" s="3"/>
      <c r="U268" s="3"/>
      <c r="V268" s="3"/>
      <c r="W268" s="3"/>
      <c r="X268" s="3"/>
      <c r="Y268" s="3"/>
      <c r="Z268" s="3"/>
    </row>
    <row r="269" spans="1:26" ht="18" customHeight="1" x14ac:dyDescent="0.25">
      <c r="A269" s="3"/>
      <c r="B269" s="380"/>
      <c r="C269" s="3"/>
      <c r="D269" s="3"/>
      <c r="E269" s="3"/>
      <c r="F269" s="3"/>
      <c r="G269" s="3"/>
      <c r="H269" s="3"/>
      <c r="I269" s="282"/>
      <c r="J269" s="282"/>
      <c r="K269" s="282"/>
      <c r="L269" s="282"/>
      <c r="M269" s="282"/>
      <c r="N269" s="1452"/>
      <c r="O269" s="3"/>
      <c r="P269" s="3"/>
      <c r="Q269" s="3"/>
      <c r="R269" s="3"/>
      <c r="S269" s="3"/>
      <c r="T269" s="3"/>
      <c r="U269" s="3"/>
      <c r="V269" s="3"/>
      <c r="W269" s="3"/>
      <c r="X269" s="3"/>
      <c r="Y269" s="3"/>
      <c r="Z269" s="3"/>
    </row>
    <row r="270" spans="1:26" ht="18" customHeight="1" x14ac:dyDescent="0.25">
      <c r="A270" s="3"/>
      <c r="B270" s="380"/>
      <c r="C270" s="3"/>
      <c r="D270" s="3"/>
      <c r="E270" s="3"/>
      <c r="F270" s="3"/>
      <c r="G270" s="3"/>
      <c r="H270" s="3"/>
      <c r="I270" s="282"/>
      <c r="J270" s="282"/>
      <c r="K270" s="282"/>
      <c r="L270" s="282"/>
      <c r="M270" s="282"/>
      <c r="N270" s="1452"/>
      <c r="O270" s="3"/>
      <c r="P270" s="3"/>
      <c r="Q270" s="3"/>
      <c r="R270" s="3"/>
      <c r="S270" s="3"/>
      <c r="T270" s="3"/>
      <c r="U270" s="3"/>
      <c r="V270" s="3"/>
      <c r="W270" s="3"/>
      <c r="X270" s="3"/>
      <c r="Y270" s="3"/>
      <c r="Z270" s="3"/>
    </row>
    <row r="271" spans="1:26" ht="18" customHeight="1" x14ac:dyDescent="0.25">
      <c r="A271" s="3"/>
      <c r="B271" s="380"/>
      <c r="C271" s="3"/>
      <c r="D271" s="3"/>
      <c r="E271" s="3"/>
      <c r="F271" s="3"/>
      <c r="G271" s="3"/>
      <c r="H271" s="3"/>
      <c r="I271" s="282"/>
      <c r="J271" s="282"/>
      <c r="K271" s="282"/>
      <c r="L271" s="282"/>
      <c r="M271" s="282"/>
      <c r="N271" s="1452"/>
      <c r="O271" s="3"/>
      <c r="P271" s="3"/>
      <c r="Q271" s="3"/>
      <c r="R271" s="3"/>
      <c r="S271" s="3"/>
      <c r="T271" s="3"/>
      <c r="U271" s="3"/>
      <c r="V271" s="3"/>
      <c r="W271" s="3"/>
      <c r="X271" s="3"/>
      <c r="Y271" s="3"/>
      <c r="Z271" s="3"/>
    </row>
    <row r="272" spans="1:26" ht="18" customHeight="1" x14ac:dyDescent="0.25">
      <c r="A272" s="3"/>
      <c r="B272" s="380"/>
      <c r="C272" s="3"/>
      <c r="D272" s="3"/>
      <c r="E272" s="3"/>
      <c r="F272" s="3"/>
      <c r="G272" s="3"/>
      <c r="H272" s="3"/>
      <c r="I272" s="282"/>
      <c r="J272" s="282"/>
      <c r="K272" s="282"/>
      <c r="L272" s="282"/>
      <c r="M272" s="282"/>
      <c r="N272" s="1452"/>
      <c r="O272" s="3"/>
      <c r="P272" s="3"/>
      <c r="Q272" s="3"/>
      <c r="R272" s="3"/>
      <c r="S272" s="3"/>
      <c r="T272" s="3"/>
      <c r="U272" s="3"/>
      <c r="V272" s="3"/>
      <c r="W272" s="3"/>
      <c r="X272" s="3"/>
      <c r="Y272" s="3"/>
      <c r="Z272" s="3"/>
    </row>
    <row r="273" spans="1:26" ht="18" customHeight="1" x14ac:dyDescent="0.25">
      <c r="A273" s="3"/>
      <c r="B273" s="380"/>
      <c r="C273" s="3"/>
      <c r="D273" s="3"/>
      <c r="E273" s="3"/>
      <c r="F273" s="3"/>
      <c r="G273" s="3"/>
      <c r="H273" s="3"/>
      <c r="I273" s="282"/>
      <c r="J273" s="282"/>
      <c r="K273" s="282"/>
      <c r="L273" s="282"/>
      <c r="M273" s="282"/>
      <c r="N273" s="1452"/>
      <c r="O273" s="3"/>
      <c r="P273" s="3"/>
      <c r="Q273" s="3"/>
      <c r="R273" s="3"/>
      <c r="S273" s="3"/>
      <c r="T273" s="3"/>
      <c r="U273" s="3"/>
      <c r="V273" s="3"/>
      <c r="W273" s="3"/>
      <c r="X273" s="3"/>
      <c r="Y273" s="3"/>
      <c r="Z273" s="3"/>
    </row>
    <row r="274" spans="1:26" ht="18" customHeight="1" x14ac:dyDescent="0.25">
      <c r="A274" s="3"/>
      <c r="B274" s="380"/>
      <c r="C274" s="3"/>
      <c r="D274" s="3"/>
      <c r="E274" s="3"/>
      <c r="F274" s="3"/>
      <c r="G274" s="3"/>
      <c r="H274" s="3"/>
      <c r="I274" s="282"/>
      <c r="J274" s="282"/>
      <c r="K274" s="282"/>
      <c r="L274" s="282"/>
      <c r="M274" s="282"/>
      <c r="N274" s="1452"/>
      <c r="O274" s="3"/>
      <c r="P274" s="3"/>
      <c r="Q274" s="3"/>
      <c r="R274" s="3"/>
      <c r="S274" s="3"/>
      <c r="T274" s="3"/>
      <c r="U274" s="3"/>
      <c r="V274" s="3"/>
      <c r="W274" s="3"/>
      <c r="X274" s="3"/>
      <c r="Y274" s="3"/>
      <c r="Z274" s="3"/>
    </row>
    <row r="275" spans="1:26" ht="18" customHeight="1" x14ac:dyDescent="0.25">
      <c r="A275" s="3"/>
      <c r="B275" s="380"/>
      <c r="C275" s="3"/>
      <c r="D275" s="3"/>
      <c r="E275" s="3"/>
      <c r="F275" s="3"/>
      <c r="G275" s="3"/>
      <c r="H275" s="3"/>
      <c r="I275" s="282"/>
      <c r="J275" s="282"/>
      <c r="K275" s="282"/>
      <c r="L275" s="282"/>
      <c r="M275" s="282"/>
      <c r="N275" s="1452"/>
      <c r="O275" s="3"/>
      <c r="P275" s="3"/>
      <c r="Q275" s="3"/>
      <c r="R275" s="3"/>
      <c r="S275" s="3"/>
      <c r="T275" s="3"/>
      <c r="U275" s="3"/>
      <c r="V275" s="3"/>
      <c r="W275" s="3"/>
      <c r="X275" s="3"/>
      <c r="Y275" s="3"/>
      <c r="Z275" s="3"/>
    </row>
    <row r="276" spans="1:26" ht="18" customHeight="1" x14ac:dyDescent="0.25">
      <c r="A276" s="3"/>
      <c r="B276" s="380"/>
      <c r="C276" s="3"/>
      <c r="D276" s="3"/>
      <c r="E276" s="3"/>
      <c r="F276" s="3"/>
      <c r="G276" s="3"/>
      <c r="H276" s="3"/>
      <c r="I276" s="282"/>
      <c r="J276" s="282"/>
      <c r="K276" s="282"/>
      <c r="L276" s="282"/>
      <c r="M276" s="282"/>
      <c r="N276" s="1452"/>
      <c r="O276" s="3"/>
      <c r="P276" s="3"/>
      <c r="Q276" s="3"/>
      <c r="R276" s="3"/>
      <c r="S276" s="3"/>
      <c r="T276" s="3"/>
      <c r="U276" s="3"/>
      <c r="V276" s="3"/>
      <c r="W276" s="3"/>
      <c r="X276" s="3"/>
      <c r="Y276" s="3"/>
      <c r="Z276" s="3"/>
    </row>
    <row r="277" spans="1:26" ht="18" customHeight="1" x14ac:dyDescent="0.25">
      <c r="A277" s="3"/>
      <c r="B277" s="380"/>
      <c r="C277" s="3"/>
      <c r="D277" s="3"/>
      <c r="E277" s="3"/>
      <c r="F277" s="3"/>
      <c r="G277" s="3"/>
      <c r="H277" s="3"/>
      <c r="I277" s="282"/>
      <c r="J277" s="282"/>
      <c r="K277" s="282"/>
      <c r="L277" s="282"/>
      <c r="M277" s="282"/>
      <c r="N277" s="1452"/>
      <c r="O277" s="3"/>
      <c r="P277" s="3"/>
      <c r="Q277" s="3"/>
      <c r="R277" s="3"/>
      <c r="S277" s="3"/>
      <c r="T277" s="3"/>
      <c r="U277" s="3"/>
      <c r="V277" s="3"/>
      <c r="W277" s="3"/>
      <c r="X277" s="3"/>
      <c r="Y277" s="3"/>
      <c r="Z277" s="3"/>
    </row>
    <row r="278" spans="1:26" ht="18" customHeight="1" x14ac:dyDescent="0.25">
      <c r="A278" s="3"/>
      <c r="B278" s="380"/>
      <c r="C278" s="3"/>
      <c r="D278" s="3"/>
      <c r="E278" s="3"/>
      <c r="F278" s="3"/>
      <c r="G278" s="3"/>
      <c r="H278" s="3"/>
      <c r="I278" s="282"/>
      <c r="J278" s="282"/>
      <c r="K278" s="282"/>
      <c r="L278" s="282"/>
      <c r="M278" s="282"/>
      <c r="N278" s="1452"/>
      <c r="O278" s="3"/>
      <c r="P278" s="3"/>
      <c r="Q278" s="3"/>
      <c r="R278" s="3"/>
      <c r="S278" s="3"/>
      <c r="T278" s="3"/>
      <c r="U278" s="3"/>
      <c r="V278" s="3"/>
      <c r="W278" s="3"/>
      <c r="X278" s="3"/>
      <c r="Y278" s="3"/>
      <c r="Z278" s="3"/>
    </row>
    <row r="279" spans="1:26" ht="18" customHeight="1" x14ac:dyDescent="0.25">
      <c r="A279" s="3"/>
      <c r="B279" s="380"/>
      <c r="C279" s="3"/>
      <c r="D279" s="3"/>
      <c r="E279" s="3"/>
      <c r="F279" s="3"/>
      <c r="G279" s="3"/>
      <c r="H279" s="3"/>
      <c r="I279" s="282"/>
      <c r="J279" s="282"/>
      <c r="K279" s="282"/>
      <c r="L279" s="282"/>
      <c r="M279" s="282"/>
      <c r="N279" s="1452"/>
      <c r="O279" s="3"/>
      <c r="P279" s="3"/>
      <c r="Q279" s="3"/>
      <c r="R279" s="3"/>
      <c r="S279" s="3"/>
      <c r="T279" s="3"/>
      <c r="U279" s="3"/>
      <c r="V279" s="3"/>
      <c r="W279" s="3"/>
      <c r="X279" s="3"/>
      <c r="Y279" s="3"/>
      <c r="Z279" s="3"/>
    </row>
    <row r="280" spans="1:26" ht="12" customHeight="1" x14ac:dyDescent="0.25">
      <c r="A280" s="3"/>
      <c r="B280" s="380"/>
      <c r="C280" s="3"/>
      <c r="D280" s="3"/>
      <c r="E280" s="3"/>
      <c r="F280" s="3"/>
      <c r="G280" s="3"/>
      <c r="H280" s="3"/>
      <c r="I280" s="282"/>
      <c r="J280" s="282"/>
      <c r="K280" s="282"/>
      <c r="L280" s="282"/>
      <c r="M280" s="282"/>
      <c r="N280" s="1452"/>
      <c r="O280" s="3"/>
      <c r="P280" s="3"/>
      <c r="Q280" s="3"/>
      <c r="R280" s="3"/>
      <c r="S280" s="3"/>
      <c r="T280" s="3"/>
      <c r="U280" s="3"/>
      <c r="V280" s="3"/>
      <c r="W280" s="3"/>
      <c r="X280" s="3"/>
      <c r="Y280" s="3"/>
      <c r="Z280" s="3"/>
    </row>
    <row r="281" spans="1:26" ht="12" customHeight="1" x14ac:dyDescent="0.25">
      <c r="A281" s="3"/>
      <c r="B281" s="380"/>
      <c r="C281" s="3"/>
      <c r="D281" s="3"/>
      <c r="E281" s="3"/>
      <c r="F281" s="3"/>
      <c r="G281" s="3"/>
      <c r="H281" s="3"/>
      <c r="I281" s="282"/>
      <c r="J281" s="282"/>
      <c r="K281" s="282"/>
      <c r="L281" s="282"/>
      <c r="M281" s="282"/>
      <c r="N281" s="1452"/>
      <c r="O281" s="3"/>
      <c r="P281" s="3"/>
      <c r="Q281" s="3"/>
      <c r="R281" s="3"/>
      <c r="S281" s="3"/>
      <c r="T281" s="3"/>
      <c r="U281" s="3"/>
      <c r="V281" s="3"/>
      <c r="W281" s="3"/>
      <c r="X281" s="3"/>
      <c r="Y281" s="3"/>
      <c r="Z281" s="3"/>
    </row>
    <row r="282" spans="1:26" ht="12" customHeight="1" x14ac:dyDescent="0.25">
      <c r="A282" s="3"/>
      <c r="B282" s="380"/>
      <c r="C282" s="3"/>
      <c r="D282" s="3"/>
      <c r="E282" s="3"/>
      <c r="F282" s="3"/>
      <c r="G282" s="3"/>
      <c r="H282" s="3"/>
      <c r="I282" s="282"/>
      <c r="J282" s="282"/>
      <c r="K282" s="282"/>
      <c r="L282" s="282"/>
      <c r="M282" s="282"/>
      <c r="N282" s="1452"/>
      <c r="O282" s="3"/>
      <c r="P282" s="3"/>
      <c r="Q282" s="3"/>
      <c r="R282" s="3"/>
      <c r="S282" s="3"/>
      <c r="T282" s="3"/>
      <c r="U282" s="3"/>
      <c r="V282" s="3"/>
      <c r="W282" s="3"/>
      <c r="X282" s="3"/>
      <c r="Y282" s="3"/>
      <c r="Z282" s="3"/>
    </row>
    <row r="283" spans="1:26" ht="12" customHeight="1" x14ac:dyDescent="0.25">
      <c r="A283" s="3"/>
      <c r="B283" s="380"/>
      <c r="C283" s="3"/>
      <c r="D283" s="3"/>
      <c r="E283" s="3"/>
      <c r="F283" s="3"/>
      <c r="G283" s="3"/>
      <c r="H283" s="3"/>
      <c r="I283" s="282"/>
      <c r="J283" s="282"/>
      <c r="K283" s="282"/>
      <c r="L283" s="282"/>
      <c r="M283" s="282"/>
      <c r="N283" s="1452"/>
      <c r="O283" s="3"/>
      <c r="P283" s="3"/>
      <c r="Q283" s="3"/>
      <c r="R283" s="3"/>
      <c r="S283" s="3"/>
      <c r="T283" s="3"/>
      <c r="U283" s="3"/>
      <c r="V283" s="3"/>
      <c r="W283" s="3"/>
      <c r="X283" s="3"/>
      <c r="Y283" s="3"/>
      <c r="Z283" s="3"/>
    </row>
    <row r="284" spans="1:26" ht="12" customHeight="1" x14ac:dyDescent="0.25">
      <c r="A284" s="3"/>
      <c r="B284" s="380"/>
      <c r="C284" s="3"/>
      <c r="D284" s="3"/>
      <c r="E284" s="3"/>
      <c r="F284" s="3"/>
      <c r="G284" s="3"/>
      <c r="H284" s="3"/>
      <c r="I284" s="3"/>
      <c r="J284" s="3"/>
      <c r="K284" s="3"/>
      <c r="L284" s="3"/>
      <c r="M284" s="3"/>
      <c r="N284" s="1452"/>
      <c r="O284" s="3"/>
      <c r="P284" s="3"/>
      <c r="Q284" s="3"/>
      <c r="R284" s="3"/>
      <c r="S284" s="3"/>
      <c r="T284" s="3"/>
      <c r="U284" s="3"/>
      <c r="V284" s="3"/>
      <c r="W284" s="3"/>
      <c r="X284" s="3"/>
      <c r="Y284" s="3"/>
      <c r="Z284" s="3"/>
    </row>
    <row r="285" spans="1:26" ht="12" customHeight="1" x14ac:dyDescent="0.25">
      <c r="A285" s="3"/>
      <c r="B285" s="380"/>
      <c r="C285" s="3"/>
      <c r="D285" s="3"/>
      <c r="E285" s="3"/>
      <c r="F285" s="3"/>
      <c r="G285" s="3"/>
      <c r="H285" s="3"/>
      <c r="I285" s="3"/>
      <c r="J285" s="3"/>
      <c r="K285" s="3"/>
      <c r="L285" s="3"/>
      <c r="M285" s="3"/>
      <c r="N285" s="1452"/>
      <c r="O285" s="3"/>
      <c r="P285" s="3"/>
      <c r="Q285" s="3"/>
      <c r="R285" s="3"/>
      <c r="S285" s="3"/>
      <c r="T285" s="3"/>
      <c r="U285" s="3"/>
      <c r="V285" s="3"/>
      <c r="W285" s="3"/>
      <c r="X285" s="3"/>
      <c r="Y285" s="3"/>
      <c r="Z285" s="3"/>
    </row>
    <row r="286" spans="1:26" ht="12" customHeight="1" x14ac:dyDescent="0.25">
      <c r="A286" s="3"/>
      <c r="B286" s="380"/>
      <c r="C286" s="3"/>
      <c r="D286" s="3"/>
      <c r="E286" s="3"/>
      <c r="F286" s="3"/>
      <c r="G286" s="3"/>
      <c r="H286" s="3"/>
      <c r="I286" s="3"/>
      <c r="J286" s="3"/>
      <c r="K286" s="3"/>
      <c r="L286" s="3"/>
      <c r="M286" s="3"/>
      <c r="N286" s="1452"/>
      <c r="O286" s="3"/>
      <c r="P286" s="3"/>
      <c r="Q286" s="3"/>
      <c r="R286" s="3"/>
      <c r="S286" s="3"/>
      <c r="T286" s="3"/>
      <c r="U286" s="3"/>
      <c r="V286" s="3"/>
      <c r="W286" s="3"/>
      <c r="X286" s="3"/>
      <c r="Y286" s="3"/>
      <c r="Z286" s="3"/>
    </row>
    <row r="287" spans="1:26" ht="12" customHeight="1" x14ac:dyDescent="0.25">
      <c r="A287" s="3"/>
      <c r="B287" s="380"/>
      <c r="C287" s="3"/>
      <c r="D287" s="3"/>
      <c r="E287" s="3"/>
      <c r="F287" s="3"/>
      <c r="G287" s="3"/>
      <c r="H287" s="3"/>
      <c r="I287" s="3"/>
      <c r="J287" s="3"/>
      <c r="K287" s="3"/>
      <c r="L287" s="3"/>
      <c r="M287" s="3"/>
      <c r="N287" s="1452"/>
      <c r="O287" s="3"/>
      <c r="P287" s="3"/>
      <c r="Q287" s="3"/>
      <c r="R287" s="3"/>
      <c r="S287" s="3"/>
      <c r="T287" s="3"/>
      <c r="U287" s="3"/>
      <c r="V287" s="3"/>
      <c r="W287" s="3"/>
      <c r="X287" s="3"/>
      <c r="Y287" s="3"/>
      <c r="Z287" s="3"/>
    </row>
    <row r="288" spans="1:26" ht="12" customHeight="1" x14ac:dyDescent="0.25">
      <c r="A288" s="3"/>
      <c r="B288" s="380"/>
      <c r="C288" s="3"/>
      <c r="D288" s="3"/>
      <c r="E288" s="3"/>
      <c r="F288" s="3"/>
      <c r="G288" s="3"/>
      <c r="H288" s="3"/>
      <c r="I288" s="3"/>
      <c r="J288" s="3"/>
      <c r="K288" s="3"/>
      <c r="L288" s="3"/>
      <c r="M288" s="3"/>
      <c r="N288" s="1452"/>
      <c r="O288" s="3"/>
      <c r="P288" s="3"/>
      <c r="Q288" s="3"/>
      <c r="R288" s="3"/>
      <c r="S288" s="3"/>
      <c r="T288" s="3"/>
      <c r="U288" s="3"/>
      <c r="V288" s="3"/>
      <c r="W288" s="3"/>
      <c r="X288" s="3"/>
      <c r="Y288" s="3"/>
      <c r="Z288" s="3"/>
    </row>
    <row r="289" spans="1:26" ht="12" customHeight="1" x14ac:dyDescent="0.25">
      <c r="A289" s="3"/>
      <c r="B289" s="380"/>
      <c r="C289" s="3"/>
      <c r="D289" s="3"/>
      <c r="E289" s="3"/>
      <c r="F289" s="3"/>
      <c r="G289" s="3"/>
      <c r="H289" s="3"/>
      <c r="I289" s="3"/>
      <c r="J289" s="3"/>
      <c r="K289" s="3"/>
      <c r="L289" s="3"/>
      <c r="M289" s="3"/>
      <c r="N289" s="1452"/>
      <c r="O289" s="3"/>
      <c r="P289" s="3"/>
      <c r="Q289" s="3"/>
      <c r="R289" s="3"/>
      <c r="S289" s="3"/>
      <c r="T289" s="3"/>
      <c r="U289" s="3"/>
      <c r="V289" s="3"/>
      <c r="W289" s="3"/>
      <c r="X289" s="3"/>
      <c r="Y289" s="3"/>
      <c r="Z289" s="3"/>
    </row>
    <row r="290" spans="1:26" ht="12" customHeight="1" x14ac:dyDescent="0.25">
      <c r="A290" s="3"/>
      <c r="B290" s="380"/>
      <c r="C290" s="3"/>
      <c r="D290" s="3"/>
      <c r="E290" s="3"/>
      <c r="F290" s="3"/>
      <c r="G290" s="3"/>
      <c r="H290" s="3"/>
      <c r="I290" s="3"/>
      <c r="J290" s="3"/>
      <c r="K290" s="3"/>
      <c r="L290" s="3"/>
      <c r="M290" s="3"/>
      <c r="N290" s="1452"/>
      <c r="O290" s="3"/>
      <c r="P290" s="3"/>
      <c r="Q290" s="3"/>
      <c r="R290" s="3"/>
      <c r="S290" s="3"/>
      <c r="T290" s="3"/>
      <c r="U290" s="3"/>
      <c r="V290" s="3"/>
      <c r="W290" s="3"/>
      <c r="X290" s="3"/>
      <c r="Y290" s="3"/>
      <c r="Z290" s="3"/>
    </row>
    <row r="291" spans="1:26" ht="12" customHeight="1" x14ac:dyDescent="0.25">
      <c r="A291" s="3"/>
      <c r="B291" s="380"/>
      <c r="C291" s="3"/>
      <c r="D291" s="3"/>
      <c r="E291" s="3"/>
      <c r="F291" s="3"/>
      <c r="G291" s="3"/>
      <c r="H291" s="3"/>
      <c r="I291" s="3"/>
      <c r="J291" s="3"/>
      <c r="K291" s="3"/>
      <c r="L291" s="3"/>
      <c r="M291" s="3"/>
      <c r="N291" s="1452"/>
      <c r="O291" s="3"/>
      <c r="P291" s="3"/>
      <c r="Q291" s="3"/>
      <c r="R291" s="3"/>
      <c r="S291" s="3"/>
      <c r="T291" s="3"/>
      <c r="U291" s="3"/>
      <c r="V291" s="3"/>
      <c r="W291" s="3"/>
      <c r="X291" s="3"/>
      <c r="Y291" s="3"/>
      <c r="Z291" s="3"/>
    </row>
    <row r="292" spans="1:26" ht="12" customHeight="1" x14ac:dyDescent="0.25">
      <c r="A292" s="3"/>
      <c r="B292" s="380"/>
      <c r="C292" s="3"/>
      <c r="D292" s="3"/>
      <c r="E292" s="3"/>
      <c r="F292" s="3"/>
      <c r="G292" s="3"/>
      <c r="H292" s="3"/>
      <c r="I292" s="3"/>
      <c r="J292" s="3"/>
      <c r="K292" s="3"/>
      <c r="L292" s="3"/>
      <c r="M292" s="3"/>
      <c r="N292" s="1452"/>
      <c r="O292" s="3"/>
      <c r="P292" s="3"/>
      <c r="Q292" s="3"/>
      <c r="R292" s="3"/>
      <c r="S292" s="3"/>
      <c r="T292" s="3"/>
      <c r="U292" s="3"/>
      <c r="V292" s="3"/>
      <c r="W292" s="3"/>
      <c r="X292" s="3"/>
      <c r="Y292" s="3"/>
      <c r="Z292" s="3"/>
    </row>
    <row r="293" spans="1:26" ht="12" customHeight="1" x14ac:dyDescent="0.25">
      <c r="A293" s="3"/>
      <c r="B293" s="380"/>
      <c r="C293" s="3"/>
      <c r="D293" s="3"/>
      <c r="E293" s="3"/>
      <c r="F293" s="3"/>
      <c r="G293" s="3"/>
      <c r="H293" s="3"/>
      <c r="I293" s="3"/>
      <c r="J293" s="3"/>
      <c r="K293" s="3"/>
      <c r="L293" s="3"/>
      <c r="M293" s="3"/>
      <c r="N293" s="1452"/>
      <c r="O293" s="3"/>
      <c r="P293" s="3"/>
      <c r="Q293" s="3"/>
      <c r="R293" s="3"/>
      <c r="S293" s="3"/>
      <c r="T293" s="3"/>
      <c r="U293" s="3"/>
      <c r="V293" s="3"/>
      <c r="W293" s="3"/>
      <c r="X293" s="3"/>
      <c r="Y293" s="3"/>
      <c r="Z293" s="3"/>
    </row>
    <row r="294" spans="1:26" ht="12" customHeight="1" x14ac:dyDescent="0.25">
      <c r="A294" s="3"/>
      <c r="B294" s="380"/>
      <c r="C294" s="3"/>
      <c r="D294" s="3"/>
      <c r="E294" s="3"/>
      <c r="F294" s="3"/>
      <c r="G294" s="3"/>
      <c r="H294" s="3"/>
      <c r="I294" s="3"/>
      <c r="J294" s="3"/>
      <c r="K294" s="3"/>
      <c r="L294" s="3"/>
      <c r="M294" s="3"/>
      <c r="N294" s="1452"/>
      <c r="O294" s="3"/>
      <c r="P294" s="3"/>
      <c r="Q294" s="3"/>
      <c r="R294" s="3"/>
      <c r="S294" s="3"/>
      <c r="T294" s="3"/>
      <c r="U294" s="3"/>
      <c r="V294" s="3"/>
      <c r="W294" s="3"/>
      <c r="X294" s="3"/>
      <c r="Y294" s="3"/>
      <c r="Z294" s="3"/>
    </row>
    <row r="295" spans="1:26" ht="12" customHeight="1" x14ac:dyDescent="0.25">
      <c r="A295" s="3"/>
      <c r="B295" s="380"/>
      <c r="C295" s="3"/>
      <c r="D295" s="3"/>
      <c r="E295" s="3"/>
      <c r="F295" s="3"/>
      <c r="G295" s="3"/>
      <c r="H295" s="3"/>
      <c r="I295" s="3"/>
      <c r="J295" s="3"/>
      <c r="K295" s="3"/>
      <c r="L295" s="3"/>
      <c r="M295" s="3"/>
      <c r="N295" s="1452"/>
      <c r="O295" s="3"/>
      <c r="P295" s="3"/>
      <c r="Q295" s="3"/>
      <c r="R295" s="3"/>
      <c r="S295" s="3"/>
      <c r="T295" s="3"/>
      <c r="U295" s="3"/>
      <c r="V295" s="3"/>
      <c r="W295" s="3"/>
      <c r="X295" s="3"/>
      <c r="Y295" s="3"/>
      <c r="Z295" s="3"/>
    </row>
    <row r="296" spans="1:26" ht="12" customHeight="1" x14ac:dyDescent="0.25">
      <c r="A296" s="3"/>
      <c r="B296" s="380"/>
      <c r="C296" s="3"/>
      <c r="D296" s="3"/>
      <c r="E296" s="3"/>
      <c r="F296" s="3"/>
      <c r="G296" s="3"/>
      <c r="H296" s="3"/>
      <c r="I296" s="3"/>
      <c r="J296" s="3"/>
      <c r="K296" s="3"/>
      <c r="L296" s="3"/>
      <c r="M296" s="3"/>
      <c r="N296" s="1452"/>
      <c r="O296" s="3"/>
      <c r="P296" s="3"/>
      <c r="Q296" s="3"/>
      <c r="R296" s="3"/>
      <c r="S296" s="3"/>
      <c r="T296" s="3"/>
      <c r="U296" s="3"/>
      <c r="V296" s="3"/>
      <c r="W296" s="3"/>
      <c r="X296" s="3"/>
      <c r="Y296" s="3"/>
      <c r="Z296" s="3"/>
    </row>
    <row r="297" spans="1:26" ht="12" customHeight="1" x14ac:dyDescent="0.25">
      <c r="A297" s="3"/>
      <c r="B297" s="380"/>
      <c r="C297" s="3"/>
      <c r="D297" s="3"/>
      <c r="E297" s="3"/>
      <c r="F297" s="3"/>
      <c r="G297" s="3"/>
      <c r="H297" s="3"/>
      <c r="I297" s="3"/>
      <c r="J297" s="3"/>
      <c r="K297" s="3"/>
      <c r="L297" s="3"/>
      <c r="M297" s="3"/>
      <c r="N297" s="1452"/>
      <c r="O297" s="3"/>
      <c r="P297" s="3"/>
      <c r="Q297" s="3"/>
      <c r="R297" s="3"/>
      <c r="S297" s="3"/>
      <c r="T297" s="3"/>
      <c r="U297" s="3"/>
      <c r="V297" s="3"/>
      <c r="W297" s="3"/>
      <c r="X297" s="3"/>
      <c r="Y297" s="3"/>
      <c r="Z297" s="3"/>
    </row>
    <row r="298" spans="1:26" ht="12" customHeight="1" x14ac:dyDescent="0.25">
      <c r="A298" s="3"/>
      <c r="B298" s="380"/>
      <c r="C298" s="3"/>
      <c r="D298" s="3"/>
      <c r="E298" s="3"/>
      <c r="F298" s="3"/>
      <c r="G298" s="3"/>
      <c r="H298" s="3"/>
      <c r="I298" s="3"/>
      <c r="J298" s="3"/>
      <c r="K298" s="3"/>
      <c r="L298" s="3"/>
      <c r="M298" s="3"/>
      <c r="N298" s="1452"/>
      <c r="O298" s="3"/>
      <c r="P298" s="3"/>
      <c r="Q298" s="3"/>
      <c r="R298" s="3"/>
      <c r="S298" s="3"/>
      <c r="T298" s="3"/>
      <c r="U298" s="3"/>
      <c r="V298" s="3"/>
      <c r="W298" s="3"/>
      <c r="X298" s="3"/>
      <c r="Y298" s="3"/>
      <c r="Z298" s="3"/>
    </row>
    <row r="299" spans="1:26" ht="12" customHeight="1" x14ac:dyDescent="0.25">
      <c r="A299" s="3"/>
      <c r="B299" s="380"/>
      <c r="C299" s="3"/>
      <c r="D299" s="3"/>
      <c r="E299" s="3"/>
      <c r="F299" s="3"/>
      <c r="G299" s="3"/>
      <c r="H299" s="3"/>
      <c r="I299" s="3"/>
      <c r="J299" s="3"/>
      <c r="K299" s="3"/>
      <c r="L299" s="3"/>
      <c r="M299" s="3"/>
      <c r="N299" s="1452"/>
      <c r="O299" s="3"/>
      <c r="P299" s="3"/>
      <c r="Q299" s="3"/>
      <c r="R299" s="3"/>
      <c r="S299" s="3"/>
      <c r="T299" s="3"/>
      <c r="U299" s="3"/>
      <c r="V299" s="3"/>
      <c r="W299" s="3"/>
      <c r="X299" s="3"/>
      <c r="Y299" s="3"/>
      <c r="Z299" s="3"/>
    </row>
    <row r="300" spans="1:26" ht="12" customHeight="1" x14ac:dyDescent="0.25">
      <c r="A300" s="3"/>
      <c r="B300" s="380"/>
      <c r="C300" s="3"/>
      <c r="D300" s="3"/>
      <c r="E300" s="3"/>
      <c r="F300" s="3"/>
      <c r="G300" s="3"/>
      <c r="H300" s="3"/>
      <c r="I300" s="3"/>
      <c r="J300" s="3"/>
      <c r="K300" s="3"/>
      <c r="L300" s="3"/>
      <c r="M300" s="3"/>
      <c r="N300" s="1452"/>
      <c r="O300" s="3"/>
      <c r="P300" s="3"/>
      <c r="Q300" s="3"/>
      <c r="R300" s="3"/>
      <c r="S300" s="3"/>
      <c r="T300" s="3"/>
      <c r="U300" s="3"/>
      <c r="V300" s="3"/>
      <c r="W300" s="3"/>
      <c r="X300" s="3"/>
      <c r="Y300" s="3"/>
      <c r="Z300" s="3"/>
    </row>
    <row r="301" spans="1:26" ht="12" customHeight="1" x14ac:dyDescent="0.25">
      <c r="A301" s="3"/>
      <c r="B301" s="380"/>
      <c r="C301" s="3"/>
      <c r="D301" s="3"/>
      <c r="E301" s="3"/>
      <c r="F301" s="3"/>
      <c r="G301" s="3"/>
      <c r="H301" s="3"/>
      <c r="I301" s="3"/>
      <c r="J301" s="3"/>
      <c r="K301" s="3"/>
      <c r="L301" s="3"/>
      <c r="M301" s="3"/>
      <c r="N301" s="1452"/>
      <c r="O301" s="3"/>
      <c r="P301" s="3"/>
      <c r="Q301" s="3"/>
      <c r="R301" s="3"/>
      <c r="S301" s="3"/>
      <c r="T301" s="3"/>
      <c r="U301" s="3"/>
      <c r="V301" s="3"/>
      <c r="W301" s="3"/>
      <c r="X301" s="3"/>
      <c r="Y301" s="3"/>
      <c r="Z301" s="3"/>
    </row>
    <row r="302" spans="1:26" ht="12" customHeight="1" x14ac:dyDescent="0.25">
      <c r="A302" s="3"/>
      <c r="B302" s="380"/>
      <c r="C302" s="3"/>
      <c r="D302" s="3"/>
      <c r="E302" s="3"/>
      <c r="F302" s="3"/>
      <c r="G302" s="3"/>
      <c r="H302" s="3"/>
      <c r="I302" s="3"/>
      <c r="J302" s="3"/>
      <c r="K302" s="3"/>
      <c r="L302" s="3"/>
      <c r="M302" s="3"/>
      <c r="N302" s="1452"/>
      <c r="O302" s="3"/>
      <c r="P302" s="3"/>
      <c r="Q302" s="3"/>
      <c r="R302" s="3"/>
      <c r="S302" s="3"/>
      <c r="T302" s="3"/>
      <c r="U302" s="3"/>
      <c r="V302" s="3"/>
      <c r="W302" s="3"/>
      <c r="X302" s="3"/>
      <c r="Y302" s="3"/>
      <c r="Z302" s="3"/>
    </row>
    <row r="303" spans="1:26" ht="12" customHeight="1" x14ac:dyDescent="0.25">
      <c r="A303" s="3"/>
      <c r="B303" s="380"/>
      <c r="C303" s="3"/>
      <c r="D303" s="3"/>
      <c r="E303" s="3"/>
      <c r="F303" s="3"/>
      <c r="G303" s="3"/>
      <c r="H303" s="3"/>
      <c r="I303" s="3"/>
      <c r="J303" s="3"/>
      <c r="K303" s="3"/>
      <c r="L303" s="3"/>
      <c r="M303" s="3"/>
      <c r="N303" s="1452"/>
      <c r="O303" s="3"/>
      <c r="P303" s="3"/>
      <c r="Q303" s="3"/>
      <c r="R303" s="3"/>
      <c r="S303" s="3"/>
      <c r="T303" s="3"/>
      <c r="U303" s="3"/>
      <c r="V303" s="3"/>
      <c r="W303" s="3"/>
      <c r="X303" s="3"/>
      <c r="Y303" s="3"/>
      <c r="Z303" s="3"/>
    </row>
    <row r="304" spans="1:26" ht="12" customHeight="1" x14ac:dyDescent="0.25">
      <c r="A304" s="3"/>
      <c r="B304" s="380"/>
      <c r="C304" s="3"/>
      <c r="D304" s="3"/>
      <c r="E304" s="3"/>
      <c r="F304" s="3"/>
      <c r="G304" s="3"/>
      <c r="H304" s="3"/>
      <c r="I304" s="3"/>
      <c r="J304" s="3"/>
      <c r="K304" s="3"/>
      <c r="L304" s="3"/>
      <c r="M304" s="3"/>
      <c r="N304" s="485"/>
      <c r="O304" s="3"/>
      <c r="P304" s="3"/>
      <c r="Q304" s="3"/>
      <c r="R304" s="3"/>
      <c r="S304" s="3"/>
      <c r="T304" s="3"/>
      <c r="U304" s="3"/>
      <c r="V304" s="3"/>
      <c r="W304" s="3"/>
      <c r="X304" s="3"/>
      <c r="Y304" s="3"/>
      <c r="Z304" s="3"/>
    </row>
    <row r="305" spans="1:26" ht="12" customHeight="1" x14ac:dyDescent="0.25">
      <c r="A305" s="3"/>
      <c r="B305" s="380"/>
      <c r="C305" s="3"/>
      <c r="D305" s="3"/>
      <c r="E305" s="3"/>
      <c r="F305" s="3"/>
      <c r="G305" s="3"/>
      <c r="H305" s="3"/>
      <c r="I305" s="3"/>
      <c r="J305" s="3"/>
      <c r="K305" s="3"/>
      <c r="L305" s="3"/>
      <c r="M305" s="3"/>
      <c r="N305" s="485"/>
      <c r="O305" s="3"/>
      <c r="P305" s="3"/>
      <c r="Q305" s="3"/>
      <c r="R305" s="3"/>
      <c r="S305" s="3"/>
      <c r="T305" s="3"/>
      <c r="U305" s="3"/>
      <c r="V305" s="3"/>
      <c r="W305" s="3"/>
      <c r="X305" s="3"/>
      <c r="Y305" s="3"/>
      <c r="Z305" s="3"/>
    </row>
    <row r="306" spans="1:26" ht="12" customHeight="1" x14ac:dyDescent="0.25">
      <c r="A306" s="3"/>
      <c r="B306" s="380"/>
      <c r="C306" s="3"/>
      <c r="D306" s="3"/>
      <c r="E306" s="3"/>
      <c r="F306" s="3"/>
      <c r="G306" s="3"/>
      <c r="H306" s="3"/>
      <c r="I306" s="3"/>
      <c r="J306" s="3"/>
      <c r="K306" s="3"/>
      <c r="L306" s="3"/>
      <c r="M306" s="3"/>
      <c r="N306" s="485"/>
      <c r="O306" s="3"/>
      <c r="P306" s="3"/>
      <c r="Q306" s="3"/>
      <c r="R306" s="3"/>
      <c r="S306" s="3"/>
      <c r="T306" s="3"/>
      <c r="U306" s="3"/>
      <c r="V306" s="3"/>
      <c r="W306" s="3"/>
      <c r="X306" s="3"/>
      <c r="Y306" s="3"/>
      <c r="Z306" s="3"/>
    </row>
    <row r="307" spans="1:26" ht="12" customHeight="1" x14ac:dyDescent="0.25">
      <c r="A307" s="3"/>
      <c r="B307" s="380"/>
      <c r="C307" s="3"/>
      <c r="D307" s="3"/>
      <c r="E307" s="3"/>
      <c r="F307" s="3"/>
      <c r="G307" s="3"/>
      <c r="H307" s="3"/>
      <c r="I307" s="3"/>
      <c r="J307" s="3"/>
      <c r="K307" s="3"/>
      <c r="L307" s="3"/>
      <c r="M307" s="3"/>
      <c r="N307" s="485"/>
      <c r="O307" s="3"/>
      <c r="P307" s="3"/>
      <c r="Q307" s="3"/>
      <c r="R307" s="3"/>
      <c r="S307" s="3"/>
      <c r="T307" s="3"/>
      <c r="U307" s="3"/>
      <c r="V307" s="3"/>
      <c r="W307" s="3"/>
      <c r="X307" s="3"/>
      <c r="Y307" s="3"/>
      <c r="Z307" s="3"/>
    </row>
    <row r="308" spans="1:26" ht="12" customHeight="1" x14ac:dyDescent="0.25">
      <c r="A308" s="3"/>
      <c r="B308" s="380"/>
      <c r="C308" s="3"/>
      <c r="D308" s="3"/>
      <c r="E308" s="3"/>
      <c r="F308" s="3"/>
      <c r="G308" s="3"/>
      <c r="H308" s="3"/>
      <c r="I308" s="3"/>
      <c r="J308" s="3"/>
      <c r="K308" s="3"/>
      <c r="L308" s="3"/>
      <c r="M308" s="3"/>
      <c r="N308" s="485"/>
      <c r="O308" s="3"/>
      <c r="P308" s="3"/>
      <c r="Q308" s="3"/>
      <c r="R308" s="3"/>
      <c r="S308" s="3"/>
      <c r="T308" s="3"/>
      <c r="U308" s="3"/>
      <c r="V308" s="3"/>
      <c r="W308" s="3"/>
      <c r="X308" s="3"/>
      <c r="Y308" s="3"/>
      <c r="Z308" s="3"/>
    </row>
    <row r="309" spans="1:26" ht="12" customHeight="1" x14ac:dyDescent="0.25">
      <c r="A309" s="3"/>
      <c r="B309" s="380"/>
      <c r="C309" s="3"/>
      <c r="D309" s="3"/>
      <c r="E309" s="3"/>
      <c r="F309" s="3"/>
      <c r="G309" s="3"/>
      <c r="H309" s="3"/>
      <c r="I309" s="3"/>
      <c r="J309" s="3"/>
      <c r="K309" s="3"/>
      <c r="L309" s="3"/>
      <c r="M309" s="3"/>
      <c r="N309" s="485"/>
      <c r="O309" s="3"/>
      <c r="P309" s="3"/>
      <c r="Q309" s="3"/>
      <c r="R309" s="3"/>
      <c r="S309" s="3"/>
      <c r="T309" s="3"/>
      <c r="U309" s="3"/>
      <c r="V309" s="3"/>
      <c r="W309" s="3"/>
      <c r="X309" s="3"/>
      <c r="Y309" s="3"/>
      <c r="Z309" s="3"/>
    </row>
    <row r="310" spans="1:26" ht="12" customHeight="1" x14ac:dyDescent="0.25">
      <c r="A310" s="3"/>
      <c r="B310" s="380"/>
      <c r="C310" s="3"/>
      <c r="D310" s="3"/>
      <c r="E310" s="3"/>
      <c r="F310" s="3"/>
      <c r="G310" s="3"/>
      <c r="H310" s="3"/>
      <c r="I310" s="3"/>
      <c r="J310" s="3"/>
      <c r="K310" s="3"/>
      <c r="L310" s="3"/>
      <c r="M310" s="3"/>
      <c r="N310" s="485"/>
      <c r="O310" s="3"/>
      <c r="P310" s="3"/>
      <c r="Q310" s="3"/>
      <c r="R310" s="3"/>
      <c r="S310" s="3"/>
      <c r="T310" s="3"/>
      <c r="U310" s="3"/>
      <c r="V310" s="3"/>
      <c r="W310" s="3"/>
      <c r="X310" s="3"/>
      <c r="Y310" s="3"/>
      <c r="Z310" s="3"/>
    </row>
    <row r="311" spans="1:26" ht="12" customHeight="1" x14ac:dyDescent="0.25">
      <c r="A311" s="3"/>
      <c r="B311" s="380"/>
      <c r="C311" s="3"/>
      <c r="D311" s="3"/>
      <c r="E311" s="3"/>
      <c r="F311" s="3"/>
      <c r="G311" s="3"/>
      <c r="H311" s="3"/>
      <c r="I311" s="3"/>
      <c r="J311" s="3"/>
      <c r="K311" s="3"/>
      <c r="L311" s="3"/>
      <c r="M311" s="3"/>
      <c r="N311" s="485"/>
      <c r="O311" s="3"/>
      <c r="P311" s="3"/>
      <c r="Q311" s="3"/>
      <c r="R311" s="3"/>
      <c r="S311" s="3"/>
      <c r="T311" s="3"/>
      <c r="U311" s="3"/>
      <c r="V311" s="3"/>
      <c r="W311" s="3"/>
      <c r="X311" s="3"/>
      <c r="Y311" s="3"/>
      <c r="Z311" s="3"/>
    </row>
    <row r="312" spans="1:26" ht="12" customHeight="1" x14ac:dyDescent="0.25">
      <c r="A312" s="3"/>
      <c r="B312" s="380"/>
      <c r="C312" s="3"/>
      <c r="D312" s="3"/>
      <c r="E312" s="3"/>
      <c r="F312" s="3"/>
      <c r="G312" s="3"/>
      <c r="H312" s="3"/>
      <c r="I312" s="3"/>
      <c r="J312" s="3"/>
      <c r="K312" s="3"/>
      <c r="L312" s="3"/>
      <c r="M312" s="3"/>
      <c r="N312" s="485"/>
      <c r="O312" s="3"/>
      <c r="P312" s="3"/>
      <c r="Q312" s="3"/>
      <c r="R312" s="3"/>
      <c r="S312" s="3"/>
      <c r="T312" s="3"/>
      <c r="U312" s="3"/>
      <c r="V312" s="3"/>
      <c r="W312" s="3"/>
      <c r="X312" s="3"/>
      <c r="Y312" s="3"/>
      <c r="Z312" s="3"/>
    </row>
    <row r="313" spans="1:26" ht="12" customHeight="1" x14ac:dyDescent="0.25">
      <c r="A313" s="3"/>
      <c r="B313" s="380"/>
      <c r="C313" s="3"/>
      <c r="D313" s="3"/>
      <c r="E313" s="3"/>
      <c r="F313" s="3"/>
      <c r="G313" s="3"/>
      <c r="H313" s="3"/>
      <c r="I313" s="3"/>
      <c r="J313" s="3"/>
      <c r="K313" s="3"/>
      <c r="L313" s="3"/>
      <c r="M313" s="3"/>
      <c r="N313" s="485"/>
      <c r="O313" s="3"/>
      <c r="P313" s="3"/>
      <c r="Q313" s="3"/>
      <c r="R313" s="3"/>
      <c r="S313" s="3"/>
      <c r="T313" s="3"/>
      <c r="U313" s="3"/>
      <c r="V313" s="3"/>
      <c r="W313" s="3"/>
      <c r="X313" s="3"/>
      <c r="Y313" s="3"/>
      <c r="Z313" s="3"/>
    </row>
    <row r="314" spans="1:26" ht="12" customHeight="1" x14ac:dyDescent="0.25">
      <c r="A314" s="3"/>
      <c r="B314" s="380"/>
      <c r="C314" s="3"/>
      <c r="D314" s="3"/>
      <c r="E314" s="3"/>
      <c r="F314" s="3"/>
      <c r="G314" s="3"/>
      <c r="H314" s="3"/>
      <c r="I314" s="3"/>
      <c r="J314" s="3"/>
      <c r="K314" s="3"/>
      <c r="L314" s="3"/>
      <c r="M314" s="3"/>
      <c r="N314" s="485"/>
      <c r="O314" s="3"/>
      <c r="P314" s="3"/>
      <c r="Q314" s="3"/>
      <c r="R314" s="3"/>
      <c r="S314" s="3"/>
      <c r="T314" s="3"/>
      <c r="U314" s="3"/>
      <c r="V314" s="3"/>
      <c r="W314" s="3"/>
      <c r="X314" s="3"/>
      <c r="Y314" s="3"/>
      <c r="Z314" s="3"/>
    </row>
    <row r="315" spans="1:26" ht="12" customHeight="1" x14ac:dyDescent="0.25">
      <c r="A315" s="3"/>
      <c r="B315" s="380"/>
      <c r="C315" s="3"/>
      <c r="D315" s="3"/>
      <c r="E315" s="3"/>
      <c r="F315" s="3"/>
      <c r="G315" s="3"/>
      <c r="H315" s="3"/>
      <c r="I315" s="3"/>
      <c r="J315" s="3"/>
      <c r="K315" s="3"/>
      <c r="L315" s="3"/>
      <c r="M315" s="3"/>
      <c r="N315" s="485"/>
      <c r="O315" s="3"/>
      <c r="P315" s="3"/>
      <c r="Q315" s="3"/>
      <c r="R315" s="3"/>
      <c r="S315" s="3"/>
      <c r="T315" s="3"/>
      <c r="U315" s="3"/>
      <c r="V315" s="3"/>
      <c r="W315" s="3"/>
      <c r="X315" s="3"/>
      <c r="Y315" s="3"/>
      <c r="Z315" s="3"/>
    </row>
    <row r="316" spans="1:26" ht="12" customHeight="1" x14ac:dyDescent="0.25">
      <c r="A316" s="3"/>
      <c r="B316" s="380"/>
      <c r="C316" s="3"/>
      <c r="D316" s="3"/>
      <c r="E316" s="3"/>
      <c r="F316" s="3"/>
      <c r="G316" s="3"/>
      <c r="H316" s="3"/>
      <c r="I316" s="3"/>
      <c r="J316" s="3"/>
      <c r="K316" s="3"/>
      <c r="L316" s="3"/>
      <c r="M316" s="3"/>
      <c r="N316" s="485"/>
      <c r="O316" s="3"/>
      <c r="P316" s="3"/>
      <c r="Q316" s="3"/>
      <c r="R316" s="3"/>
      <c r="S316" s="3"/>
      <c r="T316" s="3"/>
      <c r="U316" s="3"/>
      <c r="V316" s="3"/>
      <c r="W316" s="3"/>
      <c r="X316" s="3"/>
      <c r="Y316" s="3"/>
      <c r="Z316" s="3"/>
    </row>
    <row r="317" spans="1:26" ht="12" customHeight="1" x14ac:dyDescent="0.25">
      <c r="A317" s="3"/>
      <c r="B317" s="380"/>
      <c r="C317" s="3"/>
      <c r="D317" s="3"/>
      <c r="E317" s="3"/>
      <c r="F317" s="3"/>
      <c r="G317" s="3"/>
      <c r="H317" s="3"/>
      <c r="I317" s="3"/>
      <c r="J317" s="3"/>
      <c r="K317" s="3"/>
      <c r="L317" s="3"/>
      <c r="M317" s="3"/>
      <c r="N317" s="485"/>
      <c r="O317" s="3"/>
      <c r="P317" s="3"/>
      <c r="Q317" s="3"/>
      <c r="R317" s="3"/>
      <c r="S317" s="3"/>
      <c r="T317" s="3"/>
      <c r="U317" s="3"/>
      <c r="V317" s="3"/>
      <c r="W317" s="3"/>
      <c r="X317" s="3"/>
      <c r="Y317" s="3"/>
      <c r="Z317" s="3"/>
    </row>
    <row r="318" spans="1:26" ht="12" customHeight="1" x14ac:dyDescent="0.25">
      <c r="A318" s="3"/>
      <c r="B318" s="380"/>
      <c r="C318" s="3"/>
      <c r="D318" s="3"/>
      <c r="E318" s="3"/>
      <c r="F318" s="3"/>
      <c r="G318" s="3"/>
      <c r="H318" s="3"/>
      <c r="I318" s="3"/>
      <c r="J318" s="3"/>
      <c r="K318" s="3"/>
      <c r="L318" s="3"/>
      <c r="M318" s="3"/>
      <c r="N318" s="485"/>
      <c r="O318" s="3"/>
      <c r="P318" s="3"/>
      <c r="Q318" s="3"/>
      <c r="R318" s="3"/>
      <c r="S318" s="3"/>
      <c r="T318" s="3"/>
      <c r="U318" s="3"/>
      <c r="V318" s="3"/>
      <c r="W318" s="3"/>
      <c r="X318" s="3"/>
      <c r="Y318" s="3"/>
      <c r="Z318" s="3"/>
    </row>
    <row r="319" spans="1:26" ht="12" customHeight="1" x14ac:dyDescent="0.25">
      <c r="A319" s="3"/>
      <c r="B319" s="380"/>
      <c r="C319" s="3"/>
      <c r="D319" s="3"/>
      <c r="E319" s="3"/>
      <c r="F319" s="3"/>
      <c r="G319" s="3"/>
      <c r="H319" s="3"/>
      <c r="I319" s="3"/>
      <c r="J319" s="3"/>
      <c r="K319" s="3"/>
      <c r="L319" s="3"/>
      <c r="M319" s="3"/>
      <c r="N319" s="485"/>
      <c r="O319" s="3"/>
      <c r="P319" s="3"/>
      <c r="Q319" s="3"/>
      <c r="R319" s="3"/>
      <c r="S319" s="3"/>
      <c r="T319" s="3"/>
      <c r="U319" s="3"/>
      <c r="V319" s="3"/>
      <c r="W319" s="3"/>
      <c r="X319" s="3"/>
      <c r="Y319" s="3"/>
      <c r="Z319" s="3"/>
    </row>
    <row r="320" spans="1:26" ht="12" customHeight="1" x14ac:dyDescent="0.25">
      <c r="A320" s="3"/>
      <c r="B320" s="380"/>
      <c r="C320" s="3"/>
      <c r="D320" s="3"/>
      <c r="E320" s="3"/>
      <c r="F320" s="3"/>
      <c r="G320" s="3"/>
      <c r="H320" s="3"/>
      <c r="I320" s="3"/>
      <c r="J320" s="3"/>
      <c r="K320" s="3"/>
      <c r="L320" s="3"/>
      <c r="M320" s="3"/>
      <c r="N320" s="485"/>
      <c r="O320" s="3"/>
      <c r="P320" s="3"/>
      <c r="Q320" s="3"/>
      <c r="R320" s="3"/>
      <c r="S320" s="3"/>
      <c r="T320" s="3"/>
      <c r="U320" s="3"/>
      <c r="V320" s="3"/>
      <c r="W320" s="3"/>
      <c r="X320" s="3"/>
      <c r="Y320" s="3"/>
      <c r="Z320" s="3"/>
    </row>
    <row r="321" spans="1:26" ht="12" customHeight="1" x14ac:dyDescent="0.25">
      <c r="A321" s="3"/>
      <c r="B321" s="380"/>
      <c r="C321" s="3"/>
      <c r="D321" s="3"/>
      <c r="E321" s="3"/>
      <c r="F321" s="3"/>
      <c r="G321" s="3"/>
      <c r="H321" s="3"/>
      <c r="I321" s="3"/>
      <c r="J321" s="3"/>
      <c r="K321" s="3"/>
      <c r="L321" s="3"/>
      <c r="M321" s="3"/>
      <c r="N321" s="485"/>
      <c r="O321" s="3"/>
      <c r="P321" s="3"/>
      <c r="Q321" s="3"/>
      <c r="R321" s="3"/>
      <c r="S321" s="3"/>
      <c r="T321" s="3"/>
      <c r="U321" s="3"/>
      <c r="V321" s="3"/>
      <c r="W321" s="3"/>
      <c r="X321" s="3"/>
      <c r="Y321" s="3"/>
      <c r="Z321" s="3"/>
    </row>
    <row r="322" spans="1:26" ht="12" customHeight="1" x14ac:dyDescent="0.25">
      <c r="A322" s="3"/>
      <c r="B322" s="380"/>
      <c r="C322" s="3"/>
      <c r="D322" s="3"/>
      <c r="E322" s="3"/>
      <c r="F322" s="3"/>
      <c r="G322" s="3"/>
      <c r="H322" s="3"/>
      <c r="I322" s="3"/>
      <c r="J322" s="3"/>
      <c r="K322" s="3"/>
      <c r="L322" s="3"/>
      <c r="M322" s="3"/>
      <c r="N322" s="485"/>
      <c r="O322" s="3"/>
      <c r="P322" s="3"/>
      <c r="Q322" s="3"/>
      <c r="R322" s="3"/>
      <c r="S322" s="3"/>
      <c r="T322" s="3"/>
      <c r="U322" s="3"/>
      <c r="V322" s="3"/>
      <c r="W322" s="3"/>
      <c r="X322" s="3"/>
      <c r="Y322" s="3"/>
      <c r="Z322" s="3"/>
    </row>
    <row r="323" spans="1:26" ht="12" customHeight="1" x14ac:dyDescent="0.25">
      <c r="A323" s="3"/>
      <c r="B323" s="380"/>
      <c r="C323" s="3"/>
      <c r="D323" s="3"/>
      <c r="E323" s="3"/>
      <c r="F323" s="3"/>
      <c r="G323" s="3"/>
      <c r="H323" s="3"/>
      <c r="I323" s="3"/>
      <c r="J323" s="3"/>
      <c r="K323" s="3"/>
      <c r="L323" s="3"/>
      <c r="M323" s="3"/>
      <c r="N323" s="485"/>
      <c r="O323" s="3"/>
      <c r="P323" s="3"/>
      <c r="Q323" s="3"/>
      <c r="R323" s="3"/>
      <c r="S323" s="3"/>
      <c r="T323" s="3"/>
      <c r="U323" s="3"/>
      <c r="V323" s="3"/>
      <c r="W323" s="3"/>
      <c r="X323" s="3"/>
      <c r="Y323" s="3"/>
      <c r="Z323" s="3"/>
    </row>
    <row r="324" spans="1:26" ht="12" customHeight="1" x14ac:dyDescent="0.25">
      <c r="A324" s="3"/>
      <c r="B324" s="380"/>
      <c r="C324" s="3"/>
      <c r="D324" s="3"/>
      <c r="E324" s="3"/>
      <c r="F324" s="3"/>
      <c r="G324" s="3"/>
      <c r="H324" s="3"/>
      <c r="I324" s="3"/>
      <c r="J324" s="3"/>
      <c r="K324" s="3"/>
      <c r="L324" s="3"/>
      <c r="M324" s="3"/>
      <c r="N324" s="485"/>
      <c r="O324" s="3"/>
      <c r="P324" s="3"/>
      <c r="Q324" s="3"/>
      <c r="R324" s="3"/>
      <c r="S324" s="3"/>
      <c r="T324" s="3"/>
      <c r="U324" s="3"/>
      <c r="V324" s="3"/>
      <c r="W324" s="3"/>
      <c r="X324" s="3"/>
      <c r="Y324" s="3"/>
      <c r="Z324" s="3"/>
    </row>
    <row r="325" spans="1:26" ht="12" customHeight="1" x14ac:dyDescent="0.25">
      <c r="A325" s="3"/>
      <c r="B325" s="380"/>
      <c r="C325" s="3"/>
      <c r="D325" s="3"/>
      <c r="E325" s="3"/>
      <c r="F325" s="3"/>
      <c r="G325" s="3"/>
      <c r="H325" s="3"/>
      <c r="I325" s="3"/>
      <c r="J325" s="3"/>
      <c r="K325" s="3"/>
      <c r="L325" s="3"/>
      <c r="M325" s="3"/>
      <c r="N325" s="485"/>
      <c r="O325" s="3"/>
      <c r="P325" s="3"/>
      <c r="Q325" s="3"/>
      <c r="R325" s="3"/>
      <c r="S325" s="3"/>
      <c r="T325" s="3"/>
      <c r="U325" s="3"/>
      <c r="V325" s="3"/>
      <c r="W325" s="3"/>
      <c r="X325" s="3"/>
      <c r="Y325" s="3"/>
      <c r="Z325" s="3"/>
    </row>
    <row r="326" spans="1:26" ht="12" customHeight="1" x14ac:dyDescent="0.25">
      <c r="A326" s="3"/>
      <c r="B326" s="380"/>
      <c r="C326" s="3"/>
      <c r="D326" s="3"/>
      <c r="E326" s="3"/>
      <c r="F326" s="3"/>
      <c r="G326" s="3"/>
      <c r="H326" s="3"/>
      <c r="I326" s="3"/>
      <c r="J326" s="3"/>
      <c r="K326" s="3"/>
      <c r="L326" s="3"/>
      <c r="M326" s="3"/>
      <c r="N326" s="485"/>
      <c r="O326" s="3"/>
      <c r="P326" s="3"/>
      <c r="Q326" s="3"/>
      <c r="R326" s="3"/>
      <c r="S326" s="3"/>
      <c r="T326" s="3"/>
      <c r="U326" s="3"/>
      <c r="V326" s="3"/>
      <c r="W326" s="3"/>
      <c r="X326" s="3"/>
      <c r="Y326" s="3"/>
      <c r="Z326" s="3"/>
    </row>
    <row r="327" spans="1:26" ht="12" customHeight="1" x14ac:dyDescent="0.25">
      <c r="A327" s="3"/>
      <c r="B327" s="380"/>
      <c r="C327" s="3"/>
      <c r="D327" s="3"/>
      <c r="E327" s="3"/>
      <c r="F327" s="3"/>
      <c r="G327" s="3"/>
      <c r="H327" s="3"/>
      <c r="I327" s="3"/>
      <c r="J327" s="3"/>
      <c r="K327" s="3"/>
      <c r="L327" s="3"/>
      <c r="M327" s="3"/>
      <c r="N327" s="485"/>
      <c r="O327" s="3"/>
      <c r="P327" s="3"/>
      <c r="Q327" s="3"/>
      <c r="R327" s="3"/>
      <c r="S327" s="3"/>
      <c r="T327" s="3"/>
      <c r="U327" s="3"/>
      <c r="V327" s="3"/>
      <c r="W327" s="3"/>
      <c r="X327" s="3"/>
      <c r="Y327" s="3"/>
      <c r="Z327" s="3"/>
    </row>
    <row r="328" spans="1:26" ht="12" customHeight="1" x14ac:dyDescent="0.25">
      <c r="A328" s="3"/>
      <c r="B328" s="380"/>
      <c r="C328" s="3"/>
      <c r="D328" s="3"/>
      <c r="E328" s="3"/>
      <c r="F328" s="3"/>
      <c r="G328" s="3"/>
      <c r="H328" s="3"/>
      <c r="I328" s="3"/>
      <c r="J328" s="3"/>
      <c r="K328" s="3"/>
      <c r="L328" s="3"/>
      <c r="M328" s="3"/>
      <c r="N328" s="485"/>
      <c r="O328" s="3"/>
      <c r="P328" s="3"/>
      <c r="Q328" s="3"/>
      <c r="R328" s="3"/>
      <c r="S328" s="3"/>
      <c r="T328" s="3"/>
      <c r="U328" s="3"/>
      <c r="V328" s="3"/>
      <c r="W328" s="3"/>
      <c r="X328" s="3"/>
      <c r="Y328" s="3"/>
      <c r="Z328" s="3"/>
    </row>
    <row r="329" spans="1:26" ht="12" customHeight="1" x14ac:dyDescent="0.25">
      <c r="A329" s="3"/>
      <c r="B329" s="380"/>
      <c r="C329" s="3"/>
      <c r="D329" s="3"/>
      <c r="E329" s="3"/>
      <c r="F329" s="3"/>
      <c r="G329" s="3"/>
      <c r="H329" s="3"/>
      <c r="I329" s="3"/>
      <c r="J329" s="3"/>
      <c r="K329" s="3"/>
      <c r="L329" s="3"/>
      <c r="M329" s="3"/>
      <c r="N329" s="485"/>
      <c r="O329" s="3"/>
      <c r="P329" s="3"/>
      <c r="Q329" s="3"/>
      <c r="R329" s="3"/>
      <c r="S329" s="3"/>
      <c r="T329" s="3"/>
      <c r="U329" s="3"/>
      <c r="V329" s="3"/>
      <c r="W329" s="3"/>
      <c r="X329" s="3"/>
      <c r="Y329" s="3"/>
      <c r="Z329" s="3"/>
    </row>
    <row r="330" spans="1:26" ht="12" customHeight="1" x14ac:dyDescent="0.25">
      <c r="A330" s="3"/>
      <c r="B330" s="380"/>
      <c r="C330" s="3"/>
      <c r="D330" s="3"/>
      <c r="E330" s="3"/>
      <c r="F330" s="3"/>
      <c r="G330" s="3"/>
      <c r="H330" s="3"/>
      <c r="I330" s="3"/>
      <c r="J330" s="3"/>
      <c r="K330" s="3"/>
      <c r="L330" s="3"/>
      <c r="M330" s="3"/>
      <c r="N330" s="485"/>
      <c r="O330" s="3"/>
      <c r="P330" s="3"/>
      <c r="Q330" s="3"/>
      <c r="R330" s="3"/>
      <c r="S330" s="3"/>
      <c r="T330" s="3"/>
      <c r="U330" s="3"/>
      <c r="V330" s="3"/>
      <c r="W330" s="3"/>
      <c r="X330" s="3"/>
      <c r="Y330" s="3"/>
      <c r="Z330" s="3"/>
    </row>
    <row r="331" spans="1:26" ht="12" customHeight="1" x14ac:dyDescent="0.25">
      <c r="A331" s="3"/>
      <c r="B331" s="380"/>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 customHeight="1" x14ac:dyDescent="0.25">
      <c r="A332" s="3"/>
      <c r="B332" s="380"/>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 customHeight="1" x14ac:dyDescent="0.25">
      <c r="A333" s="3"/>
      <c r="B333" s="380"/>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 customHeight="1" x14ac:dyDescent="0.25">
      <c r="A334" s="3"/>
      <c r="B334" s="380"/>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 customHeight="1" x14ac:dyDescent="0.25">
      <c r="A335" s="3"/>
      <c r="B335" s="380"/>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 customHeight="1" x14ac:dyDescent="0.25">
      <c r="A336" s="3"/>
      <c r="B336" s="380"/>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 customHeight="1" x14ac:dyDescent="0.25">
      <c r="A337" s="3"/>
      <c r="B337" s="380"/>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 customHeight="1" x14ac:dyDescent="0.25">
      <c r="A338" s="3"/>
      <c r="B338" s="380"/>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 customHeight="1" x14ac:dyDescent="0.25">
      <c r="A339" s="3"/>
      <c r="B339" s="380"/>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 customHeight="1" x14ac:dyDescent="0.25">
      <c r="A340" s="3"/>
      <c r="B340" s="380"/>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 customHeight="1" x14ac:dyDescent="0.25">
      <c r="A341" s="3"/>
      <c r="B341" s="380"/>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 customHeight="1" x14ac:dyDescent="0.25">
      <c r="A342" s="3"/>
      <c r="B342" s="380"/>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 customHeight="1" x14ac:dyDescent="0.25">
      <c r="A343" s="3"/>
      <c r="B343" s="380"/>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 customHeight="1" x14ac:dyDescent="0.25">
      <c r="A344" s="3"/>
      <c r="B344" s="380"/>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 customHeight="1" x14ac:dyDescent="0.25">
      <c r="A345" s="3"/>
      <c r="B345" s="380"/>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 customHeight="1" x14ac:dyDescent="0.25">
      <c r="A346" s="3"/>
      <c r="B346" s="380"/>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 customHeight="1" x14ac:dyDescent="0.25">
      <c r="A347" s="3"/>
      <c r="B347" s="380"/>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 customHeight="1" x14ac:dyDescent="0.25">
      <c r="A348" s="3"/>
      <c r="B348" s="380"/>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 customHeight="1" x14ac:dyDescent="0.25">
      <c r="A349" s="3"/>
      <c r="B349" s="380"/>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 customHeight="1" x14ac:dyDescent="0.25">
      <c r="A350" s="3"/>
      <c r="B350" s="380"/>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 customHeight="1" x14ac:dyDescent="0.25">
      <c r="A351" s="3"/>
      <c r="B351" s="380"/>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 customHeight="1" x14ac:dyDescent="0.25">
      <c r="A352" s="3"/>
      <c r="B352" s="380"/>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 customHeight="1" x14ac:dyDescent="0.25">
      <c r="A353" s="3"/>
      <c r="B353" s="380"/>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sheetData>
  <sheetProtection formatRows="0" insertRows="0" deleteRows="0" selectLockedCells="1"/>
  <mergeCells count="9">
    <mergeCell ref="K8:K9"/>
    <mergeCell ref="M8:N8"/>
    <mergeCell ref="B1:D1"/>
    <mergeCell ref="B2:E2"/>
    <mergeCell ref="F2:K2"/>
    <mergeCell ref="L2:M2"/>
    <mergeCell ref="B3:E3"/>
    <mergeCell ref="F3:H3"/>
    <mergeCell ref="I8:I9"/>
  </mergeCells>
  <conditionalFormatting sqref="B1">
    <cfRule type="cellIs" dxfId="140" priority="3" operator="equal">
      <formula>"Terminé"</formula>
    </cfRule>
    <cfRule type="cellIs" dxfId="139" priority="4" operator="equal">
      <formula>"En rédaction"</formula>
    </cfRule>
  </conditionalFormatting>
  <conditionalFormatting sqref="F2:K2 F3:H3 K3 F6 I14:I23 K20:K23 I26:I29 K27:K29 I32 K32 I34:I39 K34:K39 I44:I51 K44:K51 I63:I66 K63:K66 I69:I76 K69:K76 I79:I82 K79:K82 I85:I88 K85:K88 I92:I96 K94:K96 I99:I101 K99:K101 I104 K104 I106:I111 K106:K111 I114:I117 K114:K117 I120:I124 K120:K124 I127:I129 K127:K129 I132 K132 I134:I135 K134:K135 I138:I142 K138:K142 I145:I150 K145:K150">
    <cfRule type="expression" dxfId="138" priority="5">
      <formula>$B$1="Terminé"</formula>
    </cfRule>
  </conditionalFormatting>
  <conditionalFormatting sqref="I54:I55">
    <cfRule type="expression" dxfId="137" priority="10">
      <formula>$B$1="Terminé"</formula>
    </cfRule>
  </conditionalFormatting>
  <conditionalFormatting sqref="I158">
    <cfRule type="expression" dxfId="136" priority="2">
      <formula>$B$1="Terminé"</formula>
    </cfRule>
  </conditionalFormatting>
  <conditionalFormatting sqref="K14:K17 I41 K41">
    <cfRule type="expression" dxfId="135" priority="6">
      <formula>$B$1="Terminé"</formula>
    </cfRule>
  </conditionalFormatting>
  <conditionalFormatting sqref="K92">
    <cfRule type="expression" dxfId="134" priority="7">
      <formula>$B$1="Terminé"</formula>
    </cfRule>
  </conditionalFormatting>
  <conditionalFormatting sqref="K158">
    <cfRule type="expression" dxfId="133" priority="1">
      <formula>$B$1="Terminé"</formula>
    </cfRule>
  </conditionalFormatting>
  <dataValidations count="1">
    <dataValidation type="list" allowBlank="1" sqref="B1" xr:uid="{00000000-0002-0000-1500-000000000000}">
      <formula1>"Terminé,En rédaction"</formula1>
    </dataValidation>
  </dataValidations>
  <printOptions horizontalCentered="1"/>
  <pageMargins left="0.31496062992125984" right="0.31496062992125984" top="0.39370078740157483" bottom="0.59055118110236227" header="0" footer="0"/>
  <pageSetup scale="54" fitToWidth="0" fitToHeight="0" orientation="portrait" r:id="rId1"/>
  <rowBreaks count="1" manualBreakCount="1">
    <brk id="83"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4">
    <tabColor rgb="FFFFC499"/>
    <outlinePr summaryBelow="0" summaryRight="0"/>
  </sheetPr>
  <dimension ref="A1:AB999"/>
  <sheetViews>
    <sheetView showGridLines="0" showRowColHeaders="0" zoomScaleNormal="100" workbookViewId="0">
      <pane ySplit="8" topLeftCell="A9" activePane="bottomLeft" state="frozen"/>
      <selection activeCell="G21" sqref="G21:K21"/>
      <selection pane="bottomLeft" activeCell="B1" sqref="B1:C1"/>
    </sheetView>
  </sheetViews>
  <sheetFormatPr baseColWidth="10" defaultColWidth="12.54296875" defaultRowHeight="15" customHeight="1" x14ac:dyDescent="0.25"/>
  <cols>
    <col min="1" max="1" width="2.1796875" customWidth="1"/>
    <col min="2" max="2" width="4" customWidth="1"/>
    <col min="3" max="3" width="11.26953125" customWidth="1"/>
    <col min="4" max="4" width="3.26953125" customWidth="1"/>
    <col min="5" max="5" width="7.7265625" customWidth="1"/>
    <col min="6" max="6" width="11.453125" customWidth="1"/>
    <col min="7" max="7" width="24.81640625" customWidth="1"/>
    <col min="8" max="8" width="13.7265625" customWidth="1"/>
    <col min="9" max="9" width="9.1796875" customWidth="1"/>
    <col min="10" max="10" width="9.54296875" customWidth="1"/>
    <col min="11" max="11" width="12.453125" customWidth="1"/>
    <col min="12" max="12" width="10.453125" customWidth="1"/>
    <col min="13" max="13" width="13.453125" customWidth="1"/>
    <col min="14" max="14" width="14.26953125" customWidth="1"/>
    <col min="15" max="15" width="9" customWidth="1"/>
    <col min="16" max="16" width="9.453125" customWidth="1"/>
    <col min="17" max="18" width="12.453125" customWidth="1"/>
    <col min="19" max="19" width="14" customWidth="1"/>
    <col min="20" max="20" width="12.453125" customWidth="1"/>
    <col min="21" max="21" width="10.54296875" customWidth="1"/>
    <col min="22" max="22" width="7.453125" customWidth="1"/>
    <col min="23" max="23" width="2" customWidth="1"/>
  </cols>
  <sheetData>
    <row r="1" spans="1:28" ht="18" customHeight="1" x14ac:dyDescent="0.25">
      <c r="A1" s="486"/>
      <c r="B1" s="2014" t="s">
        <v>378</v>
      </c>
      <c r="C1" s="2015"/>
      <c r="D1" s="126"/>
      <c r="E1" s="126"/>
      <c r="F1" s="126"/>
      <c r="G1" s="126"/>
      <c r="H1" s="126"/>
      <c r="I1" s="126"/>
      <c r="J1" s="126"/>
      <c r="K1" s="126"/>
      <c r="L1" s="126"/>
      <c r="M1" s="126"/>
      <c r="N1" s="126"/>
      <c r="O1" s="126"/>
      <c r="P1" s="126"/>
      <c r="Q1" s="126"/>
      <c r="R1" s="126"/>
      <c r="S1" s="126"/>
      <c r="T1" s="126"/>
      <c r="U1" s="126"/>
      <c r="V1" s="126"/>
      <c r="W1" s="126"/>
    </row>
    <row r="2" spans="1:28" ht="22.5" customHeight="1" x14ac:dyDescent="0.3">
      <c r="A2" s="1050"/>
      <c r="B2" s="1050" t="s">
        <v>1415</v>
      </c>
      <c r="C2" s="715"/>
      <c r="E2" s="1051"/>
      <c r="F2" s="1924" t="str">
        <f>IF(NomOrg="","",NomOrg)</f>
        <v/>
      </c>
      <c r="G2" s="2030"/>
      <c r="H2" s="2030"/>
      <c r="I2" s="2030"/>
      <c r="J2" s="2030"/>
      <c r="K2" s="2030"/>
      <c r="L2" s="2030"/>
      <c r="M2" s="2030"/>
      <c r="N2" s="2030"/>
      <c r="O2" s="2031"/>
      <c r="P2" s="2021" t="s">
        <v>1416</v>
      </c>
      <c r="Q2" s="2022"/>
      <c r="R2" s="2023" t="str">
        <f>IF(DateFinAF="","",DateFinAF)</f>
        <v/>
      </c>
      <c r="S2" s="2024"/>
      <c r="T2" s="1684"/>
      <c r="U2" s="1128"/>
      <c r="V2" s="1128"/>
      <c r="W2" s="36"/>
    </row>
    <row r="3" spans="1:28" ht="22.5" customHeight="1" x14ac:dyDescent="0.25">
      <c r="A3" s="1050"/>
      <c r="B3" s="1050" t="s">
        <v>1417</v>
      </c>
      <c r="C3" s="715"/>
      <c r="E3" s="1051"/>
      <c r="F3" s="1924" t="str">
        <f>IF(NomProjet="","",NomProjet)</f>
        <v/>
      </c>
      <c r="G3" s="2030"/>
      <c r="H3" s="2030"/>
      <c r="I3" s="2030"/>
      <c r="J3" s="2030"/>
      <c r="K3" s="2030"/>
      <c r="L3" s="2030"/>
      <c r="M3" s="2030"/>
      <c r="N3" s="2030"/>
      <c r="O3" s="1055"/>
      <c r="P3" s="2021" t="s">
        <v>951</v>
      </c>
      <c r="Q3" s="2022"/>
      <c r="R3" s="2019" t="str">
        <f>IF(NoProjet="","",NoProjet)</f>
        <v/>
      </c>
      <c r="S3" s="2020"/>
      <c r="T3" s="1683"/>
      <c r="U3" s="487" t="str">
        <f>VersionDoc</f>
        <v>V260301</v>
      </c>
      <c r="W3" s="36"/>
    </row>
    <row r="4" spans="1:28" ht="16.5" customHeight="1" x14ac:dyDescent="0.4">
      <c r="A4" s="1128"/>
      <c r="B4" s="960"/>
      <c r="C4" s="293"/>
      <c r="D4" s="1128"/>
      <c r="E4" s="1128"/>
      <c r="F4" s="1128"/>
      <c r="G4" s="1128"/>
      <c r="H4" s="1128"/>
      <c r="I4" s="1128"/>
      <c r="J4" s="1128"/>
      <c r="K4" s="1128"/>
      <c r="L4" s="1128"/>
      <c r="M4" s="1128"/>
      <c r="N4" s="1128"/>
      <c r="O4" s="1128"/>
      <c r="P4" s="1128"/>
      <c r="Q4" s="1128"/>
      <c r="R4" s="1128"/>
      <c r="S4" s="1128"/>
      <c r="T4" s="1128"/>
      <c r="U4" s="1128"/>
      <c r="V4" s="1128"/>
      <c r="W4" s="1128"/>
    </row>
    <row r="5" spans="1:28" ht="21" customHeight="1" x14ac:dyDescent="0.25">
      <c r="A5" s="488"/>
      <c r="B5" s="488"/>
      <c r="C5" s="489" t="s">
        <v>1418</v>
      </c>
      <c r="D5" s="490"/>
      <c r="F5" s="93" t="s">
        <v>1419</v>
      </c>
      <c r="G5" s="490"/>
      <c r="H5" s="490"/>
      <c r="I5" s="958"/>
      <c r="J5" s="491"/>
      <c r="K5" s="491"/>
      <c r="L5" s="491"/>
      <c r="M5" s="491"/>
      <c r="N5" s="491"/>
      <c r="O5" s="491"/>
      <c r="P5" s="491"/>
      <c r="Q5" s="491"/>
      <c r="R5" s="491"/>
      <c r="S5" s="491"/>
      <c r="T5" s="491"/>
      <c r="U5" s="491"/>
      <c r="V5" s="491"/>
      <c r="W5" s="491"/>
      <c r="X5" s="490"/>
      <c r="Y5" s="490"/>
      <c r="Z5" s="490"/>
      <c r="AA5" s="490"/>
      <c r="AB5" s="490"/>
    </row>
    <row r="6" spans="1:28" ht="10.5" customHeight="1" x14ac:dyDescent="0.3">
      <c r="A6" s="1128"/>
      <c r="B6" s="1128"/>
      <c r="C6" s="1128"/>
      <c r="D6" s="2013"/>
      <c r="E6" s="1628"/>
      <c r="F6" s="1628"/>
      <c r="G6" s="1628"/>
      <c r="H6" s="1628"/>
      <c r="I6" s="1629"/>
      <c r="J6" s="924"/>
      <c r="K6" s="924"/>
      <c r="L6" s="924"/>
      <c r="M6" s="924"/>
      <c r="N6" s="1128"/>
      <c r="O6" s="1128"/>
      <c r="P6" s="1128"/>
      <c r="Q6" s="1128"/>
      <c r="R6" s="1128"/>
      <c r="S6" s="1128"/>
      <c r="T6" s="1128"/>
      <c r="U6" s="1128"/>
      <c r="V6" s="1128"/>
      <c r="W6" s="1128"/>
    </row>
    <row r="7" spans="1:28" ht="22.5" customHeight="1" x14ac:dyDescent="0.3">
      <c r="A7" s="1128"/>
      <c r="B7" s="1156"/>
      <c r="C7" s="2011" t="s">
        <v>1420</v>
      </c>
      <c r="D7" s="2016" t="s">
        <v>1148</v>
      </c>
      <c r="E7" s="1727"/>
      <c r="F7" s="2011" t="s">
        <v>1421</v>
      </c>
      <c r="G7" s="2011" t="s">
        <v>1422</v>
      </c>
      <c r="H7" s="2032" t="s">
        <v>1423</v>
      </c>
      <c r="I7" s="2033"/>
      <c r="J7" s="2033"/>
      <c r="K7" s="2033"/>
      <c r="L7" s="2033"/>
      <c r="M7" s="2034"/>
      <c r="N7" s="2035" t="s">
        <v>1424</v>
      </c>
      <c r="O7" s="2033"/>
      <c r="P7" s="2033"/>
      <c r="Q7" s="2033"/>
      <c r="R7" s="2033"/>
      <c r="S7" s="2036"/>
      <c r="T7" s="2011" t="s">
        <v>1425</v>
      </c>
      <c r="U7" s="2016" t="s">
        <v>1426</v>
      </c>
      <c r="V7" s="1727"/>
      <c r="W7" s="1128"/>
    </row>
    <row r="8" spans="1:28" ht="59.15" customHeight="1" x14ac:dyDescent="0.25">
      <c r="A8" s="1133"/>
      <c r="B8" s="1170"/>
      <c r="C8" s="2012"/>
      <c r="D8" s="2017"/>
      <c r="E8" s="2018"/>
      <c r="F8" s="2012"/>
      <c r="G8" s="2012"/>
      <c r="H8" s="492" t="s">
        <v>1427</v>
      </c>
      <c r="I8" s="492" t="s">
        <v>1428</v>
      </c>
      <c r="J8" s="492" t="s">
        <v>1429</v>
      </c>
      <c r="K8" s="492" t="s">
        <v>1430</v>
      </c>
      <c r="L8" s="492" t="s">
        <v>1431</v>
      </c>
      <c r="M8" s="1053" t="s">
        <v>1432</v>
      </c>
      <c r="N8" s="1054" t="s">
        <v>1433</v>
      </c>
      <c r="O8" s="492" t="s">
        <v>1428</v>
      </c>
      <c r="P8" s="492" t="s">
        <v>1429</v>
      </c>
      <c r="Q8" s="492" t="s">
        <v>1430</v>
      </c>
      <c r="R8" s="492" t="s">
        <v>1431</v>
      </c>
      <c r="S8" s="492" t="s">
        <v>1432</v>
      </c>
      <c r="T8" s="2012"/>
      <c r="U8" s="2017"/>
      <c r="V8" s="2018"/>
      <c r="W8" s="1133"/>
    </row>
    <row r="9" spans="1:28" ht="28.5" customHeight="1" x14ac:dyDescent="0.25">
      <c r="A9" s="1357"/>
      <c r="B9" s="493">
        <v>1</v>
      </c>
      <c r="C9" s="1453"/>
      <c r="D9" s="2000"/>
      <c r="E9" s="2001"/>
      <c r="F9" s="1454"/>
      <c r="G9" s="1455"/>
      <c r="H9" s="1456"/>
      <c r="I9" s="1454"/>
      <c r="J9" s="1456"/>
      <c r="K9" s="1454"/>
      <c r="L9" s="1454"/>
      <c r="M9" s="1457"/>
      <c r="N9" s="1458"/>
      <c r="O9" s="1454"/>
      <c r="P9" s="1456"/>
      <c r="Q9" s="1454"/>
      <c r="R9" s="1454"/>
      <c r="S9" s="1454"/>
      <c r="T9" s="1454"/>
      <c r="U9" s="2025"/>
      <c r="V9" s="1885"/>
      <c r="W9" s="1142"/>
    </row>
    <row r="10" spans="1:28" ht="28.5" customHeight="1" x14ac:dyDescent="0.25">
      <c r="A10" s="1357"/>
      <c r="B10" s="493">
        <v>2</v>
      </c>
      <c r="C10" s="1453"/>
      <c r="D10" s="2000"/>
      <c r="E10" s="2001"/>
      <c r="F10" s="1454"/>
      <c r="G10" s="1455"/>
      <c r="H10" s="1456"/>
      <c r="I10" s="1454"/>
      <c r="J10" s="1456"/>
      <c r="K10" s="1454"/>
      <c r="L10" s="1454"/>
      <c r="M10" s="1457"/>
      <c r="N10" s="1458"/>
      <c r="O10" s="1454"/>
      <c r="P10" s="1456"/>
      <c r="Q10" s="1454"/>
      <c r="R10" s="1454"/>
      <c r="S10" s="1454"/>
      <c r="T10" s="1454"/>
      <c r="U10" s="2025"/>
      <c r="V10" s="1885"/>
      <c r="W10" s="1142"/>
    </row>
    <row r="11" spans="1:28" ht="28.5" customHeight="1" x14ac:dyDescent="0.25">
      <c r="A11" s="1357"/>
      <c r="B11" s="493">
        <v>3</v>
      </c>
      <c r="C11" s="1453"/>
      <c r="D11" s="2000"/>
      <c r="E11" s="2001"/>
      <c r="F11" s="1454"/>
      <c r="G11" s="1455"/>
      <c r="H11" s="1456"/>
      <c r="I11" s="1454"/>
      <c r="J11" s="1456"/>
      <c r="K11" s="1454"/>
      <c r="L11" s="1454"/>
      <c r="M11" s="1457"/>
      <c r="N11" s="1458"/>
      <c r="O11" s="1454"/>
      <c r="P11" s="1456"/>
      <c r="Q11" s="1454"/>
      <c r="R11" s="1454"/>
      <c r="S11" s="1454"/>
      <c r="T11" s="1454"/>
      <c r="U11" s="2025"/>
      <c r="V11" s="1885"/>
      <c r="W11" s="1142"/>
    </row>
    <row r="12" spans="1:28" ht="28.5" customHeight="1" x14ac:dyDescent="0.25">
      <c r="A12" s="1357"/>
      <c r="B12" s="493">
        <v>4</v>
      </c>
      <c r="C12" s="1453"/>
      <c r="D12" s="2000"/>
      <c r="E12" s="2001"/>
      <c r="F12" s="1454"/>
      <c r="G12" s="1455"/>
      <c r="H12" s="1456"/>
      <c r="I12" s="1454"/>
      <c r="J12" s="1456"/>
      <c r="K12" s="1454"/>
      <c r="L12" s="1454"/>
      <c r="M12" s="1457"/>
      <c r="N12" s="1458"/>
      <c r="O12" s="1454"/>
      <c r="P12" s="1456"/>
      <c r="Q12" s="1454"/>
      <c r="R12" s="1454"/>
      <c r="S12" s="1454"/>
      <c r="T12" s="1454"/>
      <c r="U12" s="2025"/>
      <c r="V12" s="1885"/>
      <c r="W12" s="1142"/>
    </row>
    <row r="13" spans="1:28" ht="28.5" customHeight="1" x14ac:dyDescent="0.25">
      <c r="A13" s="1357"/>
      <c r="B13" s="493">
        <v>5</v>
      </c>
      <c r="C13" s="1453"/>
      <c r="D13" s="2000"/>
      <c r="E13" s="2001"/>
      <c r="F13" s="1454"/>
      <c r="G13" s="1455"/>
      <c r="H13" s="1456"/>
      <c r="I13" s="1454"/>
      <c r="J13" s="1456"/>
      <c r="K13" s="1454"/>
      <c r="L13" s="1454"/>
      <c r="M13" s="1457"/>
      <c r="N13" s="1458"/>
      <c r="O13" s="1454"/>
      <c r="P13" s="1456"/>
      <c r="Q13" s="1454"/>
      <c r="R13" s="1454"/>
      <c r="S13" s="1454"/>
      <c r="T13" s="1454"/>
      <c r="U13" s="2025"/>
      <c r="V13" s="1885"/>
      <c r="W13" s="1142"/>
    </row>
    <row r="14" spans="1:28" ht="28.5" customHeight="1" x14ac:dyDescent="0.25">
      <c r="A14" s="1357"/>
      <c r="B14" s="493">
        <v>6</v>
      </c>
      <c r="C14" s="1453"/>
      <c r="D14" s="2000"/>
      <c r="E14" s="2001"/>
      <c r="F14" s="1454"/>
      <c r="G14" s="1455"/>
      <c r="H14" s="1456"/>
      <c r="I14" s="1454"/>
      <c r="J14" s="1456"/>
      <c r="K14" s="1454"/>
      <c r="L14" s="1454"/>
      <c r="M14" s="1457"/>
      <c r="N14" s="1458"/>
      <c r="O14" s="1454"/>
      <c r="P14" s="1456"/>
      <c r="Q14" s="1454"/>
      <c r="R14" s="1454"/>
      <c r="S14" s="1454"/>
      <c r="T14" s="1454"/>
      <c r="U14" s="2025"/>
      <c r="V14" s="1885"/>
      <c r="W14" s="1142"/>
    </row>
    <row r="15" spans="1:28" ht="28.5" customHeight="1" x14ac:dyDescent="0.25">
      <c r="A15" s="1357"/>
      <c r="B15" s="493">
        <v>7</v>
      </c>
      <c r="C15" s="1453"/>
      <c r="D15" s="2000"/>
      <c r="E15" s="2001"/>
      <c r="F15" s="1454"/>
      <c r="G15" s="1455"/>
      <c r="H15" s="1456"/>
      <c r="I15" s="1454"/>
      <c r="J15" s="1456"/>
      <c r="K15" s="1454"/>
      <c r="L15" s="1454"/>
      <c r="M15" s="1457"/>
      <c r="N15" s="1458"/>
      <c r="O15" s="1454"/>
      <c r="P15" s="1456"/>
      <c r="Q15" s="1454"/>
      <c r="R15" s="1454"/>
      <c r="S15" s="1454"/>
      <c r="T15" s="1454"/>
      <c r="U15" s="2025"/>
      <c r="V15" s="1885"/>
      <c r="W15" s="1142"/>
    </row>
    <row r="16" spans="1:28" ht="28.5" customHeight="1" x14ac:dyDescent="0.25">
      <c r="A16" s="1357"/>
      <c r="B16" s="493">
        <v>8</v>
      </c>
      <c r="C16" s="1453"/>
      <c r="D16" s="2000"/>
      <c r="E16" s="2001"/>
      <c r="F16" s="1454"/>
      <c r="G16" s="1455"/>
      <c r="H16" s="1456"/>
      <c r="I16" s="1454"/>
      <c r="J16" s="1456"/>
      <c r="K16" s="1454"/>
      <c r="L16" s="1454"/>
      <c r="M16" s="1457"/>
      <c r="N16" s="1458"/>
      <c r="O16" s="1454"/>
      <c r="P16" s="1456"/>
      <c r="Q16" s="1454"/>
      <c r="R16" s="1454"/>
      <c r="S16" s="1454"/>
      <c r="T16" s="1454"/>
      <c r="U16" s="2025"/>
      <c r="V16" s="1885"/>
      <c r="W16" s="1142"/>
    </row>
    <row r="17" spans="1:28" ht="28.5" customHeight="1" x14ac:dyDescent="0.25">
      <c r="A17" s="1357"/>
      <c r="B17" s="493">
        <v>9</v>
      </c>
      <c r="C17" s="1453"/>
      <c r="D17" s="2000"/>
      <c r="E17" s="2001"/>
      <c r="F17" s="1454"/>
      <c r="G17" s="1455"/>
      <c r="H17" s="1456"/>
      <c r="I17" s="1454"/>
      <c r="J17" s="1456"/>
      <c r="K17" s="1454"/>
      <c r="L17" s="1454"/>
      <c r="M17" s="1457"/>
      <c r="N17" s="1458"/>
      <c r="O17" s="1454"/>
      <c r="P17" s="1456"/>
      <c r="Q17" s="1454"/>
      <c r="R17" s="1454"/>
      <c r="S17" s="1454"/>
      <c r="T17" s="1454"/>
      <c r="U17" s="2025"/>
      <c r="V17" s="1885"/>
      <c r="W17" s="1142"/>
    </row>
    <row r="18" spans="1:28" ht="28.5" customHeight="1" x14ac:dyDescent="0.25">
      <c r="A18" s="1357"/>
      <c r="B18" s="493">
        <v>10</v>
      </c>
      <c r="C18" s="1453"/>
      <c r="D18" s="2000"/>
      <c r="E18" s="2001"/>
      <c r="F18" s="1454"/>
      <c r="G18" s="1455"/>
      <c r="H18" s="1456"/>
      <c r="I18" s="1454"/>
      <c r="J18" s="1456"/>
      <c r="K18" s="1454"/>
      <c r="L18" s="1459"/>
      <c r="M18" s="1457"/>
      <c r="N18" s="1460"/>
      <c r="O18" s="1454"/>
      <c r="P18" s="1456"/>
      <c r="Q18" s="1454"/>
      <c r="R18" s="1454"/>
      <c r="S18" s="1454"/>
      <c r="T18" s="1454"/>
      <c r="U18" s="2025"/>
      <c r="V18" s="1885"/>
      <c r="W18" s="1142"/>
    </row>
    <row r="19" spans="1:28" ht="28.5" customHeight="1" x14ac:dyDescent="0.25">
      <c r="A19" s="1357"/>
      <c r="B19" s="493">
        <v>11</v>
      </c>
      <c r="C19" s="1453"/>
      <c r="D19" s="2000"/>
      <c r="E19" s="2001"/>
      <c r="F19" s="1454"/>
      <c r="G19" s="1455"/>
      <c r="H19" s="1456"/>
      <c r="I19" s="1454"/>
      <c r="J19" s="1456"/>
      <c r="K19" s="1454"/>
      <c r="L19" s="1459"/>
      <c r="M19" s="1457"/>
      <c r="N19" s="1460"/>
      <c r="O19" s="1454"/>
      <c r="P19" s="1456"/>
      <c r="Q19" s="1454"/>
      <c r="R19" s="1454"/>
      <c r="S19" s="1454"/>
      <c r="T19" s="1454"/>
      <c r="U19" s="2025"/>
      <c r="V19" s="1885"/>
      <c r="W19" s="1142"/>
    </row>
    <row r="20" spans="1:28" ht="28.5" customHeight="1" x14ac:dyDescent="0.25">
      <c r="A20" s="1357"/>
      <c r="B20" s="493">
        <v>12</v>
      </c>
      <c r="C20" s="1453"/>
      <c r="D20" s="2000"/>
      <c r="E20" s="2001"/>
      <c r="F20" s="1454"/>
      <c r="G20" s="1455"/>
      <c r="H20" s="1456"/>
      <c r="I20" s="1454"/>
      <c r="J20" s="1456"/>
      <c r="K20" s="1454"/>
      <c r="L20" s="1459"/>
      <c r="M20" s="1457"/>
      <c r="N20" s="1460"/>
      <c r="O20" s="1454"/>
      <c r="P20" s="1456"/>
      <c r="Q20" s="1454"/>
      <c r="R20" s="1454"/>
      <c r="S20" s="1454"/>
      <c r="T20" s="1454"/>
      <c r="U20" s="2025"/>
      <c r="V20" s="1885"/>
      <c r="W20" s="1142"/>
    </row>
    <row r="21" spans="1:28" ht="28.5" customHeight="1" x14ac:dyDescent="0.25">
      <c r="A21" s="1357"/>
      <c r="B21" s="493">
        <v>13</v>
      </c>
      <c r="C21" s="1453"/>
      <c r="D21" s="2000"/>
      <c r="E21" s="2001"/>
      <c r="F21" s="1454"/>
      <c r="G21" s="1455"/>
      <c r="H21" s="1456"/>
      <c r="I21" s="1454"/>
      <c r="J21" s="1456"/>
      <c r="K21" s="1454"/>
      <c r="L21" s="1459"/>
      <c r="M21" s="1457"/>
      <c r="N21" s="1460"/>
      <c r="O21" s="1454"/>
      <c r="P21" s="1456"/>
      <c r="Q21" s="1454"/>
      <c r="R21" s="1454"/>
      <c r="S21" s="1454"/>
      <c r="T21" s="1454"/>
      <c r="U21" s="2025"/>
      <c r="V21" s="1885"/>
      <c r="W21" s="1142"/>
    </row>
    <row r="22" spans="1:28" ht="28.5" customHeight="1" x14ac:dyDescent="0.25">
      <c r="A22" s="1357"/>
      <c r="B22" s="493">
        <v>14</v>
      </c>
      <c r="C22" s="1453"/>
      <c r="D22" s="2000"/>
      <c r="E22" s="2001"/>
      <c r="F22" s="1454"/>
      <c r="G22" s="1455"/>
      <c r="H22" s="1456"/>
      <c r="I22" s="1454"/>
      <c r="J22" s="1456"/>
      <c r="K22" s="1454"/>
      <c r="L22" s="1459"/>
      <c r="M22" s="1457"/>
      <c r="N22" s="1460"/>
      <c r="O22" s="1454"/>
      <c r="P22" s="1456"/>
      <c r="Q22" s="1454"/>
      <c r="R22" s="1454"/>
      <c r="S22" s="1454"/>
      <c r="T22" s="1454"/>
      <c r="U22" s="2025"/>
      <c r="V22" s="1885"/>
      <c r="W22" s="1142"/>
    </row>
    <row r="23" spans="1:28" ht="28.5" customHeight="1" x14ac:dyDescent="0.25">
      <c r="A23" s="1357"/>
      <c r="B23" s="493">
        <v>15</v>
      </c>
      <c r="C23" s="1453"/>
      <c r="D23" s="2000"/>
      <c r="E23" s="2001"/>
      <c r="F23" s="1454"/>
      <c r="G23" s="1455"/>
      <c r="H23" s="1456"/>
      <c r="I23" s="1454"/>
      <c r="J23" s="1456"/>
      <c r="K23" s="1454"/>
      <c r="L23" s="1459"/>
      <c r="M23" s="1457"/>
      <c r="N23" s="1460"/>
      <c r="O23" s="1454"/>
      <c r="P23" s="1456"/>
      <c r="Q23" s="1454"/>
      <c r="R23" s="1454"/>
      <c r="S23" s="1454"/>
      <c r="T23" s="1454"/>
      <c r="U23" s="2025"/>
      <c r="V23" s="1885"/>
      <c r="W23" s="1142"/>
    </row>
    <row r="24" spans="1:28" ht="12.65" customHeight="1" thickBot="1" x14ac:dyDescent="0.35">
      <c r="A24" s="1128"/>
      <c r="B24" s="1150"/>
      <c r="C24" s="1128"/>
      <c r="D24" s="1461"/>
      <c r="E24" s="1461"/>
      <c r="F24" s="1461"/>
      <c r="G24" s="1461"/>
      <c r="H24" s="1128"/>
      <c r="I24" s="1128"/>
      <c r="J24" s="1128"/>
      <c r="K24" s="1128"/>
      <c r="L24" s="1128"/>
      <c r="M24" s="1128"/>
      <c r="N24" s="1128"/>
      <c r="O24" s="1128"/>
      <c r="P24" s="1128"/>
      <c r="Q24" s="1128"/>
      <c r="R24" s="1128"/>
      <c r="S24" s="1128"/>
      <c r="T24" s="1128"/>
      <c r="U24" s="1128"/>
      <c r="V24" s="1128"/>
      <c r="W24" s="1128"/>
    </row>
    <row r="25" spans="1:28" ht="31" customHeight="1" thickBot="1" x14ac:dyDescent="0.35">
      <c r="A25" s="1128"/>
      <c r="B25" s="2028" t="s">
        <v>1434</v>
      </c>
      <c r="C25" s="2029"/>
      <c r="D25" s="2026">
        <f>SUM(D9:D23)</f>
        <v>0</v>
      </c>
      <c r="E25" s="2027"/>
      <c r="F25" s="643">
        <f>SUM(F9:F23)</f>
        <v>0</v>
      </c>
      <c r="G25" s="500"/>
      <c r="H25" s="1462"/>
      <c r="I25" s="1463"/>
      <c r="J25" s="1165"/>
      <c r="K25" s="643">
        <f>SUM(K9:K23)</f>
        <v>0</v>
      </c>
      <c r="L25" s="643">
        <f>SUM(L9:L23)</f>
        <v>0</v>
      </c>
      <c r="M25" s="643">
        <f>SUM(M9:M23)</f>
        <v>0</v>
      </c>
      <c r="N25" s="1462"/>
      <c r="O25" s="1463"/>
      <c r="P25" s="1165"/>
      <c r="Q25" s="643">
        <f>SUM(Q9:Q23)</f>
        <v>0</v>
      </c>
      <c r="R25" s="643">
        <f>SUM(R9:R23)</f>
        <v>0</v>
      </c>
      <c r="S25" s="643">
        <f>SUM(S9:S23)</f>
        <v>0</v>
      </c>
      <c r="T25" s="643">
        <f>SUM(T9:T23)</f>
        <v>0</v>
      </c>
      <c r="U25" s="2026">
        <f>SUM(U9:U23)</f>
        <v>0</v>
      </c>
      <c r="V25" s="2027"/>
      <c r="W25" s="1128"/>
      <c r="X25" s="3"/>
      <c r="Y25" s="3"/>
      <c r="Z25" s="3"/>
      <c r="AA25" s="3"/>
      <c r="AB25" s="3"/>
    </row>
    <row r="26" spans="1:28" ht="27.65" customHeight="1" x14ac:dyDescent="0.3">
      <c r="A26" s="1128"/>
      <c r="B26" s="1150"/>
      <c r="C26" s="1128"/>
      <c r="D26" s="1150"/>
      <c r="E26" s="1464"/>
      <c r="F26" s="1464"/>
      <c r="G26" s="1421"/>
      <c r="H26" s="1465"/>
      <c r="I26" s="1466"/>
      <c r="J26" s="1128"/>
      <c r="K26" s="1467"/>
      <c r="L26" s="1467"/>
      <c r="M26" s="1465"/>
      <c r="N26" s="1465"/>
      <c r="O26" s="1466"/>
      <c r="P26" s="1128"/>
      <c r="Q26" s="1467"/>
      <c r="R26" s="1467"/>
      <c r="S26" s="1465"/>
      <c r="T26" s="1465"/>
      <c r="U26" s="1465"/>
      <c r="V26" s="1466"/>
      <c r="W26" s="1128"/>
      <c r="X26" s="3"/>
      <c r="Y26" s="3"/>
      <c r="Z26" s="3"/>
      <c r="AA26" s="3"/>
      <c r="AB26" s="3"/>
    </row>
    <row r="27" spans="1:28" ht="26.15" customHeight="1" x14ac:dyDescent="0.3">
      <c r="A27" s="1128"/>
      <c r="B27" s="1150"/>
      <c r="C27" s="1128"/>
      <c r="D27" s="1128"/>
      <c r="E27" s="1467"/>
      <c r="F27" s="1467"/>
      <c r="G27" s="1465"/>
      <c r="H27" s="1465"/>
      <c r="I27" s="1466"/>
      <c r="J27" s="1128"/>
      <c r="K27" s="1467"/>
      <c r="L27" s="1467"/>
      <c r="M27" s="1465"/>
      <c r="N27" s="1465"/>
      <c r="O27" s="1466"/>
      <c r="P27" s="1128"/>
      <c r="Q27" s="1467"/>
      <c r="R27" s="1467"/>
      <c r="S27" s="1465"/>
      <c r="T27" s="1465"/>
      <c r="U27" s="1465"/>
      <c r="V27" s="1466"/>
      <c r="W27" s="1128"/>
      <c r="X27" s="3"/>
      <c r="Y27" s="3"/>
      <c r="Z27" s="3"/>
      <c r="AA27" s="3"/>
      <c r="AB27" s="3"/>
    </row>
    <row r="28" spans="1:28" ht="45.65" customHeight="1" x14ac:dyDescent="0.3">
      <c r="A28" s="494"/>
      <c r="B28" s="925"/>
      <c r="C28" s="494"/>
      <c r="D28" s="494"/>
      <c r="E28" s="926"/>
      <c r="F28" s="381"/>
      <c r="G28" s="2003" t="s">
        <v>1435</v>
      </c>
      <c r="H28" s="1813"/>
      <c r="I28" s="1813"/>
      <c r="J28" s="1727"/>
      <c r="K28" s="927"/>
      <c r="L28" s="2003" t="s">
        <v>1436</v>
      </c>
      <c r="M28" s="2004"/>
      <c r="N28" s="1813"/>
      <c r="O28" s="1813"/>
      <c r="P28" s="1727"/>
      <c r="Q28" s="927"/>
      <c r="R28" s="2005" t="s">
        <v>1437</v>
      </c>
      <c r="S28" s="2006"/>
      <c r="T28" s="2007"/>
      <c r="U28" s="2007"/>
      <c r="V28" s="2008"/>
      <c r="W28" s="494"/>
      <c r="X28" s="381"/>
      <c r="Y28" s="381"/>
      <c r="Z28" s="381"/>
      <c r="AA28" s="381"/>
      <c r="AB28" s="381"/>
    </row>
    <row r="29" spans="1:28" ht="21.75" customHeight="1" x14ac:dyDescent="0.3">
      <c r="A29" s="1133"/>
      <c r="B29" s="1182"/>
      <c r="C29" s="1133"/>
      <c r="D29" s="1133"/>
      <c r="E29" s="1133"/>
      <c r="F29" s="1133"/>
      <c r="G29" s="1212"/>
      <c r="H29" s="2009">
        <f>SUMPRODUCT($D$9:$D$23,$H$9:$H$23,$I$9:$I$23)</f>
        <v>0</v>
      </c>
      <c r="I29" s="1893"/>
      <c r="J29" s="1128"/>
      <c r="K29" s="1211"/>
      <c r="L29" s="1142"/>
      <c r="M29" s="1468"/>
      <c r="N29" s="2009">
        <f>SUMPRODUCT($D$9:$D$23,$N$9:$N$23,$O$9:$O$23)</f>
        <v>0</v>
      </c>
      <c r="O29" s="1893"/>
      <c r="P29" s="1128"/>
      <c r="Q29" s="1211"/>
      <c r="R29" s="1469"/>
      <c r="S29" s="1468"/>
      <c r="T29" s="2010">
        <f>$H$29+$N$29</f>
        <v>0</v>
      </c>
      <c r="U29" s="1893"/>
      <c r="V29" s="1470"/>
      <c r="W29" s="1133"/>
    </row>
    <row r="30" spans="1:28" ht="13.5" customHeight="1" x14ac:dyDescent="0.3">
      <c r="A30" s="1133"/>
      <c r="B30" s="1182"/>
      <c r="C30" s="1133"/>
      <c r="D30" s="1133"/>
      <c r="E30" s="1182"/>
      <c r="F30" s="1182"/>
      <c r="G30" s="1182"/>
      <c r="H30" s="1182"/>
      <c r="I30" s="1182"/>
      <c r="J30" s="1128"/>
      <c r="K30" s="1150"/>
      <c r="L30" s="1182"/>
      <c r="M30" s="1182"/>
      <c r="N30" s="1182"/>
      <c r="O30" s="1182"/>
      <c r="P30" s="1128"/>
      <c r="Q30" s="1150"/>
      <c r="R30" s="1182"/>
      <c r="S30" s="1182"/>
      <c r="T30" s="1182"/>
      <c r="U30" s="1182"/>
      <c r="V30" s="1182"/>
      <c r="W30" s="1133"/>
    </row>
    <row r="31" spans="1:28" ht="21.75" customHeight="1" x14ac:dyDescent="0.3">
      <c r="A31" s="1133"/>
      <c r="B31" s="1182"/>
      <c r="C31" s="1133"/>
      <c r="D31" s="1133"/>
      <c r="E31" s="1471"/>
      <c r="G31" s="1917" t="s">
        <v>1438</v>
      </c>
      <c r="H31" s="1813"/>
      <c r="I31" s="1813"/>
      <c r="J31" s="1727"/>
      <c r="K31" s="1467"/>
      <c r="L31" s="1917" t="s">
        <v>1439</v>
      </c>
      <c r="M31" s="2002"/>
      <c r="N31" s="1813"/>
      <c r="O31" s="1813"/>
      <c r="P31" s="1727"/>
      <c r="Q31" s="1467"/>
      <c r="R31" s="1917" t="s">
        <v>1440</v>
      </c>
      <c r="S31" s="2002"/>
      <c r="T31" s="1813"/>
      <c r="U31" s="1813"/>
      <c r="V31" s="1727"/>
      <c r="W31" s="1133"/>
    </row>
    <row r="32" spans="1:28" ht="21.75" customHeight="1" x14ac:dyDescent="0.3">
      <c r="A32" s="1133"/>
      <c r="B32" s="1133"/>
      <c r="C32" s="1133"/>
      <c r="D32" s="1133"/>
      <c r="E32" s="1357"/>
      <c r="F32" s="1357"/>
      <c r="G32" s="1212"/>
      <c r="H32" s="2009">
        <f>SUMPRODUCT($D$9:$D$23,$J$9:$J$23,$I$9:$I$23)</f>
        <v>0</v>
      </c>
      <c r="I32" s="1893"/>
      <c r="J32" s="1128"/>
      <c r="K32" s="1129"/>
      <c r="L32" s="1357"/>
      <c r="M32" s="1468"/>
      <c r="N32" s="2009">
        <f>SUMPRODUCT($D$9:$D$23,$P$9:$P$23,$O$9:$O$23)</f>
        <v>0</v>
      </c>
      <c r="O32" s="1893"/>
      <c r="P32" s="1128"/>
      <c r="Q32" s="1129"/>
      <c r="R32" s="1357"/>
      <c r="S32" s="1468"/>
      <c r="T32" s="2010">
        <f>$H$32+$N$32</f>
        <v>0</v>
      </c>
      <c r="U32" s="1893"/>
      <c r="V32" s="1470"/>
      <c r="W32" s="1133"/>
    </row>
    <row r="33" spans="1:28" ht="16" customHeight="1" x14ac:dyDescent="0.3">
      <c r="A33" s="1133"/>
      <c r="B33" s="1133"/>
      <c r="C33" s="1133"/>
      <c r="D33" s="1133"/>
      <c r="E33" s="1133"/>
      <c r="F33" s="1133"/>
      <c r="G33" s="1182"/>
      <c r="H33" s="1182"/>
      <c r="I33" s="1182"/>
      <c r="J33" s="1128"/>
      <c r="K33" s="1128"/>
      <c r="L33" s="1133"/>
      <c r="M33" s="1182"/>
      <c r="N33" s="1182"/>
      <c r="O33" s="1182"/>
      <c r="P33" s="1128"/>
      <c r="Q33" s="1128"/>
      <c r="R33" s="1133"/>
      <c r="S33" s="1182"/>
      <c r="T33" s="1182"/>
      <c r="U33" s="1182"/>
      <c r="V33" s="1182"/>
      <c r="W33" s="1133"/>
    </row>
    <row r="34" spans="1:28" ht="34.5" customHeight="1" x14ac:dyDescent="0.3">
      <c r="A34" s="1128"/>
      <c r="B34" s="1128"/>
      <c r="C34" s="1128"/>
      <c r="D34" s="1128"/>
      <c r="E34" s="1467"/>
      <c r="G34" s="1917" t="s">
        <v>1441</v>
      </c>
      <c r="H34" s="1813"/>
      <c r="I34" s="1813"/>
      <c r="J34" s="1727"/>
      <c r="K34" s="1467"/>
      <c r="L34" s="1917" t="s">
        <v>1442</v>
      </c>
      <c r="M34" s="2002"/>
      <c r="N34" s="1813"/>
      <c r="O34" s="1813"/>
      <c r="P34" s="1727"/>
      <c r="Q34" s="1467"/>
      <c r="R34" s="1917" t="s">
        <v>1443</v>
      </c>
      <c r="S34" s="2002"/>
      <c r="T34" s="1813"/>
      <c r="U34" s="1813"/>
      <c r="V34" s="1727"/>
      <c r="W34" s="1128"/>
    </row>
    <row r="35" spans="1:28" ht="21.75" customHeight="1" x14ac:dyDescent="0.3">
      <c r="A35" s="1128"/>
      <c r="B35" s="1128"/>
      <c r="C35" s="1128"/>
      <c r="D35" s="1128"/>
      <c r="E35" s="1129"/>
      <c r="F35" s="1357"/>
      <c r="G35" s="1212"/>
      <c r="H35" s="2009">
        <f>SUMPRODUCT($H$9:$H$23,$L$9:$L$23)-SUMPRODUCT($H$9:$H$23,$M$9:$M$23)</f>
        <v>0</v>
      </c>
      <c r="I35" s="1893"/>
      <c r="J35" s="1128"/>
      <c r="K35" s="1129"/>
      <c r="L35" s="1357"/>
      <c r="M35" s="1468"/>
      <c r="N35" s="2009">
        <f>SUMPRODUCT($N$9:$N$23,$R$9:$R$23)-SUMPRODUCT($N$9:$N$23,$S$9:$S$23)</f>
        <v>0</v>
      </c>
      <c r="O35" s="1893"/>
      <c r="P35" s="1128"/>
      <c r="Q35" s="1129"/>
      <c r="R35" s="1357"/>
      <c r="S35" s="1468"/>
      <c r="T35" s="2010">
        <f>H35+N35</f>
        <v>0</v>
      </c>
      <c r="U35" s="1893"/>
      <c r="V35" s="1211"/>
      <c r="W35" s="1128"/>
    </row>
    <row r="36" spans="1:28" ht="34.5" customHeight="1" x14ac:dyDescent="0.3">
      <c r="A36" s="1128"/>
      <c r="B36" s="1128"/>
      <c r="C36" s="1128"/>
      <c r="D36" s="1128"/>
      <c r="E36" s="1128"/>
      <c r="F36" s="1128"/>
      <c r="G36" s="1128"/>
      <c r="H36" s="1128"/>
      <c r="I36" s="1128"/>
      <c r="J36" s="1128"/>
      <c r="K36" s="1128"/>
      <c r="L36" s="1128"/>
      <c r="M36" s="1128"/>
      <c r="N36" s="1128"/>
      <c r="O36" s="1128"/>
      <c r="P36" s="1128"/>
      <c r="Q36" s="1128"/>
      <c r="R36" s="1128"/>
      <c r="S36" s="1150"/>
      <c r="T36" s="1150"/>
      <c r="U36" s="1150"/>
      <c r="V36" s="1128"/>
      <c r="W36" s="1128"/>
      <c r="X36" s="3"/>
      <c r="Y36" s="3"/>
      <c r="Z36" s="3"/>
      <c r="AA36" s="3"/>
      <c r="AB36" s="3"/>
    </row>
    <row r="37" spans="1:28" ht="24" customHeight="1" x14ac:dyDescent="0.3">
      <c r="A37" s="1128"/>
      <c r="B37" s="1128"/>
      <c r="C37" s="1128"/>
      <c r="D37" s="1128"/>
      <c r="E37" s="1128"/>
      <c r="F37" s="1128"/>
      <c r="G37" s="1128"/>
      <c r="H37" s="1128"/>
      <c r="I37" s="1128"/>
      <c r="J37" s="1128"/>
      <c r="K37" s="1128"/>
      <c r="L37" s="1128"/>
      <c r="M37" s="1128"/>
      <c r="N37" s="1128"/>
      <c r="O37" s="1128"/>
      <c r="P37" s="1128"/>
      <c r="Q37" s="1128"/>
      <c r="R37" s="1128"/>
      <c r="S37" s="1156"/>
      <c r="T37" s="1156"/>
      <c r="U37" s="1156"/>
      <c r="V37" s="1128"/>
      <c r="W37" s="1128"/>
      <c r="X37" s="3"/>
      <c r="Y37" s="3"/>
      <c r="Z37" s="3"/>
      <c r="AA37" s="3"/>
      <c r="AB37" s="3"/>
    </row>
    <row r="38" spans="1:28" ht="21" customHeight="1" x14ac:dyDescent="0.3">
      <c r="A38" s="1128"/>
      <c r="B38" s="1128"/>
      <c r="C38" s="1128"/>
      <c r="D38" s="1128"/>
      <c r="E38" s="1128"/>
      <c r="F38" s="1128"/>
      <c r="G38" s="1128"/>
      <c r="H38" s="1128"/>
      <c r="I38" s="1128"/>
      <c r="J38" s="1128"/>
      <c r="K38" s="1128"/>
      <c r="L38" s="1128"/>
      <c r="M38" s="1128"/>
      <c r="N38" s="1128"/>
      <c r="O38" s="1128"/>
      <c r="P38" s="1128"/>
      <c r="Q38" s="1129"/>
      <c r="R38" s="1129"/>
      <c r="S38" s="1472"/>
      <c r="T38" s="495"/>
      <c r="U38" s="495" t="str">
        <f>CONCATENATE("Page ",RIGHT('Table des matières'!$K$32,2))</f>
        <v>Page 35</v>
      </c>
      <c r="V38" s="688" t="str">
        <f>IF(PageDerniere="","",CONCATENATE("sur ",PageDerniere))</f>
        <v>sur 46</v>
      </c>
      <c r="W38" s="1128"/>
    </row>
    <row r="39" spans="1:28" ht="15" customHeight="1" x14ac:dyDescent="0.3">
      <c r="A39" s="1128"/>
      <c r="B39" s="1128"/>
      <c r="C39" s="1128"/>
      <c r="D39" s="1128"/>
      <c r="E39" s="1128"/>
      <c r="F39" s="1128"/>
      <c r="G39" s="1128"/>
      <c r="H39" s="1128"/>
      <c r="I39" s="1128"/>
      <c r="J39" s="1128"/>
      <c r="K39" s="1128"/>
      <c r="L39" s="1128"/>
      <c r="M39" s="1128"/>
      <c r="N39" s="1128"/>
      <c r="O39" s="1128"/>
      <c r="P39" s="1128"/>
      <c r="Q39" s="1128"/>
      <c r="R39" s="1128"/>
      <c r="S39" s="1150"/>
      <c r="T39" s="1150"/>
      <c r="U39" s="1150"/>
      <c r="V39" s="1128"/>
      <c r="W39" s="1128"/>
    </row>
    <row r="40" spans="1:28" ht="15" customHeight="1" x14ac:dyDescent="0.3">
      <c r="A40" s="1128"/>
      <c r="B40" s="1128"/>
      <c r="C40" s="1128"/>
      <c r="D40" s="1128"/>
      <c r="E40" s="1128"/>
      <c r="F40" s="1128"/>
      <c r="G40" s="1128"/>
      <c r="H40" s="1128"/>
      <c r="I40" s="1128"/>
      <c r="J40" s="1128"/>
      <c r="K40" s="1128"/>
      <c r="L40" s="1128"/>
      <c r="M40" s="1128"/>
      <c r="N40" s="1128"/>
      <c r="O40" s="1128"/>
      <c r="P40" s="1128"/>
      <c r="Q40" s="1128"/>
      <c r="R40" s="1128"/>
      <c r="S40" s="1128"/>
      <c r="T40" s="1128"/>
      <c r="U40" s="1128"/>
      <c r="V40" s="1128"/>
      <c r="W40" s="1128"/>
    </row>
    <row r="41" spans="1:28" ht="15" customHeight="1" x14ac:dyDescent="0.3">
      <c r="A41" s="1128"/>
      <c r="B41" s="1128"/>
      <c r="C41" s="1128"/>
      <c r="D41" s="1128"/>
      <c r="E41" s="1128"/>
      <c r="F41" s="1128"/>
      <c r="G41" s="1128"/>
      <c r="H41" s="1128"/>
      <c r="I41" s="1128"/>
      <c r="J41" s="1128"/>
      <c r="K41" s="1128"/>
      <c r="L41" s="1128"/>
      <c r="M41" s="1128"/>
      <c r="N41" s="1128"/>
      <c r="O41" s="1128"/>
      <c r="P41" s="1128"/>
      <c r="Q41" s="1128"/>
      <c r="R41" s="1128"/>
      <c r="S41" s="1128"/>
      <c r="T41" s="1128"/>
      <c r="U41" s="1128"/>
      <c r="V41" s="1128"/>
      <c r="W41" s="1128"/>
    </row>
    <row r="42" spans="1:28" ht="15" customHeight="1" x14ac:dyDescent="0.3">
      <c r="A42" s="1128"/>
      <c r="B42" s="1128"/>
      <c r="C42" s="1128"/>
      <c r="D42" s="1128"/>
      <c r="E42" s="1128"/>
      <c r="F42" s="1128"/>
      <c r="G42" s="1128"/>
      <c r="H42" s="1128"/>
      <c r="I42" s="1128"/>
      <c r="J42" s="1128"/>
      <c r="K42" s="1128"/>
      <c r="L42" s="1128"/>
      <c r="M42" s="1128"/>
      <c r="N42" s="1128"/>
      <c r="O42" s="1128"/>
      <c r="P42" s="1128"/>
      <c r="Q42" s="1128"/>
      <c r="R42" s="1128"/>
      <c r="S42" s="1128"/>
      <c r="T42" s="1128"/>
      <c r="U42" s="1128"/>
      <c r="V42" s="1128"/>
      <c r="W42" s="1128"/>
    </row>
    <row r="43" spans="1:28" ht="15.75" customHeight="1" x14ac:dyDescent="0.25">
      <c r="A43" s="3"/>
      <c r="B43" s="3"/>
      <c r="C43" s="3"/>
      <c r="D43" s="3"/>
      <c r="E43" s="3"/>
      <c r="F43" s="3"/>
      <c r="G43" s="3"/>
      <c r="H43" s="3"/>
      <c r="I43" s="3"/>
      <c r="J43" s="3"/>
      <c r="K43" s="3"/>
      <c r="L43" s="3"/>
      <c r="M43" s="3"/>
      <c r="N43" s="3"/>
      <c r="O43" s="3"/>
      <c r="P43" s="3"/>
      <c r="Q43" s="3"/>
      <c r="R43" s="3"/>
      <c r="S43" s="3"/>
      <c r="T43" s="3"/>
      <c r="U43" s="3"/>
      <c r="V43" s="3"/>
      <c r="W43" s="3"/>
    </row>
    <row r="44" spans="1:28" ht="15.75" customHeight="1" x14ac:dyDescent="0.25">
      <c r="A44" s="3"/>
      <c r="B44" s="3"/>
      <c r="C44" s="3"/>
      <c r="D44" s="3"/>
      <c r="E44" s="3"/>
      <c r="F44" s="3"/>
      <c r="G44" s="3"/>
      <c r="H44" s="3"/>
      <c r="I44" s="3"/>
      <c r="J44" s="3"/>
      <c r="K44" s="3"/>
      <c r="L44" s="3"/>
      <c r="M44" s="3"/>
      <c r="N44" s="3"/>
      <c r="O44" s="3"/>
      <c r="P44" s="3"/>
      <c r="Q44" s="3"/>
      <c r="R44" s="3"/>
      <c r="S44" s="3"/>
      <c r="T44" s="3"/>
      <c r="U44" s="3"/>
      <c r="V44" s="3"/>
      <c r="W44" s="3"/>
    </row>
    <row r="45" spans="1:28" ht="15.75" customHeight="1" x14ac:dyDescent="0.25">
      <c r="A45" s="3"/>
      <c r="B45" s="3"/>
      <c r="C45" s="3"/>
      <c r="D45" s="3"/>
      <c r="E45" s="3"/>
      <c r="F45" s="3"/>
      <c r="G45" s="3"/>
      <c r="H45" s="3"/>
      <c r="I45" s="3"/>
      <c r="J45" s="3"/>
      <c r="K45" s="3"/>
      <c r="L45" s="3"/>
      <c r="M45" s="3"/>
      <c r="N45" s="3"/>
      <c r="O45" s="3"/>
      <c r="P45" s="3"/>
      <c r="Q45" s="3"/>
      <c r="R45" s="3"/>
      <c r="S45" s="3"/>
      <c r="T45" s="3"/>
      <c r="U45" s="3"/>
      <c r="V45" s="3"/>
      <c r="W45" s="3"/>
    </row>
    <row r="46" spans="1:28" ht="15.75" customHeight="1" x14ac:dyDescent="0.25">
      <c r="A46" s="3"/>
      <c r="B46" s="3"/>
      <c r="C46" s="3"/>
      <c r="D46" s="3"/>
      <c r="E46" s="3"/>
      <c r="F46" s="3"/>
      <c r="G46" s="3"/>
      <c r="H46" s="3"/>
      <c r="I46" s="3"/>
      <c r="J46" s="3"/>
      <c r="K46" s="3"/>
      <c r="L46" s="3"/>
      <c r="M46" s="3"/>
      <c r="N46" s="3"/>
      <c r="O46" s="3"/>
      <c r="P46" s="3"/>
      <c r="Q46" s="3"/>
      <c r="R46" s="3"/>
      <c r="S46" s="3"/>
      <c r="T46" s="3"/>
      <c r="U46" s="3"/>
      <c r="V46" s="3"/>
      <c r="W46" s="3"/>
    </row>
    <row r="47" spans="1:28" ht="15.75" customHeight="1" x14ac:dyDescent="0.25">
      <c r="A47" s="3"/>
      <c r="B47" s="3"/>
      <c r="C47" s="3"/>
      <c r="D47" s="3"/>
      <c r="E47" s="3"/>
      <c r="F47" s="3"/>
      <c r="G47" s="3"/>
      <c r="H47" s="3"/>
      <c r="I47" s="3"/>
      <c r="J47" s="3"/>
      <c r="K47" s="3"/>
      <c r="L47" s="3"/>
      <c r="M47" s="3"/>
      <c r="N47" s="3"/>
      <c r="O47" s="3"/>
      <c r="P47" s="3"/>
      <c r="Q47" s="3"/>
      <c r="R47" s="3"/>
      <c r="S47" s="3"/>
      <c r="T47" s="3"/>
      <c r="U47" s="3"/>
      <c r="V47" s="3"/>
      <c r="W47" s="3"/>
    </row>
    <row r="48" spans="1:28" ht="15.75" customHeight="1" x14ac:dyDescent="0.25">
      <c r="A48" s="3"/>
      <c r="B48" s="3"/>
      <c r="C48" s="3"/>
      <c r="D48" s="3"/>
      <c r="E48" s="3"/>
      <c r="F48" s="3"/>
      <c r="G48" s="3"/>
      <c r="H48" s="3"/>
      <c r="I48" s="3"/>
      <c r="J48" s="3"/>
      <c r="K48" s="3"/>
      <c r="L48" s="3"/>
      <c r="M48" s="3"/>
      <c r="N48" s="3"/>
      <c r="O48" s="3"/>
      <c r="P48" s="3"/>
      <c r="Q48" s="3"/>
      <c r="R48" s="3"/>
      <c r="S48" s="3"/>
      <c r="T48" s="3"/>
      <c r="U48" s="3"/>
      <c r="V48" s="3"/>
      <c r="W48" s="3"/>
    </row>
    <row r="49" spans="1:23" ht="15.75" customHeight="1" x14ac:dyDescent="0.25">
      <c r="A49" s="3"/>
      <c r="B49" s="3"/>
      <c r="C49" s="3"/>
      <c r="D49" s="3"/>
      <c r="E49" s="3"/>
      <c r="F49" s="3"/>
      <c r="G49" s="3"/>
      <c r="H49" s="3"/>
      <c r="I49" s="3"/>
      <c r="J49" s="3"/>
      <c r="K49" s="3"/>
      <c r="L49" s="3"/>
      <c r="M49" s="3"/>
      <c r="N49" s="3"/>
      <c r="O49" s="3"/>
      <c r="P49" s="3"/>
      <c r="Q49" s="3"/>
      <c r="R49" s="3"/>
      <c r="S49" s="3"/>
      <c r="T49" s="3"/>
      <c r="U49" s="3"/>
      <c r="V49" s="3"/>
      <c r="W49" s="3"/>
    </row>
    <row r="50" spans="1:23" ht="15.75" customHeight="1" x14ac:dyDescent="0.25">
      <c r="A50" s="3"/>
      <c r="B50" s="3"/>
      <c r="C50" s="3"/>
      <c r="D50" s="3"/>
      <c r="E50" s="3"/>
      <c r="F50" s="3"/>
      <c r="G50" s="3"/>
      <c r="H50" s="3"/>
      <c r="I50" s="3"/>
      <c r="J50" s="3"/>
      <c r="K50" s="3"/>
      <c r="L50" s="3"/>
      <c r="M50" s="3"/>
      <c r="N50" s="3"/>
      <c r="O50" s="3"/>
      <c r="P50" s="3"/>
      <c r="Q50" s="3"/>
      <c r="R50" s="3"/>
      <c r="S50" s="3"/>
      <c r="T50" s="3"/>
      <c r="U50" s="3"/>
      <c r="V50" s="3"/>
      <c r="W50" s="3"/>
    </row>
    <row r="51" spans="1:23" ht="15.75" customHeight="1" x14ac:dyDescent="0.25">
      <c r="A51" s="3"/>
      <c r="B51" s="3"/>
      <c r="C51" s="3"/>
      <c r="D51" s="3"/>
      <c r="E51" s="3"/>
      <c r="F51" s="3"/>
      <c r="G51" s="3"/>
      <c r="H51" s="3"/>
      <c r="I51" s="3"/>
      <c r="J51" s="3"/>
      <c r="K51" s="3"/>
      <c r="L51" s="3"/>
      <c r="M51" s="3"/>
      <c r="N51" s="3"/>
      <c r="O51" s="3"/>
      <c r="P51" s="3"/>
      <c r="Q51" s="3"/>
      <c r="R51" s="3"/>
      <c r="S51" s="3"/>
      <c r="T51" s="3"/>
      <c r="U51" s="3"/>
      <c r="V51" s="3"/>
      <c r="W51" s="3"/>
    </row>
    <row r="52" spans="1:23" ht="15.75" customHeight="1" x14ac:dyDescent="0.25">
      <c r="A52" s="3"/>
      <c r="B52" s="3"/>
      <c r="C52" s="3"/>
      <c r="D52" s="3"/>
      <c r="E52" s="3"/>
      <c r="F52" s="3"/>
      <c r="G52" s="3"/>
      <c r="H52" s="3"/>
      <c r="I52" s="3"/>
      <c r="J52" s="3"/>
      <c r="K52" s="3"/>
      <c r="L52" s="3"/>
      <c r="M52" s="3"/>
      <c r="N52" s="3"/>
      <c r="O52" s="3"/>
      <c r="P52" s="3"/>
      <c r="Q52" s="3"/>
      <c r="R52" s="3"/>
      <c r="S52" s="3"/>
      <c r="T52" s="3"/>
      <c r="U52" s="3"/>
      <c r="V52" s="3"/>
      <c r="W52" s="3"/>
    </row>
    <row r="53" spans="1:23" ht="15.75" customHeight="1" x14ac:dyDescent="0.25">
      <c r="A53" s="3"/>
      <c r="B53" s="3"/>
      <c r="C53" s="3"/>
      <c r="D53" s="3"/>
      <c r="E53" s="3"/>
      <c r="F53" s="3"/>
      <c r="G53" s="3"/>
      <c r="H53" s="3"/>
      <c r="I53" s="3"/>
      <c r="J53" s="3"/>
      <c r="K53" s="3"/>
      <c r="L53" s="3"/>
      <c r="M53" s="3"/>
      <c r="N53" s="3"/>
      <c r="O53" s="3"/>
      <c r="P53" s="3"/>
      <c r="Q53" s="3"/>
      <c r="R53" s="3"/>
      <c r="S53" s="3"/>
      <c r="T53" s="3"/>
      <c r="U53" s="3"/>
      <c r="V53" s="3"/>
      <c r="W53" s="3"/>
    </row>
    <row r="54" spans="1:23" ht="15.75" customHeight="1" x14ac:dyDescent="0.25">
      <c r="A54" s="3"/>
      <c r="B54" s="3"/>
      <c r="C54" s="3"/>
      <c r="D54" s="3"/>
      <c r="E54" s="3"/>
      <c r="F54" s="3"/>
      <c r="G54" s="3"/>
      <c r="H54" s="3"/>
      <c r="I54" s="3"/>
      <c r="J54" s="3"/>
      <c r="K54" s="3"/>
      <c r="L54" s="3"/>
      <c r="M54" s="3"/>
      <c r="N54" s="3"/>
      <c r="O54" s="3"/>
      <c r="P54" s="3"/>
      <c r="Q54" s="3"/>
      <c r="R54" s="3"/>
      <c r="S54" s="3"/>
      <c r="T54" s="3"/>
      <c r="U54" s="3"/>
      <c r="V54" s="3"/>
      <c r="W54" s="3"/>
    </row>
    <row r="55" spans="1:23" ht="15.75" customHeight="1" x14ac:dyDescent="0.25">
      <c r="A55" s="3"/>
      <c r="B55" s="3"/>
      <c r="C55" s="3"/>
      <c r="D55" s="3"/>
      <c r="E55" s="3"/>
      <c r="F55" s="3"/>
      <c r="G55" s="3"/>
      <c r="H55" s="3"/>
      <c r="I55" s="3"/>
      <c r="J55" s="3"/>
      <c r="K55" s="3"/>
      <c r="L55" s="3"/>
      <c r="M55" s="3"/>
      <c r="N55" s="3"/>
      <c r="O55" s="3"/>
      <c r="P55" s="3"/>
      <c r="Q55" s="3"/>
      <c r="R55" s="3"/>
      <c r="S55" s="3"/>
      <c r="T55" s="3"/>
      <c r="U55" s="3"/>
      <c r="V55" s="3"/>
      <c r="W55" s="3"/>
    </row>
    <row r="56" spans="1:23" ht="15.75" customHeight="1" x14ac:dyDescent="0.25">
      <c r="A56" s="3"/>
      <c r="B56" s="3"/>
      <c r="C56" s="3"/>
      <c r="D56" s="3"/>
      <c r="E56" s="3"/>
      <c r="F56" s="3"/>
      <c r="G56" s="3"/>
      <c r="H56" s="3"/>
      <c r="I56" s="3"/>
      <c r="J56" s="3"/>
      <c r="K56" s="3"/>
      <c r="L56" s="3"/>
      <c r="M56" s="3"/>
      <c r="N56" s="3"/>
      <c r="O56" s="3"/>
      <c r="P56" s="3"/>
      <c r="Q56" s="3"/>
      <c r="R56" s="3"/>
      <c r="S56" s="3"/>
      <c r="T56" s="3"/>
      <c r="U56" s="3"/>
      <c r="V56" s="3"/>
      <c r="W56" s="3"/>
    </row>
    <row r="57" spans="1:23" ht="15.75" customHeight="1" x14ac:dyDescent="0.25">
      <c r="A57" s="3"/>
      <c r="B57" s="3"/>
      <c r="C57" s="3"/>
      <c r="D57" s="3"/>
      <c r="E57" s="3"/>
      <c r="F57" s="3"/>
      <c r="G57" s="3"/>
      <c r="H57" s="3"/>
      <c r="I57" s="3"/>
      <c r="J57" s="3"/>
      <c r="K57" s="3"/>
      <c r="L57" s="3"/>
      <c r="M57" s="3"/>
      <c r="N57" s="3"/>
      <c r="O57" s="3"/>
      <c r="P57" s="3"/>
      <c r="Q57" s="3"/>
      <c r="R57" s="3"/>
      <c r="S57" s="3"/>
      <c r="T57" s="3"/>
      <c r="U57" s="3"/>
      <c r="V57" s="3"/>
      <c r="W57" s="3"/>
    </row>
    <row r="58" spans="1:23" ht="15.75" customHeight="1" x14ac:dyDescent="0.25">
      <c r="A58" s="3"/>
      <c r="B58" s="3"/>
      <c r="C58" s="3"/>
      <c r="D58" s="3"/>
      <c r="E58" s="3"/>
      <c r="F58" s="3"/>
      <c r="G58" s="3"/>
      <c r="H58" s="3"/>
      <c r="I58" s="3"/>
      <c r="J58" s="3"/>
      <c r="K58" s="3"/>
      <c r="L58" s="3"/>
      <c r="M58" s="3"/>
      <c r="N58" s="3"/>
      <c r="O58" s="3"/>
      <c r="P58" s="3"/>
      <c r="Q58" s="3"/>
      <c r="R58" s="3"/>
      <c r="S58" s="3"/>
      <c r="T58" s="3"/>
      <c r="U58" s="3"/>
      <c r="V58" s="3"/>
      <c r="W58" s="3"/>
    </row>
    <row r="59" spans="1:23" ht="15.75" customHeight="1" x14ac:dyDescent="0.25">
      <c r="A59" s="3"/>
      <c r="B59" s="3"/>
      <c r="C59" s="3"/>
      <c r="D59" s="3"/>
      <c r="E59" s="3"/>
      <c r="F59" s="3"/>
      <c r="G59" s="3"/>
      <c r="H59" s="3"/>
      <c r="I59" s="3"/>
      <c r="J59" s="3"/>
      <c r="K59" s="3"/>
      <c r="L59" s="3"/>
      <c r="M59" s="3"/>
      <c r="N59" s="3"/>
      <c r="O59" s="3"/>
      <c r="P59" s="3"/>
      <c r="Q59" s="3"/>
      <c r="R59" s="3"/>
      <c r="S59" s="3"/>
      <c r="T59" s="3"/>
      <c r="U59" s="3"/>
      <c r="V59" s="3"/>
      <c r="W59" s="3"/>
    </row>
    <row r="60" spans="1:23" ht="15.75" customHeight="1" x14ac:dyDescent="0.25">
      <c r="A60" s="3"/>
      <c r="B60" s="3"/>
      <c r="C60" s="3"/>
      <c r="D60" s="3"/>
      <c r="E60" s="3"/>
      <c r="F60" s="3"/>
      <c r="G60" s="3"/>
      <c r="H60" s="3"/>
      <c r="I60" s="3"/>
      <c r="J60" s="3"/>
      <c r="K60" s="3"/>
      <c r="L60" s="3"/>
      <c r="M60" s="3"/>
      <c r="N60" s="3"/>
      <c r="O60" s="3"/>
      <c r="P60" s="3"/>
      <c r="Q60" s="3"/>
      <c r="R60" s="3"/>
      <c r="S60" s="3"/>
      <c r="T60" s="3"/>
      <c r="U60" s="3"/>
      <c r="V60" s="3"/>
      <c r="W60" s="3"/>
    </row>
    <row r="61" spans="1:23" ht="15.75" customHeight="1" x14ac:dyDescent="0.25">
      <c r="A61" s="3"/>
      <c r="B61" s="3"/>
      <c r="C61" s="3"/>
      <c r="D61" s="3"/>
      <c r="E61" s="3"/>
      <c r="F61" s="3"/>
      <c r="G61" s="3"/>
      <c r="H61" s="3"/>
      <c r="I61" s="3"/>
      <c r="J61" s="3"/>
      <c r="K61" s="3"/>
      <c r="L61" s="3"/>
      <c r="M61" s="3"/>
      <c r="N61" s="3"/>
      <c r="O61" s="3"/>
      <c r="P61" s="3"/>
      <c r="Q61" s="3"/>
      <c r="R61" s="3"/>
      <c r="S61" s="3"/>
      <c r="T61" s="3"/>
      <c r="U61" s="3"/>
      <c r="V61" s="3"/>
      <c r="W61" s="3"/>
    </row>
    <row r="62" spans="1:23" ht="15.75" customHeight="1" x14ac:dyDescent="0.25">
      <c r="A62" s="3"/>
      <c r="B62" s="3"/>
      <c r="C62" s="3"/>
      <c r="D62" s="3"/>
      <c r="E62" s="3"/>
      <c r="F62" s="3"/>
      <c r="G62" s="3"/>
      <c r="H62" s="3"/>
      <c r="I62" s="3"/>
      <c r="J62" s="3"/>
      <c r="K62" s="3"/>
      <c r="L62" s="3"/>
      <c r="M62" s="3"/>
      <c r="N62" s="3"/>
      <c r="O62" s="3"/>
      <c r="P62" s="3"/>
      <c r="Q62" s="3"/>
      <c r="R62" s="3"/>
      <c r="S62" s="3"/>
      <c r="T62" s="3"/>
      <c r="U62" s="3"/>
      <c r="V62" s="3"/>
      <c r="W62" s="3"/>
    </row>
    <row r="63" spans="1:23" ht="15.75" customHeight="1" x14ac:dyDescent="0.25">
      <c r="A63" s="3"/>
      <c r="B63" s="3"/>
      <c r="C63" s="3"/>
      <c r="D63" s="3"/>
      <c r="E63" s="3"/>
      <c r="F63" s="3"/>
      <c r="G63" s="3"/>
      <c r="H63" s="3"/>
      <c r="I63" s="3"/>
      <c r="J63" s="3"/>
      <c r="K63" s="3"/>
      <c r="L63" s="3"/>
      <c r="M63" s="3"/>
      <c r="N63" s="3"/>
      <c r="O63" s="3"/>
      <c r="P63" s="3"/>
      <c r="Q63" s="3"/>
      <c r="R63" s="3"/>
      <c r="S63" s="3"/>
      <c r="T63" s="3"/>
      <c r="U63" s="3"/>
      <c r="V63" s="3"/>
      <c r="W63" s="3"/>
    </row>
    <row r="64" spans="1:23" ht="15.75" customHeight="1" x14ac:dyDescent="0.25">
      <c r="A64" s="3"/>
      <c r="B64" s="3"/>
      <c r="C64" s="3"/>
      <c r="D64" s="3"/>
      <c r="E64" s="3"/>
      <c r="F64" s="3"/>
      <c r="G64" s="3"/>
      <c r="H64" s="3"/>
      <c r="I64" s="3"/>
      <c r="J64" s="3"/>
      <c r="K64" s="3"/>
      <c r="L64" s="3"/>
      <c r="M64" s="3"/>
      <c r="N64" s="3"/>
      <c r="O64" s="3"/>
      <c r="P64" s="3"/>
      <c r="Q64" s="3"/>
      <c r="R64" s="3"/>
      <c r="S64" s="3"/>
      <c r="T64" s="3"/>
      <c r="U64" s="3"/>
      <c r="V64" s="3"/>
      <c r="W64" s="3"/>
    </row>
    <row r="65" spans="1:23" ht="15.75" customHeight="1" x14ac:dyDescent="0.25">
      <c r="A65" s="3"/>
      <c r="B65" s="3"/>
      <c r="C65" s="3"/>
      <c r="D65" s="3"/>
      <c r="E65" s="3"/>
      <c r="F65" s="3"/>
      <c r="G65" s="3"/>
      <c r="H65" s="3"/>
      <c r="I65" s="3"/>
      <c r="J65" s="3"/>
      <c r="K65" s="3"/>
      <c r="L65" s="3"/>
      <c r="M65" s="3"/>
      <c r="N65" s="3"/>
      <c r="O65" s="3"/>
      <c r="P65" s="3"/>
      <c r="Q65" s="3"/>
      <c r="R65" s="3"/>
      <c r="S65" s="3"/>
      <c r="T65" s="3"/>
      <c r="U65" s="3"/>
      <c r="V65" s="3"/>
      <c r="W65" s="3"/>
    </row>
    <row r="66" spans="1:23" ht="15.75" customHeight="1" x14ac:dyDescent="0.25">
      <c r="A66" s="3"/>
      <c r="B66" s="3"/>
      <c r="C66" s="3"/>
      <c r="D66" s="3"/>
      <c r="E66" s="3"/>
      <c r="F66" s="3"/>
      <c r="G66" s="3"/>
      <c r="H66" s="3"/>
      <c r="I66" s="3"/>
      <c r="J66" s="3"/>
      <c r="K66" s="3"/>
      <c r="L66" s="3"/>
      <c r="M66" s="3"/>
      <c r="N66" s="3"/>
      <c r="O66" s="3"/>
      <c r="P66" s="3"/>
      <c r="Q66" s="3"/>
      <c r="R66" s="3"/>
      <c r="S66" s="3"/>
      <c r="T66" s="3"/>
      <c r="U66" s="3"/>
      <c r="V66" s="3"/>
      <c r="W66" s="3"/>
    </row>
    <row r="67" spans="1:23" ht="15.75" customHeight="1" x14ac:dyDescent="0.25">
      <c r="A67" s="3"/>
      <c r="B67" s="3"/>
      <c r="C67" s="3"/>
      <c r="D67" s="3"/>
      <c r="E67" s="3"/>
      <c r="F67" s="3"/>
      <c r="G67" s="3"/>
      <c r="H67" s="3"/>
      <c r="I67" s="3"/>
      <c r="J67" s="3"/>
      <c r="K67" s="3"/>
      <c r="L67" s="3"/>
      <c r="M67" s="3"/>
      <c r="N67" s="3"/>
      <c r="O67" s="3"/>
      <c r="P67" s="3"/>
      <c r="Q67" s="3"/>
      <c r="R67" s="3"/>
      <c r="S67" s="3"/>
      <c r="T67" s="3"/>
      <c r="U67" s="3"/>
      <c r="V67" s="3"/>
      <c r="W67" s="3"/>
    </row>
    <row r="68" spans="1:23" ht="15.75" customHeight="1" x14ac:dyDescent="0.25">
      <c r="A68" s="3"/>
      <c r="B68" s="3"/>
      <c r="C68" s="3"/>
      <c r="D68" s="3"/>
      <c r="E68" s="3"/>
      <c r="F68" s="3"/>
      <c r="G68" s="3"/>
      <c r="H68" s="3"/>
      <c r="I68" s="3"/>
      <c r="J68" s="3"/>
      <c r="K68" s="3"/>
      <c r="L68" s="3"/>
      <c r="M68" s="3"/>
      <c r="N68" s="3"/>
      <c r="O68" s="3"/>
      <c r="P68" s="3"/>
      <c r="Q68" s="3"/>
      <c r="R68" s="3"/>
      <c r="S68" s="3"/>
      <c r="T68" s="3"/>
      <c r="U68" s="3"/>
      <c r="V68" s="3"/>
      <c r="W68" s="3"/>
    </row>
    <row r="69" spans="1:23" ht="15.75" customHeight="1" x14ac:dyDescent="0.25">
      <c r="A69" s="3"/>
      <c r="B69" s="3"/>
      <c r="C69" s="3"/>
      <c r="D69" s="3"/>
      <c r="E69" s="3"/>
      <c r="F69" s="3"/>
      <c r="G69" s="3"/>
      <c r="H69" s="3"/>
      <c r="I69" s="3"/>
      <c r="J69" s="3"/>
      <c r="K69" s="3"/>
      <c r="L69" s="3"/>
      <c r="M69" s="3"/>
      <c r="N69" s="3"/>
      <c r="O69" s="3"/>
      <c r="P69" s="3"/>
      <c r="Q69" s="3"/>
      <c r="R69" s="3"/>
      <c r="S69" s="3"/>
      <c r="T69" s="3"/>
      <c r="U69" s="3"/>
      <c r="V69" s="3"/>
      <c r="W69" s="3"/>
    </row>
    <row r="70" spans="1:23" ht="15.75" customHeight="1" x14ac:dyDescent="0.25">
      <c r="A70" s="3"/>
      <c r="B70" s="3"/>
      <c r="C70" s="3"/>
      <c r="D70" s="3"/>
      <c r="E70" s="3"/>
      <c r="F70" s="3"/>
      <c r="G70" s="3"/>
      <c r="H70" s="3"/>
      <c r="I70" s="3"/>
      <c r="J70" s="3"/>
      <c r="K70" s="3"/>
      <c r="L70" s="3"/>
      <c r="M70" s="3"/>
      <c r="N70" s="3"/>
      <c r="O70" s="3"/>
      <c r="P70" s="3"/>
      <c r="Q70" s="3"/>
      <c r="R70" s="3"/>
      <c r="S70" s="3"/>
      <c r="T70" s="3"/>
      <c r="U70" s="3"/>
      <c r="V70" s="3"/>
      <c r="W70" s="3"/>
    </row>
    <row r="71" spans="1:23" ht="15.75" customHeight="1" x14ac:dyDescent="0.25">
      <c r="A71" s="3"/>
      <c r="B71" s="3"/>
      <c r="C71" s="3"/>
      <c r="D71" s="3"/>
      <c r="E71" s="3"/>
      <c r="F71" s="3"/>
      <c r="G71" s="3"/>
      <c r="H71" s="3"/>
      <c r="I71" s="3"/>
      <c r="J71" s="3"/>
      <c r="K71" s="3"/>
      <c r="L71" s="3"/>
      <c r="M71" s="3"/>
      <c r="N71" s="3"/>
      <c r="O71" s="3"/>
      <c r="P71" s="3"/>
      <c r="Q71" s="3"/>
      <c r="R71" s="3"/>
      <c r="S71" s="3"/>
      <c r="T71" s="3"/>
      <c r="U71" s="3"/>
      <c r="V71" s="3"/>
      <c r="W71" s="3"/>
    </row>
    <row r="72" spans="1:23" ht="15.75" customHeight="1" x14ac:dyDescent="0.25">
      <c r="A72" s="3"/>
      <c r="B72" s="3"/>
      <c r="C72" s="3"/>
      <c r="D72" s="3"/>
      <c r="E72" s="3"/>
      <c r="F72" s="3"/>
      <c r="G72" s="3"/>
      <c r="H72" s="3"/>
      <c r="I72" s="3"/>
      <c r="J72" s="3"/>
      <c r="K72" s="3"/>
      <c r="L72" s="3"/>
      <c r="M72" s="3"/>
      <c r="N72" s="3"/>
      <c r="O72" s="3"/>
      <c r="P72" s="3"/>
      <c r="Q72" s="3"/>
      <c r="R72" s="3"/>
      <c r="S72" s="3"/>
      <c r="T72" s="3"/>
      <c r="U72" s="3"/>
      <c r="V72" s="3"/>
      <c r="W72" s="3"/>
    </row>
    <row r="73" spans="1:23" ht="15.75" customHeight="1" x14ac:dyDescent="0.25">
      <c r="A73" s="3"/>
      <c r="B73" s="3"/>
      <c r="C73" s="3"/>
      <c r="D73" s="3"/>
      <c r="E73" s="3"/>
      <c r="F73" s="3"/>
      <c r="G73" s="3"/>
      <c r="H73" s="3"/>
      <c r="I73" s="3"/>
      <c r="J73" s="3"/>
      <c r="K73" s="3"/>
      <c r="L73" s="3"/>
      <c r="M73" s="3"/>
      <c r="N73" s="3"/>
      <c r="O73" s="3"/>
      <c r="P73" s="3"/>
      <c r="Q73" s="3"/>
      <c r="R73" s="3"/>
      <c r="S73" s="3"/>
      <c r="T73" s="3"/>
      <c r="U73" s="3"/>
      <c r="V73" s="3"/>
      <c r="W73" s="3"/>
    </row>
    <row r="74" spans="1:23" ht="15.75" customHeight="1" x14ac:dyDescent="0.25">
      <c r="A74" s="3"/>
      <c r="B74" s="3"/>
      <c r="C74" s="3"/>
      <c r="D74" s="3"/>
      <c r="E74" s="3"/>
      <c r="F74" s="3"/>
      <c r="G74" s="3"/>
      <c r="H74" s="3"/>
      <c r="I74" s="3"/>
      <c r="J74" s="3"/>
      <c r="K74" s="3"/>
      <c r="L74" s="3"/>
      <c r="M74" s="3"/>
      <c r="N74" s="3"/>
      <c r="O74" s="3"/>
      <c r="P74" s="3"/>
      <c r="Q74" s="3"/>
      <c r="R74" s="3"/>
      <c r="S74" s="3"/>
      <c r="T74" s="3"/>
      <c r="U74" s="3"/>
      <c r="V74" s="3"/>
      <c r="W74" s="3"/>
    </row>
    <row r="75" spans="1:23" ht="15.75" customHeight="1" x14ac:dyDescent="0.25">
      <c r="A75" s="3"/>
      <c r="B75" s="3"/>
      <c r="C75" s="3"/>
      <c r="D75" s="3"/>
      <c r="E75" s="3"/>
      <c r="F75" s="3"/>
      <c r="G75" s="3"/>
      <c r="H75" s="3"/>
      <c r="I75" s="3"/>
      <c r="J75" s="3"/>
      <c r="K75" s="3"/>
      <c r="L75" s="3"/>
      <c r="M75" s="3"/>
      <c r="N75" s="3"/>
      <c r="O75" s="3"/>
      <c r="P75" s="3"/>
      <c r="Q75" s="3"/>
      <c r="R75" s="3"/>
      <c r="S75" s="3"/>
      <c r="T75" s="3"/>
      <c r="U75" s="3"/>
      <c r="V75" s="3"/>
      <c r="W75" s="3"/>
    </row>
    <row r="76" spans="1:23" ht="15.75" customHeight="1" x14ac:dyDescent="0.25">
      <c r="A76" s="3"/>
      <c r="B76" s="3"/>
      <c r="C76" s="3"/>
      <c r="D76" s="3"/>
      <c r="E76" s="3"/>
      <c r="F76" s="3"/>
      <c r="G76" s="3"/>
      <c r="H76" s="3"/>
      <c r="I76" s="3"/>
      <c r="J76" s="3"/>
      <c r="K76" s="3"/>
      <c r="L76" s="3"/>
      <c r="M76" s="3"/>
      <c r="N76" s="3"/>
      <c r="O76" s="3"/>
      <c r="P76" s="3"/>
      <c r="Q76" s="3"/>
      <c r="R76" s="3"/>
      <c r="S76" s="3"/>
      <c r="T76" s="3"/>
      <c r="U76" s="3"/>
      <c r="V76" s="3"/>
      <c r="W76" s="3"/>
    </row>
    <row r="77" spans="1:23" ht="15.75" customHeight="1" x14ac:dyDescent="0.25">
      <c r="A77" s="3"/>
      <c r="B77" s="3"/>
      <c r="C77" s="3"/>
      <c r="D77" s="3"/>
      <c r="E77" s="3"/>
      <c r="F77" s="3"/>
      <c r="G77" s="3"/>
      <c r="H77" s="3"/>
      <c r="I77" s="3"/>
      <c r="J77" s="3"/>
      <c r="K77" s="3"/>
      <c r="L77" s="3"/>
      <c r="M77" s="3"/>
      <c r="N77" s="3"/>
      <c r="O77" s="3"/>
      <c r="P77" s="3"/>
      <c r="Q77" s="3"/>
      <c r="R77" s="3"/>
      <c r="S77" s="3"/>
      <c r="T77" s="3"/>
      <c r="U77" s="3"/>
      <c r="V77" s="3"/>
      <c r="W77" s="3"/>
    </row>
    <row r="78" spans="1:23" ht="15.75" customHeight="1" x14ac:dyDescent="0.25">
      <c r="A78" s="3"/>
      <c r="B78" s="3"/>
      <c r="C78" s="3"/>
      <c r="D78" s="3"/>
      <c r="E78" s="3"/>
      <c r="F78" s="3"/>
      <c r="G78" s="3"/>
      <c r="H78" s="3"/>
      <c r="I78" s="3"/>
      <c r="J78" s="3"/>
      <c r="K78" s="3"/>
      <c r="L78" s="3"/>
      <c r="M78" s="3"/>
      <c r="N78" s="3"/>
      <c r="O78" s="3"/>
      <c r="P78" s="3"/>
      <c r="Q78" s="3"/>
      <c r="R78" s="3"/>
      <c r="S78" s="3"/>
      <c r="T78" s="3"/>
      <c r="U78" s="3"/>
      <c r="V78" s="3"/>
      <c r="W78" s="3"/>
    </row>
    <row r="79" spans="1:23" ht="15.75" customHeight="1" x14ac:dyDescent="0.25">
      <c r="A79" s="3"/>
      <c r="B79" s="3"/>
      <c r="C79" s="3"/>
      <c r="D79" s="3"/>
      <c r="E79" s="3"/>
      <c r="F79" s="3"/>
      <c r="G79" s="3"/>
      <c r="H79" s="3"/>
      <c r="I79" s="3"/>
      <c r="J79" s="3"/>
      <c r="K79" s="3"/>
      <c r="L79" s="3"/>
      <c r="M79" s="3"/>
      <c r="N79" s="3"/>
      <c r="O79" s="3"/>
      <c r="P79" s="3"/>
      <c r="Q79" s="3"/>
      <c r="R79" s="3"/>
      <c r="S79" s="3"/>
      <c r="T79" s="3"/>
      <c r="U79" s="3"/>
      <c r="V79" s="3"/>
      <c r="W79" s="3"/>
    </row>
    <row r="80" spans="1:23" ht="15.75" customHeight="1" x14ac:dyDescent="0.25">
      <c r="A80" s="3"/>
      <c r="B80" s="3"/>
      <c r="C80" s="3"/>
      <c r="D80" s="3"/>
      <c r="E80" s="3"/>
      <c r="F80" s="3"/>
      <c r="G80" s="3"/>
      <c r="H80" s="3"/>
      <c r="I80" s="3"/>
      <c r="J80" s="3"/>
      <c r="K80" s="3"/>
      <c r="L80" s="3"/>
      <c r="M80" s="3"/>
      <c r="N80" s="3"/>
      <c r="O80" s="3"/>
      <c r="P80" s="3"/>
      <c r="Q80" s="3"/>
      <c r="R80" s="3"/>
      <c r="S80" s="3"/>
      <c r="T80" s="3"/>
      <c r="U80" s="3"/>
      <c r="V80" s="3"/>
      <c r="W80" s="3"/>
    </row>
    <row r="81" spans="1:23" ht="15.75" customHeight="1" x14ac:dyDescent="0.25">
      <c r="A81" s="3"/>
      <c r="B81" s="3"/>
      <c r="C81" s="3"/>
      <c r="D81" s="3"/>
      <c r="E81" s="3"/>
      <c r="F81" s="3"/>
      <c r="G81" s="3"/>
      <c r="H81" s="3"/>
      <c r="I81" s="3"/>
      <c r="J81" s="3"/>
      <c r="K81" s="3"/>
      <c r="L81" s="3"/>
      <c r="M81" s="3"/>
      <c r="N81" s="3"/>
      <c r="O81" s="3"/>
      <c r="P81" s="3"/>
      <c r="Q81" s="3"/>
      <c r="R81" s="3"/>
      <c r="S81" s="3"/>
      <c r="T81" s="3"/>
      <c r="U81" s="3"/>
      <c r="V81" s="3"/>
      <c r="W81" s="3"/>
    </row>
    <row r="82" spans="1:23" ht="15.75" customHeight="1" x14ac:dyDescent="0.25">
      <c r="A82" s="3"/>
      <c r="B82" s="3"/>
      <c r="C82" s="3"/>
      <c r="D82" s="3"/>
      <c r="E82" s="3"/>
      <c r="F82" s="3"/>
      <c r="G82" s="3"/>
      <c r="H82" s="3"/>
      <c r="I82" s="3"/>
      <c r="J82" s="3"/>
      <c r="K82" s="3"/>
      <c r="L82" s="3"/>
      <c r="M82" s="3"/>
      <c r="N82" s="3"/>
      <c r="O82" s="3"/>
      <c r="P82" s="3"/>
      <c r="Q82" s="3"/>
      <c r="R82" s="3"/>
      <c r="S82" s="3"/>
      <c r="T82" s="3"/>
      <c r="U82" s="3"/>
      <c r="V82" s="3"/>
      <c r="W82" s="3"/>
    </row>
    <row r="83" spans="1:23" ht="15.75" customHeight="1" x14ac:dyDescent="0.25">
      <c r="A83" s="3"/>
      <c r="B83" s="3"/>
      <c r="C83" s="3"/>
      <c r="D83" s="3"/>
      <c r="E83" s="3"/>
      <c r="F83" s="3"/>
      <c r="G83" s="3"/>
      <c r="H83" s="3"/>
      <c r="I83" s="3"/>
      <c r="J83" s="3"/>
      <c r="K83" s="3"/>
      <c r="L83" s="3"/>
      <c r="M83" s="3"/>
      <c r="N83" s="3"/>
      <c r="O83" s="3"/>
      <c r="P83" s="3"/>
      <c r="Q83" s="3"/>
      <c r="R83" s="3"/>
      <c r="S83" s="3"/>
      <c r="T83" s="3"/>
      <c r="U83" s="3"/>
      <c r="V83" s="3"/>
      <c r="W83" s="3"/>
    </row>
    <row r="84" spans="1:23" ht="15.75" customHeight="1" x14ac:dyDescent="0.25">
      <c r="A84" s="3"/>
      <c r="B84" s="3"/>
      <c r="C84" s="3"/>
      <c r="D84" s="3"/>
      <c r="E84" s="3"/>
      <c r="F84" s="3"/>
      <c r="G84" s="3"/>
      <c r="H84" s="3"/>
      <c r="I84" s="3"/>
      <c r="J84" s="3"/>
      <c r="K84" s="3"/>
      <c r="L84" s="3"/>
      <c r="M84" s="3"/>
      <c r="N84" s="3"/>
      <c r="O84" s="3"/>
      <c r="P84" s="3"/>
      <c r="Q84" s="3"/>
      <c r="R84" s="3"/>
      <c r="S84" s="3"/>
      <c r="T84" s="3"/>
      <c r="U84" s="3"/>
      <c r="V84" s="3"/>
      <c r="W84" s="3"/>
    </row>
    <row r="85" spans="1:23" ht="15.75" customHeight="1" x14ac:dyDescent="0.25">
      <c r="A85" s="3"/>
      <c r="B85" s="3"/>
      <c r="C85" s="3"/>
      <c r="D85" s="3"/>
      <c r="E85" s="3"/>
      <c r="F85" s="3"/>
      <c r="G85" s="3"/>
      <c r="H85" s="3"/>
      <c r="I85" s="3"/>
      <c r="J85" s="3"/>
      <c r="K85" s="3"/>
      <c r="L85" s="3"/>
      <c r="M85" s="3"/>
      <c r="N85" s="3"/>
      <c r="O85" s="3"/>
      <c r="P85" s="3"/>
      <c r="Q85" s="3"/>
      <c r="R85" s="3"/>
      <c r="S85" s="3"/>
      <c r="T85" s="3"/>
      <c r="U85" s="3"/>
      <c r="V85" s="3"/>
      <c r="W85" s="3"/>
    </row>
    <row r="86" spans="1:23" ht="15.75" customHeight="1" x14ac:dyDescent="0.25">
      <c r="A86" s="3"/>
      <c r="B86" s="3"/>
      <c r="C86" s="3"/>
      <c r="D86" s="3"/>
      <c r="E86" s="3"/>
      <c r="F86" s="3"/>
      <c r="G86" s="3"/>
      <c r="H86" s="3"/>
      <c r="I86" s="3"/>
      <c r="J86" s="3"/>
      <c r="K86" s="3"/>
      <c r="L86" s="3"/>
      <c r="M86" s="3"/>
      <c r="N86" s="3"/>
      <c r="O86" s="3"/>
      <c r="P86" s="3"/>
      <c r="Q86" s="3"/>
      <c r="R86" s="3"/>
      <c r="S86" s="3"/>
      <c r="T86" s="3"/>
      <c r="U86" s="3"/>
      <c r="V86" s="3"/>
      <c r="W86" s="3"/>
    </row>
    <row r="87" spans="1:23" ht="15.75" customHeight="1" x14ac:dyDescent="0.25">
      <c r="A87" s="3"/>
      <c r="B87" s="3"/>
      <c r="C87" s="3"/>
      <c r="D87" s="3"/>
      <c r="E87" s="3"/>
      <c r="F87" s="3"/>
      <c r="G87" s="3"/>
      <c r="H87" s="3"/>
      <c r="I87" s="3"/>
      <c r="J87" s="3"/>
      <c r="K87" s="3"/>
      <c r="L87" s="3"/>
      <c r="M87" s="3"/>
      <c r="N87" s="3"/>
      <c r="O87" s="3"/>
      <c r="P87" s="3"/>
      <c r="Q87" s="3"/>
      <c r="R87" s="3"/>
      <c r="S87" s="3"/>
      <c r="T87" s="3"/>
      <c r="U87" s="3"/>
      <c r="V87" s="3"/>
      <c r="W87" s="3"/>
    </row>
    <row r="88" spans="1:23" ht="15.75" customHeight="1" x14ac:dyDescent="0.25">
      <c r="A88" s="3"/>
      <c r="B88" s="3"/>
      <c r="C88" s="3"/>
      <c r="D88" s="3"/>
      <c r="E88" s="3"/>
      <c r="F88" s="3"/>
      <c r="G88" s="3"/>
      <c r="H88" s="3"/>
      <c r="I88" s="3"/>
      <c r="J88" s="3"/>
      <c r="K88" s="3"/>
      <c r="L88" s="3"/>
      <c r="M88" s="3"/>
      <c r="N88" s="3"/>
      <c r="O88" s="3"/>
      <c r="P88" s="3"/>
      <c r="Q88" s="3"/>
      <c r="R88" s="3"/>
      <c r="S88" s="3"/>
      <c r="T88" s="3"/>
      <c r="U88" s="3"/>
      <c r="V88" s="3"/>
      <c r="W88" s="3"/>
    </row>
    <row r="89" spans="1:23" ht="15.75" customHeight="1" x14ac:dyDescent="0.25">
      <c r="A89" s="3"/>
      <c r="B89" s="3"/>
      <c r="C89" s="3"/>
      <c r="D89" s="3"/>
      <c r="E89" s="3"/>
      <c r="F89" s="3"/>
      <c r="G89" s="3"/>
      <c r="H89" s="3"/>
      <c r="I89" s="3"/>
      <c r="J89" s="3"/>
      <c r="K89" s="3"/>
      <c r="L89" s="3"/>
      <c r="M89" s="3"/>
      <c r="N89" s="3"/>
      <c r="O89" s="3"/>
      <c r="P89" s="3"/>
      <c r="Q89" s="3"/>
      <c r="R89" s="3"/>
      <c r="S89" s="3"/>
      <c r="T89" s="3"/>
      <c r="U89" s="3"/>
      <c r="V89" s="3"/>
      <c r="W89" s="3"/>
    </row>
    <row r="90" spans="1:23" ht="15.75" customHeight="1" x14ac:dyDescent="0.25">
      <c r="A90" s="3"/>
      <c r="B90" s="3"/>
      <c r="C90" s="3"/>
      <c r="D90" s="3"/>
      <c r="E90" s="3"/>
      <c r="F90" s="3"/>
      <c r="G90" s="3"/>
      <c r="H90" s="3"/>
      <c r="I90" s="3"/>
      <c r="J90" s="3"/>
      <c r="K90" s="3"/>
      <c r="L90" s="3"/>
      <c r="M90" s="3"/>
      <c r="N90" s="3"/>
      <c r="O90" s="3"/>
      <c r="P90" s="3"/>
      <c r="Q90" s="3"/>
      <c r="R90" s="3"/>
      <c r="S90" s="3"/>
      <c r="T90" s="3"/>
      <c r="U90" s="3"/>
      <c r="V90" s="3"/>
      <c r="W90" s="3"/>
    </row>
    <row r="91" spans="1:23" ht="15.75" customHeight="1" x14ac:dyDescent="0.25">
      <c r="A91" s="3"/>
      <c r="B91" s="3"/>
      <c r="C91" s="3"/>
      <c r="D91" s="3"/>
      <c r="E91" s="3"/>
      <c r="F91" s="3"/>
      <c r="G91" s="3"/>
      <c r="H91" s="3"/>
      <c r="I91" s="3"/>
      <c r="J91" s="3"/>
      <c r="K91" s="3"/>
      <c r="L91" s="3"/>
      <c r="M91" s="3"/>
      <c r="N91" s="3"/>
      <c r="O91" s="3"/>
      <c r="P91" s="3"/>
      <c r="Q91" s="3"/>
      <c r="R91" s="3"/>
      <c r="S91" s="3"/>
      <c r="T91" s="3"/>
      <c r="U91" s="3"/>
      <c r="V91" s="3"/>
      <c r="W91" s="3"/>
    </row>
    <row r="92" spans="1:23" ht="15.75" customHeight="1" x14ac:dyDescent="0.25">
      <c r="A92" s="3"/>
      <c r="B92" s="3"/>
      <c r="C92" s="3"/>
      <c r="D92" s="3"/>
      <c r="E92" s="3"/>
      <c r="F92" s="3"/>
      <c r="G92" s="3"/>
      <c r="H92" s="3"/>
      <c r="I92" s="3"/>
      <c r="J92" s="3"/>
      <c r="K92" s="3"/>
      <c r="L92" s="3"/>
      <c r="M92" s="3"/>
      <c r="N92" s="3"/>
      <c r="O92" s="3"/>
      <c r="P92" s="3"/>
      <c r="Q92" s="3"/>
      <c r="R92" s="3"/>
      <c r="S92" s="3"/>
      <c r="T92" s="3"/>
      <c r="U92" s="3"/>
      <c r="V92" s="3"/>
      <c r="W92" s="3"/>
    </row>
    <row r="93" spans="1:23" ht="15.75" customHeight="1" x14ac:dyDescent="0.25">
      <c r="A93" s="3"/>
      <c r="B93" s="3"/>
      <c r="C93" s="3"/>
      <c r="D93" s="3"/>
      <c r="E93" s="3"/>
      <c r="F93" s="3"/>
      <c r="G93" s="3"/>
      <c r="H93" s="3"/>
      <c r="I93" s="3"/>
      <c r="J93" s="3"/>
      <c r="K93" s="3"/>
      <c r="L93" s="3"/>
      <c r="M93" s="3"/>
      <c r="N93" s="3"/>
      <c r="O93" s="3"/>
      <c r="P93" s="3"/>
      <c r="Q93" s="3"/>
      <c r="R93" s="3"/>
      <c r="S93" s="3"/>
      <c r="T93" s="3"/>
      <c r="U93" s="3"/>
      <c r="V93" s="3"/>
      <c r="W93" s="3"/>
    </row>
    <row r="94" spans="1:23" ht="15.75" customHeight="1" x14ac:dyDescent="0.25">
      <c r="A94" s="3"/>
      <c r="B94" s="3"/>
      <c r="C94" s="3"/>
      <c r="D94" s="3"/>
      <c r="E94" s="3"/>
      <c r="F94" s="3"/>
      <c r="G94" s="3"/>
      <c r="H94" s="3"/>
      <c r="I94" s="3"/>
      <c r="J94" s="3"/>
      <c r="K94" s="3"/>
      <c r="L94" s="3"/>
      <c r="M94" s="3"/>
      <c r="N94" s="3"/>
      <c r="O94" s="3"/>
      <c r="P94" s="3"/>
      <c r="Q94" s="3"/>
      <c r="R94" s="3"/>
      <c r="S94" s="3"/>
      <c r="T94" s="3"/>
      <c r="U94" s="3"/>
      <c r="V94" s="3"/>
      <c r="W94" s="3"/>
    </row>
    <row r="95" spans="1:23" ht="15.75" customHeight="1" x14ac:dyDescent="0.25">
      <c r="A95" s="3"/>
      <c r="B95" s="3"/>
      <c r="C95" s="3"/>
      <c r="D95" s="3"/>
      <c r="E95" s="3"/>
      <c r="F95" s="3"/>
      <c r="G95" s="3"/>
      <c r="H95" s="3"/>
      <c r="I95" s="3"/>
      <c r="J95" s="3"/>
      <c r="K95" s="3"/>
      <c r="L95" s="3"/>
      <c r="M95" s="3"/>
      <c r="N95" s="3"/>
      <c r="O95" s="3"/>
      <c r="P95" s="3"/>
      <c r="Q95" s="3"/>
      <c r="R95" s="3"/>
      <c r="S95" s="3"/>
      <c r="T95" s="3"/>
      <c r="U95" s="3"/>
      <c r="V95" s="3"/>
      <c r="W95" s="3"/>
    </row>
    <row r="96" spans="1:23" ht="15.75" customHeight="1" x14ac:dyDescent="0.25">
      <c r="A96" s="3"/>
      <c r="B96" s="3"/>
      <c r="C96" s="3"/>
      <c r="D96" s="3"/>
      <c r="E96" s="3"/>
      <c r="F96" s="3"/>
      <c r="G96" s="3"/>
      <c r="H96" s="3"/>
      <c r="I96" s="3"/>
      <c r="J96" s="3"/>
      <c r="K96" s="3"/>
      <c r="L96" s="3"/>
      <c r="M96" s="3"/>
      <c r="N96" s="3"/>
      <c r="O96" s="3"/>
      <c r="P96" s="3"/>
      <c r="Q96" s="3"/>
      <c r="R96" s="3"/>
      <c r="S96" s="3"/>
      <c r="T96" s="3"/>
      <c r="U96" s="3"/>
      <c r="V96" s="3"/>
      <c r="W96" s="3"/>
    </row>
    <row r="97" spans="1:23" ht="15.75" customHeight="1" x14ac:dyDescent="0.25">
      <c r="A97" s="3"/>
      <c r="B97" s="3"/>
      <c r="C97" s="3"/>
      <c r="D97" s="3"/>
      <c r="E97" s="3"/>
      <c r="F97" s="3"/>
      <c r="G97" s="3"/>
      <c r="H97" s="3"/>
      <c r="I97" s="3"/>
      <c r="J97" s="3"/>
      <c r="K97" s="3"/>
      <c r="L97" s="3"/>
      <c r="M97" s="3"/>
      <c r="N97" s="3"/>
      <c r="O97" s="3"/>
      <c r="P97" s="3"/>
      <c r="Q97" s="3"/>
      <c r="R97" s="3"/>
      <c r="S97" s="3"/>
      <c r="T97" s="3"/>
      <c r="U97" s="3"/>
      <c r="V97" s="3"/>
      <c r="W97" s="3"/>
    </row>
    <row r="98" spans="1:23" ht="15.75" customHeight="1" x14ac:dyDescent="0.25">
      <c r="A98" s="3"/>
      <c r="B98" s="3"/>
      <c r="C98" s="3"/>
      <c r="D98" s="3"/>
      <c r="E98" s="3"/>
      <c r="F98" s="3"/>
      <c r="G98" s="3"/>
      <c r="H98" s="3"/>
      <c r="I98" s="3"/>
      <c r="J98" s="3"/>
      <c r="K98" s="3"/>
      <c r="L98" s="3"/>
      <c r="M98" s="3"/>
      <c r="N98" s="3"/>
      <c r="O98" s="3"/>
      <c r="P98" s="3"/>
      <c r="Q98" s="3"/>
      <c r="R98" s="3"/>
      <c r="S98" s="3"/>
      <c r="T98" s="3"/>
      <c r="U98" s="3"/>
      <c r="V98" s="3"/>
      <c r="W98" s="3"/>
    </row>
    <row r="99" spans="1:23" ht="15.75" customHeight="1" x14ac:dyDescent="0.25">
      <c r="A99" s="3"/>
      <c r="B99" s="3"/>
      <c r="C99" s="3"/>
      <c r="D99" s="3"/>
      <c r="E99" s="3"/>
      <c r="F99" s="3"/>
      <c r="G99" s="3"/>
      <c r="H99" s="3"/>
      <c r="I99" s="3"/>
      <c r="J99" s="3"/>
      <c r="K99" s="3"/>
      <c r="L99" s="3"/>
      <c r="M99" s="3"/>
      <c r="N99" s="3"/>
      <c r="O99" s="3"/>
      <c r="P99" s="3"/>
      <c r="Q99" s="3"/>
      <c r="R99" s="3"/>
      <c r="S99" s="3"/>
      <c r="T99" s="3"/>
      <c r="U99" s="3"/>
      <c r="V99" s="3"/>
      <c r="W99" s="3"/>
    </row>
    <row r="100" spans="1:23"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row>
    <row r="101" spans="1:23"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row>
    <row r="102" spans="1:23"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row>
    <row r="103" spans="1:23"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row>
    <row r="104" spans="1:23"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row>
    <row r="105" spans="1:23"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row>
    <row r="106" spans="1:23"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row>
    <row r="107" spans="1:23"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row>
    <row r="108" spans="1:23"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row>
    <row r="109" spans="1:23"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row>
    <row r="110" spans="1:23"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row>
    <row r="111" spans="1:23"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row>
    <row r="112" spans="1:23"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row>
    <row r="113" spans="1:23"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row>
    <row r="114" spans="1:23"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row>
    <row r="115" spans="1:23"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row>
    <row r="116" spans="1:23"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row>
    <row r="117" spans="1:23"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row>
    <row r="118" spans="1:23"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row>
    <row r="119" spans="1:23"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row>
    <row r="120" spans="1:23"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row>
    <row r="121" spans="1:23"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row>
    <row r="122" spans="1:23"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row>
    <row r="123" spans="1:23"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row>
    <row r="124" spans="1:23"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row>
    <row r="125" spans="1:23"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row>
    <row r="126" spans="1:23"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row>
    <row r="127" spans="1:23"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row>
    <row r="128" spans="1:23"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row>
    <row r="129" spans="1:23"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row>
    <row r="130" spans="1:23"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row>
    <row r="131" spans="1:23"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row>
    <row r="132" spans="1:23"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row>
    <row r="133" spans="1:23"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row>
    <row r="134" spans="1:23"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row>
    <row r="135" spans="1:23"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row>
    <row r="136" spans="1:23"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row>
    <row r="137" spans="1:23"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row>
    <row r="138" spans="1:23"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row>
    <row r="139" spans="1:23"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row>
    <row r="140" spans="1:23"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row>
    <row r="141" spans="1:23"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row>
    <row r="142" spans="1:23"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row>
    <row r="143" spans="1:23"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row>
    <row r="144" spans="1:23"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row>
    <row r="145" spans="1:23"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row>
    <row r="146" spans="1:23"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row>
    <row r="147" spans="1:23"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row>
    <row r="148" spans="1:23"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row>
    <row r="149" spans="1:23"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row>
    <row r="150" spans="1:23"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row>
    <row r="151" spans="1:23"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row>
    <row r="152" spans="1:23"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row>
    <row r="153" spans="1:23"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row>
    <row r="154" spans="1:23"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row>
    <row r="155" spans="1:23"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row>
    <row r="156" spans="1:23"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row>
    <row r="157" spans="1:23"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row>
    <row r="158" spans="1:23"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row>
    <row r="159" spans="1:23"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row>
    <row r="160" spans="1:23"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row>
    <row r="161" spans="1:23"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row>
    <row r="162" spans="1:23"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row>
    <row r="163" spans="1:23"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row>
    <row r="164" spans="1:23"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row>
    <row r="165" spans="1:23"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row>
    <row r="166" spans="1:23"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row>
    <row r="167" spans="1:23"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row>
    <row r="168" spans="1:23"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row>
    <row r="169" spans="1:23"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row>
    <row r="170" spans="1:23"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row>
    <row r="171" spans="1:23"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row>
    <row r="172" spans="1:23"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row>
    <row r="173" spans="1:23"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row>
    <row r="174" spans="1:23"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row>
    <row r="175" spans="1:23"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row>
    <row r="176" spans="1:23"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row>
    <row r="177" spans="1:23"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row>
    <row r="178" spans="1:23"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row>
    <row r="179" spans="1:23"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row>
    <row r="180" spans="1:23"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row>
    <row r="181" spans="1:23"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row>
    <row r="182" spans="1:23"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row>
    <row r="183" spans="1:23"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row>
    <row r="184" spans="1:23"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row>
    <row r="185" spans="1:23"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row>
    <row r="186" spans="1:23"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row>
    <row r="187" spans="1:23"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row>
    <row r="188" spans="1:23"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row>
    <row r="189" spans="1:23"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row>
    <row r="190" spans="1:23"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row>
    <row r="191" spans="1:23"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row>
    <row r="192" spans="1:23"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row>
    <row r="193" spans="1:23"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row>
    <row r="194" spans="1:23"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row>
    <row r="195" spans="1:23"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row>
    <row r="196" spans="1:23"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row>
    <row r="197" spans="1:23"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row>
    <row r="198" spans="1:23"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row>
    <row r="199" spans="1:23"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row>
    <row r="200" spans="1:23"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row>
    <row r="201" spans="1:23"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row>
    <row r="202" spans="1:23"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row>
    <row r="203" spans="1:23"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row>
    <row r="204" spans="1:23"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row>
    <row r="205" spans="1:23"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row>
    <row r="206" spans="1:23"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row>
    <row r="207" spans="1:23"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row>
    <row r="208" spans="1:23"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row>
    <row r="209" spans="1:23"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row>
    <row r="210" spans="1:23"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row>
    <row r="211" spans="1:23"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row>
    <row r="212" spans="1:23"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row>
    <row r="213" spans="1:23"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row>
    <row r="214" spans="1:23"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row>
    <row r="215" spans="1:23"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row>
    <row r="216" spans="1:23"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row>
    <row r="217" spans="1:23"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row>
    <row r="218" spans="1:23"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row>
    <row r="219" spans="1:23"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row>
    <row r="220" spans="1:23"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row>
    <row r="221" spans="1:23"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row>
    <row r="222" spans="1:23"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row>
    <row r="223" spans="1:23"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row>
    <row r="224" spans="1:23"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row>
    <row r="225" spans="1:23"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row>
    <row r="226" spans="1:23"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row>
    <row r="227" spans="1:23"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row>
    <row r="228" spans="1:23"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row>
    <row r="229" spans="1:23"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row>
    <row r="230" spans="1:23"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row>
    <row r="231" spans="1:23"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row>
    <row r="232" spans="1:23"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row>
    <row r="233" spans="1:23"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row>
    <row r="234" spans="1:23"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row>
    <row r="235" spans="1:23"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row>
    <row r="236" spans="1:23"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row>
    <row r="237" spans="1:23"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row>
    <row r="238" spans="1:23"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row>
    <row r="239" spans="1:23" ht="15.75" customHeight="1" x14ac:dyDescent="0.25">
      <c r="E239" s="3"/>
      <c r="G239" s="3"/>
      <c r="K239" s="3"/>
      <c r="Q239" s="3"/>
      <c r="U239" s="3"/>
    </row>
    <row r="240" spans="1:23" ht="15.75" customHeight="1" x14ac:dyDescent="0.25">
      <c r="E240" s="3"/>
      <c r="G240" s="3"/>
      <c r="K240" s="3"/>
      <c r="Q240" s="3"/>
      <c r="U240" s="3"/>
    </row>
    <row r="241" spans="5:21" ht="15.75" customHeight="1" x14ac:dyDescent="0.25">
      <c r="E241" s="3"/>
      <c r="G241" s="3"/>
      <c r="K241" s="3"/>
      <c r="Q241" s="3"/>
      <c r="U241" s="3"/>
    </row>
    <row r="242" spans="5:21" ht="15.75" customHeight="1" x14ac:dyDescent="0.25">
      <c r="E242" s="3"/>
      <c r="G242" s="3"/>
      <c r="K242" s="3"/>
      <c r="Q242" s="3"/>
      <c r="U242" s="3"/>
    </row>
    <row r="243" spans="5:21" ht="15.75" customHeight="1" x14ac:dyDescent="0.25">
      <c r="E243" s="3"/>
      <c r="G243" s="3"/>
      <c r="K243" s="3"/>
      <c r="Q243" s="3"/>
      <c r="U243" s="3"/>
    </row>
    <row r="244" spans="5:21" ht="15.75" customHeight="1" x14ac:dyDescent="0.25">
      <c r="E244" s="3"/>
      <c r="G244" s="3"/>
      <c r="K244" s="3"/>
      <c r="Q244" s="3"/>
      <c r="U244" s="3"/>
    </row>
    <row r="245" spans="5:21" ht="15.75" customHeight="1" x14ac:dyDescent="0.25">
      <c r="E245" s="3"/>
      <c r="G245" s="3"/>
      <c r="K245" s="3"/>
      <c r="Q245" s="3"/>
      <c r="U245" s="3"/>
    </row>
    <row r="246" spans="5:21" ht="15.75" customHeight="1" x14ac:dyDescent="0.25">
      <c r="E246" s="3"/>
      <c r="G246" s="3"/>
      <c r="K246" s="3"/>
      <c r="Q246" s="3"/>
      <c r="U246" s="3"/>
    </row>
    <row r="247" spans="5:21" ht="15.75" customHeight="1" x14ac:dyDescent="0.25">
      <c r="E247" s="3"/>
      <c r="G247" s="3"/>
      <c r="K247" s="3"/>
      <c r="Q247" s="3"/>
      <c r="U247" s="3"/>
    </row>
    <row r="248" spans="5:21" ht="15.75" customHeight="1" x14ac:dyDescent="0.25">
      <c r="E248" s="3"/>
      <c r="G248" s="3"/>
      <c r="K248" s="3"/>
      <c r="Q248" s="3"/>
      <c r="U248" s="3"/>
    </row>
    <row r="249" spans="5:21" ht="15.75" customHeight="1" x14ac:dyDescent="0.25">
      <c r="E249" s="3"/>
      <c r="G249" s="3"/>
      <c r="K249" s="3"/>
      <c r="Q249" s="3"/>
      <c r="U249" s="3"/>
    </row>
    <row r="250" spans="5:21" ht="15.75" customHeight="1" x14ac:dyDescent="0.25">
      <c r="E250" s="3"/>
      <c r="G250" s="3"/>
      <c r="K250" s="3"/>
      <c r="Q250" s="3"/>
      <c r="U250" s="3"/>
    </row>
    <row r="251" spans="5:21" ht="15.75" customHeight="1" x14ac:dyDescent="0.25">
      <c r="E251" s="3"/>
      <c r="G251" s="3"/>
      <c r="K251" s="3"/>
      <c r="Q251" s="3"/>
      <c r="U251" s="3"/>
    </row>
    <row r="252" spans="5:21" ht="15.75" customHeight="1" x14ac:dyDescent="0.25">
      <c r="E252" s="3"/>
      <c r="G252" s="3"/>
      <c r="K252" s="3"/>
      <c r="Q252" s="3"/>
      <c r="U252" s="3"/>
    </row>
    <row r="253" spans="5:21" ht="15.75" customHeight="1" x14ac:dyDescent="0.25">
      <c r="E253" s="3"/>
      <c r="G253" s="3"/>
      <c r="K253" s="3"/>
      <c r="Q253" s="3"/>
      <c r="U253" s="3"/>
    </row>
    <row r="254" spans="5:21" ht="15.75" customHeight="1" x14ac:dyDescent="0.25">
      <c r="E254" s="3"/>
      <c r="G254" s="3"/>
      <c r="K254" s="3"/>
      <c r="Q254" s="3"/>
      <c r="U254" s="3"/>
    </row>
    <row r="255" spans="5:21" ht="15.75" customHeight="1" x14ac:dyDescent="0.25">
      <c r="E255" s="3"/>
      <c r="G255" s="3"/>
      <c r="K255" s="3"/>
      <c r="Q255" s="3"/>
      <c r="U255" s="3"/>
    </row>
    <row r="256" spans="5:21" ht="15.75" customHeight="1" x14ac:dyDescent="0.25">
      <c r="E256" s="3"/>
      <c r="G256" s="3"/>
      <c r="K256" s="3"/>
      <c r="Q256" s="3"/>
      <c r="U256" s="3"/>
    </row>
    <row r="257" spans="5:21" ht="15.75" customHeight="1" x14ac:dyDescent="0.25">
      <c r="E257" s="3"/>
      <c r="G257" s="3"/>
      <c r="K257" s="3"/>
      <c r="Q257" s="3"/>
      <c r="U257" s="3"/>
    </row>
    <row r="258" spans="5:21" ht="15.75" customHeight="1" x14ac:dyDescent="0.25">
      <c r="E258" s="3"/>
      <c r="G258" s="3"/>
      <c r="K258" s="3"/>
      <c r="Q258" s="3"/>
      <c r="U258" s="3"/>
    </row>
    <row r="259" spans="5:21" ht="15.75" customHeight="1" x14ac:dyDescent="0.25">
      <c r="E259" s="3"/>
      <c r="G259" s="3"/>
      <c r="K259" s="3"/>
      <c r="Q259" s="3"/>
      <c r="U259" s="3"/>
    </row>
    <row r="260" spans="5:21" ht="15.75" customHeight="1" x14ac:dyDescent="0.25">
      <c r="E260" s="3"/>
      <c r="G260" s="3"/>
      <c r="K260" s="3"/>
      <c r="Q260" s="3"/>
      <c r="U260" s="3"/>
    </row>
    <row r="261" spans="5:21" ht="15.75" customHeight="1" x14ac:dyDescent="0.25">
      <c r="E261" s="3"/>
      <c r="G261" s="3"/>
      <c r="K261" s="3"/>
      <c r="Q261" s="3"/>
      <c r="U261" s="3"/>
    </row>
    <row r="262" spans="5:21" ht="15.75" customHeight="1" x14ac:dyDescent="0.25">
      <c r="E262" s="3"/>
      <c r="G262" s="3"/>
      <c r="K262" s="3"/>
      <c r="Q262" s="3"/>
      <c r="U262" s="3"/>
    </row>
    <row r="263" spans="5:21" ht="15.75" customHeight="1" x14ac:dyDescent="0.25">
      <c r="E263" s="3"/>
      <c r="G263" s="3"/>
      <c r="K263" s="3"/>
      <c r="Q263" s="3"/>
      <c r="U263" s="3"/>
    </row>
    <row r="264" spans="5:21" ht="15.75" customHeight="1" x14ac:dyDescent="0.25">
      <c r="E264" s="3"/>
      <c r="G264" s="3"/>
      <c r="K264" s="3"/>
      <c r="Q264" s="3"/>
      <c r="U264" s="3"/>
    </row>
    <row r="265" spans="5:21" ht="15.75" customHeight="1" x14ac:dyDescent="0.25">
      <c r="E265" s="3"/>
      <c r="G265" s="3"/>
      <c r="K265" s="3"/>
      <c r="Q265" s="3"/>
      <c r="U265" s="3"/>
    </row>
    <row r="266" spans="5:21" ht="15.75" customHeight="1" x14ac:dyDescent="0.25">
      <c r="E266" s="3"/>
      <c r="G266" s="3"/>
      <c r="K266" s="3"/>
      <c r="Q266" s="3"/>
      <c r="U266" s="3"/>
    </row>
    <row r="267" spans="5:21" ht="15.75" customHeight="1" x14ac:dyDescent="0.25">
      <c r="E267" s="3"/>
      <c r="G267" s="3"/>
      <c r="K267" s="3"/>
      <c r="Q267" s="3"/>
      <c r="U267" s="3"/>
    </row>
    <row r="268" spans="5:21" ht="15.75" customHeight="1" x14ac:dyDescent="0.25">
      <c r="E268" s="3"/>
      <c r="G268" s="3"/>
      <c r="K268" s="3"/>
      <c r="Q268" s="3"/>
      <c r="U268" s="3"/>
    </row>
    <row r="269" spans="5:21" ht="15.75" customHeight="1" x14ac:dyDescent="0.25">
      <c r="E269" s="3"/>
      <c r="G269" s="3"/>
      <c r="K269" s="3"/>
      <c r="Q269" s="3"/>
      <c r="U269" s="3"/>
    </row>
    <row r="270" spans="5:21" ht="15.75" customHeight="1" x14ac:dyDescent="0.25">
      <c r="E270" s="3"/>
      <c r="G270" s="3"/>
      <c r="K270" s="3"/>
      <c r="Q270" s="3"/>
      <c r="U270" s="3"/>
    </row>
    <row r="271" spans="5:21" ht="15.75" customHeight="1" x14ac:dyDescent="0.25">
      <c r="E271" s="3"/>
      <c r="G271" s="3"/>
      <c r="K271" s="3"/>
      <c r="Q271" s="3"/>
      <c r="U271" s="3"/>
    </row>
    <row r="272" spans="5:21" ht="15.75" customHeight="1" x14ac:dyDescent="0.25">
      <c r="E272" s="3"/>
      <c r="G272" s="3"/>
      <c r="K272" s="3"/>
      <c r="Q272" s="3"/>
      <c r="U272" s="3"/>
    </row>
    <row r="273" spans="5:21" ht="15.75" customHeight="1" x14ac:dyDescent="0.25">
      <c r="E273" s="3"/>
      <c r="G273" s="3"/>
      <c r="K273" s="3"/>
      <c r="Q273" s="3"/>
      <c r="U273" s="3"/>
    </row>
    <row r="274" spans="5:21" ht="15.75" customHeight="1" x14ac:dyDescent="0.25">
      <c r="E274" s="3"/>
      <c r="G274" s="3"/>
      <c r="K274" s="3"/>
      <c r="Q274" s="3"/>
      <c r="U274" s="3"/>
    </row>
    <row r="275" spans="5:21" ht="15.75" customHeight="1" x14ac:dyDescent="0.25">
      <c r="E275" s="3"/>
      <c r="G275" s="3"/>
      <c r="K275" s="3"/>
      <c r="Q275" s="3"/>
      <c r="U275" s="3"/>
    </row>
    <row r="276" spans="5:21" ht="15.75" customHeight="1" x14ac:dyDescent="0.25">
      <c r="E276" s="3"/>
      <c r="G276" s="3"/>
      <c r="K276" s="3"/>
      <c r="Q276" s="3"/>
      <c r="U276" s="3"/>
    </row>
    <row r="277" spans="5:21" ht="15.75" customHeight="1" x14ac:dyDescent="0.25">
      <c r="E277" s="3"/>
      <c r="G277" s="3"/>
      <c r="K277" s="3"/>
      <c r="Q277" s="3"/>
      <c r="U277" s="3"/>
    </row>
    <row r="278" spans="5:21" ht="15.75" customHeight="1" x14ac:dyDescent="0.25">
      <c r="E278" s="3"/>
      <c r="G278" s="3"/>
      <c r="K278" s="3"/>
      <c r="Q278" s="3"/>
      <c r="U278" s="3"/>
    </row>
    <row r="279" spans="5:21" ht="15.75" customHeight="1" x14ac:dyDescent="0.25">
      <c r="E279" s="3"/>
      <c r="G279" s="3"/>
      <c r="K279" s="3"/>
      <c r="Q279" s="3"/>
      <c r="U279" s="3"/>
    </row>
    <row r="280" spans="5:21" ht="15.75" customHeight="1" x14ac:dyDescent="0.25">
      <c r="E280" s="3"/>
      <c r="G280" s="3"/>
      <c r="K280" s="3"/>
      <c r="Q280" s="3"/>
      <c r="U280" s="3"/>
    </row>
    <row r="281" spans="5:21" ht="15.75" customHeight="1" x14ac:dyDescent="0.25">
      <c r="E281" s="3"/>
      <c r="G281" s="3"/>
      <c r="K281" s="3"/>
      <c r="Q281" s="3"/>
      <c r="U281" s="3"/>
    </row>
    <row r="282" spans="5:21" ht="15.75" customHeight="1" x14ac:dyDescent="0.25">
      <c r="E282" s="3"/>
      <c r="G282" s="3"/>
      <c r="K282" s="3"/>
      <c r="Q282" s="3"/>
      <c r="U282" s="3"/>
    </row>
    <row r="283" spans="5:21" ht="15.75" customHeight="1" x14ac:dyDescent="0.25">
      <c r="E283" s="3"/>
      <c r="G283" s="3"/>
      <c r="K283" s="3"/>
      <c r="Q283" s="3"/>
      <c r="U283" s="3"/>
    </row>
    <row r="284" spans="5:21" ht="15.75" customHeight="1" x14ac:dyDescent="0.25">
      <c r="E284" s="3"/>
      <c r="G284" s="3"/>
      <c r="K284" s="3"/>
      <c r="Q284" s="3"/>
      <c r="U284" s="3"/>
    </row>
    <row r="285" spans="5:21" ht="15.75" customHeight="1" x14ac:dyDescent="0.25">
      <c r="E285" s="3"/>
      <c r="G285" s="3"/>
      <c r="K285" s="3"/>
      <c r="Q285" s="3"/>
      <c r="U285" s="3"/>
    </row>
    <row r="286" spans="5:21" ht="15.75" customHeight="1" x14ac:dyDescent="0.25">
      <c r="E286" s="3"/>
      <c r="G286" s="3"/>
      <c r="K286" s="3"/>
      <c r="Q286" s="3"/>
      <c r="U286" s="3"/>
    </row>
    <row r="287" spans="5:21" ht="15.75" customHeight="1" x14ac:dyDescent="0.25">
      <c r="E287" s="3"/>
      <c r="G287" s="3"/>
      <c r="K287" s="3"/>
      <c r="Q287" s="3"/>
      <c r="U287" s="3"/>
    </row>
    <row r="288" spans="5:21" ht="15.75" customHeight="1" x14ac:dyDescent="0.25">
      <c r="E288" s="3"/>
      <c r="G288" s="3"/>
      <c r="K288" s="3"/>
      <c r="Q288" s="3"/>
      <c r="U288" s="3"/>
    </row>
    <row r="289" spans="5:21" ht="15.75" customHeight="1" x14ac:dyDescent="0.25">
      <c r="E289" s="3"/>
      <c r="G289" s="3"/>
      <c r="K289" s="3"/>
      <c r="Q289" s="3"/>
      <c r="U289" s="3"/>
    </row>
    <row r="290" spans="5:21" ht="15.75" customHeight="1" x14ac:dyDescent="0.25">
      <c r="E290" s="3"/>
      <c r="G290" s="3"/>
      <c r="K290" s="3"/>
      <c r="Q290" s="3"/>
      <c r="U290" s="3"/>
    </row>
    <row r="291" spans="5:21" ht="15.75" customHeight="1" x14ac:dyDescent="0.25">
      <c r="E291" s="3"/>
      <c r="G291" s="3"/>
      <c r="K291" s="3"/>
      <c r="Q291" s="3"/>
      <c r="U291" s="3"/>
    </row>
    <row r="292" spans="5:21" ht="15.75" customHeight="1" x14ac:dyDescent="0.25">
      <c r="E292" s="3"/>
      <c r="G292" s="3"/>
      <c r="K292" s="3"/>
      <c r="Q292" s="3"/>
      <c r="U292" s="3"/>
    </row>
    <row r="293" spans="5:21" ht="15.75" customHeight="1" x14ac:dyDescent="0.25">
      <c r="E293" s="3"/>
      <c r="G293" s="3"/>
      <c r="K293" s="3"/>
      <c r="Q293" s="3"/>
      <c r="U293" s="3"/>
    </row>
    <row r="294" spans="5:21" ht="15.75" customHeight="1" x14ac:dyDescent="0.25">
      <c r="E294" s="3"/>
      <c r="G294" s="3"/>
      <c r="K294" s="3"/>
      <c r="Q294" s="3"/>
      <c r="U294" s="3"/>
    </row>
    <row r="295" spans="5:21" ht="15.75" customHeight="1" x14ac:dyDescent="0.25">
      <c r="E295" s="3"/>
      <c r="G295" s="3"/>
      <c r="K295" s="3"/>
      <c r="Q295" s="3"/>
      <c r="U295" s="3"/>
    </row>
    <row r="296" spans="5:21" ht="15.75" customHeight="1" x14ac:dyDescent="0.25">
      <c r="E296" s="3"/>
      <c r="G296" s="3"/>
      <c r="K296" s="3"/>
      <c r="Q296" s="3"/>
      <c r="U296" s="3"/>
    </row>
    <row r="297" spans="5:21" ht="15.75" customHeight="1" x14ac:dyDescent="0.25">
      <c r="E297" s="3"/>
      <c r="G297" s="3"/>
      <c r="K297" s="3"/>
      <c r="Q297" s="3"/>
      <c r="U297" s="3"/>
    </row>
    <row r="298" spans="5:21" ht="15.75" customHeight="1" x14ac:dyDescent="0.25">
      <c r="E298" s="3"/>
      <c r="G298" s="3"/>
      <c r="K298" s="3"/>
      <c r="Q298" s="3"/>
      <c r="U298" s="3"/>
    </row>
    <row r="299" spans="5:21" ht="15.75" customHeight="1" x14ac:dyDescent="0.25">
      <c r="E299" s="3"/>
      <c r="G299" s="3"/>
      <c r="K299" s="3"/>
      <c r="Q299" s="3"/>
      <c r="U299" s="3"/>
    </row>
    <row r="300" spans="5:21" ht="15.75" customHeight="1" x14ac:dyDescent="0.25">
      <c r="E300" s="3"/>
      <c r="G300" s="3"/>
      <c r="K300" s="3"/>
      <c r="Q300" s="3"/>
      <c r="U300" s="3"/>
    </row>
    <row r="301" spans="5:21" ht="15.75" customHeight="1" x14ac:dyDescent="0.25">
      <c r="E301" s="3"/>
      <c r="G301" s="3"/>
      <c r="K301" s="3"/>
      <c r="Q301" s="3"/>
      <c r="U301" s="3"/>
    </row>
    <row r="302" spans="5:21" ht="15.75" customHeight="1" x14ac:dyDescent="0.25">
      <c r="E302" s="3"/>
      <c r="G302" s="3"/>
      <c r="K302" s="3"/>
      <c r="Q302" s="3"/>
      <c r="U302" s="3"/>
    </row>
    <row r="303" spans="5:21" ht="15.75" customHeight="1" x14ac:dyDescent="0.25">
      <c r="E303" s="3"/>
      <c r="G303" s="3"/>
      <c r="K303" s="3"/>
      <c r="Q303" s="3"/>
      <c r="U303" s="3"/>
    </row>
    <row r="304" spans="5:21" ht="15.75" customHeight="1" x14ac:dyDescent="0.25">
      <c r="E304" s="3"/>
      <c r="G304" s="3"/>
      <c r="K304" s="3"/>
      <c r="Q304" s="3"/>
      <c r="U304" s="3"/>
    </row>
    <row r="305" spans="5:21" ht="15.75" customHeight="1" x14ac:dyDescent="0.25">
      <c r="E305" s="3"/>
      <c r="G305" s="3"/>
      <c r="K305" s="3"/>
      <c r="Q305" s="3"/>
      <c r="U305" s="3"/>
    </row>
    <row r="306" spans="5:21" ht="15.75" customHeight="1" x14ac:dyDescent="0.25">
      <c r="E306" s="3"/>
      <c r="G306" s="3"/>
      <c r="K306" s="3"/>
      <c r="Q306" s="3"/>
      <c r="U306" s="3"/>
    </row>
    <row r="307" spans="5:21" ht="15.75" customHeight="1" x14ac:dyDescent="0.25">
      <c r="E307" s="3"/>
      <c r="G307" s="3"/>
      <c r="K307" s="3"/>
      <c r="Q307" s="3"/>
      <c r="U307" s="3"/>
    </row>
    <row r="308" spans="5:21" ht="15.75" customHeight="1" x14ac:dyDescent="0.25">
      <c r="E308" s="3"/>
      <c r="G308" s="3"/>
      <c r="K308" s="3"/>
      <c r="Q308" s="3"/>
      <c r="U308" s="3"/>
    </row>
    <row r="309" spans="5:21" ht="15.75" customHeight="1" x14ac:dyDescent="0.25">
      <c r="E309" s="3"/>
      <c r="G309" s="3"/>
      <c r="K309" s="3"/>
      <c r="Q309" s="3"/>
      <c r="U309" s="3"/>
    </row>
    <row r="310" spans="5:21" ht="15.75" customHeight="1" x14ac:dyDescent="0.25">
      <c r="E310" s="3"/>
      <c r="G310" s="3"/>
      <c r="K310" s="3"/>
      <c r="Q310" s="3"/>
      <c r="U310" s="3"/>
    </row>
    <row r="311" spans="5:21" ht="15.75" customHeight="1" x14ac:dyDescent="0.25">
      <c r="E311" s="3"/>
      <c r="G311" s="3"/>
      <c r="K311" s="3"/>
      <c r="Q311" s="3"/>
      <c r="U311" s="3"/>
    </row>
    <row r="312" spans="5:21" ht="15.75" customHeight="1" x14ac:dyDescent="0.25">
      <c r="E312" s="3"/>
      <c r="G312" s="3"/>
      <c r="K312" s="3"/>
      <c r="Q312" s="3"/>
      <c r="U312" s="3"/>
    </row>
    <row r="313" spans="5:21" ht="15.75" customHeight="1" x14ac:dyDescent="0.25">
      <c r="E313" s="3"/>
      <c r="G313" s="3"/>
      <c r="K313" s="3"/>
      <c r="Q313" s="3"/>
      <c r="U313" s="3"/>
    </row>
    <row r="314" spans="5:21" ht="15.75" customHeight="1" x14ac:dyDescent="0.25">
      <c r="E314" s="3"/>
      <c r="G314" s="3"/>
      <c r="K314" s="3"/>
      <c r="Q314" s="3"/>
      <c r="U314" s="3"/>
    </row>
    <row r="315" spans="5:21" ht="15.75" customHeight="1" x14ac:dyDescent="0.25">
      <c r="E315" s="3"/>
      <c r="G315" s="3"/>
      <c r="K315" s="3"/>
      <c r="Q315" s="3"/>
      <c r="U315" s="3"/>
    </row>
    <row r="316" spans="5:21" ht="15.75" customHeight="1" x14ac:dyDescent="0.25">
      <c r="E316" s="3"/>
      <c r="G316" s="3"/>
      <c r="K316" s="3"/>
      <c r="Q316" s="3"/>
      <c r="U316" s="3"/>
    </row>
    <row r="317" spans="5:21" ht="15.75" customHeight="1" x14ac:dyDescent="0.25">
      <c r="E317" s="3"/>
      <c r="G317" s="3"/>
      <c r="K317" s="3"/>
      <c r="Q317" s="3"/>
      <c r="U317" s="3"/>
    </row>
    <row r="318" spans="5:21" ht="15.75" customHeight="1" x14ac:dyDescent="0.25">
      <c r="E318" s="3"/>
      <c r="G318" s="3"/>
      <c r="K318" s="3"/>
      <c r="Q318" s="3"/>
      <c r="U318" s="3"/>
    </row>
    <row r="319" spans="5:21" ht="15.75" customHeight="1" x14ac:dyDescent="0.25">
      <c r="E319" s="3"/>
      <c r="G319" s="3"/>
      <c r="K319" s="3"/>
      <c r="Q319" s="3"/>
      <c r="U319" s="3"/>
    </row>
    <row r="320" spans="5:21" ht="15.75" customHeight="1" x14ac:dyDescent="0.25">
      <c r="E320" s="3"/>
      <c r="G320" s="3"/>
      <c r="K320" s="3"/>
      <c r="Q320" s="3"/>
      <c r="U320" s="3"/>
    </row>
    <row r="321" spans="5:21" ht="15.75" customHeight="1" x14ac:dyDescent="0.25">
      <c r="E321" s="3"/>
      <c r="G321" s="3"/>
      <c r="K321" s="3"/>
      <c r="Q321" s="3"/>
      <c r="U321" s="3"/>
    </row>
    <row r="322" spans="5:21" ht="15.75" customHeight="1" x14ac:dyDescent="0.25">
      <c r="E322" s="3"/>
      <c r="G322" s="3"/>
      <c r="K322" s="3"/>
      <c r="Q322" s="3"/>
      <c r="U322" s="3"/>
    </row>
    <row r="323" spans="5:21" ht="15.75" customHeight="1" x14ac:dyDescent="0.25">
      <c r="E323" s="3"/>
      <c r="G323" s="3"/>
      <c r="K323" s="3"/>
      <c r="Q323" s="3"/>
      <c r="U323" s="3"/>
    </row>
    <row r="324" spans="5:21" ht="15.75" customHeight="1" x14ac:dyDescent="0.25">
      <c r="E324" s="3"/>
      <c r="G324" s="3"/>
      <c r="K324" s="3"/>
      <c r="Q324" s="3"/>
      <c r="U324" s="3"/>
    </row>
    <row r="325" spans="5:21" ht="15.75" customHeight="1" x14ac:dyDescent="0.25">
      <c r="E325" s="3"/>
      <c r="G325" s="3"/>
      <c r="K325" s="3"/>
      <c r="Q325" s="3"/>
      <c r="U325" s="3"/>
    </row>
    <row r="326" spans="5:21" ht="15.75" customHeight="1" x14ac:dyDescent="0.25">
      <c r="E326" s="3"/>
      <c r="G326" s="3"/>
      <c r="K326" s="3"/>
      <c r="Q326" s="3"/>
      <c r="U326" s="3"/>
    </row>
    <row r="327" spans="5:21" ht="15.75" customHeight="1" x14ac:dyDescent="0.25">
      <c r="E327" s="3"/>
      <c r="G327" s="3"/>
      <c r="K327" s="3"/>
      <c r="Q327" s="3"/>
      <c r="U327" s="3"/>
    </row>
    <row r="328" spans="5:21" ht="15.75" customHeight="1" x14ac:dyDescent="0.25">
      <c r="E328" s="3"/>
      <c r="G328" s="3"/>
      <c r="K328" s="3"/>
      <c r="Q328" s="3"/>
      <c r="U328" s="3"/>
    </row>
    <row r="329" spans="5:21" ht="15.75" customHeight="1" x14ac:dyDescent="0.25">
      <c r="E329" s="3"/>
      <c r="G329" s="3"/>
      <c r="K329" s="3"/>
      <c r="Q329" s="3"/>
      <c r="U329" s="3"/>
    </row>
    <row r="330" spans="5:21" ht="15.75" customHeight="1" x14ac:dyDescent="0.25">
      <c r="E330" s="3"/>
      <c r="G330" s="3"/>
      <c r="K330" s="3"/>
      <c r="Q330" s="3"/>
      <c r="U330" s="3"/>
    </row>
    <row r="331" spans="5:21" ht="15.75" customHeight="1" x14ac:dyDescent="0.25">
      <c r="E331" s="3"/>
      <c r="G331" s="3"/>
      <c r="K331" s="3"/>
      <c r="Q331" s="3"/>
      <c r="U331" s="3"/>
    </row>
    <row r="332" spans="5:21" ht="15.75" customHeight="1" x14ac:dyDescent="0.25">
      <c r="E332" s="3"/>
      <c r="G332" s="3"/>
      <c r="K332" s="3"/>
      <c r="Q332" s="3"/>
      <c r="U332" s="3"/>
    </row>
    <row r="333" spans="5:21" ht="15.75" customHeight="1" x14ac:dyDescent="0.25">
      <c r="E333" s="3"/>
      <c r="G333" s="3"/>
      <c r="K333" s="3"/>
      <c r="Q333" s="3"/>
      <c r="U333" s="3"/>
    </row>
    <row r="334" spans="5:21" ht="15.75" customHeight="1" x14ac:dyDescent="0.25">
      <c r="E334" s="3"/>
      <c r="G334" s="3"/>
      <c r="K334" s="3"/>
      <c r="Q334" s="3"/>
      <c r="U334" s="3"/>
    </row>
    <row r="335" spans="5:21" ht="15.75" customHeight="1" x14ac:dyDescent="0.25">
      <c r="E335" s="3"/>
      <c r="G335" s="3"/>
      <c r="K335" s="3"/>
      <c r="Q335" s="3"/>
      <c r="U335" s="3"/>
    </row>
    <row r="336" spans="5:21" ht="15.75" customHeight="1" x14ac:dyDescent="0.25">
      <c r="E336" s="3"/>
      <c r="G336" s="3"/>
      <c r="K336" s="3"/>
      <c r="Q336" s="3"/>
      <c r="U336" s="3"/>
    </row>
    <row r="337" spans="5:21" ht="15.75" customHeight="1" x14ac:dyDescent="0.25">
      <c r="E337" s="3"/>
      <c r="G337" s="3"/>
      <c r="K337" s="3"/>
      <c r="Q337" s="3"/>
      <c r="U337" s="3"/>
    </row>
    <row r="338" spans="5:21" ht="15.75" customHeight="1" x14ac:dyDescent="0.25">
      <c r="E338" s="3"/>
      <c r="G338" s="3"/>
      <c r="K338" s="3"/>
      <c r="Q338" s="3"/>
      <c r="U338" s="3"/>
    </row>
    <row r="339" spans="5:21" ht="15.75" customHeight="1" x14ac:dyDescent="0.25">
      <c r="E339" s="3"/>
      <c r="G339" s="3"/>
      <c r="K339" s="3"/>
      <c r="Q339" s="3"/>
      <c r="U339" s="3"/>
    </row>
    <row r="340" spans="5:21" ht="15.75" customHeight="1" x14ac:dyDescent="0.25">
      <c r="E340" s="3"/>
      <c r="G340" s="3"/>
      <c r="K340" s="3"/>
      <c r="Q340" s="3"/>
      <c r="U340" s="3"/>
    </row>
    <row r="341" spans="5:21" ht="15.75" customHeight="1" x14ac:dyDescent="0.25">
      <c r="E341" s="3"/>
      <c r="G341" s="3"/>
      <c r="K341" s="3"/>
      <c r="Q341" s="3"/>
      <c r="U341" s="3"/>
    </row>
    <row r="342" spans="5:21" ht="15.75" customHeight="1" x14ac:dyDescent="0.25">
      <c r="E342" s="3"/>
      <c r="G342" s="3"/>
      <c r="K342" s="3"/>
      <c r="Q342" s="3"/>
      <c r="U342" s="3"/>
    </row>
    <row r="343" spans="5:21" ht="15.75" customHeight="1" x14ac:dyDescent="0.25">
      <c r="E343" s="3"/>
      <c r="G343" s="3"/>
      <c r="K343" s="3"/>
      <c r="Q343" s="3"/>
      <c r="U343" s="3"/>
    </row>
    <row r="344" spans="5:21" ht="15.75" customHeight="1" x14ac:dyDescent="0.25">
      <c r="E344" s="3"/>
      <c r="G344" s="3"/>
      <c r="K344" s="3"/>
      <c r="Q344" s="3"/>
      <c r="U344" s="3"/>
    </row>
    <row r="345" spans="5:21" ht="15.75" customHeight="1" x14ac:dyDescent="0.25">
      <c r="E345" s="3"/>
      <c r="G345" s="3"/>
      <c r="K345" s="3"/>
      <c r="Q345" s="3"/>
      <c r="U345" s="3"/>
    </row>
    <row r="346" spans="5:21" ht="15.75" customHeight="1" x14ac:dyDescent="0.25">
      <c r="E346" s="3"/>
      <c r="G346" s="3"/>
      <c r="K346" s="3"/>
      <c r="Q346" s="3"/>
      <c r="U346" s="3"/>
    </row>
    <row r="347" spans="5:21" ht="15.75" customHeight="1" x14ac:dyDescent="0.25">
      <c r="E347" s="3"/>
      <c r="G347" s="3"/>
      <c r="K347" s="3"/>
      <c r="Q347" s="3"/>
      <c r="U347" s="3"/>
    </row>
    <row r="348" spans="5:21" ht="15.75" customHeight="1" x14ac:dyDescent="0.25">
      <c r="E348" s="3"/>
      <c r="G348" s="3"/>
      <c r="K348" s="3"/>
      <c r="Q348" s="3"/>
      <c r="U348" s="3"/>
    </row>
    <row r="349" spans="5:21" ht="15.75" customHeight="1" x14ac:dyDescent="0.25">
      <c r="E349" s="3"/>
      <c r="G349" s="3"/>
      <c r="K349" s="3"/>
      <c r="Q349" s="3"/>
      <c r="U349" s="3"/>
    </row>
    <row r="350" spans="5:21" ht="15.75" customHeight="1" x14ac:dyDescent="0.25">
      <c r="E350" s="3"/>
      <c r="G350" s="3"/>
      <c r="K350" s="3"/>
      <c r="Q350" s="3"/>
      <c r="U350" s="3"/>
    </row>
    <row r="351" spans="5:21" ht="15.75" customHeight="1" x14ac:dyDescent="0.25">
      <c r="E351" s="3"/>
      <c r="G351" s="3"/>
      <c r="K351" s="3"/>
      <c r="Q351" s="3"/>
      <c r="U351" s="3"/>
    </row>
    <row r="352" spans="5:21" ht="15.75" customHeight="1" x14ac:dyDescent="0.25">
      <c r="E352" s="3"/>
      <c r="G352" s="3"/>
      <c r="K352" s="3"/>
      <c r="Q352" s="3"/>
      <c r="U352" s="3"/>
    </row>
    <row r="353" spans="5:21" ht="15.75" customHeight="1" x14ac:dyDescent="0.25">
      <c r="E353" s="3"/>
      <c r="G353" s="3"/>
      <c r="K353" s="3"/>
      <c r="Q353" s="3"/>
      <c r="U353" s="3"/>
    </row>
    <row r="354" spans="5:21" ht="15.75" customHeight="1" x14ac:dyDescent="0.25">
      <c r="E354" s="3"/>
      <c r="G354" s="3"/>
      <c r="K354" s="3"/>
      <c r="Q354" s="3"/>
      <c r="U354" s="3"/>
    </row>
    <row r="355" spans="5:21" ht="15.75" customHeight="1" x14ac:dyDescent="0.25">
      <c r="E355" s="3"/>
      <c r="G355" s="3"/>
      <c r="K355" s="3"/>
      <c r="Q355" s="3"/>
      <c r="U355" s="3"/>
    </row>
    <row r="356" spans="5:21" ht="15.75" customHeight="1" x14ac:dyDescent="0.25">
      <c r="E356" s="3"/>
      <c r="G356" s="3"/>
      <c r="K356" s="3"/>
      <c r="Q356" s="3"/>
      <c r="U356" s="3"/>
    </row>
    <row r="357" spans="5:21" ht="15.75" customHeight="1" x14ac:dyDescent="0.25">
      <c r="E357" s="3"/>
      <c r="G357" s="3"/>
      <c r="K357" s="3"/>
      <c r="Q357" s="3"/>
      <c r="U357" s="3"/>
    </row>
    <row r="358" spans="5:21" ht="15.75" customHeight="1" x14ac:dyDescent="0.25">
      <c r="E358" s="3"/>
      <c r="G358" s="3"/>
      <c r="K358" s="3"/>
      <c r="Q358" s="3"/>
      <c r="U358" s="3"/>
    </row>
    <row r="359" spans="5:21" ht="15.75" customHeight="1" x14ac:dyDescent="0.25">
      <c r="E359" s="3"/>
      <c r="G359" s="3"/>
      <c r="K359" s="3"/>
      <c r="Q359" s="3"/>
      <c r="U359" s="3"/>
    </row>
    <row r="360" spans="5:21" ht="15.75" customHeight="1" x14ac:dyDescent="0.25">
      <c r="E360" s="3"/>
      <c r="G360" s="3"/>
      <c r="K360" s="3"/>
      <c r="Q360" s="3"/>
      <c r="U360" s="3"/>
    </row>
    <row r="361" spans="5:21" ht="15.75" customHeight="1" x14ac:dyDescent="0.25">
      <c r="E361" s="3"/>
      <c r="G361" s="3"/>
      <c r="K361" s="3"/>
      <c r="Q361" s="3"/>
      <c r="U361" s="3"/>
    </row>
    <row r="362" spans="5:21" ht="15.75" customHeight="1" x14ac:dyDescent="0.25">
      <c r="E362" s="3"/>
      <c r="G362" s="3"/>
      <c r="K362" s="3"/>
      <c r="Q362" s="3"/>
      <c r="U362" s="3"/>
    </row>
    <row r="363" spans="5:21" ht="15.75" customHeight="1" x14ac:dyDescent="0.25">
      <c r="E363" s="3"/>
      <c r="G363" s="3"/>
      <c r="K363" s="3"/>
      <c r="Q363" s="3"/>
      <c r="U363" s="3"/>
    </row>
    <row r="364" spans="5:21" ht="15.75" customHeight="1" x14ac:dyDescent="0.25">
      <c r="E364" s="3"/>
      <c r="G364" s="3"/>
      <c r="K364" s="3"/>
      <c r="Q364" s="3"/>
      <c r="U364" s="3"/>
    </row>
    <row r="365" spans="5:21" ht="15.75" customHeight="1" x14ac:dyDescent="0.25">
      <c r="E365" s="3"/>
      <c r="G365" s="3"/>
      <c r="K365" s="3"/>
      <c r="Q365" s="3"/>
      <c r="U365" s="3"/>
    </row>
    <row r="366" spans="5:21" ht="15.75" customHeight="1" x14ac:dyDescent="0.25">
      <c r="E366" s="3"/>
      <c r="G366" s="3"/>
      <c r="K366" s="3"/>
      <c r="Q366" s="3"/>
      <c r="U366" s="3"/>
    </row>
    <row r="367" spans="5:21" ht="15.75" customHeight="1" x14ac:dyDescent="0.25">
      <c r="E367" s="3"/>
      <c r="G367" s="3"/>
      <c r="K367" s="3"/>
      <c r="Q367" s="3"/>
      <c r="U367" s="3"/>
    </row>
    <row r="368" spans="5:21" ht="15.75" customHeight="1" x14ac:dyDescent="0.25">
      <c r="E368" s="3"/>
      <c r="G368" s="3"/>
      <c r="K368" s="3"/>
      <c r="Q368" s="3"/>
      <c r="U368" s="3"/>
    </row>
    <row r="369" spans="5:21" ht="15.75" customHeight="1" x14ac:dyDescent="0.25">
      <c r="E369" s="3"/>
      <c r="G369" s="3"/>
      <c r="K369" s="3"/>
      <c r="Q369" s="3"/>
      <c r="U369" s="3"/>
    </row>
    <row r="370" spans="5:21" ht="15.75" customHeight="1" x14ac:dyDescent="0.25">
      <c r="E370" s="3"/>
      <c r="G370" s="3"/>
      <c r="K370" s="3"/>
      <c r="Q370" s="3"/>
      <c r="U370" s="3"/>
    </row>
    <row r="371" spans="5:21" ht="15.75" customHeight="1" x14ac:dyDescent="0.25">
      <c r="E371" s="3"/>
      <c r="G371" s="3"/>
      <c r="K371" s="3"/>
      <c r="Q371" s="3"/>
      <c r="U371" s="3"/>
    </row>
    <row r="372" spans="5:21" ht="15.75" customHeight="1" x14ac:dyDescent="0.25">
      <c r="E372" s="3"/>
      <c r="G372" s="3"/>
      <c r="K372" s="3"/>
      <c r="Q372" s="3"/>
      <c r="U372" s="3"/>
    </row>
    <row r="373" spans="5:21" ht="15.75" customHeight="1" x14ac:dyDescent="0.25">
      <c r="E373" s="3"/>
      <c r="G373" s="3"/>
      <c r="K373" s="3"/>
      <c r="Q373" s="3"/>
      <c r="U373" s="3"/>
    </row>
    <row r="374" spans="5:21" ht="15.75" customHeight="1" x14ac:dyDescent="0.25">
      <c r="E374" s="3"/>
      <c r="G374" s="3"/>
      <c r="K374" s="3"/>
      <c r="Q374" s="3"/>
      <c r="U374" s="3"/>
    </row>
    <row r="375" spans="5:21" ht="15.75" customHeight="1" x14ac:dyDescent="0.25">
      <c r="E375" s="3"/>
      <c r="G375" s="3"/>
      <c r="K375" s="3"/>
      <c r="Q375" s="3"/>
      <c r="U375" s="3"/>
    </row>
    <row r="376" spans="5:21" ht="15.75" customHeight="1" x14ac:dyDescent="0.25">
      <c r="E376" s="3"/>
      <c r="G376" s="3"/>
      <c r="K376" s="3"/>
      <c r="Q376" s="3"/>
      <c r="U376" s="3"/>
    </row>
    <row r="377" spans="5:21" ht="15.75" customHeight="1" x14ac:dyDescent="0.25">
      <c r="E377" s="3"/>
      <c r="G377" s="3"/>
      <c r="K377" s="3"/>
      <c r="Q377" s="3"/>
      <c r="U377" s="3"/>
    </row>
    <row r="378" spans="5:21" ht="15.75" customHeight="1" x14ac:dyDescent="0.25">
      <c r="E378" s="3"/>
      <c r="G378" s="3"/>
      <c r="K378" s="3"/>
      <c r="Q378" s="3"/>
      <c r="U378" s="3"/>
    </row>
    <row r="379" spans="5:21" ht="15.75" customHeight="1" x14ac:dyDescent="0.25">
      <c r="E379" s="3"/>
      <c r="G379" s="3"/>
      <c r="K379" s="3"/>
      <c r="Q379" s="3"/>
      <c r="U379" s="3"/>
    </row>
    <row r="380" spans="5:21" ht="15.75" customHeight="1" x14ac:dyDescent="0.25">
      <c r="E380" s="3"/>
      <c r="G380" s="3"/>
      <c r="K380" s="3"/>
      <c r="Q380" s="3"/>
      <c r="U380" s="3"/>
    </row>
    <row r="381" spans="5:21" ht="15.75" customHeight="1" x14ac:dyDescent="0.25">
      <c r="E381" s="3"/>
      <c r="G381" s="3"/>
      <c r="K381" s="3"/>
      <c r="Q381" s="3"/>
      <c r="U381" s="3"/>
    </row>
    <row r="382" spans="5:21" ht="15.75" customHeight="1" x14ac:dyDescent="0.25">
      <c r="E382" s="3"/>
      <c r="G382" s="3"/>
      <c r="K382" s="3"/>
      <c r="Q382" s="3"/>
      <c r="U382" s="3"/>
    </row>
    <row r="383" spans="5:21" ht="15.75" customHeight="1" x14ac:dyDescent="0.25">
      <c r="E383" s="3"/>
      <c r="G383" s="3"/>
      <c r="K383" s="3"/>
      <c r="Q383" s="3"/>
      <c r="U383" s="3"/>
    </row>
    <row r="384" spans="5:21" ht="15.75" customHeight="1" x14ac:dyDescent="0.25">
      <c r="E384" s="3"/>
      <c r="G384" s="3"/>
      <c r="K384" s="3"/>
      <c r="Q384" s="3"/>
      <c r="U384" s="3"/>
    </row>
    <row r="385" spans="5:21" ht="15.75" customHeight="1" x14ac:dyDescent="0.25">
      <c r="E385" s="3"/>
      <c r="G385" s="3"/>
      <c r="K385" s="3"/>
      <c r="Q385" s="3"/>
      <c r="U385" s="3"/>
    </row>
    <row r="386" spans="5:21" ht="15.75" customHeight="1" x14ac:dyDescent="0.25">
      <c r="E386" s="3"/>
      <c r="G386" s="3"/>
      <c r="K386" s="3"/>
      <c r="Q386" s="3"/>
      <c r="U386" s="3"/>
    </row>
    <row r="387" spans="5:21" ht="15.75" customHeight="1" x14ac:dyDescent="0.25">
      <c r="E387" s="3"/>
      <c r="G387" s="3"/>
      <c r="K387" s="3"/>
      <c r="Q387" s="3"/>
      <c r="U387" s="3"/>
    </row>
    <row r="388" spans="5:21" ht="15.75" customHeight="1" x14ac:dyDescent="0.25">
      <c r="E388" s="3"/>
      <c r="G388" s="3"/>
      <c r="K388" s="3"/>
      <c r="Q388" s="3"/>
      <c r="U388" s="3"/>
    </row>
    <row r="389" spans="5:21" ht="15.75" customHeight="1" x14ac:dyDescent="0.25">
      <c r="E389" s="3"/>
      <c r="G389" s="3"/>
      <c r="K389" s="3"/>
      <c r="Q389" s="3"/>
      <c r="U389" s="3"/>
    </row>
    <row r="390" spans="5:21" ht="15.75" customHeight="1" x14ac:dyDescent="0.25">
      <c r="E390" s="3"/>
      <c r="G390" s="3"/>
      <c r="K390" s="3"/>
      <c r="Q390" s="3"/>
      <c r="U390" s="3"/>
    </row>
    <row r="391" spans="5:21" ht="15.75" customHeight="1" x14ac:dyDescent="0.25">
      <c r="E391" s="3"/>
      <c r="G391" s="3"/>
      <c r="K391" s="3"/>
      <c r="Q391" s="3"/>
      <c r="U391" s="3"/>
    </row>
    <row r="392" spans="5:21" ht="15.75" customHeight="1" x14ac:dyDescent="0.25">
      <c r="E392" s="3"/>
      <c r="G392" s="3"/>
      <c r="K392" s="3"/>
      <c r="Q392" s="3"/>
      <c r="U392" s="3"/>
    </row>
    <row r="393" spans="5:21" ht="15.75" customHeight="1" x14ac:dyDescent="0.25">
      <c r="E393" s="3"/>
      <c r="G393" s="3"/>
      <c r="K393" s="3"/>
      <c r="Q393" s="3"/>
      <c r="U393" s="3"/>
    </row>
    <row r="394" spans="5:21" ht="15.75" customHeight="1" x14ac:dyDescent="0.25">
      <c r="E394" s="3"/>
      <c r="G394" s="3"/>
      <c r="K394" s="3"/>
      <c r="Q394" s="3"/>
      <c r="U394" s="3"/>
    </row>
    <row r="395" spans="5:21" ht="15.75" customHeight="1" x14ac:dyDescent="0.25">
      <c r="E395" s="3"/>
      <c r="G395" s="3"/>
      <c r="K395" s="3"/>
      <c r="Q395" s="3"/>
      <c r="U395" s="3"/>
    </row>
    <row r="396" spans="5:21" ht="15.75" customHeight="1" x14ac:dyDescent="0.25">
      <c r="E396" s="3"/>
      <c r="G396" s="3"/>
      <c r="K396" s="3"/>
      <c r="Q396" s="3"/>
      <c r="U396" s="3"/>
    </row>
    <row r="397" spans="5:21" ht="15.75" customHeight="1" x14ac:dyDescent="0.25">
      <c r="E397" s="3"/>
      <c r="G397" s="3"/>
      <c r="K397" s="3"/>
      <c r="Q397" s="3"/>
      <c r="U397" s="3"/>
    </row>
    <row r="398" spans="5:21" ht="15.75" customHeight="1" x14ac:dyDescent="0.25">
      <c r="E398" s="3"/>
      <c r="G398" s="3"/>
      <c r="K398" s="3"/>
      <c r="Q398" s="3"/>
      <c r="U398" s="3"/>
    </row>
    <row r="399" spans="5:21" ht="15.75" customHeight="1" x14ac:dyDescent="0.25">
      <c r="E399" s="3"/>
      <c r="G399" s="3"/>
      <c r="K399" s="3"/>
      <c r="Q399" s="3"/>
      <c r="U399" s="3"/>
    </row>
    <row r="400" spans="5:21" ht="15.75" customHeight="1" x14ac:dyDescent="0.25">
      <c r="E400" s="3"/>
      <c r="G400" s="3"/>
      <c r="K400" s="3"/>
      <c r="Q400" s="3"/>
      <c r="U400" s="3"/>
    </row>
    <row r="401" spans="5:21" ht="15.75" customHeight="1" x14ac:dyDescent="0.25">
      <c r="E401" s="3"/>
      <c r="G401" s="3"/>
      <c r="K401" s="3"/>
      <c r="Q401" s="3"/>
      <c r="U401" s="3"/>
    </row>
    <row r="402" spans="5:21" ht="15.75" customHeight="1" x14ac:dyDescent="0.25">
      <c r="E402" s="3"/>
      <c r="G402" s="3"/>
      <c r="K402" s="3"/>
      <c r="Q402" s="3"/>
      <c r="U402" s="3"/>
    </row>
    <row r="403" spans="5:21" ht="15.75" customHeight="1" x14ac:dyDescent="0.25">
      <c r="E403" s="3"/>
      <c r="G403" s="3"/>
      <c r="K403" s="3"/>
      <c r="Q403" s="3"/>
      <c r="U403" s="3"/>
    </row>
    <row r="404" spans="5:21" ht="15.75" customHeight="1" x14ac:dyDescent="0.25">
      <c r="E404" s="3"/>
      <c r="G404" s="3"/>
      <c r="K404" s="3"/>
      <c r="Q404" s="3"/>
      <c r="U404" s="3"/>
    </row>
    <row r="405" spans="5:21" ht="15.75" customHeight="1" x14ac:dyDescent="0.25">
      <c r="E405" s="3"/>
      <c r="G405" s="3"/>
      <c r="K405" s="3"/>
      <c r="Q405" s="3"/>
      <c r="U405" s="3"/>
    </row>
    <row r="406" spans="5:21" ht="15.75" customHeight="1" x14ac:dyDescent="0.25">
      <c r="E406" s="3"/>
      <c r="G406" s="3"/>
      <c r="K406" s="3"/>
      <c r="Q406" s="3"/>
      <c r="U406" s="3"/>
    </row>
    <row r="407" spans="5:21" ht="15.75" customHeight="1" x14ac:dyDescent="0.25">
      <c r="E407" s="3"/>
      <c r="G407" s="3"/>
      <c r="K407" s="3"/>
      <c r="Q407" s="3"/>
      <c r="U407" s="3"/>
    </row>
    <row r="408" spans="5:21" ht="15.75" customHeight="1" x14ac:dyDescent="0.25">
      <c r="E408" s="3"/>
      <c r="G408" s="3"/>
      <c r="K408" s="3"/>
      <c r="Q408" s="3"/>
      <c r="U408" s="3"/>
    </row>
    <row r="409" spans="5:21" ht="15.75" customHeight="1" x14ac:dyDescent="0.25">
      <c r="E409" s="3"/>
      <c r="G409" s="3"/>
      <c r="K409" s="3"/>
      <c r="Q409" s="3"/>
      <c r="U409" s="3"/>
    </row>
    <row r="410" spans="5:21" ht="15.75" customHeight="1" x14ac:dyDescent="0.25">
      <c r="E410" s="3"/>
      <c r="G410" s="3"/>
      <c r="K410" s="3"/>
      <c r="Q410" s="3"/>
      <c r="U410" s="3"/>
    </row>
    <row r="411" spans="5:21" ht="15.75" customHeight="1" x14ac:dyDescent="0.25">
      <c r="E411" s="3"/>
      <c r="G411" s="3"/>
      <c r="K411" s="3"/>
      <c r="Q411" s="3"/>
      <c r="U411" s="3"/>
    </row>
    <row r="412" spans="5:21" ht="15.75" customHeight="1" x14ac:dyDescent="0.25">
      <c r="E412" s="3"/>
      <c r="G412" s="3"/>
      <c r="K412" s="3"/>
      <c r="Q412" s="3"/>
      <c r="U412" s="3"/>
    </row>
    <row r="413" spans="5:21" ht="15.75" customHeight="1" x14ac:dyDescent="0.25">
      <c r="E413" s="3"/>
      <c r="G413" s="3"/>
      <c r="K413" s="3"/>
      <c r="Q413" s="3"/>
      <c r="U413" s="3"/>
    </row>
    <row r="414" spans="5:21" ht="15.75" customHeight="1" x14ac:dyDescent="0.25">
      <c r="E414" s="3"/>
      <c r="G414" s="3"/>
      <c r="K414" s="3"/>
      <c r="Q414" s="3"/>
      <c r="U414" s="3"/>
    </row>
    <row r="415" spans="5:21" ht="15.75" customHeight="1" x14ac:dyDescent="0.25">
      <c r="E415" s="3"/>
      <c r="G415" s="3"/>
      <c r="K415" s="3"/>
      <c r="Q415" s="3"/>
      <c r="U415" s="3"/>
    </row>
    <row r="416" spans="5:21" ht="15.75" customHeight="1" x14ac:dyDescent="0.25">
      <c r="E416" s="3"/>
      <c r="G416" s="3"/>
      <c r="K416" s="3"/>
      <c r="Q416" s="3"/>
      <c r="U416" s="3"/>
    </row>
    <row r="417" spans="5:21" ht="15.75" customHeight="1" x14ac:dyDescent="0.25">
      <c r="E417" s="3"/>
      <c r="G417" s="3"/>
      <c r="K417" s="3"/>
      <c r="Q417" s="3"/>
      <c r="U417" s="3"/>
    </row>
    <row r="418" spans="5:21" ht="15.75" customHeight="1" x14ac:dyDescent="0.25">
      <c r="E418" s="3"/>
      <c r="G418" s="3"/>
      <c r="K418" s="3"/>
      <c r="Q418" s="3"/>
      <c r="U418" s="3"/>
    </row>
    <row r="419" spans="5:21" ht="15.75" customHeight="1" x14ac:dyDescent="0.25">
      <c r="E419" s="3"/>
      <c r="G419" s="3"/>
      <c r="K419" s="3"/>
      <c r="Q419" s="3"/>
      <c r="U419" s="3"/>
    </row>
    <row r="420" spans="5:21" ht="15.75" customHeight="1" x14ac:dyDescent="0.25">
      <c r="E420" s="3"/>
      <c r="G420" s="3"/>
      <c r="K420" s="3"/>
      <c r="Q420" s="3"/>
      <c r="U420" s="3"/>
    </row>
    <row r="421" spans="5:21" ht="15.75" customHeight="1" x14ac:dyDescent="0.25">
      <c r="E421" s="3"/>
      <c r="G421" s="3"/>
      <c r="K421" s="3"/>
      <c r="Q421" s="3"/>
      <c r="U421" s="3"/>
    </row>
    <row r="422" spans="5:21" ht="15.75" customHeight="1" x14ac:dyDescent="0.25">
      <c r="E422" s="3"/>
      <c r="G422" s="3"/>
      <c r="K422" s="3"/>
      <c r="Q422" s="3"/>
      <c r="U422" s="3"/>
    </row>
    <row r="423" spans="5:21" ht="15.75" customHeight="1" x14ac:dyDescent="0.25">
      <c r="E423" s="3"/>
      <c r="G423" s="3"/>
      <c r="K423" s="3"/>
      <c r="Q423" s="3"/>
      <c r="U423" s="3"/>
    </row>
    <row r="424" spans="5:21" ht="15.75" customHeight="1" x14ac:dyDescent="0.25">
      <c r="E424" s="3"/>
      <c r="G424" s="3"/>
      <c r="K424" s="3"/>
      <c r="Q424" s="3"/>
      <c r="U424" s="3"/>
    </row>
    <row r="425" spans="5:21" ht="15.75" customHeight="1" x14ac:dyDescent="0.25">
      <c r="E425" s="3"/>
      <c r="G425" s="3"/>
      <c r="K425" s="3"/>
      <c r="Q425" s="3"/>
      <c r="U425" s="3"/>
    </row>
    <row r="426" spans="5:21" ht="15.75" customHeight="1" x14ac:dyDescent="0.25">
      <c r="E426" s="3"/>
      <c r="G426" s="3"/>
      <c r="K426" s="3"/>
      <c r="Q426" s="3"/>
      <c r="U426" s="3"/>
    </row>
    <row r="427" spans="5:21" ht="15.75" customHeight="1" x14ac:dyDescent="0.25">
      <c r="E427" s="3"/>
      <c r="G427" s="3"/>
      <c r="K427" s="3"/>
      <c r="Q427" s="3"/>
      <c r="U427" s="3"/>
    </row>
    <row r="428" spans="5:21" ht="15.75" customHeight="1" x14ac:dyDescent="0.25">
      <c r="E428" s="3"/>
      <c r="G428" s="3"/>
      <c r="K428" s="3"/>
      <c r="Q428" s="3"/>
      <c r="U428" s="3"/>
    </row>
    <row r="429" spans="5:21" ht="15.75" customHeight="1" x14ac:dyDescent="0.25">
      <c r="E429" s="3"/>
      <c r="G429" s="3"/>
      <c r="K429" s="3"/>
      <c r="Q429" s="3"/>
      <c r="U429" s="3"/>
    </row>
    <row r="430" spans="5:21" ht="15.75" customHeight="1" x14ac:dyDescent="0.25">
      <c r="E430" s="3"/>
      <c r="G430" s="3"/>
      <c r="K430" s="3"/>
      <c r="Q430" s="3"/>
      <c r="U430" s="3"/>
    </row>
    <row r="431" spans="5:21" ht="15.75" customHeight="1" x14ac:dyDescent="0.25">
      <c r="E431" s="3"/>
      <c r="G431" s="3"/>
      <c r="K431" s="3"/>
      <c r="Q431" s="3"/>
      <c r="U431" s="3"/>
    </row>
    <row r="432" spans="5:21" ht="15.75" customHeight="1" x14ac:dyDescent="0.25">
      <c r="E432" s="3"/>
      <c r="G432" s="3"/>
      <c r="K432" s="3"/>
      <c r="Q432" s="3"/>
      <c r="U432" s="3"/>
    </row>
    <row r="433" spans="5:21" ht="15.75" customHeight="1" x14ac:dyDescent="0.25">
      <c r="E433" s="3"/>
      <c r="G433" s="3"/>
      <c r="K433" s="3"/>
      <c r="Q433" s="3"/>
      <c r="U433" s="3"/>
    </row>
    <row r="434" spans="5:21" ht="15.75" customHeight="1" x14ac:dyDescent="0.25">
      <c r="E434" s="3"/>
      <c r="G434" s="3"/>
      <c r="K434" s="3"/>
      <c r="Q434" s="3"/>
      <c r="U434" s="3"/>
    </row>
    <row r="435" spans="5:21" ht="15.75" customHeight="1" x14ac:dyDescent="0.25">
      <c r="E435" s="3"/>
      <c r="G435" s="3"/>
      <c r="K435" s="3"/>
      <c r="Q435" s="3"/>
      <c r="U435" s="3"/>
    </row>
    <row r="436" spans="5:21" ht="15.75" customHeight="1" x14ac:dyDescent="0.25">
      <c r="E436" s="3"/>
      <c r="G436" s="3"/>
      <c r="K436" s="3"/>
      <c r="Q436" s="3"/>
      <c r="U436" s="3"/>
    </row>
    <row r="437" spans="5:21" ht="15.75" customHeight="1" x14ac:dyDescent="0.25">
      <c r="E437" s="3"/>
      <c r="G437" s="3"/>
      <c r="K437" s="3"/>
      <c r="Q437" s="3"/>
      <c r="U437" s="3"/>
    </row>
    <row r="438" spans="5:21" ht="15.75" customHeight="1" x14ac:dyDescent="0.25">
      <c r="E438" s="3"/>
      <c r="G438" s="3"/>
      <c r="K438" s="3"/>
      <c r="Q438" s="3"/>
      <c r="U438" s="3"/>
    </row>
    <row r="439" spans="5:21" ht="15.75" customHeight="1" x14ac:dyDescent="0.25">
      <c r="E439" s="3"/>
      <c r="G439" s="3"/>
      <c r="K439" s="3"/>
      <c r="Q439" s="3"/>
      <c r="U439" s="3"/>
    </row>
    <row r="440" spans="5:21" ht="15.75" customHeight="1" x14ac:dyDescent="0.25">
      <c r="E440" s="3"/>
      <c r="G440" s="3"/>
      <c r="K440" s="3"/>
      <c r="Q440" s="3"/>
      <c r="U440" s="3"/>
    </row>
    <row r="441" spans="5:21" ht="15.75" customHeight="1" x14ac:dyDescent="0.25">
      <c r="E441" s="3"/>
      <c r="G441" s="3"/>
      <c r="K441" s="3"/>
      <c r="Q441" s="3"/>
      <c r="U441" s="3"/>
    </row>
    <row r="442" spans="5:21" ht="15.75" customHeight="1" x14ac:dyDescent="0.25">
      <c r="E442" s="3"/>
      <c r="G442" s="3"/>
      <c r="K442" s="3"/>
      <c r="Q442" s="3"/>
      <c r="U442" s="3"/>
    </row>
    <row r="443" spans="5:21" ht="15.75" customHeight="1" x14ac:dyDescent="0.25">
      <c r="E443" s="3"/>
      <c r="G443" s="3"/>
      <c r="K443" s="3"/>
      <c r="Q443" s="3"/>
      <c r="U443" s="3"/>
    </row>
    <row r="444" spans="5:21" ht="15.75" customHeight="1" x14ac:dyDescent="0.25">
      <c r="E444" s="3"/>
      <c r="G444" s="3"/>
      <c r="K444" s="3"/>
      <c r="Q444" s="3"/>
      <c r="U444" s="3"/>
    </row>
    <row r="445" spans="5:21" ht="15.75" customHeight="1" x14ac:dyDescent="0.25">
      <c r="E445" s="3"/>
      <c r="G445" s="3"/>
      <c r="K445" s="3"/>
      <c r="Q445" s="3"/>
      <c r="U445" s="3"/>
    </row>
    <row r="446" spans="5:21" ht="15.75" customHeight="1" x14ac:dyDescent="0.25">
      <c r="E446" s="3"/>
      <c r="G446" s="3"/>
      <c r="K446" s="3"/>
      <c r="Q446" s="3"/>
      <c r="U446" s="3"/>
    </row>
    <row r="447" spans="5:21" ht="15.75" customHeight="1" x14ac:dyDescent="0.25">
      <c r="E447" s="3"/>
      <c r="G447" s="3"/>
      <c r="K447" s="3"/>
      <c r="Q447" s="3"/>
      <c r="U447" s="3"/>
    </row>
    <row r="448" spans="5:21" ht="15.75" customHeight="1" x14ac:dyDescent="0.25">
      <c r="E448" s="3"/>
      <c r="G448" s="3"/>
      <c r="K448" s="3"/>
      <c r="Q448" s="3"/>
      <c r="U448" s="3"/>
    </row>
    <row r="449" spans="5:21" ht="15.75" customHeight="1" x14ac:dyDescent="0.25">
      <c r="E449" s="3"/>
      <c r="G449" s="3"/>
      <c r="K449" s="3"/>
      <c r="Q449" s="3"/>
      <c r="U449" s="3"/>
    </row>
    <row r="450" spans="5:21" ht="15.75" customHeight="1" x14ac:dyDescent="0.25">
      <c r="E450" s="3"/>
      <c r="G450" s="3"/>
      <c r="K450" s="3"/>
      <c r="Q450" s="3"/>
      <c r="U450" s="3"/>
    </row>
    <row r="451" spans="5:21" ht="15.75" customHeight="1" x14ac:dyDescent="0.25">
      <c r="E451" s="3"/>
      <c r="G451" s="3"/>
      <c r="K451" s="3"/>
      <c r="Q451" s="3"/>
      <c r="U451" s="3"/>
    </row>
    <row r="452" spans="5:21" ht="15.75" customHeight="1" x14ac:dyDescent="0.25">
      <c r="E452" s="3"/>
      <c r="G452" s="3"/>
      <c r="K452" s="3"/>
      <c r="Q452" s="3"/>
      <c r="U452" s="3"/>
    </row>
    <row r="453" spans="5:21" ht="15.75" customHeight="1" x14ac:dyDescent="0.25">
      <c r="E453" s="3"/>
      <c r="G453" s="3"/>
      <c r="K453" s="3"/>
      <c r="Q453" s="3"/>
      <c r="U453" s="3"/>
    </row>
    <row r="454" spans="5:21" ht="15.75" customHeight="1" x14ac:dyDescent="0.25">
      <c r="E454" s="3"/>
      <c r="G454" s="3"/>
      <c r="K454" s="3"/>
      <c r="Q454" s="3"/>
      <c r="U454" s="3"/>
    </row>
    <row r="455" spans="5:21" ht="15.75" customHeight="1" x14ac:dyDescent="0.25">
      <c r="E455" s="3"/>
      <c r="G455" s="3"/>
      <c r="K455" s="3"/>
      <c r="Q455" s="3"/>
      <c r="U455" s="3"/>
    </row>
    <row r="456" spans="5:21" ht="15.75" customHeight="1" x14ac:dyDescent="0.25">
      <c r="E456" s="3"/>
      <c r="G456" s="3"/>
      <c r="K456" s="3"/>
      <c r="Q456" s="3"/>
      <c r="U456" s="3"/>
    </row>
    <row r="457" spans="5:21" ht="15.75" customHeight="1" x14ac:dyDescent="0.25">
      <c r="E457" s="3"/>
      <c r="G457" s="3"/>
      <c r="K457" s="3"/>
      <c r="Q457" s="3"/>
      <c r="U457" s="3"/>
    </row>
    <row r="458" spans="5:21" ht="15.75" customHeight="1" x14ac:dyDescent="0.25">
      <c r="E458" s="3"/>
      <c r="G458" s="3"/>
      <c r="K458" s="3"/>
      <c r="Q458" s="3"/>
      <c r="U458" s="3"/>
    </row>
    <row r="459" spans="5:21" ht="15.75" customHeight="1" x14ac:dyDescent="0.25">
      <c r="E459" s="3"/>
      <c r="G459" s="3"/>
      <c r="K459" s="3"/>
      <c r="Q459" s="3"/>
      <c r="U459" s="3"/>
    </row>
    <row r="460" spans="5:21" ht="15.75" customHeight="1" x14ac:dyDescent="0.25">
      <c r="E460" s="3"/>
      <c r="G460" s="3"/>
      <c r="K460" s="3"/>
      <c r="Q460" s="3"/>
      <c r="U460" s="3"/>
    </row>
    <row r="461" spans="5:21" ht="15.75" customHeight="1" x14ac:dyDescent="0.25">
      <c r="E461" s="3"/>
      <c r="G461" s="3"/>
      <c r="K461" s="3"/>
      <c r="Q461" s="3"/>
      <c r="U461" s="3"/>
    </row>
    <row r="462" spans="5:21" ht="15.75" customHeight="1" x14ac:dyDescent="0.25">
      <c r="E462" s="3"/>
      <c r="G462" s="3"/>
      <c r="K462" s="3"/>
      <c r="Q462" s="3"/>
      <c r="U462" s="3"/>
    </row>
    <row r="463" spans="5:21" ht="15.75" customHeight="1" x14ac:dyDescent="0.25">
      <c r="E463" s="3"/>
      <c r="G463" s="3"/>
      <c r="K463" s="3"/>
      <c r="Q463" s="3"/>
      <c r="U463" s="3"/>
    </row>
    <row r="464" spans="5:21" ht="15.75" customHeight="1" x14ac:dyDescent="0.25">
      <c r="E464" s="3"/>
      <c r="G464" s="3"/>
      <c r="K464" s="3"/>
      <c r="Q464" s="3"/>
      <c r="U464" s="3"/>
    </row>
    <row r="465" spans="5:21" ht="15.75" customHeight="1" x14ac:dyDescent="0.25">
      <c r="E465" s="3"/>
      <c r="G465" s="3"/>
      <c r="K465" s="3"/>
      <c r="Q465" s="3"/>
      <c r="U465" s="3"/>
    </row>
    <row r="466" spans="5:21" ht="15.75" customHeight="1" x14ac:dyDescent="0.25">
      <c r="E466" s="3"/>
      <c r="G466" s="3"/>
      <c r="K466" s="3"/>
      <c r="Q466" s="3"/>
      <c r="U466" s="3"/>
    </row>
    <row r="467" spans="5:21" ht="15.75" customHeight="1" x14ac:dyDescent="0.25">
      <c r="E467" s="3"/>
      <c r="G467" s="3"/>
      <c r="K467" s="3"/>
      <c r="Q467" s="3"/>
      <c r="U467" s="3"/>
    </row>
    <row r="468" spans="5:21" ht="15.75" customHeight="1" x14ac:dyDescent="0.25">
      <c r="E468" s="3"/>
      <c r="G468" s="3"/>
      <c r="K468" s="3"/>
      <c r="Q468" s="3"/>
      <c r="U468" s="3"/>
    </row>
    <row r="469" spans="5:21" ht="15.75" customHeight="1" x14ac:dyDescent="0.25">
      <c r="E469" s="3"/>
      <c r="G469" s="3"/>
      <c r="K469" s="3"/>
      <c r="Q469" s="3"/>
      <c r="U469" s="3"/>
    </row>
    <row r="470" spans="5:21" ht="15.75" customHeight="1" x14ac:dyDescent="0.25">
      <c r="E470" s="3"/>
      <c r="G470" s="3"/>
      <c r="K470" s="3"/>
      <c r="Q470" s="3"/>
      <c r="U470" s="3"/>
    </row>
    <row r="471" spans="5:21" ht="15.75" customHeight="1" x14ac:dyDescent="0.25">
      <c r="E471" s="3"/>
      <c r="G471" s="3"/>
      <c r="K471" s="3"/>
      <c r="Q471" s="3"/>
      <c r="U471" s="3"/>
    </row>
    <row r="472" spans="5:21" ht="15.75" customHeight="1" x14ac:dyDescent="0.25">
      <c r="E472" s="3"/>
      <c r="G472" s="3"/>
      <c r="K472" s="3"/>
      <c r="Q472" s="3"/>
      <c r="U472" s="3"/>
    </row>
    <row r="473" spans="5:21" ht="15.75" customHeight="1" x14ac:dyDescent="0.25">
      <c r="E473" s="3"/>
      <c r="G473" s="3"/>
      <c r="K473" s="3"/>
      <c r="Q473" s="3"/>
      <c r="U473" s="3"/>
    </row>
    <row r="474" spans="5:21" ht="15.75" customHeight="1" x14ac:dyDescent="0.25">
      <c r="E474" s="3"/>
      <c r="G474" s="3"/>
      <c r="K474" s="3"/>
      <c r="Q474" s="3"/>
      <c r="U474" s="3"/>
    </row>
    <row r="475" spans="5:21" ht="15.75" customHeight="1" x14ac:dyDescent="0.25">
      <c r="E475" s="3"/>
      <c r="G475" s="3"/>
      <c r="K475" s="3"/>
      <c r="Q475" s="3"/>
      <c r="U475" s="3"/>
    </row>
    <row r="476" spans="5:21" ht="15.75" customHeight="1" x14ac:dyDescent="0.25">
      <c r="E476" s="3"/>
      <c r="G476" s="3"/>
      <c r="K476" s="3"/>
      <c r="Q476" s="3"/>
      <c r="U476" s="3"/>
    </row>
    <row r="477" spans="5:21" ht="15.75" customHeight="1" x14ac:dyDescent="0.25">
      <c r="E477" s="3"/>
      <c r="G477" s="3"/>
      <c r="K477" s="3"/>
      <c r="Q477" s="3"/>
      <c r="U477" s="3"/>
    </row>
    <row r="478" spans="5:21" ht="15.75" customHeight="1" x14ac:dyDescent="0.25">
      <c r="E478" s="3"/>
      <c r="G478" s="3"/>
      <c r="K478" s="3"/>
      <c r="Q478" s="3"/>
      <c r="U478" s="3"/>
    </row>
    <row r="479" spans="5:21" ht="15.75" customHeight="1" x14ac:dyDescent="0.25">
      <c r="E479" s="3"/>
      <c r="G479" s="3"/>
      <c r="K479" s="3"/>
      <c r="Q479" s="3"/>
      <c r="U479" s="3"/>
    </row>
    <row r="480" spans="5:21" ht="15.75" customHeight="1" x14ac:dyDescent="0.25">
      <c r="E480" s="3"/>
      <c r="G480" s="3"/>
      <c r="K480" s="3"/>
      <c r="Q480" s="3"/>
      <c r="U480" s="3"/>
    </row>
    <row r="481" spans="5:21" ht="15.75" customHeight="1" x14ac:dyDescent="0.25">
      <c r="E481" s="3"/>
      <c r="G481" s="3"/>
      <c r="K481" s="3"/>
      <c r="Q481" s="3"/>
      <c r="U481" s="3"/>
    </row>
    <row r="482" spans="5:21" ht="15.75" customHeight="1" x14ac:dyDescent="0.25">
      <c r="E482" s="3"/>
      <c r="G482" s="3"/>
      <c r="K482" s="3"/>
      <c r="Q482" s="3"/>
      <c r="U482" s="3"/>
    </row>
    <row r="483" spans="5:21" ht="15.75" customHeight="1" x14ac:dyDescent="0.25">
      <c r="E483" s="3"/>
      <c r="G483" s="3"/>
      <c r="K483" s="3"/>
      <c r="Q483" s="3"/>
      <c r="U483" s="3"/>
    </row>
    <row r="484" spans="5:21" ht="15.75" customHeight="1" x14ac:dyDescent="0.25">
      <c r="E484" s="3"/>
      <c r="G484" s="3"/>
      <c r="K484" s="3"/>
      <c r="Q484" s="3"/>
      <c r="U484" s="3"/>
    </row>
    <row r="485" spans="5:21" ht="15.75" customHeight="1" x14ac:dyDescent="0.25">
      <c r="E485" s="3"/>
      <c r="G485" s="3"/>
      <c r="K485" s="3"/>
      <c r="Q485" s="3"/>
      <c r="U485" s="3"/>
    </row>
    <row r="486" spans="5:21" ht="15.75" customHeight="1" x14ac:dyDescent="0.25">
      <c r="E486" s="3"/>
      <c r="G486" s="3"/>
      <c r="K486" s="3"/>
      <c r="Q486" s="3"/>
      <c r="U486" s="3"/>
    </row>
    <row r="487" spans="5:21" ht="15.75" customHeight="1" x14ac:dyDescent="0.25">
      <c r="E487" s="3"/>
      <c r="G487" s="3"/>
      <c r="K487" s="3"/>
      <c r="Q487" s="3"/>
      <c r="U487" s="3"/>
    </row>
    <row r="488" spans="5:21" ht="15.75" customHeight="1" x14ac:dyDescent="0.25">
      <c r="E488" s="3"/>
      <c r="G488" s="3"/>
      <c r="K488" s="3"/>
      <c r="Q488" s="3"/>
      <c r="U488" s="3"/>
    </row>
    <row r="489" spans="5:21" ht="15.75" customHeight="1" x14ac:dyDescent="0.25">
      <c r="E489" s="3"/>
      <c r="G489" s="3"/>
      <c r="K489" s="3"/>
      <c r="Q489" s="3"/>
      <c r="U489" s="3"/>
    </row>
    <row r="490" spans="5:21" ht="15.75" customHeight="1" x14ac:dyDescent="0.25">
      <c r="E490" s="3"/>
      <c r="G490" s="3"/>
      <c r="K490" s="3"/>
      <c r="Q490" s="3"/>
      <c r="U490" s="3"/>
    </row>
    <row r="491" spans="5:21" ht="15.75" customHeight="1" x14ac:dyDescent="0.25">
      <c r="E491" s="3"/>
      <c r="G491" s="3"/>
      <c r="K491" s="3"/>
      <c r="Q491" s="3"/>
      <c r="U491" s="3"/>
    </row>
    <row r="492" spans="5:21" ht="15.75" customHeight="1" x14ac:dyDescent="0.25">
      <c r="E492" s="3"/>
      <c r="G492" s="3"/>
      <c r="K492" s="3"/>
      <c r="Q492" s="3"/>
      <c r="U492" s="3"/>
    </row>
    <row r="493" spans="5:21" ht="15.75" customHeight="1" x14ac:dyDescent="0.25">
      <c r="E493" s="3"/>
      <c r="G493" s="3"/>
      <c r="K493" s="3"/>
      <c r="Q493" s="3"/>
      <c r="U493" s="3"/>
    </row>
    <row r="494" spans="5:21" ht="15.75" customHeight="1" x14ac:dyDescent="0.25">
      <c r="E494" s="3"/>
      <c r="G494" s="3"/>
      <c r="K494" s="3"/>
      <c r="Q494" s="3"/>
      <c r="U494" s="3"/>
    </row>
    <row r="495" spans="5:21" ht="15.75" customHeight="1" x14ac:dyDescent="0.25">
      <c r="E495" s="3"/>
      <c r="G495" s="3"/>
      <c r="K495" s="3"/>
      <c r="Q495" s="3"/>
      <c r="U495" s="3"/>
    </row>
    <row r="496" spans="5:21" ht="15.75" customHeight="1" x14ac:dyDescent="0.25">
      <c r="E496" s="3"/>
      <c r="G496" s="3"/>
      <c r="K496" s="3"/>
      <c r="Q496" s="3"/>
      <c r="U496" s="3"/>
    </row>
    <row r="497" spans="5:21" ht="15.75" customHeight="1" x14ac:dyDescent="0.25">
      <c r="E497" s="3"/>
      <c r="G497" s="3"/>
      <c r="K497" s="3"/>
      <c r="Q497" s="3"/>
      <c r="U497" s="3"/>
    </row>
    <row r="498" spans="5:21" ht="15.75" customHeight="1" x14ac:dyDescent="0.25">
      <c r="E498" s="3"/>
      <c r="G498" s="3"/>
      <c r="K498" s="3"/>
      <c r="Q498" s="3"/>
      <c r="U498" s="3"/>
    </row>
    <row r="499" spans="5:21" ht="15.75" customHeight="1" x14ac:dyDescent="0.25">
      <c r="E499" s="3"/>
      <c r="G499" s="3"/>
      <c r="K499" s="3"/>
      <c r="Q499" s="3"/>
      <c r="U499" s="3"/>
    </row>
    <row r="500" spans="5:21" ht="15.75" customHeight="1" x14ac:dyDescent="0.25">
      <c r="E500" s="3"/>
      <c r="G500" s="3"/>
      <c r="K500" s="3"/>
      <c r="Q500" s="3"/>
      <c r="U500" s="3"/>
    </row>
    <row r="501" spans="5:21" ht="15.75" customHeight="1" x14ac:dyDescent="0.25">
      <c r="E501" s="3"/>
      <c r="G501" s="3"/>
      <c r="K501" s="3"/>
      <c r="Q501" s="3"/>
      <c r="U501" s="3"/>
    </row>
    <row r="502" spans="5:21" ht="15.75" customHeight="1" x14ac:dyDescent="0.25">
      <c r="E502" s="3"/>
      <c r="G502" s="3"/>
      <c r="K502" s="3"/>
      <c r="Q502" s="3"/>
      <c r="U502" s="3"/>
    </row>
    <row r="503" spans="5:21" ht="15.75" customHeight="1" x14ac:dyDescent="0.25">
      <c r="E503" s="3"/>
      <c r="G503" s="3"/>
      <c r="K503" s="3"/>
      <c r="Q503" s="3"/>
      <c r="U503" s="3"/>
    </row>
    <row r="504" spans="5:21" ht="15.75" customHeight="1" x14ac:dyDescent="0.25">
      <c r="E504" s="3"/>
      <c r="G504" s="3"/>
      <c r="K504" s="3"/>
      <c r="Q504" s="3"/>
      <c r="U504" s="3"/>
    </row>
    <row r="505" spans="5:21" ht="15.75" customHeight="1" x14ac:dyDescent="0.25">
      <c r="E505" s="3"/>
      <c r="G505" s="3"/>
      <c r="K505" s="3"/>
      <c r="Q505" s="3"/>
      <c r="U505" s="3"/>
    </row>
    <row r="506" spans="5:21" ht="15.75" customHeight="1" x14ac:dyDescent="0.25">
      <c r="E506" s="3"/>
      <c r="G506" s="3"/>
      <c r="K506" s="3"/>
      <c r="Q506" s="3"/>
      <c r="U506" s="3"/>
    </row>
    <row r="507" spans="5:21" ht="15.75" customHeight="1" x14ac:dyDescent="0.25">
      <c r="E507" s="3"/>
      <c r="G507" s="3"/>
      <c r="K507" s="3"/>
      <c r="Q507" s="3"/>
      <c r="U507" s="3"/>
    </row>
    <row r="508" spans="5:21" ht="15.75" customHeight="1" x14ac:dyDescent="0.25">
      <c r="E508" s="3"/>
      <c r="G508" s="3"/>
      <c r="K508" s="3"/>
      <c r="Q508" s="3"/>
      <c r="U508" s="3"/>
    </row>
    <row r="509" spans="5:21" ht="15.75" customHeight="1" x14ac:dyDescent="0.25">
      <c r="E509" s="3"/>
      <c r="G509" s="3"/>
      <c r="K509" s="3"/>
      <c r="Q509" s="3"/>
      <c r="U509" s="3"/>
    </row>
    <row r="510" spans="5:21" ht="15.75" customHeight="1" x14ac:dyDescent="0.25">
      <c r="E510" s="3"/>
      <c r="G510" s="3"/>
      <c r="K510" s="3"/>
      <c r="Q510" s="3"/>
      <c r="U510" s="3"/>
    </row>
    <row r="511" spans="5:21" ht="15.75" customHeight="1" x14ac:dyDescent="0.25">
      <c r="E511" s="3"/>
      <c r="G511" s="3"/>
      <c r="K511" s="3"/>
      <c r="Q511" s="3"/>
      <c r="U511" s="3"/>
    </row>
    <row r="512" spans="5:21" ht="15.75" customHeight="1" x14ac:dyDescent="0.25">
      <c r="E512" s="3"/>
      <c r="G512" s="3"/>
      <c r="K512" s="3"/>
      <c r="Q512" s="3"/>
      <c r="U512" s="3"/>
    </row>
    <row r="513" spans="5:21" ht="15.75" customHeight="1" x14ac:dyDescent="0.25">
      <c r="E513" s="3"/>
      <c r="G513" s="3"/>
      <c r="K513" s="3"/>
      <c r="Q513" s="3"/>
      <c r="U513" s="3"/>
    </row>
    <row r="514" spans="5:21" ht="15.75" customHeight="1" x14ac:dyDescent="0.25">
      <c r="E514" s="3"/>
      <c r="G514" s="3"/>
      <c r="K514" s="3"/>
      <c r="Q514" s="3"/>
      <c r="U514" s="3"/>
    </row>
    <row r="515" spans="5:21" ht="15.75" customHeight="1" x14ac:dyDescent="0.25">
      <c r="E515" s="3"/>
      <c r="G515" s="3"/>
      <c r="K515" s="3"/>
      <c r="Q515" s="3"/>
      <c r="U515" s="3"/>
    </row>
    <row r="516" spans="5:21" ht="15.75" customHeight="1" x14ac:dyDescent="0.25">
      <c r="E516" s="3"/>
      <c r="G516" s="3"/>
      <c r="K516" s="3"/>
      <c r="Q516" s="3"/>
      <c r="U516" s="3"/>
    </row>
    <row r="517" spans="5:21" ht="15.75" customHeight="1" x14ac:dyDescent="0.25">
      <c r="E517" s="3"/>
      <c r="G517" s="3"/>
      <c r="K517" s="3"/>
      <c r="Q517" s="3"/>
      <c r="U517" s="3"/>
    </row>
    <row r="518" spans="5:21" ht="15.75" customHeight="1" x14ac:dyDescent="0.25">
      <c r="E518" s="3"/>
      <c r="G518" s="3"/>
      <c r="K518" s="3"/>
      <c r="Q518" s="3"/>
      <c r="U518" s="3"/>
    </row>
    <row r="519" spans="5:21" ht="15.75" customHeight="1" x14ac:dyDescent="0.25">
      <c r="E519" s="3"/>
      <c r="G519" s="3"/>
      <c r="K519" s="3"/>
      <c r="Q519" s="3"/>
      <c r="U519" s="3"/>
    </row>
    <row r="520" spans="5:21" ht="15.75" customHeight="1" x14ac:dyDescent="0.25">
      <c r="E520" s="3"/>
      <c r="G520" s="3"/>
      <c r="K520" s="3"/>
      <c r="Q520" s="3"/>
      <c r="U520" s="3"/>
    </row>
    <row r="521" spans="5:21" ht="15.75" customHeight="1" x14ac:dyDescent="0.25">
      <c r="E521" s="3"/>
      <c r="G521" s="3"/>
      <c r="K521" s="3"/>
      <c r="Q521" s="3"/>
      <c r="U521" s="3"/>
    </row>
    <row r="522" spans="5:21" ht="15.75" customHeight="1" x14ac:dyDescent="0.25">
      <c r="E522" s="3"/>
      <c r="G522" s="3"/>
      <c r="K522" s="3"/>
      <c r="Q522" s="3"/>
      <c r="U522" s="3"/>
    </row>
    <row r="523" spans="5:21" ht="15.75" customHeight="1" x14ac:dyDescent="0.25">
      <c r="E523" s="3"/>
      <c r="G523" s="3"/>
      <c r="K523" s="3"/>
      <c r="Q523" s="3"/>
      <c r="U523" s="3"/>
    </row>
    <row r="524" spans="5:21" ht="15.75" customHeight="1" x14ac:dyDescent="0.25">
      <c r="E524" s="3"/>
      <c r="G524" s="3"/>
      <c r="K524" s="3"/>
      <c r="Q524" s="3"/>
      <c r="U524" s="3"/>
    </row>
    <row r="525" spans="5:21" ht="15.75" customHeight="1" x14ac:dyDescent="0.25">
      <c r="E525" s="3"/>
      <c r="G525" s="3"/>
      <c r="K525" s="3"/>
      <c r="Q525" s="3"/>
      <c r="U525" s="3"/>
    </row>
    <row r="526" spans="5:21" ht="15.75" customHeight="1" x14ac:dyDescent="0.25">
      <c r="E526" s="3"/>
      <c r="G526" s="3"/>
      <c r="K526" s="3"/>
      <c r="Q526" s="3"/>
      <c r="U526" s="3"/>
    </row>
    <row r="527" spans="5:21" ht="15.75" customHeight="1" x14ac:dyDescent="0.25">
      <c r="E527" s="3"/>
      <c r="G527" s="3"/>
      <c r="K527" s="3"/>
      <c r="Q527" s="3"/>
      <c r="U527" s="3"/>
    </row>
    <row r="528" spans="5:21" ht="15.75" customHeight="1" x14ac:dyDescent="0.25">
      <c r="E528" s="3"/>
      <c r="G528" s="3"/>
      <c r="K528" s="3"/>
      <c r="Q528" s="3"/>
      <c r="U528" s="3"/>
    </row>
    <row r="529" spans="5:21" ht="15.75" customHeight="1" x14ac:dyDescent="0.25">
      <c r="E529" s="3"/>
      <c r="G529" s="3"/>
      <c r="K529" s="3"/>
      <c r="Q529" s="3"/>
      <c r="U529" s="3"/>
    </row>
    <row r="530" spans="5:21" ht="15.75" customHeight="1" x14ac:dyDescent="0.25">
      <c r="E530" s="3"/>
      <c r="G530" s="3"/>
      <c r="K530" s="3"/>
      <c r="Q530" s="3"/>
      <c r="U530" s="3"/>
    </row>
    <row r="531" spans="5:21" ht="15.75" customHeight="1" x14ac:dyDescent="0.25">
      <c r="E531" s="3"/>
      <c r="G531" s="3"/>
      <c r="K531" s="3"/>
      <c r="Q531" s="3"/>
      <c r="U531" s="3"/>
    </row>
    <row r="532" spans="5:21" ht="15.75" customHeight="1" x14ac:dyDescent="0.25">
      <c r="E532" s="3"/>
      <c r="G532" s="3"/>
      <c r="K532" s="3"/>
      <c r="Q532" s="3"/>
      <c r="U532" s="3"/>
    </row>
    <row r="533" spans="5:21" ht="15.75" customHeight="1" x14ac:dyDescent="0.25">
      <c r="E533" s="3"/>
      <c r="G533" s="3"/>
      <c r="K533" s="3"/>
      <c r="Q533" s="3"/>
      <c r="U533" s="3"/>
    </row>
    <row r="534" spans="5:21" ht="15.75" customHeight="1" x14ac:dyDescent="0.25">
      <c r="E534" s="3"/>
      <c r="G534" s="3"/>
      <c r="K534" s="3"/>
      <c r="Q534" s="3"/>
      <c r="U534" s="3"/>
    </row>
    <row r="535" spans="5:21" ht="15.75" customHeight="1" x14ac:dyDescent="0.25">
      <c r="E535" s="3"/>
      <c r="G535" s="3"/>
      <c r="K535" s="3"/>
      <c r="Q535" s="3"/>
      <c r="U535" s="3"/>
    </row>
    <row r="536" spans="5:21" ht="15.75" customHeight="1" x14ac:dyDescent="0.25">
      <c r="E536" s="3"/>
      <c r="G536" s="3"/>
      <c r="K536" s="3"/>
      <c r="Q536" s="3"/>
      <c r="U536" s="3"/>
    </row>
    <row r="537" spans="5:21" ht="15.75" customHeight="1" x14ac:dyDescent="0.25">
      <c r="E537" s="3"/>
      <c r="G537" s="3"/>
      <c r="K537" s="3"/>
      <c r="Q537" s="3"/>
      <c r="U537" s="3"/>
    </row>
    <row r="538" spans="5:21" ht="15.75" customHeight="1" x14ac:dyDescent="0.25">
      <c r="E538" s="3"/>
      <c r="G538" s="3"/>
      <c r="K538" s="3"/>
      <c r="Q538" s="3"/>
      <c r="U538" s="3"/>
    </row>
    <row r="539" spans="5:21" ht="15.75" customHeight="1" x14ac:dyDescent="0.25">
      <c r="E539" s="3"/>
      <c r="G539" s="3"/>
      <c r="K539" s="3"/>
      <c r="Q539" s="3"/>
      <c r="U539" s="3"/>
    </row>
    <row r="540" spans="5:21" ht="15.75" customHeight="1" x14ac:dyDescent="0.25">
      <c r="E540" s="3"/>
      <c r="G540" s="3"/>
      <c r="K540" s="3"/>
      <c r="Q540" s="3"/>
      <c r="U540" s="3"/>
    </row>
    <row r="541" spans="5:21" ht="15.75" customHeight="1" x14ac:dyDescent="0.25">
      <c r="E541" s="3"/>
      <c r="G541" s="3"/>
      <c r="K541" s="3"/>
      <c r="Q541" s="3"/>
      <c r="U541" s="3"/>
    </row>
    <row r="542" spans="5:21" ht="15.75" customHeight="1" x14ac:dyDescent="0.25">
      <c r="E542" s="3"/>
      <c r="G542" s="3"/>
      <c r="K542" s="3"/>
      <c r="Q542" s="3"/>
      <c r="U542" s="3"/>
    </row>
    <row r="543" spans="5:21" ht="15.75" customHeight="1" x14ac:dyDescent="0.25">
      <c r="E543" s="3"/>
      <c r="G543" s="3"/>
      <c r="K543" s="3"/>
      <c r="Q543" s="3"/>
      <c r="U543" s="3"/>
    </row>
    <row r="544" spans="5:21" ht="15.75" customHeight="1" x14ac:dyDescent="0.25">
      <c r="E544" s="3"/>
      <c r="G544" s="3"/>
      <c r="K544" s="3"/>
      <c r="Q544" s="3"/>
      <c r="U544" s="3"/>
    </row>
    <row r="545" spans="5:21" ht="15.75" customHeight="1" x14ac:dyDescent="0.25">
      <c r="E545" s="3"/>
      <c r="G545" s="3"/>
      <c r="K545" s="3"/>
      <c r="Q545" s="3"/>
      <c r="U545" s="3"/>
    </row>
    <row r="546" spans="5:21" ht="15.75" customHeight="1" x14ac:dyDescent="0.25">
      <c r="E546" s="3"/>
      <c r="G546" s="3"/>
      <c r="K546" s="3"/>
      <c r="Q546" s="3"/>
      <c r="U546" s="3"/>
    </row>
    <row r="547" spans="5:21" ht="15.75" customHeight="1" x14ac:dyDescent="0.25">
      <c r="E547" s="3"/>
      <c r="G547" s="3"/>
      <c r="K547" s="3"/>
      <c r="Q547" s="3"/>
      <c r="U547" s="3"/>
    </row>
    <row r="548" spans="5:21" ht="15.75" customHeight="1" x14ac:dyDescent="0.25">
      <c r="E548" s="3"/>
      <c r="G548" s="3"/>
      <c r="K548" s="3"/>
      <c r="Q548" s="3"/>
      <c r="U548" s="3"/>
    </row>
    <row r="549" spans="5:21" ht="15.75" customHeight="1" x14ac:dyDescent="0.25">
      <c r="E549" s="3"/>
      <c r="G549" s="3"/>
      <c r="K549" s="3"/>
      <c r="Q549" s="3"/>
      <c r="U549" s="3"/>
    </row>
    <row r="550" spans="5:21" ht="15.75" customHeight="1" x14ac:dyDescent="0.25">
      <c r="E550" s="3"/>
      <c r="G550" s="3"/>
      <c r="K550" s="3"/>
      <c r="Q550" s="3"/>
      <c r="U550" s="3"/>
    </row>
    <row r="551" spans="5:21" ht="15.75" customHeight="1" x14ac:dyDescent="0.25">
      <c r="E551" s="3"/>
      <c r="G551" s="3"/>
      <c r="K551" s="3"/>
      <c r="Q551" s="3"/>
      <c r="U551" s="3"/>
    </row>
    <row r="552" spans="5:21" ht="15.75" customHeight="1" x14ac:dyDescent="0.25">
      <c r="E552" s="3"/>
      <c r="G552" s="3"/>
      <c r="K552" s="3"/>
      <c r="Q552" s="3"/>
      <c r="U552" s="3"/>
    </row>
    <row r="553" spans="5:21" ht="15.75" customHeight="1" x14ac:dyDescent="0.25">
      <c r="E553" s="3"/>
      <c r="G553" s="3"/>
      <c r="K553" s="3"/>
      <c r="Q553" s="3"/>
      <c r="U553" s="3"/>
    </row>
    <row r="554" spans="5:21" ht="15.75" customHeight="1" x14ac:dyDescent="0.25">
      <c r="E554" s="3"/>
      <c r="G554" s="3"/>
      <c r="K554" s="3"/>
      <c r="Q554" s="3"/>
      <c r="U554" s="3"/>
    </row>
    <row r="555" spans="5:21" ht="15.75" customHeight="1" x14ac:dyDescent="0.25">
      <c r="E555" s="3"/>
      <c r="G555" s="3"/>
      <c r="K555" s="3"/>
      <c r="Q555" s="3"/>
      <c r="U555" s="3"/>
    </row>
    <row r="556" spans="5:21" ht="15.75" customHeight="1" x14ac:dyDescent="0.25">
      <c r="E556" s="3"/>
      <c r="G556" s="3"/>
      <c r="K556" s="3"/>
      <c r="Q556" s="3"/>
      <c r="U556" s="3"/>
    </row>
    <row r="557" spans="5:21" ht="15.75" customHeight="1" x14ac:dyDescent="0.25">
      <c r="E557" s="3"/>
      <c r="G557" s="3"/>
      <c r="K557" s="3"/>
      <c r="Q557" s="3"/>
      <c r="U557" s="3"/>
    </row>
    <row r="558" spans="5:21" ht="15.75" customHeight="1" x14ac:dyDescent="0.25">
      <c r="E558" s="3"/>
      <c r="G558" s="3"/>
      <c r="K558" s="3"/>
      <c r="Q558" s="3"/>
      <c r="U558" s="3"/>
    </row>
    <row r="559" spans="5:21" ht="15.75" customHeight="1" x14ac:dyDescent="0.25">
      <c r="E559" s="3"/>
      <c r="G559" s="3"/>
      <c r="K559" s="3"/>
      <c r="Q559" s="3"/>
      <c r="U559" s="3"/>
    </row>
    <row r="560" spans="5:21" ht="15.75" customHeight="1" x14ac:dyDescent="0.25">
      <c r="E560" s="3"/>
      <c r="G560" s="3"/>
      <c r="K560" s="3"/>
      <c r="Q560" s="3"/>
      <c r="U560" s="3"/>
    </row>
    <row r="561" spans="5:21" ht="15.75" customHeight="1" x14ac:dyDescent="0.25">
      <c r="E561" s="3"/>
      <c r="G561" s="3"/>
      <c r="K561" s="3"/>
      <c r="Q561" s="3"/>
      <c r="U561" s="3"/>
    </row>
    <row r="562" spans="5:21" ht="15.75" customHeight="1" x14ac:dyDescent="0.25">
      <c r="E562" s="3"/>
      <c r="G562" s="3"/>
      <c r="K562" s="3"/>
      <c r="Q562" s="3"/>
      <c r="U562" s="3"/>
    </row>
    <row r="563" spans="5:21" ht="15.75" customHeight="1" x14ac:dyDescent="0.25">
      <c r="E563" s="3"/>
      <c r="G563" s="3"/>
      <c r="K563" s="3"/>
      <c r="Q563" s="3"/>
      <c r="U563" s="3"/>
    </row>
    <row r="564" spans="5:21" ht="15.75" customHeight="1" x14ac:dyDescent="0.25">
      <c r="E564" s="3"/>
      <c r="G564" s="3"/>
      <c r="K564" s="3"/>
      <c r="Q564" s="3"/>
      <c r="U564" s="3"/>
    </row>
    <row r="565" spans="5:21" ht="15.75" customHeight="1" x14ac:dyDescent="0.25">
      <c r="E565" s="3"/>
      <c r="G565" s="3"/>
      <c r="K565" s="3"/>
      <c r="Q565" s="3"/>
      <c r="U565" s="3"/>
    </row>
    <row r="566" spans="5:21" ht="15.75" customHeight="1" x14ac:dyDescent="0.25">
      <c r="E566" s="3"/>
      <c r="G566" s="3"/>
      <c r="K566" s="3"/>
      <c r="Q566" s="3"/>
      <c r="U566" s="3"/>
    </row>
    <row r="567" spans="5:21" ht="15.75" customHeight="1" x14ac:dyDescent="0.25">
      <c r="E567" s="3"/>
      <c r="G567" s="3"/>
      <c r="K567" s="3"/>
      <c r="Q567" s="3"/>
      <c r="U567" s="3"/>
    </row>
    <row r="568" spans="5:21" ht="15.75" customHeight="1" x14ac:dyDescent="0.25">
      <c r="E568" s="3"/>
      <c r="G568" s="3"/>
      <c r="K568" s="3"/>
      <c r="Q568" s="3"/>
      <c r="U568" s="3"/>
    </row>
    <row r="569" spans="5:21" ht="15.75" customHeight="1" x14ac:dyDescent="0.25">
      <c r="E569" s="3"/>
      <c r="G569" s="3"/>
      <c r="K569" s="3"/>
      <c r="Q569" s="3"/>
      <c r="U569" s="3"/>
    </row>
    <row r="570" spans="5:21" ht="15.75" customHeight="1" x14ac:dyDescent="0.25">
      <c r="E570" s="3"/>
      <c r="G570" s="3"/>
      <c r="K570" s="3"/>
      <c r="Q570" s="3"/>
      <c r="U570" s="3"/>
    </row>
    <row r="571" spans="5:21" ht="15.75" customHeight="1" x14ac:dyDescent="0.25">
      <c r="E571" s="3"/>
      <c r="G571" s="3"/>
      <c r="K571" s="3"/>
      <c r="Q571" s="3"/>
      <c r="U571" s="3"/>
    </row>
    <row r="572" spans="5:21" ht="15.75" customHeight="1" x14ac:dyDescent="0.25">
      <c r="E572" s="3"/>
      <c r="G572" s="3"/>
      <c r="K572" s="3"/>
      <c r="Q572" s="3"/>
      <c r="U572" s="3"/>
    </row>
    <row r="573" spans="5:21" ht="15.75" customHeight="1" x14ac:dyDescent="0.25">
      <c r="E573" s="3"/>
      <c r="G573" s="3"/>
      <c r="K573" s="3"/>
      <c r="Q573" s="3"/>
      <c r="U573" s="3"/>
    </row>
    <row r="574" spans="5:21" ht="15.75" customHeight="1" x14ac:dyDescent="0.25">
      <c r="E574" s="3"/>
      <c r="G574" s="3"/>
      <c r="K574" s="3"/>
      <c r="Q574" s="3"/>
      <c r="U574" s="3"/>
    </row>
    <row r="575" spans="5:21" ht="15.75" customHeight="1" x14ac:dyDescent="0.25">
      <c r="E575" s="3"/>
      <c r="G575" s="3"/>
      <c r="K575" s="3"/>
      <c r="Q575" s="3"/>
      <c r="U575" s="3"/>
    </row>
    <row r="576" spans="5:21" ht="15.75" customHeight="1" x14ac:dyDescent="0.25">
      <c r="E576" s="3"/>
      <c r="G576" s="3"/>
      <c r="K576" s="3"/>
      <c r="Q576" s="3"/>
      <c r="U576" s="3"/>
    </row>
    <row r="577" spans="5:21" ht="15.75" customHeight="1" x14ac:dyDescent="0.25">
      <c r="E577" s="3"/>
      <c r="G577" s="3"/>
      <c r="K577" s="3"/>
      <c r="Q577" s="3"/>
      <c r="U577" s="3"/>
    </row>
    <row r="578" spans="5:21" ht="15.75" customHeight="1" x14ac:dyDescent="0.25">
      <c r="E578" s="3"/>
      <c r="G578" s="3"/>
      <c r="K578" s="3"/>
      <c r="Q578" s="3"/>
      <c r="U578" s="3"/>
    </row>
    <row r="579" spans="5:21" ht="15.75" customHeight="1" x14ac:dyDescent="0.25">
      <c r="E579" s="3"/>
      <c r="G579" s="3"/>
      <c r="K579" s="3"/>
      <c r="Q579" s="3"/>
      <c r="U579" s="3"/>
    </row>
    <row r="580" spans="5:21" ht="15.75" customHeight="1" x14ac:dyDescent="0.25">
      <c r="E580" s="3"/>
      <c r="G580" s="3"/>
      <c r="K580" s="3"/>
      <c r="Q580" s="3"/>
      <c r="U580" s="3"/>
    </row>
    <row r="581" spans="5:21" ht="15.75" customHeight="1" x14ac:dyDescent="0.25">
      <c r="E581" s="3"/>
      <c r="G581" s="3"/>
      <c r="K581" s="3"/>
      <c r="Q581" s="3"/>
      <c r="U581" s="3"/>
    </row>
    <row r="582" spans="5:21" ht="15.75" customHeight="1" x14ac:dyDescent="0.25">
      <c r="E582" s="3"/>
      <c r="G582" s="3"/>
      <c r="K582" s="3"/>
      <c r="Q582" s="3"/>
      <c r="U582" s="3"/>
    </row>
    <row r="583" spans="5:21" ht="15.75" customHeight="1" x14ac:dyDescent="0.25">
      <c r="E583" s="3"/>
      <c r="G583" s="3"/>
      <c r="K583" s="3"/>
      <c r="Q583" s="3"/>
      <c r="U583" s="3"/>
    </row>
    <row r="584" spans="5:21" ht="15.75" customHeight="1" x14ac:dyDescent="0.25">
      <c r="E584" s="3"/>
      <c r="G584" s="3"/>
      <c r="K584" s="3"/>
      <c r="Q584" s="3"/>
      <c r="U584" s="3"/>
    </row>
    <row r="585" spans="5:21" ht="15.75" customHeight="1" x14ac:dyDescent="0.25">
      <c r="E585" s="3"/>
      <c r="G585" s="3"/>
      <c r="K585" s="3"/>
      <c r="Q585" s="3"/>
      <c r="U585" s="3"/>
    </row>
    <row r="586" spans="5:21" ht="15.75" customHeight="1" x14ac:dyDescent="0.25">
      <c r="E586" s="3"/>
      <c r="G586" s="3"/>
      <c r="K586" s="3"/>
      <c r="Q586" s="3"/>
      <c r="U586" s="3"/>
    </row>
    <row r="587" spans="5:21" ht="15.75" customHeight="1" x14ac:dyDescent="0.25">
      <c r="E587" s="3"/>
      <c r="G587" s="3"/>
      <c r="K587" s="3"/>
      <c r="Q587" s="3"/>
      <c r="U587" s="3"/>
    </row>
    <row r="588" spans="5:21" ht="15.75" customHeight="1" x14ac:dyDescent="0.25">
      <c r="E588" s="3"/>
      <c r="G588" s="3"/>
      <c r="K588" s="3"/>
      <c r="Q588" s="3"/>
      <c r="U588" s="3"/>
    </row>
    <row r="589" spans="5:21" ht="15.75" customHeight="1" x14ac:dyDescent="0.25">
      <c r="E589" s="3"/>
      <c r="G589" s="3"/>
      <c r="K589" s="3"/>
      <c r="Q589" s="3"/>
      <c r="U589" s="3"/>
    </row>
    <row r="590" spans="5:21" ht="15.75" customHeight="1" x14ac:dyDescent="0.25">
      <c r="E590" s="3"/>
      <c r="G590" s="3"/>
      <c r="K590" s="3"/>
      <c r="Q590" s="3"/>
      <c r="U590" s="3"/>
    </row>
    <row r="591" spans="5:21" ht="15.75" customHeight="1" x14ac:dyDescent="0.25">
      <c r="E591" s="3"/>
      <c r="G591" s="3"/>
      <c r="K591" s="3"/>
      <c r="Q591" s="3"/>
      <c r="U591" s="3"/>
    </row>
    <row r="592" spans="5:21" ht="15.75" customHeight="1" x14ac:dyDescent="0.25">
      <c r="E592" s="3"/>
      <c r="G592" s="3"/>
      <c r="K592" s="3"/>
      <c r="Q592" s="3"/>
      <c r="U592" s="3"/>
    </row>
    <row r="593" spans="5:21" ht="15.75" customHeight="1" x14ac:dyDescent="0.25">
      <c r="E593" s="3"/>
      <c r="G593" s="3"/>
      <c r="K593" s="3"/>
      <c r="Q593" s="3"/>
      <c r="U593" s="3"/>
    </row>
    <row r="594" spans="5:21" ht="15.75" customHeight="1" x14ac:dyDescent="0.25">
      <c r="E594" s="3"/>
      <c r="G594" s="3"/>
      <c r="K594" s="3"/>
      <c r="Q594" s="3"/>
      <c r="U594" s="3"/>
    </row>
    <row r="595" spans="5:21" ht="15.75" customHeight="1" x14ac:dyDescent="0.25">
      <c r="E595" s="3"/>
      <c r="G595" s="3"/>
      <c r="K595" s="3"/>
      <c r="Q595" s="3"/>
      <c r="U595" s="3"/>
    </row>
    <row r="596" spans="5:21" ht="15.75" customHeight="1" x14ac:dyDescent="0.25">
      <c r="E596" s="3"/>
      <c r="G596" s="3"/>
      <c r="K596" s="3"/>
      <c r="Q596" s="3"/>
      <c r="U596" s="3"/>
    </row>
    <row r="597" spans="5:21" ht="15.75" customHeight="1" x14ac:dyDescent="0.25">
      <c r="E597" s="3"/>
      <c r="G597" s="3"/>
      <c r="K597" s="3"/>
      <c r="Q597" s="3"/>
      <c r="U597" s="3"/>
    </row>
    <row r="598" spans="5:21" ht="15.75" customHeight="1" x14ac:dyDescent="0.25">
      <c r="E598" s="3"/>
      <c r="G598" s="3"/>
      <c r="K598" s="3"/>
      <c r="Q598" s="3"/>
      <c r="U598" s="3"/>
    </row>
    <row r="599" spans="5:21" ht="15.75" customHeight="1" x14ac:dyDescent="0.25">
      <c r="E599" s="3"/>
      <c r="G599" s="3"/>
      <c r="K599" s="3"/>
      <c r="Q599" s="3"/>
      <c r="U599" s="3"/>
    </row>
    <row r="600" spans="5:21" ht="15.75" customHeight="1" x14ac:dyDescent="0.25">
      <c r="E600" s="3"/>
      <c r="G600" s="3"/>
      <c r="K600" s="3"/>
      <c r="Q600" s="3"/>
      <c r="U600" s="3"/>
    </row>
    <row r="601" spans="5:21" ht="15.75" customHeight="1" x14ac:dyDescent="0.25">
      <c r="E601" s="3"/>
      <c r="G601" s="3"/>
      <c r="K601" s="3"/>
      <c r="Q601" s="3"/>
      <c r="U601" s="3"/>
    </row>
    <row r="602" spans="5:21" ht="15.75" customHeight="1" x14ac:dyDescent="0.25">
      <c r="E602" s="3"/>
      <c r="G602" s="3"/>
      <c r="K602" s="3"/>
      <c r="Q602" s="3"/>
      <c r="U602" s="3"/>
    </row>
    <row r="603" spans="5:21" ht="15.75" customHeight="1" x14ac:dyDescent="0.25">
      <c r="E603" s="3"/>
      <c r="G603" s="3"/>
      <c r="K603" s="3"/>
      <c r="Q603" s="3"/>
      <c r="U603" s="3"/>
    </row>
    <row r="604" spans="5:21" ht="15.75" customHeight="1" x14ac:dyDescent="0.25">
      <c r="E604" s="3"/>
      <c r="G604" s="3"/>
      <c r="K604" s="3"/>
      <c r="Q604" s="3"/>
      <c r="U604" s="3"/>
    </row>
    <row r="605" spans="5:21" ht="15.75" customHeight="1" x14ac:dyDescent="0.25">
      <c r="E605" s="3"/>
      <c r="G605" s="3"/>
      <c r="K605" s="3"/>
      <c r="Q605" s="3"/>
      <c r="U605" s="3"/>
    </row>
    <row r="606" spans="5:21" ht="15.75" customHeight="1" x14ac:dyDescent="0.25">
      <c r="E606" s="3"/>
      <c r="G606" s="3"/>
      <c r="K606" s="3"/>
      <c r="Q606" s="3"/>
      <c r="U606" s="3"/>
    </row>
    <row r="607" spans="5:21" ht="15.75" customHeight="1" x14ac:dyDescent="0.25">
      <c r="E607" s="3"/>
      <c r="G607" s="3"/>
      <c r="K607" s="3"/>
      <c r="Q607" s="3"/>
      <c r="U607" s="3"/>
    </row>
    <row r="608" spans="5:21" ht="15.75" customHeight="1" x14ac:dyDescent="0.25">
      <c r="E608" s="3"/>
      <c r="G608" s="3"/>
      <c r="K608" s="3"/>
      <c r="Q608" s="3"/>
      <c r="U608" s="3"/>
    </row>
    <row r="609" spans="5:21" ht="15.75" customHeight="1" x14ac:dyDescent="0.25">
      <c r="E609" s="3"/>
      <c r="G609" s="3"/>
      <c r="K609" s="3"/>
      <c r="Q609" s="3"/>
      <c r="U609" s="3"/>
    </row>
    <row r="610" spans="5:21" ht="15.75" customHeight="1" x14ac:dyDescent="0.25">
      <c r="E610" s="3"/>
      <c r="G610" s="3"/>
      <c r="K610" s="3"/>
      <c r="Q610" s="3"/>
      <c r="U610" s="3"/>
    </row>
    <row r="611" spans="5:21" ht="15.75" customHeight="1" x14ac:dyDescent="0.25">
      <c r="E611" s="3"/>
      <c r="G611" s="3"/>
      <c r="K611" s="3"/>
      <c r="Q611" s="3"/>
      <c r="U611" s="3"/>
    </row>
    <row r="612" spans="5:21" ht="15.75" customHeight="1" x14ac:dyDescent="0.25">
      <c r="E612" s="3"/>
      <c r="G612" s="3"/>
      <c r="K612" s="3"/>
      <c r="Q612" s="3"/>
      <c r="U612" s="3"/>
    </row>
    <row r="613" spans="5:21" ht="15.75" customHeight="1" x14ac:dyDescent="0.25">
      <c r="E613" s="3"/>
      <c r="G613" s="3"/>
      <c r="K613" s="3"/>
      <c r="Q613" s="3"/>
      <c r="U613" s="3"/>
    </row>
    <row r="614" spans="5:21" ht="15.75" customHeight="1" x14ac:dyDescent="0.25">
      <c r="E614" s="3"/>
      <c r="G614" s="3"/>
      <c r="K614" s="3"/>
      <c r="Q614" s="3"/>
      <c r="U614" s="3"/>
    </row>
    <row r="615" spans="5:21" ht="15.75" customHeight="1" x14ac:dyDescent="0.25">
      <c r="E615" s="3"/>
      <c r="G615" s="3"/>
      <c r="K615" s="3"/>
      <c r="Q615" s="3"/>
      <c r="U615" s="3"/>
    </row>
    <row r="616" spans="5:21" ht="15.75" customHeight="1" x14ac:dyDescent="0.25">
      <c r="E616" s="3"/>
      <c r="G616" s="3"/>
      <c r="K616" s="3"/>
      <c r="Q616" s="3"/>
      <c r="U616" s="3"/>
    </row>
    <row r="617" spans="5:21" ht="15.75" customHeight="1" x14ac:dyDescent="0.25">
      <c r="E617" s="3"/>
      <c r="G617" s="3"/>
      <c r="K617" s="3"/>
      <c r="Q617" s="3"/>
      <c r="U617" s="3"/>
    </row>
    <row r="618" spans="5:21" ht="15.75" customHeight="1" x14ac:dyDescent="0.25">
      <c r="E618" s="3"/>
      <c r="G618" s="3"/>
      <c r="K618" s="3"/>
      <c r="Q618" s="3"/>
      <c r="U618" s="3"/>
    </row>
    <row r="619" spans="5:21" ht="15.75" customHeight="1" x14ac:dyDescent="0.25">
      <c r="E619" s="3"/>
      <c r="G619" s="3"/>
      <c r="K619" s="3"/>
      <c r="Q619" s="3"/>
      <c r="U619" s="3"/>
    </row>
    <row r="620" spans="5:21" ht="15.75" customHeight="1" x14ac:dyDescent="0.25">
      <c r="E620" s="3"/>
      <c r="G620" s="3"/>
      <c r="K620" s="3"/>
      <c r="Q620" s="3"/>
      <c r="U620" s="3"/>
    </row>
    <row r="621" spans="5:21" ht="15.75" customHeight="1" x14ac:dyDescent="0.25">
      <c r="E621" s="3"/>
      <c r="G621" s="3"/>
      <c r="K621" s="3"/>
      <c r="Q621" s="3"/>
      <c r="U621" s="3"/>
    </row>
    <row r="622" spans="5:21" ht="15.75" customHeight="1" x14ac:dyDescent="0.25">
      <c r="E622" s="3"/>
      <c r="G622" s="3"/>
      <c r="K622" s="3"/>
      <c r="Q622" s="3"/>
      <c r="U622" s="3"/>
    </row>
    <row r="623" spans="5:21" ht="15.75" customHeight="1" x14ac:dyDescent="0.25">
      <c r="E623" s="3"/>
      <c r="G623" s="3"/>
      <c r="K623" s="3"/>
      <c r="Q623" s="3"/>
      <c r="U623" s="3"/>
    </row>
    <row r="624" spans="5:21" ht="15.75" customHeight="1" x14ac:dyDescent="0.25">
      <c r="E624" s="3"/>
      <c r="G624" s="3"/>
      <c r="K624" s="3"/>
      <c r="Q624" s="3"/>
      <c r="U624" s="3"/>
    </row>
    <row r="625" spans="5:21" ht="15.75" customHeight="1" x14ac:dyDescent="0.25">
      <c r="E625" s="3"/>
      <c r="G625" s="3"/>
      <c r="K625" s="3"/>
      <c r="Q625" s="3"/>
      <c r="U625" s="3"/>
    </row>
    <row r="626" spans="5:21" ht="15.75" customHeight="1" x14ac:dyDescent="0.25">
      <c r="E626" s="3"/>
      <c r="G626" s="3"/>
      <c r="K626" s="3"/>
      <c r="Q626" s="3"/>
      <c r="U626" s="3"/>
    </row>
    <row r="627" spans="5:21" ht="15.75" customHeight="1" x14ac:dyDescent="0.25">
      <c r="E627" s="3"/>
      <c r="G627" s="3"/>
      <c r="K627" s="3"/>
      <c r="Q627" s="3"/>
      <c r="U627" s="3"/>
    </row>
    <row r="628" spans="5:21" ht="15.75" customHeight="1" x14ac:dyDescent="0.25">
      <c r="E628" s="3"/>
      <c r="G628" s="3"/>
      <c r="K628" s="3"/>
      <c r="Q628" s="3"/>
      <c r="U628" s="3"/>
    </row>
    <row r="629" spans="5:21" ht="15.75" customHeight="1" x14ac:dyDescent="0.25">
      <c r="E629" s="3"/>
      <c r="G629" s="3"/>
      <c r="K629" s="3"/>
      <c r="Q629" s="3"/>
      <c r="U629" s="3"/>
    </row>
    <row r="630" spans="5:21" ht="15.75" customHeight="1" x14ac:dyDescent="0.25">
      <c r="E630" s="3"/>
      <c r="G630" s="3"/>
      <c r="K630" s="3"/>
      <c r="Q630" s="3"/>
      <c r="U630" s="3"/>
    </row>
    <row r="631" spans="5:21" ht="15.75" customHeight="1" x14ac:dyDescent="0.25">
      <c r="E631" s="3"/>
      <c r="G631" s="3"/>
      <c r="K631" s="3"/>
      <c r="Q631" s="3"/>
      <c r="U631" s="3"/>
    </row>
    <row r="632" spans="5:21" ht="15.75" customHeight="1" x14ac:dyDescent="0.25">
      <c r="E632" s="3"/>
      <c r="G632" s="3"/>
      <c r="K632" s="3"/>
      <c r="Q632" s="3"/>
      <c r="U632" s="3"/>
    </row>
    <row r="633" spans="5:21" ht="15.75" customHeight="1" x14ac:dyDescent="0.25">
      <c r="E633" s="3"/>
      <c r="G633" s="3"/>
      <c r="K633" s="3"/>
      <c r="Q633" s="3"/>
      <c r="U633" s="3"/>
    </row>
    <row r="634" spans="5:21" ht="15.75" customHeight="1" x14ac:dyDescent="0.25">
      <c r="E634" s="3"/>
      <c r="G634" s="3"/>
      <c r="K634" s="3"/>
      <c r="Q634" s="3"/>
      <c r="U634" s="3"/>
    </row>
    <row r="635" spans="5:21" ht="15.75" customHeight="1" x14ac:dyDescent="0.25">
      <c r="E635" s="3"/>
      <c r="G635" s="3"/>
      <c r="K635" s="3"/>
      <c r="Q635" s="3"/>
      <c r="U635" s="3"/>
    </row>
    <row r="636" spans="5:21" ht="15.75" customHeight="1" x14ac:dyDescent="0.25">
      <c r="E636" s="3"/>
      <c r="G636" s="3"/>
      <c r="K636" s="3"/>
      <c r="Q636" s="3"/>
      <c r="U636" s="3"/>
    </row>
    <row r="637" spans="5:21" ht="15.75" customHeight="1" x14ac:dyDescent="0.25">
      <c r="E637" s="3"/>
      <c r="G637" s="3"/>
      <c r="K637" s="3"/>
      <c r="Q637" s="3"/>
      <c r="U637" s="3"/>
    </row>
    <row r="638" spans="5:21" ht="15.75" customHeight="1" x14ac:dyDescent="0.25">
      <c r="E638" s="3"/>
      <c r="G638" s="3"/>
      <c r="K638" s="3"/>
      <c r="Q638" s="3"/>
      <c r="U638" s="3"/>
    </row>
    <row r="639" spans="5:21" ht="15.75" customHeight="1" x14ac:dyDescent="0.25">
      <c r="E639" s="3"/>
      <c r="G639" s="3"/>
      <c r="K639" s="3"/>
      <c r="Q639" s="3"/>
      <c r="U639" s="3"/>
    </row>
    <row r="640" spans="5:21" ht="15.75" customHeight="1" x14ac:dyDescent="0.25">
      <c r="E640" s="3"/>
      <c r="G640" s="3"/>
      <c r="K640" s="3"/>
      <c r="Q640" s="3"/>
      <c r="U640" s="3"/>
    </row>
    <row r="641" spans="5:21" ht="15.75" customHeight="1" x14ac:dyDescent="0.25">
      <c r="E641" s="3"/>
      <c r="G641" s="3"/>
      <c r="K641" s="3"/>
      <c r="Q641" s="3"/>
      <c r="U641" s="3"/>
    </row>
    <row r="642" spans="5:21" ht="15.75" customHeight="1" x14ac:dyDescent="0.25">
      <c r="E642" s="3"/>
      <c r="G642" s="3"/>
      <c r="K642" s="3"/>
      <c r="Q642" s="3"/>
      <c r="U642" s="3"/>
    </row>
    <row r="643" spans="5:21" ht="15.75" customHeight="1" x14ac:dyDescent="0.25">
      <c r="E643" s="3"/>
      <c r="G643" s="3"/>
      <c r="K643" s="3"/>
      <c r="Q643" s="3"/>
      <c r="U643" s="3"/>
    </row>
    <row r="644" spans="5:21" ht="15.75" customHeight="1" x14ac:dyDescent="0.25">
      <c r="E644" s="3"/>
      <c r="G644" s="3"/>
      <c r="K644" s="3"/>
      <c r="Q644" s="3"/>
      <c r="U644" s="3"/>
    </row>
    <row r="645" spans="5:21" ht="15.75" customHeight="1" x14ac:dyDescent="0.25">
      <c r="E645" s="3"/>
      <c r="G645" s="3"/>
      <c r="K645" s="3"/>
      <c r="Q645" s="3"/>
      <c r="U645" s="3"/>
    </row>
    <row r="646" spans="5:21" ht="15.75" customHeight="1" x14ac:dyDescent="0.25">
      <c r="E646" s="3"/>
      <c r="G646" s="3"/>
      <c r="K646" s="3"/>
      <c r="Q646" s="3"/>
      <c r="U646" s="3"/>
    </row>
    <row r="647" spans="5:21" ht="15.75" customHeight="1" x14ac:dyDescent="0.25">
      <c r="E647" s="3"/>
      <c r="G647" s="3"/>
      <c r="K647" s="3"/>
      <c r="Q647" s="3"/>
      <c r="U647" s="3"/>
    </row>
    <row r="648" spans="5:21" ht="15.75" customHeight="1" x14ac:dyDescent="0.25">
      <c r="E648" s="3"/>
      <c r="G648" s="3"/>
      <c r="K648" s="3"/>
      <c r="Q648" s="3"/>
      <c r="U648" s="3"/>
    </row>
    <row r="649" spans="5:21" ht="15.75" customHeight="1" x14ac:dyDescent="0.25">
      <c r="E649" s="3"/>
      <c r="G649" s="3"/>
      <c r="K649" s="3"/>
      <c r="Q649" s="3"/>
      <c r="U649" s="3"/>
    </row>
    <row r="650" spans="5:21" ht="15.75" customHeight="1" x14ac:dyDescent="0.25">
      <c r="E650" s="3"/>
      <c r="G650" s="3"/>
      <c r="K650" s="3"/>
      <c r="Q650" s="3"/>
      <c r="U650" s="3"/>
    </row>
    <row r="651" spans="5:21" ht="15.75" customHeight="1" x14ac:dyDescent="0.25">
      <c r="E651" s="3"/>
      <c r="G651" s="3"/>
      <c r="K651" s="3"/>
      <c r="Q651" s="3"/>
      <c r="U651" s="3"/>
    </row>
    <row r="652" spans="5:21" ht="15.75" customHeight="1" x14ac:dyDescent="0.25">
      <c r="E652" s="3"/>
      <c r="G652" s="3"/>
      <c r="K652" s="3"/>
      <c r="Q652" s="3"/>
      <c r="U652" s="3"/>
    </row>
    <row r="653" spans="5:21" ht="15.75" customHeight="1" x14ac:dyDescent="0.25">
      <c r="E653" s="3"/>
      <c r="G653" s="3"/>
      <c r="K653" s="3"/>
      <c r="Q653" s="3"/>
      <c r="U653" s="3"/>
    </row>
    <row r="654" spans="5:21" ht="15.75" customHeight="1" x14ac:dyDescent="0.25">
      <c r="E654" s="3"/>
      <c r="G654" s="3"/>
      <c r="K654" s="3"/>
      <c r="Q654" s="3"/>
      <c r="U654" s="3"/>
    </row>
    <row r="655" spans="5:21" ht="15.75" customHeight="1" x14ac:dyDescent="0.25">
      <c r="E655" s="3"/>
      <c r="G655" s="3"/>
      <c r="K655" s="3"/>
      <c r="Q655" s="3"/>
      <c r="U655" s="3"/>
    </row>
    <row r="656" spans="5:21" ht="15.75" customHeight="1" x14ac:dyDescent="0.25">
      <c r="E656" s="3"/>
      <c r="G656" s="3"/>
      <c r="K656" s="3"/>
      <c r="Q656" s="3"/>
      <c r="U656" s="3"/>
    </row>
    <row r="657" spans="5:21" ht="15.75" customHeight="1" x14ac:dyDescent="0.25">
      <c r="E657" s="3"/>
      <c r="G657" s="3"/>
      <c r="K657" s="3"/>
      <c r="Q657" s="3"/>
      <c r="U657" s="3"/>
    </row>
    <row r="658" spans="5:21" ht="15.75" customHeight="1" x14ac:dyDescent="0.25">
      <c r="E658" s="3"/>
      <c r="G658" s="3"/>
      <c r="K658" s="3"/>
      <c r="Q658" s="3"/>
      <c r="U658" s="3"/>
    </row>
    <row r="659" spans="5:21" ht="15.75" customHeight="1" x14ac:dyDescent="0.25">
      <c r="E659" s="3"/>
      <c r="G659" s="3"/>
      <c r="K659" s="3"/>
      <c r="Q659" s="3"/>
      <c r="U659" s="3"/>
    </row>
    <row r="660" spans="5:21" ht="15.75" customHeight="1" x14ac:dyDescent="0.25">
      <c r="E660" s="3"/>
      <c r="G660" s="3"/>
      <c r="K660" s="3"/>
      <c r="Q660" s="3"/>
      <c r="U660" s="3"/>
    </row>
    <row r="661" spans="5:21" ht="15.75" customHeight="1" x14ac:dyDescent="0.25">
      <c r="E661" s="3"/>
      <c r="G661" s="3"/>
      <c r="K661" s="3"/>
      <c r="Q661" s="3"/>
      <c r="U661" s="3"/>
    </row>
    <row r="662" spans="5:21" ht="15.75" customHeight="1" x14ac:dyDescent="0.25">
      <c r="E662" s="3"/>
      <c r="G662" s="3"/>
      <c r="K662" s="3"/>
      <c r="Q662" s="3"/>
      <c r="U662" s="3"/>
    </row>
    <row r="663" spans="5:21" ht="15.75" customHeight="1" x14ac:dyDescent="0.25">
      <c r="E663" s="3"/>
      <c r="G663" s="3"/>
      <c r="K663" s="3"/>
      <c r="Q663" s="3"/>
      <c r="U663" s="3"/>
    </row>
    <row r="664" spans="5:21" ht="15.75" customHeight="1" x14ac:dyDescent="0.25">
      <c r="E664" s="3"/>
      <c r="G664" s="3"/>
      <c r="K664" s="3"/>
      <c r="Q664" s="3"/>
      <c r="U664" s="3"/>
    </row>
    <row r="665" spans="5:21" ht="15.75" customHeight="1" x14ac:dyDescent="0.25">
      <c r="E665" s="3"/>
      <c r="G665" s="3"/>
      <c r="K665" s="3"/>
      <c r="Q665" s="3"/>
      <c r="U665" s="3"/>
    </row>
    <row r="666" spans="5:21" ht="15.75" customHeight="1" x14ac:dyDescent="0.25">
      <c r="E666" s="3"/>
      <c r="G666" s="3"/>
      <c r="K666" s="3"/>
      <c r="Q666" s="3"/>
      <c r="U666" s="3"/>
    </row>
    <row r="667" spans="5:21" ht="15.75" customHeight="1" x14ac:dyDescent="0.25">
      <c r="E667" s="3"/>
      <c r="G667" s="3"/>
      <c r="K667" s="3"/>
      <c r="Q667" s="3"/>
      <c r="U667" s="3"/>
    </row>
    <row r="668" spans="5:21" ht="15.75" customHeight="1" x14ac:dyDescent="0.25">
      <c r="E668" s="3"/>
      <c r="G668" s="3"/>
      <c r="K668" s="3"/>
      <c r="Q668" s="3"/>
      <c r="U668" s="3"/>
    </row>
    <row r="669" spans="5:21" ht="15.75" customHeight="1" x14ac:dyDescent="0.25">
      <c r="E669" s="3"/>
      <c r="G669" s="3"/>
      <c r="K669" s="3"/>
      <c r="Q669" s="3"/>
      <c r="U669" s="3"/>
    </row>
    <row r="670" spans="5:21" ht="15.75" customHeight="1" x14ac:dyDescent="0.25">
      <c r="E670" s="3"/>
      <c r="G670" s="3"/>
      <c r="K670" s="3"/>
      <c r="Q670" s="3"/>
      <c r="U670" s="3"/>
    </row>
    <row r="671" spans="5:21" ht="15.75" customHeight="1" x14ac:dyDescent="0.25">
      <c r="E671" s="3"/>
      <c r="G671" s="3"/>
      <c r="K671" s="3"/>
      <c r="Q671" s="3"/>
      <c r="U671" s="3"/>
    </row>
    <row r="672" spans="5:21" ht="15.75" customHeight="1" x14ac:dyDescent="0.25">
      <c r="E672" s="3"/>
      <c r="G672" s="3"/>
      <c r="K672" s="3"/>
      <c r="Q672" s="3"/>
      <c r="U672" s="3"/>
    </row>
    <row r="673" spans="5:21" ht="15.75" customHeight="1" x14ac:dyDescent="0.25">
      <c r="E673" s="3"/>
      <c r="G673" s="3"/>
      <c r="K673" s="3"/>
      <c r="Q673" s="3"/>
      <c r="U673" s="3"/>
    </row>
    <row r="674" spans="5:21" ht="15.75" customHeight="1" x14ac:dyDescent="0.25">
      <c r="E674" s="3"/>
      <c r="G674" s="3"/>
      <c r="K674" s="3"/>
      <c r="Q674" s="3"/>
      <c r="U674" s="3"/>
    </row>
    <row r="675" spans="5:21" ht="15.75" customHeight="1" x14ac:dyDescent="0.25">
      <c r="E675" s="3"/>
      <c r="G675" s="3"/>
      <c r="K675" s="3"/>
      <c r="Q675" s="3"/>
      <c r="U675" s="3"/>
    </row>
    <row r="676" spans="5:21" ht="15.75" customHeight="1" x14ac:dyDescent="0.25">
      <c r="E676" s="3"/>
      <c r="G676" s="3"/>
      <c r="K676" s="3"/>
      <c r="Q676" s="3"/>
      <c r="U676" s="3"/>
    </row>
    <row r="677" spans="5:21" ht="15.75" customHeight="1" x14ac:dyDescent="0.25">
      <c r="E677" s="3"/>
      <c r="G677" s="3"/>
      <c r="K677" s="3"/>
      <c r="Q677" s="3"/>
      <c r="U677" s="3"/>
    </row>
    <row r="678" spans="5:21" ht="15.75" customHeight="1" x14ac:dyDescent="0.25">
      <c r="E678" s="3"/>
      <c r="G678" s="3"/>
      <c r="K678" s="3"/>
      <c r="Q678" s="3"/>
      <c r="U678" s="3"/>
    </row>
    <row r="679" spans="5:21" ht="15.75" customHeight="1" x14ac:dyDescent="0.25">
      <c r="E679" s="3"/>
      <c r="G679" s="3"/>
      <c r="K679" s="3"/>
      <c r="Q679" s="3"/>
      <c r="U679" s="3"/>
    </row>
    <row r="680" spans="5:21" ht="15.75" customHeight="1" x14ac:dyDescent="0.25">
      <c r="E680" s="3"/>
      <c r="G680" s="3"/>
      <c r="K680" s="3"/>
      <c r="Q680" s="3"/>
      <c r="U680" s="3"/>
    </row>
    <row r="681" spans="5:21" ht="15.75" customHeight="1" x14ac:dyDescent="0.25">
      <c r="E681" s="3"/>
      <c r="G681" s="3"/>
      <c r="K681" s="3"/>
      <c r="Q681" s="3"/>
      <c r="U681" s="3"/>
    </row>
    <row r="682" spans="5:21" ht="15.75" customHeight="1" x14ac:dyDescent="0.25">
      <c r="E682" s="3"/>
      <c r="G682" s="3"/>
      <c r="K682" s="3"/>
      <c r="Q682" s="3"/>
      <c r="U682" s="3"/>
    </row>
    <row r="683" spans="5:21" ht="15.75" customHeight="1" x14ac:dyDescent="0.25">
      <c r="E683" s="3"/>
      <c r="G683" s="3"/>
      <c r="K683" s="3"/>
      <c r="Q683" s="3"/>
      <c r="U683" s="3"/>
    </row>
    <row r="684" spans="5:21" ht="15.75" customHeight="1" x14ac:dyDescent="0.25">
      <c r="E684" s="3"/>
      <c r="G684" s="3"/>
      <c r="K684" s="3"/>
      <c r="Q684" s="3"/>
      <c r="U684" s="3"/>
    </row>
    <row r="685" spans="5:21" ht="15.75" customHeight="1" x14ac:dyDescent="0.25">
      <c r="E685" s="3"/>
      <c r="G685" s="3"/>
      <c r="K685" s="3"/>
      <c r="Q685" s="3"/>
      <c r="U685" s="3"/>
    </row>
    <row r="686" spans="5:21" ht="15.75" customHeight="1" x14ac:dyDescent="0.25">
      <c r="E686" s="3"/>
      <c r="G686" s="3"/>
      <c r="K686" s="3"/>
      <c r="Q686" s="3"/>
      <c r="U686" s="3"/>
    </row>
    <row r="687" spans="5:21" ht="15.75" customHeight="1" x14ac:dyDescent="0.25">
      <c r="E687" s="3"/>
      <c r="G687" s="3"/>
      <c r="K687" s="3"/>
      <c r="Q687" s="3"/>
      <c r="U687" s="3"/>
    </row>
    <row r="688" spans="5:21" ht="15.75" customHeight="1" x14ac:dyDescent="0.25">
      <c r="E688" s="3"/>
      <c r="G688" s="3"/>
      <c r="K688" s="3"/>
      <c r="Q688" s="3"/>
      <c r="U688" s="3"/>
    </row>
    <row r="689" spans="5:21" ht="15.75" customHeight="1" x14ac:dyDescent="0.25">
      <c r="E689" s="3"/>
      <c r="G689" s="3"/>
      <c r="K689" s="3"/>
      <c r="Q689" s="3"/>
      <c r="U689" s="3"/>
    </row>
    <row r="690" spans="5:21" ht="15.75" customHeight="1" x14ac:dyDescent="0.25">
      <c r="E690" s="3"/>
      <c r="G690" s="3"/>
      <c r="K690" s="3"/>
      <c r="Q690" s="3"/>
      <c r="U690" s="3"/>
    </row>
    <row r="691" spans="5:21" ht="15.75" customHeight="1" x14ac:dyDescent="0.25">
      <c r="E691" s="3"/>
      <c r="G691" s="3"/>
      <c r="K691" s="3"/>
      <c r="Q691" s="3"/>
      <c r="U691" s="3"/>
    </row>
    <row r="692" spans="5:21" ht="15.75" customHeight="1" x14ac:dyDescent="0.25">
      <c r="E692" s="3"/>
      <c r="G692" s="3"/>
      <c r="K692" s="3"/>
      <c r="Q692" s="3"/>
      <c r="U692" s="3"/>
    </row>
    <row r="693" spans="5:21" ht="15.75" customHeight="1" x14ac:dyDescent="0.25">
      <c r="E693" s="3"/>
      <c r="G693" s="3"/>
      <c r="K693" s="3"/>
      <c r="Q693" s="3"/>
      <c r="U693" s="3"/>
    </row>
    <row r="694" spans="5:21" ht="15.75" customHeight="1" x14ac:dyDescent="0.25">
      <c r="E694" s="3"/>
      <c r="G694" s="3"/>
      <c r="K694" s="3"/>
      <c r="Q694" s="3"/>
      <c r="U694" s="3"/>
    </row>
    <row r="695" spans="5:21" ht="15.75" customHeight="1" x14ac:dyDescent="0.25">
      <c r="E695" s="3"/>
      <c r="G695" s="3"/>
      <c r="K695" s="3"/>
      <c r="Q695" s="3"/>
      <c r="U695" s="3"/>
    </row>
    <row r="696" spans="5:21" ht="15.75" customHeight="1" x14ac:dyDescent="0.25">
      <c r="E696" s="3"/>
      <c r="G696" s="3"/>
      <c r="K696" s="3"/>
      <c r="Q696" s="3"/>
      <c r="U696" s="3"/>
    </row>
    <row r="697" spans="5:21" ht="15.75" customHeight="1" x14ac:dyDescent="0.25">
      <c r="E697" s="3"/>
      <c r="G697" s="3"/>
      <c r="K697" s="3"/>
      <c r="Q697" s="3"/>
      <c r="U697" s="3"/>
    </row>
    <row r="698" spans="5:21" ht="15.75" customHeight="1" x14ac:dyDescent="0.25">
      <c r="E698" s="3"/>
      <c r="G698" s="3"/>
      <c r="K698" s="3"/>
      <c r="Q698" s="3"/>
      <c r="U698" s="3"/>
    </row>
    <row r="699" spans="5:21" ht="15.75" customHeight="1" x14ac:dyDescent="0.25">
      <c r="E699" s="3"/>
      <c r="G699" s="3"/>
      <c r="K699" s="3"/>
      <c r="Q699" s="3"/>
      <c r="U699" s="3"/>
    </row>
    <row r="700" spans="5:21" ht="15.75" customHeight="1" x14ac:dyDescent="0.25">
      <c r="E700" s="3"/>
      <c r="G700" s="3"/>
      <c r="K700" s="3"/>
      <c r="Q700" s="3"/>
      <c r="U700" s="3"/>
    </row>
    <row r="701" spans="5:21" ht="15.75" customHeight="1" x14ac:dyDescent="0.25">
      <c r="E701" s="3"/>
      <c r="G701" s="3"/>
      <c r="K701" s="3"/>
      <c r="Q701" s="3"/>
      <c r="U701" s="3"/>
    </row>
    <row r="702" spans="5:21" ht="15.75" customHeight="1" x14ac:dyDescent="0.25">
      <c r="E702" s="3"/>
      <c r="G702" s="3"/>
      <c r="K702" s="3"/>
      <c r="Q702" s="3"/>
      <c r="U702" s="3"/>
    </row>
    <row r="703" spans="5:21" ht="15.75" customHeight="1" x14ac:dyDescent="0.25">
      <c r="E703" s="3"/>
      <c r="G703" s="3"/>
      <c r="K703" s="3"/>
      <c r="Q703" s="3"/>
      <c r="U703" s="3"/>
    </row>
    <row r="704" spans="5:21" ht="15.75" customHeight="1" x14ac:dyDescent="0.25">
      <c r="E704" s="3"/>
      <c r="G704" s="3"/>
      <c r="K704" s="3"/>
      <c r="Q704" s="3"/>
      <c r="U704" s="3"/>
    </row>
    <row r="705" spans="5:21" ht="15.75" customHeight="1" x14ac:dyDescent="0.25">
      <c r="E705" s="3"/>
      <c r="G705" s="3"/>
      <c r="K705" s="3"/>
      <c r="Q705" s="3"/>
      <c r="U705" s="3"/>
    </row>
    <row r="706" spans="5:21" ht="15.75" customHeight="1" x14ac:dyDescent="0.25">
      <c r="E706" s="3"/>
      <c r="G706" s="3"/>
      <c r="K706" s="3"/>
      <c r="Q706" s="3"/>
      <c r="U706" s="3"/>
    </row>
    <row r="707" spans="5:21" ht="15.75" customHeight="1" x14ac:dyDescent="0.25">
      <c r="E707" s="3"/>
      <c r="G707" s="3"/>
      <c r="K707" s="3"/>
      <c r="Q707" s="3"/>
      <c r="U707" s="3"/>
    </row>
    <row r="708" spans="5:21" ht="15.75" customHeight="1" x14ac:dyDescent="0.25">
      <c r="E708" s="3"/>
      <c r="G708" s="3"/>
      <c r="K708" s="3"/>
      <c r="Q708" s="3"/>
      <c r="U708" s="3"/>
    </row>
    <row r="709" spans="5:21" ht="15.75" customHeight="1" x14ac:dyDescent="0.25">
      <c r="E709" s="3"/>
      <c r="G709" s="3"/>
      <c r="K709" s="3"/>
      <c r="Q709" s="3"/>
      <c r="U709" s="3"/>
    </row>
    <row r="710" spans="5:21" ht="15.75" customHeight="1" x14ac:dyDescent="0.25">
      <c r="E710" s="3"/>
      <c r="G710" s="3"/>
      <c r="K710" s="3"/>
      <c r="Q710" s="3"/>
      <c r="U710" s="3"/>
    </row>
    <row r="711" spans="5:21" ht="15.75" customHeight="1" x14ac:dyDescent="0.25">
      <c r="E711" s="3"/>
      <c r="G711" s="3"/>
      <c r="K711" s="3"/>
      <c r="Q711" s="3"/>
      <c r="U711" s="3"/>
    </row>
    <row r="712" spans="5:21" ht="15.75" customHeight="1" x14ac:dyDescent="0.25">
      <c r="E712" s="3"/>
      <c r="G712" s="3"/>
      <c r="K712" s="3"/>
      <c r="Q712" s="3"/>
      <c r="U712" s="3"/>
    </row>
    <row r="713" spans="5:21" ht="15.75" customHeight="1" x14ac:dyDescent="0.25">
      <c r="E713" s="3"/>
      <c r="G713" s="3"/>
      <c r="K713" s="3"/>
      <c r="Q713" s="3"/>
      <c r="U713" s="3"/>
    </row>
    <row r="714" spans="5:21" ht="15.75" customHeight="1" x14ac:dyDescent="0.25">
      <c r="E714" s="3"/>
      <c r="G714" s="3"/>
      <c r="K714" s="3"/>
      <c r="Q714" s="3"/>
      <c r="U714" s="3"/>
    </row>
    <row r="715" spans="5:21" ht="15.75" customHeight="1" x14ac:dyDescent="0.25">
      <c r="E715" s="3"/>
      <c r="G715" s="3"/>
      <c r="K715" s="3"/>
      <c r="Q715" s="3"/>
      <c r="U715" s="3"/>
    </row>
    <row r="716" spans="5:21" ht="15.75" customHeight="1" x14ac:dyDescent="0.25">
      <c r="E716" s="3"/>
      <c r="G716" s="3"/>
      <c r="K716" s="3"/>
      <c r="Q716" s="3"/>
      <c r="U716" s="3"/>
    </row>
    <row r="717" spans="5:21" ht="15.75" customHeight="1" x14ac:dyDescent="0.25">
      <c r="E717" s="3"/>
      <c r="G717" s="3"/>
      <c r="K717" s="3"/>
      <c r="Q717" s="3"/>
      <c r="U717" s="3"/>
    </row>
    <row r="718" spans="5:21" ht="15.75" customHeight="1" x14ac:dyDescent="0.25">
      <c r="E718" s="3"/>
      <c r="G718" s="3"/>
      <c r="K718" s="3"/>
      <c r="Q718" s="3"/>
      <c r="U718" s="3"/>
    </row>
    <row r="719" spans="5:21" ht="15.75" customHeight="1" x14ac:dyDescent="0.25">
      <c r="E719" s="3"/>
      <c r="G719" s="3"/>
      <c r="K719" s="3"/>
      <c r="Q719" s="3"/>
      <c r="U719" s="3"/>
    </row>
    <row r="720" spans="5:21" ht="15.75" customHeight="1" x14ac:dyDescent="0.25">
      <c r="E720" s="3"/>
      <c r="G720" s="3"/>
      <c r="K720" s="3"/>
      <c r="Q720" s="3"/>
      <c r="U720" s="3"/>
    </row>
    <row r="721" spans="5:21" ht="15.75" customHeight="1" x14ac:dyDescent="0.25">
      <c r="E721" s="3"/>
      <c r="G721" s="3"/>
      <c r="K721" s="3"/>
      <c r="Q721" s="3"/>
      <c r="U721" s="3"/>
    </row>
    <row r="722" spans="5:21" ht="15.75" customHeight="1" x14ac:dyDescent="0.25">
      <c r="E722" s="3"/>
      <c r="G722" s="3"/>
      <c r="K722" s="3"/>
      <c r="Q722" s="3"/>
      <c r="U722" s="3"/>
    </row>
    <row r="723" spans="5:21" ht="15.75" customHeight="1" x14ac:dyDescent="0.25">
      <c r="E723" s="3"/>
      <c r="G723" s="3"/>
      <c r="K723" s="3"/>
      <c r="Q723" s="3"/>
      <c r="U723" s="3"/>
    </row>
    <row r="724" spans="5:21" ht="15.75" customHeight="1" x14ac:dyDescent="0.25">
      <c r="E724" s="3"/>
      <c r="G724" s="3"/>
      <c r="K724" s="3"/>
      <c r="Q724" s="3"/>
      <c r="U724" s="3"/>
    </row>
    <row r="725" spans="5:21" ht="15.75" customHeight="1" x14ac:dyDescent="0.25">
      <c r="E725" s="3"/>
      <c r="G725" s="3"/>
      <c r="K725" s="3"/>
      <c r="Q725" s="3"/>
      <c r="U725" s="3"/>
    </row>
    <row r="726" spans="5:21" ht="15.75" customHeight="1" x14ac:dyDescent="0.25">
      <c r="E726" s="3"/>
      <c r="G726" s="3"/>
      <c r="K726" s="3"/>
      <c r="Q726" s="3"/>
      <c r="U726" s="3"/>
    </row>
    <row r="727" spans="5:21" ht="15.75" customHeight="1" x14ac:dyDescent="0.25">
      <c r="E727" s="3"/>
      <c r="G727" s="3"/>
      <c r="K727" s="3"/>
      <c r="Q727" s="3"/>
      <c r="U727" s="3"/>
    </row>
    <row r="728" spans="5:21" ht="15.75" customHeight="1" x14ac:dyDescent="0.25">
      <c r="E728" s="3"/>
      <c r="G728" s="3"/>
      <c r="K728" s="3"/>
      <c r="Q728" s="3"/>
      <c r="U728" s="3"/>
    </row>
    <row r="729" spans="5:21" ht="15.75" customHeight="1" x14ac:dyDescent="0.25">
      <c r="E729" s="3"/>
      <c r="G729" s="3"/>
      <c r="K729" s="3"/>
      <c r="Q729" s="3"/>
      <c r="U729" s="3"/>
    </row>
    <row r="730" spans="5:21" ht="15.75" customHeight="1" x14ac:dyDescent="0.25">
      <c r="E730" s="3"/>
      <c r="G730" s="3"/>
      <c r="K730" s="3"/>
      <c r="Q730" s="3"/>
      <c r="U730" s="3"/>
    </row>
    <row r="731" spans="5:21" ht="15.75" customHeight="1" x14ac:dyDescent="0.25">
      <c r="E731" s="3"/>
      <c r="G731" s="3"/>
      <c r="K731" s="3"/>
      <c r="Q731" s="3"/>
      <c r="U731" s="3"/>
    </row>
    <row r="732" spans="5:21" ht="15.75" customHeight="1" x14ac:dyDescent="0.25">
      <c r="E732" s="3"/>
      <c r="G732" s="3"/>
      <c r="K732" s="3"/>
      <c r="Q732" s="3"/>
      <c r="U732" s="3"/>
    </row>
    <row r="733" spans="5:21" ht="15.75" customHeight="1" x14ac:dyDescent="0.25">
      <c r="E733" s="3"/>
      <c r="G733" s="3"/>
      <c r="K733" s="3"/>
      <c r="Q733" s="3"/>
      <c r="U733" s="3"/>
    </row>
    <row r="734" spans="5:21" ht="15.75" customHeight="1" x14ac:dyDescent="0.25">
      <c r="E734" s="3"/>
      <c r="G734" s="3"/>
      <c r="K734" s="3"/>
      <c r="Q734" s="3"/>
      <c r="U734" s="3"/>
    </row>
    <row r="735" spans="5:21" ht="15.75" customHeight="1" x14ac:dyDescent="0.25">
      <c r="E735" s="3"/>
      <c r="G735" s="3"/>
      <c r="K735" s="3"/>
      <c r="Q735" s="3"/>
      <c r="U735" s="3"/>
    </row>
    <row r="736" spans="5:21" ht="15.75" customHeight="1" x14ac:dyDescent="0.25">
      <c r="E736" s="3"/>
      <c r="G736" s="3"/>
      <c r="K736" s="3"/>
      <c r="Q736" s="3"/>
      <c r="U736" s="3"/>
    </row>
    <row r="737" spans="5:21" ht="15.75" customHeight="1" x14ac:dyDescent="0.25">
      <c r="E737" s="3"/>
      <c r="G737" s="3"/>
      <c r="K737" s="3"/>
      <c r="Q737" s="3"/>
      <c r="U737" s="3"/>
    </row>
    <row r="738" spans="5:21" ht="15.75" customHeight="1" x14ac:dyDescent="0.25">
      <c r="E738" s="3"/>
      <c r="G738" s="3"/>
      <c r="K738" s="3"/>
      <c r="Q738" s="3"/>
      <c r="U738" s="3"/>
    </row>
    <row r="739" spans="5:21" ht="15.75" customHeight="1" x14ac:dyDescent="0.25">
      <c r="E739" s="3"/>
      <c r="G739" s="3"/>
      <c r="K739" s="3"/>
      <c r="Q739" s="3"/>
      <c r="U739" s="3"/>
    </row>
    <row r="740" spans="5:21" ht="15.75" customHeight="1" x14ac:dyDescent="0.25">
      <c r="E740" s="3"/>
      <c r="G740" s="3"/>
      <c r="K740" s="3"/>
      <c r="Q740" s="3"/>
      <c r="U740" s="3"/>
    </row>
    <row r="741" spans="5:21" ht="15.75" customHeight="1" x14ac:dyDescent="0.25">
      <c r="E741" s="3"/>
      <c r="G741" s="3"/>
      <c r="K741" s="3"/>
      <c r="Q741" s="3"/>
      <c r="U741" s="3"/>
    </row>
    <row r="742" spans="5:21" ht="15.75" customHeight="1" x14ac:dyDescent="0.25">
      <c r="E742" s="3"/>
      <c r="G742" s="3"/>
      <c r="K742" s="3"/>
      <c r="Q742" s="3"/>
      <c r="U742" s="3"/>
    </row>
    <row r="743" spans="5:21" ht="15.75" customHeight="1" x14ac:dyDescent="0.25">
      <c r="E743" s="3"/>
      <c r="G743" s="3"/>
      <c r="K743" s="3"/>
      <c r="Q743" s="3"/>
      <c r="U743" s="3"/>
    </row>
    <row r="744" spans="5:21" ht="15.75" customHeight="1" x14ac:dyDescent="0.25">
      <c r="E744" s="3"/>
      <c r="G744" s="3"/>
      <c r="K744" s="3"/>
      <c r="Q744" s="3"/>
      <c r="U744" s="3"/>
    </row>
    <row r="745" spans="5:21" ht="15.75" customHeight="1" x14ac:dyDescent="0.25">
      <c r="E745" s="3"/>
      <c r="G745" s="3"/>
      <c r="K745" s="3"/>
      <c r="Q745" s="3"/>
      <c r="U745" s="3"/>
    </row>
    <row r="746" spans="5:21" ht="15.75" customHeight="1" x14ac:dyDescent="0.25">
      <c r="E746" s="3"/>
      <c r="G746" s="3"/>
      <c r="K746" s="3"/>
      <c r="Q746" s="3"/>
      <c r="U746" s="3"/>
    </row>
    <row r="747" spans="5:21" ht="15.75" customHeight="1" x14ac:dyDescent="0.25">
      <c r="E747" s="3"/>
      <c r="G747" s="3"/>
      <c r="K747" s="3"/>
      <c r="Q747" s="3"/>
      <c r="U747" s="3"/>
    </row>
    <row r="748" spans="5:21" ht="15.75" customHeight="1" x14ac:dyDescent="0.25">
      <c r="E748" s="3"/>
      <c r="G748" s="3"/>
      <c r="K748" s="3"/>
      <c r="Q748" s="3"/>
      <c r="U748" s="3"/>
    </row>
    <row r="749" spans="5:21" ht="15.75" customHeight="1" x14ac:dyDescent="0.25">
      <c r="E749" s="3"/>
      <c r="G749" s="3"/>
      <c r="K749" s="3"/>
      <c r="Q749" s="3"/>
      <c r="U749" s="3"/>
    </row>
    <row r="750" spans="5:21" ht="15.75" customHeight="1" x14ac:dyDescent="0.25">
      <c r="E750" s="3"/>
      <c r="G750" s="3"/>
      <c r="K750" s="3"/>
      <c r="Q750" s="3"/>
      <c r="U750" s="3"/>
    </row>
    <row r="751" spans="5:21" ht="15.75" customHeight="1" x14ac:dyDescent="0.25">
      <c r="E751" s="3"/>
      <c r="G751" s="3"/>
      <c r="K751" s="3"/>
      <c r="Q751" s="3"/>
      <c r="U751" s="3"/>
    </row>
    <row r="752" spans="5:21" ht="15.75" customHeight="1" x14ac:dyDescent="0.25">
      <c r="E752" s="3"/>
      <c r="G752" s="3"/>
      <c r="K752" s="3"/>
      <c r="Q752" s="3"/>
      <c r="U752" s="3"/>
    </row>
    <row r="753" spans="5:21" ht="15.75" customHeight="1" x14ac:dyDescent="0.25">
      <c r="E753" s="3"/>
      <c r="G753" s="3"/>
      <c r="K753" s="3"/>
      <c r="Q753" s="3"/>
      <c r="U753" s="3"/>
    </row>
    <row r="754" spans="5:21" ht="15.75" customHeight="1" x14ac:dyDescent="0.25">
      <c r="E754" s="3"/>
      <c r="G754" s="3"/>
      <c r="K754" s="3"/>
      <c r="Q754" s="3"/>
      <c r="U754" s="3"/>
    </row>
    <row r="755" spans="5:21" ht="15.75" customHeight="1" x14ac:dyDescent="0.25">
      <c r="E755" s="3"/>
      <c r="G755" s="3"/>
      <c r="K755" s="3"/>
      <c r="Q755" s="3"/>
      <c r="U755" s="3"/>
    </row>
    <row r="756" spans="5:21" ht="15.75" customHeight="1" x14ac:dyDescent="0.25">
      <c r="E756" s="3"/>
      <c r="G756" s="3"/>
      <c r="K756" s="3"/>
      <c r="Q756" s="3"/>
      <c r="U756" s="3"/>
    </row>
    <row r="757" spans="5:21" ht="15.75" customHeight="1" x14ac:dyDescent="0.25">
      <c r="E757" s="3"/>
      <c r="G757" s="3"/>
      <c r="K757" s="3"/>
      <c r="Q757" s="3"/>
      <c r="U757" s="3"/>
    </row>
    <row r="758" spans="5:21" ht="15.75" customHeight="1" x14ac:dyDescent="0.25">
      <c r="E758" s="3"/>
      <c r="G758" s="3"/>
      <c r="K758" s="3"/>
      <c r="Q758" s="3"/>
      <c r="U758" s="3"/>
    </row>
    <row r="759" spans="5:21" ht="15.75" customHeight="1" x14ac:dyDescent="0.25">
      <c r="E759" s="3"/>
      <c r="G759" s="3"/>
      <c r="K759" s="3"/>
      <c r="Q759" s="3"/>
      <c r="U759" s="3"/>
    </row>
    <row r="760" spans="5:21" ht="15.75" customHeight="1" x14ac:dyDescent="0.25">
      <c r="E760" s="3"/>
      <c r="G760" s="3"/>
      <c r="K760" s="3"/>
      <c r="Q760" s="3"/>
      <c r="U760" s="3"/>
    </row>
    <row r="761" spans="5:21" ht="15.75" customHeight="1" x14ac:dyDescent="0.25">
      <c r="E761" s="3"/>
      <c r="G761" s="3"/>
      <c r="K761" s="3"/>
      <c r="Q761" s="3"/>
      <c r="U761" s="3"/>
    </row>
    <row r="762" spans="5:21" ht="15.75" customHeight="1" x14ac:dyDescent="0.25">
      <c r="E762" s="3"/>
      <c r="G762" s="3"/>
      <c r="K762" s="3"/>
      <c r="Q762" s="3"/>
      <c r="U762" s="3"/>
    </row>
    <row r="763" spans="5:21" ht="15.75" customHeight="1" x14ac:dyDescent="0.25">
      <c r="E763" s="3"/>
      <c r="G763" s="3"/>
      <c r="K763" s="3"/>
      <c r="Q763" s="3"/>
      <c r="U763" s="3"/>
    </row>
    <row r="764" spans="5:21" ht="15.75" customHeight="1" x14ac:dyDescent="0.25">
      <c r="E764" s="3"/>
      <c r="G764" s="3"/>
      <c r="K764" s="3"/>
      <c r="Q764" s="3"/>
      <c r="U764" s="3"/>
    </row>
    <row r="765" spans="5:21" ht="15.75" customHeight="1" x14ac:dyDescent="0.25">
      <c r="E765" s="3"/>
      <c r="G765" s="3"/>
      <c r="K765" s="3"/>
      <c r="Q765" s="3"/>
      <c r="U765" s="3"/>
    </row>
    <row r="766" spans="5:21" ht="15.75" customHeight="1" x14ac:dyDescent="0.25">
      <c r="E766" s="3"/>
      <c r="G766" s="3"/>
      <c r="K766" s="3"/>
      <c r="Q766" s="3"/>
      <c r="U766" s="3"/>
    </row>
    <row r="767" spans="5:21" ht="15.75" customHeight="1" x14ac:dyDescent="0.25">
      <c r="E767" s="3"/>
      <c r="G767" s="3"/>
      <c r="K767" s="3"/>
      <c r="Q767" s="3"/>
      <c r="U767" s="3"/>
    </row>
    <row r="768" spans="5:21" ht="15.75" customHeight="1" x14ac:dyDescent="0.25">
      <c r="E768" s="3"/>
      <c r="G768" s="3"/>
      <c r="K768" s="3"/>
      <c r="Q768" s="3"/>
      <c r="U768" s="3"/>
    </row>
    <row r="769" spans="5:21" ht="15.75" customHeight="1" x14ac:dyDescent="0.25">
      <c r="E769" s="3"/>
      <c r="G769" s="3"/>
      <c r="K769" s="3"/>
      <c r="Q769" s="3"/>
      <c r="U769" s="3"/>
    </row>
    <row r="770" spans="5:21" ht="15.75" customHeight="1" x14ac:dyDescent="0.25">
      <c r="E770" s="3"/>
      <c r="G770" s="3"/>
      <c r="K770" s="3"/>
      <c r="Q770" s="3"/>
      <c r="U770" s="3"/>
    </row>
    <row r="771" spans="5:21" ht="15.75" customHeight="1" x14ac:dyDescent="0.25">
      <c r="E771" s="3"/>
      <c r="G771" s="3"/>
      <c r="K771" s="3"/>
      <c r="Q771" s="3"/>
      <c r="U771" s="3"/>
    </row>
    <row r="772" spans="5:21" ht="15.75" customHeight="1" x14ac:dyDescent="0.25">
      <c r="E772" s="3"/>
      <c r="G772" s="3"/>
      <c r="K772" s="3"/>
      <c r="Q772" s="3"/>
      <c r="U772" s="3"/>
    </row>
    <row r="773" spans="5:21" ht="15.75" customHeight="1" x14ac:dyDescent="0.25">
      <c r="E773" s="3"/>
      <c r="G773" s="3"/>
      <c r="K773" s="3"/>
      <c r="Q773" s="3"/>
      <c r="U773" s="3"/>
    </row>
    <row r="774" spans="5:21" ht="15.75" customHeight="1" x14ac:dyDescent="0.25">
      <c r="E774" s="3"/>
      <c r="G774" s="3"/>
      <c r="K774" s="3"/>
      <c r="Q774" s="3"/>
      <c r="U774" s="3"/>
    </row>
    <row r="775" spans="5:21" ht="15.75" customHeight="1" x14ac:dyDescent="0.25">
      <c r="E775" s="3"/>
      <c r="G775" s="3"/>
      <c r="K775" s="3"/>
      <c r="Q775" s="3"/>
      <c r="U775" s="3"/>
    </row>
    <row r="776" spans="5:21" ht="15.75" customHeight="1" x14ac:dyDescent="0.25">
      <c r="E776" s="3"/>
      <c r="G776" s="3"/>
      <c r="K776" s="3"/>
      <c r="Q776" s="3"/>
      <c r="U776" s="3"/>
    </row>
    <row r="777" spans="5:21" ht="15.75" customHeight="1" x14ac:dyDescent="0.25">
      <c r="E777" s="3"/>
      <c r="G777" s="3"/>
      <c r="K777" s="3"/>
      <c r="Q777" s="3"/>
      <c r="U777" s="3"/>
    </row>
    <row r="778" spans="5:21" ht="15.75" customHeight="1" x14ac:dyDescent="0.25">
      <c r="E778" s="3"/>
      <c r="G778" s="3"/>
      <c r="K778" s="3"/>
      <c r="Q778" s="3"/>
      <c r="U778" s="3"/>
    </row>
    <row r="779" spans="5:21" ht="15.75" customHeight="1" x14ac:dyDescent="0.25">
      <c r="E779" s="3"/>
      <c r="G779" s="3"/>
      <c r="K779" s="3"/>
      <c r="Q779" s="3"/>
      <c r="U779" s="3"/>
    </row>
    <row r="780" spans="5:21" ht="15.75" customHeight="1" x14ac:dyDescent="0.25">
      <c r="E780" s="3"/>
      <c r="G780" s="3"/>
      <c r="K780" s="3"/>
      <c r="Q780" s="3"/>
      <c r="U780" s="3"/>
    </row>
    <row r="781" spans="5:21" ht="15.75" customHeight="1" x14ac:dyDescent="0.25">
      <c r="E781" s="3"/>
      <c r="G781" s="3"/>
      <c r="K781" s="3"/>
      <c r="Q781" s="3"/>
      <c r="U781" s="3"/>
    </row>
    <row r="782" spans="5:21" ht="15.75" customHeight="1" x14ac:dyDescent="0.25">
      <c r="E782" s="3"/>
      <c r="G782" s="3"/>
      <c r="K782" s="3"/>
      <c r="Q782" s="3"/>
      <c r="U782" s="3"/>
    </row>
    <row r="783" spans="5:21" ht="15.75" customHeight="1" x14ac:dyDescent="0.25">
      <c r="E783" s="3"/>
      <c r="G783" s="3"/>
      <c r="K783" s="3"/>
      <c r="Q783" s="3"/>
      <c r="U783" s="3"/>
    </row>
    <row r="784" spans="5:21" ht="15.75" customHeight="1" x14ac:dyDescent="0.25">
      <c r="E784" s="3"/>
      <c r="G784" s="3"/>
      <c r="K784" s="3"/>
      <c r="Q784" s="3"/>
      <c r="U784" s="3"/>
    </row>
    <row r="785" spans="5:21" ht="15.75" customHeight="1" x14ac:dyDescent="0.25">
      <c r="E785" s="3"/>
      <c r="G785" s="3"/>
      <c r="K785" s="3"/>
      <c r="Q785" s="3"/>
      <c r="U785" s="3"/>
    </row>
    <row r="786" spans="5:21" ht="15.75" customHeight="1" x14ac:dyDescent="0.25">
      <c r="E786" s="3"/>
      <c r="G786" s="3"/>
      <c r="K786" s="3"/>
      <c r="Q786" s="3"/>
      <c r="U786" s="3"/>
    </row>
    <row r="787" spans="5:21" ht="15.75" customHeight="1" x14ac:dyDescent="0.25">
      <c r="E787" s="3"/>
      <c r="G787" s="3"/>
      <c r="K787" s="3"/>
      <c r="Q787" s="3"/>
      <c r="U787" s="3"/>
    </row>
    <row r="788" spans="5:21" ht="15.75" customHeight="1" x14ac:dyDescent="0.25">
      <c r="E788" s="3"/>
      <c r="G788" s="3"/>
      <c r="K788" s="3"/>
      <c r="Q788" s="3"/>
      <c r="U788" s="3"/>
    </row>
    <row r="789" spans="5:21" ht="15.75" customHeight="1" x14ac:dyDescent="0.25">
      <c r="E789" s="3"/>
      <c r="G789" s="3"/>
      <c r="K789" s="3"/>
      <c r="Q789" s="3"/>
      <c r="U789" s="3"/>
    </row>
    <row r="790" spans="5:21" ht="15.75" customHeight="1" x14ac:dyDescent="0.25">
      <c r="E790" s="3"/>
      <c r="G790" s="3"/>
      <c r="K790" s="3"/>
      <c r="Q790" s="3"/>
      <c r="U790" s="3"/>
    </row>
    <row r="791" spans="5:21" ht="15.75" customHeight="1" x14ac:dyDescent="0.25">
      <c r="E791" s="3"/>
      <c r="G791" s="3"/>
      <c r="K791" s="3"/>
      <c r="Q791" s="3"/>
      <c r="U791" s="3"/>
    </row>
    <row r="792" spans="5:21" ht="15.75" customHeight="1" x14ac:dyDescent="0.25">
      <c r="E792" s="3"/>
      <c r="G792" s="3"/>
      <c r="K792" s="3"/>
      <c r="Q792" s="3"/>
      <c r="U792" s="3"/>
    </row>
    <row r="793" spans="5:21" ht="15.75" customHeight="1" x14ac:dyDescent="0.25">
      <c r="E793" s="3"/>
      <c r="G793" s="3"/>
      <c r="K793" s="3"/>
      <c r="Q793" s="3"/>
      <c r="U793" s="3"/>
    </row>
    <row r="794" spans="5:21" ht="15.75" customHeight="1" x14ac:dyDescent="0.25">
      <c r="E794" s="3"/>
      <c r="G794" s="3"/>
      <c r="K794" s="3"/>
      <c r="Q794" s="3"/>
      <c r="U794" s="3"/>
    </row>
    <row r="795" spans="5:21" ht="15.75" customHeight="1" x14ac:dyDescent="0.25">
      <c r="E795" s="3"/>
      <c r="G795" s="3"/>
      <c r="K795" s="3"/>
      <c r="Q795" s="3"/>
      <c r="U795" s="3"/>
    </row>
    <row r="796" spans="5:21" ht="15.75" customHeight="1" x14ac:dyDescent="0.25">
      <c r="E796" s="3"/>
      <c r="G796" s="3"/>
      <c r="K796" s="3"/>
      <c r="Q796" s="3"/>
      <c r="U796" s="3"/>
    </row>
    <row r="797" spans="5:21" ht="15.75" customHeight="1" x14ac:dyDescent="0.25">
      <c r="E797" s="3"/>
      <c r="G797" s="3"/>
      <c r="K797" s="3"/>
      <c r="Q797" s="3"/>
      <c r="U797" s="3"/>
    </row>
    <row r="798" spans="5:21" ht="15.75" customHeight="1" x14ac:dyDescent="0.25">
      <c r="E798" s="3"/>
      <c r="G798" s="3"/>
      <c r="K798" s="3"/>
      <c r="Q798" s="3"/>
      <c r="U798" s="3"/>
    </row>
    <row r="799" spans="5:21" ht="15.75" customHeight="1" x14ac:dyDescent="0.25">
      <c r="E799" s="3"/>
      <c r="G799" s="3"/>
      <c r="K799" s="3"/>
      <c r="Q799" s="3"/>
      <c r="U799" s="3"/>
    </row>
    <row r="800" spans="5:21" ht="15.75" customHeight="1" x14ac:dyDescent="0.25">
      <c r="E800" s="3"/>
      <c r="G800" s="3"/>
      <c r="K800" s="3"/>
      <c r="Q800" s="3"/>
      <c r="U800" s="3"/>
    </row>
    <row r="801" spans="5:21" ht="15.75" customHeight="1" x14ac:dyDescent="0.25">
      <c r="E801" s="3"/>
      <c r="G801" s="3"/>
      <c r="K801" s="3"/>
      <c r="Q801" s="3"/>
      <c r="U801" s="3"/>
    </row>
    <row r="802" spans="5:21" ht="15.75" customHeight="1" x14ac:dyDescent="0.25">
      <c r="E802" s="3"/>
      <c r="G802" s="3"/>
      <c r="K802" s="3"/>
      <c r="Q802" s="3"/>
      <c r="U802" s="3"/>
    </row>
    <row r="803" spans="5:21" ht="15.75" customHeight="1" x14ac:dyDescent="0.25">
      <c r="E803" s="3"/>
      <c r="G803" s="3"/>
      <c r="K803" s="3"/>
      <c r="Q803" s="3"/>
      <c r="U803" s="3"/>
    </row>
    <row r="804" spans="5:21" ht="15.75" customHeight="1" x14ac:dyDescent="0.25">
      <c r="E804" s="3"/>
      <c r="G804" s="3"/>
      <c r="K804" s="3"/>
      <c r="Q804" s="3"/>
      <c r="U804" s="3"/>
    </row>
    <row r="805" spans="5:21" ht="15.75" customHeight="1" x14ac:dyDescent="0.25">
      <c r="E805" s="3"/>
      <c r="G805" s="3"/>
      <c r="K805" s="3"/>
      <c r="Q805" s="3"/>
      <c r="U805" s="3"/>
    </row>
    <row r="806" spans="5:21" ht="15.75" customHeight="1" x14ac:dyDescent="0.25">
      <c r="E806" s="3"/>
      <c r="G806" s="3"/>
      <c r="K806" s="3"/>
      <c r="Q806" s="3"/>
      <c r="U806" s="3"/>
    </row>
    <row r="807" spans="5:21" ht="15.75" customHeight="1" x14ac:dyDescent="0.25">
      <c r="E807" s="3"/>
      <c r="G807" s="3"/>
      <c r="K807" s="3"/>
      <c r="Q807" s="3"/>
      <c r="U807" s="3"/>
    </row>
    <row r="808" spans="5:21" ht="15.75" customHeight="1" x14ac:dyDescent="0.25">
      <c r="E808" s="3"/>
      <c r="G808" s="3"/>
      <c r="K808" s="3"/>
      <c r="Q808" s="3"/>
      <c r="U808" s="3"/>
    </row>
    <row r="809" spans="5:21" ht="15.75" customHeight="1" x14ac:dyDescent="0.25">
      <c r="E809" s="3"/>
      <c r="G809" s="3"/>
      <c r="K809" s="3"/>
      <c r="Q809" s="3"/>
      <c r="U809" s="3"/>
    </row>
    <row r="810" spans="5:21" ht="15.75" customHeight="1" x14ac:dyDescent="0.25">
      <c r="E810" s="3"/>
      <c r="G810" s="3"/>
      <c r="K810" s="3"/>
      <c r="Q810" s="3"/>
      <c r="U810" s="3"/>
    </row>
    <row r="811" spans="5:21" ht="15.75" customHeight="1" x14ac:dyDescent="0.25">
      <c r="E811" s="3"/>
      <c r="G811" s="3"/>
      <c r="K811" s="3"/>
      <c r="Q811" s="3"/>
      <c r="U811" s="3"/>
    </row>
    <row r="812" spans="5:21" ht="15.75" customHeight="1" x14ac:dyDescent="0.25">
      <c r="E812" s="3"/>
      <c r="G812" s="3"/>
      <c r="K812" s="3"/>
      <c r="Q812" s="3"/>
      <c r="U812" s="3"/>
    </row>
    <row r="813" spans="5:21" ht="15.75" customHeight="1" x14ac:dyDescent="0.25">
      <c r="E813" s="3"/>
      <c r="G813" s="3"/>
      <c r="K813" s="3"/>
      <c r="Q813" s="3"/>
      <c r="U813" s="3"/>
    </row>
    <row r="814" spans="5:21" ht="15.75" customHeight="1" x14ac:dyDescent="0.25">
      <c r="E814" s="3"/>
      <c r="G814" s="3"/>
      <c r="K814" s="3"/>
      <c r="Q814" s="3"/>
      <c r="U814" s="3"/>
    </row>
    <row r="815" spans="5:21" ht="15.75" customHeight="1" x14ac:dyDescent="0.25">
      <c r="E815" s="3"/>
      <c r="G815" s="3"/>
      <c r="K815" s="3"/>
      <c r="Q815" s="3"/>
      <c r="U815" s="3"/>
    </row>
    <row r="816" spans="5:21" ht="15.75" customHeight="1" x14ac:dyDescent="0.25">
      <c r="E816" s="3"/>
      <c r="G816" s="3"/>
      <c r="K816" s="3"/>
      <c r="Q816" s="3"/>
      <c r="U816" s="3"/>
    </row>
    <row r="817" spans="5:21" ht="15.75" customHeight="1" x14ac:dyDescent="0.25">
      <c r="E817" s="3"/>
      <c r="G817" s="3"/>
      <c r="K817" s="3"/>
      <c r="Q817" s="3"/>
      <c r="U817" s="3"/>
    </row>
    <row r="818" spans="5:21" ht="15.75" customHeight="1" x14ac:dyDescent="0.25">
      <c r="E818" s="3"/>
      <c r="G818" s="3"/>
      <c r="K818" s="3"/>
      <c r="Q818" s="3"/>
      <c r="U818" s="3"/>
    </row>
    <row r="819" spans="5:21" ht="15.75" customHeight="1" x14ac:dyDescent="0.25">
      <c r="E819" s="3"/>
      <c r="G819" s="3"/>
      <c r="K819" s="3"/>
      <c r="Q819" s="3"/>
      <c r="U819" s="3"/>
    </row>
    <row r="820" spans="5:21" ht="15.75" customHeight="1" x14ac:dyDescent="0.25">
      <c r="E820" s="3"/>
      <c r="G820" s="3"/>
      <c r="K820" s="3"/>
      <c r="Q820" s="3"/>
      <c r="U820" s="3"/>
    </row>
    <row r="821" spans="5:21" ht="15.75" customHeight="1" x14ac:dyDescent="0.25">
      <c r="E821" s="3"/>
      <c r="G821" s="3"/>
      <c r="K821" s="3"/>
      <c r="Q821" s="3"/>
      <c r="U821" s="3"/>
    </row>
    <row r="822" spans="5:21" ht="15.75" customHeight="1" x14ac:dyDescent="0.25">
      <c r="E822" s="3"/>
      <c r="G822" s="3"/>
      <c r="K822" s="3"/>
      <c r="Q822" s="3"/>
      <c r="U822" s="3"/>
    </row>
    <row r="823" spans="5:21" ht="15.75" customHeight="1" x14ac:dyDescent="0.25">
      <c r="E823" s="3"/>
      <c r="G823" s="3"/>
      <c r="K823" s="3"/>
      <c r="Q823" s="3"/>
      <c r="U823" s="3"/>
    </row>
    <row r="824" spans="5:21" ht="15.75" customHeight="1" x14ac:dyDescent="0.25">
      <c r="E824" s="3"/>
      <c r="G824" s="3"/>
      <c r="K824" s="3"/>
      <c r="Q824" s="3"/>
      <c r="U824" s="3"/>
    </row>
    <row r="825" spans="5:21" ht="15.75" customHeight="1" x14ac:dyDescent="0.25">
      <c r="E825" s="3"/>
      <c r="G825" s="3"/>
      <c r="K825" s="3"/>
      <c r="Q825" s="3"/>
      <c r="U825" s="3"/>
    </row>
    <row r="826" spans="5:21" ht="15.75" customHeight="1" x14ac:dyDescent="0.25">
      <c r="E826" s="3"/>
      <c r="G826" s="3"/>
      <c r="K826" s="3"/>
      <c r="Q826" s="3"/>
      <c r="U826" s="3"/>
    </row>
    <row r="827" spans="5:21" ht="15.75" customHeight="1" x14ac:dyDescent="0.25">
      <c r="E827" s="3"/>
      <c r="G827" s="3"/>
      <c r="K827" s="3"/>
      <c r="Q827" s="3"/>
      <c r="U827" s="3"/>
    </row>
    <row r="828" spans="5:21" ht="15.75" customHeight="1" x14ac:dyDescent="0.25">
      <c r="E828" s="3"/>
      <c r="G828" s="3"/>
      <c r="K828" s="3"/>
      <c r="Q828" s="3"/>
      <c r="U828" s="3"/>
    </row>
    <row r="829" spans="5:21" ht="15.75" customHeight="1" x14ac:dyDescent="0.25">
      <c r="E829" s="3"/>
      <c r="G829" s="3"/>
      <c r="K829" s="3"/>
      <c r="Q829" s="3"/>
      <c r="U829" s="3"/>
    </row>
    <row r="830" spans="5:21" ht="15.75" customHeight="1" x14ac:dyDescent="0.25">
      <c r="E830" s="3"/>
      <c r="G830" s="3"/>
      <c r="K830" s="3"/>
      <c r="Q830" s="3"/>
      <c r="U830" s="3"/>
    </row>
    <row r="831" spans="5:21" ht="15.75" customHeight="1" x14ac:dyDescent="0.25">
      <c r="E831" s="3"/>
      <c r="G831" s="3"/>
      <c r="K831" s="3"/>
      <c r="Q831" s="3"/>
      <c r="U831" s="3"/>
    </row>
    <row r="832" spans="5:21" ht="15.75" customHeight="1" x14ac:dyDescent="0.25">
      <c r="E832" s="3"/>
      <c r="G832" s="3"/>
      <c r="K832" s="3"/>
      <c r="Q832" s="3"/>
      <c r="U832" s="3"/>
    </row>
    <row r="833" spans="5:21" ht="15.75" customHeight="1" x14ac:dyDescent="0.25">
      <c r="E833" s="3"/>
      <c r="G833" s="3"/>
      <c r="K833" s="3"/>
      <c r="Q833" s="3"/>
      <c r="U833" s="3"/>
    </row>
    <row r="834" spans="5:21" ht="15.75" customHeight="1" x14ac:dyDescent="0.25">
      <c r="E834" s="3"/>
      <c r="G834" s="3"/>
      <c r="K834" s="3"/>
      <c r="Q834" s="3"/>
      <c r="U834" s="3"/>
    </row>
    <row r="835" spans="5:21" ht="15.75" customHeight="1" x14ac:dyDescent="0.25">
      <c r="E835" s="3"/>
      <c r="G835" s="3"/>
      <c r="K835" s="3"/>
      <c r="Q835" s="3"/>
      <c r="U835" s="3"/>
    </row>
    <row r="836" spans="5:21" ht="15.75" customHeight="1" x14ac:dyDescent="0.25">
      <c r="E836" s="3"/>
      <c r="G836" s="3"/>
      <c r="K836" s="3"/>
      <c r="Q836" s="3"/>
      <c r="U836" s="3"/>
    </row>
    <row r="837" spans="5:21" ht="15.75" customHeight="1" x14ac:dyDescent="0.25">
      <c r="E837" s="3"/>
      <c r="G837" s="3"/>
      <c r="K837" s="3"/>
      <c r="Q837" s="3"/>
      <c r="U837" s="3"/>
    </row>
    <row r="838" spans="5:21" ht="15.75" customHeight="1" x14ac:dyDescent="0.25">
      <c r="E838" s="3"/>
      <c r="G838" s="3"/>
      <c r="K838" s="3"/>
      <c r="Q838" s="3"/>
      <c r="U838" s="3"/>
    </row>
    <row r="839" spans="5:21" ht="15.75" customHeight="1" x14ac:dyDescent="0.25">
      <c r="E839" s="3"/>
      <c r="G839" s="3"/>
      <c r="K839" s="3"/>
      <c r="Q839" s="3"/>
      <c r="U839" s="3"/>
    </row>
    <row r="840" spans="5:21" ht="15.75" customHeight="1" x14ac:dyDescent="0.25">
      <c r="E840" s="3"/>
      <c r="G840" s="3"/>
      <c r="K840" s="3"/>
      <c r="Q840" s="3"/>
      <c r="U840" s="3"/>
    </row>
    <row r="841" spans="5:21" ht="15.75" customHeight="1" x14ac:dyDescent="0.25">
      <c r="E841" s="3"/>
      <c r="G841" s="3"/>
      <c r="K841" s="3"/>
      <c r="Q841" s="3"/>
      <c r="U841" s="3"/>
    </row>
    <row r="842" spans="5:21" ht="15.75" customHeight="1" x14ac:dyDescent="0.25">
      <c r="E842" s="3"/>
      <c r="G842" s="3"/>
      <c r="K842" s="3"/>
      <c r="Q842" s="3"/>
      <c r="U842" s="3"/>
    </row>
    <row r="843" spans="5:21" ht="15.75" customHeight="1" x14ac:dyDescent="0.25">
      <c r="E843" s="3"/>
      <c r="G843" s="3"/>
      <c r="K843" s="3"/>
      <c r="Q843" s="3"/>
      <c r="U843" s="3"/>
    </row>
    <row r="844" spans="5:21" ht="15.75" customHeight="1" x14ac:dyDescent="0.25">
      <c r="E844" s="3"/>
      <c r="G844" s="3"/>
      <c r="K844" s="3"/>
      <c r="Q844" s="3"/>
      <c r="U844" s="3"/>
    </row>
    <row r="845" spans="5:21" ht="15.75" customHeight="1" x14ac:dyDescent="0.25">
      <c r="E845" s="3"/>
      <c r="G845" s="3"/>
      <c r="K845" s="3"/>
      <c r="Q845" s="3"/>
      <c r="U845" s="3"/>
    </row>
    <row r="846" spans="5:21" ht="15.75" customHeight="1" x14ac:dyDescent="0.25">
      <c r="E846" s="3"/>
      <c r="G846" s="3"/>
      <c r="K846" s="3"/>
      <c r="Q846" s="3"/>
      <c r="U846" s="3"/>
    </row>
    <row r="847" spans="5:21" ht="15.75" customHeight="1" x14ac:dyDescent="0.25">
      <c r="E847" s="3"/>
      <c r="G847" s="3"/>
      <c r="K847" s="3"/>
      <c r="Q847" s="3"/>
      <c r="U847" s="3"/>
    </row>
    <row r="848" spans="5:21" ht="15.75" customHeight="1" x14ac:dyDescent="0.25">
      <c r="E848" s="3"/>
      <c r="G848" s="3"/>
      <c r="K848" s="3"/>
      <c r="Q848" s="3"/>
      <c r="U848" s="3"/>
    </row>
    <row r="849" spans="5:21" ht="15.75" customHeight="1" x14ac:dyDescent="0.25">
      <c r="E849" s="3"/>
      <c r="G849" s="3"/>
      <c r="K849" s="3"/>
      <c r="Q849" s="3"/>
      <c r="U849" s="3"/>
    </row>
    <row r="850" spans="5:21" ht="15.75" customHeight="1" x14ac:dyDescent="0.25">
      <c r="E850" s="3"/>
      <c r="G850" s="3"/>
      <c r="K850" s="3"/>
      <c r="Q850" s="3"/>
      <c r="U850" s="3"/>
    </row>
    <row r="851" spans="5:21" ht="15.75" customHeight="1" x14ac:dyDescent="0.25">
      <c r="E851" s="3"/>
      <c r="G851" s="3"/>
      <c r="K851" s="3"/>
      <c r="Q851" s="3"/>
      <c r="U851" s="3"/>
    </row>
    <row r="852" spans="5:21" ht="15.75" customHeight="1" x14ac:dyDescent="0.25">
      <c r="E852" s="3"/>
      <c r="G852" s="3"/>
      <c r="K852" s="3"/>
      <c r="Q852" s="3"/>
      <c r="U852" s="3"/>
    </row>
    <row r="853" spans="5:21" ht="15.75" customHeight="1" x14ac:dyDescent="0.25">
      <c r="E853" s="3"/>
      <c r="G853" s="3"/>
      <c r="K853" s="3"/>
      <c r="Q853" s="3"/>
      <c r="U853" s="3"/>
    </row>
    <row r="854" spans="5:21" ht="15.75" customHeight="1" x14ac:dyDescent="0.25">
      <c r="E854" s="3"/>
      <c r="G854" s="3"/>
      <c r="K854" s="3"/>
      <c r="Q854" s="3"/>
      <c r="U854" s="3"/>
    </row>
    <row r="855" spans="5:21" ht="15.75" customHeight="1" x14ac:dyDescent="0.25">
      <c r="E855" s="3"/>
      <c r="G855" s="3"/>
      <c r="K855" s="3"/>
      <c r="Q855" s="3"/>
      <c r="U855" s="3"/>
    </row>
    <row r="856" spans="5:21" ht="15.75" customHeight="1" x14ac:dyDescent="0.25">
      <c r="E856" s="3"/>
      <c r="G856" s="3"/>
      <c r="K856" s="3"/>
      <c r="Q856" s="3"/>
      <c r="U856" s="3"/>
    </row>
    <row r="857" spans="5:21" ht="15.75" customHeight="1" x14ac:dyDescent="0.25">
      <c r="E857" s="3"/>
      <c r="G857" s="3"/>
      <c r="K857" s="3"/>
      <c r="Q857" s="3"/>
      <c r="U857" s="3"/>
    </row>
    <row r="858" spans="5:21" ht="15.75" customHeight="1" x14ac:dyDescent="0.25">
      <c r="E858" s="3"/>
      <c r="G858" s="3"/>
      <c r="K858" s="3"/>
      <c r="Q858" s="3"/>
      <c r="U858" s="3"/>
    </row>
    <row r="859" spans="5:21" ht="15.75" customHeight="1" x14ac:dyDescent="0.25">
      <c r="E859" s="3"/>
      <c r="G859" s="3"/>
      <c r="K859" s="3"/>
      <c r="Q859" s="3"/>
      <c r="U859" s="3"/>
    </row>
    <row r="860" spans="5:21" ht="15.75" customHeight="1" x14ac:dyDescent="0.25">
      <c r="E860" s="3"/>
      <c r="G860" s="3"/>
      <c r="K860" s="3"/>
      <c r="Q860" s="3"/>
      <c r="U860" s="3"/>
    </row>
    <row r="861" spans="5:21" ht="15.75" customHeight="1" x14ac:dyDescent="0.25">
      <c r="E861" s="3"/>
      <c r="G861" s="3"/>
      <c r="K861" s="3"/>
      <c r="Q861" s="3"/>
      <c r="U861" s="3"/>
    </row>
    <row r="862" spans="5:21" ht="15.75" customHeight="1" x14ac:dyDescent="0.25">
      <c r="E862" s="3"/>
      <c r="G862" s="3"/>
      <c r="K862" s="3"/>
      <c r="Q862" s="3"/>
      <c r="U862" s="3"/>
    </row>
    <row r="863" spans="5:21" ht="15.75" customHeight="1" x14ac:dyDescent="0.25">
      <c r="E863" s="3"/>
      <c r="G863" s="3"/>
      <c r="K863" s="3"/>
      <c r="Q863" s="3"/>
      <c r="U863" s="3"/>
    </row>
    <row r="864" spans="5:21" ht="15.75" customHeight="1" x14ac:dyDescent="0.25">
      <c r="E864" s="3"/>
      <c r="G864" s="3"/>
      <c r="K864" s="3"/>
      <c r="Q864" s="3"/>
      <c r="U864" s="3"/>
    </row>
    <row r="865" spans="5:21" ht="15.75" customHeight="1" x14ac:dyDescent="0.25">
      <c r="E865" s="3"/>
      <c r="G865" s="3"/>
      <c r="K865" s="3"/>
      <c r="Q865" s="3"/>
      <c r="U865" s="3"/>
    </row>
    <row r="866" spans="5:21" ht="15.75" customHeight="1" x14ac:dyDescent="0.25">
      <c r="E866" s="3"/>
      <c r="G866" s="3"/>
      <c r="K866" s="3"/>
      <c r="Q866" s="3"/>
      <c r="U866" s="3"/>
    </row>
    <row r="867" spans="5:21" ht="15.75" customHeight="1" x14ac:dyDescent="0.25">
      <c r="E867" s="3"/>
      <c r="G867" s="3"/>
      <c r="K867" s="3"/>
      <c r="Q867" s="3"/>
      <c r="U867" s="3"/>
    </row>
    <row r="868" spans="5:21" ht="15.75" customHeight="1" x14ac:dyDescent="0.25">
      <c r="E868" s="3"/>
      <c r="G868" s="3"/>
      <c r="K868" s="3"/>
      <c r="Q868" s="3"/>
      <c r="U868" s="3"/>
    </row>
    <row r="869" spans="5:21" ht="15.75" customHeight="1" x14ac:dyDescent="0.25">
      <c r="E869" s="3"/>
      <c r="G869" s="3"/>
      <c r="K869" s="3"/>
      <c r="Q869" s="3"/>
      <c r="U869" s="3"/>
    </row>
    <row r="870" spans="5:21" ht="15.75" customHeight="1" x14ac:dyDescent="0.25">
      <c r="E870" s="3"/>
      <c r="G870" s="3"/>
      <c r="K870" s="3"/>
      <c r="Q870" s="3"/>
      <c r="U870" s="3"/>
    </row>
    <row r="871" spans="5:21" ht="15.75" customHeight="1" x14ac:dyDescent="0.25">
      <c r="E871" s="3"/>
      <c r="G871" s="3"/>
      <c r="K871" s="3"/>
      <c r="Q871" s="3"/>
      <c r="U871" s="3"/>
    </row>
    <row r="872" spans="5:21" ht="15.75" customHeight="1" x14ac:dyDescent="0.25">
      <c r="E872" s="3"/>
      <c r="G872" s="3"/>
      <c r="K872" s="3"/>
      <c r="Q872" s="3"/>
      <c r="U872" s="3"/>
    </row>
    <row r="873" spans="5:21" ht="15.75" customHeight="1" x14ac:dyDescent="0.25">
      <c r="E873" s="3"/>
      <c r="G873" s="3"/>
      <c r="K873" s="3"/>
      <c r="Q873" s="3"/>
      <c r="U873" s="3"/>
    </row>
    <row r="874" spans="5:21" ht="15.75" customHeight="1" x14ac:dyDescent="0.25">
      <c r="E874" s="3"/>
      <c r="G874" s="3"/>
      <c r="K874" s="3"/>
      <c r="Q874" s="3"/>
      <c r="U874" s="3"/>
    </row>
    <row r="875" spans="5:21" ht="15.75" customHeight="1" x14ac:dyDescent="0.25">
      <c r="E875" s="3"/>
      <c r="G875" s="3"/>
      <c r="K875" s="3"/>
      <c r="Q875" s="3"/>
      <c r="U875" s="3"/>
    </row>
    <row r="876" spans="5:21" ht="15.75" customHeight="1" x14ac:dyDescent="0.25">
      <c r="E876" s="3"/>
      <c r="G876" s="3"/>
      <c r="K876" s="3"/>
      <c r="Q876" s="3"/>
      <c r="U876" s="3"/>
    </row>
    <row r="877" spans="5:21" ht="15.75" customHeight="1" x14ac:dyDescent="0.25">
      <c r="E877" s="3"/>
      <c r="G877" s="3"/>
      <c r="K877" s="3"/>
      <c r="Q877" s="3"/>
      <c r="U877" s="3"/>
    </row>
    <row r="878" spans="5:21" ht="15.75" customHeight="1" x14ac:dyDescent="0.25">
      <c r="E878" s="3"/>
      <c r="G878" s="3"/>
      <c r="K878" s="3"/>
      <c r="Q878" s="3"/>
      <c r="U878" s="3"/>
    </row>
    <row r="879" spans="5:21" ht="15.75" customHeight="1" x14ac:dyDescent="0.25">
      <c r="E879" s="3"/>
      <c r="G879" s="3"/>
      <c r="K879" s="3"/>
      <c r="Q879" s="3"/>
      <c r="U879" s="3"/>
    </row>
    <row r="880" spans="5:21" ht="15.75" customHeight="1" x14ac:dyDescent="0.25">
      <c r="E880" s="3"/>
      <c r="G880" s="3"/>
      <c r="K880" s="3"/>
      <c r="Q880" s="3"/>
      <c r="U880" s="3"/>
    </row>
    <row r="881" spans="5:21" ht="15.75" customHeight="1" x14ac:dyDescent="0.25">
      <c r="E881" s="3"/>
      <c r="G881" s="3"/>
      <c r="K881" s="3"/>
      <c r="Q881" s="3"/>
      <c r="U881" s="3"/>
    </row>
    <row r="882" spans="5:21" ht="15.75" customHeight="1" x14ac:dyDescent="0.25">
      <c r="E882" s="3"/>
      <c r="G882" s="3"/>
      <c r="K882" s="3"/>
      <c r="Q882" s="3"/>
      <c r="U882" s="3"/>
    </row>
    <row r="883" spans="5:21" ht="15.75" customHeight="1" x14ac:dyDescent="0.25">
      <c r="E883" s="3"/>
      <c r="G883" s="3"/>
      <c r="K883" s="3"/>
      <c r="Q883" s="3"/>
      <c r="U883" s="3"/>
    </row>
    <row r="884" spans="5:21" ht="15.75" customHeight="1" x14ac:dyDescent="0.25">
      <c r="E884" s="3"/>
      <c r="G884" s="3"/>
      <c r="K884" s="3"/>
      <c r="Q884" s="3"/>
      <c r="U884" s="3"/>
    </row>
    <row r="885" spans="5:21" ht="15.75" customHeight="1" x14ac:dyDescent="0.25">
      <c r="E885" s="3"/>
      <c r="G885" s="3"/>
      <c r="K885" s="3"/>
      <c r="Q885" s="3"/>
      <c r="U885" s="3"/>
    </row>
    <row r="886" spans="5:21" ht="15.75" customHeight="1" x14ac:dyDescent="0.25">
      <c r="E886" s="3"/>
      <c r="G886" s="3"/>
      <c r="K886" s="3"/>
      <c r="Q886" s="3"/>
      <c r="U886" s="3"/>
    </row>
    <row r="887" spans="5:21" ht="15.75" customHeight="1" x14ac:dyDescent="0.25">
      <c r="E887" s="3"/>
      <c r="G887" s="3"/>
      <c r="K887" s="3"/>
      <c r="Q887" s="3"/>
      <c r="U887" s="3"/>
    </row>
    <row r="888" spans="5:21" ht="15.75" customHeight="1" x14ac:dyDescent="0.25">
      <c r="E888" s="3"/>
      <c r="G888" s="3"/>
      <c r="K888" s="3"/>
      <c r="Q888" s="3"/>
      <c r="U888" s="3"/>
    </row>
    <row r="889" spans="5:21" ht="15.75" customHeight="1" x14ac:dyDescent="0.25">
      <c r="E889" s="3"/>
      <c r="G889" s="3"/>
      <c r="K889" s="3"/>
      <c r="Q889" s="3"/>
      <c r="U889" s="3"/>
    </row>
    <row r="890" spans="5:21" ht="15.75" customHeight="1" x14ac:dyDescent="0.25">
      <c r="E890" s="3"/>
      <c r="G890" s="3"/>
      <c r="K890" s="3"/>
      <c r="Q890" s="3"/>
      <c r="U890" s="3"/>
    </row>
    <row r="891" spans="5:21" ht="15.75" customHeight="1" x14ac:dyDescent="0.25">
      <c r="E891" s="3"/>
      <c r="G891" s="3"/>
      <c r="K891" s="3"/>
      <c r="Q891" s="3"/>
      <c r="U891" s="3"/>
    </row>
    <row r="892" spans="5:21" ht="15.75" customHeight="1" x14ac:dyDescent="0.25">
      <c r="E892" s="3"/>
      <c r="G892" s="3"/>
      <c r="K892" s="3"/>
      <c r="Q892" s="3"/>
      <c r="U892" s="3"/>
    </row>
    <row r="893" spans="5:21" ht="15.75" customHeight="1" x14ac:dyDescent="0.25">
      <c r="E893" s="3"/>
      <c r="G893" s="3"/>
      <c r="K893" s="3"/>
      <c r="Q893" s="3"/>
      <c r="U893" s="3"/>
    </row>
    <row r="894" spans="5:21" ht="15.75" customHeight="1" x14ac:dyDescent="0.25">
      <c r="E894" s="3"/>
      <c r="G894" s="3"/>
      <c r="K894" s="3"/>
      <c r="Q894" s="3"/>
      <c r="U894" s="3"/>
    </row>
    <row r="895" spans="5:21" ht="15.75" customHeight="1" x14ac:dyDescent="0.25">
      <c r="E895" s="3"/>
      <c r="G895" s="3"/>
      <c r="K895" s="3"/>
      <c r="Q895" s="3"/>
      <c r="U895" s="3"/>
    </row>
    <row r="896" spans="5:21" ht="15.75" customHeight="1" x14ac:dyDescent="0.25">
      <c r="E896" s="3"/>
      <c r="G896" s="3"/>
      <c r="K896" s="3"/>
      <c r="Q896" s="3"/>
      <c r="U896" s="3"/>
    </row>
    <row r="897" spans="5:21" ht="15.75" customHeight="1" x14ac:dyDescent="0.25">
      <c r="E897" s="3"/>
      <c r="G897" s="3"/>
      <c r="K897" s="3"/>
      <c r="Q897" s="3"/>
      <c r="U897" s="3"/>
    </row>
    <row r="898" spans="5:21" ht="15.75" customHeight="1" x14ac:dyDescent="0.25">
      <c r="E898" s="3"/>
      <c r="G898" s="3"/>
      <c r="K898" s="3"/>
      <c r="Q898" s="3"/>
      <c r="U898" s="3"/>
    </row>
    <row r="899" spans="5:21" ht="15.75" customHeight="1" x14ac:dyDescent="0.25">
      <c r="E899" s="3"/>
      <c r="G899" s="3"/>
      <c r="K899" s="3"/>
      <c r="Q899" s="3"/>
      <c r="U899" s="3"/>
    </row>
    <row r="900" spans="5:21" ht="15.75" customHeight="1" x14ac:dyDescent="0.25">
      <c r="E900" s="3"/>
      <c r="G900" s="3"/>
      <c r="K900" s="3"/>
      <c r="Q900" s="3"/>
      <c r="U900" s="3"/>
    </row>
    <row r="901" spans="5:21" ht="15.75" customHeight="1" x14ac:dyDescent="0.25">
      <c r="E901" s="3"/>
      <c r="G901" s="3"/>
      <c r="K901" s="3"/>
      <c r="Q901" s="3"/>
      <c r="U901" s="3"/>
    </row>
    <row r="902" spans="5:21" ht="15.75" customHeight="1" x14ac:dyDescent="0.25">
      <c r="E902" s="3"/>
      <c r="G902" s="3"/>
      <c r="K902" s="3"/>
      <c r="Q902" s="3"/>
      <c r="U902" s="3"/>
    </row>
    <row r="903" spans="5:21" ht="15.75" customHeight="1" x14ac:dyDescent="0.25">
      <c r="E903" s="3"/>
      <c r="G903" s="3"/>
      <c r="K903" s="3"/>
      <c r="Q903" s="3"/>
      <c r="U903" s="3"/>
    </row>
    <row r="904" spans="5:21" ht="15.75" customHeight="1" x14ac:dyDescent="0.25">
      <c r="E904" s="3"/>
      <c r="G904" s="3"/>
      <c r="K904" s="3"/>
      <c r="Q904" s="3"/>
      <c r="U904" s="3"/>
    </row>
    <row r="905" spans="5:21" ht="15.75" customHeight="1" x14ac:dyDescent="0.25">
      <c r="E905" s="3"/>
      <c r="G905" s="3"/>
      <c r="K905" s="3"/>
      <c r="Q905" s="3"/>
      <c r="U905" s="3"/>
    </row>
    <row r="906" spans="5:21" ht="15.75" customHeight="1" x14ac:dyDescent="0.25">
      <c r="E906" s="3"/>
      <c r="G906" s="3"/>
      <c r="K906" s="3"/>
      <c r="Q906" s="3"/>
      <c r="U906" s="3"/>
    </row>
    <row r="907" spans="5:21" ht="15.75" customHeight="1" x14ac:dyDescent="0.25">
      <c r="E907" s="3"/>
      <c r="G907" s="3"/>
      <c r="K907" s="3"/>
      <c r="Q907" s="3"/>
      <c r="U907" s="3"/>
    </row>
    <row r="908" spans="5:21" ht="15.75" customHeight="1" x14ac:dyDescent="0.25">
      <c r="E908" s="3"/>
      <c r="G908" s="3"/>
      <c r="K908" s="3"/>
      <c r="Q908" s="3"/>
      <c r="U908" s="3"/>
    </row>
    <row r="909" spans="5:21" ht="15.75" customHeight="1" x14ac:dyDescent="0.25">
      <c r="E909" s="3"/>
      <c r="G909" s="3"/>
      <c r="K909" s="3"/>
      <c r="Q909" s="3"/>
      <c r="U909" s="3"/>
    </row>
    <row r="910" spans="5:21" ht="15.75" customHeight="1" x14ac:dyDescent="0.25">
      <c r="E910" s="3"/>
      <c r="G910" s="3"/>
      <c r="K910" s="3"/>
      <c r="Q910" s="3"/>
      <c r="U910" s="3"/>
    </row>
    <row r="911" spans="5:21" ht="15.75" customHeight="1" x14ac:dyDescent="0.25">
      <c r="E911" s="3"/>
      <c r="G911" s="3"/>
      <c r="K911" s="3"/>
      <c r="Q911" s="3"/>
      <c r="U911" s="3"/>
    </row>
    <row r="912" spans="5:21" ht="15.75" customHeight="1" x14ac:dyDescent="0.25">
      <c r="E912" s="3"/>
      <c r="G912" s="3"/>
      <c r="K912" s="3"/>
      <c r="Q912" s="3"/>
      <c r="U912" s="3"/>
    </row>
    <row r="913" spans="5:21" ht="15.75" customHeight="1" x14ac:dyDescent="0.25">
      <c r="E913" s="3"/>
      <c r="G913" s="3"/>
      <c r="K913" s="3"/>
      <c r="Q913" s="3"/>
      <c r="U913" s="3"/>
    </row>
    <row r="914" spans="5:21" ht="15.75" customHeight="1" x14ac:dyDescent="0.25">
      <c r="E914" s="3"/>
      <c r="G914" s="3"/>
      <c r="K914" s="3"/>
      <c r="Q914" s="3"/>
      <c r="U914" s="3"/>
    </row>
    <row r="915" spans="5:21" ht="15.75" customHeight="1" x14ac:dyDescent="0.25">
      <c r="E915" s="3"/>
      <c r="G915" s="3"/>
      <c r="K915" s="3"/>
      <c r="Q915" s="3"/>
      <c r="U915" s="3"/>
    </row>
    <row r="916" spans="5:21" ht="15.75" customHeight="1" x14ac:dyDescent="0.25">
      <c r="E916" s="3"/>
      <c r="G916" s="3"/>
      <c r="K916" s="3"/>
      <c r="Q916" s="3"/>
      <c r="U916" s="3"/>
    </row>
    <row r="917" spans="5:21" ht="15.75" customHeight="1" x14ac:dyDescent="0.25">
      <c r="E917" s="3"/>
      <c r="G917" s="3"/>
      <c r="K917" s="3"/>
      <c r="Q917" s="3"/>
      <c r="U917" s="3"/>
    </row>
    <row r="918" spans="5:21" ht="15.75" customHeight="1" x14ac:dyDescent="0.25">
      <c r="E918" s="3"/>
      <c r="G918" s="3"/>
      <c r="K918" s="3"/>
      <c r="Q918" s="3"/>
      <c r="U918" s="3"/>
    </row>
    <row r="919" spans="5:21" ht="15.75" customHeight="1" x14ac:dyDescent="0.25">
      <c r="E919" s="3"/>
      <c r="G919" s="3"/>
      <c r="K919" s="3"/>
      <c r="Q919" s="3"/>
      <c r="U919" s="3"/>
    </row>
    <row r="920" spans="5:21" ht="15.75" customHeight="1" x14ac:dyDescent="0.25">
      <c r="E920" s="3"/>
      <c r="G920" s="3"/>
      <c r="K920" s="3"/>
      <c r="Q920" s="3"/>
      <c r="U920" s="3"/>
    </row>
    <row r="921" spans="5:21" ht="15.75" customHeight="1" x14ac:dyDescent="0.25">
      <c r="E921" s="3"/>
      <c r="G921" s="3"/>
      <c r="K921" s="3"/>
      <c r="Q921" s="3"/>
      <c r="U921" s="3"/>
    </row>
    <row r="922" spans="5:21" ht="15.75" customHeight="1" x14ac:dyDescent="0.25">
      <c r="E922" s="3"/>
      <c r="G922" s="3"/>
      <c r="K922" s="3"/>
      <c r="Q922" s="3"/>
      <c r="U922" s="3"/>
    </row>
    <row r="923" spans="5:21" ht="15.75" customHeight="1" x14ac:dyDescent="0.25">
      <c r="E923" s="3"/>
      <c r="G923" s="3"/>
      <c r="K923" s="3"/>
      <c r="Q923" s="3"/>
      <c r="U923" s="3"/>
    </row>
    <row r="924" spans="5:21" ht="15.75" customHeight="1" x14ac:dyDescent="0.25">
      <c r="E924" s="3"/>
      <c r="G924" s="3"/>
      <c r="K924" s="3"/>
      <c r="Q924" s="3"/>
      <c r="U924" s="3"/>
    </row>
    <row r="925" spans="5:21" ht="15.75" customHeight="1" x14ac:dyDescent="0.25">
      <c r="E925" s="3"/>
      <c r="G925" s="3"/>
      <c r="K925" s="3"/>
      <c r="Q925" s="3"/>
      <c r="U925" s="3"/>
    </row>
    <row r="926" spans="5:21" ht="15.75" customHeight="1" x14ac:dyDescent="0.25">
      <c r="E926" s="3"/>
      <c r="G926" s="3"/>
      <c r="K926" s="3"/>
      <c r="Q926" s="3"/>
      <c r="U926" s="3"/>
    </row>
    <row r="927" spans="5:21" ht="15.75" customHeight="1" x14ac:dyDescent="0.25">
      <c r="E927" s="3"/>
      <c r="G927" s="3"/>
      <c r="K927" s="3"/>
      <c r="Q927" s="3"/>
      <c r="U927" s="3"/>
    </row>
    <row r="928" spans="5:21" ht="15.75" customHeight="1" x14ac:dyDescent="0.25">
      <c r="E928" s="3"/>
      <c r="G928" s="3"/>
      <c r="K928" s="3"/>
      <c r="Q928" s="3"/>
      <c r="U928" s="3"/>
    </row>
    <row r="929" spans="5:21" ht="15.75" customHeight="1" x14ac:dyDescent="0.25">
      <c r="E929" s="3"/>
      <c r="G929" s="3"/>
      <c r="K929" s="3"/>
      <c r="Q929" s="3"/>
      <c r="U929" s="3"/>
    </row>
    <row r="930" spans="5:21" ht="15.75" customHeight="1" x14ac:dyDescent="0.25">
      <c r="E930" s="3"/>
      <c r="G930" s="3"/>
      <c r="K930" s="3"/>
      <c r="Q930" s="3"/>
      <c r="U930" s="3"/>
    </row>
    <row r="931" spans="5:21" ht="15.75" customHeight="1" x14ac:dyDescent="0.25">
      <c r="E931" s="3"/>
      <c r="G931" s="3"/>
      <c r="K931" s="3"/>
      <c r="Q931" s="3"/>
      <c r="U931" s="3"/>
    </row>
    <row r="932" spans="5:21" ht="15.75" customHeight="1" x14ac:dyDescent="0.25">
      <c r="E932" s="3"/>
      <c r="G932" s="3"/>
      <c r="K932" s="3"/>
      <c r="Q932" s="3"/>
      <c r="U932" s="3"/>
    </row>
    <row r="933" spans="5:21" ht="15.75" customHeight="1" x14ac:dyDescent="0.25">
      <c r="E933" s="3"/>
      <c r="G933" s="3"/>
      <c r="K933" s="3"/>
      <c r="Q933" s="3"/>
      <c r="U933" s="3"/>
    </row>
    <row r="934" spans="5:21" ht="15.75" customHeight="1" x14ac:dyDescent="0.25">
      <c r="E934" s="3"/>
      <c r="G934" s="3"/>
      <c r="K934" s="3"/>
      <c r="Q934" s="3"/>
      <c r="U934" s="3"/>
    </row>
    <row r="935" spans="5:21" ht="15.75" customHeight="1" x14ac:dyDescent="0.25">
      <c r="E935" s="3"/>
      <c r="G935" s="3"/>
      <c r="K935" s="3"/>
      <c r="Q935" s="3"/>
      <c r="U935" s="3"/>
    </row>
    <row r="936" spans="5:21" ht="15.75" customHeight="1" x14ac:dyDescent="0.25">
      <c r="E936" s="3"/>
      <c r="G936" s="3"/>
      <c r="K936" s="3"/>
      <c r="Q936" s="3"/>
      <c r="U936" s="3"/>
    </row>
    <row r="937" spans="5:21" ht="15.75" customHeight="1" x14ac:dyDescent="0.25">
      <c r="E937" s="3"/>
      <c r="G937" s="3"/>
      <c r="K937" s="3"/>
      <c r="Q937" s="3"/>
      <c r="U937" s="3"/>
    </row>
    <row r="938" spans="5:21" ht="15.75" customHeight="1" x14ac:dyDescent="0.25">
      <c r="E938" s="3"/>
      <c r="G938" s="3"/>
      <c r="K938" s="3"/>
      <c r="Q938" s="3"/>
      <c r="U938" s="3"/>
    </row>
    <row r="939" spans="5:21" ht="15.75" customHeight="1" x14ac:dyDescent="0.25">
      <c r="E939" s="3"/>
      <c r="G939" s="3"/>
      <c r="K939" s="3"/>
      <c r="Q939" s="3"/>
      <c r="U939" s="3"/>
    </row>
    <row r="940" spans="5:21" ht="15.75" customHeight="1" x14ac:dyDescent="0.25">
      <c r="E940" s="3"/>
      <c r="G940" s="3"/>
      <c r="K940" s="3"/>
      <c r="Q940" s="3"/>
      <c r="U940" s="3"/>
    </row>
    <row r="941" spans="5:21" ht="15.75" customHeight="1" x14ac:dyDescent="0.25">
      <c r="E941" s="3"/>
      <c r="G941" s="3"/>
      <c r="K941" s="3"/>
      <c r="Q941" s="3"/>
      <c r="U941" s="3"/>
    </row>
    <row r="942" spans="5:21" ht="15.75" customHeight="1" x14ac:dyDescent="0.25">
      <c r="E942" s="3"/>
      <c r="G942" s="3"/>
      <c r="K942" s="3"/>
      <c r="Q942" s="3"/>
      <c r="U942" s="3"/>
    </row>
    <row r="943" spans="5:21" ht="15.75" customHeight="1" x14ac:dyDescent="0.25">
      <c r="E943" s="3"/>
      <c r="G943" s="3"/>
      <c r="K943" s="3"/>
      <c r="Q943" s="3"/>
      <c r="U943" s="3"/>
    </row>
    <row r="944" spans="5:21" ht="15.75" customHeight="1" x14ac:dyDescent="0.25">
      <c r="E944" s="3"/>
      <c r="G944" s="3"/>
      <c r="K944" s="3"/>
      <c r="Q944" s="3"/>
      <c r="U944" s="3"/>
    </row>
    <row r="945" spans="5:21" ht="15.75" customHeight="1" x14ac:dyDescent="0.25">
      <c r="E945" s="3"/>
      <c r="G945" s="3"/>
      <c r="K945" s="3"/>
      <c r="Q945" s="3"/>
      <c r="U945" s="3"/>
    </row>
    <row r="946" spans="5:21" ht="15.75" customHeight="1" x14ac:dyDescent="0.25">
      <c r="E946" s="3"/>
      <c r="G946" s="3"/>
      <c r="K946" s="3"/>
      <c r="Q946" s="3"/>
      <c r="U946" s="3"/>
    </row>
    <row r="947" spans="5:21" ht="15.75" customHeight="1" x14ac:dyDescent="0.25">
      <c r="E947" s="3"/>
      <c r="G947" s="3"/>
      <c r="K947" s="3"/>
      <c r="Q947" s="3"/>
      <c r="U947" s="3"/>
    </row>
    <row r="948" spans="5:21" ht="15.75" customHeight="1" x14ac:dyDescent="0.25">
      <c r="E948" s="3"/>
      <c r="G948" s="3"/>
      <c r="K948" s="3"/>
      <c r="Q948" s="3"/>
      <c r="U948" s="3"/>
    </row>
    <row r="949" spans="5:21" ht="15.75" customHeight="1" x14ac:dyDescent="0.25">
      <c r="E949" s="3"/>
      <c r="G949" s="3"/>
      <c r="K949" s="3"/>
      <c r="Q949" s="3"/>
      <c r="U949" s="3"/>
    </row>
    <row r="950" spans="5:21" ht="15.75" customHeight="1" x14ac:dyDescent="0.25">
      <c r="E950" s="3"/>
      <c r="G950" s="3"/>
      <c r="K950" s="3"/>
      <c r="Q950" s="3"/>
      <c r="U950" s="3"/>
    </row>
    <row r="951" spans="5:21" ht="15.75" customHeight="1" x14ac:dyDescent="0.25">
      <c r="E951" s="3"/>
      <c r="G951" s="3"/>
      <c r="K951" s="3"/>
      <c r="Q951" s="3"/>
      <c r="U951" s="3"/>
    </row>
    <row r="952" spans="5:21" ht="15.75" customHeight="1" x14ac:dyDescent="0.25">
      <c r="E952" s="3"/>
      <c r="G952" s="3"/>
      <c r="K952" s="3"/>
      <c r="Q952" s="3"/>
      <c r="U952" s="3"/>
    </row>
    <row r="953" spans="5:21" ht="15.75" customHeight="1" x14ac:dyDescent="0.25">
      <c r="E953" s="3"/>
      <c r="G953" s="3"/>
      <c r="K953" s="3"/>
      <c r="Q953" s="3"/>
      <c r="U953" s="3"/>
    </row>
    <row r="954" spans="5:21" ht="15.75" customHeight="1" x14ac:dyDescent="0.25">
      <c r="E954" s="3"/>
      <c r="G954" s="3"/>
      <c r="K954" s="3"/>
      <c r="Q954" s="3"/>
      <c r="U954" s="3"/>
    </row>
    <row r="955" spans="5:21" ht="15.75" customHeight="1" x14ac:dyDescent="0.25">
      <c r="E955" s="3"/>
      <c r="G955" s="3"/>
      <c r="K955" s="3"/>
      <c r="Q955" s="3"/>
      <c r="U955" s="3"/>
    </row>
    <row r="956" spans="5:21" ht="15.75" customHeight="1" x14ac:dyDescent="0.25">
      <c r="E956" s="3"/>
      <c r="G956" s="3"/>
      <c r="K956" s="3"/>
      <c r="Q956" s="3"/>
      <c r="U956" s="3"/>
    </row>
    <row r="957" spans="5:21" ht="15.75" customHeight="1" x14ac:dyDescent="0.25">
      <c r="E957" s="3"/>
      <c r="G957" s="3"/>
      <c r="K957" s="3"/>
      <c r="Q957" s="3"/>
      <c r="U957" s="3"/>
    </row>
    <row r="958" spans="5:21" ht="15.75" customHeight="1" x14ac:dyDescent="0.25">
      <c r="E958" s="3"/>
      <c r="G958" s="3"/>
      <c r="K958" s="3"/>
      <c r="Q958" s="3"/>
      <c r="U958" s="3"/>
    </row>
    <row r="959" spans="5:21" ht="15.75" customHeight="1" x14ac:dyDescent="0.25">
      <c r="E959" s="3"/>
      <c r="G959" s="3"/>
      <c r="K959" s="3"/>
      <c r="Q959" s="3"/>
      <c r="U959" s="3"/>
    </row>
    <row r="960" spans="5:21" ht="15.75" customHeight="1" x14ac:dyDescent="0.25">
      <c r="E960" s="3"/>
      <c r="G960" s="3"/>
      <c r="K960" s="3"/>
      <c r="Q960" s="3"/>
      <c r="U960" s="3"/>
    </row>
    <row r="961" spans="5:21" ht="15.75" customHeight="1" x14ac:dyDescent="0.25">
      <c r="E961" s="3"/>
      <c r="G961" s="3"/>
      <c r="K961" s="3"/>
      <c r="Q961" s="3"/>
      <c r="U961" s="3"/>
    </row>
    <row r="962" spans="5:21" ht="15.75" customHeight="1" x14ac:dyDescent="0.25">
      <c r="E962" s="3"/>
      <c r="G962" s="3"/>
      <c r="K962" s="3"/>
      <c r="Q962" s="3"/>
      <c r="U962" s="3"/>
    </row>
    <row r="963" spans="5:21" ht="15.75" customHeight="1" x14ac:dyDescent="0.25">
      <c r="E963" s="3"/>
      <c r="G963" s="3"/>
      <c r="K963" s="3"/>
      <c r="Q963" s="3"/>
      <c r="U963" s="3"/>
    </row>
    <row r="964" spans="5:21" ht="15.75" customHeight="1" x14ac:dyDescent="0.25">
      <c r="E964" s="3"/>
      <c r="G964" s="3"/>
      <c r="K964" s="3"/>
      <c r="Q964" s="3"/>
      <c r="U964" s="3"/>
    </row>
    <row r="965" spans="5:21" ht="15.75" customHeight="1" x14ac:dyDescent="0.25">
      <c r="E965" s="3"/>
      <c r="G965" s="3"/>
      <c r="K965" s="3"/>
      <c r="Q965" s="3"/>
      <c r="U965" s="3"/>
    </row>
    <row r="966" spans="5:21" ht="15.75" customHeight="1" x14ac:dyDescent="0.25">
      <c r="E966" s="3"/>
      <c r="G966" s="3"/>
      <c r="K966" s="3"/>
      <c r="Q966" s="3"/>
      <c r="U966" s="3"/>
    </row>
    <row r="967" spans="5:21" ht="15.75" customHeight="1" x14ac:dyDescent="0.25">
      <c r="E967" s="3"/>
      <c r="G967" s="3"/>
      <c r="K967" s="3"/>
      <c r="Q967" s="3"/>
      <c r="U967" s="3"/>
    </row>
    <row r="968" spans="5:21" ht="15.75" customHeight="1" x14ac:dyDescent="0.25">
      <c r="E968" s="3"/>
      <c r="G968" s="3"/>
      <c r="K968" s="3"/>
      <c r="Q968" s="3"/>
      <c r="U968" s="3"/>
    </row>
    <row r="969" spans="5:21" ht="15.75" customHeight="1" x14ac:dyDescent="0.25">
      <c r="E969" s="3"/>
      <c r="G969" s="3"/>
      <c r="K969" s="3"/>
      <c r="Q969" s="3"/>
      <c r="U969" s="3"/>
    </row>
    <row r="970" spans="5:21" ht="15.75" customHeight="1" x14ac:dyDescent="0.25">
      <c r="E970" s="3"/>
      <c r="G970" s="3"/>
      <c r="K970" s="3"/>
      <c r="Q970" s="3"/>
      <c r="U970" s="3"/>
    </row>
    <row r="971" spans="5:21" ht="15.75" customHeight="1" x14ac:dyDescent="0.25">
      <c r="E971" s="3"/>
      <c r="G971" s="3"/>
      <c r="K971" s="3"/>
      <c r="Q971" s="3"/>
      <c r="U971" s="3"/>
    </row>
    <row r="972" spans="5:21" ht="15.75" customHeight="1" x14ac:dyDescent="0.25">
      <c r="E972" s="3"/>
      <c r="G972" s="3"/>
      <c r="K972" s="3"/>
      <c r="Q972" s="3"/>
      <c r="U972" s="3"/>
    </row>
    <row r="973" spans="5:21" ht="15.75" customHeight="1" x14ac:dyDescent="0.25">
      <c r="E973" s="3"/>
      <c r="G973" s="3"/>
      <c r="K973" s="3"/>
      <c r="Q973" s="3"/>
      <c r="U973" s="3"/>
    </row>
    <row r="974" spans="5:21" ht="15.75" customHeight="1" x14ac:dyDescent="0.25">
      <c r="E974" s="3"/>
      <c r="G974" s="3"/>
      <c r="K974" s="3"/>
      <c r="Q974" s="3"/>
      <c r="U974" s="3"/>
    </row>
    <row r="975" spans="5:21" ht="15.75" customHeight="1" x14ac:dyDescent="0.25">
      <c r="E975" s="3"/>
      <c r="G975" s="3"/>
      <c r="K975" s="3"/>
      <c r="Q975" s="3"/>
      <c r="U975" s="3"/>
    </row>
    <row r="976" spans="5:21" ht="15.75" customHeight="1" x14ac:dyDescent="0.25">
      <c r="E976" s="3"/>
      <c r="G976" s="3"/>
      <c r="K976" s="3"/>
      <c r="Q976" s="3"/>
      <c r="U976" s="3"/>
    </row>
    <row r="977" spans="5:21" ht="15.75" customHeight="1" x14ac:dyDescent="0.25">
      <c r="E977" s="3"/>
      <c r="G977" s="3"/>
      <c r="K977" s="3"/>
      <c r="Q977" s="3"/>
      <c r="U977" s="3"/>
    </row>
    <row r="978" spans="5:21" ht="15.75" customHeight="1" x14ac:dyDescent="0.25">
      <c r="E978" s="3"/>
      <c r="G978" s="3"/>
      <c r="K978" s="3"/>
      <c r="Q978" s="3"/>
      <c r="U978" s="3"/>
    </row>
    <row r="979" spans="5:21" ht="15.75" customHeight="1" x14ac:dyDescent="0.25">
      <c r="E979" s="3"/>
      <c r="G979" s="3"/>
      <c r="K979" s="3"/>
      <c r="Q979" s="3"/>
      <c r="U979" s="3"/>
    </row>
    <row r="980" spans="5:21" ht="15.75" customHeight="1" x14ac:dyDescent="0.25">
      <c r="E980" s="3"/>
      <c r="G980" s="3"/>
      <c r="K980" s="3"/>
      <c r="Q980" s="3"/>
      <c r="U980" s="3"/>
    </row>
    <row r="981" spans="5:21" ht="15.75" customHeight="1" x14ac:dyDescent="0.25">
      <c r="E981" s="3"/>
      <c r="G981" s="3"/>
      <c r="K981" s="3"/>
      <c r="Q981" s="3"/>
      <c r="U981" s="3"/>
    </row>
    <row r="982" spans="5:21" ht="15.75" customHeight="1" x14ac:dyDescent="0.25">
      <c r="E982" s="3"/>
      <c r="G982" s="3"/>
      <c r="K982" s="3"/>
      <c r="Q982" s="3"/>
      <c r="U982" s="3"/>
    </row>
    <row r="983" spans="5:21" ht="15.75" customHeight="1" x14ac:dyDescent="0.25">
      <c r="E983" s="3"/>
      <c r="G983" s="3"/>
      <c r="K983" s="3"/>
      <c r="Q983" s="3"/>
      <c r="U983" s="3"/>
    </row>
    <row r="984" spans="5:21" ht="15.75" customHeight="1" x14ac:dyDescent="0.25">
      <c r="E984" s="3"/>
      <c r="G984" s="3"/>
      <c r="K984" s="3"/>
      <c r="Q984" s="3"/>
      <c r="U984" s="3"/>
    </row>
    <row r="985" spans="5:21" ht="15.75" customHeight="1" x14ac:dyDescent="0.25">
      <c r="E985" s="3"/>
      <c r="G985" s="3"/>
      <c r="K985" s="3"/>
      <c r="Q985" s="3"/>
      <c r="U985" s="3"/>
    </row>
    <row r="986" spans="5:21" ht="15.75" customHeight="1" x14ac:dyDescent="0.25">
      <c r="E986" s="3"/>
      <c r="G986" s="3"/>
      <c r="K986" s="3"/>
      <c r="Q986" s="3"/>
      <c r="U986" s="3"/>
    </row>
    <row r="987" spans="5:21" ht="15.75" customHeight="1" x14ac:dyDescent="0.25">
      <c r="E987" s="3"/>
      <c r="G987" s="3"/>
      <c r="K987" s="3"/>
      <c r="Q987" s="3"/>
      <c r="U987" s="3"/>
    </row>
    <row r="988" spans="5:21" ht="15.75" customHeight="1" x14ac:dyDescent="0.25">
      <c r="E988" s="3"/>
      <c r="G988" s="3"/>
      <c r="K988" s="3"/>
      <c r="Q988" s="3"/>
      <c r="U988" s="3"/>
    </row>
    <row r="989" spans="5:21" ht="15.75" customHeight="1" x14ac:dyDescent="0.25">
      <c r="E989" s="3"/>
      <c r="G989" s="3"/>
      <c r="K989" s="3"/>
      <c r="Q989" s="3"/>
      <c r="U989" s="3"/>
    </row>
    <row r="990" spans="5:21" ht="15.75" customHeight="1" x14ac:dyDescent="0.25">
      <c r="E990" s="3"/>
      <c r="G990" s="3"/>
      <c r="K990" s="3"/>
      <c r="Q990" s="3"/>
      <c r="U990" s="3"/>
    </row>
    <row r="991" spans="5:21" ht="15.75" customHeight="1" x14ac:dyDescent="0.25">
      <c r="E991" s="3"/>
      <c r="G991" s="3"/>
      <c r="K991" s="3"/>
      <c r="Q991" s="3"/>
      <c r="U991" s="3"/>
    </row>
    <row r="992" spans="5:21" ht="15.75" customHeight="1" x14ac:dyDescent="0.25">
      <c r="E992" s="3"/>
      <c r="G992" s="3"/>
      <c r="K992" s="3"/>
      <c r="Q992" s="3"/>
      <c r="U992" s="3"/>
    </row>
    <row r="993" spans="5:21" ht="15.75" customHeight="1" x14ac:dyDescent="0.25">
      <c r="E993" s="3"/>
      <c r="G993" s="3"/>
      <c r="K993" s="3"/>
      <c r="Q993" s="3"/>
      <c r="U993" s="3"/>
    </row>
    <row r="994" spans="5:21" ht="15.75" customHeight="1" x14ac:dyDescent="0.25">
      <c r="E994" s="3"/>
      <c r="G994" s="3"/>
      <c r="K994" s="3"/>
      <c r="Q994" s="3"/>
      <c r="U994" s="3"/>
    </row>
    <row r="995" spans="5:21" ht="15.75" customHeight="1" x14ac:dyDescent="0.25">
      <c r="E995" s="3"/>
      <c r="G995" s="3"/>
      <c r="K995" s="3"/>
      <c r="Q995" s="3"/>
      <c r="U995" s="3"/>
    </row>
    <row r="996" spans="5:21" ht="15.75" customHeight="1" x14ac:dyDescent="0.25">
      <c r="E996" s="3"/>
      <c r="G996" s="3"/>
      <c r="K996" s="3"/>
      <c r="Q996" s="3"/>
      <c r="U996" s="3"/>
    </row>
    <row r="997" spans="5:21" ht="15.75" customHeight="1" x14ac:dyDescent="0.25">
      <c r="E997" s="3"/>
      <c r="G997" s="3"/>
      <c r="K997" s="3"/>
      <c r="Q997" s="3"/>
      <c r="U997" s="3"/>
    </row>
    <row r="998" spans="5:21" ht="15.75" customHeight="1" x14ac:dyDescent="0.25">
      <c r="E998" s="3"/>
      <c r="G998" s="3"/>
      <c r="K998" s="3"/>
      <c r="Q998" s="3"/>
      <c r="U998" s="3"/>
    </row>
    <row r="999" spans="5:21" ht="15.75" customHeight="1" x14ac:dyDescent="0.25">
      <c r="E999" s="3"/>
      <c r="G999" s="3"/>
      <c r="K999" s="3"/>
      <c r="Q999" s="3"/>
      <c r="U999" s="3"/>
    </row>
  </sheetData>
  <sheetProtection algorithmName="SHA-512" hashValue="pPTtnj09ZnpcsxduaMLBxBKvjCsjdR/jOGqLDqaIY8hevuS9xR1ZPr3iuod5BQRbxV7qfZCGgfQFyIS5WSIH0g==" saltValue="8OJ5b/a16DXrbHWhPo8KUg==" spinCount="100000" sheet="1" objects="1" scenarios="1" selectLockedCells="1"/>
  <mergeCells count="67">
    <mergeCell ref="B25:C25"/>
    <mergeCell ref="F2:O2"/>
    <mergeCell ref="F3:N3"/>
    <mergeCell ref="H7:M7"/>
    <mergeCell ref="N7:S7"/>
    <mergeCell ref="P3:Q3"/>
    <mergeCell ref="D9:E9"/>
    <mergeCell ref="D10:E10"/>
    <mergeCell ref="D21:E21"/>
    <mergeCell ref="D22:E22"/>
    <mergeCell ref="D23:E23"/>
    <mergeCell ref="D25:E25"/>
    <mergeCell ref="D16:E16"/>
    <mergeCell ref="D17:E17"/>
    <mergeCell ref="D18:E18"/>
    <mergeCell ref="D19:E19"/>
    <mergeCell ref="R34:V34"/>
    <mergeCell ref="T35:U35"/>
    <mergeCell ref="H32:I32"/>
    <mergeCell ref="N32:O32"/>
    <mergeCell ref="T32:U32"/>
    <mergeCell ref="G34:J34"/>
    <mergeCell ref="L34:P34"/>
    <mergeCell ref="H35:I35"/>
    <mergeCell ref="N35:O35"/>
    <mergeCell ref="U20:V20"/>
    <mergeCell ref="U21:V21"/>
    <mergeCell ref="U22:V22"/>
    <mergeCell ref="U23:V23"/>
    <mergeCell ref="U25:V25"/>
    <mergeCell ref="U7:V8"/>
    <mergeCell ref="U9:V9"/>
    <mergeCell ref="U10:V10"/>
    <mergeCell ref="U11:V11"/>
    <mergeCell ref="U19:V19"/>
    <mergeCell ref="U12:V12"/>
    <mergeCell ref="U13:V13"/>
    <mergeCell ref="U14:V14"/>
    <mergeCell ref="U15:V15"/>
    <mergeCell ref="U16:V16"/>
    <mergeCell ref="U17:V17"/>
    <mergeCell ref="U18:V18"/>
    <mergeCell ref="T7:T8"/>
    <mergeCell ref="D6:I6"/>
    <mergeCell ref="B1:C1"/>
    <mergeCell ref="C7:C8"/>
    <mergeCell ref="D7:E8"/>
    <mergeCell ref="F7:F8"/>
    <mergeCell ref="G7:G8"/>
    <mergeCell ref="R3:T3"/>
    <mergeCell ref="P2:Q2"/>
    <mergeCell ref="R2:T2"/>
    <mergeCell ref="R31:V31"/>
    <mergeCell ref="G28:J28"/>
    <mergeCell ref="L28:P28"/>
    <mergeCell ref="R28:V28"/>
    <mergeCell ref="H29:I29"/>
    <mergeCell ref="N29:O29"/>
    <mergeCell ref="T29:U29"/>
    <mergeCell ref="G31:J31"/>
    <mergeCell ref="L31:P31"/>
    <mergeCell ref="D20:E20"/>
    <mergeCell ref="D11:E11"/>
    <mergeCell ref="D12:E12"/>
    <mergeCell ref="D13:E13"/>
    <mergeCell ref="D14:E14"/>
    <mergeCell ref="D15:E15"/>
  </mergeCells>
  <conditionalFormatting sqref="B1">
    <cfRule type="cellIs" dxfId="132" priority="1" operator="equal">
      <formula>"Terminé"</formula>
    </cfRule>
    <cfRule type="cellIs" dxfId="131" priority="2" operator="equal">
      <formula>"En rédaction"</formula>
    </cfRule>
  </conditionalFormatting>
  <conditionalFormatting sqref="R2:T2 E2:F3 R3:U3 C9:V23 H29:I29 N29:O29 T29 H32:I32 N32:O32 T32 H35:I35 N35:O35 T35">
    <cfRule type="expression" dxfId="130" priority="3">
      <formula>$B$1="Terminé"</formula>
    </cfRule>
  </conditionalFormatting>
  <dataValidations count="3">
    <dataValidation type="list" allowBlank="1" sqref="B1" xr:uid="{00000000-0002-0000-1600-000000000000}">
      <formula1>"Terminé,En rédaction"</formula1>
    </dataValidation>
    <dataValidation type="list" allowBlank="1" showErrorMessage="1" sqref="C9:C23" xr:uid="{00000000-0002-0000-1600-000001000000}">
      <formula1>listeTypologie</formula1>
    </dataValidation>
    <dataValidation type="list" allowBlank="1" showErrorMessage="1" sqref="G9:G23" xr:uid="{00000000-0002-0000-1600-000002000000}">
      <formula1>listeServBail</formula1>
    </dataValidation>
  </dataValidations>
  <printOptions horizontalCentered="1"/>
  <pageMargins left="0.31496062992125984" right="0.31496062992125984" top="0.59055118110236227" bottom="0.11811023622047245" header="0" footer="0"/>
  <pageSetup scale="56" fitToHeight="0" pageOrder="overThenDown"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5">
    <tabColor rgb="FFFFC499"/>
    <outlinePr summaryBelow="0" summaryRight="0"/>
  </sheetPr>
  <dimension ref="A1:AC1003"/>
  <sheetViews>
    <sheetView showGridLines="0" showRowColHeaders="0" zoomScaleNormal="100" workbookViewId="0">
      <pane ySplit="21" topLeftCell="A29" activePane="bottomLeft" state="frozen"/>
      <selection activeCell="G21" sqref="G21:K21"/>
      <selection pane="bottomLeft" activeCell="B1" sqref="B1:C1"/>
    </sheetView>
  </sheetViews>
  <sheetFormatPr baseColWidth="10" defaultColWidth="12.54296875" defaultRowHeight="15" customHeight="1" outlineLevelRow="1" x14ac:dyDescent="0.25"/>
  <cols>
    <col min="1" max="2" width="4" customWidth="1"/>
    <col min="3" max="3" width="21" customWidth="1"/>
    <col min="4" max="4" width="4.26953125" customWidth="1"/>
    <col min="5" max="5" width="13.7265625" customWidth="1"/>
    <col min="6" max="6" width="11.54296875" customWidth="1"/>
    <col min="7" max="7" width="15.7265625" customWidth="1"/>
    <col min="8" max="8" width="21.1796875" customWidth="1"/>
    <col min="9" max="10" width="4.7265625" customWidth="1"/>
    <col min="11" max="11" width="11.453125" customWidth="1"/>
    <col min="12" max="12" width="15.453125" customWidth="1"/>
    <col min="13" max="13" width="13.7265625" customWidth="1"/>
    <col min="14" max="14" width="15.81640625" customWidth="1"/>
    <col min="15" max="15" width="17.453125" customWidth="1"/>
    <col min="16" max="16" width="11.54296875" customWidth="1"/>
    <col min="17" max="17" width="16.54296875" customWidth="1"/>
    <col min="18" max="18" width="1.1796875" customWidth="1"/>
    <col min="19" max="29" width="10.81640625" customWidth="1"/>
  </cols>
  <sheetData>
    <row r="1" spans="1:29" ht="18" customHeight="1" x14ac:dyDescent="0.25">
      <c r="A1" s="486"/>
      <c r="B1" s="2014" t="s">
        <v>378</v>
      </c>
      <c r="C1" s="2015"/>
      <c r="D1" s="126"/>
      <c r="E1" s="126"/>
      <c r="F1" s="126"/>
      <c r="G1" s="126"/>
      <c r="H1" s="126"/>
      <c r="I1" s="126"/>
      <c r="J1" s="126"/>
      <c r="K1" s="126"/>
      <c r="L1" s="126"/>
      <c r="M1" s="126"/>
      <c r="N1" s="126"/>
      <c r="O1" s="126"/>
      <c r="P1" s="126"/>
      <c r="Q1" s="126"/>
      <c r="R1" s="126"/>
    </row>
    <row r="2" spans="1:29" ht="22.5" customHeight="1" x14ac:dyDescent="0.25">
      <c r="A2" s="2054" t="s">
        <v>1415</v>
      </c>
      <c r="B2" s="1628"/>
      <c r="C2" s="1629"/>
      <c r="D2" s="1924" t="str">
        <f>IF(NomOrg="","",NomOrg)</f>
        <v/>
      </c>
      <c r="E2" s="1628"/>
      <c r="F2" s="1628"/>
      <c r="G2" s="1628"/>
      <c r="H2" s="1628"/>
      <c r="I2" s="1628"/>
      <c r="J2" s="1628"/>
      <c r="K2" s="1628"/>
      <c r="L2" s="1628"/>
      <c r="M2" s="1629"/>
      <c r="N2" s="1548" t="s">
        <v>1416</v>
      </c>
      <c r="O2" s="2055" t="str">
        <f>IF(DateFinAF="","",DateFinAF)</f>
        <v/>
      </c>
      <c r="P2" s="1683"/>
      <c r="Q2" s="1684"/>
      <c r="R2" s="36"/>
    </row>
    <row r="3" spans="1:29" ht="22.5" customHeight="1" x14ac:dyDescent="0.25">
      <c r="A3" s="2054" t="s">
        <v>1417</v>
      </c>
      <c r="B3" s="1628"/>
      <c r="C3" s="1629"/>
      <c r="D3" s="1702" t="str">
        <f>IF(NomProjet="","",NomProjet)</f>
        <v/>
      </c>
      <c r="E3" s="1628"/>
      <c r="F3" s="1628"/>
      <c r="G3" s="1628"/>
      <c r="H3" s="1628"/>
      <c r="I3" s="1628"/>
      <c r="J3" s="1628"/>
      <c r="K3" s="1629"/>
      <c r="L3" s="346"/>
      <c r="N3" s="1548" t="s">
        <v>951</v>
      </c>
      <c r="O3" s="2056" t="str">
        <f>IF(NoProjet="","",NoProjet)</f>
        <v/>
      </c>
      <c r="P3" s="1629"/>
      <c r="Q3" s="487" t="str">
        <f>VersionDoc</f>
        <v>V260301</v>
      </c>
      <c r="R3" s="36"/>
    </row>
    <row r="4" spans="1:29" ht="23.25" customHeight="1" x14ac:dyDescent="0.4">
      <c r="A4" s="1128"/>
      <c r="B4" s="959"/>
      <c r="C4" s="293"/>
      <c r="D4" s="1128"/>
      <c r="E4" s="1128"/>
      <c r="F4" s="1128"/>
      <c r="G4" s="1128"/>
      <c r="H4" s="1128"/>
      <c r="I4" s="1128"/>
      <c r="J4" s="1128"/>
      <c r="K4" s="1128"/>
      <c r="L4" s="1128"/>
      <c r="M4" s="1128"/>
      <c r="N4" s="1128"/>
      <c r="O4" s="1128"/>
      <c r="P4" s="1128"/>
      <c r="Q4" s="1128"/>
      <c r="R4" s="36"/>
    </row>
    <row r="5" spans="1:29" ht="31.5" customHeight="1" x14ac:dyDescent="0.35">
      <c r="A5" s="488"/>
      <c r="B5" s="488"/>
      <c r="C5" s="1549" t="s">
        <v>1444</v>
      </c>
      <c r="D5" s="93" t="s">
        <v>1445</v>
      </c>
      <c r="E5" s="93"/>
      <c r="F5" s="93"/>
      <c r="G5" s="93"/>
      <c r="H5" s="93"/>
      <c r="I5" s="93"/>
      <c r="J5" s="93"/>
      <c r="K5" s="99"/>
      <c r="L5" s="99"/>
      <c r="M5" s="99"/>
      <c r="N5" s="99"/>
      <c r="O5" s="99"/>
      <c r="P5" s="99"/>
      <c r="Q5" s="99"/>
      <c r="R5" s="497"/>
      <c r="S5" s="498"/>
      <c r="T5" s="498"/>
      <c r="U5" s="498"/>
      <c r="V5" s="498"/>
      <c r="W5" s="498"/>
      <c r="X5" s="498"/>
      <c r="Y5" s="498"/>
      <c r="Z5" s="498"/>
      <c r="AA5" s="498"/>
      <c r="AB5" s="498"/>
      <c r="AC5" s="498"/>
    </row>
    <row r="6" spans="1:29" ht="19.5" customHeight="1" x14ac:dyDescent="0.3">
      <c r="A6" s="1128"/>
      <c r="B6" s="1128"/>
      <c r="C6" s="1128"/>
      <c r="D6" s="2039" t="s">
        <v>1446</v>
      </c>
      <c r="E6" s="2013"/>
      <c r="F6" s="2013"/>
      <c r="G6" s="2013"/>
      <c r="H6" s="2013"/>
      <c r="I6" s="2013"/>
      <c r="J6" s="2013"/>
      <c r="K6" s="2013"/>
      <c r="L6" s="2013"/>
      <c r="M6" s="2013"/>
      <c r="N6" s="2013"/>
      <c r="O6" s="2040"/>
      <c r="P6" s="1128"/>
      <c r="Q6" s="1128"/>
      <c r="R6" s="36"/>
    </row>
    <row r="7" spans="1:29" ht="7.5" customHeight="1" outlineLevel="1" x14ac:dyDescent="0.35">
      <c r="A7" s="1128"/>
      <c r="B7" s="1129"/>
      <c r="C7" s="2046"/>
      <c r="D7" s="1628"/>
      <c r="E7" s="1628"/>
      <c r="F7" s="1628"/>
      <c r="G7" s="1628"/>
      <c r="H7" s="1628"/>
      <c r="I7" s="1628"/>
      <c r="J7" s="1628"/>
      <c r="K7" s="1628"/>
      <c r="L7" s="1628"/>
      <c r="M7" s="1628"/>
      <c r="N7" s="1629"/>
      <c r="O7" s="1128"/>
      <c r="P7" s="1128"/>
      <c r="Q7" s="499"/>
      <c r="R7" s="36"/>
    </row>
    <row r="8" spans="1:29" s="1538" customFormat="1" ht="19.5" customHeight="1" outlineLevel="1" x14ac:dyDescent="0.25">
      <c r="A8" s="1535"/>
      <c r="B8" s="1536"/>
      <c r="C8" s="1536" t="s">
        <v>1447</v>
      </c>
      <c r="D8" s="1544" t="b">
        <v>0</v>
      </c>
      <c r="E8" s="1546" t="s">
        <v>1448</v>
      </c>
      <c r="F8" s="1546"/>
      <c r="G8" s="1546"/>
      <c r="H8" s="1545"/>
      <c r="I8" s="1537" t="b">
        <v>0</v>
      </c>
      <c r="J8" s="1537" t="b">
        <v>0</v>
      </c>
      <c r="K8" s="1543" t="s">
        <v>1449</v>
      </c>
      <c r="M8" s="1539"/>
      <c r="N8" s="1539"/>
      <c r="O8" s="1540"/>
      <c r="P8" s="1535"/>
      <c r="Q8" s="1541"/>
      <c r="R8" s="1534"/>
    </row>
    <row r="9" spans="1:29" ht="6" customHeight="1" outlineLevel="1" x14ac:dyDescent="0.35">
      <c r="A9" s="1128"/>
      <c r="B9" s="1467"/>
      <c r="C9" s="1467"/>
      <c r="D9" s="1115"/>
      <c r="E9" s="675"/>
      <c r="F9" s="675"/>
      <c r="G9" s="675"/>
      <c r="H9" s="675"/>
      <c r="I9" s="675"/>
      <c r="J9" s="675"/>
      <c r="K9" s="675"/>
      <c r="L9" s="1115"/>
      <c r="M9" s="1115"/>
      <c r="N9" s="1115"/>
      <c r="O9" s="1472"/>
      <c r="P9" s="1128"/>
      <c r="Q9" s="1533"/>
      <c r="R9" s="36"/>
    </row>
    <row r="10" spans="1:29" ht="21.75" customHeight="1" outlineLevel="1" x14ac:dyDescent="0.3">
      <c r="A10" s="1128"/>
      <c r="B10" s="2037" t="s">
        <v>964</v>
      </c>
      <c r="C10" s="2047" t="s">
        <v>1450</v>
      </c>
      <c r="D10" s="2048"/>
      <c r="E10" s="1691"/>
      <c r="F10" s="1678"/>
      <c r="G10" s="1678"/>
      <c r="H10" s="1678"/>
      <c r="I10" s="1678"/>
      <c r="J10" s="1678"/>
      <c r="K10" s="2049"/>
      <c r="L10" s="2050" t="s">
        <v>1451</v>
      </c>
      <c r="M10" s="2048"/>
      <c r="N10" s="2051"/>
      <c r="O10" s="1473"/>
      <c r="P10" s="1128"/>
      <c r="R10" s="1128"/>
    </row>
    <row r="11" spans="1:29" ht="21.75" customHeight="1" outlineLevel="1" x14ac:dyDescent="0.3">
      <c r="A11" s="1128"/>
      <c r="B11" s="2038"/>
      <c r="C11" s="2047" t="s">
        <v>1452</v>
      </c>
      <c r="D11" s="2048"/>
      <c r="E11" s="1691"/>
      <c r="F11" s="1678"/>
      <c r="G11" s="1678"/>
      <c r="H11" s="1678"/>
      <c r="I11" s="1678"/>
      <c r="J11" s="1678"/>
      <c r="K11" s="2049"/>
      <c r="L11" s="2050" t="s">
        <v>1453</v>
      </c>
      <c r="M11" s="2048"/>
      <c r="N11" s="2051"/>
      <c r="O11" s="1473"/>
      <c r="P11" s="1128"/>
      <c r="R11" s="1128"/>
    </row>
    <row r="12" spans="1:29" ht="7.5" customHeight="1" outlineLevel="1" x14ac:dyDescent="0.3">
      <c r="A12" s="1128"/>
      <c r="B12" s="1128"/>
      <c r="C12" s="1128"/>
      <c r="D12" s="1128"/>
      <c r="E12" s="1128"/>
      <c r="F12" s="1128"/>
      <c r="G12" s="1128"/>
      <c r="H12" s="1128"/>
      <c r="I12" s="1128"/>
      <c r="J12" s="1128"/>
      <c r="K12" s="1128"/>
      <c r="L12" s="1128"/>
      <c r="M12" s="1128"/>
      <c r="N12" s="1128"/>
      <c r="O12" s="1128"/>
      <c r="P12" s="1128"/>
      <c r="Q12" s="1128"/>
      <c r="R12" s="1128"/>
    </row>
    <row r="13" spans="1:29" ht="19.5" customHeight="1" outlineLevel="1" x14ac:dyDescent="0.3">
      <c r="A13" s="34"/>
      <c r="B13" s="1128"/>
      <c r="C13" s="2057" t="s">
        <v>1454</v>
      </c>
      <c r="D13" s="1683"/>
      <c r="E13" s="1683"/>
      <c r="F13" s="1683"/>
      <c r="G13" s="1683"/>
      <c r="H13" s="1683"/>
      <c r="I13" s="1683"/>
      <c r="J13" s="1683"/>
      <c r="K13" s="1683"/>
      <c r="L13" s="2058"/>
      <c r="M13" s="1474"/>
      <c r="N13" s="2059" t="str">
        <f>IF(OR(M13="",M14=""),"",IF(M13&lt;M14,"","Attention ! Le nombre minimum est supérieur au nombre maximum."))</f>
        <v/>
      </c>
      <c r="O13" s="1813"/>
      <c r="P13" s="1813"/>
      <c r="Q13" s="1475"/>
      <c r="R13" s="1128"/>
    </row>
    <row r="14" spans="1:29" ht="19.5" customHeight="1" outlineLevel="1" x14ac:dyDescent="0.3">
      <c r="A14" s="34"/>
      <c r="B14" s="1128"/>
      <c r="C14" s="2057" t="s">
        <v>1455</v>
      </c>
      <c r="D14" s="1683"/>
      <c r="E14" s="1683"/>
      <c r="F14" s="1683"/>
      <c r="G14" s="1683"/>
      <c r="H14" s="1683"/>
      <c r="I14" s="1683"/>
      <c r="J14" s="1683"/>
      <c r="K14" s="1683"/>
      <c r="L14" s="2058"/>
      <c r="M14" s="1474"/>
      <c r="N14" s="2060"/>
      <c r="O14" s="1739"/>
      <c r="P14" s="1739"/>
      <c r="Q14" s="1475"/>
      <c r="R14" s="1128"/>
      <c r="S14" s="3"/>
      <c r="T14" s="3"/>
      <c r="U14" s="3"/>
      <c r="V14" s="3"/>
      <c r="W14" s="3"/>
      <c r="X14" s="3"/>
      <c r="Y14" s="3"/>
      <c r="Z14" s="3"/>
      <c r="AA14" s="3"/>
      <c r="AB14" s="3"/>
      <c r="AC14" s="3"/>
    </row>
    <row r="15" spans="1:29" ht="9" customHeight="1" outlineLevel="1" x14ac:dyDescent="0.3">
      <c r="A15" s="34"/>
      <c r="B15" s="1128"/>
      <c r="C15" s="500"/>
      <c r="D15" s="500"/>
      <c r="E15" s="500"/>
      <c r="F15" s="500"/>
      <c r="G15" s="500"/>
      <c r="H15" s="500"/>
      <c r="I15" s="974"/>
      <c r="J15" s="974"/>
      <c r="K15" s="500"/>
      <c r="L15" s="500"/>
      <c r="M15" s="500"/>
      <c r="N15" s="501"/>
      <c r="O15" s="501"/>
      <c r="P15" s="501"/>
      <c r="Q15" s="1475"/>
      <c r="R15" s="1128"/>
      <c r="S15" s="3"/>
      <c r="T15" s="3"/>
      <c r="U15" s="3"/>
      <c r="V15" s="3"/>
      <c r="W15" s="3"/>
      <c r="X15" s="3"/>
      <c r="Y15" s="3"/>
      <c r="Z15" s="3"/>
      <c r="AA15" s="3"/>
      <c r="AB15" s="3"/>
      <c r="AC15" s="3"/>
    </row>
    <row r="16" spans="1:29" ht="18" customHeight="1" outlineLevel="1" x14ac:dyDescent="0.3">
      <c r="A16" s="34"/>
      <c r="B16" s="1128"/>
      <c r="C16" s="502" t="s">
        <v>1456</v>
      </c>
      <c r="D16" s="500"/>
      <c r="E16" s="500"/>
      <c r="F16" s="500"/>
      <c r="G16" s="500"/>
      <c r="H16" s="974"/>
      <c r="I16" s="2042"/>
      <c r="J16" s="2043"/>
      <c r="K16" s="974"/>
      <c r="L16" s="1542"/>
      <c r="M16" s="500"/>
      <c r="N16" s="501"/>
      <c r="O16" s="501"/>
      <c r="P16" s="501"/>
      <c r="Q16" s="1475"/>
      <c r="R16" s="1128"/>
      <c r="S16" s="3"/>
      <c r="T16" s="3"/>
      <c r="U16" s="3"/>
      <c r="V16" s="3"/>
      <c r="W16" s="3"/>
      <c r="X16" s="3"/>
      <c r="Y16" s="3"/>
      <c r="Z16" s="3"/>
      <c r="AA16" s="3"/>
      <c r="AB16" s="3"/>
      <c r="AC16" s="3"/>
    </row>
    <row r="17" spans="1:29" ht="9" customHeight="1" outlineLevel="1" x14ac:dyDescent="0.3">
      <c r="A17" s="34"/>
      <c r="B17" s="1128"/>
      <c r="C17" s="500"/>
      <c r="D17" s="500"/>
      <c r="E17" s="500"/>
      <c r="F17" s="500"/>
      <c r="G17" s="500"/>
      <c r="H17" s="500"/>
      <c r="I17" s="974"/>
      <c r="J17" s="974"/>
      <c r="K17" s="500"/>
      <c r="L17" s="500"/>
      <c r="M17" s="500"/>
      <c r="N17" s="501"/>
      <c r="O17" s="501"/>
      <c r="P17" s="501"/>
      <c r="Q17" s="1475"/>
      <c r="R17" s="1128"/>
      <c r="S17" s="3"/>
      <c r="T17" s="3"/>
      <c r="U17" s="3"/>
      <c r="V17" s="3"/>
      <c r="W17" s="3"/>
      <c r="X17" s="3"/>
      <c r="Y17" s="3"/>
      <c r="Z17" s="3"/>
      <c r="AA17" s="3"/>
      <c r="AB17" s="3"/>
      <c r="AC17" s="3"/>
    </row>
    <row r="18" spans="1:29" ht="18" customHeight="1" outlineLevel="1" x14ac:dyDescent="0.3">
      <c r="A18" s="34"/>
      <c r="B18" s="1128"/>
      <c r="C18" s="2066" t="s">
        <v>1457</v>
      </c>
      <c r="D18" s="2067"/>
      <c r="E18" s="2067"/>
      <c r="F18" s="2067"/>
      <c r="G18" s="2067"/>
      <c r="H18" s="2067"/>
      <c r="I18" s="2000"/>
      <c r="J18" s="2041"/>
      <c r="K18" s="1547"/>
      <c r="L18" s="503" t="str">
        <f>IF(I18="OUI","Veuillez indiquer dans le tableau uniquement les officiers: président, vice-président, trésorier, secrétaire","")</f>
        <v/>
      </c>
      <c r="M18" s="3"/>
      <c r="N18" s="3"/>
      <c r="O18" s="3"/>
      <c r="P18" s="928"/>
      <c r="Q18" s="1228"/>
      <c r="R18" s="1128"/>
    </row>
    <row r="19" spans="1:29" ht="14.25" customHeight="1" x14ac:dyDescent="0.3">
      <c r="A19" s="1128"/>
      <c r="B19" s="1128"/>
      <c r="C19" s="1133"/>
      <c r="D19" s="1133"/>
      <c r="E19" s="1133"/>
      <c r="F19" s="1133"/>
      <c r="G19" s="1133"/>
      <c r="H19" s="1133"/>
      <c r="I19" s="1182"/>
      <c r="J19" s="1182"/>
      <c r="K19" s="1133"/>
      <c r="L19" s="1133"/>
      <c r="M19" s="1128"/>
      <c r="N19" s="1128"/>
      <c r="O19" s="1128"/>
      <c r="P19" s="1128"/>
      <c r="Q19" s="1128"/>
      <c r="R19" s="1128"/>
    </row>
    <row r="20" spans="1:29" ht="21" customHeight="1" x14ac:dyDescent="0.3">
      <c r="A20" s="1128"/>
      <c r="B20" s="1156"/>
      <c r="C20" s="2061" t="s">
        <v>1458</v>
      </c>
      <c r="D20" s="2062" t="s">
        <v>1459</v>
      </c>
      <c r="E20" s="1813"/>
      <c r="F20" s="1813"/>
      <c r="G20" s="1813"/>
      <c r="H20" s="1813"/>
      <c r="I20" s="1813"/>
      <c r="J20" s="1813"/>
      <c r="K20" s="1727"/>
      <c r="L20" s="2052" t="s">
        <v>1460</v>
      </c>
      <c r="M20" s="2052" t="s">
        <v>1461</v>
      </c>
      <c r="N20" s="2052" t="s">
        <v>1462</v>
      </c>
      <c r="O20" s="2052" t="s">
        <v>1463</v>
      </c>
      <c r="P20" s="2052" t="s">
        <v>1464</v>
      </c>
      <c r="Q20" s="2052" t="s">
        <v>1465</v>
      </c>
      <c r="R20" s="1128"/>
    </row>
    <row r="21" spans="1:29" ht="22.5" customHeight="1" x14ac:dyDescent="0.25">
      <c r="A21" s="1133"/>
      <c r="B21" s="1170"/>
      <c r="C21" s="2012"/>
      <c r="D21" s="2063" t="s">
        <v>1466</v>
      </c>
      <c r="E21" s="1651"/>
      <c r="F21" s="1651"/>
      <c r="G21" s="1869"/>
      <c r="H21" s="2063" t="s">
        <v>1467</v>
      </c>
      <c r="I21" s="2064"/>
      <c r="J21" s="2064"/>
      <c r="K21" s="2065"/>
      <c r="L21" s="2012"/>
      <c r="M21" s="2012"/>
      <c r="N21" s="2012"/>
      <c r="O21" s="2012"/>
      <c r="P21" s="2012"/>
      <c r="Q21" s="2012"/>
      <c r="R21" s="1133"/>
    </row>
    <row r="22" spans="1:29" ht="24.65" customHeight="1" x14ac:dyDescent="0.25">
      <c r="A22" s="1357"/>
      <c r="B22" s="493">
        <v>1</v>
      </c>
      <c r="C22" s="1477"/>
      <c r="D22" s="2000"/>
      <c r="E22" s="1888"/>
      <c r="F22" s="1888"/>
      <c r="G22" s="1885"/>
      <c r="H22" s="2053"/>
      <c r="I22" s="2070"/>
      <c r="J22" s="2070"/>
      <c r="K22" s="2071"/>
      <c r="L22" s="1476"/>
      <c r="M22" s="1477"/>
      <c r="N22" s="1478"/>
      <c r="O22" s="1478"/>
      <c r="P22" s="1477"/>
      <c r="Q22" s="1478"/>
      <c r="R22" s="1133"/>
    </row>
    <row r="23" spans="1:29" ht="24.65" customHeight="1" x14ac:dyDescent="0.25">
      <c r="A23" s="1357"/>
      <c r="B23" s="493">
        <v>2</v>
      </c>
      <c r="C23" s="1477"/>
      <c r="D23" s="2000"/>
      <c r="E23" s="1888"/>
      <c r="F23" s="1888"/>
      <c r="G23" s="1885"/>
      <c r="H23" s="2053"/>
      <c r="I23" s="2070"/>
      <c r="J23" s="2070"/>
      <c r="K23" s="2071"/>
      <c r="L23" s="1476"/>
      <c r="M23" s="1477"/>
      <c r="N23" s="1478"/>
      <c r="O23" s="1478"/>
      <c r="P23" s="1477"/>
      <c r="Q23" s="1478"/>
      <c r="R23" s="1133"/>
    </row>
    <row r="24" spans="1:29" ht="24.65" customHeight="1" x14ac:dyDescent="0.25">
      <c r="A24" s="1357"/>
      <c r="B24" s="493">
        <v>3</v>
      </c>
      <c r="C24" s="1477"/>
      <c r="D24" s="2053"/>
      <c r="E24" s="1888"/>
      <c r="F24" s="1888"/>
      <c r="G24" s="1885"/>
      <c r="H24" s="2053"/>
      <c r="I24" s="2070"/>
      <c r="J24" s="2070"/>
      <c r="K24" s="2071"/>
      <c r="L24" s="1476"/>
      <c r="M24" s="1477"/>
      <c r="N24" s="1478"/>
      <c r="O24" s="1478"/>
      <c r="P24" s="1477"/>
      <c r="Q24" s="1478"/>
      <c r="R24" s="1133"/>
    </row>
    <row r="25" spans="1:29" ht="24.65" customHeight="1" x14ac:dyDescent="0.25">
      <c r="A25" s="1357"/>
      <c r="B25" s="493">
        <v>4</v>
      </c>
      <c r="C25" s="1477"/>
      <c r="D25" s="2053"/>
      <c r="E25" s="1888"/>
      <c r="F25" s="1888"/>
      <c r="G25" s="1885"/>
      <c r="H25" s="2053"/>
      <c r="I25" s="2070"/>
      <c r="J25" s="2070"/>
      <c r="K25" s="2071"/>
      <c r="L25" s="1476"/>
      <c r="M25" s="1477"/>
      <c r="N25" s="1478"/>
      <c r="O25" s="1478"/>
      <c r="P25" s="1477"/>
      <c r="Q25" s="1478"/>
      <c r="R25" s="1133"/>
    </row>
    <row r="26" spans="1:29" ht="24.65" customHeight="1" x14ac:dyDescent="0.25">
      <c r="A26" s="1357"/>
      <c r="B26" s="493">
        <v>5</v>
      </c>
      <c r="C26" s="1477"/>
      <c r="D26" s="2053"/>
      <c r="E26" s="1888"/>
      <c r="F26" s="1888"/>
      <c r="G26" s="1885"/>
      <c r="H26" s="2053"/>
      <c r="I26" s="2070"/>
      <c r="J26" s="2070"/>
      <c r="K26" s="2071"/>
      <c r="L26" s="1476"/>
      <c r="M26" s="1477"/>
      <c r="N26" s="1478"/>
      <c r="O26" s="1478"/>
      <c r="P26" s="1477"/>
      <c r="Q26" s="1478"/>
      <c r="R26" s="1133"/>
    </row>
    <row r="27" spans="1:29" ht="24.65" customHeight="1" x14ac:dyDescent="0.25">
      <c r="A27" s="1357"/>
      <c r="B27" s="493">
        <v>6</v>
      </c>
      <c r="C27" s="1477"/>
      <c r="D27" s="2053"/>
      <c r="E27" s="1888"/>
      <c r="F27" s="1888"/>
      <c r="G27" s="1885"/>
      <c r="H27" s="2053"/>
      <c r="I27" s="2070"/>
      <c r="J27" s="2070"/>
      <c r="K27" s="2071"/>
      <c r="L27" s="1476"/>
      <c r="M27" s="1477"/>
      <c r="N27" s="1478"/>
      <c r="O27" s="1478"/>
      <c r="P27" s="1477"/>
      <c r="Q27" s="1478"/>
      <c r="R27" s="1133"/>
    </row>
    <row r="28" spans="1:29" ht="24.65" customHeight="1" x14ac:dyDescent="0.25">
      <c r="A28" s="1357"/>
      <c r="B28" s="493">
        <v>7</v>
      </c>
      <c r="C28" s="1477"/>
      <c r="D28" s="2053"/>
      <c r="E28" s="1888"/>
      <c r="F28" s="1888"/>
      <c r="G28" s="1885"/>
      <c r="H28" s="2053"/>
      <c r="I28" s="2070"/>
      <c r="J28" s="2070"/>
      <c r="K28" s="2071"/>
      <c r="L28" s="1476"/>
      <c r="M28" s="1477"/>
      <c r="N28" s="1478"/>
      <c r="O28" s="1478"/>
      <c r="P28" s="1477"/>
      <c r="Q28" s="1478"/>
      <c r="R28" s="1133"/>
    </row>
    <row r="29" spans="1:29" ht="24.65" customHeight="1" x14ac:dyDescent="0.25">
      <c r="A29" s="1357"/>
      <c r="B29" s="493">
        <v>8</v>
      </c>
      <c r="C29" s="1477"/>
      <c r="D29" s="2053"/>
      <c r="E29" s="1888"/>
      <c r="F29" s="1888"/>
      <c r="G29" s="1885"/>
      <c r="H29" s="2053"/>
      <c r="I29" s="2070"/>
      <c r="J29" s="2070"/>
      <c r="K29" s="2071"/>
      <c r="L29" s="1476"/>
      <c r="M29" s="1477"/>
      <c r="N29" s="1478"/>
      <c r="O29" s="1478"/>
      <c r="P29" s="1477"/>
      <c r="Q29" s="1478"/>
      <c r="R29" s="1133"/>
    </row>
    <row r="30" spans="1:29" ht="24.65" customHeight="1" x14ac:dyDescent="0.25">
      <c r="A30" s="1357"/>
      <c r="B30" s="493">
        <v>9</v>
      </c>
      <c r="C30" s="1477"/>
      <c r="D30" s="2053"/>
      <c r="E30" s="1888"/>
      <c r="F30" s="1888"/>
      <c r="G30" s="1885"/>
      <c r="H30" s="2053"/>
      <c r="I30" s="2070"/>
      <c r="J30" s="2070"/>
      <c r="K30" s="2071"/>
      <c r="L30" s="1476"/>
      <c r="M30" s="1477"/>
      <c r="N30" s="1478"/>
      <c r="O30" s="1478"/>
      <c r="P30" s="1477"/>
      <c r="Q30" s="1478"/>
      <c r="R30" s="1133"/>
    </row>
    <row r="31" spans="1:29" ht="24.65" customHeight="1" x14ac:dyDescent="0.25">
      <c r="A31" s="1357"/>
      <c r="B31" s="493">
        <v>10</v>
      </c>
      <c r="C31" s="1477"/>
      <c r="D31" s="2053"/>
      <c r="E31" s="1888"/>
      <c r="F31" s="1888"/>
      <c r="G31" s="1885"/>
      <c r="H31" s="2053"/>
      <c r="I31" s="2070"/>
      <c r="J31" s="2070"/>
      <c r="K31" s="2071"/>
      <c r="L31" s="1476"/>
      <c r="M31" s="1477"/>
      <c r="N31" s="1478"/>
      <c r="O31" s="1478"/>
      <c r="P31" s="1477"/>
      <c r="Q31" s="1478"/>
      <c r="R31" s="1133"/>
    </row>
    <row r="32" spans="1:29" ht="24.65" customHeight="1" x14ac:dyDescent="0.25">
      <c r="A32" s="1357"/>
      <c r="B32" s="493">
        <v>11</v>
      </c>
      <c r="C32" s="1477"/>
      <c r="D32" s="2053"/>
      <c r="E32" s="1888"/>
      <c r="F32" s="1888"/>
      <c r="G32" s="1885"/>
      <c r="H32" s="2053"/>
      <c r="I32" s="2070"/>
      <c r="J32" s="2070"/>
      <c r="K32" s="2071"/>
      <c r="L32" s="1476"/>
      <c r="M32" s="1477"/>
      <c r="N32" s="1478"/>
      <c r="O32" s="1478"/>
      <c r="P32" s="1477"/>
      <c r="Q32" s="1478"/>
      <c r="R32" s="1133"/>
    </row>
    <row r="33" spans="1:29" ht="24.65" customHeight="1" x14ac:dyDescent="0.25">
      <c r="A33" s="1357"/>
      <c r="B33" s="493">
        <v>12</v>
      </c>
      <c r="C33" s="1477"/>
      <c r="D33" s="2053"/>
      <c r="E33" s="1888"/>
      <c r="F33" s="1888"/>
      <c r="G33" s="1885"/>
      <c r="H33" s="2053"/>
      <c r="I33" s="2070"/>
      <c r="J33" s="2070"/>
      <c r="K33" s="2071"/>
      <c r="L33" s="1476"/>
      <c r="M33" s="1477"/>
      <c r="N33" s="1478"/>
      <c r="O33" s="1478"/>
      <c r="P33" s="1477"/>
      <c r="Q33" s="1478"/>
      <c r="R33" s="1133"/>
    </row>
    <row r="34" spans="1:29" ht="24.65" customHeight="1" x14ac:dyDescent="0.25">
      <c r="A34" s="1357"/>
      <c r="B34" s="493">
        <v>13</v>
      </c>
      <c r="C34" s="1477"/>
      <c r="D34" s="2053"/>
      <c r="E34" s="1888"/>
      <c r="F34" s="1888"/>
      <c r="G34" s="1885"/>
      <c r="H34" s="2053"/>
      <c r="I34" s="2070"/>
      <c r="J34" s="2070"/>
      <c r="K34" s="2071"/>
      <c r="L34" s="1476"/>
      <c r="M34" s="1477"/>
      <c r="N34" s="1478"/>
      <c r="O34" s="1478"/>
      <c r="P34" s="1477"/>
      <c r="Q34" s="1478"/>
      <c r="R34" s="1133"/>
    </row>
    <row r="35" spans="1:29" ht="24.65" customHeight="1" x14ac:dyDescent="0.25">
      <c r="A35" s="1357"/>
      <c r="B35" s="493">
        <v>14</v>
      </c>
      <c r="C35" s="1477"/>
      <c r="D35" s="2053"/>
      <c r="E35" s="1888"/>
      <c r="F35" s="1888"/>
      <c r="G35" s="1885"/>
      <c r="H35" s="2053"/>
      <c r="I35" s="2070"/>
      <c r="J35" s="2070"/>
      <c r="K35" s="2071"/>
      <c r="L35" s="1476"/>
      <c r="M35" s="1477"/>
      <c r="N35" s="1478"/>
      <c r="O35" s="1478"/>
      <c r="P35" s="1477"/>
      <c r="Q35" s="1478"/>
      <c r="R35" s="1133"/>
    </row>
    <row r="36" spans="1:29" ht="24.65" customHeight="1" x14ac:dyDescent="0.25">
      <c r="A36" s="1357"/>
      <c r="B36" s="493">
        <v>15</v>
      </c>
      <c r="C36" s="1477"/>
      <c r="D36" s="2053"/>
      <c r="E36" s="1888"/>
      <c r="F36" s="1888"/>
      <c r="G36" s="1885"/>
      <c r="H36" s="2053"/>
      <c r="I36" s="2070"/>
      <c r="J36" s="2070"/>
      <c r="K36" s="2071"/>
      <c r="L36" s="1476"/>
      <c r="M36" s="1477"/>
      <c r="N36" s="1478"/>
      <c r="O36" s="1478"/>
      <c r="P36" s="1477"/>
      <c r="Q36" s="1478"/>
      <c r="R36" s="1133"/>
    </row>
    <row r="37" spans="1:29" ht="25.5" customHeight="1" x14ac:dyDescent="0.3">
      <c r="A37" s="1128"/>
      <c r="B37" s="1150"/>
      <c r="C37" s="1128"/>
      <c r="D37" s="1128"/>
      <c r="E37" s="1128"/>
      <c r="F37" s="1128"/>
      <c r="G37" s="1128"/>
      <c r="H37" s="1128"/>
      <c r="I37" s="1128"/>
      <c r="J37" s="1128"/>
      <c r="K37" s="1128"/>
      <c r="L37" s="1128"/>
      <c r="M37" s="1128"/>
      <c r="N37" s="1128"/>
      <c r="O37" s="1128"/>
      <c r="P37" s="1128"/>
      <c r="Q37" s="1128"/>
      <c r="R37" s="1128"/>
    </row>
    <row r="38" spans="1:29" ht="23.25" customHeight="1" x14ac:dyDescent="0.3">
      <c r="A38" s="1128"/>
      <c r="B38" s="1150"/>
      <c r="C38" s="2068" t="s">
        <v>1468</v>
      </c>
      <c r="D38" s="1813"/>
      <c r="E38" s="1813"/>
      <c r="F38" s="1813"/>
      <c r="G38" s="1813"/>
      <c r="H38" s="1813"/>
      <c r="I38" s="1813"/>
      <c r="J38" s="1813"/>
      <c r="K38" s="1727"/>
      <c r="L38" s="929">
        <f>COUNTIFS($P$22:$P$36,"Oui",$C$22:$C$36,"&lt;&gt;",$D$22:$D$36,"&lt;&gt;")</f>
        <v>0</v>
      </c>
      <c r="M38" s="1128"/>
      <c r="N38" s="1128"/>
      <c r="O38" s="1128"/>
      <c r="P38" s="1128"/>
      <c r="Q38" s="1128"/>
      <c r="R38" s="1128"/>
      <c r="S38" s="3"/>
      <c r="T38" s="3"/>
      <c r="U38" s="3"/>
      <c r="V38" s="3"/>
      <c r="W38" s="3"/>
      <c r="X38" s="3"/>
      <c r="Y38" s="3"/>
      <c r="Z38" s="3"/>
      <c r="AA38" s="3"/>
      <c r="AB38" s="3"/>
      <c r="AC38" s="3"/>
    </row>
    <row r="39" spans="1:29" ht="23.25" customHeight="1" x14ac:dyDescent="0.3">
      <c r="A39" s="1128"/>
      <c r="B39" s="1150"/>
      <c r="C39" s="2069" t="s">
        <v>1469</v>
      </c>
      <c r="D39" s="1683"/>
      <c r="E39" s="1683"/>
      <c r="F39" s="1683"/>
      <c r="G39" s="1683"/>
      <c r="H39" s="1683"/>
      <c r="I39" s="1683"/>
      <c r="J39" s="1683"/>
      <c r="K39" s="1684"/>
      <c r="L39" s="929">
        <f>COUNTIFS($P$22:$P$36,"Oui",$L$22:$L$36,"Oui",$C$22:$C$36,"&lt;&gt;",$D$22:$D$36,"&lt;&gt;")</f>
        <v>0</v>
      </c>
      <c r="M39" s="1128"/>
      <c r="N39" s="1128"/>
      <c r="O39" s="1128"/>
      <c r="P39" s="1128"/>
      <c r="Q39" s="1128"/>
      <c r="R39" s="1128"/>
      <c r="S39" s="3"/>
      <c r="T39" s="3"/>
      <c r="U39" s="3"/>
      <c r="V39" s="3"/>
      <c r="W39" s="3"/>
      <c r="X39" s="3"/>
      <c r="Y39" s="3"/>
      <c r="Z39" s="3"/>
      <c r="AA39" s="3"/>
      <c r="AB39" s="3"/>
      <c r="AC39" s="3"/>
    </row>
    <row r="40" spans="1:29" ht="56.5" customHeight="1" x14ac:dyDescent="0.3">
      <c r="A40" s="1128"/>
      <c r="B40" s="1150"/>
      <c r="C40" s="644"/>
      <c r="D40" s="645"/>
      <c r="E40" s="645"/>
      <c r="F40" s="645"/>
      <c r="G40" s="645"/>
      <c r="H40" s="645"/>
      <c r="I40" s="645"/>
      <c r="J40" s="645"/>
      <c r="K40" s="645"/>
      <c r="L40" s="645"/>
      <c r="M40" s="645"/>
      <c r="N40" s="1128"/>
      <c r="O40" s="1128"/>
      <c r="P40" s="1128"/>
      <c r="Q40" s="1128"/>
      <c r="R40" s="1128"/>
      <c r="S40" s="3"/>
      <c r="T40" s="3"/>
      <c r="U40" s="3"/>
      <c r="V40" s="3"/>
      <c r="W40" s="3"/>
      <c r="X40" s="3"/>
      <c r="Y40" s="3"/>
      <c r="Z40" s="3"/>
      <c r="AA40" s="3"/>
      <c r="AB40" s="3"/>
      <c r="AC40" s="3"/>
    </row>
    <row r="41" spans="1:29" ht="86.5" customHeight="1" x14ac:dyDescent="0.3">
      <c r="A41" s="1128"/>
      <c r="B41" s="1128"/>
      <c r="C41" s="1128"/>
      <c r="D41" s="1128"/>
      <c r="E41" s="1128"/>
      <c r="F41" s="1128"/>
      <c r="G41" s="1128"/>
      <c r="H41" s="1128"/>
      <c r="I41" s="1128"/>
      <c r="J41" s="1128"/>
      <c r="K41" s="1128"/>
      <c r="L41" s="1128"/>
      <c r="M41" s="1128"/>
      <c r="N41" s="1128"/>
      <c r="O41" s="1128"/>
      <c r="P41" s="1128"/>
      <c r="Q41" s="1128"/>
      <c r="R41" s="1128"/>
    </row>
    <row r="42" spans="1:29" ht="22.5" customHeight="1" x14ac:dyDescent="0.3">
      <c r="A42" s="1128"/>
      <c r="B42" s="1128"/>
      <c r="C42" s="1128"/>
      <c r="D42" s="1128"/>
      <c r="E42" s="1128"/>
      <c r="F42" s="1128"/>
      <c r="G42" s="1128"/>
      <c r="H42" s="1128"/>
      <c r="I42" s="1128"/>
      <c r="J42" s="1128"/>
      <c r="K42" s="1128"/>
      <c r="L42" s="1128"/>
      <c r="M42" s="1128"/>
      <c r="N42" s="1128"/>
      <c r="O42" s="2044" t="str">
        <f>CONCATENATE("Page ",RIGHT('Table des matières'!$K$33,2))</f>
        <v>Page 36</v>
      </c>
      <c r="P42" s="2045"/>
      <c r="Q42" s="688" t="str">
        <f>IF(PageDerniere="","",CONCATENATE("sur ",PageDerniere))</f>
        <v>sur 46</v>
      </c>
      <c r="R42" s="1128"/>
    </row>
    <row r="43" spans="1:29" ht="39" customHeight="1" x14ac:dyDescent="0.25">
      <c r="B43" s="3"/>
      <c r="G43" s="3"/>
      <c r="H43" s="3"/>
      <c r="I43" s="3"/>
      <c r="J43" s="3"/>
      <c r="L43" s="3"/>
      <c r="P43" s="3"/>
    </row>
    <row r="44" spans="1:29" ht="39" customHeight="1" x14ac:dyDescent="0.25">
      <c r="L44" s="3"/>
      <c r="P44" s="3"/>
    </row>
    <row r="45" spans="1:29" ht="39" customHeight="1" x14ac:dyDescent="0.25">
      <c r="L45" s="3"/>
      <c r="P45" s="3"/>
    </row>
    <row r="46" spans="1:29" ht="39" customHeight="1" x14ac:dyDescent="0.25">
      <c r="L46" s="3"/>
      <c r="P46" s="3"/>
    </row>
    <row r="47" spans="1:29" ht="39" customHeight="1" x14ac:dyDescent="0.25">
      <c r="L47" s="3"/>
      <c r="P47" s="3"/>
    </row>
    <row r="48" spans="1:29" ht="39" customHeight="1" x14ac:dyDescent="0.25">
      <c r="L48" s="3"/>
      <c r="P48" s="3"/>
    </row>
    <row r="49" spans="12:16" ht="39" customHeight="1" x14ac:dyDescent="0.25">
      <c r="L49" s="3"/>
      <c r="P49" s="3"/>
    </row>
    <row r="50" spans="12:16" ht="39" customHeight="1" x14ac:dyDescent="0.25">
      <c r="L50" s="3"/>
      <c r="P50" s="3"/>
    </row>
    <row r="51" spans="12:16" ht="39" customHeight="1" x14ac:dyDescent="0.25">
      <c r="L51" s="3"/>
      <c r="P51" s="3"/>
    </row>
    <row r="52" spans="12:16" ht="39" customHeight="1" x14ac:dyDescent="0.25">
      <c r="L52" s="3"/>
      <c r="P52" s="3"/>
    </row>
    <row r="53" spans="12:16" ht="39" customHeight="1" x14ac:dyDescent="0.25">
      <c r="L53" s="3"/>
      <c r="P53" s="3"/>
    </row>
    <row r="54" spans="12:16" ht="39" customHeight="1" x14ac:dyDescent="0.25">
      <c r="L54" s="3"/>
      <c r="P54" s="3"/>
    </row>
    <row r="55" spans="12:16" ht="39" customHeight="1" x14ac:dyDescent="0.25">
      <c r="L55" s="3"/>
      <c r="P55" s="3"/>
    </row>
    <row r="56" spans="12:16" ht="39" customHeight="1" x14ac:dyDescent="0.25">
      <c r="L56" s="3"/>
      <c r="P56" s="3"/>
    </row>
    <row r="57" spans="12:16" ht="39" customHeight="1" x14ac:dyDescent="0.25">
      <c r="L57" s="3"/>
      <c r="P57" s="3"/>
    </row>
    <row r="58" spans="12:16" ht="39" customHeight="1" x14ac:dyDescent="0.25">
      <c r="L58" s="3"/>
      <c r="P58" s="3"/>
    </row>
    <row r="59" spans="12:16" ht="39" customHeight="1" x14ac:dyDescent="0.25">
      <c r="L59" s="3"/>
      <c r="P59" s="3"/>
    </row>
    <row r="60" spans="12:16" ht="39" customHeight="1" x14ac:dyDescent="0.25">
      <c r="L60" s="3"/>
      <c r="P60" s="3"/>
    </row>
    <row r="61" spans="12:16" ht="39" customHeight="1" x14ac:dyDescent="0.25">
      <c r="L61" s="3"/>
      <c r="P61" s="3"/>
    </row>
    <row r="62" spans="12:16" ht="39" customHeight="1" x14ac:dyDescent="0.25">
      <c r="L62" s="3"/>
      <c r="P62" s="3"/>
    </row>
    <row r="63" spans="12:16" ht="39" customHeight="1" x14ac:dyDescent="0.25">
      <c r="L63" s="3"/>
      <c r="P63" s="3"/>
    </row>
    <row r="64" spans="12:16" ht="39" customHeight="1" x14ac:dyDescent="0.25">
      <c r="L64" s="3"/>
      <c r="P64" s="3"/>
    </row>
    <row r="65" spans="12:16" ht="39" customHeight="1" x14ac:dyDescent="0.25">
      <c r="L65" s="3"/>
      <c r="P65" s="3"/>
    </row>
    <row r="66" spans="12:16" ht="39" customHeight="1" x14ac:dyDescent="0.25">
      <c r="L66" s="3"/>
      <c r="P66" s="3"/>
    </row>
    <row r="67" spans="12:16" ht="39" customHeight="1" x14ac:dyDescent="0.25">
      <c r="L67" s="3"/>
      <c r="P67" s="3"/>
    </row>
    <row r="68" spans="12:16" ht="39" customHeight="1" x14ac:dyDescent="0.25">
      <c r="L68" s="3"/>
      <c r="P68" s="3"/>
    </row>
    <row r="69" spans="12:16" ht="39" customHeight="1" x14ac:dyDescent="0.25">
      <c r="L69" s="3"/>
      <c r="P69" s="3"/>
    </row>
    <row r="70" spans="12:16" ht="39" customHeight="1" x14ac:dyDescent="0.25">
      <c r="L70" s="3"/>
      <c r="P70" s="3"/>
    </row>
    <row r="71" spans="12:16" ht="39" customHeight="1" x14ac:dyDescent="0.25">
      <c r="L71" s="3"/>
      <c r="P71" s="3"/>
    </row>
    <row r="72" spans="12:16" ht="39" customHeight="1" x14ac:dyDescent="0.25">
      <c r="L72" s="3"/>
      <c r="P72" s="3"/>
    </row>
    <row r="73" spans="12:16" ht="39" customHeight="1" x14ac:dyDescent="0.25">
      <c r="L73" s="3"/>
      <c r="P73" s="3"/>
    </row>
    <row r="74" spans="12:16" ht="39" customHeight="1" x14ac:dyDescent="0.25">
      <c r="L74" s="3"/>
      <c r="P74" s="3"/>
    </row>
    <row r="75" spans="12:16" ht="39" customHeight="1" x14ac:dyDescent="0.25">
      <c r="L75" s="3"/>
      <c r="P75" s="3"/>
    </row>
    <row r="76" spans="12:16" ht="39" customHeight="1" x14ac:dyDescent="0.25">
      <c r="L76" s="3"/>
      <c r="P76" s="3"/>
    </row>
    <row r="77" spans="12:16" ht="39" customHeight="1" x14ac:dyDescent="0.25">
      <c r="L77" s="3"/>
      <c r="P77" s="3"/>
    </row>
    <row r="78" spans="12:16" ht="39" customHeight="1" x14ac:dyDescent="0.25">
      <c r="L78" s="3"/>
      <c r="P78" s="3"/>
    </row>
    <row r="79" spans="12:16" ht="39" customHeight="1" x14ac:dyDescent="0.25">
      <c r="L79" s="3"/>
      <c r="P79" s="3"/>
    </row>
    <row r="80" spans="12:16" ht="39" customHeight="1" x14ac:dyDescent="0.25">
      <c r="L80" s="3"/>
      <c r="P80" s="3"/>
    </row>
    <row r="81" spans="12:16" ht="39" customHeight="1" x14ac:dyDescent="0.25">
      <c r="L81" s="3"/>
      <c r="P81" s="3"/>
    </row>
    <row r="82" spans="12:16" ht="39" customHeight="1" x14ac:dyDescent="0.25">
      <c r="L82" s="3"/>
      <c r="P82" s="3"/>
    </row>
    <row r="83" spans="12:16" ht="39" customHeight="1" x14ac:dyDescent="0.25">
      <c r="L83" s="3"/>
      <c r="P83" s="3"/>
    </row>
    <row r="84" spans="12:16" ht="39" customHeight="1" x14ac:dyDescent="0.25">
      <c r="L84" s="3"/>
      <c r="P84" s="3"/>
    </row>
    <row r="85" spans="12:16" ht="39" customHeight="1" x14ac:dyDescent="0.25">
      <c r="L85" s="3"/>
      <c r="P85" s="3"/>
    </row>
    <row r="86" spans="12:16" ht="39" customHeight="1" x14ac:dyDescent="0.25">
      <c r="L86" s="3"/>
      <c r="P86" s="3"/>
    </row>
    <row r="87" spans="12:16" ht="39" customHeight="1" x14ac:dyDescent="0.25">
      <c r="L87" s="3"/>
      <c r="P87" s="3"/>
    </row>
    <row r="88" spans="12:16" ht="39" customHeight="1" x14ac:dyDescent="0.25">
      <c r="L88" s="3"/>
      <c r="P88" s="3"/>
    </row>
    <row r="89" spans="12:16" ht="39" customHeight="1" x14ac:dyDescent="0.25">
      <c r="L89" s="3"/>
      <c r="P89" s="3"/>
    </row>
    <row r="90" spans="12:16" ht="39" customHeight="1" x14ac:dyDescent="0.25">
      <c r="L90" s="3"/>
      <c r="P90" s="3"/>
    </row>
    <row r="91" spans="12:16" ht="39" customHeight="1" x14ac:dyDescent="0.25">
      <c r="L91" s="3"/>
      <c r="P91" s="3"/>
    </row>
    <row r="92" spans="12:16" ht="39" customHeight="1" x14ac:dyDescent="0.25">
      <c r="L92" s="3"/>
      <c r="P92" s="3"/>
    </row>
    <row r="93" spans="12:16" ht="39" customHeight="1" x14ac:dyDescent="0.25">
      <c r="L93" s="3"/>
      <c r="P93" s="3"/>
    </row>
    <row r="94" spans="12:16" ht="39" customHeight="1" x14ac:dyDescent="0.25">
      <c r="L94" s="3"/>
      <c r="P94" s="3"/>
    </row>
    <row r="95" spans="12:16" ht="39" customHeight="1" x14ac:dyDescent="0.25">
      <c r="L95" s="3"/>
      <c r="P95" s="3"/>
    </row>
    <row r="96" spans="12:16" ht="39" customHeight="1" x14ac:dyDescent="0.25">
      <c r="L96" s="3"/>
      <c r="P96" s="3"/>
    </row>
    <row r="97" spans="12:16" ht="39" customHeight="1" x14ac:dyDescent="0.25">
      <c r="L97" s="3"/>
      <c r="P97" s="3"/>
    </row>
    <row r="98" spans="12:16" ht="39" customHeight="1" x14ac:dyDescent="0.25">
      <c r="L98" s="3"/>
      <c r="P98" s="3"/>
    </row>
    <row r="99" spans="12:16" ht="39" customHeight="1" x14ac:dyDescent="0.25">
      <c r="L99" s="3"/>
      <c r="P99" s="3"/>
    </row>
    <row r="100" spans="12:16" ht="39" customHeight="1" x14ac:dyDescent="0.25">
      <c r="L100" s="3"/>
      <c r="P100" s="3"/>
    </row>
    <row r="101" spans="12:16" ht="39" customHeight="1" x14ac:dyDescent="0.25">
      <c r="L101" s="3"/>
      <c r="P101" s="3"/>
    </row>
    <row r="102" spans="12:16" ht="39" customHeight="1" x14ac:dyDescent="0.25">
      <c r="L102" s="3"/>
      <c r="P102" s="3"/>
    </row>
    <row r="103" spans="12:16" ht="39" customHeight="1" x14ac:dyDescent="0.25">
      <c r="L103" s="3"/>
      <c r="P103" s="3"/>
    </row>
    <row r="104" spans="12:16" ht="39" customHeight="1" x14ac:dyDescent="0.25">
      <c r="L104" s="3"/>
      <c r="P104" s="3"/>
    </row>
    <row r="105" spans="12:16" ht="39" customHeight="1" x14ac:dyDescent="0.25">
      <c r="L105" s="3"/>
      <c r="P105" s="3"/>
    </row>
    <row r="106" spans="12:16" ht="39" customHeight="1" x14ac:dyDescent="0.25">
      <c r="L106" s="3"/>
      <c r="P106" s="3"/>
    </row>
    <row r="107" spans="12:16" ht="39" customHeight="1" x14ac:dyDescent="0.25">
      <c r="L107" s="3"/>
      <c r="P107" s="3"/>
    </row>
    <row r="108" spans="12:16" ht="39" customHeight="1" x14ac:dyDescent="0.25">
      <c r="L108" s="3"/>
      <c r="P108" s="3"/>
    </row>
    <row r="109" spans="12:16" ht="39" customHeight="1" x14ac:dyDescent="0.25">
      <c r="L109" s="3"/>
      <c r="P109" s="3"/>
    </row>
    <row r="110" spans="12:16" ht="39" customHeight="1" x14ac:dyDescent="0.25">
      <c r="L110" s="3"/>
      <c r="P110" s="3"/>
    </row>
    <row r="111" spans="12:16" ht="39" customHeight="1" x14ac:dyDescent="0.25">
      <c r="L111" s="3"/>
      <c r="P111" s="3"/>
    </row>
    <row r="112" spans="12:16" ht="39" customHeight="1" x14ac:dyDescent="0.25">
      <c r="L112" s="3"/>
      <c r="P112" s="3"/>
    </row>
    <row r="113" spans="12:16" ht="39" customHeight="1" x14ac:dyDescent="0.25">
      <c r="L113" s="3"/>
      <c r="P113" s="3"/>
    </row>
    <row r="114" spans="12:16" ht="39" customHeight="1" x14ac:dyDescent="0.25">
      <c r="L114" s="3"/>
      <c r="P114" s="3"/>
    </row>
    <row r="115" spans="12:16" ht="39" customHeight="1" x14ac:dyDescent="0.25">
      <c r="L115" s="3"/>
      <c r="P115" s="3"/>
    </row>
    <row r="116" spans="12:16" ht="39" customHeight="1" x14ac:dyDescent="0.25">
      <c r="L116" s="3"/>
      <c r="P116" s="3"/>
    </row>
    <row r="117" spans="12:16" ht="39" customHeight="1" x14ac:dyDescent="0.25">
      <c r="L117" s="3"/>
      <c r="P117" s="3"/>
    </row>
    <row r="118" spans="12:16" ht="39" customHeight="1" x14ac:dyDescent="0.25">
      <c r="L118" s="3"/>
      <c r="P118" s="3"/>
    </row>
    <row r="119" spans="12:16" ht="39" customHeight="1" x14ac:dyDescent="0.25">
      <c r="L119" s="3"/>
      <c r="P119" s="3"/>
    </row>
    <row r="120" spans="12:16" ht="39" customHeight="1" x14ac:dyDescent="0.25">
      <c r="L120" s="3"/>
      <c r="P120" s="3"/>
    </row>
    <row r="121" spans="12:16" ht="39" customHeight="1" x14ac:dyDescent="0.25">
      <c r="L121" s="3"/>
      <c r="P121" s="3"/>
    </row>
    <row r="122" spans="12:16" ht="39" customHeight="1" x14ac:dyDescent="0.25">
      <c r="L122" s="3"/>
      <c r="P122" s="3"/>
    </row>
    <row r="123" spans="12:16" ht="39" customHeight="1" x14ac:dyDescent="0.25">
      <c r="L123" s="3"/>
      <c r="P123" s="3"/>
    </row>
    <row r="124" spans="12:16" ht="39" customHeight="1" x14ac:dyDescent="0.25">
      <c r="L124" s="3"/>
      <c r="P124" s="3"/>
    </row>
    <row r="125" spans="12:16" ht="39" customHeight="1" x14ac:dyDescent="0.25">
      <c r="L125" s="3"/>
      <c r="P125" s="3"/>
    </row>
    <row r="126" spans="12:16" ht="39" customHeight="1" x14ac:dyDescent="0.25">
      <c r="L126" s="3"/>
      <c r="P126" s="3"/>
    </row>
    <row r="127" spans="12:16" ht="39" customHeight="1" x14ac:dyDescent="0.25">
      <c r="L127" s="3"/>
      <c r="P127" s="3"/>
    </row>
    <row r="128" spans="12:16" ht="39" customHeight="1" x14ac:dyDescent="0.25">
      <c r="L128" s="3"/>
      <c r="P128" s="3"/>
    </row>
    <row r="129" spans="12:16" ht="39" customHeight="1" x14ac:dyDescent="0.25">
      <c r="L129" s="3"/>
      <c r="P129" s="3"/>
    </row>
    <row r="130" spans="12:16" ht="39" customHeight="1" x14ac:dyDescent="0.25">
      <c r="L130" s="3"/>
      <c r="P130" s="3"/>
    </row>
    <row r="131" spans="12:16" ht="39" customHeight="1" x14ac:dyDescent="0.25">
      <c r="L131" s="3"/>
      <c r="P131" s="3"/>
    </row>
    <row r="132" spans="12:16" ht="39" customHeight="1" x14ac:dyDescent="0.25">
      <c r="L132" s="3"/>
      <c r="P132" s="3"/>
    </row>
    <row r="133" spans="12:16" ht="39" customHeight="1" x14ac:dyDescent="0.25">
      <c r="L133" s="3"/>
      <c r="P133" s="3"/>
    </row>
    <row r="134" spans="12:16" ht="39" customHeight="1" x14ac:dyDescent="0.25">
      <c r="L134" s="3"/>
      <c r="P134" s="3"/>
    </row>
    <row r="135" spans="12:16" ht="39" customHeight="1" x14ac:dyDescent="0.25">
      <c r="L135" s="3"/>
      <c r="P135" s="3"/>
    </row>
    <row r="136" spans="12:16" ht="39" customHeight="1" x14ac:dyDescent="0.25">
      <c r="L136" s="3"/>
      <c r="P136" s="3"/>
    </row>
    <row r="137" spans="12:16" ht="39" customHeight="1" x14ac:dyDescent="0.25">
      <c r="L137" s="3"/>
      <c r="P137" s="3"/>
    </row>
    <row r="138" spans="12:16" ht="39" customHeight="1" x14ac:dyDescent="0.25">
      <c r="L138" s="3"/>
      <c r="P138" s="3"/>
    </row>
    <row r="139" spans="12:16" ht="39" customHeight="1" x14ac:dyDescent="0.25">
      <c r="L139" s="3"/>
      <c r="P139" s="3"/>
    </row>
    <row r="140" spans="12:16" ht="39" customHeight="1" x14ac:dyDescent="0.25">
      <c r="L140" s="3"/>
      <c r="P140" s="3"/>
    </row>
    <row r="141" spans="12:16" ht="39" customHeight="1" x14ac:dyDescent="0.25">
      <c r="L141" s="3"/>
      <c r="P141" s="3"/>
    </row>
    <row r="142" spans="12:16" ht="39" customHeight="1" x14ac:dyDescent="0.25">
      <c r="L142" s="3"/>
      <c r="P142" s="3"/>
    </row>
    <row r="143" spans="12:16" ht="39" customHeight="1" x14ac:dyDescent="0.25">
      <c r="L143" s="3"/>
      <c r="P143" s="3"/>
    </row>
    <row r="144" spans="12:16" ht="39" customHeight="1" x14ac:dyDescent="0.25">
      <c r="L144" s="3"/>
      <c r="P144" s="3"/>
    </row>
    <row r="145" spans="12:16" ht="39" customHeight="1" x14ac:dyDescent="0.25">
      <c r="L145" s="3"/>
      <c r="P145" s="3"/>
    </row>
    <row r="146" spans="12:16" ht="39" customHeight="1" x14ac:dyDescent="0.25">
      <c r="L146" s="3"/>
      <c r="P146" s="3"/>
    </row>
    <row r="147" spans="12:16" ht="39" customHeight="1" x14ac:dyDescent="0.25">
      <c r="L147" s="3"/>
      <c r="P147" s="3"/>
    </row>
    <row r="148" spans="12:16" ht="39" customHeight="1" x14ac:dyDescent="0.25">
      <c r="L148" s="3"/>
      <c r="P148" s="3"/>
    </row>
    <row r="149" spans="12:16" ht="39" customHeight="1" x14ac:dyDescent="0.25">
      <c r="L149" s="3"/>
      <c r="P149" s="3"/>
    </row>
    <row r="150" spans="12:16" ht="39" customHeight="1" x14ac:dyDescent="0.25">
      <c r="L150" s="3"/>
      <c r="P150" s="3"/>
    </row>
    <row r="151" spans="12:16" ht="39" customHeight="1" x14ac:dyDescent="0.25">
      <c r="L151" s="3"/>
      <c r="P151" s="3"/>
    </row>
    <row r="152" spans="12:16" ht="39" customHeight="1" x14ac:dyDescent="0.25">
      <c r="L152" s="3"/>
      <c r="P152" s="3"/>
    </row>
    <row r="153" spans="12:16" ht="39" customHeight="1" x14ac:dyDescent="0.25">
      <c r="L153" s="3"/>
      <c r="P153" s="3"/>
    </row>
    <row r="154" spans="12:16" ht="39" customHeight="1" x14ac:dyDescent="0.25">
      <c r="L154" s="3"/>
      <c r="P154" s="3"/>
    </row>
    <row r="155" spans="12:16" ht="39" customHeight="1" x14ac:dyDescent="0.25">
      <c r="L155" s="3"/>
      <c r="P155" s="3"/>
    </row>
    <row r="156" spans="12:16" ht="39" customHeight="1" x14ac:dyDescent="0.25">
      <c r="L156" s="3"/>
      <c r="P156" s="3"/>
    </row>
    <row r="157" spans="12:16" ht="39" customHeight="1" x14ac:dyDescent="0.25">
      <c r="L157" s="3"/>
      <c r="P157" s="3"/>
    </row>
    <row r="158" spans="12:16" ht="39" customHeight="1" x14ac:dyDescent="0.25">
      <c r="L158" s="3"/>
      <c r="P158" s="3"/>
    </row>
    <row r="159" spans="12:16" ht="39" customHeight="1" x14ac:dyDescent="0.25">
      <c r="L159" s="3"/>
      <c r="P159" s="3"/>
    </row>
    <row r="160" spans="12:16" ht="39" customHeight="1" x14ac:dyDescent="0.25">
      <c r="L160" s="3"/>
      <c r="P160" s="3"/>
    </row>
    <row r="161" spans="12:16" ht="39" customHeight="1" x14ac:dyDescent="0.25">
      <c r="L161" s="3"/>
      <c r="P161" s="3"/>
    </row>
    <row r="162" spans="12:16" ht="39" customHeight="1" x14ac:dyDescent="0.25">
      <c r="L162" s="3"/>
      <c r="P162" s="3"/>
    </row>
    <row r="163" spans="12:16" ht="39" customHeight="1" x14ac:dyDescent="0.25">
      <c r="L163" s="3"/>
      <c r="P163" s="3"/>
    </row>
    <row r="164" spans="12:16" ht="39" customHeight="1" x14ac:dyDescent="0.25">
      <c r="L164" s="3"/>
      <c r="P164" s="3"/>
    </row>
    <row r="165" spans="12:16" ht="39" customHeight="1" x14ac:dyDescent="0.25">
      <c r="L165" s="3"/>
      <c r="P165" s="3"/>
    </row>
    <row r="166" spans="12:16" ht="39" customHeight="1" x14ac:dyDescent="0.25">
      <c r="L166" s="3"/>
      <c r="P166" s="3"/>
    </row>
    <row r="167" spans="12:16" ht="39" customHeight="1" x14ac:dyDescent="0.25">
      <c r="L167" s="3"/>
      <c r="P167" s="3"/>
    </row>
    <row r="168" spans="12:16" ht="39" customHeight="1" x14ac:dyDescent="0.25">
      <c r="L168" s="3"/>
      <c r="P168" s="3"/>
    </row>
    <row r="169" spans="12:16" ht="39" customHeight="1" x14ac:dyDescent="0.25">
      <c r="L169" s="3"/>
      <c r="P169" s="3"/>
    </row>
    <row r="170" spans="12:16" ht="39" customHeight="1" x14ac:dyDescent="0.25">
      <c r="L170" s="3"/>
      <c r="P170" s="3"/>
    </row>
    <row r="171" spans="12:16" ht="39" customHeight="1" x14ac:dyDescent="0.25">
      <c r="L171" s="3"/>
      <c r="P171" s="3"/>
    </row>
    <row r="172" spans="12:16" ht="39" customHeight="1" x14ac:dyDescent="0.25">
      <c r="L172" s="3"/>
      <c r="P172" s="3"/>
    </row>
    <row r="173" spans="12:16" ht="39" customHeight="1" x14ac:dyDescent="0.25">
      <c r="L173" s="3"/>
      <c r="P173" s="3"/>
    </row>
    <row r="174" spans="12:16" ht="39" customHeight="1" x14ac:dyDescent="0.25">
      <c r="L174" s="3"/>
      <c r="P174" s="3"/>
    </row>
    <row r="175" spans="12:16" ht="39" customHeight="1" x14ac:dyDescent="0.25">
      <c r="L175" s="3"/>
      <c r="P175" s="3"/>
    </row>
    <row r="176" spans="12:16" ht="39" customHeight="1" x14ac:dyDescent="0.25">
      <c r="L176" s="3"/>
      <c r="P176" s="3"/>
    </row>
    <row r="177" spans="12:16" ht="39" customHeight="1" x14ac:dyDescent="0.25">
      <c r="L177" s="3"/>
      <c r="P177" s="3"/>
    </row>
    <row r="178" spans="12:16" ht="39" customHeight="1" x14ac:dyDescent="0.25">
      <c r="L178" s="3"/>
      <c r="P178" s="3"/>
    </row>
    <row r="179" spans="12:16" ht="39" customHeight="1" x14ac:dyDescent="0.25">
      <c r="L179" s="3"/>
      <c r="P179" s="3"/>
    </row>
    <row r="180" spans="12:16" ht="39" customHeight="1" x14ac:dyDescent="0.25">
      <c r="L180" s="3"/>
      <c r="P180" s="3"/>
    </row>
    <row r="181" spans="12:16" ht="39" customHeight="1" x14ac:dyDescent="0.25">
      <c r="L181" s="3"/>
      <c r="P181" s="3"/>
    </row>
    <row r="182" spans="12:16" ht="39" customHeight="1" x14ac:dyDescent="0.25">
      <c r="L182" s="3"/>
      <c r="P182" s="3"/>
    </row>
    <row r="183" spans="12:16" ht="39" customHeight="1" x14ac:dyDescent="0.25">
      <c r="L183" s="3"/>
      <c r="P183" s="3"/>
    </row>
    <row r="184" spans="12:16" ht="39" customHeight="1" x14ac:dyDescent="0.25">
      <c r="L184" s="3"/>
      <c r="P184" s="3"/>
    </row>
    <row r="185" spans="12:16" ht="39" customHeight="1" x14ac:dyDescent="0.25">
      <c r="L185" s="3"/>
      <c r="P185" s="3"/>
    </row>
    <row r="186" spans="12:16" ht="39" customHeight="1" x14ac:dyDescent="0.25">
      <c r="L186" s="3"/>
      <c r="P186" s="3"/>
    </row>
    <row r="187" spans="12:16" ht="39" customHeight="1" x14ac:dyDescent="0.25">
      <c r="L187" s="3"/>
      <c r="P187" s="3"/>
    </row>
    <row r="188" spans="12:16" ht="39" customHeight="1" x14ac:dyDescent="0.25">
      <c r="L188" s="3"/>
      <c r="P188" s="3"/>
    </row>
    <row r="189" spans="12:16" ht="39" customHeight="1" x14ac:dyDescent="0.25">
      <c r="L189" s="3"/>
      <c r="P189" s="3"/>
    </row>
    <row r="190" spans="12:16" ht="39" customHeight="1" x14ac:dyDescent="0.25">
      <c r="L190" s="3"/>
      <c r="P190" s="3"/>
    </row>
    <row r="191" spans="12:16" ht="39" customHeight="1" x14ac:dyDescent="0.25">
      <c r="L191" s="3"/>
      <c r="P191" s="3"/>
    </row>
    <row r="192" spans="12:16" ht="39" customHeight="1" x14ac:dyDescent="0.25">
      <c r="L192" s="3"/>
      <c r="P192" s="3"/>
    </row>
    <row r="193" spans="12:16" ht="39" customHeight="1" x14ac:dyDescent="0.25">
      <c r="L193" s="3"/>
      <c r="P193" s="3"/>
    </row>
    <row r="194" spans="12:16" ht="39" customHeight="1" x14ac:dyDescent="0.25">
      <c r="L194" s="3"/>
      <c r="P194" s="3"/>
    </row>
    <row r="195" spans="12:16" ht="39" customHeight="1" x14ac:dyDescent="0.25">
      <c r="L195" s="3"/>
      <c r="P195" s="3"/>
    </row>
    <row r="196" spans="12:16" ht="39" customHeight="1" x14ac:dyDescent="0.25">
      <c r="L196" s="3"/>
      <c r="P196" s="3"/>
    </row>
    <row r="197" spans="12:16" ht="39" customHeight="1" x14ac:dyDescent="0.25">
      <c r="L197" s="3"/>
      <c r="P197" s="3"/>
    </row>
    <row r="198" spans="12:16" ht="39" customHeight="1" x14ac:dyDescent="0.25">
      <c r="L198" s="3"/>
      <c r="P198" s="3"/>
    </row>
    <row r="199" spans="12:16" ht="39" customHeight="1" x14ac:dyDescent="0.25">
      <c r="L199" s="3"/>
      <c r="P199" s="3"/>
    </row>
    <row r="200" spans="12:16" ht="39" customHeight="1" x14ac:dyDescent="0.25">
      <c r="L200" s="3"/>
      <c r="P200" s="3"/>
    </row>
    <row r="201" spans="12:16" ht="39" customHeight="1" x14ac:dyDescent="0.25">
      <c r="L201" s="3"/>
      <c r="P201" s="3"/>
    </row>
    <row r="202" spans="12:16" ht="39" customHeight="1" x14ac:dyDescent="0.25">
      <c r="L202" s="3"/>
      <c r="P202" s="3"/>
    </row>
    <row r="203" spans="12:16" ht="39" customHeight="1" x14ac:dyDescent="0.25">
      <c r="L203" s="3"/>
      <c r="P203" s="3"/>
    </row>
    <row r="204" spans="12:16" ht="39" customHeight="1" x14ac:dyDescent="0.25">
      <c r="L204" s="3"/>
      <c r="P204" s="3"/>
    </row>
    <row r="205" spans="12:16" ht="39" customHeight="1" x14ac:dyDescent="0.25">
      <c r="L205" s="3"/>
      <c r="P205" s="3"/>
    </row>
    <row r="206" spans="12:16" ht="39" customHeight="1" x14ac:dyDescent="0.25">
      <c r="L206" s="3"/>
      <c r="P206" s="3"/>
    </row>
    <row r="207" spans="12:16" ht="39" customHeight="1" x14ac:dyDescent="0.25">
      <c r="L207" s="3"/>
      <c r="P207" s="3"/>
    </row>
    <row r="208" spans="12:16" ht="39" customHeight="1" x14ac:dyDescent="0.25">
      <c r="L208" s="3"/>
      <c r="P208" s="3"/>
    </row>
    <row r="209" spans="12:16" ht="39" customHeight="1" x14ac:dyDescent="0.25">
      <c r="L209" s="3"/>
      <c r="P209" s="3"/>
    </row>
    <row r="210" spans="12:16" ht="39" customHeight="1" x14ac:dyDescent="0.25">
      <c r="L210" s="3"/>
      <c r="P210" s="3"/>
    </row>
    <row r="211" spans="12:16" ht="39" customHeight="1" x14ac:dyDescent="0.25">
      <c r="L211" s="3"/>
      <c r="P211" s="3"/>
    </row>
    <row r="212" spans="12:16" ht="39" customHeight="1" x14ac:dyDescent="0.25">
      <c r="L212" s="3"/>
      <c r="P212" s="3"/>
    </row>
    <row r="213" spans="12:16" ht="39" customHeight="1" x14ac:dyDescent="0.25">
      <c r="L213" s="3"/>
      <c r="P213" s="3"/>
    </row>
    <row r="214" spans="12:16" ht="39" customHeight="1" x14ac:dyDescent="0.25">
      <c r="L214" s="3"/>
      <c r="P214" s="3"/>
    </row>
    <row r="215" spans="12:16" ht="39" customHeight="1" x14ac:dyDescent="0.25">
      <c r="L215" s="3"/>
      <c r="P215" s="3"/>
    </row>
    <row r="216" spans="12:16" ht="39" customHeight="1" x14ac:dyDescent="0.25">
      <c r="L216" s="3"/>
      <c r="P216" s="3"/>
    </row>
    <row r="217" spans="12:16" ht="39" customHeight="1" x14ac:dyDescent="0.25">
      <c r="L217" s="3"/>
      <c r="P217" s="3"/>
    </row>
    <row r="218" spans="12:16" ht="39" customHeight="1" x14ac:dyDescent="0.25">
      <c r="L218" s="3"/>
      <c r="P218" s="3"/>
    </row>
    <row r="219" spans="12:16" ht="39" customHeight="1" x14ac:dyDescent="0.25">
      <c r="L219" s="3"/>
      <c r="P219" s="3"/>
    </row>
    <row r="220" spans="12:16" ht="39" customHeight="1" x14ac:dyDescent="0.25">
      <c r="L220" s="3"/>
      <c r="P220" s="3"/>
    </row>
    <row r="221" spans="12:16" ht="39" customHeight="1" x14ac:dyDescent="0.25">
      <c r="L221" s="3"/>
      <c r="P221" s="3"/>
    </row>
    <row r="222" spans="12:16" ht="39" customHeight="1" x14ac:dyDescent="0.25">
      <c r="L222" s="3"/>
      <c r="P222" s="3"/>
    </row>
    <row r="223" spans="12:16" ht="39" customHeight="1" x14ac:dyDescent="0.25">
      <c r="L223" s="3"/>
      <c r="P223" s="3"/>
    </row>
    <row r="224" spans="12:16" ht="39" customHeight="1" x14ac:dyDescent="0.25">
      <c r="L224" s="3"/>
      <c r="P224" s="3"/>
    </row>
    <row r="225" spans="12:16" ht="39" customHeight="1" x14ac:dyDescent="0.25">
      <c r="L225" s="3"/>
      <c r="P225" s="3"/>
    </row>
    <row r="226" spans="12:16" ht="39" customHeight="1" x14ac:dyDescent="0.25">
      <c r="L226" s="3"/>
      <c r="P226" s="3"/>
    </row>
    <row r="227" spans="12:16" ht="39" customHeight="1" x14ac:dyDescent="0.25">
      <c r="L227" s="3"/>
      <c r="P227" s="3"/>
    </row>
    <row r="228" spans="12:16" ht="39" customHeight="1" x14ac:dyDescent="0.25">
      <c r="L228" s="3"/>
      <c r="P228" s="3"/>
    </row>
    <row r="229" spans="12:16" ht="39" customHeight="1" x14ac:dyDescent="0.25">
      <c r="L229" s="3"/>
      <c r="P229" s="3"/>
    </row>
    <row r="230" spans="12:16" ht="39" customHeight="1" x14ac:dyDescent="0.25">
      <c r="L230" s="3"/>
      <c r="P230" s="3"/>
    </row>
    <row r="231" spans="12:16" ht="39" customHeight="1" x14ac:dyDescent="0.25">
      <c r="L231" s="3"/>
      <c r="P231" s="3"/>
    </row>
    <row r="232" spans="12:16" ht="39" customHeight="1" x14ac:dyDescent="0.25">
      <c r="L232" s="3"/>
      <c r="P232" s="3"/>
    </row>
    <row r="233" spans="12:16" ht="39" customHeight="1" x14ac:dyDescent="0.25">
      <c r="L233" s="3"/>
      <c r="P233" s="3"/>
    </row>
    <row r="234" spans="12:16" ht="39" customHeight="1" x14ac:dyDescent="0.25">
      <c r="L234" s="3"/>
      <c r="P234" s="3"/>
    </row>
    <row r="235" spans="12:16" ht="39" customHeight="1" x14ac:dyDescent="0.25">
      <c r="L235" s="3"/>
      <c r="P235" s="3"/>
    </row>
    <row r="236" spans="12:16" ht="39" customHeight="1" x14ac:dyDescent="0.25">
      <c r="L236" s="3"/>
      <c r="P236" s="3"/>
    </row>
    <row r="237" spans="12:16" ht="39" customHeight="1" x14ac:dyDescent="0.25">
      <c r="L237" s="3"/>
      <c r="P237" s="3"/>
    </row>
    <row r="238" spans="12:16" ht="39" customHeight="1" x14ac:dyDescent="0.25">
      <c r="L238" s="3"/>
      <c r="P238" s="3"/>
    </row>
    <row r="239" spans="12:16" ht="39" customHeight="1" x14ac:dyDescent="0.25">
      <c r="L239" s="3"/>
      <c r="P239" s="3"/>
    </row>
    <row r="240" spans="12:16" ht="39" customHeight="1" x14ac:dyDescent="0.25">
      <c r="L240" s="3"/>
      <c r="P240" s="3"/>
    </row>
    <row r="241" spans="12:16" ht="39" customHeight="1" x14ac:dyDescent="0.25">
      <c r="L241" s="3"/>
      <c r="P241" s="3"/>
    </row>
    <row r="242" spans="12:16" ht="39" customHeight="1" x14ac:dyDescent="0.25">
      <c r="L242" s="3"/>
      <c r="P242" s="3"/>
    </row>
    <row r="243" spans="12:16" ht="39" customHeight="1" x14ac:dyDescent="0.25">
      <c r="L243" s="3"/>
      <c r="P243" s="3"/>
    </row>
    <row r="244" spans="12:16" ht="39" customHeight="1" x14ac:dyDescent="0.25">
      <c r="L244" s="3"/>
      <c r="P244" s="3"/>
    </row>
    <row r="245" spans="12:16" ht="39" customHeight="1" x14ac:dyDescent="0.25">
      <c r="L245" s="3"/>
      <c r="P245" s="3"/>
    </row>
    <row r="246" spans="12:16" ht="39" customHeight="1" x14ac:dyDescent="0.25">
      <c r="L246" s="3"/>
      <c r="P246" s="3"/>
    </row>
    <row r="247" spans="12:16" ht="39" customHeight="1" x14ac:dyDescent="0.25">
      <c r="L247" s="3"/>
      <c r="P247" s="3"/>
    </row>
    <row r="248" spans="12:16" ht="39" customHeight="1" x14ac:dyDescent="0.25">
      <c r="L248" s="3"/>
      <c r="P248" s="3"/>
    </row>
    <row r="249" spans="12:16" ht="39" customHeight="1" x14ac:dyDescent="0.25">
      <c r="L249" s="3"/>
      <c r="P249" s="3"/>
    </row>
    <row r="250" spans="12:16" ht="39" customHeight="1" x14ac:dyDescent="0.25">
      <c r="L250" s="3"/>
      <c r="P250" s="3"/>
    </row>
    <row r="251" spans="12:16" ht="39" customHeight="1" x14ac:dyDescent="0.25">
      <c r="L251" s="3"/>
      <c r="P251" s="3"/>
    </row>
    <row r="252" spans="12:16" ht="39" customHeight="1" x14ac:dyDescent="0.25">
      <c r="L252" s="3"/>
      <c r="P252" s="3"/>
    </row>
    <row r="253" spans="12:16" ht="39" customHeight="1" x14ac:dyDescent="0.25">
      <c r="L253" s="3"/>
      <c r="P253" s="3"/>
    </row>
    <row r="254" spans="12:16" ht="39" customHeight="1" x14ac:dyDescent="0.25">
      <c r="L254" s="3"/>
      <c r="P254" s="3"/>
    </row>
    <row r="255" spans="12:16" ht="39" customHeight="1" x14ac:dyDescent="0.25">
      <c r="L255" s="3"/>
      <c r="P255" s="3"/>
    </row>
    <row r="256" spans="12:16" ht="39" customHeight="1" x14ac:dyDescent="0.25">
      <c r="L256" s="3"/>
      <c r="P256" s="3"/>
    </row>
    <row r="257" spans="12:16" ht="39" customHeight="1" x14ac:dyDescent="0.25">
      <c r="L257" s="3"/>
      <c r="P257" s="3"/>
    </row>
    <row r="258" spans="12:16" ht="39" customHeight="1" x14ac:dyDescent="0.25">
      <c r="L258" s="3"/>
      <c r="P258" s="3"/>
    </row>
    <row r="259" spans="12:16" ht="39" customHeight="1" x14ac:dyDescent="0.25">
      <c r="L259" s="3"/>
      <c r="P259" s="3"/>
    </row>
    <row r="260" spans="12:16" ht="39" customHeight="1" x14ac:dyDescent="0.25">
      <c r="L260" s="3"/>
      <c r="P260" s="3"/>
    </row>
    <row r="261" spans="12:16" ht="39" customHeight="1" x14ac:dyDescent="0.25">
      <c r="L261" s="3"/>
      <c r="P261" s="3"/>
    </row>
    <row r="262" spans="12:16" ht="39" customHeight="1" x14ac:dyDescent="0.25">
      <c r="L262" s="3"/>
      <c r="P262" s="3"/>
    </row>
    <row r="263" spans="12:16" ht="39" customHeight="1" x14ac:dyDescent="0.25">
      <c r="L263" s="3"/>
      <c r="P263" s="3"/>
    </row>
    <row r="264" spans="12:16" ht="39" customHeight="1" x14ac:dyDescent="0.25">
      <c r="L264" s="3"/>
      <c r="P264" s="3"/>
    </row>
    <row r="265" spans="12:16" ht="39" customHeight="1" x14ac:dyDescent="0.25">
      <c r="L265" s="3"/>
      <c r="P265" s="3"/>
    </row>
    <row r="266" spans="12:16" ht="39" customHeight="1" x14ac:dyDescent="0.25">
      <c r="L266" s="3"/>
      <c r="P266" s="3"/>
    </row>
    <row r="267" spans="12:16" ht="39" customHeight="1" x14ac:dyDescent="0.25">
      <c r="L267" s="3"/>
      <c r="P267" s="3"/>
    </row>
    <row r="268" spans="12:16" ht="39" customHeight="1" x14ac:dyDescent="0.25">
      <c r="L268" s="3"/>
      <c r="P268" s="3"/>
    </row>
    <row r="269" spans="12:16" ht="39" customHeight="1" x14ac:dyDescent="0.25">
      <c r="L269" s="3"/>
      <c r="P269" s="3"/>
    </row>
    <row r="270" spans="12:16" ht="39" customHeight="1" x14ac:dyDescent="0.25">
      <c r="L270" s="3"/>
      <c r="P270" s="3"/>
    </row>
    <row r="271" spans="12:16" ht="39" customHeight="1" x14ac:dyDescent="0.25">
      <c r="L271" s="3"/>
      <c r="P271" s="3"/>
    </row>
    <row r="272" spans="12:16" ht="39" customHeight="1" x14ac:dyDescent="0.25">
      <c r="L272" s="3"/>
      <c r="P272" s="3"/>
    </row>
    <row r="273" spans="12:16" ht="39" customHeight="1" x14ac:dyDescent="0.25">
      <c r="L273" s="3"/>
      <c r="P273" s="3"/>
    </row>
    <row r="274" spans="12:16" ht="39" customHeight="1" x14ac:dyDescent="0.25">
      <c r="L274" s="3"/>
      <c r="P274" s="3"/>
    </row>
    <row r="275" spans="12:16" ht="39" customHeight="1" x14ac:dyDescent="0.25">
      <c r="L275" s="3"/>
      <c r="P275" s="3"/>
    </row>
    <row r="276" spans="12:16" ht="39" customHeight="1" x14ac:dyDescent="0.25">
      <c r="L276" s="3"/>
      <c r="P276" s="3"/>
    </row>
    <row r="277" spans="12:16" ht="39" customHeight="1" x14ac:dyDescent="0.25">
      <c r="L277" s="3"/>
      <c r="P277" s="3"/>
    </row>
    <row r="278" spans="12:16" ht="39" customHeight="1" x14ac:dyDescent="0.25">
      <c r="L278" s="3"/>
      <c r="P278" s="3"/>
    </row>
    <row r="279" spans="12:16" ht="39" customHeight="1" x14ac:dyDescent="0.25">
      <c r="L279" s="3"/>
      <c r="P279" s="3"/>
    </row>
    <row r="280" spans="12:16" ht="39" customHeight="1" x14ac:dyDescent="0.25">
      <c r="L280" s="3"/>
      <c r="P280" s="3"/>
    </row>
    <row r="281" spans="12:16" ht="39" customHeight="1" x14ac:dyDescent="0.25">
      <c r="L281" s="3"/>
      <c r="P281" s="3"/>
    </row>
    <row r="282" spans="12:16" ht="39" customHeight="1" x14ac:dyDescent="0.25">
      <c r="L282" s="3"/>
      <c r="P282" s="3"/>
    </row>
    <row r="283" spans="12:16" ht="39" customHeight="1" x14ac:dyDescent="0.25">
      <c r="L283" s="3"/>
      <c r="P283" s="3"/>
    </row>
    <row r="284" spans="12:16" ht="39" customHeight="1" x14ac:dyDescent="0.25">
      <c r="L284" s="3"/>
      <c r="P284" s="3"/>
    </row>
    <row r="285" spans="12:16" ht="39" customHeight="1" x14ac:dyDescent="0.25">
      <c r="L285" s="3"/>
      <c r="P285" s="3"/>
    </row>
    <row r="286" spans="12:16" ht="39" customHeight="1" x14ac:dyDescent="0.25">
      <c r="L286" s="3"/>
      <c r="P286" s="3"/>
    </row>
    <row r="287" spans="12:16" ht="39" customHeight="1" x14ac:dyDescent="0.25">
      <c r="L287" s="3"/>
      <c r="P287" s="3"/>
    </row>
    <row r="288" spans="12:16" ht="39" customHeight="1" x14ac:dyDescent="0.25">
      <c r="L288" s="3"/>
      <c r="P288" s="3"/>
    </row>
    <row r="289" spans="12:16" ht="39" customHeight="1" x14ac:dyDescent="0.25">
      <c r="L289" s="3"/>
      <c r="P289" s="3"/>
    </row>
    <row r="290" spans="12:16" ht="39" customHeight="1" x14ac:dyDescent="0.25">
      <c r="L290" s="3"/>
      <c r="P290" s="3"/>
    </row>
    <row r="291" spans="12:16" ht="39" customHeight="1" x14ac:dyDescent="0.25">
      <c r="L291" s="3"/>
      <c r="P291" s="3"/>
    </row>
    <row r="292" spans="12:16" ht="39" customHeight="1" x14ac:dyDescent="0.25">
      <c r="L292" s="3"/>
      <c r="P292" s="3"/>
    </row>
    <row r="293" spans="12:16" ht="39" customHeight="1" x14ac:dyDescent="0.25">
      <c r="L293" s="3"/>
      <c r="P293" s="3"/>
    </row>
    <row r="294" spans="12:16" ht="39" customHeight="1" x14ac:dyDescent="0.25">
      <c r="L294" s="3"/>
      <c r="P294" s="3"/>
    </row>
    <row r="295" spans="12:16" ht="39" customHeight="1" x14ac:dyDescent="0.25">
      <c r="L295" s="3"/>
      <c r="P295" s="3"/>
    </row>
    <row r="296" spans="12:16" ht="39" customHeight="1" x14ac:dyDescent="0.25">
      <c r="L296" s="3"/>
      <c r="P296" s="3"/>
    </row>
    <row r="297" spans="12:16" ht="39" customHeight="1" x14ac:dyDescent="0.25">
      <c r="L297" s="3"/>
      <c r="P297" s="3"/>
    </row>
    <row r="298" spans="12:16" ht="39" customHeight="1" x14ac:dyDescent="0.25">
      <c r="L298" s="3"/>
      <c r="P298" s="3"/>
    </row>
    <row r="299" spans="12:16" ht="39" customHeight="1" x14ac:dyDescent="0.25">
      <c r="L299" s="3"/>
      <c r="P299" s="3"/>
    </row>
    <row r="300" spans="12:16" ht="39" customHeight="1" x14ac:dyDescent="0.25">
      <c r="L300" s="3"/>
      <c r="P300" s="3"/>
    </row>
    <row r="301" spans="12:16" ht="39" customHeight="1" x14ac:dyDescent="0.25">
      <c r="L301" s="3"/>
      <c r="P301" s="3"/>
    </row>
    <row r="302" spans="12:16" ht="39" customHeight="1" x14ac:dyDescent="0.25">
      <c r="L302" s="3"/>
      <c r="P302" s="3"/>
    </row>
    <row r="303" spans="12:16" ht="39" customHeight="1" x14ac:dyDescent="0.25">
      <c r="L303" s="3"/>
      <c r="P303" s="3"/>
    </row>
    <row r="304" spans="12:16" ht="39" customHeight="1" x14ac:dyDescent="0.25">
      <c r="L304" s="3"/>
      <c r="P304" s="3"/>
    </row>
    <row r="305" spans="12:16" ht="39" customHeight="1" x14ac:dyDescent="0.25">
      <c r="L305" s="3"/>
      <c r="P305" s="3"/>
    </row>
    <row r="306" spans="12:16" ht="39" customHeight="1" x14ac:dyDescent="0.25">
      <c r="L306" s="3"/>
      <c r="P306" s="3"/>
    </row>
    <row r="307" spans="12:16" ht="39" customHeight="1" x14ac:dyDescent="0.25">
      <c r="L307" s="3"/>
      <c r="P307" s="3"/>
    </row>
    <row r="308" spans="12:16" ht="39" customHeight="1" x14ac:dyDescent="0.25">
      <c r="L308" s="3"/>
      <c r="P308" s="3"/>
    </row>
    <row r="309" spans="12:16" ht="39" customHeight="1" x14ac:dyDescent="0.25">
      <c r="L309" s="3"/>
      <c r="P309" s="3"/>
    </row>
    <row r="310" spans="12:16" ht="39" customHeight="1" x14ac:dyDescent="0.25">
      <c r="L310" s="3"/>
      <c r="P310" s="3"/>
    </row>
    <row r="311" spans="12:16" ht="39" customHeight="1" x14ac:dyDescent="0.25">
      <c r="L311" s="3"/>
      <c r="P311" s="3"/>
    </row>
    <row r="312" spans="12:16" ht="39" customHeight="1" x14ac:dyDescent="0.25">
      <c r="L312" s="3"/>
      <c r="P312" s="3"/>
    </row>
    <row r="313" spans="12:16" ht="39" customHeight="1" x14ac:dyDescent="0.25">
      <c r="L313" s="3"/>
      <c r="P313" s="3"/>
    </row>
    <row r="314" spans="12:16" ht="39" customHeight="1" x14ac:dyDescent="0.25">
      <c r="L314" s="3"/>
      <c r="P314" s="3"/>
    </row>
    <row r="315" spans="12:16" ht="39" customHeight="1" x14ac:dyDescent="0.25">
      <c r="L315" s="3"/>
      <c r="P315" s="3"/>
    </row>
    <row r="316" spans="12:16" ht="39" customHeight="1" x14ac:dyDescent="0.25">
      <c r="L316" s="3"/>
      <c r="P316" s="3"/>
    </row>
    <row r="317" spans="12:16" ht="39" customHeight="1" x14ac:dyDescent="0.25">
      <c r="L317" s="3"/>
      <c r="P317" s="3"/>
    </row>
    <row r="318" spans="12:16" ht="39" customHeight="1" x14ac:dyDescent="0.25">
      <c r="L318" s="3"/>
      <c r="P318" s="3"/>
    </row>
    <row r="319" spans="12:16" ht="39" customHeight="1" x14ac:dyDescent="0.25">
      <c r="L319" s="3"/>
      <c r="P319" s="3"/>
    </row>
    <row r="320" spans="12:16" ht="39" customHeight="1" x14ac:dyDescent="0.25">
      <c r="L320" s="3"/>
      <c r="P320" s="3"/>
    </row>
    <row r="321" spans="12:16" ht="39" customHeight="1" x14ac:dyDescent="0.25">
      <c r="L321" s="3"/>
      <c r="P321" s="3"/>
    </row>
    <row r="322" spans="12:16" ht="39" customHeight="1" x14ac:dyDescent="0.25">
      <c r="L322" s="3"/>
      <c r="P322" s="3"/>
    </row>
    <row r="323" spans="12:16" ht="39" customHeight="1" x14ac:dyDescent="0.25">
      <c r="L323" s="3"/>
      <c r="P323" s="3"/>
    </row>
    <row r="324" spans="12:16" ht="39" customHeight="1" x14ac:dyDescent="0.25">
      <c r="L324" s="3"/>
      <c r="P324" s="3"/>
    </row>
    <row r="325" spans="12:16" ht="39" customHeight="1" x14ac:dyDescent="0.25">
      <c r="L325" s="3"/>
      <c r="P325" s="3"/>
    </row>
    <row r="326" spans="12:16" ht="39" customHeight="1" x14ac:dyDescent="0.25">
      <c r="L326" s="3"/>
      <c r="P326" s="3"/>
    </row>
    <row r="327" spans="12:16" ht="39" customHeight="1" x14ac:dyDescent="0.25">
      <c r="L327" s="3"/>
      <c r="P327" s="3"/>
    </row>
    <row r="328" spans="12:16" ht="39" customHeight="1" x14ac:dyDescent="0.25">
      <c r="L328" s="3"/>
      <c r="P328" s="3"/>
    </row>
    <row r="329" spans="12:16" ht="39" customHeight="1" x14ac:dyDescent="0.25">
      <c r="L329" s="3"/>
      <c r="P329" s="3"/>
    </row>
    <row r="330" spans="12:16" ht="39" customHeight="1" x14ac:dyDescent="0.25">
      <c r="L330" s="3"/>
      <c r="P330" s="3"/>
    </row>
    <row r="331" spans="12:16" ht="39" customHeight="1" x14ac:dyDescent="0.25">
      <c r="L331" s="3"/>
      <c r="P331" s="3"/>
    </row>
    <row r="332" spans="12:16" ht="39" customHeight="1" x14ac:dyDescent="0.25">
      <c r="L332" s="3"/>
      <c r="P332" s="3"/>
    </row>
    <row r="333" spans="12:16" ht="39" customHeight="1" x14ac:dyDescent="0.25">
      <c r="L333" s="3"/>
      <c r="P333" s="3"/>
    </row>
    <row r="334" spans="12:16" ht="39" customHeight="1" x14ac:dyDescent="0.25">
      <c r="L334" s="3"/>
      <c r="P334" s="3"/>
    </row>
    <row r="335" spans="12:16" ht="39" customHeight="1" x14ac:dyDescent="0.25">
      <c r="L335" s="3"/>
      <c r="P335" s="3"/>
    </row>
    <row r="336" spans="12:16" ht="39" customHeight="1" x14ac:dyDescent="0.25">
      <c r="L336" s="3"/>
      <c r="P336" s="3"/>
    </row>
    <row r="337" spans="12:16" ht="39" customHeight="1" x14ac:dyDescent="0.25">
      <c r="L337" s="3"/>
      <c r="P337" s="3"/>
    </row>
    <row r="338" spans="12:16" ht="39" customHeight="1" x14ac:dyDescent="0.25">
      <c r="L338" s="3"/>
      <c r="P338" s="3"/>
    </row>
    <row r="339" spans="12:16" ht="39" customHeight="1" x14ac:dyDescent="0.25">
      <c r="L339" s="3"/>
      <c r="P339" s="3"/>
    </row>
    <row r="340" spans="12:16" ht="39" customHeight="1" x14ac:dyDescent="0.25">
      <c r="L340" s="3"/>
      <c r="P340" s="3"/>
    </row>
    <row r="341" spans="12:16" ht="39" customHeight="1" x14ac:dyDescent="0.25">
      <c r="L341" s="3"/>
      <c r="P341" s="3"/>
    </row>
    <row r="342" spans="12:16" ht="39" customHeight="1" x14ac:dyDescent="0.25">
      <c r="L342" s="3"/>
      <c r="P342" s="3"/>
    </row>
    <row r="343" spans="12:16" ht="39" customHeight="1" x14ac:dyDescent="0.25">
      <c r="L343" s="3"/>
      <c r="P343" s="3"/>
    </row>
    <row r="344" spans="12:16" ht="39" customHeight="1" x14ac:dyDescent="0.25">
      <c r="L344" s="3"/>
      <c r="P344" s="3"/>
    </row>
    <row r="345" spans="12:16" ht="39" customHeight="1" x14ac:dyDescent="0.25">
      <c r="L345" s="3"/>
      <c r="P345" s="3"/>
    </row>
    <row r="346" spans="12:16" ht="39" customHeight="1" x14ac:dyDescent="0.25">
      <c r="L346" s="3"/>
      <c r="P346" s="3"/>
    </row>
    <row r="347" spans="12:16" ht="39" customHeight="1" x14ac:dyDescent="0.25">
      <c r="L347" s="3"/>
      <c r="P347" s="3"/>
    </row>
    <row r="348" spans="12:16" ht="39" customHeight="1" x14ac:dyDescent="0.25">
      <c r="L348" s="3"/>
      <c r="P348" s="3"/>
    </row>
    <row r="349" spans="12:16" ht="39" customHeight="1" x14ac:dyDescent="0.25">
      <c r="L349" s="3"/>
      <c r="P349" s="3"/>
    </row>
    <row r="350" spans="12:16" ht="39" customHeight="1" x14ac:dyDescent="0.25">
      <c r="L350" s="3"/>
      <c r="P350" s="3"/>
    </row>
    <row r="351" spans="12:16" ht="39" customHeight="1" x14ac:dyDescent="0.25">
      <c r="L351" s="3"/>
      <c r="P351" s="3"/>
    </row>
    <row r="352" spans="12:16" ht="39" customHeight="1" x14ac:dyDescent="0.25">
      <c r="L352" s="3"/>
      <c r="P352" s="3"/>
    </row>
    <row r="353" spans="12:16" ht="39" customHeight="1" x14ac:dyDescent="0.25">
      <c r="L353" s="3"/>
      <c r="P353" s="3"/>
    </row>
    <row r="354" spans="12:16" ht="39" customHeight="1" x14ac:dyDescent="0.25">
      <c r="L354" s="3"/>
      <c r="P354" s="3"/>
    </row>
    <row r="355" spans="12:16" ht="39" customHeight="1" x14ac:dyDescent="0.25">
      <c r="L355" s="3"/>
      <c r="P355" s="3"/>
    </row>
    <row r="356" spans="12:16" ht="39" customHeight="1" x14ac:dyDescent="0.25">
      <c r="L356" s="3"/>
      <c r="P356" s="3"/>
    </row>
    <row r="357" spans="12:16" ht="39" customHeight="1" x14ac:dyDescent="0.25">
      <c r="L357" s="3"/>
      <c r="P357" s="3"/>
    </row>
    <row r="358" spans="12:16" ht="39" customHeight="1" x14ac:dyDescent="0.25">
      <c r="L358" s="3"/>
      <c r="P358" s="3"/>
    </row>
    <row r="359" spans="12:16" ht="39" customHeight="1" x14ac:dyDescent="0.25">
      <c r="L359" s="3"/>
      <c r="P359" s="3"/>
    </row>
    <row r="360" spans="12:16" ht="39" customHeight="1" x14ac:dyDescent="0.25">
      <c r="L360" s="3"/>
      <c r="P360" s="3"/>
    </row>
    <row r="361" spans="12:16" ht="39" customHeight="1" x14ac:dyDescent="0.25">
      <c r="L361" s="3"/>
      <c r="P361" s="3"/>
    </row>
    <row r="362" spans="12:16" ht="39" customHeight="1" x14ac:dyDescent="0.25">
      <c r="L362" s="3"/>
      <c r="P362" s="3"/>
    </row>
    <row r="363" spans="12:16" ht="39" customHeight="1" x14ac:dyDescent="0.25">
      <c r="L363" s="3"/>
      <c r="P363" s="3"/>
    </row>
    <row r="364" spans="12:16" ht="39" customHeight="1" x14ac:dyDescent="0.25">
      <c r="L364" s="3"/>
      <c r="P364" s="3"/>
    </row>
    <row r="365" spans="12:16" ht="39" customHeight="1" x14ac:dyDescent="0.25">
      <c r="L365" s="3"/>
      <c r="P365" s="3"/>
    </row>
    <row r="366" spans="12:16" ht="39" customHeight="1" x14ac:dyDescent="0.25">
      <c r="L366" s="3"/>
      <c r="P366" s="3"/>
    </row>
    <row r="367" spans="12:16" ht="39" customHeight="1" x14ac:dyDescent="0.25">
      <c r="L367" s="3"/>
      <c r="P367" s="3"/>
    </row>
    <row r="368" spans="12:16" ht="39" customHeight="1" x14ac:dyDescent="0.25">
      <c r="L368" s="3"/>
      <c r="P368" s="3"/>
    </row>
    <row r="369" spans="12:16" ht="39" customHeight="1" x14ac:dyDescent="0.25">
      <c r="L369" s="3"/>
      <c r="P369" s="3"/>
    </row>
    <row r="370" spans="12:16" ht="39" customHeight="1" x14ac:dyDescent="0.25">
      <c r="L370" s="3"/>
      <c r="P370" s="3"/>
    </row>
    <row r="371" spans="12:16" ht="39" customHeight="1" x14ac:dyDescent="0.25">
      <c r="L371" s="3"/>
      <c r="P371" s="3"/>
    </row>
    <row r="372" spans="12:16" ht="39" customHeight="1" x14ac:dyDescent="0.25">
      <c r="L372" s="3"/>
      <c r="P372" s="3"/>
    </row>
    <row r="373" spans="12:16" ht="39" customHeight="1" x14ac:dyDescent="0.25">
      <c r="L373" s="3"/>
      <c r="P373" s="3"/>
    </row>
    <row r="374" spans="12:16" ht="39" customHeight="1" x14ac:dyDescent="0.25">
      <c r="L374" s="3"/>
      <c r="P374" s="3"/>
    </row>
    <row r="375" spans="12:16" ht="39" customHeight="1" x14ac:dyDescent="0.25">
      <c r="L375" s="3"/>
      <c r="P375" s="3"/>
    </row>
    <row r="376" spans="12:16" ht="39" customHeight="1" x14ac:dyDescent="0.25">
      <c r="L376" s="3"/>
      <c r="P376" s="3"/>
    </row>
    <row r="377" spans="12:16" ht="39" customHeight="1" x14ac:dyDescent="0.25">
      <c r="L377" s="3"/>
      <c r="P377" s="3"/>
    </row>
    <row r="378" spans="12:16" ht="39" customHeight="1" x14ac:dyDescent="0.25">
      <c r="L378" s="3"/>
      <c r="P378" s="3"/>
    </row>
    <row r="379" spans="12:16" ht="39" customHeight="1" x14ac:dyDescent="0.25">
      <c r="L379" s="3"/>
      <c r="P379" s="3"/>
    </row>
    <row r="380" spans="12:16" ht="39" customHeight="1" x14ac:dyDescent="0.25">
      <c r="L380" s="3"/>
      <c r="P380" s="3"/>
    </row>
    <row r="381" spans="12:16" ht="39" customHeight="1" x14ac:dyDescent="0.25">
      <c r="L381" s="3"/>
      <c r="P381" s="3"/>
    </row>
    <row r="382" spans="12:16" ht="39" customHeight="1" x14ac:dyDescent="0.25">
      <c r="L382" s="3"/>
      <c r="P382" s="3"/>
    </row>
    <row r="383" spans="12:16" ht="39" customHeight="1" x14ac:dyDescent="0.25">
      <c r="L383" s="3"/>
      <c r="P383" s="3"/>
    </row>
    <row r="384" spans="12:16" ht="39" customHeight="1" x14ac:dyDescent="0.25">
      <c r="L384" s="3"/>
      <c r="P384" s="3"/>
    </row>
    <row r="385" spans="12:16" ht="39" customHeight="1" x14ac:dyDescent="0.25">
      <c r="L385" s="3"/>
      <c r="P385" s="3"/>
    </row>
    <row r="386" spans="12:16" ht="39" customHeight="1" x14ac:dyDescent="0.25">
      <c r="L386" s="3"/>
      <c r="P386" s="3"/>
    </row>
    <row r="387" spans="12:16" ht="39" customHeight="1" x14ac:dyDescent="0.25">
      <c r="L387" s="3"/>
      <c r="P387" s="3"/>
    </row>
    <row r="388" spans="12:16" ht="39" customHeight="1" x14ac:dyDescent="0.25">
      <c r="L388" s="3"/>
      <c r="P388" s="3"/>
    </row>
    <row r="389" spans="12:16" ht="39" customHeight="1" x14ac:dyDescent="0.25">
      <c r="L389" s="3"/>
      <c r="P389" s="3"/>
    </row>
    <row r="390" spans="12:16" ht="39" customHeight="1" x14ac:dyDescent="0.25">
      <c r="L390" s="3"/>
      <c r="P390" s="3"/>
    </row>
    <row r="391" spans="12:16" ht="39" customHeight="1" x14ac:dyDescent="0.25">
      <c r="L391" s="3"/>
      <c r="P391" s="3"/>
    </row>
    <row r="392" spans="12:16" ht="39" customHeight="1" x14ac:dyDescent="0.25">
      <c r="L392" s="3"/>
      <c r="P392" s="3"/>
    </row>
    <row r="393" spans="12:16" ht="39" customHeight="1" x14ac:dyDescent="0.25">
      <c r="L393" s="3"/>
      <c r="P393" s="3"/>
    </row>
    <row r="394" spans="12:16" ht="39" customHeight="1" x14ac:dyDescent="0.25">
      <c r="L394" s="3"/>
      <c r="P394" s="3"/>
    </row>
    <row r="395" spans="12:16" ht="39" customHeight="1" x14ac:dyDescent="0.25">
      <c r="L395" s="3"/>
      <c r="P395" s="3"/>
    </row>
    <row r="396" spans="12:16" ht="39" customHeight="1" x14ac:dyDescent="0.25">
      <c r="L396" s="3"/>
      <c r="P396" s="3"/>
    </row>
    <row r="397" spans="12:16" ht="39" customHeight="1" x14ac:dyDescent="0.25">
      <c r="L397" s="3"/>
      <c r="P397" s="3"/>
    </row>
    <row r="398" spans="12:16" ht="39" customHeight="1" x14ac:dyDescent="0.25">
      <c r="L398" s="3"/>
      <c r="P398" s="3"/>
    </row>
    <row r="399" spans="12:16" ht="39" customHeight="1" x14ac:dyDescent="0.25">
      <c r="L399" s="3"/>
      <c r="P399" s="3"/>
    </row>
    <row r="400" spans="12:16" ht="39" customHeight="1" x14ac:dyDescent="0.25">
      <c r="L400" s="3"/>
      <c r="P400" s="3"/>
    </row>
    <row r="401" spans="12:16" ht="39" customHeight="1" x14ac:dyDescent="0.25">
      <c r="L401" s="3"/>
      <c r="P401" s="3"/>
    </row>
    <row r="402" spans="12:16" ht="39" customHeight="1" x14ac:dyDescent="0.25">
      <c r="L402" s="3"/>
      <c r="P402" s="3"/>
    </row>
    <row r="403" spans="12:16" ht="39" customHeight="1" x14ac:dyDescent="0.25">
      <c r="L403" s="3"/>
      <c r="P403" s="3"/>
    </row>
    <row r="404" spans="12:16" ht="39" customHeight="1" x14ac:dyDescent="0.25">
      <c r="L404" s="3"/>
      <c r="P404" s="3"/>
    </row>
    <row r="405" spans="12:16" ht="39" customHeight="1" x14ac:dyDescent="0.25">
      <c r="L405" s="3"/>
      <c r="P405" s="3"/>
    </row>
    <row r="406" spans="12:16" ht="39" customHeight="1" x14ac:dyDescent="0.25">
      <c r="L406" s="3"/>
      <c r="P406" s="3"/>
    </row>
    <row r="407" spans="12:16" ht="39" customHeight="1" x14ac:dyDescent="0.25">
      <c r="L407" s="3"/>
      <c r="P407" s="3"/>
    </row>
    <row r="408" spans="12:16" ht="39" customHeight="1" x14ac:dyDescent="0.25">
      <c r="L408" s="3"/>
      <c r="P408" s="3"/>
    </row>
    <row r="409" spans="12:16" ht="39" customHeight="1" x14ac:dyDescent="0.25">
      <c r="L409" s="3"/>
      <c r="P409" s="3"/>
    </row>
    <row r="410" spans="12:16" ht="39" customHeight="1" x14ac:dyDescent="0.25">
      <c r="L410" s="3"/>
      <c r="P410" s="3"/>
    </row>
    <row r="411" spans="12:16" ht="39" customHeight="1" x14ac:dyDescent="0.25">
      <c r="L411" s="3"/>
      <c r="P411" s="3"/>
    </row>
    <row r="412" spans="12:16" ht="39" customHeight="1" x14ac:dyDescent="0.25">
      <c r="L412" s="3"/>
      <c r="P412" s="3"/>
    </row>
    <row r="413" spans="12:16" ht="39" customHeight="1" x14ac:dyDescent="0.25">
      <c r="L413" s="3"/>
      <c r="P413" s="3"/>
    </row>
    <row r="414" spans="12:16" ht="39" customHeight="1" x14ac:dyDescent="0.25">
      <c r="L414" s="3"/>
      <c r="P414" s="3"/>
    </row>
    <row r="415" spans="12:16" ht="39" customHeight="1" x14ac:dyDescent="0.25">
      <c r="L415" s="3"/>
      <c r="P415" s="3"/>
    </row>
    <row r="416" spans="12:16" ht="39" customHeight="1" x14ac:dyDescent="0.25">
      <c r="L416" s="3"/>
      <c r="P416" s="3"/>
    </row>
    <row r="417" spans="12:16" ht="39" customHeight="1" x14ac:dyDescent="0.25">
      <c r="L417" s="3"/>
      <c r="P417" s="3"/>
    </row>
    <row r="418" spans="12:16" ht="39" customHeight="1" x14ac:dyDescent="0.25">
      <c r="L418" s="3"/>
      <c r="P418" s="3"/>
    </row>
    <row r="419" spans="12:16" ht="39" customHeight="1" x14ac:dyDescent="0.25">
      <c r="L419" s="3"/>
      <c r="P419" s="3"/>
    </row>
    <row r="420" spans="12:16" ht="39" customHeight="1" x14ac:dyDescent="0.25">
      <c r="L420" s="3"/>
      <c r="P420" s="3"/>
    </row>
    <row r="421" spans="12:16" ht="39" customHeight="1" x14ac:dyDescent="0.25">
      <c r="L421" s="3"/>
      <c r="P421" s="3"/>
    </row>
    <row r="422" spans="12:16" ht="39" customHeight="1" x14ac:dyDescent="0.25">
      <c r="L422" s="3"/>
      <c r="P422" s="3"/>
    </row>
    <row r="423" spans="12:16" ht="39" customHeight="1" x14ac:dyDescent="0.25">
      <c r="L423" s="3"/>
      <c r="P423" s="3"/>
    </row>
    <row r="424" spans="12:16" ht="39" customHeight="1" x14ac:dyDescent="0.25">
      <c r="L424" s="3"/>
      <c r="P424" s="3"/>
    </row>
    <row r="425" spans="12:16" ht="39" customHeight="1" x14ac:dyDescent="0.25">
      <c r="L425" s="3"/>
      <c r="P425" s="3"/>
    </row>
    <row r="426" spans="12:16" ht="39" customHeight="1" x14ac:dyDescent="0.25">
      <c r="L426" s="3"/>
      <c r="P426" s="3"/>
    </row>
    <row r="427" spans="12:16" ht="39" customHeight="1" x14ac:dyDescent="0.25">
      <c r="L427" s="3"/>
      <c r="P427" s="3"/>
    </row>
    <row r="428" spans="12:16" ht="39" customHeight="1" x14ac:dyDescent="0.25">
      <c r="L428" s="3"/>
      <c r="P428" s="3"/>
    </row>
    <row r="429" spans="12:16" ht="39" customHeight="1" x14ac:dyDescent="0.25">
      <c r="L429" s="3"/>
      <c r="P429" s="3"/>
    </row>
    <row r="430" spans="12:16" ht="39" customHeight="1" x14ac:dyDescent="0.25">
      <c r="L430" s="3"/>
      <c r="P430" s="3"/>
    </row>
    <row r="431" spans="12:16" ht="39" customHeight="1" x14ac:dyDescent="0.25">
      <c r="L431" s="3"/>
      <c r="P431" s="3"/>
    </row>
    <row r="432" spans="12:16" ht="39" customHeight="1" x14ac:dyDescent="0.25">
      <c r="L432" s="3"/>
      <c r="P432" s="3"/>
    </row>
    <row r="433" spans="12:16" ht="39" customHeight="1" x14ac:dyDescent="0.25">
      <c r="L433" s="3"/>
      <c r="P433" s="3"/>
    </row>
    <row r="434" spans="12:16" ht="39" customHeight="1" x14ac:dyDescent="0.25">
      <c r="L434" s="3"/>
      <c r="P434" s="3"/>
    </row>
    <row r="435" spans="12:16" ht="39" customHeight="1" x14ac:dyDescent="0.25">
      <c r="L435" s="3"/>
      <c r="P435" s="3"/>
    </row>
    <row r="436" spans="12:16" ht="39" customHeight="1" x14ac:dyDescent="0.25">
      <c r="L436" s="3"/>
      <c r="P436" s="3"/>
    </row>
    <row r="437" spans="12:16" ht="39" customHeight="1" x14ac:dyDescent="0.25">
      <c r="L437" s="3"/>
      <c r="P437" s="3"/>
    </row>
    <row r="438" spans="12:16" ht="39" customHeight="1" x14ac:dyDescent="0.25">
      <c r="L438" s="3"/>
      <c r="P438" s="3"/>
    </row>
    <row r="439" spans="12:16" ht="39" customHeight="1" x14ac:dyDescent="0.25">
      <c r="L439" s="3"/>
      <c r="P439" s="3"/>
    </row>
    <row r="440" spans="12:16" ht="39" customHeight="1" x14ac:dyDescent="0.25">
      <c r="L440" s="3"/>
      <c r="P440" s="3"/>
    </row>
    <row r="441" spans="12:16" ht="39" customHeight="1" x14ac:dyDescent="0.25">
      <c r="L441" s="3"/>
      <c r="P441" s="3"/>
    </row>
    <row r="442" spans="12:16" ht="39" customHeight="1" x14ac:dyDescent="0.25">
      <c r="L442" s="3"/>
      <c r="P442" s="3"/>
    </row>
    <row r="443" spans="12:16" ht="39" customHeight="1" x14ac:dyDescent="0.25">
      <c r="L443" s="3"/>
      <c r="P443" s="3"/>
    </row>
    <row r="444" spans="12:16" ht="39" customHeight="1" x14ac:dyDescent="0.25">
      <c r="L444" s="3"/>
      <c r="P444" s="3"/>
    </row>
    <row r="445" spans="12:16" ht="39" customHeight="1" x14ac:dyDescent="0.25">
      <c r="L445" s="3"/>
      <c r="P445" s="3"/>
    </row>
    <row r="446" spans="12:16" ht="39" customHeight="1" x14ac:dyDescent="0.25">
      <c r="L446" s="3"/>
      <c r="P446" s="3"/>
    </row>
    <row r="447" spans="12:16" ht="39" customHeight="1" x14ac:dyDescent="0.25">
      <c r="L447" s="3"/>
      <c r="P447" s="3"/>
    </row>
    <row r="448" spans="12:16" ht="39" customHeight="1" x14ac:dyDescent="0.25">
      <c r="L448" s="3"/>
      <c r="P448" s="3"/>
    </row>
    <row r="449" spans="12:16" ht="39" customHeight="1" x14ac:dyDescent="0.25">
      <c r="L449" s="3"/>
      <c r="P449" s="3"/>
    </row>
    <row r="450" spans="12:16" ht="39" customHeight="1" x14ac:dyDescent="0.25">
      <c r="L450" s="3"/>
      <c r="P450" s="3"/>
    </row>
    <row r="451" spans="12:16" ht="39" customHeight="1" x14ac:dyDescent="0.25">
      <c r="L451" s="3"/>
      <c r="P451" s="3"/>
    </row>
    <row r="452" spans="12:16" ht="39" customHeight="1" x14ac:dyDescent="0.25">
      <c r="L452" s="3"/>
      <c r="P452" s="3"/>
    </row>
    <row r="453" spans="12:16" ht="39" customHeight="1" x14ac:dyDescent="0.25">
      <c r="L453" s="3"/>
      <c r="P453" s="3"/>
    </row>
    <row r="454" spans="12:16" ht="39" customHeight="1" x14ac:dyDescent="0.25">
      <c r="L454" s="3"/>
      <c r="P454" s="3"/>
    </row>
    <row r="455" spans="12:16" ht="39" customHeight="1" x14ac:dyDescent="0.25">
      <c r="L455" s="3"/>
      <c r="P455" s="3"/>
    </row>
    <row r="456" spans="12:16" ht="39" customHeight="1" x14ac:dyDescent="0.25">
      <c r="L456" s="3"/>
      <c r="P456" s="3"/>
    </row>
    <row r="457" spans="12:16" ht="39" customHeight="1" x14ac:dyDescent="0.25">
      <c r="L457" s="3"/>
      <c r="P457" s="3"/>
    </row>
    <row r="458" spans="12:16" ht="39" customHeight="1" x14ac:dyDescent="0.25">
      <c r="L458" s="3"/>
      <c r="P458" s="3"/>
    </row>
    <row r="459" spans="12:16" ht="39" customHeight="1" x14ac:dyDescent="0.25">
      <c r="L459" s="3"/>
      <c r="P459" s="3"/>
    </row>
    <row r="460" spans="12:16" ht="39" customHeight="1" x14ac:dyDescent="0.25">
      <c r="L460" s="3"/>
      <c r="P460" s="3"/>
    </row>
    <row r="461" spans="12:16" ht="39" customHeight="1" x14ac:dyDescent="0.25">
      <c r="L461" s="3"/>
      <c r="P461" s="3"/>
    </row>
    <row r="462" spans="12:16" ht="39" customHeight="1" x14ac:dyDescent="0.25">
      <c r="L462" s="3"/>
      <c r="P462" s="3"/>
    </row>
    <row r="463" spans="12:16" ht="39" customHeight="1" x14ac:dyDescent="0.25">
      <c r="L463" s="3"/>
      <c r="P463" s="3"/>
    </row>
    <row r="464" spans="12:16" ht="39" customHeight="1" x14ac:dyDescent="0.25">
      <c r="L464" s="3"/>
      <c r="P464" s="3"/>
    </row>
    <row r="465" spans="12:16" ht="39" customHeight="1" x14ac:dyDescent="0.25">
      <c r="L465" s="3"/>
      <c r="P465" s="3"/>
    </row>
    <row r="466" spans="12:16" ht="39" customHeight="1" x14ac:dyDescent="0.25">
      <c r="L466" s="3"/>
      <c r="P466" s="3"/>
    </row>
    <row r="467" spans="12:16" ht="39" customHeight="1" x14ac:dyDescent="0.25">
      <c r="L467" s="3"/>
      <c r="P467" s="3"/>
    </row>
    <row r="468" spans="12:16" ht="39" customHeight="1" x14ac:dyDescent="0.25">
      <c r="L468" s="3"/>
      <c r="P468" s="3"/>
    </row>
    <row r="469" spans="12:16" ht="39" customHeight="1" x14ac:dyDescent="0.25">
      <c r="L469" s="3"/>
      <c r="P469" s="3"/>
    </row>
    <row r="470" spans="12:16" ht="39" customHeight="1" x14ac:dyDescent="0.25">
      <c r="L470" s="3"/>
      <c r="P470" s="3"/>
    </row>
    <row r="471" spans="12:16" ht="39" customHeight="1" x14ac:dyDescent="0.25">
      <c r="L471" s="3"/>
      <c r="P471" s="3"/>
    </row>
    <row r="472" spans="12:16" ht="39" customHeight="1" x14ac:dyDescent="0.25">
      <c r="L472" s="3"/>
      <c r="P472" s="3"/>
    </row>
    <row r="473" spans="12:16" ht="39" customHeight="1" x14ac:dyDescent="0.25">
      <c r="L473" s="3"/>
      <c r="P473" s="3"/>
    </row>
    <row r="474" spans="12:16" ht="39" customHeight="1" x14ac:dyDescent="0.25">
      <c r="L474" s="3"/>
      <c r="P474" s="3"/>
    </row>
    <row r="475" spans="12:16" ht="39" customHeight="1" x14ac:dyDescent="0.25">
      <c r="L475" s="3"/>
      <c r="P475" s="3"/>
    </row>
    <row r="476" spans="12:16" ht="39" customHeight="1" x14ac:dyDescent="0.25">
      <c r="L476" s="3"/>
      <c r="P476" s="3"/>
    </row>
    <row r="477" spans="12:16" ht="39" customHeight="1" x14ac:dyDescent="0.25">
      <c r="L477" s="3"/>
      <c r="P477" s="3"/>
    </row>
    <row r="478" spans="12:16" ht="39" customHeight="1" x14ac:dyDescent="0.25">
      <c r="L478" s="3"/>
      <c r="P478" s="3"/>
    </row>
    <row r="479" spans="12:16" ht="39" customHeight="1" x14ac:dyDescent="0.25">
      <c r="L479" s="3"/>
      <c r="P479" s="3"/>
    </row>
    <row r="480" spans="12:16" ht="39" customHeight="1" x14ac:dyDescent="0.25">
      <c r="L480" s="3"/>
      <c r="P480" s="3"/>
    </row>
    <row r="481" spans="12:16" ht="39" customHeight="1" x14ac:dyDescent="0.25">
      <c r="L481" s="3"/>
      <c r="P481" s="3"/>
    </row>
    <row r="482" spans="12:16" ht="39" customHeight="1" x14ac:dyDescent="0.25">
      <c r="L482" s="3"/>
      <c r="P482" s="3"/>
    </row>
    <row r="483" spans="12:16" ht="39" customHeight="1" x14ac:dyDescent="0.25">
      <c r="L483" s="3"/>
      <c r="P483" s="3"/>
    </row>
    <row r="484" spans="12:16" ht="39" customHeight="1" x14ac:dyDescent="0.25">
      <c r="L484" s="3"/>
      <c r="P484" s="3"/>
    </row>
    <row r="485" spans="12:16" ht="39" customHeight="1" x14ac:dyDescent="0.25">
      <c r="L485" s="3"/>
      <c r="P485" s="3"/>
    </row>
    <row r="486" spans="12:16" ht="39" customHeight="1" x14ac:dyDescent="0.25">
      <c r="L486" s="3"/>
      <c r="P486" s="3"/>
    </row>
    <row r="487" spans="12:16" ht="39" customHeight="1" x14ac:dyDescent="0.25">
      <c r="L487" s="3"/>
      <c r="P487" s="3"/>
    </row>
    <row r="488" spans="12:16" ht="39" customHeight="1" x14ac:dyDescent="0.25">
      <c r="L488" s="3"/>
      <c r="P488" s="3"/>
    </row>
    <row r="489" spans="12:16" ht="39" customHeight="1" x14ac:dyDescent="0.25">
      <c r="L489" s="3"/>
      <c r="P489" s="3"/>
    </row>
    <row r="490" spans="12:16" ht="39" customHeight="1" x14ac:dyDescent="0.25">
      <c r="L490" s="3"/>
      <c r="P490" s="3"/>
    </row>
    <row r="491" spans="12:16" ht="39" customHeight="1" x14ac:dyDescent="0.25">
      <c r="L491" s="3"/>
      <c r="P491" s="3"/>
    </row>
    <row r="492" spans="12:16" ht="39" customHeight="1" x14ac:dyDescent="0.25">
      <c r="L492" s="3"/>
      <c r="P492" s="3"/>
    </row>
    <row r="493" spans="12:16" ht="39" customHeight="1" x14ac:dyDescent="0.25">
      <c r="L493" s="3"/>
      <c r="P493" s="3"/>
    </row>
    <row r="494" spans="12:16" ht="39" customHeight="1" x14ac:dyDescent="0.25">
      <c r="L494" s="3"/>
      <c r="P494" s="3"/>
    </row>
    <row r="495" spans="12:16" ht="39" customHeight="1" x14ac:dyDescent="0.25">
      <c r="L495" s="3"/>
      <c r="P495" s="3"/>
    </row>
    <row r="496" spans="12:16" ht="39" customHeight="1" x14ac:dyDescent="0.25">
      <c r="L496" s="3"/>
      <c r="P496" s="3"/>
    </row>
    <row r="497" spans="12:16" ht="39" customHeight="1" x14ac:dyDescent="0.25">
      <c r="L497" s="3"/>
      <c r="P497" s="3"/>
    </row>
    <row r="498" spans="12:16" ht="39" customHeight="1" x14ac:dyDescent="0.25">
      <c r="L498" s="3"/>
      <c r="P498" s="3"/>
    </row>
    <row r="499" spans="12:16" ht="39" customHeight="1" x14ac:dyDescent="0.25">
      <c r="L499" s="3"/>
      <c r="P499" s="3"/>
    </row>
    <row r="500" spans="12:16" ht="39" customHeight="1" x14ac:dyDescent="0.25">
      <c r="L500" s="3"/>
      <c r="P500" s="3"/>
    </row>
    <row r="501" spans="12:16" ht="39" customHeight="1" x14ac:dyDescent="0.25">
      <c r="L501" s="3"/>
      <c r="P501" s="3"/>
    </row>
    <row r="502" spans="12:16" ht="39" customHeight="1" x14ac:dyDescent="0.25">
      <c r="L502" s="3"/>
      <c r="P502" s="3"/>
    </row>
    <row r="503" spans="12:16" ht="39" customHeight="1" x14ac:dyDescent="0.25">
      <c r="L503" s="3"/>
      <c r="P503" s="3"/>
    </row>
    <row r="504" spans="12:16" ht="39" customHeight="1" x14ac:dyDescent="0.25">
      <c r="L504" s="3"/>
      <c r="P504" s="3"/>
    </row>
    <row r="505" spans="12:16" ht="39" customHeight="1" x14ac:dyDescent="0.25">
      <c r="L505" s="3"/>
      <c r="P505" s="3"/>
    </row>
    <row r="506" spans="12:16" ht="39" customHeight="1" x14ac:dyDescent="0.25">
      <c r="L506" s="3"/>
      <c r="P506" s="3"/>
    </row>
    <row r="507" spans="12:16" ht="39" customHeight="1" x14ac:dyDescent="0.25">
      <c r="L507" s="3"/>
      <c r="P507" s="3"/>
    </row>
    <row r="508" spans="12:16" ht="39" customHeight="1" x14ac:dyDescent="0.25">
      <c r="L508" s="3"/>
      <c r="P508" s="3"/>
    </row>
    <row r="509" spans="12:16" ht="39" customHeight="1" x14ac:dyDescent="0.25">
      <c r="L509" s="3"/>
      <c r="P509" s="3"/>
    </row>
    <row r="510" spans="12:16" ht="39" customHeight="1" x14ac:dyDescent="0.25">
      <c r="L510" s="3"/>
      <c r="P510" s="3"/>
    </row>
    <row r="511" spans="12:16" ht="39" customHeight="1" x14ac:dyDescent="0.25">
      <c r="L511" s="3"/>
      <c r="P511" s="3"/>
    </row>
    <row r="512" spans="12:16" ht="39" customHeight="1" x14ac:dyDescent="0.25">
      <c r="L512" s="3"/>
      <c r="P512" s="3"/>
    </row>
    <row r="513" spans="12:16" ht="39" customHeight="1" x14ac:dyDescent="0.25">
      <c r="L513" s="3"/>
      <c r="P513" s="3"/>
    </row>
    <row r="514" spans="12:16" ht="39" customHeight="1" x14ac:dyDescent="0.25">
      <c r="L514" s="3"/>
      <c r="P514" s="3"/>
    </row>
    <row r="515" spans="12:16" ht="39" customHeight="1" x14ac:dyDescent="0.25">
      <c r="L515" s="3"/>
      <c r="P515" s="3"/>
    </row>
    <row r="516" spans="12:16" ht="39" customHeight="1" x14ac:dyDescent="0.25">
      <c r="L516" s="3"/>
      <c r="P516" s="3"/>
    </row>
    <row r="517" spans="12:16" ht="39" customHeight="1" x14ac:dyDescent="0.25">
      <c r="L517" s="3"/>
      <c r="P517" s="3"/>
    </row>
    <row r="518" spans="12:16" ht="39" customHeight="1" x14ac:dyDescent="0.25">
      <c r="L518" s="3"/>
      <c r="P518" s="3"/>
    </row>
    <row r="519" spans="12:16" ht="39" customHeight="1" x14ac:dyDescent="0.25">
      <c r="L519" s="3"/>
      <c r="P519" s="3"/>
    </row>
    <row r="520" spans="12:16" ht="39" customHeight="1" x14ac:dyDescent="0.25">
      <c r="L520" s="3"/>
      <c r="P520" s="3"/>
    </row>
    <row r="521" spans="12:16" ht="39" customHeight="1" x14ac:dyDescent="0.25">
      <c r="L521" s="3"/>
      <c r="P521" s="3"/>
    </row>
    <row r="522" spans="12:16" ht="39" customHeight="1" x14ac:dyDescent="0.25">
      <c r="L522" s="3"/>
      <c r="P522" s="3"/>
    </row>
    <row r="523" spans="12:16" ht="39" customHeight="1" x14ac:dyDescent="0.25">
      <c r="L523" s="3"/>
      <c r="P523" s="3"/>
    </row>
    <row r="524" spans="12:16" ht="39" customHeight="1" x14ac:dyDescent="0.25">
      <c r="L524" s="3"/>
      <c r="P524" s="3"/>
    </row>
    <row r="525" spans="12:16" ht="39" customHeight="1" x14ac:dyDescent="0.25">
      <c r="L525" s="3"/>
      <c r="P525" s="3"/>
    </row>
    <row r="526" spans="12:16" ht="39" customHeight="1" x14ac:dyDescent="0.25">
      <c r="L526" s="3"/>
      <c r="P526" s="3"/>
    </row>
    <row r="527" spans="12:16" ht="39" customHeight="1" x14ac:dyDescent="0.25">
      <c r="L527" s="3"/>
      <c r="P527" s="3"/>
    </row>
    <row r="528" spans="12:16" ht="39" customHeight="1" x14ac:dyDescent="0.25">
      <c r="L528" s="3"/>
      <c r="P528" s="3"/>
    </row>
    <row r="529" spans="12:16" ht="39" customHeight="1" x14ac:dyDescent="0.25">
      <c r="L529" s="3"/>
      <c r="P529" s="3"/>
    </row>
    <row r="530" spans="12:16" ht="39" customHeight="1" x14ac:dyDescent="0.25">
      <c r="L530" s="3"/>
      <c r="P530" s="3"/>
    </row>
    <row r="531" spans="12:16" ht="39" customHeight="1" x14ac:dyDescent="0.25">
      <c r="L531" s="3"/>
      <c r="P531" s="3"/>
    </row>
    <row r="532" spans="12:16" ht="39" customHeight="1" x14ac:dyDescent="0.25">
      <c r="L532" s="3"/>
      <c r="P532" s="3"/>
    </row>
    <row r="533" spans="12:16" ht="39" customHeight="1" x14ac:dyDescent="0.25">
      <c r="L533" s="3"/>
      <c r="P533" s="3"/>
    </row>
    <row r="534" spans="12:16" ht="39" customHeight="1" x14ac:dyDescent="0.25">
      <c r="L534" s="3"/>
      <c r="P534" s="3"/>
    </row>
    <row r="535" spans="12:16" ht="39" customHeight="1" x14ac:dyDescent="0.25">
      <c r="L535" s="3"/>
      <c r="P535" s="3"/>
    </row>
    <row r="536" spans="12:16" ht="39" customHeight="1" x14ac:dyDescent="0.25">
      <c r="L536" s="3"/>
      <c r="P536" s="3"/>
    </row>
    <row r="537" spans="12:16" ht="39" customHeight="1" x14ac:dyDescent="0.25">
      <c r="L537" s="3"/>
      <c r="P537" s="3"/>
    </row>
    <row r="538" spans="12:16" ht="39" customHeight="1" x14ac:dyDescent="0.25">
      <c r="L538" s="3"/>
      <c r="P538" s="3"/>
    </row>
    <row r="539" spans="12:16" ht="39" customHeight="1" x14ac:dyDescent="0.25">
      <c r="L539" s="3"/>
      <c r="P539" s="3"/>
    </row>
    <row r="540" spans="12:16" ht="39" customHeight="1" x14ac:dyDescent="0.25">
      <c r="L540" s="3"/>
      <c r="P540" s="3"/>
    </row>
    <row r="541" spans="12:16" ht="39" customHeight="1" x14ac:dyDescent="0.25">
      <c r="L541" s="3"/>
      <c r="P541" s="3"/>
    </row>
    <row r="542" spans="12:16" ht="39" customHeight="1" x14ac:dyDescent="0.25">
      <c r="L542" s="3"/>
      <c r="P542" s="3"/>
    </row>
    <row r="543" spans="12:16" ht="39" customHeight="1" x14ac:dyDescent="0.25">
      <c r="L543" s="3"/>
      <c r="P543" s="3"/>
    </row>
    <row r="544" spans="12:16" ht="39" customHeight="1" x14ac:dyDescent="0.25">
      <c r="L544" s="3"/>
      <c r="P544" s="3"/>
    </row>
    <row r="545" spans="12:16" ht="39" customHeight="1" x14ac:dyDescent="0.25">
      <c r="L545" s="3"/>
      <c r="P545" s="3"/>
    </row>
    <row r="546" spans="12:16" ht="39" customHeight="1" x14ac:dyDescent="0.25">
      <c r="L546" s="3"/>
      <c r="P546" s="3"/>
    </row>
    <row r="547" spans="12:16" ht="39" customHeight="1" x14ac:dyDescent="0.25">
      <c r="L547" s="3"/>
      <c r="P547" s="3"/>
    </row>
    <row r="548" spans="12:16" ht="39" customHeight="1" x14ac:dyDescent="0.25">
      <c r="L548" s="3"/>
      <c r="P548" s="3"/>
    </row>
    <row r="549" spans="12:16" ht="39" customHeight="1" x14ac:dyDescent="0.25">
      <c r="L549" s="3"/>
      <c r="P549" s="3"/>
    </row>
    <row r="550" spans="12:16" ht="39" customHeight="1" x14ac:dyDescent="0.25">
      <c r="L550" s="3"/>
      <c r="P550" s="3"/>
    </row>
    <row r="551" spans="12:16" ht="39" customHeight="1" x14ac:dyDescent="0.25">
      <c r="L551" s="3"/>
      <c r="P551" s="3"/>
    </row>
    <row r="552" spans="12:16" ht="39" customHeight="1" x14ac:dyDescent="0.25">
      <c r="L552" s="3"/>
      <c r="P552" s="3"/>
    </row>
    <row r="553" spans="12:16" ht="39" customHeight="1" x14ac:dyDescent="0.25">
      <c r="L553" s="3"/>
      <c r="P553" s="3"/>
    </row>
    <row r="554" spans="12:16" ht="39" customHeight="1" x14ac:dyDescent="0.25">
      <c r="L554" s="3"/>
      <c r="P554" s="3"/>
    </row>
    <row r="555" spans="12:16" ht="39" customHeight="1" x14ac:dyDescent="0.25">
      <c r="L555" s="3"/>
      <c r="P555" s="3"/>
    </row>
    <row r="556" spans="12:16" ht="39" customHeight="1" x14ac:dyDescent="0.25">
      <c r="L556" s="3"/>
      <c r="P556" s="3"/>
    </row>
    <row r="557" spans="12:16" ht="39" customHeight="1" x14ac:dyDescent="0.25">
      <c r="L557" s="3"/>
      <c r="P557" s="3"/>
    </row>
    <row r="558" spans="12:16" ht="39" customHeight="1" x14ac:dyDescent="0.25">
      <c r="L558" s="3"/>
      <c r="P558" s="3"/>
    </row>
    <row r="559" spans="12:16" ht="39" customHeight="1" x14ac:dyDescent="0.25">
      <c r="L559" s="3"/>
      <c r="P559" s="3"/>
    </row>
    <row r="560" spans="12:16" ht="39" customHeight="1" x14ac:dyDescent="0.25">
      <c r="L560" s="3"/>
      <c r="P560" s="3"/>
    </row>
    <row r="561" spans="12:16" ht="39" customHeight="1" x14ac:dyDescent="0.25">
      <c r="L561" s="3"/>
      <c r="P561" s="3"/>
    </row>
    <row r="562" spans="12:16" ht="39" customHeight="1" x14ac:dyDescent="0.25">
      <c r="L562" s="3"/>
      <c r="P562" s="3"/>
    </row>
    <row r="563" spans="12:16" ht="39" customHeight="1" x14ac:dyDescent="0.25">
      <c r="L563" s="3"/>
      <c r="P563" s="3"/>
    </row>
    <row r="564" spans="12:16" ht="39" customHeight="1" x14ac:dyDescent="0.25">
      <c r="L564" s="3"/>
      <c r="P564" s="3"/>
    </row>
    <row r="565" spans="12:16" ht="39" customHeight="1" x14ac:dyDescent="0.25">
      <c r="L565" s="3"/>
      <c r="P565" s="3"/>
    </row>
    <row r="566" spans="12:16" ht="39" customHeight="1" x14ac:dyDescent="0.25">
      <c r="L566" s="3"/>
      <c r="P566" s="3"/>
    </row>
    <row r="567" spans="12:16" ht="39" customHeight="1" x14ac:dyDescent="0.25">
      <c r="L567" s="3"/>
      <c r="P567" s="3"/>
    </row>
    <row r="568" spans="12:16" ht="39" customHeight="1" x14ac:dyDescent="0.25">
      <c r="L568" s="3"/>
      <c r="P568" s="3"/>
    </row>
    <row r="569" spans="12:16" ht="39" customHeight="1" x14ac:dyDescent="0.25">
      <c r="L569" s="3"/>
      <c r="P569" s="3"/>
    </row>
    <row r="570" spans="12:16" ht="39" customHeight="1" x14ac:dyDescent="0.25">
      <c r="L570" s="3"/>
      <c r="P570" s="3"/>
    </row>
    <row r="571" spans="12:16" ht="39" customHeight="1" x14ac:dyDescent="0.25">
      <c r="L571" s="3"/>
      <c r="P571" s="3"/>
    </row>
    <row r="572" spans="12:16" ht="39" customHeight="1" x14ac:dyDescent="0.25">
      <c r="L572" s="3"/>
      <c r="P572" s="3"/>
    </row>
    <row r="573" spans="12:16" ht="39" customHeight="1" x14ac:dyDescent="0.25">
      <c r="L573" s="3"/>
      <c r="P573" s="3"/>
    </row>
    <row r="574" spans="12:16" ht="39" customHeight="1" x14ac:dyDescent="0.25">
      <c r="L574" s="3"/>
      <c r="P574" s="3"/>
    </row>
    <row r="575" spans="12:16" ht="39" customHeight="1" x14ac:dyDescent="0.25">
      <c r="L575" s="3"/>
      <c r="P575" s="3"/>
    </row>
    <row r="576" spans="12:16" ht="39" customHeight="1" x14ac:dyDescent="0.25">
      <c r="L576" s="3"/>
      <c r="P576" s="3"/>
    </row>
    <row r="577" spans="12:16" ht="39" customHeight="1" x14ac:dyDescent="0.25">
      <c r="L577" s="3"/>
      <c r="P577" s="3"/>
    </row>
    <row r="578" spans="12:16" ht="39" customHeight="1" x14ac:dyDescent="0.25">
      <c r="L578" s="3"/>
      <c r="P578" s="3"/>
    </row>
    <row r="579" spans="12:16" ht="39" customHeight="1" x14ac:dyDescent="0.25">
      <c r="L579" s="3"/>
      <c r="P579" s="3"/>
    </row>
    <row r="580" spans="12:16" ht="39" customHeight="1" x14ac:dyDescent="0.25">
      <c r="L580" s="3"/>
      <c r="P580" s="3"/>
    </row>
    <row r="581" spans="12:16" ht="39" customHeight="1" x14ac:dyDescent="0.25">
      <c r="L581" s="3"/>
      <c r="P581" s="3"/>
    </row>
    <row r="582" spans="12:16" ht="39" customHeight="1" x14ac:dyDescent="0.25">
      <c r="L582" s="3"/>
      <c r="P582" s="3"/>
    </row>
    <row r="583" spans="12:16" ht="39" customHeight="1" x14ac:dyDescent="0.25">
      <c r="L583" s="3"/>
      <c r="P583" s="3"/>
    </row>
    <row r="584" spans="12:16" ht="39" customHeight="1" x14ac:dyDescent="0.25">
      <c r="L584" s="3"/>
      <c r="P584" s="3"/>
    </row>
    <row r="585" spans="12:16" ht="39" customHeight="1" x14ac:dyDescent="0.25">
      <c r="L585" s="3"/>
      <c r="P585" s="3"/>
    </row>
    <row r="586" spans="12:16" ht="39" customHeight="1" x14ac:dyDescent="0.25">
      <c r="L586" s="3"/>
      <c r="P586" s="3"/>
    </row>
    <row r="587" spans="12:16" ht="39" customHeight="1" x14ac:dyDescent="0.25">
      <c r="L587" s="3"/>
      <c r="P587" s="3"/>
    </row>
    <row r="588" spans="12:16" ht="39" customHeight="1" x14ac:dyDescent="0.25">
      <c r="L588" s="3"/>
      <c r="P588" s="3"/>
    </row>
    <row r="589" spans="12:16" ht="39" customHeight="1" x14ac:dyDescent="0.25">
      <c r="L589" s="3"/>
      <c r="P589" s="3"/>
    </row>
    <row r="590" spans="12:16" ht="39" customHeight="1" x14ac:dyDescent="0.25">
      <c r="L590" s="3"/>
      <c r="P590" s="3"/>
    </row>
    <row r="591" spans="12:16" ht="39" customHeight="1" x14ac:dyDescent="0.25">
      <c r="L591" s="3"/>
      <c r="P591" s="3"/>
    </row>
    <row r="592" spans="12:16" ht="39" customHeight="1" x14ac:dyDescent="0.25">
      <c r="L592" s="3"/>
      <c r="P592" s="3"/>
    </row>
    <row r="593" spans="12:16" ht="39" customHeight="1" x14ac:dyDescent="0.25">
      <c r="L593" s="3"/>
      <c r="P593" s="3"/>
    </row>
    <row r="594" spans="12:16" ht="39" customHeight="1" x14ac:dyDescent="0.25">
      <c r="L594" s="3"/>
      <c r="P594" s="3"/>
    </row>
    <row r="595" spans="12:16" ht="39" customHeight="1" x14ac:dyDescent="0.25">
      <c r="L595" s="3"/>
      <c r="P595" s="3"/>
    </row>
    <row r="596" spans="12:16" ht="39" customHeight="1" x14ac:dyDescent="0.25">
      <c r="L596" s="3"/>
      <c r="P596" s="3"/>
    </row>
    <row r="597" spans="12:16" ht="39" customHeight="1" x14ac:dyDescent="0.25">
      <c r="L597" s="3"/>
      <c r="P597" s="3"/>
    </row>
    <row r="598" spans="12:16" ht="39" customHeight="1" x14ac:dyDescent="0.25">
      <c r="L598" s="3"/>
      <c r="P598" s="3"/>
    </row>
    <row r="599" spans="12:16" ht="39" customHeight="1" x14ac:dyDescent="0.25">
      <c r="L599" s="3"/>
      <c r="P599" s="3"/>
    </row>
    <row r="600" spans="12:16" ht="39" customHeight="1" x14ac:dyDescent="0.25">
      <c r="L600" s="3"/>
      <c r="P600" s="3"/>
    </row>
    <row r="601" spans="12:16" ht="39" customHeight="1" x14ac:dyDescent="0.25">
      <c r="L601" s="3"/>
      <c r="P601" s="3"/>
    </row>
    <row r="602" spans="12:16" ht="39" customHeight="1" x14ac:dyDescent="0.25">
      <c r="L602" s="3"/>
      <c r="P602" s="3"/>
    </row>
    <row r="603" spans="12:16" ht="39" customHeight="1" x14ac:dyDescent="0.25">
      <c r="L603" s="3"/>
      <c r="P603" s="3"/>
    </row>
    <row r="604" spans="12:16" ht="39" customHeight="1" x14ac:dyDescent="0.25">
      <c r="L604" s="3"/>
      <c r="P604" s="3"/>
    </row>
    <row r="605" spans="12:16" ht="39" customHeight="1" x14ac:dyDescent="0.25">
      <c r="L605" s="3"/>
      <c r="P605" s="3"/>
    </row>
    <row r="606" spans="12:16" ht="39" customHeight="1" x14ac:dyDescent="0.25">
      <c r="L606" s="3"/>
      <c r="P606" s="3"/>
    </row>
    <row r="607" spans="12:16" ht="39" customHeight="1" x14ac:dyDescent="0.25">
      <c r="L607" s="3"/>
      <c r="P607" s="3"/>
    </row>
    <row r="608" spans="12:16" ht="39" customHeight="1" x14ac:dyDescent="0.25">
      <c r="L608" s="3"/>
      <c r="P608" s="3"/>
    </row>
    <row r="609" spans="12:16" ht="39" customHeight="1" x14ac:dyDescent="0.25">
      <c r="L609" s="3"/>
      <c r="P609" s="3"/>
    </row>
    <row r="610" spans="12:16" ht="39" customHeight="1" x14ac:dyDescent="0.25">
      <c r="L610" s="3"/>
      <c r="P610" s="3"/>
    </row>
    <row r="611" spans="12:16" ht="39" customHeight="1" x14ac:dyDescent="0.25">
      <c r="L611" s="3"/>
      <c r="P611" s="3"/>
    </row>
    <row r="612" spans="12:16" ht="39" customHeight="1" x14ac:dyDescent="0.25">
      <c r="L612" s="3"/>
      <c r="P612" s="3"/>
    </row>
    <row r="613" spans="12:16" ht="39" customHeight="1" x14ac:dyDescent="0.25">
      <c r="L613" s="3"/>
      <c r="P613" s="3"/>
    </row>
    <row r="614" spans="12:16" ht="39" customHeight="1" x14ac:dyDescent="0.25">
      <c r="L614" s="3"/>
      <c r="P614" s="3"/>
    </row>
    <row r="615" spans="12:16" ht="39" customHeight="1" x14ac:dyDescent="0.25">
      <c r="L615" s="3"/>
      <c r="P615" s="3"/>
    </row>
    <row r="616" spans="12:16" ht="39" customHeight="1" x14ac:dyDescent="0.25">
      <c r="L616" s="3"/>
      <c r="P616" s="3"/>
    </row>
    <row r="617" spans="12:16" ht="39" customHeight="1" x14ac:dyDescent="0.25">
      <c r="L617" s="3"/>
      <c r="P617" s="3"/>
    </row>
    <row r="618" spans="12:16" ht="39" customHeight="1" x14ac:dyDescent="0.25">
      <c r="L618" s="3"/>
      <c r="P618" s="3"/>
    </row>
    <row r="619" spans="12:16" ht="39" customHeight="1" x14ac:dyDescent="0.25">
      <c r="L619" s="3"/>
      <c r="P619" s="3"/>
    </row>
    <row r="620" spans="12:16" ht="39" customHeight="1" x14ac:dyDescent="0.25">
      <c r="L620" s="3"/>
      <c r="P620" s="3"/>
    </row>
    <row r="621" spans="12:16" ht="39" customHeight="1" x14ac:dyDescent="0.25">
      <c r="L621" s="3"/>
      <c r="P621" s="3"/>
    </row>
    <row r="622" spans="12:16" ht="39" customHeight="1" x14ac:dyDescent="0.25">
      <c r="L622" s="3"/>
      <c r="P622" s="3"/>
    </row>
    <row r="623" spans="12:16" ht="39" customHeight="1" x14ac:dyDescent="0.25">
      <c r="L623" s="3"/>
      <c r="P623" s="3"/>
    </row>
    <row r="624" spans="12:16" ht="39" customHeight="1" x14ac:dyDescent="0.25">
      <c r="L624" s="3"/>
      <c r="P624" s="3"/>
    </row>
    <row r="625" spans="12:16" ht="39" customHeight="1" x14ac:dyDescent="0.25">
      <c r="L625" s="3"/>
      <c r="P625" s="3"/>
    </row>
    <row r="626" spans="12:16" ht="39" customHeight="1" x14ac:dyDescent="0.25">
      <c r="L626" s="3"/>
      <c r="P626" s="3"/>
    </row>
    <row r="627" spans="12:16" ht="39" customHeight="1" x14ac:dyDescent="0.25">
      <c r="L627" s="3"/>
      <c r="P627" s="3"/>
    </row>
    <row r="628" spans="12:16" ht="39" customHeight="1" x14ac:dyDescent="0.25">
      <c r="L628" s="3"/>
      <c r="P628" s="3"/>
    </row>
    <row r="629" spans="12:16" ht="39" customHeight="1" x14ac:dyDescent="0.25">
      <c r="L629" s="3"/>
      <c r="P629" s="3"/>
    </row>
    <row r="630" spans="12:16" ht="39" customHeight="1" x14ac:dyDescent="0.25">
      <c r="L630" s="3"/>
      <c r="P630" s="3"/>
    </row>
    <row r="631" spans="12:16" ht="39" customHeight="1" x14ac:dyDescent="0.25">
      <c r="L631" s="3"/>
      <c r="P631" s="3"/>
    </row>
    <row r="632" spans="12:16" ht="39" customHeight="1" x14ac:dyDescent="0.25">
      <c r="L632" s="3"/>
      <c r="P632" s="3"/>
    </row>
    <row r="633" spans="12:16" ht="39" customHeight="1" x14ac:dyDescent="0.25">
      <c r="L633" s="3"/>
      <c r="P633" s="3"/>
    </row>
    <row r="634" spans="12:16" ht="39" customHeight="1" x14ac:dyDescent="0.25">
      <c r="L634" s="3"/>
      <c r="P634" s="3"/>
    </row>
    <row r="635" spans="12:16" ht="39" customHeight="1" x14ac:dyDescent="0.25">
      <c r="L635" s="3"/>
      <c r="P635" s="3"/>
    </row>
    <row r="636" spans="12:16" ht="39" customHeight="1" x14ac:dyDescent="0.25">
      <c r="L636" s="3"/>
      <c r="P636" s="3"/>
    </row>
    <row r="637" spans="12:16" ht="39" customHeight="1" x14ac:dyDescent="0.25">
      <c r="L637" s="3"/>
      <c r="P637" s="3"/>
    </row>
    <row r="638" spans="12:16" ht="39" customHeight="1" x14ac:dyDescent="0.25">
      <c r="L638" s="3"/>
      <c r="P638" s="3"/>
    </row>
    <row r="639" spans="12:16" ht="39" customHeight="1" x14ac:dyDescent="0.25">
      <c r="L639" s="3"/>
      <c r="P639" s="3"/>
    </row>
    <row r="640" spans="12:16" ht="39" customHeight="1" x14ac:dyDescent="0.25">
      <c r="L640" s="3"/>
      <c r="P640" s="3"/>
    </row>
    <row r="641" spans="12:16" ht="39" customHeight="1" x14ac:dyDescent="0.25">
      <c r="L641" s="3"/>
      <c r="P641" s="3"/>
    </row>
    <row r="642" spans="12:16" ht="39" customHeight="1" x14ac:dyDescent="0.25">
      <c r="L642" s="3"/>
      <c r="P642" s="3"/>
    </row>
    <row r="643" spans="12:16" ht="39" customHeight="1" x14ac:dyDescent="0.25">
      <c r="L643" s="3"/>
      <c r="P643" s="3"/>
    </row>
    <row r="644" spans="12:16" ht="39" customHeight="1" x14ac:dyDescent="0.25">
      <c r="L644" s="3"/>
      <c r="P644" s="3"/>
    </row>
    <row r="645" spans="12:16" ht="39" customHeight="1" x14ac:dyDescent="0.25">
      <c r="L645" s="3"/>
      <c r="P645" s="3"/>
    </row>
    <row r="646" spans="12:16" ht="39" customHeight="1" x14ac:dyDescent="0.25">
      <c r="L646" s="3"/>
      <c r="P646" s="3"/>
    </row>
    <row r="647" spans="12:16" ht="39" customHeight="1" x14ac:dyDescent="0.25">
      <c r="L647" s="3"/>
      <c r="P647" s="3"/>
    </row>
    <row r="648" spans="12:16" ht="39" customHeight="1" x14ac:dyDescent="0.25">
      <c r="L648" s="3"/>
      <c r="P648" s="3"/>
    </row>
    <row r="649" spans="12:16" ht="39" customHeight="1" x14ac:dyDescent="0.25">
      <c r="L649" s="3"/>
      <c r="P649" s="3"/>
    </row>
    <row r="650" spans="12:16" ht="39" customHeight="1" x14ac:dyDescent="0.25">
      <c r="L650" s="3"/>
      <c r="P650" s="3"/>
    </row>
    <row r="651" spans="12:16" ht="39" customHeight="1" x14ac:dyDescent="0.25">
      <c r="L651" s="3"/>
      <c r="P651" s="3"/>
    </row>
    <row r="652" spans="12:16" ht="39" customHeight="1" x14ac:dyDescent="0.25">
      <c r="L652" s="3"/>
      <c r="P652" s="3"/>
    </row>
    <row r="653" spans="12:16" ht="39" customHeight="1" x14ac:dyDescent="0.25">
      <c r="L653" s="3"/>
      <c r="P653" s="3"/>
    </row>
    <row r="654" spans="12:16" ht="39" customHeight="1" x14ac:dyDescent="0.25">
      <c r="L654" s="3"/>
      <c r="P654" s="3"/>
    </row>
    <row r="655" spans="12:16" ht="39" customHeight="1" x14ac:dyDescent="0.25">
      <c r="L655" s="3"/>
      <c r="P655" s="3"/>
    </row>
    <row r="656" spans="12:16" ht="39" customHeight="1" x14ac:dyDescent="0.25">
      <c r="L656" s="3"/>
      <c r="P656" s="3"/>
    </row>
    <row r="657" spans="12:16" ht="39" customHeight="1" x14ac:dyDescent="0.25">
      <c r="L657" s="3"/>
      <c r="P657" s="3"/>
    </row>
    <row r="658" spans="12:16" ht="39" customHeight="1" x14ac:dyDescent="0.25">
      <c r="L658" s="3"/>
      <c r="P658" s="3"/>
    </row>
    <row r="659" spans="12:16" ht="39" customHeight="1" x14ac:dyDescent="0.25">
      <c r="L659" s="3"/>
      <c r="P659" s="3"/>
    </row>
    <row r="660" spans="12:16" ht="39" customHeight="1" x14ac:dyDescent="0.25">
      <c r="L660" s="3"/>
      <c r="P660" s="3"/>
    </row>
    <row r="661" spans="12:16" ht="39" customHeight="1" x14ac:dyDescent="0.25">
      <c r="L661" s="3"/>
      <c r="P661" s="3"/>
    </row>
    <row r="662" spans="12:16" ht="39" customHeight="1" x14ac:dyDescent="0.25">
      <c r="L662" s="3"/>
      <c r="P662" s="3"/>
    </row>
    <row r="663" spans="12:16" ht="39" customHeight="1" x14ac:dyDescent="0.25">
      <c r="L663" s="3"/>
      <c r="P663" s="3"/>
    </row>
    <row r="664" spans="12:16" ht="39" customHeight="1" x14ac:dyDescent="0.25">
      <c r="L664" s="3"/>
      <c r="P664" s="3"/>
    </row>
    <row r="665" spans="12:16" ht="39" customHeight="1" x14ac:dyDescent="0.25">
      <c r="L665" s="3"/>
      <c r="P665" s="3"/>
    </row>
    <row r="666" spans="12:16" ht="39" customHeight="1" x14ac:dyDescent="0.25">
      <c r="L666" s="3"/>
      <c r="P666" s="3"/>
    </row>
    <row r="667" spans="12:16" ht="39" customHeight="1" x14ac:dyDescent="0.25">
      <c r="L667" s="3"/>
      <c r="P667" s="3"/>
    </row>
    <row r="668" spans="12:16" ht="39" customHeight="1" x14ac:dyDescent="0.25">
      <c r="L668" s="3"/>
      <c r="P668" s="3"/>
    </row>
    <row r="669" spans="12:16" ht="39" customHeight="1" x14ac:dyDescent="0.25">
      <c r="L669" s="3"/>
      <c r="P669" s="3"/>
    </row>
    <row r="670" spans="12:16" ht="39" customHeight="1" x14ac:dyDescent="0.25">
      <c r="L670" s="3"/>
      <c r="P670" s="3"/>
    </row>
    <row r="671" spans="12:16" ht="39" customHeight="1" x14ac:dyDescent="0.25">
      <c r="L671" s="3"/>
      <c r="P671" s="3"/>
    </row>
    <row r="672" spans="12:16" ht="39" customHeight="1" x14ac:dyDescent="0.25">
      <c r="L672" s="3"/>
      <c r="P672" s="3"/>
    </row>
    <row r="673" spans="12:16" ht="39" customHeight="1" x14ac:dyDescent="0.25">
      <c r="L673" s="3"/>
      <c r="P673" s="3"/>
    </row>
    <row r="674" spans="12:16" ht="39" customHeight="1" x14ac:dyDescent="0.25">
      <c r="L674" s="3"/>
      <c r="P674" s="3"/>
    </row>
    <row r="675" spans="12:16" ht="39" customHeight="1" x14ac:dyDescent="0.25">
      <c r="L675" s="3"/>
      <c r="P675" s="3"/>
    </row>
    <row r="676" spans="12:16" ht="39" customHeight="1" x14ac:dyDescent="0.25">
      <c r="L676" s="3"/>
      <c r="P676" s="3"/>
    </row>
    <row r="677" spans="12:16" ht="39" customHeight="1" x14ac:dyDescent="0.25">
      <c r="L677" s="3"/>
      <c r="P677" s="3"/>
    </row>
    <row r="678" spans="12:16" ht="39" customHeight="1" x14ac:dyDescent="0.25">
      <c r="L678" s="3"/>
      <c r="P678" s="3"/>
    </row>
    <row r="679" spans="12:16" ht="39" customHeight="1" x14ac:dyDescent="0.25">
      <c r="L679" s="3"/>
      <c r="P679" s="3"/>
    </row>
    <row r="680" spans="12:16" ht="39" customHeight="1" x14ac:dyDescent="0.25">
      <c r="L680" s="3"/>
      <c r="P680" s="3"/>
    </row>
    <row r="681" spans="12:16" ht="39" customHeight="1" x14ac:dyDescent="0.25">
      <c r="L681" s="3"/>
      <c r="P681" s="3"/>
    </row>
    <row r="682" spans="12:16" ht="39" customHeight="1" x14ac:dyDescent="0.25">
      <c r="L682" s="3"/>
      <c r="P682" s="3"/>
    </row>
    <row r="683" spans="12:16" ht="39" customHeight="1" x14ac:dyDescent="0.25">
      <c r="L683" s="3"/>
      <c r="P683" s="3"/>
    </row>
    <row r="684" spans="12:16" ht="39" customHeight="1" x14ac:dyDescent="0.25">
      <c r="L684" s="3"/>
      <c r="P684" s="3"/>
    </row>
    <row r="685" spans="12:16" ht="39" customHeight="1" x14ac:dyDescent="0.25">
      <c r="L685" s="3"/>
      <c r="P685" s="3"/>
    </row>
    <row r="686" spans="12:16" ht="39" customHeight="1" x14ac:dyDescent="0.25">
      <c r="L686" s="3"/>
      <c r="P686" s="3"/>
    </row>
    <row r="687" spans="12:16" ht="39" customHeight="1" x14ac:dyDescent="0.25">
      <c r="L687" s="3"/>
      <c r="P687" s="3"/>
    </row>
    <row r="688" spans="12:16" ht="39" customHeight="1" x14ac:dyDescent="0.25">
      <c r="L688" s="3"/>
      <c r="P688" s="3"/>
    </row>
    <row r="689" spans="12:16" ht="39" customHeight="1" x14ac:dyDescent="0.25">
      <c r="L689" s="3"/>
      <c r="P689" s="3"/>
    </row>
    <row r="690" spans="12:16" ht="39" customHeight="1" x14ac:dyDescent="0.25">
      <c r="L690" s="3"/>
      <c r="P690" s="3"/>
    </row>
    <row r="691" spans="12:16" ht="39" customHeight="1" x14ac:dyDescent="0.25">
      <c r="L691" s="3"/>
      <c r="P691" s="3"/>
    </row>
    <row r="692" spans="12:16" ht="39" customHeight="1" x14ac:dyDescent="0.25">
      <c r="L692" s="3"/>
      <c r="P692" s="3"/>
    </row>
    <row r="693" spans="12:16" ht="39" customHeight="1" x14ac:dyDescent="0.25">
      <c r="L693" s="3"/>
      <c r="P693" s="3"/>
    </row>
    <row r="694" spans="12:16" ht="39" customHeight="1" x14ac:dyDescent="0.25">
      <c r="L694" s="3"/>
      <c r="P694" s="3"/>
    </row>
    <row r="695" spans="12:16" ht="39" customHeight="1" x14ac:dyDescent="0.25">
      <c r="L695" s="3"/>
      <c r="P695" s="3"/>
    </row>
    <row r="696" spans="12:16" ht="39" customHeight="1" x14ac:dyDescent="0.25">
      <c r="L696" s="3"/>
      <c r="P696" s="3"/>
    </row>
    <row r="697" spans="12:16" ht="39" customHeight="1" x14ac:dyDescent="0.25">
      <c r="L697" s="3"/>
      <c r="P697" s="3"/>
    </row>
    <row r="698" spans="12:16" ht="39" customHeight="1" x14ac:dyDescent="0.25">
      <c r="L698" s="3"/>
      <c r="P698" s="3"/>
    </row>
    <row r="699" spans="12:16" ht="39" customHeight="1" x14ac:dyDescent="0.25">
      <c r="L699" s="3"/>
      <c r="P699" s="3"/>
    </row>
    <row r="700" spans="12:16" ht="39" customHeight="1" x14ac:dyDescent="0.25">
      <c r="L700" s="3"/>
      <c r="P700" s="3"/>
    </row>
    <row r="701" spans="12:16" ht="39" customHeight="1" x14ac:dyDescent="0.25">
      <c r="L701" s="3"/>
      <c r="P701" s="3"/>
    </row>
    <row r="702" spans="12:16" ht="39" customHeight="1" x14ac:dyDescent="0.25">
      <c r="L702" s="3"/>
      <c r="P702" s="3"/>
    </row>
    <row r="703" spans="12:16" ht="39" customHeight="1" x14ac:dyDescent="0.25">
      <c r="L703" s="3"/>
      <c r="P703" s="3"/>
    </row>
    <row r="704" spans="12:16" ht="39" customHeight="1" x14ac:dyDescent="0.25">
      <c r="L704" s="3"/>
      <c r="P704" s="3"/>
    </row>
    <row r="705" spans="12:16" ht="39" customHeight="1" x14ac:dyDescent="0.25">
      <c r="L705" s="3"/>
      <c r="P705" s="3"/>
    </row>
    <row r="706" spans="12:16" ht="39" customHeight="1" x14ac:dyDescent="0.25">
      <c r="L706" s="3"/>
      <c r="P706" s="3"/>
    </row>
    <row r="707" spans="12:16" ht="39" customHeight="1" x14ac:dyDescent="0.25">
      <c r="L707" s="3"/>
      <c r="P707" s="3"/>
    </row>
    <row r="708" spans="12:16" ht="39" customHeight="1" x14ac:dyDescent="0.25">
      <c r="L708" s="3"/>
      <c r="P708" s="3"/>
    </row>
    <row r="709" spans="12:16" ht="39" customHeight="1" x14ac:dyDescent="0.25">
      <c r="L709" s="3"/>
      <c r="P709" s="3"/>
    </row>
    <row r="710" spans="12:16" ht="39" customHeight="1" x14ac:dyDescent="0.25">
      <c r="L710" s="3"/>
      <c r="P710" s="3"/>
    </row>
    <row r="711" spans="12:16" ht="39" customHeight="1" x14ac:dyDescent="0.25">
      <c r="L711" s="3"/>
      <c r="P711" s="3"/>
    </row>
    <row r="712" spans="12:16" ht="39" customHeight="1" x14ac:dyDescent="0.25">
      <c r="L712" s="3"/>
      <c r="P712" s="3"/>
    </row>
    <row r="713" spans="12:16" ht="39" customHeight="1" x14ac:dyDescent="0.25">
      <c r="L713" s="3"/>
      <c r="P713" s="3"/>
    </row>
    <row r="714" spans="12:16" ht="39" customHeight="1" x14ac:dyDescent="0.25">
      <c r="L714" s="3"/>
      <c r="P714" s="3"/>
    </row>
    <row r="715" spans="12:16" ht="39" customHeight="1" x14ac:dyDescent="0.25">
      <c r="L715" s="3"/>
      <c r="P715" s="3"/>
    </row>
    <row r="716" spans="12:16" ht="39" customHeight="1" x14ac:dyDescent="0.25">
      <c r="L716" s="3"/>
      <c r="P716" s="3"/>
    </row>
    <row r="717" spans="12:16" ht="39" customHeight="1" x14ac:dyDescent="0.25">
      <c r="L717" s="3"/>
      <c r="P717" s="3"/>
    </row>
    <row r="718" spans="12:16" ht="39" customHeight="1" x14ac:dyDescent="0.25">
      <c r="L718" s="3"/>
      <c r="P718" s="3"/>
    </row>
    <row r="719" spans="12:16" ht="39" customHeight="1" x14ac:dyDescent="0.25">
      <c r="L719" s="3"/>
      <c r="P719" s="3"/>
    </row>
    <row r="720" spans="12:16" ht="39" customHeight="1" x14ac:dyDescent="0.25">
      <c r="L720" s="3"/>
      <c r="P720" s="3"/>
    </row>
    <row r="721" spans="12:16" ht="39" customHeight="1" x14ac:dyDescent="0.25">
      <c r="L721" s="3"/>
      <c r="P721" s="3"/>
    </row>
    <row r="722" spans="12:16" ht="39" customHeight="1" x14ac:dyDescent="0.25">
      <c r="L722" s="3"/>
      <c r="P722" s="3"/>
    </row>
    <row r="723" spans="12:16" ht="39" customHeight="1" x14ac:dyDescent="0.25">
      <c r="L723" s="3"/>
      <c r="P723" s="3"/>
    </row>
    <row r="724" spans="12:16" ht="39" customHeight="1" x14ac:dyDescent="0.25">
      <c r="L724" s="3"/>
      <c r="P724" s="3"/>
    </row>
    <row r="725" spans="12:16" ht="39" customHeight="1" x14ac:dyDescent="0.25">
      <c r="L725" s="3"/>
      <c r="P725" s="3"/>
    </row>
    <row r="726" spans="12:16" ht="39" customHeight="1" x14ac:dyDescent="0.25">
      <c r="L726" s="3"/>
      <c r="P726" s="3"/>
    </row>
    <row r="727" spans="12:16" ht="39" customHeight="1" x14ac:dyDescent="0.25">
      <c r="L727" s="3"/>
      <c r="P727" s="3"/>
    </row>
    <row r="728" spans="12:16" ht="39" customHeight="1" x14ac:dyDescent="0.25">
      <c r="L728" s="3"/>
      <c r="P728" s="3"/>
    </row>
    <row r="729" spans="12:16" ht="39" customHeight="1" x14ac:dyDescent="0.25">
      <c r="L729" s="3"/>
      <c r="P729" s="3"/>
    </row>
    <row r="730" spans="12:16" ht="39" customHeight="1" x14ac:dyDescent="0.25">
      <c r="L730" s="3"/>
      <c r="P730" s="3"/>
    </row>
    <row r="731" spans="12:16" ht="39" customHeight="1" x14ac:dyDescent="0.25">
      <c r="L731" s="3"/>
      <c r="P731" s="3"/>
    </row>
    <row r="732" spans="12:16" ht="39" customHeight="1" x14ac:dyDescent="0.25">
      <c r="L732" s="3"/>
      <c r="P732" s="3"/>
    </row>
    <row r="733" spans="12:16" ht="39" customHeight="1" x14ac:dyDescent="0.25">
      <c r="L733" s="3"/>
      <c r="P733" s="3"/>
    </row>
    <row r="734" spans="12:16" ht="39" customHeight="1" x14ac:dyDescent="0.25">
      <c r="L734" s="3"/>
      <c r="P734" s="3"/>
    </row>
    <row r="735" spans="12:16" ht="39" customHeight="1" x14ac:dyDescent="0.25">
      <c r="L735" s="3"/>
      <c r="P735" s="3"/>
    </row>
    <row r="736" spans="12:16" ht="39" customHeight="1" x14ac:dyDescent="0.25">
      <c r="L736" s="3"/>
      <c r="P736" s="3"/>
    </row>
    <row r="737" spans="12:16" ht="39" customHeight="1" x14ac:dyDescent="0.25">
      <c r="L737" s="3"/>
      <c r="P737" s="3"/>
    </row>
    <row r="738" spans="12:16" ht="39" customHeight="1" x14ac:dyDescent="0.25">
      <c r="L738" s="3"/>
      <c r="P738" s="3"/>
    </row>
    <row r="739" spans="12:16" ht="39" customHeight="1" x14ac:dyDescent="0.25">
      <c r="L739" s="3"/>
      <c r="P739" s="3"/>
    </row>
    <row r="740" spans="12:16" ht="39" customHeight="1" x14ac:dyDescent="0.25">
      <c r="L740" s="3"/>
      <c r="P740" s="3"/>
    </row>
    <row r="741" spans="12:16" ht="39" customHeight="1" x14ac:dyDescent="0.25">
      <c r="L741" s="3"/>
      <c r="P741" s="3"/>
    </row>
    <row r="742" spans="12:16" ht="39" customHeight="1" x14ac:dyDescent="0.25">
      <c r="L742" s="3"/>
      <c r="P742" s="3"/>
    </row>
    <row r="743" spans="12:16" ht="39" customHeight="1" x14ac:dyDescent="0.25">
      <c r="L743" s="3"/>
      <c r="P743" s="3"/>
    </row>
    <row r="744" spans="12:16" ht="39" customHeight="1" x14ac:dyDescent="0.25">
      <c r="L744" s="3"/>
      <c r="P744" s="3"/>
    </row>
    <row r="745" spans="12:16" ht="39" customHeight="1" x14ac:dyDescent="0.25">
      <c r="L745" s="3"/>
      <c r="P745" s="3"/>
    </row>
    <row r="746" spans="12:16" ht="39" customHeight="1" x14ac:dyDescent="0.25">
      <c r="L746" s="3"/>
      <c r="P746" s="3"/>
    </row>
    <row r="747" spans="12:16" ht="39" customHeight="1" x14ac:dyDescent="0.25">
      <c r="L747" s="3"/>
      <c r="P747" s="3"/>
    </row>
    <row r="748" spans="12:16" ht="39" customHeight="1" x14ac:dyDescent="0.25">
      <c r="L748" s="3"/>
      <c r="P748" s="3"/>
    </row>
    <row r="749" spans="12:16" ht="39" customHeight="1" x14ac:dyDescent="0.25">
      <c r="L749" s="3"/>
      <c r="P749" s="3"/>
    </row>
    <row r="750" spans="12:16" ht="39" customHeight="1" x14ac:dyDescent="0.25">
      <c r="L750" s="3"/>
      <c r="P750" s="3"/>
    </row>
    <row r="751" spans="12:16" ht="39" customHeight="1" x14ac:dyDescent="0.25">
      <c r="L751" s="3"/>
      <c r="P751" s="3"/>
    </row>
    <row r="752" spans="12:16" ht="39" customHeight="1" x14ac:dyDescent="0.25">
      <c r="L752" s="3"/>
      <c r="P752" s="3"/>
    </row>
    <row r="753" spans="12:16" ht="39" customHeight="1" x14ac:dyDescent="0.25">
      <c r="L753" s="3"/>
      <c r="P753" s="3"/>
    </row>
    <row r="754" spans="12:16" ht="39" customHeight="1" x14ac:dyDescent="0.25">
      <c r="L754" s="3"/>
      <c r="P754" s="3"/>
    </row>
    <row r="755" spans="12:16" ht="39" customHeight="1" x14ac:dyDescent="0.25">
      <c r="L755" s="3"/>
      <c r="P755" s="3"/>
    </row>
    <row r="756" spans="12:16" ht="39" customHeight="1" x14ac:dyDescent="0.25">
      <c r="L756" s="3"/>
      <c r="P756" s="3"/>
    </row>
    <row r="757" spans="12:16" ht="39" customHeight="1" x14ac:dyDescent="0.25">
      <c r="L757" s="3"/>
      <c r="P757" s="3"/>
    </row>
    <row r="758" spans="12:16" ht="39" customHeight="1" x14ac:dyDescent="0.25">
      <c r="L758" s="3"/>
      <c r="P758" s="3"/>
    </row>
    <row r="759" spans="12:16" ht="39" customHeight="1" x14ac:dyDescent="0.25">
      <c r="L759" s="3"/>
      <c r="P759" s="3"/>
    </row>
    <row r="760" spans="12:16" ht="39" customHeight="1" x14ac:dyDescent="0.25">
      <c r="L760" s="3"/>
      <c r="P760" s="3"/>
    </row>
    <row r="761" spans="12:16" ht="39" customHeight="1" x14ac:dyDescent="0.25">
      <c r="L761" s="3"/>
      <c r="P761" s="3"/>
    </row>
    <row r="762" spans="12:16" ht="39" customHeight="1" x14ac:dyDescent="0.25">
      <c r="L762" s="3"/>
      <c r="P762" s="3"/>
    </row>
    <row r="763" spans="12:16" ht="39" customHeight="1" x14ac:dyDescent="0.25">
      <c r="L763" s="3"/>
      <c r="P763" s="3"/>
    </row>
    <row r="764" spans="12:16" ht="39" customHeight="1" x14ac:dyDescent="0.25">
      <c r="L764" s="3"/>
      <c r="P764" s="3"/>
    </row>
    <row r="765" spans="12:16" ht="39" customHeight="1" x14ac:dyDescent="0.25">
      <c r="L765" s="3"/>
      <c r="P765" s="3"/>
    </row>
    <row r="766" spans="12:16" ht="39" customHeight="1" x14ac:dyDescent="0.25">
      <c r="L766" s="3"/>
      <c r="P766" s="3"/>
    </row>
    <row r="767" spans="12:16" ht="39" customHeight="1" x14ac:dyDescent="0.25">
      <c r="L767" s="3"/>
      <c r="P767" s="3"/>
    </row>
    <row r="768" spans="12:16" ht="39" customHeight="1" x14ac:dyDescent="0.25">
      <c r="L768" s="3"/>
      <c r="P768" s="3"/>
    </row>
    <row r="769" spans="12:16" ht="39" customHeight="1" x14ac:dyDescent="0.25">
      <c r="L769" s="3"/>
      <c r="P769" s="3"/>
    </row>
    <row r="770" spans="12:16" ht="39" customHeight="1" x14ac:dyDescent="0.25">
      <c r="L770" s="3"/>
      <c r="P770" s="3"/>
    </row>
    <row r="771" spans="12:16" ht="39" customHeight="1" x14ac:dyDescent="0.25">
      <c r="L771" s="3"/>
      <c r="P771" s="3"/>
    </row>
    <row r="772" spans="12:16" ht="39" customHeight="1" x14ac:dyDescent="0.25">
      <c r="L772" s="3"/>
      <c r="P772" s="3"/>
    </row>
    <row r="773" spans="12:16" ht="39" customHeight="1" x14ac:dyDescent="0.25">
      <c r="L773" s="3"/>
      <c r="P773" s="3"/>
    </row>
    <row r="774" spans="12:16" ht="39" customHeight="1" x14ac:dyDescent="0.25">
      <c r="L774" s="3"/>
      <c r="P774" s="3"/>
    </row>
    <row r="775" spans="12:16" ht="39" customHeight="1" x14ac:dyDescent="0.25">
      <c r="L775" s="3"/>
      <c r="P775" s="3"/>
    </row>
    <row r="776" spans="12:16" ht="39" customHeight="1" x14ac:dyDescent="0.25">
      <c r="L776" s="3"/>
      <c r="P776" s="3"/>
    </row>
    <row r="777" spans="12:16" ht="39" customHeight="1" x14ac:dyDescent="0.25">
      <c r="L777" s="3"/>
      <c r="P777" s="3"/>
    </row>
    <row r="778" spans="12:16" ht="39" customHeight="1" x14ac:dyDescent="0.25">
      <c r="L778" s="3"/>
      <c r="P778" s="3"/>
    </row>
    <row r="779" spans="12:16" ht="39" customHeight="1" x14ac:dyDescent="0.25">
      <c r="L779" s="3"/>
      <c r="P779" s="3"/>
    </row>
    <row r="780" spans="12:16" ht="39" customHeight="1" x14ac:dyDescent="0.25">
      <c r="L780" s="3"/>
      <c r="P780" s="3"/>
    </row>
    <row r="781" spans="12:16" ht="39" customHeight="1" x14ac:dyDescent="0.25">
      <c r="L781" s="3"/>
      <c r="P781" s="3"/>
    </row>
    <row r="782" spans="12:16" ht="39" customHeight="1" x14ac:dyDescent="0.25">
      <c r="L782" s="3"/>
      <c r="P782" s="3"/>
    </row>
    <row r="783" spans="12:16" ht="39" customHeight="1" x14ac:dyDescent="0.25">
      <c r="L783" s="3"/>
      <c r="P783" s="3"/>
    </row>
    <row r="784" spans="12:16" ht="39" customHeight="1" x14ac:dyDescent="0.25">
      <c r="L784" s="3"/>
      <c r="P784" s="3"/>
    </row>
    <row r="785" spans="12:16" ht="39" customHeight="1" x14ac:dyDescent="0.25">
      <c r="L785" s="3"/>
      <c r="P785" s="3"/>
    </row>
    <row r="786" spans="12:16" ht="39" customHeight="1" x14ac:dyDescent="0.25">
      <c r="L786" s="3"/>
      <c r="P786" s="3"/>
    </row>
    <row r="787" spans="12:16" ht="39" customHeight="1" x14ac:dyDescent="0.25">
      <c r="L787" s="3"/>
      <c r="P787" s="3"/>
    </row>
    <row r="788" spans="12:16" ht="39" customHeight="1" x14ac:dyDescent="0.25">
      <c r="L788" s="3"/>
      <c r="P788" s="3"/>
    </row>
    <row r="789" spans="12:16" ht="39" customHeight="1" x14ac:dyDescent="0.25">
      <c r="L789" s="3"/>
      <c r="P789" s="3"/>
    </row>
    <row r="790" spans="12:16" ht="39" customHeight="1" x14ac:dyDescent="0.25">
      <c r="L790" s="3"/>
      <c r="P790" s="3"/>
    </row>
    <row r="791" spans="12:16" ht="39" customHeight="1" x14ac:dyDescent="0.25">
      <c r="L791" s="3"/>
      <c r="P791" s="3"/>
    </row>
    <row r="792" spans="12:16" ht="39" customHeight="1" x14ac:dyDescent="0.25">
      <c r="L792" s="3"/>
      <c r="P792" s="3"/>
    </row>
    <row r="793" spans="12:16" ht="39" customHeight="1" x14ac:dyDescent="0.25">
      <c r="L793" s="3"/>
      <c r="P793" s="3"/>
    </row>
    <row r="794" spans="12:16" ht="39" customHeight="1" x14ac:dyDescent="0.25">
      <c r="L794" s="3"/>
      <c r="P794" s="3"/>
    </row>
    <row r="795" spans="12:16" ht="39" customHeight="1" x14ac:dyDescent="0.25">
      <c r="L795" s="3"/>
      <c r="P795" s="3"/>
    </row>
    <row r="796" spans="12:16" ht="39" customHeight="1" x14ac:dyDescent="0.25">
      <c r="L796" s="3"/>
      <c r="P796" s="3"/>
    </row>
    <row r="797" spans="12:16" ht="39" customHeight="1" x14ac:dyDescent="0.25">
      <c r="L797" s="3"/>
      <c r="P797" s="3"/>
    </row>
    <row r="798" spans="12:16" ht="39" customHeight="1" x14ac:dyDescent="0.25">
      <c r="L798" s="3"/>
      <c r="P798" s="3"/>
    </row>
    <row r="799" spans="12:16" ht="39" customHeight="1" x14ac:dyDescent="0.25">
      <c r="L799" s="3"/>
      <c r="P799" s="3"/>
    </row>
    <row r="800" spans="12:16" ht="39" customHeight="1" x14ac:dyDescent="0.25">
      <c r="L800" s="3"/>
      <c r="P800" s="3"/>
    </row>
    <row r="801" spans="12:16" ht="39" customHeight="1" x14ac:dyDescent="0.25">
      <c r="L801" s="3"/>
      <c r="P801" s="3"/>
    </row>
    <row r="802" spans="12:16" ht="39" customHeight="1" x14ac:dyDescent="0.25">
      <c r="L802" s="3"/>
      <c r="P802" s="3"/>
    </row>
    <row r="803" spans="12:16" ht="39" customHeight="1" x14ac:dyDescent="0.25">
      <c r="L803" s="3"/>
      <c r="P803" s="3"/>
    </row>
    <row r="804" spans="12:16" ht="39" customHeight="1" x14ac:dyDescent="0.25">
      <c r="L804" s="3"/>
      <c r="P804" s="3"/>
    </row>
    <row r="805" spans="12:16" ht="39" customHeight="1" x14ac:dyDescent="0.25">
      <c r="L805" s="3"/>
      <c r="P805" s="3"/>
    </row>
    <row r="806" spans="12:16" ht="39" customHeight="1" x14ac:dyDescent="0.25">
      <c r="L806" s="3"/>
      <c r="P806" s="3"/>
    </row>
    <row r="807" spans="12:16" ht="39" customHeight="1" x14ac:dyDescent="0.25">
      <c r="L807" s="3"/>
      <c r="P807" s="3"/>
    </row>
    <row r="808" spans="12:16" ht="39" customHeight="1" x14ac:dyDescent="0.25">
      <c r="L808" s="3"/>
      <c r="P808" s="3"/>
    </row>
    <row r="809" spans="12:16" ht="39" customHeight="1" x14ac:dyDescent="0.25">
      <c r="L809" s="3"/>
      <c r="P809" s="3"/>
    </row>
    <row r="810" spans="12:16" ht="39" customHeight="1" x14ac:dyDescent="0.25">
      <c r="L810" s="3"/>
      <c r="P810" s="3"/>
    </row>
    <row r="811" spans="12:16" ht="39" customHeight="1" x14ac:dyDescent="0.25">
      <c r="L811" s="3"/>
      <c r="P811" s="3"/>
    </row>
    <row r="812" spans="12:16" ht="39" customHeight="1" x14ac:dyDescent="0.25">
      <c r="L812" s="3"/>
      <c r="P812" s="3"/>
    </row>
    <row r="813" spans="12:16" ht="39" customHeight="1" x14ac:dyDescent="0.25">
      <c r="L813" s="3"/>
      <c r="P813" s="3"/>
    </row>
    <row r="814" spans="12:16" ht="39" customHeight="1" x14ac:dyDescent="0.25">
      <c r="L814" s="3"/>
      <c r="P814" s="3"/>
    </row>
    <row r="815" spans="12:16" ht="39" customHeight="1" x14ac:dyDescent="0.25">
      <c r="L815" s="3"/>
      <c r="P815" s="3"/>
    </row>
    <row r="816" spans="12:16" ht="39" customHeight="1" x14ac:dyDescent="0.25">
      <c r="L816" s="3"/>
      <c r="P816" s="3"/>
    </row>
    <row r="817" spans="12:16" ht="39" customHeight="1" x14ac:dyDescent="0.25">
      <c r="L817" s="3"/>
      <c r="P817" s="3"/>
    </row>
    <row r="818" spans="12:16" ht="39" customHeight="1" x14ac:dyDescent="0.25">
      <c r="L818" s="3"/>
      <c r="P818" s="3"/>
    </row>
    <row r="819" spans="12:16" ht="39" customHeight="1" x14ac:dyDescent="0.25">
      <c r="L819" s="3"/>
      <c r="P819" s="3"/>
    </row>
    <row r="820" spans="12:16" ht="39" customHeight="1" x14ac:dyDescent="0.25">
      <c r="L820" s="3"/>
      <c r="P820" s="3"/>
    </row>
    <row r="821" spans="12:16" ht="39" customHeight="1" x14ac:dyDescent="0.25">
      <c r="L821" s="3"/>
      <c r="P821" s="3"/>
    </row>
    <row r="822" spans="12:16" ht="39" customHeight="1" x14ac:dyDescent="0.25">
      <c r="L822" s="3"/>
      <c r="P822" s="3"/>
    </row>
    <row r="823" spans="12:16" ht="39" customHeight="1" x14ac:dyDescent="0.25">
      <c r="L823" s="3"/>
      <c r="P823" s="3"/>
    </row>
    <row r="824" spans="12:16" ht="39" customHeight="1" x14ac:dyDescent="0.25">
      <c r="L824" s="3"/>
      <c r="P824" s="3"/>
    </row>
    <row r="825" spans="12:16" ht="39" customHeight="1" x14ac:dyDescent="0.25">
      <c r="L825" s="3"/>
      <c r="P825" s="3"/>
    </row>
    <row r="826" spans="12:16" ht="39" customHeight="1" x14ac:dyDescent="0.25">
      <c r="L826" s="3"/>
      <c r="P826" s="3"/>
    </row>
    <row r="827" spans="12:16" ht="39" customHeight="1" x14ac:dyDescent="0.25">
      <c r="L827" s="3"/>
      <c r="P827" s="3"/>
    </row>
    <row r="828" spans="12:16" ht="39" customHeight="1" x14ac:dyDescent="0.25">
      <c r="L828" s="3"/>
      <c r="P828" s="3"/>
    </row>
    <row r="829" spans="12:16" ht="39" customHeight="1" x14ac:dyDescent="0.25">
      <c r="L829" s="3"/>
      <c r="P829" s="3"/>
    </row>
    <row r="830" spans="12:16" ht="39" customHeight="1" x14ac:dyDescent="0.25">
      <c r="L830" s="3"/>
      <c r="P830" s="3"/>
    </row>
    <row r="831" spans="12:16" ht="39" customHeight="1" x14ac:dyDescent="0.25">
      <c r="L831" s="3"/>
      <c r="P831" s="3"/>
    </row>
    <row r="832" spans="12:16" ht="39" customHeight="1" x14ac:dyDescent="0.25">
      <c r="L832" s="3"/>
      <c r="P832" s="3"/>
    </row>
    <row r="833" spans="12:16" ht="39" customHeight="1" x14ac:dyDescent="0.25">
      <c r="L833" s="3"/>
      <c r="P833" s="3"/>
    </row>
    <row r="834" spans="12:16" ht="39" customHeight="1" x14ac:dyDescent="0.25">
      <c r="L834" s="3"/>
      <c r="P834" s="3"/>
    </row>
    <row r="835" spans="12:16" ht="39" customHeight="1" x14ac:dyDescent="0.25">
      <c r="L835" s="3"/>
      <c r="P835" s="3"/>
    </row>
    <row r="836" spans="12:16" ht="39" customHeight="1" x14ac:dyDescent="0.25">
      <c r="L836" s="3"/>
      <c r="P836" s="3"/>
    </row>
    <row r="837" spans="12:16" ht="39" customHeight="1" x14ac:dyDescent="0.25">
      <c r="L837" s="3"/>
      <c r="P837" s="3"/>
    </row>
    <row r="838" spans="12:16" ht="39" customHeight="1" x14ac:dyDescent="0.25">
      <c r="L838" s="3"/>
      <c r="P838" s="3"/>
    </row>
    <row r="839" spans="12:16" ht="39" customHeight="1" x14ac:dyDescent="0.25">
      <c r="L839" s="3"/>
      <c r="P839" s="3"/>
    </row>
    <row r="840" spans="12:16" ht="39" customHeight="1" x14ac:dyDescent="0.25">
      <c r="L840" s="3"/>
      <c r="P840" s="3"/>
    </row>
    <row r="841" spans="12:16" ht="39" customHeight="1" x14ac:dyDescent="0.25">
      <c r="L841" s="3"/>
      <c r="P841" s="3"/>
    </row>
    <row r="842" spans="12:16" ht="39" customHeight="1" x14ac:dyDescent="0.25">
      <c r="L842" s="3"/>
      <c r="P842" s="3"/>
    </row>
    <row r="843" spans="12:16" ht="39" customHeight="1" x14ac:dyDescent="0.25">
      <c r="L843" s="3"/>
      <c r="P843" s="3"/>
    </row>
    <row r="844" spans="12:16" ht="39" customHeight="1" x14ac:dyDescent="0.25">
      <c r="L844" s="3"/>
      <c r="P844" s="3"/>
    </row>
    <row r="845" spans="12:16" ht="39" customHeight="1" x14ac:dyDescent="0.25">
      <c r="L845" s="3"/>
      <c r="P845" s="3"/>
    </row>
    <row r="846" spans="12:16" ht="39" customHeight="1" x14ac:dyDescent="0.25">
      <c r="L846" s="3"/>
      <c r="P846" s="3"/>
    </row>
    <row r="847" spans="12:16" ht="39" customHeight="1" x14ac:dyDescent="0.25">
      <c r="L847" s="3"/>
      <c r="P847" s="3"/>
    </row>
    <row r="848" spans="12:16" ht="39" customHeight="1" x14ac:dyDescent="0.25">
      <c r="L848" s="3"/>
      <c r="P848" s="3"/>
    </row>
    <row r="849" spans="12:16" ht="39" customHeight="1" x14ac:dyDescent="0.25">
      <c r="L849" s="3"/>
      <c r="P849" s="3"/>
    </row>
    <row r="850" spans="12:16" ht="39" customHeight="1" x14ac:dyDescent="0.25">
      <c r="L850" s="3"/>
      <c r="P850" s="3"/>
    </row>
    <row r="851" spans="12:16" ht="39" customHeight="1" x14ac:dyDescent="0.25">
      <c r="L851" s="3"/>
      <c r="P851" s="3"/>
    </row>
    <row r="852" spans="12:16" ht="39" customHeight="1" x14ac:dyDescent="0.25">
      <c r="L852" s="3"/>
      <c r="P852" s="3"/>
    </row>
    <row r="853" spans="12:16" ht="39" customHeight="1" x14ac:dyDescent="0.25">
      <c r="L853" s="3"/>
      <c r="P853" s="3"/>
    </row>
    <row r="854" spans="12:16" ht="39" customHeight="1" x14ac:dyDescent="0.25">
      <c r="L854" s="3"/>
      <c r="P854" s="3"/>
    </row>
    <row r="855" spans="12:16" ht="39" customHeight="1" x14ac:dyDescent="0.25">
      <c r="L855" s="3"/>
      <c r="P855" s="3"/>
    </row>
    <row r="856" spans="12:16" ht="39" customHeight="1" x14ac:dyDescent="0.25">
      <c r="L856" s="3"/>
      <c r="P856" s="3"/>
    </row>
    <row r="857" spans="12:16" ht="39" customHeight="1" x14ac:dyDescent="0.25">
      <c r="L857" s="3"/>
      <c r="P857" s="3"/>
    </row>
    <row r="858" spans="12:16" ht="39" customHeight="1" x14ac:dyDescent="0.25">
      <c r="L858" s="3"/>
      <c r="P858" s="3"/>
    </row>
    <row r="859" spans="12:16" ht="39" customHeight="1" x14ac:dyDescent="0.25">
      <c r="L859" s="3"/>
      <c r="P859" s="3"/>
    </row>
    <row r="860" spans="12:16" ht="39" customHeight="1" x14ac:dyDescent="0.25">
      <c r="L860" s="3"/>
      <c r="P860" s="3"/>
    </row>
    <row r="861" spans="12:16" ht="39" customHeight="1" x14ac:dyDescent="0.25">
      <c r="L861" s="3"/>
      <c r="P861" s="3"/>
    </row>
    <row r="862" spans="12:16" ht="39" customHeight="1" x14ac:dyDescent="0.25">
      <c r="L862" s="3"/>
      <c r="P862" s="3"/>
    </row>
    <row r="863" spans="12:16" ht="39" customHeight="1" x14ac:dyDescent="0.25">
      <c r="L863" s="3"/>
      <c r="P863" s="3"/>
    </row>
    <row r="864" spans="12:16" ht="39" customHeight="1" x14ac:dyDescent="0.25">
      <c r="L864" s="3"/>
      <c r="P864" s="3"/>
    </row>
    <row r="865" spans="12:16" ht="39" customHeight="1" x14ac:dyDescent="0.25">
      <c r="L865" s="3"/>
      <c r="P865" s="3"/>
    </row>
    <row r="866" spans="12:16" ht="39" customHeight="1" x14ac:dyDescent="0.25">
      <c r="L866" s="3"/>
      <c r="P866" s="3"/>
    </row>
    <row r="867" spans="12:16" ht="39" customHeight="1" x14ac:dyDescent="0.25">
      <c r="L867" s="3"/>
      <c r="P867" s="3"/>
    </row>
    <row r="868" spans="12:16" ht="39" customHeight="1" x14ac:dyDescent="0.25">
      <c r="L868" s="3"/>
      <c r="P868" s="3"/>
    </row>
    <row r="869" spans="12:16" ht="39" customHeight="1" x14ac:dyDescent="0.25">
      <c r="L869" s="3"/>
      <c r="P869" s="3"/>
    </row>
    <row r="870" spans="12:16" ht="39" customHeight="1" x14ac:dyDescent="0.25">
      <c r="L870" s="3"/>
      <c r="P870" s="3"/>
    </row>
    <row r="871" spans="12:16" ht="39" customHeight="1" x14ac:dyDescent="0.25">
      <c r="L871" s="3"/>
      <c r="P871" s="3"/>
    </row>
    <row r="872" spans="12:16" ht="39" customHeight="1" x14ac:dyDescent="0.25">
      <c r="L872" s="3"/>
      <c r="P872" s="3"/>
    </row>
    <row r="873" spans="12:16" ht="39" customHeight="1" x14ac:dyDescent="0.25">
      <c r="L873" s="3"/>
      <c r="P873" s="3"/>
    </row>
    <row r="874" spans="12:16" ht="39" customHeight="1" x14ac:dyDescent="0.25">
      <c r="L874" s="3"/>
      <c r="P874" s="3"/>
    </row>
    <row r="875" spans="12:16" ht="39" customHeight="1" x14ac:dyDescent="0.25">
      <c r="L875" s="3"/>
      <c r="P875" s="3"/>
    </row>
    <row r="876" spans="12:16" ht="39" customHeight="1" x14ac:dyDescent="0.25">
      <c r="L876" s="3"/>
      <c r="P876" s="3"/>
    </row>
    <row r="877" spans="12:16" ht="39" customHeight="1" x14ac:dyDescent="0.25">
      <c r="L877" s="3"/>
      <c r="P877" s="3"/>
    </row>
    <row r="878" spans="12:16" ht="39" customHeight="1" x14ac:dyDescent="0.25">
      <c r="L878" s="3"/>
      <c r="P878" s="3"/>
    </row>
    <row r="879" spans="12:16" ht="39" customHeight="1" x14ac:dyDescent="0.25">
      <c r="L879" s="3"/>
      <c r="P879" s="3"/>
    </row>
    <row r="880" spans="12:16" ht="39" customHeight="1" x14ac:dyDescent="0.25">
      <c r="L880" s="3"/>
      <c r="P880" s="3"/>
    </row>
    <row r="881" spans="12:16" ht="39" customHeight="1" x14ac:dyDescent="0.25">
      <c r="L881" s="3"/>
      <c r="P881" s="3"/>
    </row>
    <row r="882" spans="12:16" ht="39" customHeight="1" x14ac:dyDescent="0.25">
      <c r="L882" s="3"/>
      <c r="P882" s="3"/>
    </row>
    <row r="883" spans="12:16" ht="39" customHeight="1" x14ac:dyDescent="0.25">
      <c r="L883" s="3"/>
      <c r="P883" s="3"/>
    </row>
    <row r="884" spans="12:16" ht="39" customHeight="1" x14ac:dyDescent="0.25">
      <c r="L884" s="3"/>
      <c r="P884" s="3"/>
    </row>
    <row r="885" spans="12:16" ht="39" customHeight="1" x14ac:dyDescent="0.25">
      <c r="L885" s="3"/>
      <c r="P885" s="3"/>
    </row>
    <row r="886" spans="12:16" ht="39" customHeight="1" x14ac:dyDescent="0.25">
      <c r="L886" s="3"/>
      <c r="P886" s="3"/>
    </row>
    <row r="887" spans="12:16" ht="39" customHeight="1" x14ac:dyDescent="0.25">
      <c r="L887" s="3"/>
      <c r="P887" s="3"/>
    </row>
    <row r="888" spans="12:16" ht="39" customHeight="1" x14ac:dyDescent="0.25">
      <c r="L888" s="3"/>
      <c r="P888" s="3"/>
    </row>
    <row r="889" spans="12:16" ht="39" customHeight="1" x14ac:dyDescent="0.25">
      <c r="L889" s="3"/>
      <c r="P889" s="3"/>
    </row>
    <row r="890" spans="12:16" ht="39" customHeight="1" x14ac:dyDescent="0.25">
      <c r="L890" s="3"/>
      <c r="P890" s="3"/>
    </row>
    <row r="891" spans="12:16" ht="39" customHeight="1" x14ac:dyDescent="0.25">
      <c r="L891" s="3"/>
      <c r="P891" s="3"/>
    </row>
    <row r="892" spans="12:16" ht="39" customHeight="1" x14ac:dyDescent="0.25">
      <c r="L892" s="3"/>
      <c r="P892" s="3"/>
    </row>
    <row r="893" spans="12:16" ht="39" customHeight="1" x14ac:dyDescent="0.25">
      <c r="L893" s="3"/>
      <c r="P893" s="3"/>
    </row>
    <row r="894" spans="12:16" ht="39" customHeight="1" x14ac:dyDescent="0.25">
      <c r="L894" s="3"/>
      <c r="P894" s="3"/>
    </row>
    <row r="895" spans="12:16" ht="39" customHeight="1" x14ac:dyDescent="0.25">
      <c r="L895" s="3"/>
      <c r="P895" s="3"/>
    </row>
    <row r="896" spans="12:16" ht="39" customHeight="1" x14ac:dyDescent="0.25">
      <c r="L896" s="3"/>
      <c r="P896" s="3"/>
    </row>
    <row r="897" spans="12:16" ht="39" customHeight="1" x14ac:dyDescent="0.25">
      <c r="L897" s="3"/>
      <c r="P897" s="3"/>
    </row>
    <row r="898" spans="12:16" ht="39" customHeight="1" x14ac:dyDescent="0.25">
      <c r="L898" s="3"/>
      <c r="P898" s="3"/>
    </row>
    <row r="899" spans="12:16" ht="39" customHeight="1" x14ac:dyDescent="0.25">
      <c r="L899" s="3"/>
      <c r="P899" s="3"/>
    </row>
    <row r="900" spans="12:16" ht="39" customHeight="1" x14ac:dyDescent="0.25">
      <c r="L900" s="3"/>
      <c r="P900" s="3"/>
    </row>
    <row r="901" spans="12:16" ht="39" customHeight="1" x14ac:dyDescent="0.25">
      <c r="L901" s="3"/>
      <c r="P901" s="3"/>
    </row>
    <row r="902" spans="12:16" ht="39" customHeight="1" x14ac:dyDescent="0.25">
      <c r="L902" s="3"/>
      <c r="P902" s="3"/>
    </row>
    <row r="903" spans="12:16" ht="39" customHeight="1" x14ac:dyDescent="0.25">
      <c r="L903" s="3"/>
      <c r="P903" s="3"/>
    </row>
    <row r="904" spans="12:16" ht="39" customHeight="1" x14ac:dyDescent="0.25">
      <c r="L904" s="3"/>
      <c r="P904" s="3"/>
    </row>
    <row r="905" spans="12:16" ht="39" customHeight="1" x14ac:dyDescent="0.25">
      <c r="L905" s="3"/>
      <c r="P905" s="3"/>
    </row>
    <row r="906" spans="12:16" ht="39" customHeight="1" x14ac:dyDescent="0.25">
      <c r="L906" s="3"/>
      <c r="P906" s="3"/>
    </row>
    <row r="907" spans="12:16" ht="39" customHeight="1" x14ac:dyDescent="0.25">
      <c r="L907" s="3"/>
      <c r="P907" s="3"/>
    </row>
    <row r="908" spans="12:16" ht="39" customHeight="1" x14ac:dyDescent="0.25">
      <c r="L908" s="3"/>
      <c r="P908" s="3"/>
    </row>
    <row r="909" spans="12:16" ht="39" customHeight="1" x14ac:dyDescent="0.25">
      <c r="L909" s="3"/>
      <c r="P909" s="3"/>
    </row>
    <row r="910" spans="12:16" ht="39" customHeight="1" x14ac:dyDescent="0.25">
      <c r="L910" s="3"/>
      <c r="P910" s="3"/>
    </row>
    <row r="911" spans="12:16" ht="39" customHeight="1" x14ac:dyDescent="0.25">
      <c r="L911" s="3"/>
      <c r="P911" s="3"/>
    </row>
    <row r="912" spans="12:16" ht="39" customHeight="1" x14ac:dyDescent="0.25">
      <c r="L912" s="3"/>
      <c r="P912" s="3"/>
    </row>
    <row r="913" spans="12:16" ht="39" customHeight="1" x14ac:dyDescent="0.25">
      <c r="L913" s="3"/>
      <c r="P913" s="3"/>
    </row>
    <row r="914" spans="12:16" ht="39" customHeight="1" x14ac:dyDescent="0.25">
      <c r="L914" s="3"/>
      <c r="P914" s="3"/>
    </row>
    <row r="915" spans="12:16" ht="39" customHeight="1" x14ac:dyDescent="0.25">
      <c r="L915" s="3"/>
      <c r="P915" s="3"/>
    </row>
    <row r="916" spans="12:16" ht="39" customHeight="1" x14ac:dyDescent="0.25">
      <c r="L916" s="3"/>
      <c r="P916" s="3"/>
    </row>
    <row r="917" spans="12:16" ht="39" customHeight="1" x14ac:dyDescent="0.25">
      <c r="L917" s="3"/>
      <c r="P917" s="3"/>
    </row>
    <row r="918" spans="12:16" ht="39" customHeight="1" x14ac:dyDescent="0.25">
      <c r="L918" s="3"/>
      <c r="P918" s="3"/>
    </row>
    <row r="919" spans="12:16" ht="39" customHeight="1" x14ac:dyDescent="0.25">
      <c r="L919" s="3"/>
      <c r="P919" s="3"/>
    </row>
    <row r="920" spans="12:16" ht="39" customHeight="1" x14ac:dyDescent="0.25">
      <c r="L920" s="3"/>
      <c r="P920" s="3"/>
    </row>
    <row r="921" spans="12:16" ht="39" customHeight="1" x14ac:dyDescent="0.25">
      <c r="L921" s="3"/>
      <c r="P921" s="3"/>
    </row>
    <row r="922" spans="12:16" ht="39" customHeight="1" x14ac:dyDescent="0.25">
      <c r="L922" s="3"/>
      <c r="P922" s="3"/>
    </row>
    <row r="923" spans="12:16" ht="39" customHeight="1" x14ac:dyDescent="0.25">
      <c r="L923" s="3"/>
      <c r="P923" s="3"/>
    </row>
    <row r="924" spans="12:16" ht="39" customHeight="1" x14ac:dyDescent="0.25">
      <c r="L924" s="3"/>
      <c r="P924" s="3"/>
    </row>
    <row r="925" spans="12:16" ht="39" customHeight="1" x14ac:dyDescent="0.25">
      <c r="L925" s="3"/>
      <c r="P925" s="3"/>
    </row>
    <row r="926" spans="12:16" ht="39" customHeight="1" x14ac:dyDescent="0.25">
      <c r="L926" s="3"/>
      <c r="P926" s="3"/>
    </row>
    <row r="927" spans="12:16" ht="39" customHeight="1" x14ac:dyDescent="0.25">
      <c r="L927" s="3"/>
      <c r="P927" s="3"/>
    </row>
    <row r="928" spans="12:16" ht="39" customHeight="1" x14ac:dyDescent="0.25">
      <c r="L928" s="3"/>
      <c r="P928" s="3"/>
    </row>
    <row r="929" spans="12:16" ht="39" customHeight="1" x14ac:dyDescent="0.25">
      <c r="L929" s="3"/>
      <c r="P929" s="3"/>
    </row>
    <row r="930" spans="12:16" ht="39" customHeight="1" x14ac:dyDescent="0.25">
      <c r="L930" s="3"/>
      <c r="P930" s="3"/>
    </row>
    <row r="931" spans="12:16" ht="39" customHeight="1" x14ac:dyDescent="0.25">
      <c r="L931" s="3"/>
      <c r="P931" s="3"/>
    </row>
    <row r="932" spans="12:16" ht="39" customHeight="1" x14ac:dyDescent="0.25">
      <c r="L932" s="3"/>
      <c r="P932" s="3"/>
    </row>
    <row r="933" spans="12:16" ht="39" customHeight="1" x14ac:dyDescent="0.25">
      <c r="L933" s="3"/>
      <c r="P933" s="3"/>
    </row>
    <row r="934" spans="12:16" ht="39" customHeight="1" x14ac:dyDescent="0.25">
      <c r="L934" s="3"/>
      <c r="P934" s="3"/>
    </row>
    <row r="935" spans="12:16" ht="39" customHeight="1" x14ac:dyDescent="0.25">
      <c r="L935" s="3"/>
      <c r="P935" s="3"/>
    </row>
    <row r="936" spans="12:16" ht="39" customHeight="1" x14ac:dyDescent="0.25">
      <c r="L936" s="3"/>
      <c r="P936" s="3"/>
    </row>
    <row r="937" spans="12:16" ht="39" customHeight="1" x14ac:dyDescent="0.25">
      <c r="L937" s="3"/>
      <c r="P937" s="3"/>
    </row>
    <row r="938" spans="12:16" ht="39" customHeight="1" x14ac:dyDescent="0.25">
      <c r="L938" s="3"/>
      <c r="P938" s="3"/>
    </row>
    <row r="939" spans="12:16" ht="39" customHeight="1" x14ac:dyDescent="0.25">
      <c r="L939" s="3"/>
      <c r="P939" s="3"/>
    </row>
    <row r="940" spans="12:16" ht="39" customHeight="1" x14ac:dyDescent="0.25">
      <c r="L940" s="3"/>
      <c r="P940" s="3"/>
    </row>
    <row r="941" spans="12:16" ht="39" customHeight="1" x14ac:dyDescent="0.25">
      <c r="L941" s="3"/>
      <c r="P941" s="3"/>
    </row>
    <row r="942" spans="12:16" ht="39" customHeight="1" x14ac:dyDescent="0.25">
      <c r="L942" s="3"/>
      <c r="P942" s="3"/>
    </row>
    <row r="943" spans="12:16" ht="39" customHeight="1" x14ac:dyDescent="0.25">
      <c r="L943" s="3"/>
      <c r="P943" s="3"/>
    </row>
    <row r="944" spans="12:16" ht="39" customHeight="1" x14ac:dyDescent="0.25">
      <c r="L944" s="3"/>
      <c r="P944" s="3"/>
    </row>
    <row r="945" spans="12:16" ht="39" customHeight="1" x14ac:dyDescent="0.25">
      <c r="L945" s="3"/>
      <c r="P945" s="3"/>
    </row>
    <row r="946" spans="12:16" ht="39" customHeight="1" x14ac:dyDescent="0.25">
      <c r="L946" s="3"/>
      <c r="P946" s="3"/>
    </row>
    <row r="947" spans="12:16" ht="39" customHeight="1" x14ac:dyDescent="0.25">
      <c r="L947" s="3"/>
      <c r="P947" s="3"/>
    </row>
    <row r="948" spans="12:16" ht="39" customHeight="1" x14ac:dyDescent="0.25">
      <c r="L948" s="3"/>
      <c r="P948" s="3"/>
    </row>
    <row r="949" spans="12:16" ht="39" customHeight="1" x14ac:dyDescent="0.25">
      <c r="L949" s="3"/>
      <c r="P949" s="3"/>
    </row>
    <row r="950" spans="12:16" ht="39" customHeight="1" x14ac:dyDescent="0.25">
      <c r="L950" s="3"/>
      <c r="P950" s="3"/>
    </row>
    <row r="951" spans="12:16" ht="39" customHeight="1" x14ac:dyDescent="0.25">
      <c r="L951" s="3"/>
      <c r="P951" s="3"/>
    </row>
    <row r="952" spans="12:16" ht="39" customHeight="1" x14ac:dyDescent="0.25">
      <c r="L952" s="3"/>
      <c r="P952" s="3"/>
    </row>
    <row r="953" spans="12:16" ht="39" customHeight="1" x14ac:dyDescent="0.25">
      <c r="L953" s="3"/>
      <c r="P953" s="3"/>
    </row>
    <row r="954" spans="12:16" ht="39" customHeight="1" x14ac:dyDescent="0.25">
      <c r="L954" s="3"/>
      <c r="P954" s="3"/>
    </row>
    <row r="955" spans="12:16" ht="39" customHeight="1" x14ac:dyDescent="0.25">
      <c r="L955" s="3"/>
      <c r="P955" s="3"/>
    </row>
    <row r="956" spans="12:16" ht="39" customHeight="1" x14ac:dyDescent="0.25">
      <c r="L956" s="3"/>
      <c r="P956" s="3"/>
    </row>
    <row r="957" spans="12:16" ht="39" customHeight="1" x14ac:dyDescent="0.25">
      <c r="L957" s="3"/>
      <c r="P957" s="3"/>
    </row>
    <row r="958" spans="12:16" ht="39" customHeight="1" x14ac:dyDescent="0.25">
      <c r="L958" s="3"/>
      <c r="P958" s="3"/>
    </row>
    <row r="959" spans="12:16" ht="39" customHeight="1" x14ac:dyDescent="0.25">
      <c r="L959" s="3"/>
      <c r="P959" s="3"/>
    </row>
    <row r="960" spans="12:16" ht="39" customHeight="1" x14ac:dyDescent="0.25">
      <c r="L960" s="3"/>
      <c r="P960" s="3"/>
    </row>
    <row r="961" spans="12:16" ht="39" customHeight="1" x14ac:dyDescent="0.25">
      <c r="L961" s="3"/>
      <c r="P961" s="3"/>
    </row>
    <row r="962" spans="12:16" ht="39" customHeight="1" x14ac:dyDescent="0.25">
      <c r="L962" s="3"/>
      <c r="P962" s="3"/>
    </row>
    <row r="963" spans="12:16" ht="39" customHeight="1" x14ac:dyDescent="0.25">
      <c r="L963" s="3"/>
      <c r="P963" s="3"/>
    </row>
    <row r="964" spans="12:16" ht="39" customHeight="1" x14ac:dyDescent="0.25">
      <c r="L964" s="3"/>
      <c r="P964" s="3"/>
    </row>
    <row r="965" spans="12:16" ht="39" customHeight="1" x14ac:dyDescent="0.25">
      <c r="L965" s="3"/>
      <c r="P965" s="3"/>
    </row>
    <row r="966" spans="12:16" ht="39" customHeight="1" x14ac:dyDescent="0.25">
      <c r="L966" s="3"/>
      <c r="P966" s="3"/>
    </row>
    <row r="967" spans="12:16" ht="39" customHeight="1" x14ac:dyDescent="0.25">
      <c r="L967" s="3"/>
      <c r="P967" s="3"/>
    </row>
    <row r="968" spans="12:16" ht="39" customHeight="1" x14ac:dyDescent="0.25">
      <c r="L968" s="3"/>
      <c r="P968" s="3"/>
    </row>
    <row r="969" spans="12:16" ht="39" customHeight="1" x14ac:dyDescent="0.25">
      <c r="L969" s="3"/>
      <c r="P969" s="3"/>
    </row>
    <row r="970" spans="12:16" ht="39" customHeight="1" x14ac:dyDescent="0.25">
      <c r="L970" s="3"/>
      <c r="P970" s="3"/>
    </row>
    <row r="971" spans="12:16" ht="39" customHeight="1" x14ac:dyDescent="0.25">
      <c r="L971" s="3"/>
      <c r="P971" s="3"/>
    </row>
    <row r="972" spans="12:16" ht="39" customHeight="1" x14ac:dyDescent="0.25">
      <c r="L972" s="3"/>
      <c r="P972" s="3"/>
    </row>
    <row r="973" spans="12:16" ht="39" customHeight="1" x14ac:dyDescent="0.25">
      <c r="L973" s="3"/>
      <c r="P973" s="3"/>
    </row>
    <row r="974" spans="12:16" ht="39" customHeight="1" x14ac:dyDescent="0.25">
      <c r="L974" s="3"/>
      <c r="P974" s="3"/>
    </row>
    <row r="975" spans="12:16" ht="39" customHeight="1" x14ac:dyDescent="0.25">
      <c r="L975" s="3"/>
      <c r="P975" s="3"/>
    </row>
    <row r="976" spans="12:16" ht="39" customHeight="1" x14ac:dyDescent="0.25">
      <c r="L976" s="3"/>
      <c r="P976" s="3"/>
    </row>
    <row r="977" spans="12:16" ht="39" customHeight="1" x14ac:dyDescent="0.25">
      <c r="L977" s="3"/>
      <c r="P977" s="3"/>
    </row>
    <row r="978" spans="12:16" ht="39" customHeight="1" x14ac:dyDescent="0.25">
      <c r="L978" s="3"/>
      <c r="P978" s="3"/>
    </row>
    <row r="979" spans="12:16" ht="39" customHeight="1" x14ac:dyDescent="0.25">
      <c r="L979" s="3"/>
      <c r="P979" s="3"/>
    </row>
    <row r="980" spans="12:16" ht="39" customHeight="1" x14ac:dyDescent="0.25">
      <c r="L980" s="3"/>
      <c r="P980" s="3"/>
    </row>
    <row r="981" spans="12:16" ht="39" customHeight="1" x14ac:dyDescent="0.25">
      <c r="L981" s="3"/>
      <c r="P981" s="3"/>
    </row>
    <row r="982" spans="12:16" ht="39" customHeight="1" x14ac:dyDescent="0.25">
      <c r="L982" s="3"/>
      <c r="P982" s="3"/>
    </row>
    <row r="983" spans="12:16" ht="39" customHeight="1" x14ac:dyDescent="0.25">
      <c r="L983" s="3"/>
      <c r="P983" s="3"/>
    </row>
    <row r="984" spans="12:16" ht="39" customHeight="1" x14ac:dyDescent="0.25">
      <c r="L984" s="3"/>
      <c r="P984" s="3"/>
    </row>
    <row r="985" spans="12:16" ht="39" customHeight="1" x14ac:dyDescent="0.25">
      <c r="L985" s="3"/>
      <c r="P985" s="3"/>
    </row>
    <row r="986" spans="12:16" ht="39" customHeight="1" x14ac:dyDescent="0.25">
      <c r="L986" s="3"/>
      <c r="P986" s="3"/>
    </row>
    <row r="987" spans="12:16" ht="39" customHeight="1" x14ac:dyDescent="0.25">
      <c r="L987" s="3"/>
      <c r="P987" s="3"/>
    </row>
    <row r="988" spans="12:16" ht="39" customHeight="1" x14ac:dyDescent="0.25">
      <c r="L988" s="3"/>
      <c r="P988" s="3"/>
    </row>
    <row r="989" spans="12:16" ht="39" customHeight="1" x14ac:dyDescent="0.25">
      <c r="L989" s="3"/>
      <c r="P989" s="3"/>
    </row>
    <row r="990" spans="12:16" ht="39" customHeight="1" x14ac:dyDescent="0.25">
      <c r="L990" s="3"/>
      <c r="P990" s="3"/>
    </row>
    <row r="991" spans="12:16" ht="39" customHeight="1" x14ac:dyDescent="0.25">
      <c r="L991" s="3"/>
      <c r="P991" s="3"/>
    </row>
    <row r="992" spans="12:16" ht="39" customHeight="1" x14ac:dyDescent="0.25">
      <c r="L992" s="3"/>
      <c r="P992" s="3"/>
    </row>
    <row r="993" spans="12:16" ht="39" customHeight="1" x14ac:dyDescent="0.25">
      <c r="L993" s="3"/>
      <c r="P993" s="3"/>
    </row>
    <row r="994" spans="12:16" ht="39" customHeight="1" x14ac:dyDescent="0.25">
      <c r="L994" s="3"/>
      <c r="P994" s="3"/>
    </row>
    <row r="995" spans="12:16" ht="39" customHeight="1" x14ac:dyDescent="0.25">
      <c r="L995" s="3"/>
      <c r="P995" s="3"/>
    </row>
    <row r="996" spans="12:16" ht="39" customHeight="1" x14ac:dyDescent="0.25">
      <c r="L996" s="3"/>
      <c r="P996" s="3"/>
    </row>
    <row r="997" spans="12:16" ht="39" customHeight="1" x14ac:dyDescent="0.25">
      <c r="L997" s="3"/>
      <c r="P997" s="3"/>
    </row>
    <row r="998" spans="12:16" ht="39" customHeight="1" x14ac:dyDescent="0.25">
      <c r="L998" s="3"/>
      <c r="P998" s="3"/>
    </row>
    <row r="999" spans="12:16" ht="39" customHeight="1" x14ac:dyDescent="0.25">
      <c r="L999" s="3"/>
      <c r="P999" s="3"/>
    </row>
    <row r="1000" spans="12:16" ht="39" customHeight="1" x14ac:dyDescent="0.25">
      <c r="L1000" s="3"/>
      <c r="P1000" s="3"/>
    </row>
    <row r="1001" spans="12:16" ht="39" customHeight="1" x14ac:dyDescent="0.25">
      <c r="L1001" s="3"/>
      <c r="P1001" s="3"/>
    </row>
    <row r="1002" spans="12:16" ht="39" customHeight="1" x14ac:dyDescent="0.25">
      <c r="L1002" s="3"/>
      <c r="P1002" s="3"/>
    </row>
    <row r="1003" spans="12:16" ht="39" customHeight="1" x14ac:dyDescent="0.25">
      <c r="L1003" s="3"/>
      <c r="P1003" s="3"/>
    </row>
  </sheetData>
  <sheetProtection formatRows="0" insertRows="0" deleteRows="0" selectLockedCells="1"/>
  <mergeCells count="65">
    <mergeCell ref="H29:K29"/>
    <mergeCell ref="H30:K30"/>
    <mergeCell ref="H31:K31"/>
    <mergeCell ref="H32:K32"/>
    <mergeCell ref="H33:K33"/>
    <mergeCell ref="H25:K25"/>
    <mergeCell ref="H26:K26"/>
    <mergeCell ref="H27:K27"/>
    <mergeCell ref="H28:K28"/>
    <mergeCell ref="H22:K22"/>
    <mergeCell ref="H23:K23"/>
    <mergeCell ref="H24:K24"/>
    <mergeCell ref="D32:G32"/>
    <mergeCell ref="D33:G33"/>
    <mergeCell ref="D27:G27"/>
    <mergeCell ref="D28:G28"/>
    <mergeCell ref="D29:G29"/>
    <mergeCell ref="D30:G30"/>
    <mergeCell ref="D31:G31"/>
    <mergeCell ref="D35:G35"/>
    <mergeCell ref="D36:G36"/>
    <mergeCell ref="C38:K38"/>
    <mergeCell ref="C39:K39"/>
    <mergeCell ref="H34:K34"/>
    <mergeCell ref="H35:K35"/>
    <mergeCell ref="H36:K36"/>
    <mergeCell ref="Q20:Q21"/>
    <mergeCell ref="E11:K11"/>
    <mergeCell ref="C11:D11"/>
    <mergeCell ref="L11:N11"/>
    <mergeCell ref="L20:L21"/>
    <mergeCell ref="M20:M21"/>
    <mergeCell ref="N20:N21"/>
    <mergeCell ref="C13:L13"/>
    <mergeCell ref="N13:P14"/>
    <mergeCell ref="C14:L14"/>
    <mergeCell ref="C20:C21"/>
    <mergeCell ref="P20:P21"/>
    <mergeCell ref="D20:K20"/>
    <mergeCell ref="D21:G21"/>
    <mergeCell ref="H21:K21"/>
    <mergeCell ref="C18:H18"/>
    <mergeCell ref="B1:C1"/>
    <mergeCell ref="A2:C2"/>
    <mergeCell ref="D2:M2"/>
    <mergeCell ref="O2:Q2"/>
    <mergeCell ref="A3:C3"/>
    <mergeCell ref="D3:K3"/>
    <mergeCell ref="O3:P3"/>
    <mergeCell ref="B10:B11"/>
    <mergeCell ref="D6:O6"/>
    <mergeCell ref="I18:J18"/>
    <mergeCell ref="I16:J16"/>
    <mergeCell ref="O42:P42"/>
    <mergeCell ref="C7:N7"/>
    <mergeCell ref="C10:D10"/>
    <mergeCell ref="E10:K10"/>
    <mergeCell ref="L10:N10"/>
    <mergeCell ref="O20:O21"/>
    <mergeCell ref="D22:G22"/>
    <mergeCell ref="D23:G23"/>
    <mergeCell ref="D24:G24"/>
    <mergeCell ref="D25:G25"/>
    <mergeCell ref="D26:G26"/>
    <mergeCell ref="D34:G34"/>
  </mergeCells>
  <conditionalFormatting sqref="B1">
    <cfRule type="cellIs" dxfId="129" priority="1" operator="equal">
      <formula>"Terminé"</formula>
    </cfRule>
    <cfRule type="cellIs" dxfId="128" priority="2" operator="equal">
      <formula>"En rédaction"</formula>
    </cfRule>
  </conditionalFormatting>
  <conditionalFormatting sqref="D2:M2 O2:Q2 D3:L3 O3 E10:K11 O10:O11 M13:M14 C22:J36 L22:Q36">
    <cfRule type="expression" dxfId="127" priority="3">
      <formula>$B$1="Terminé"</formula>
    </cfRule>
  </conditionalFormatting>
  <conditionalFormatting sqref="I16">
    <cfRule type="expression" dxfId="126" priority="6">
      <formula>$B$1="Terminé"</formula>
    </cfRule>
  </conditionalFormatting>
  <conditionalFormatting sqref="I18">
    <cfRule type="expression" dxfId="125" priority="4">
      <formula>$B$1="Terminé"</formula>
    </cfRule>
  </conditionalFormatting>
  <conditionalFormatting sqref="L38:L39">
    <cfRule type="expression" dxfId="124" priority="5">
      <formula>$B$1="Terminé"</formula>
    </cfRule>
  </conditionalFormatting>
  <dataValidations count="5">
    <dataValidation type="list" allowBlank="1" sqref="C22:C36" xr:uid="{00000000-0002-0000-1700-000000000000}">
      <formula1>listeTitre</formula1>
    </dataValidation>
    <dataValidation type="list" allowBlank="1" showErrorMessage="1" sqref="L22:L36 P22:P36" xr:uid="{00000000-0002-0000-1700-000001000000}">
      <formula1>"Oui,Non"</formula1>
    </dataValidation>
    <dataValidation type="list" allowBlank="1" sqref="M22:M36" xr:uid="{00000000-0002-0000-1700-000002000000}">
      <formula1>"Élu(e),Coopté(e)"</formula1>
    </dataValidation>
    <dataValidation type="list" allowBlank="1" sqref="B1" xr:uid="{00000000-0002-0000-1700-000004000000}">
      <formula1>"Terminé,En rédaction"</formula1>
    </dataValidation>
    <dataValidation type="list" allowBlank="1" showErrorMessage="1" sqref="I18 I16:J16" xr:uid="{00000000-0002-0000-1700-000005000000}">
      <formula1>"OUI,NON,N/A"</formula1>
    </dataValidation>
  </dataValidations>
  <printOptions horizontalCentered="1"/>
  <pageMargins left="0.31496062992125984" right="0.31496062992125984" top="0.59055118110236227" bottom="0.11811023622047245" header="0" footer="0"/>
  <pageSetup scale="56" pageOrder="overThenDown"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6">
    <tabColor rgb="FFFFC499"/>
    <outlinePr summaryBelow="0" summaryRight="0"/>
  </sheetPr>
  <dimension ref="A1:AJ1003"/>
  <sheetViews>
    <sheetView showGridLines="0" showRowColHeaders="0" zoomScaleNormal="100" workbookViewId="0">
      <pane ySplit="7" topLeftCell="A8" activePane="bottomLeft" state="frozen"/>
      <selection activeCell="G21" sqref="G21:K21"/>
      <selection pane="bottomLeft" activeCell="B1" sqref="B1:C1"/>
    </sheetView>
  </sheetViews>
  <sheetFormatPr baseColWidth="10" defaultColWidth="12.54296875" defaultRowHeight="15" customHeight="1" x14ac:dyDescent="0.25"/>
  <cols>
    <col min="1" max="1" width="2.1796875" customWidth="1"/>
    <col min="2" max="2" width="4.453125" customWidth="1"/>
    <col min="3" max="3" width="16.1796875" customWidth="1"/>
    <col min="4" max="4" width="6.26953125" customWidth="1"/>
    <col min="5" max="5" width="29.1796875" customWidth="1"/>
    <col min="6" max="6" width="13.453125" customWidth="1"/>
    <col min="7" max="7" width="14.81640625" customWidth="1"/>
    <col min="8" max="9" width="14.1796875" customWidth="1"/>
    <col min="10" max="10" width="29.1796875" customWidth="1"/>
    <col min="11" max="11" width="16.453125" customWidth="1"/>
    <col min="12" max="12" width="3.453125" customWidth="1"/>
    <col min="13" max="13" width="17.7265625" customWidth="1"/>
    <col min="14" max="14" width="10.453125" customWidth="1"/>
    <col min="15" max="15" width="26.453125" customWidth="1"/>
    <col min="16" max="16" width="18.453125" customWidth="1"/>
    <col min="17" max="17" width="2.453125" customWidth="1"/>
    <col min="18" max="18" width="4.81640625" customWidth="1"/>
    <col min="19" max="36" width="12.54296875" customWidth="1"/>
  </cols>
  <sheetData>
    <row r="1" spans="1:36" ht="18" customHeight="1" x14ac:dyDescent="0.25">
      <c r="A1" s="486"/>
      <c r="B1" s="2014" t="s">
        <v>378</v>
      </c>
      <c r="C1" s="2015"/>
      <c r="D1" s="126"/>
      <c r="E1" s="126"/>
      <c r="F1" s="126"/>
      <c r="G1" s="126"/>
      <c r="H1" s="126"/>
      <c r="I1" s="126"/>
      <c r="J1" s="126"/>
      <c r="K1" s="126"/>
      <c r="L1" s="126"/>
      <c r="M1" s="126"/>
      <c r="N1" s="126"/>
      <c r="O1" s="126"/>
      <c r="P1" s="126"/>
      <c r="Q1" s="126"/>
      <c r="R1" s="192"/>
      <c r="S1" s="192"/>
      <c r="T1" s="192"/>
      <c r="U1" s="192"/>
      <c r="V1" s="192"/>
      <c r="W1" s="192"/>
      <c r="X1" s="192"/>
      <c r="Y1" s="192"/>
      <c r="Z1" s="192"/>
      <c r="AA1" s="192"/>
      <c r="AB1" s="192"/>
      <c r="AC1" s="192"/>
      <c r="AD1" s="192"/>
      <c r="AE1" s="192"/>
      <c r="AF1" s="192"/>
      <c r="AG1" s="192"/>
      <c r="AH1" s="192"/>
      <c r="AI1" s="192"/>
      <c r="AJ1" s="192"/>
    </row>
    <row r="2" spans="1:36" ht="22.5" customHeight="1" x14ac:dyDescent="0.3">
      <c r="A2" s="2073" t="s">
        <v>1415</v>
      </c>
      <c r="B2" s="2074"/>
      <c r="C2" s="2075"/>
      <c r="D2" s="1703" t="str">
        <f>IF(NomOrg="","",NomOrg)</f>
        <v/>
      </c>
      <c r="E2" s="1683"/>
      <c r="F2" s="1683"/>
      <c r="G2" s="1683"/>
      <c r="H2" s="1683"/>
      <c r="I2" s="1683"/>
      <c r="J2" s="1683"/>
      <c r="K2" s="1683"/>
      <c r="L2" s="2076"/>
      <c r="M2" s="496" t="s">
        <v>1416</v>
      </c>
      <c r="N2" s="2055" t="str">
        <f>IF(DateFinAF="","",DateFinAF)</f>
        <v/>
      </c>
      <c r="O2" s="1683"/>
      <c r="P2" s="36"/>
      <c r="Q2" s="36"/>
      <c r="R2" s="3"/>
      <c r="S2" s="3"/>
      <c r="T2" s="3"/>
      <c r="U2" s="3"/>
      <c r="V2" s="3"/>
      <c r="W2" s="3"/>
      <c r="X2" s="3"/>
      <c r="Y2" s="3"/>
      <c r="Z2" s="3"/>
      <c r="AA2" s="3"/>
      <c r="AB2" s="3"/>
      <c r="AC2" s="3"/>
      <c r="AD2" s="3"/>
      <c r="AE2" s="3"/>
      <c r="AF2" s="3"/>
      <c r="AG2" s="3"/>
      <c r="AH2" s="3"/>
      <c r="AI2" s="3"/>
      <c r="AJ2" s="3"/>
    </row>
    <row r="3" spans="1:36" ht="22.5" customHeight="1" x14ac:dyDescent="0.3">
      <c r="A3" s="2073" t="s">
        <v>1417</v>
      </c>
      <c r="B3" s="2074"/>
      <c r="C3" s="2075"/>
      <c r="D3" s="1924" t="str">
        <f>IF(NomProjet="","",NomProjet)</f>
        <v/>
      </c>
      <c r="E3" s="1628"/>
      <c r="F3" s="1628"/>
      <c r="G3" s="1628"/>
      <c r="H3" s="1628"/>
      <c r="I3" s="1628"/>
      <c r="J3" s="1628"/>
      <c r="K3" s="1629"/>
      <c r="L3" s="1648" t="s">
        <v>951</v>
      </c>
      <c r="M3" s="1629"/>
      <c r="N3" s="1924" t="str">
        <f>IF(NoProjet="","",NoProjet)</f>
        <v/>
      </c>
      <c r="O3" s="1629"/>
      <c r="P3" s="487" t="str">
        <f>VersionDoc</f>
        <v>V260301</v>
      </c>
      <c r="Q3" s="36"/>
      <c r="R3" s="3"/>
      <c r="S3" s="3"/>
      <c r="T3" s="3"/>
      <c r="U3" s="3"/>
      <c r="V3" s="3"/>
      <c r="W3" s="3"/>
      <c r="X3" s="3"/>
      <c r="Y3" s="3"/>
      <c r="Z3" s="3"/>
      <c r="AA3" s="3"/>
      <c r="AB3" s="3"/>
      <c r="AC3" s="3"/>
      <c r="AD3" s="3"/>
      <c r="AE3" s="3"/>
      <c r="AF3" s="3"/>
      <c r="AG3" s="3"/>
      <c r="AH3" s="3"/>
      <c r="AI3" s="3"/>
      <c r="AJ3" s="3"/>
    </row>
    <row r="4" spans="1:36" ht="26.25" customHeight="1" x14ac:dyDescent="0.4">
      <c r="A4" s="1128"/>
      <c r="B4" s="1128"/>
      <c r="C4" s="293"/>
      <c r="D4" s="1128"/>
      <c r="E4" s="1128"/>
      <c r="F4" s="1128"/>
      <c r="G4" s="1128"/>
      <c r="H4" s="1128"/>
      <c r="I4" s="1128"/>
      <c r="J4" s="1128"/>
      <c r="K4" s="1128"/>
      <c r="L4" s="1128"/>
      <c r="M4" s="1128"/>
      <c r="N4" s="1128"/>
      <c r="O4" s="1128"/>
      <c r="P4" s="1128"/>
      <c r="Q4" s="1128"/>
      <c r="R4" s="3"/>
      <c r="S4" s="3"/>
      <c r="T4" s="3"/>
      <c r="U4" s="3"/>
      <c r="V4" s="3"/>
      <c r="W4" s="3"/>
      <c r="X4" s="3"/>
      <c r="Y4" s="3"/>
      <c r="Z4" s="3"/>
      <c r="AA4" s="3"/>
      <c r="AB4" s="3"/>
      <c r="AC4" s="3"/>
      <c r="AD4" s="3"/>
      <c r="AE4" s="3"/>
      <c r="AF4" s="3"/>
      <c r="AG4" s="3"/>
      <c r="AH4" s="3"/>
      <c r="AI4" s="3"/>
      <c r="AJ4" s="3"/>
    </row>
    <row r="5" spans="1:36" ht="21" customHeight="1" x14ac:dyDescent="0.35">
      <c r="A5" s="488"/>
      <c r="B5" s="488"/>
      <c r="C5" s="489" t="s">
        <v>1470</v>
      </c>
      <c r="D5" s="498"/>
      <c r="E5" s="93" t="s">
        <v>1471</v>
      </c>
      <c r="F5" s="93"/>
      <c r="G5" s="99"/>
      <c r="H5" s="99"/>
      <c r="I5" s="99"/>
      <c r="J5" s="99"/>
      <c r="K5" s="99"/>
      <c r="L5" s="99"/>
      <c r="M5" s="99"/>
      <c r="N5" s="99"/>
      <c r="O5" s="99"/>
      <c r="P5" s="99"/>
      <c r="Q5" s="99"/>
      <c r="R5" s="498"/>
      <c r="S5" s="498"/>
      <c r="T5" s="498"/>
      <c r="U5" s="498"/>
      <c r="V5" s="498"/>
      <c r="W5" s="498"/>
      <c r="X5" s="498"/>
      <c r="Y5" s="498"/>
      <c r="Z5" s="498"/>
      <c r="AA5" s="498"/>
      <c r="AB5" s="498"/>
      <c r="AC5" s="498"/>
      <c r="AD5" s="498"/>
      <c r="AE5" s="498"/>
      <c r="AF5" s="498"/>
      <c r="AG5" s="498"/>
      <c r="AH5" s="498"/>
      <c r="AI5" s="498"/>
      <c r="AJ5" s="498"/>
    </row>
    <row r="6" spans="1:36" ht="12.75" customHeight="1" x14ac:dyDescent="0.3">
      <c r="A6" s="1128"/>
      <c r="B6" s="1128"/>
      <c r="C6" s="1128"/>
      <c r="D6" s="2013"/>
      <c r="E6" s="1628"/>
      <c r="F6" s="1628"/>
      <c r="G6" s="1629"/>
      <c r="H6" s="924"/>
      <c r="I6" s="924"/>
      <c r="J6" s="1128"/>
      <c r="K6" s="1128"/>
      <c r="L6" s="1128"/>
      <c r="M6" s="1128"/>
      <c r="N6" s="1128"/>
      <c r="O6" s="1128"/>
      <c r="P6" s="1128"/>
      <c r="Q6" s="1128"/>
      <c r="R6" s="3"/>
      <c r="S6" s="3"/>
      <c r="T6" s="3"/>
      <c r="U6" s="3"/>
      <c r="V6" s="3"/>
      <c r="W6" s="3"/>
      <c r="X6" s="3"/>
      <c r="Y6" s="3"/>
      <c r="Z6" s="3"/>
      <c r="AA6" s="3"/>
      <c r="AB6" s="3"/>
      <c r="AC6" s="3"/>
      <c r="AD6" s="3"/>
      <c r="AE6" s="3"/>
      <c r="AF6" s="3"/>
      <c r="AG6" s="3"/>
      <c r="AH6" s="3"/>
      <c r="AI6" s="3"/>
      <c r="AJ6" s="3"/>
    </row>
    <row r="7" spans="1:36" ht="51" customHeight="1" x14ac:dyDescent="0.25">
      <c r="A7" s="1133"/>
      <c r="B7" s="1170"/>
      <c r="C7" s="2077" t="s">
        <v>1472</v>
      </c>
      <c r="D7" s="1651"/>
      <c r="E7" s="1869"/>
      <c r="F7" s="2077" t="s">
        <v>1473</v>
      </c>
      <c r="G7" s="1651"/>
      <c r="H7" s="1651"/>
      <c r="I7" s="1651"/>
      <c r="J7" s="1651"/>
      <c r="K7" s="1651"/>
      <c r="L7" s="1869"/>
      <c r="M7" s="2077" t="s">
        <v>1474</v>
      </c>
      <c r="N7" s="1869"/>
      <c r="O7" s="504" t="s">
        <v>1475</v>
      </c>
      <c r="P7" s="505" t="s">
        <v>1476</v>
      </c>
      <c r="Q7" s="1133"/>
      <c r="R7" s="3"/>
      <c r="S7" s="3"/>
      <c r="T7" s="3"/>
      <c r="U7" s="3"/>
      <c r="V7" s="3"/>
      <c r="W7" s="3"/>
      <c r="X7" s="3"/>
      <c r="Y7" s="3"/>
      <c r="Z7" s="3"/>
      <c r="AA7" s="3"/>
      <c r="AB7" s="3"/>
      <c r="AC7" s="3"/>
      <c r="AD7" s="3"/>
      <c r="AE7" s="3"/>
      <c r="AF7" s="3"/>
      <c r="AG7" s="3"/>
      <c r="AH7" s="3"/>
      <c r="AI7" s="3"/>
      <c r="AJ7" s="3"/>
    </row>
    <row r="8" spans="1:36" ht="28.5" customHeight="1" x14ac:dyDescent="0.25">
      <c r="A8" s="1357"/>
      <c r="B8" s="493">
        <v>1</v>
      </c>
      <c r="C8" s="2078"/>
      <c r="D8" s="1888"/>
      <c r="E8" s="1885"/>
      <c r="F8" s="2072"/>
      <c r="G8" s="1888"/>
      <c r="H8" s="1888"/>
      <c r="I8" s="1888"/>
      <c r="J8" s="1888"/>
      <c r="K8" s="1888"/>
      <c r="L8" s="1885"/>
      <c r="M8" s="2042"/>
      <c r="N8" s="1885"/>
      <c r="O8" s="1479"/>
      <c r="P8" s="1480"/>
      <c r="Q8" s="1142"/>
      <c r="R8" s="3"/>
      <c r="S8" s="58"/>
      <c r="T8" s="3"/>
      <c r="U8" s="3"/>
      <c r="V8" s="3"/>
      <c r="W8" s="3"/>
      <c r="X8" s="3"/>
      <c r="Y8" s="3"/>
      <c r="Z8" s="3"/>
      <c r="AA8" s="3"/>
      <c r="AB8" s="3"/>
      <c r="AC8" s="3"/>
      <c r="AD8" s="3"/>
      <c r="AE8" s="3"/>
      <c r="AF8" s="3"/>
      <c r="AG8" s="3"/>
      <c r="AH8" s="3"/>
      <c r="AI8" s="3"/>
      <c r="AJ8" s="3"/>
    </row>
    <row r="9" spans="1:36" ht="28.5" customHeight="1" x14ac:dyDescent="0.25">
      <c r="A9" s="1357"/>
      <c r="B9" s="493">
        <v>2</v>
      </c>
      <c r="C9" s="2078"/>
      <c r="D9" s="1888"/>
      <c r="E9" s="1885"/>
      <c r="F9" s="2072"/>
      <c r="G9" s="1888"/>
      <c r="H9" s="1888"/>
      <c r="I9" s="1888"/>
      <c r="J9" s="1888"/>
      <c r="K9" s="1888"/>
      <c r="L9" s="1885"/>
      <c r="M9" s="2042"/>
      <c r="N9" s="1885"/>
      <c r="O9" s="1479"/>
      <c r="P9" s="1480"/>
      <c r="Q9" s="1142"/>
      <c r="R9" s="3"/>
      <c r="S9" s="58"/>
      <c r="T9" s="3"/>
      <c r="U9" s="3"/>
      <c r="V9" s="3"/>
      <c r="W9" s="3"/>
      <c r="X9" s="3"/>
      <c r="Y9" s="3"/>
      <c r="Z9" s="3"/>
      <c r="AA9" s="3"/>
      <c r="AB9" s="3"/>
      <c r="AC9" s="3"/>
      <c r="AD9" s="3"/>
      <c r="AE9" s="3"/>
      <c r="AF9" s="3"/>
      <c r="AG9" s="3"/>
      <c r="AH9" s="3"/>
      <c r="AI9" s="3"/>
      <c r="AJ9" s="3"/>
    </row>
    <row r="10" spans="1:36" ht="28.5" customHeight="1" x14ac:dyDescent="0.25">
      <c r="A10" s="1357"/>
      <c r="B10" s="493">
        <v>3</v>
      </c>
      <c r="C10" s="2078"/>
      <c r="D10" s="1888"/>
      <c r="E10" s="1885"/>
      <c r="F10" s="2072"/>
      <c r="G10" s="1888"/>
      <c r="H10" s="1888"/>
      <c r="I10" s="1888"/>
      <c r="J10" s="1888"/>
      <c r="K10" s="1888"/>
      <c r="L10" s="1885"/>
      <c r="M10" s="2042"/>
      <c r="N10" s="1885"/>
      <c r="O10" s="1479"/>
      <c r="P10" s="1480"/>
      <c r="Q10" s="1142"/>
      <c r="R10" s="3"/>
      <c r="S10" s="3"/>
      <c r="T10" s="3"/>
      <c r="U10" s="3"/>
      <c r="V10" s="3"/>
      <c r="W10" s="3"/>
      <c r="X10" s="3"/>
      <c r="Y10" s="3"/>
      <c r="Z10" s="3"/>
      <c r="AA10" s="3"/>
      <c r="AB10" s="3"/>
      <c r="AC10" s="3"/>
      <c r="AD10" s="3"/>
      <c r="AE10" s="3"/>
      <c r="AF10" s="3"/>
      <c r="AG10" s="3"/>
      <c r="AH10" s="3"/>
      <c r="AI10" s="3"/>
      <c r="AJ10" s="3"/>
    </row>
    <row r="11" spans="1:36" ht="28.5" customHeight="1" x14ac:dyDescent="0.25">
      <c r="A11" s="1357"/>
      <c r="B11" s="493">
        <v>4</v>
      </c>
      <c r="C11" s="2078"/>
      <c r="D11" s="1888"/>
      <c r="E11" s="1885"/>
      <c r="F11" s="2072"/>
      <c r="G11" s="1888"/>
      <c r="H11" s="1888"/>
      <c r="I11" s="1888"/>
      <c r="J11" s="1888"/>
      <c r="K11" s="1888"/>
      <c r="L11" s="1885"/>
      <c r="M11" s="2042"/>
      <c r="N11" s="1885"/>
      <c r="O11" s="1479"/>
      <c r="P11" s="1480"/>
      <c r="Q11" s="1142"/>
      <c r="R11" s="3"/>
      <c r="S11" s="3"/>
      <c r="T11" s="3"/>
      <c r="U11" s="3"/>
      <c r="V11" s="3"/>
      <c r="W11" s="3"/>
      <c r="X11" s="3"/>
      <c r="Y11" s="3"/>
      <c r="Z11" s="3"/>
      <c r="AA11" s="3"/>
      <c r="AB11" s="3"/>
      <c r="AC11" s="3"/>
      <c r="AD11" s="3"/>
      <c r="AE11" s="3"/>
      <c r="AF11" s="3"/>
      <c r="AG11" s="3"/>
      <c r="AH11" s="3"/>
      <c r="AI11" s="3"/>
      <c r="AJ11" s="3"/>
    </row>
    <row r="12" spans="1:36" ht="28.5" customHeight="1" x14ac:dyDescent="0.25">
      <c r="A12" s="1357"/>
      <c r="B12" s="493">
        <v>5</v>
      </c>
      <c r="C12" s="2078"/>
      <c r="D12" s="1888"/>
      <c r="E12" s="1885"/>
      <c r="F12" s="2072"/>
      <c r="G12" s="1888"/>
      <c r="H12" s="1888"/>
      <c r="I12" s="1888"/>
      <c r="J12" s="1888"/>
      <c r="K12" s="1888"/>
      <c r="L12" s="1885"/>
      <c r="M12" s="2042"/>
      <c r="N12" s="1885"/>
      <c r="O12" s="1479"/>
      <c r="P12" s="1480"/>
      <c r="Q12" s="1142"/>
      <c r="R12" s="3"/>
      <c r="S12" s="3"/>
      <c r="T12" s="3"/>
      <c r="U12" s="3"/>
      <c r="V12" s="3"/>
      <c r="W12" s="3"/>
      <c r="X12" s="3"/>
      <c r="Y12" s="3"/>
      <c r="Z12" s="3"/>
      <c r="AA12" s="3"/>
      <c r="AB12" s="3"/>
      <c r="AC12" s="3"/>
      <c r="AD12" s="3"/>
      <c r="AE12" s="3"/>
      <c r="AF12" s="3"/>
      <c r="AG12" s="3"/>
      <c r="AH12" s="3"/>
      <c r="AI12" s="3"/>
      <c r="AJ12" s="3"/>
    </row>
    <row r="13" spans="1:36" ht="28.5" customHeight="1" x14ac:dyDescent="0.25">
      <c r="A13" s="1357"/>
      <c r="B13" s="493">
        <v>6</v>
      </c>
      <c r="C13" s="2078"/>
      <c r="D13" s="1888"/>
      <c r="E13" s="1885"/>
      <c r="F13" s="2072"/>
      <c r="G13" s="1888"/>
      <c r="H13" s="1888"/>
      <c r="I13" s="1888"/>
      <c r="J13" s="1888"/>
      <c r="K13" s="1888"/>
      <c r="L13" s="1885"/>
      <c r="M13" s="2042"/>
      <c r="N13" s="1885"/>
      <c r="O13" s="1479"/>
      <c r="P13" s="1480"/>
      <c r="Q13" s="1142"/>
      <c r="R13" s="3"/>
      <c r="S13" s="3"/>
      <c r="T13" s="3"/>
      <c r="U13" s="3"/>
      <c r="V13" s="3"/>
      <c r="W13" s="3"/>
      <c r="X13" s="3"/>
      <c r="Y13" s="3"/>
      <c r="Z13" s="3"/>
      <c r="AA13" s="3"/>
      <c r="AB13" s="3"/>
      <c r="AC13" s="3"/>
      <c r="AD13" s="3"/>
      <c r="AE13" s="3"/>
      <c r="AF13" s="3"/>
      <c r="AG13" s="3"/>
      <c r="AH13" s="3"/>
      <c r="AI13" s="3"/>
      <c r="AJ13" s="3"/>
    </row>
    <row r="14" spans="1:36" ht="28.5" customHeight="1" x14ac:dyDescent="0.25">
      <c r="A14" s="1357"/>
      <c r="B14" s="493">
        <v>7</v>
      </c>
      <c r="C14" s="2078"/>
      <c r="D14" s="1888"/>
      <c r="E14" s="1885"/>
      <c r="F14" s="2072"/>
      <c r="G14" s="1888"/>
      <c r="H14" s="1888"/>
      <c r="I14" s="1888"/>
      <c r="J14" s="1888"/>
      <c r="K14" s="1888"/>
      <c r="L14" s="1885"/>
      <c r="M14" s="2042"/>
      <c r="N14" s="1885"/>
      <c r="O14" s="1479"/>
      <c r="P14" s="1480"/>
      <c r="Q14" s="1142"/>
      <c r="R14" s="3"/>
      <c r="S14" s="3"/>
      <c r="T14" s="3"/>
      <c r="U14" s="3"/>
      <c r="V14" s="3"/>
      <c r="W14" s="3"/>
      <c r="X14" s="3"/>
      <c r="Y14" s="3"/>
      <c r="Z14" s="3"/>
      <c r="AA14" s="3"/>
      <c r="AB14" s="3"/>
      <c r="AC14" s="3"/>
      <c r="AD14" s="3"/>
      <c r="AE14" s="3"/>
      <c r="AF14" s="3"/>
      <c r="AG14" s="3"/>
      <c r="AH14" s="3"/>
      <c r="AI14" s="3"/>
      <c r="AJ14" s="3"/>
    </row>
    <row r="15" spans="1:36" ht="28.5" customHeight="1" x14ac:dyDescent="0.25">
      <c r="A15" s="1357"/>
      <c r="B15" s="493">
        <v>8</v>
      </c>
      <c r="C15" s="2078"/>
      <c r="D15" s="1888"/>
      <c r="E15" s="1885"/>
      <c r="F15" s="2072"/>
      <c r="G15" s="1888"/>
      <c r="H15" s="1888"/>
      <c r="I15" s="1888"/>
      <c r="J15" s="1888"/>
      <c r="K15" s="1888"/>
      <c r="L15" s="1885"/>
      <c r="M15" s="2042"/>
      <c r="N15" s="1885"/>
      <c r="O15" s="1479"/>
      <c r="P15" s="1480"/>
      <c r="Q15" s="1142"/>
      <c r="R15" s="3"/>
      <c r="S15" s="3"/>
      <c r="T15" s="3"/>
      <c r="U15" s="3"/>
      <c r="V15" s="3"/>
      <c r="W15" s="3"/>
      <c r="X15" s="3"/>
      <c r="Y15" s="3"/>
      <c r="Z15" s="3"/>
      <c r="AA15" s="3"/>
      <c r="AB15" s="3"/>
      <c r="AC15" s="3"/>
      <c r="AD15" s="3"/>
      <c r="AE15" s="3"/>
      <c r="AF15" s="3"/>
      <c r="AG15" s="3"/>
      <c r="AH15" s="3"/>
      <c r="AI15" s="3"/>
      <c r="AJ15" s="3"/>
    </row>
    <row r="16" spans="1:36" ht="28.5" customHeight="1" x14ac:dyDescent="0.25">
      <c r="A16" s="1357"/>
      <c r="B16" s="493">
        <v>9</v>
      </c>
      <c r="C16" s="2078"/>
      <c r="D16" s="1888"/>
      <c r="E16" s="1885"/>
      <c r="F16" s="2072"/>
      <c r="G16" s="1888"/>
      <c r="H16" s="1888"/>
      <c r="I16" s="1888"/>
      <c r="J16" s="1888"/>
      <c r="K16" s="1888"/>
      <c r="L16" s="1885"/>
      <c r="M16" s="2042"/>
      <c r="N16" s="1885"/>
      <c r="O16" s="1479"/>
      <c r="P16" s="1480"/>
      <c r="Q16" s="1142"/>
      <c r="R16" s="3"/>
      <c r="S16" s="3"/>
      <c r="T16" s="3"/>
      <c r="U16" s="3"/>
      <c r="V16" s="3"/>
      <c r="W16" s="3"/>
      <c r="X16" s="3"/>
      <c r="Y16" s="3"/>
      <c r="Z16" s="3"/>
      <c r="AA16" s="3"/>
      <c r="AB16" s="3"/>
      <c r="AC16" s="3"/>
      <c r="AD16" s="3"/>
      <c r="AE16" s="3"/>
      <c r="AF16" s="3"/>
      <c r="AG16" s="3"/>
      <c r="AH16" s="3"/>
      <c r="AI16" s="3"/>
      <c r="AJ16" s="3"/>
    </row>
    <row r="17" spans="1:36" ht="28.5" customHeight="1" x14ac:dyDescent="0.25">
      <c r="A17" s="1357"/>
      <c r="B17" s="493">
        <v>10</v>
      </c>
      <c r="C17" s="2078"/>
      <c r="D17" s="1888"/>
      <c r="E17" s="1885"/>
      <c r="F17" s="2072"/>
      <c r="G17" s="1888"/>
      <c r="H17" s="1888"/>
      <c r="I17" s="1888"/>
      <c r="J17" s="1888"/>
      <c r="K17" s="1888"/>
      <c r="L17" s="1885"/>
      <c r="M17" s="2042"/>
      <c r="N17" s="1885"/>
      <c r="O17" s="1479"/>
      <c r="P17" s="1480"/>
      <c r="Q17" s="1142"/>
      <c r="R17" s="3"/>
      <c r="S17" s="3"/>
      <c r="T17" s="3"/>
      <c r="U17" s="3"/>
      <c r="V17" s="3"/>
      <c r="W17" s="3"/>
      <c r="X17" s="3"/>
      <c r="Y17" s="3"/>
      <c r="Z17" s="3"/>
      <c r="AA17" s="3"/>
      <c r="AB17" s="3"/>
      <c r="AC17" s="3"/>
      <c r="AD17" s="3"/>
      <c r="AE17" s="3"/>
      <c r="AF17" s="3"/>
      <c r="AG17" s="3"/>
      <c r="AH17" s="3"/>
      <c r="AI17" s="3"/>
      <c r="AJ17" s="3"/>
    </row>
    <row r="18" spans="1:36" ht="28.5" customHeight="1" x14ac:dyDescent="0.25">
      <c r="A18" s="1357"/>
      <c r="B18" s="493">
        <v>11</v>
      </c>
      <c r="C18" s="2078"/>
      <c r="D18" s="1888"/>
      <c r="E18" s="1885"/>
      <c r="F18" s="2072"/>
      <c r="G18" s="1888"/>
      <c r="H18" s="1888"/>
      <c r="I18" s="1888"/>
      <c r="J18" s="1888"/>
      <c r="K18" s="1888"/>
      <c r="L18" s="1885"/>
      <c r="M18" s="2042"/>
      <c r="N18" s="1885"/>
      <c r="O18" s="1479"/>
      <c r="P18" s="1480"/>
      <c r="Q18" s="1142"/>
      <c r="R18" s="3"/>
      <c r="S18" s="3"/>
      <c r="T18" s="3"/>
      <c r="U18" s="3"/>
      <c r="V18" s="3"/>
      <c r="W18" s="3"/>
      <c r="X18" s="3"/>
      <c r="Y18" s="3"/>
      <c r="Z18" s="3"/>
      <c r="AA18" s="3"/>
      <c r="AB18" s="3"/>
      <c r="AC18" s="3"/>
      <c r="AD18" s="3"/>
      <c r="AE18" s="3"/>
      <c r="AF18" s="3"/>
      <c r="AG18" s="3"/>
      <c r="AH18" s="3"/>
      <c r="AI18" s="3"/>
      <c r="AJ18" s="3"/>
    </row>
    <row r="19" spans="1:36" ht="28.5" customHeight="1" x14ac:dyDescent="0.25">
      <c r="A19" s="1357"/>
      <c r="B19" s="493">
        <v>12</v>
      </c>
      <c r="C19" s="2078"/>
      <c r="D19" s="1888"/>
      <c r="E19" s="1885"/>
      <c r="F19" s="2072"/>
      <c r="G19" s="1888"/>
      <c r="H19" s="1888"/>
      <c r="I19" s="1888"/>
      <c r="J19" s="1888"/>
      <c r="K19" s="1888"/>
      <c r="L19" s="1885"/>
      <c r="M19" s="2042"/>
      <c r="N19" s="1885"/>
      <c r="O19" s="1479"/>
      <c r="P19" s="1480"/>
      <c r="Q19" s="1142"/>
      <c r="R19" s="3"/>
      <c r="S19" s="3"/>
      <c r="T19" s="3"/>
      <c r="U19" s="3"/>
      <c r="V19" s="3"/>
      <c r="W19" s="3"/>
      <c r="X19" s="3"/>
      <c r="Y19" s="3"/>
      <c r="Z19" s="3"/>
      <c r="AA19" s="3"/>
      <c r="AB19" s="3"/>
      <c r="AC19" s="3"/>
      <c r="AD19" s="3"/>
      <c r="AE19" s="3"/>
      <c r="AF19" s="3"/>
      <c r="AG19" s="3"/>
      <c r="AH19" s="3"/>
      <c r="AI19" s="3"/>
      <c r="AJ19" s="3"/>
    </row>
    <row r="20" spans="1:36" ht="28.5" customHeight="1" x14ac:dyDescent="0.25">
      <c r="A20" s="1357"/>
      <c r="B20" s="493">
        <v>13</v>
      </c>
      <c r="C20" s="2078"/>
      <c r="D20" s="1888"/>
      <c r="E20" s="1885"/>
      <c r="F20" s="2072"/>
      <c r="G20" s="1888"/>
      <c r="H20" s="1888"/>
      <c r="I20" s="1888"/>
      <c r="J20" s="1888"/>
      <c r="K20" s="1888"/>
      <c r="L20" s="1885"/>
      <c r="M20" s="2042"/>
      <c r="N20" s="1885"/>
      <c r="O20" s="1479"/>
      <c r="P20" s="1480"/>
      <c r="Q20" s="1142"/>
      <c r="R20" s="3"/>
      <c r="S20" s="3"/>
      <c r="T20" s="3"/>
      <c r="U20" s="3"/>
      <c r="V20" s="3"/>
      <c r="W20" s="3"/>
      <c r="X20" s="3"/>
      <c r="Y20" s="3"/>
      <c r="Z20" s="3"/>
      <c r="AA20" s="3"/>
      <c r="AB20" s="3"/>
      <c r="AC20" s="3"/>
      <c r="AD20" s="3"/>
      <c r="AE20" s="3"/>
      <c r="AF20" s="3"/>
      <c r="AG20" s="3"/>
      <c r="AH20" s="3"/>
      <c r="AI20" s="3"/>
      <c r="AJ20" s="3"/>
    </row>
    <row r="21" spans="1:36" ht="28.5" customHeight="1" x14ac:dyDescent="0.25">
      <c r="A21" s="1357"/>
      <c r="B21" s="493">
        <v>14</v>
      </c>
      <c r="C21" s="2078"/>
      <c r="D21" s="1888"/>
      <c r="E21" s="1885"/>
      <c r="F21" s="2072"/>
      <c r="G21" s="1888"/>
      <c r="H21" s="1888"/>
      <c r="I21" s="1888"/>
      <c r="J21" s="1888"/>
      <c r="K21" s="1888"/>
      <c r="L21" s="1885"/>
      <c r="M21" s="2042"/>
      <c r="N21" s="1885"/>
      <c r="O21" s="1479"/>
      <c r="P21" s="1480"/>
      <c r="Q21" s="1142"/>
      <c r="R21" s="3"/>
      <c r="S21" s="3"/>
      <c r="T21" s="3"/>
      <c r="U21" s="3"/>
      <c r="V21" s="3"/>
      <c r="W21" s="3"/>
      <c r="X21" s="3"/>
      <c r="Y21" s="3"/>
      <c r="Z21" s="3"/>
      <c r="AA21" s="3"/>
      <c r="AB21" s="3"/>
      <c r="AC21" s="3"/>
      <c r="AD21" s="3"/>
      <c r="AE21" s="3"/>
      <c r="AF21" s="3"/>
      <c r="AG21" s="3"/>
      <c r="AH21" s="3"/>
      <c r="AI21" s="3"/>
      <c r="AJ21" s="3"/>
    </row>
    <row r="22" spans="1:36" ht="28.5" customHeight="1" x14ac:dyDescent="0.25">
      <c r="A22" s="1357"/>
      <c r="B22" s="493">
        <v>15</v>
      </c>
      <c r="C22" s="2078"/>
      <c r="D22" s="1888"/>
      <c r="E22" s="1885"/>
      <c r="F22" s="2072"/>
      <c r="G22" s="1888"/>
      <c r="H22" s="1888"/>
      <c r="I22" s="1888"/>
      <c r="J22" s="1888"/>
      <c r="K22" s="1888"/>
      <c r="L22" s="1885"/>
      <c r="M22" s="2042"/>
      <c r="N22" s="1885"/>
      <c r="O22" s="1479"/>
      <c r="P22" s="1480"/>
      <c r="Q22" s="1142"/>
      <c r="R22" s="3"/>
      <c r="S22" s="3"/>
      <c r="T22" s="3"/>
      <c r="U22" s="3"/>
      <c r="V22" s="3"/>
      <c r="W22" s="3"/>
      <c r="X22" s="3"/>
      <c r="Y22" s="3"/>
      <c r="Z22" s="3"/>
      <c r="AA22" s="3"/>
      <c r="AB22" s="3"/>
      <c r="AC22" s="3"/>
      <c r="AD22" s="3"/>
      <c r="AE22" s="3"/>
      <c r="AF22" s="3"/>
      <c r="AG22" s="3"/>
      <c r="AH22" s="3"/>
      <c r="AI22" s="3"/>
      <c r="AJ22" s="3"/>
    </row>
    <row r="23" spans="1:36" ht="37" customHeight="1" x14ac:dyDescent="0.3">
      <c r="A23" s="1128"/>
      <c r="B23" s="1150"/>
      <c r="C23" s="1128"/>
      <c r="D23" s="1128"/>
      <c r="E23" s="1128"/>
      <c r="F23" s="1128"/>
      <c r="G23" s="1156"/>
      <c r="H23" s="1156"/>
      <c r="I23" s="1128"/>
      <c r="J23" s="1128"/>
      <c r="K23" s="1128"/>
      <c r="L23" s="1128"/>
      <c r="M23" s="1128"/>
      <c r="N23" s="1128"/>
      <c r="O23" s="1128"/>
      <c r="P23" s="1128"/>
      <c r="Q23" s="1128"/>
      <c r="R23" s="3"/>
      <c r="S23" s="3"/>
      <c r="T23" s="3"/>
      <c r="U23" s="3"/>
      <c r="V23" s="3"/>
      <c r="W23" s="3"/>
      <c r="X23" s="3"/>
      <c r="Y23" s="3"/>
      <c r="Z23" s="3"/>
      <c r="AA23" s="3"/>
      <c r="AB23" s="3"/>
      <c r="AC23" s="3"/>
      <c r="AD23" s="3"/>
      <c r="AE23" s="3"/>
      <c r="AF23" s="3"/>
      <c r="AG23" s="3"/>
      <c r="AH23" s="3"/>
      <c r="AI23" s="3"/>
      <c r="AJ23" s="3"/>
    </row>
    <row r="24" spans="1:36" ht="22.5" customHeight="1" x14ac:dyDescent="0.3">
      <c r="A24" s="1128"/>
      <c r="B24" s="1150"/>
      <c r="C24" s="47" t="s">
        <v>15</v>
      </c>
      <c r="D24" s="47"/>
      <c r="E24" s="47"/>
      <c r="F24" s="326"/>
      <c r="G24" s="2079">
        <f t="shared" ref="G24:G30" ca="1" si="0">SUMIF($C$8:$E$22,$C24,$P$8:$P$22)</f>
        <v>0</v>
      </c>
      <c r="H24" s="1893"/>
      <c r="I24" s="1211"/>
      <c r="J24" s="1128"/>
      <c r="K24" s="1128"/>
      <c r="L24" s="1128"/>
      <c r="M24" s="1128"/>
      <c r="N24" s="1128"/>
      <c r="O24" s="1128"/>
      <c r="P24" s="1128"/>
      <c r="Q24" s="1128"/>
      <c r="R24" s="3"/>
      <c r="S24" s="3"/>
      <c r="T24" s="3"/>
      <c r="U24" s="3"/>
      <c r="V24" s="3"/>
      <c r="W24" s="3"/>
      <c r="X24" s="3"/>
      <c r="Y24" s="3"/>
      <c r="Z24" s="3"/>
      <c r="AA24" s="3"/>
      <c r="AB24" s="3"/>
      <c r="AC24" s="3"/>
      <c r="AD24" s="3"/>
      <c r="AE24" s="3"/>
      <c r="AF24" s="3"/>
      <c r="AG24" s="3"/>
      <c r="AH24" s="3"/>
      <c r="AI24" s="3"/>
      <c r="AJ24" s="3"/>
    </row>
    <row r="25" spans="1:36" ht="9.65" customHeight="1" x14ac:dyDescent="0.3">
      <c r="A25" s="1128"/>
      <c r="B25" s="1150"/>
      <c r="C25" s="47"/>
      <c r="D25" s="47"/>
      <c r="E25" s="47"/>
      <c r="F25" s="47"/>
      <c r="G25" s="47"/>
      <c r="H25" s="47"/>
      <c r="I25" s="47"/>
      <c r="J25" s="1128"/>
      <c r="K25" s="1128"/>
      <c r="L25" s="1128"/>
      <c r="M25" s="1128"/>
      <c r="N25" s="1128"/>
      <c r="O25" s="1128"/>
      <c r="P25" s="1128"/>
      <c r="Q25" s="1128"/>
      <c r="R25" s="3"/>
      <c r="S25" s="3"/>
      <c r="T25" s="3"/>
      <c r="U25" s="3"/>
      <c r="V25" s="3"/>
      <c r="W25" s="3"/>
      <c r="X25" s="3"/>
      <c r="Y25" s="3"/>
      <c r="Z25" s="3"/>
      <c r="AA25" s="3"/>
      <c r="AB25" s="3"/>
      <c r="AC25" s="3"/>
      <c r="AD25" s="3"/>
      <c r="AE25" s="3"/>
      <c r="AF25" s="3"/>
      <c r="AG25" s="3"/>
      <c r="AH25" s="3"/>
      <c r="AI25" s="3"/>
      <c r="AJ25" s="3"/>
    </row>
    <row r="26" spans="1:36" ht="22.5" customHeight="1" x14ac:dyDescent="0.3">
      <c r="A26" s="1128"/>
      <c r="B26" s="1150"/>
      <c r="C26" s="47" t="s">
        <v>25</v>
      </c>
      <c r="D26" s="47"/>
      <c r="E26" s="47"/>
      <c r="F26" s="47"/>
      <c r="G26" s="2079">
        <f t="shared" ca="1" si="0"/>
        <v>0</v>
      </c>
      <c r="H26" s="1893"/>
      <c r="I26" s="1128"/>
      <c r="J26" s="1128"/>
      <c r="K26" s="1128"/>
      <c r="L26" s="1128"/>
      <c r="M26" s="1128"/>
      <c r="N26" s="1128"/>
      <c r="O26" s="1128"/>
      <c r="P26" s="1128"/>
      <c r="Q26" s="1128"/>
      <c r="R26" s="3"/>
      <c r="S26" s="3"/>
      <c r="T26" s="3"/>
      <c r="U26" s="3"/>
      <c r="V26" s="3"/>
      <c r="W26" s="3"/>
      <c r="X26" s="3"/>
      <c r="Y26" s="3"/>
      <c r="Z26" s="3"/>
      <c r="AA26" s="3"/>
      <c r="AB26" s="3"/>
      <c r="AC26" s="3"/>
      <c r="AD26" s="3"/>
      <c r="AE26" s="3"/>
      <c r="AF26" s="3"/>
      <c r="AG26" s="3"/>
      <c r="AH26" s="3"/>
      <c r="AI26" s="3"/>
      <c r="AJ26" s="3"/>
    </row>
    <row r="27" spans="1:36" ht="9.65" customHeight="1" x14ac:dyDescent="0.3">
      <c r="A27" s="1128"/>
      <c r="B27" s="1150"/>
      <c r="C27" s="47"/>
      <c r="D27" s="47"/>
      <c r="E27" s="47"/>
      <c r="F27" s="47"/>
      <c r="G27" s="47"/>
      <c r="H27" s="47"/>
      <c r="I27" s="47"/>
      <c r="J27" s="1128"/>
      <c r="K27" s="1128"/>
      <c r="L27" s="1128"/>
      <c r="M27" s="1128"/>
      <c r="N27" s="1128"/>
      <c r="O27" s="1128"/>
      <c r="P27" s="1128"/>
      <c r="Q27" s="1128"/>
      <c r="R27" s="3"/>
      <c r="S27" s="3"/>
      <c r="T27" s="3"/>
      <c r="U27" s="3"/>
      <c r="V27" s="3"/>
      <c r="W27" s="3"/>
      <c r="X27" s="3"/>
      <c r="Y27" s="3"/>
      <c r="Z27" s="3"/>
      <c r="AA27" s="3"/>
      <c r="AB27" s="3"/>
      <c r="AC27" s="3"/>
      <c r="AD27" s="3"/>
      <c r="AE27" s="3"/>
      <c r="AF27" s="3"/>
      <c r="AG27" s="3"/>
      <c r="AH27" s="3"/>
      <c r="AI27" s="3"/>
      <c r="AJ27" s="3"/>
    </row>
    <row r="28" spans="1:36" ht="22.5" customHeight="1" x14ac:dyDescent="0.3">
      <c r="A28" s="1128"/>
      <c r="B28" s="1150"/>
      <c r="C28" s="47" t="s">
        <v>35</v>
      </c>
      <c r="D28" s="47"/>
      <c r="E28" s="47"/>
      <c r="F28" s="47"/>
      <c r="G28" s="2079">
        <f t="shared" ca="1" si="0"/>
        <v>0</v>
      </c>
      <c r="H28" s="1893"/>
      <c r="I28" s="1128"/>
      <c r="J28" s="1128"/>
      <c r="K28" s="1128"/>
      <c r="L28" s="1128"/>
      <c r="M28" s="1128"/>
      <c r="N28" s="1128"/>
      <c r="O28" s="1128"/>
      <c r="P28" s="1128"/>
      <c r="Q28" s="1128"/>
      <c r="R28" s="3"/>
      <c r="S28" s="3"/>
      <c r="T28" s="3"/>
      <c r="U28" s="3"/>
      <c r="V28" s="3"/>
      <c r="W28" s="3"/>
      <c r="X28" s="3"/>
      <c r="Y28" s="3"/>
      <c r="Z28" s="3"/>
      <c r="AA28" s="3"/>
      <c r="AB28" s="3"/>
      <c r="AC28" s="3"/>
      <c r="AD28" s="3"/>
      <c r="AE28" s="3"/>
      <c r="AF28" s="3"/>
      <c r="AG28" s="3"/>
      <c r="AH28" s="3"/>
      <c r="AI28" s="3"/>
      <c r="AJ28" s="3"/>
    </row>
    <row r="29" spans="1:36" ht="9.65" customHeight="1" x14ac:dyDescent="0.3">
      <c r="A29" s="1128"/>
      <c r="B29" s="1150"/>
      <c r="C29" s="47"/>
      <c r="D29" s="47"/>
      <c r="E29" s="47"/>
      <c r="F29" s="47"/>
      <c r="G29" s="47"/>
      <c r="H29" s="47"/>
      <c r="I29" s="47"/>
      <c r="J29" s="1128"/>
      <c r="K29" s="1128"/>
      <c r="L29" s="1128"/>
      <c r="M29" s="1128"/>
      <c r="N29" s="1128"/>
      <c r="O29" s="1128"/>
      <c r="P29" s="1128"/>
      <c r="Q29" s="1128"/>
      <c r="R29" s="3"/>
      <c r="S29" s="3"/>
      <c r="T29" s="3"/>
      <c r="U29" s="3"/>
      <c r="V29" s="3"/>
      <c r="W29" s="3"/>
      <c r="X29" s="3"/>
      <c r="Y29" s="3"/>
      <c r="Z29" s="3"/>
      <c r="AA29" s="3"/>
      <c r="AB29" s="3"/>
      <c r="AC29" s="3"/>
      <c r="AD29" s="3"/>
      <c r="AE29" s="3"/>
      <c r="AF29" s="3"/>
      <c r="AG29" s="3"/>
      <c r="AH29" s="3"/>
      <c r="AI29" s="3"/>
      <c r="AJ29" s="3"/>
    </row>
    <row r="30" spans="1:36" ht="22.5" customHeight="1" x14ac:dyDescent="0.3">
      <c r="A30" s="1128"/>
      <c r="B30" s="1150"/>
      <c r="C30" s="47" t="s">
        <v>55</v>
      </c>
      <c r="D30" s="47"/>
      <c r="E30" s="47"/>
      <c r="F30" s="47"/>
      <c r="G30" s="2079">
        <f t="shared" ca="1" si="0"/>
        <v>0</v>
      </c>
      <c r="H30" s="1893"/>
      <c r="I30" s="1128"/>
      <c r="J30" s="1128"/>
      <c r="K30" s="1128"/>
      <c r="L30" s="1128"/>
      <c r="M30" s="1128"/>
      <c r="N30" s="1128"/>
      <c r="O30" s="1128"/>
      <c r="P30" s="1128"/>
      <c r="Q30" s="1128"/>
      <c r="R30" s="3"/>
      <c r="S30" s="3"/>
      <c r="T30" s="3"/>
      <c r="U30" s="3"/>
      <c r="V30" s="3"/>
      <c r="W30" s="3"/>
      <c r="X30" s="3"/>
      <c r="Y30" s="3"/>
      <c r="Z30" s="3"/>
      <c r="AA30" s="3"/>
      <c r="AB30" s="3"/>
      <c r="AC30" s="3"/>
      <c r="AD30" s="3"/>
      <c r="AE30" s="3"/>
      <c r="AF30" s="3"/>
      <c r="AG30" s="3"/>
      <c r="AH30" s="3"/>
      <c r="AI30" s="3"/>
      <c r="AJ30" s="3"/>
    </row>
    <row r="31" spans="1:36" ht="84" customHeight="1" x14ac:dyDescent="0.3">
      <c r="A31" s="1128"/>
      <c r="B31" s="1150"/>
      <c r="C31" s="1128"/>
      <c r="D31" s="1128"/>
      <c r="E31" s="1128"/>
      <c r="F31" s="1128"/>
      <c r="G31" s="1128"/>
      <c r="H31" s="1128"/>
      <c r="I31" s="1128"/>
      <c r="J31" s="1128"/>
      <c r="K31" s="1128"/>
      <c r="L31" s="1128"/>
      <c r="M31" s="1128"/>
      <c r="N31" s="1128"/>
      <c r="O31" s="1128"/>
      <c r="P31" s="1128"/>
      <c r="Q31" s="1128"/>
      <c r="R31" s="3"/>
      <c r="S31" s="3"/>
      <c r="T31" s="3"/>
      <c r="U31" s="3"/>
      <c r="V31" s="3"/>
      <c r="W31" s="3"/>
      <c r="X31" s="3"/>
      <c r="Y31" s="3"/>
      <c r="Z31" s="3"/>
      <c r="AA31" s="3"/>
      <c r="AB31" s="3"/>
      <c r="AC31" s="3"/>
      <c r="AD31" s="3"/>
      <c r="AE31" s="3"/>
      <c r="AF31" s="3"/>
      <c r="AG31" s="3"/>
      <c r="AH31" s="3"/>
      <c r="AI31" s="3"/>
      <c r="AJ31" s="3"/>
    </row>
    <row r="32" spans="1:36" ht="92.15" customHeight="1" x14ac:dyDescent="0.3">
      <c r="A32" s="1128"/>
      <c r="B32" s="1150"/>
      <c r="C32" s="1128"/>
      <c r="D32" s="1128"/>
      <c r="E32" s="1128"/>
      <c r="F32" s="1128"/>
      <c r="G32" s="1128"/>
      <c r="H32" s="1128"/>
      <c r="I32" s="1128"/>
      <c r="J32" s="1128"/>
      <c r="K32" s="1128"/>
      <c r="L32" s="1128"/>
      <c r="M32" s="1128"/>
      <c r="N32" s="1128"/>
      <c r="O32" s="1128"/>
      <c r="P32" s="1128"/>
      <c r="Q32" s="1128"/>
      <c r="R32" s="3"/>
      <c r="S32" s="3"/>
      <c r="T32" s="3"/>
      <c r="U32" s="3"/>
      <c r="V32" s="3"/>
      <c r="W32" s="3"/>
      <c r="X32" s="3"/>
      <c r="Y32" s="3"/>
      <c r="Z32" s="3"/>
      <c r="AA32" s="3"/>
      <c r="AB32" s="3"/>
      <c r="AC32" s="3"/>
      <c r="AD32" s="3"/>
      <c r="AE32" s="3"/>
      <c r="AF32" s="3"/>
      <c r="AG32" s="3"/>
      <c r="AH32" s="3"/>
      <c r="AI32" s="3"/>
      <c r="AJ32" s="3"/>
    </row>
    <row r="33" spans="1:36" ht="47.5" customHeight="1" x14ac:dyDescent="0.3">
      <c r="A33" s="1128"/>
      <c r="B33" s="1128"/>
      <c r="C33" s="1128"/>
      <c r="D33" s="1128"/>
      <c r="E33" s="1128"/>
      <c r="F33" s="1128"/>
      <c r="G33" s="1128"/>
      <c r="H33" s="1128"/>
      <c r="I33" s="1128"/>
      <c r="J33" s="1128"/>
      <c r="K33" s="1128"/>
      <c r="L33" s="1128"/>
      <c r="M33" s="1128"/>
      <c r="N33" s="1128"/>
      <c r="O33" s="506" t="str">
        <f>CONCATENATE("Page ",RIGHT('Table des matières'!$K$34,2))</f>
        <v>Page 37</v>
      </c>
      <c r="P33" s="688" t="str">
        <f>IF(PageDerniere="","",CONCATENATE("sur ",PageDerniere))</f>
        <v>sur 46</v>
      </c>
      <c r="Q33" s="1128"/>
      <c r="R33" s="3"/>
      <c r="S33" s="3"/>
      <c r="T33" s="3"/>
      <c r="U33" s="3"/>
      <c r="V33" s="3"/>
      <c r="W33" s="3"/>
      <c r="X33" s="3"/>
      <c r="Y33" s="3"/>
      <c r="Z33" s="3"/>
      <c r="AA33" s="3"/>
      <c r="AB33" s="3"/>
      <c r="AC33" s="3"/>
      <c r="AD33" s="3"/>
      <c r="AE33" s="3"/>
      <c r="AF33" s="3"/>
      <c r="AG33" s="3"/>
      <c r="AH33" s="3"/>
      <c r="AI33" s="3"/>
      <c r="AJ33" s="3"/>
    </row>
    <row r="34" spans="1:36" ht="15" customHeight="1" x14ac:dyDescent="0.3">
      <c r="A34" s="1128"/>
      <c r="B34" s="1128"/>
      <c r="C34" s="1128"/>
      <c r="D34" s="1128"/>
      <c r="E34" s="1128"/>
      <c r="F34" s="1128"/>
      <c r="G34" s="1128"/>
      <c r="H34" s="1128"/>
      <c r="I34" s="1128"/>
      <c r="J34" s="1128"/>
      <c r="K34" s="1128"/>
      <c r="L34" s="1128"/>
      <c r="M34" s="1128"/>
      <c r="N34" s="1128"/>
      <c r="O34" s="1128"/>
      <c r="P34" s="1128"/>
      <c r="Q34" s="1128"/>
      <c r="R34" s="3"/>
      <c r="S34" s="3"/>
      <c r="T34" s="3"/>
      <c r="U34" s="3"/>
      <c r="V34" s="3"/>
      <c r="W34" s="3"/>
      <c r="X34" s="3"/>
      <c r="Y34" s="3"/>
      <c r="Z34" s="3"/>
      <c r="AA34" s="3"/>
      <c r="AB34" s="3"/>
      <c r="AC34" s="3"/>
      <c r="AD34" s="3"/>
      <c r="AE34" s="3"/>
      <c r="AF34" s="3"/>
      <c r="AG34" s="3"/>
      <c r="AH34" s="3"/>
      <c r="AI34" s="3"/>
      <c r="AJ34" s="3"/>
    </row>
    <row r="35" spans="1:36" ht="15" customHeight="1" x14ac:dyDescent="0.3">
      <c r="A35" s="1128"/>
      <c r="B35" s="1128"/>
      <c r="C35" s="1128"/>
      <c r="D35" s="1128"/>
      <c r="E35" s="1128"/>
      <c r="F35" s="1128"/>
      <c r="G35" s="1128"/>
      <c r="H35" s="1128"/>
      <c r="I35" s="1128"/>
      <c r="J35" s="1128"/>
      <c r="K35" s="1128"/>
      <c r="L35" s="1128"/>
      <c r="M35" s="1128"/>
      <c r="N35" s="1128"/>
      <c r="O35" s="1128"/>
      <c r="P35" s="1128"/>
      <c r="Q35" s="1128"/>
      <c r="R35" s="3"/>
      <c r="S35" s="3"/>
      <c r="T35" s="3"/>
      <c r="U35" s="3"/>
      <c r="V35" s="3"/>
      <c r="W35" s="3"/>
      <c r="X35" s="3"/>
      <c r="Y35" s="3"/>
      <c r="Z35" s="3"/>
      <c r="AA35" s="3"/>
      <c r="AB35" s="3"/>
      <c r="AC35" s="3"/>
      <c r="AD35" s="3"/>
      <c r="AE35" s="3"/>
      <c r="AF35" s="3"/>
      <c r="AG35" s="3"/>
      <c r="AH35" s="3"/>
      <c r="AI35" s="3"/>
      <c r="AJ35" s="3"/>
    </row>
    <row r="36" spans="1:36" ht="15" customHeight="1" x14ac:dyDescent="0.3">
      <c r="A36" s="1128"/>
      <c r="B36" s="1128"/>
      <c r="C36" s="1128"/>
      <c r="D36" s="1128"/>
      <c r="E36" s="1128"/>
      <c r="F36" s="1128"/>
      <c r="G36" s="1128"/>
      <c r="H36" s="1128"/>
      <c r="I36" s="1128"/>
      <c r="J36" s="1128"/>
      <c r="K36" s="1128"/>
      <c r="L36" s="1128"/>
      <c r="M36" s="1128"/>
      <c r="N36" s="1128"/>
      <c r="O36" s="1128"/>
      <c r="P36" s="1128"/>
      <c r="Q36" s="1128"/>
      <c r="R36" s="3"/>
      <c r="S36" s="3"/>
      <c r="T36" s="3"/>
      <c r="U36" s="3"/>
      <c r="V36" s="3"/>
      <c r="W36" s="3"/>
      <c r="X36" s="3"/>
      <c r="Y36" s="3"/>
      <c r="Z36" s="3"/>
      <c r="AA36" s="3"/>
      <c r="AB36" s="3"/>
      <c r="AC36" s="3"/>
      <c r="AD36" s="3"/>
      <c r="AE36" s="3"/>
      <c r="AF36" s="3"/>
      <c r="AG36" s="3"/>
      <c r="AH36" s="3"/>
      <c r="AI36" s="3"/>
      <c r="AJ36" s="3"/>
    </row>
    <row r="37" spans="1:36" ht="15" customHeight="1" x14ac:dyDescent="0.3">
      <c r="A37" s="1128"/>
      <c r="B37" s="1128"/>
      <c r="C37" s="1128"/>
      <c r="D37" s="1128"/>
      <c r="E37" s="1128"/>
      <c r="F37" s="1128"/>
      <c r="G37" s="1128"/>
      <c r="H37" s="1128"/>
      <c r="I37" s="1128"/>
      <c r="J37" s="1128"/>
      <c r="K37" s="1128"/>
      <c r="L37" s="1128"/>
      <c r="M37" s="1128"/>
      <c r="N37" s="1128"/>
      <c r="O37" s="1128"/>
      <c r="P37" s="1128"/>
      <c r="Q37" s="1128"/>
      <c r="R37" s="3"/>
      <c r="S37" s="3"/>
      <c r="T37" s="3"/>
      <c r="U37" s="3"/>
      <c r="V37" s="3"/>
      <c r="W37" s="3"/>
      <c r="X37" s="3"/>
      <c r="Y37" s="3"/>
      <c r="Z37" s="3"/>
      <c r="AA37" s="3"/>
      <c r="AB37" s="3"/>
      <c r="AC37" s="3"/>
      <c r="AD37" s="3"/>
      <c r="AE37" s="3"/>
      <c r="AF37" s="3"/>
      <c r="AG37" s="3"/>
      <c r="AH37" s="3"/>
      <c r="AI37" s="3"/>
      <c r="AJ37" s="3"/>
    </row>
    <row r="38" spans="1:36"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row>
    <row r="39" spans="1:3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1:3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1:3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1:3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1:3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1:3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1:3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3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1:3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1:3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1:3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1:3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1:3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1:3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1:3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1:3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1:3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1:3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1:3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1:3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1:3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1:3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3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3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3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1:3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1:3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3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3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3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3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3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ht="15.75" customHeight="1" x14ac:dyDescent="0.25">
      <c r="N234" s="3"/>
      <c r="O234" s="3"/>
    </row>
    <row r="235" spans="1:36" ht="15.75" customHeight="1" x14ac:dyDescent="0.25">
      <c r="N235" s="3"/>
      <c r="O235" s="3"/>
    </row>
    <row r="236" spans="1:36" ht="15.75" customHeight="1" x14ac:dyDescent="0.25">
      <c r="N236" s="3"/>
      <c r="O236" s="3"/>
    </row>
    <row r="237" spans="1:36" ht="15.75" customHeight="1" x14ac:dyDescent="0.25">
      <c r="N237" s="3"/>
      <c r="O237" s="3"/>
    </row>
    <row r="238" spans="1:36" ht="15.75" customHeight="1" x14ac:dyDescent="0.25">
      <c r="N238" s="3"/>
      <c r="O238" s="3"/>
    </row>
    <row r="239" spans="1:36" ht="15.75" customHeight="1" x14ac:dyDescent="0.25">
      <c r="N239" s="3"/>
      <c r="O239" s="3"/>
    </row>
    <row r="240" spans="1:36" ht="15.75" customHeight="1" x14ac:dyDescent="0.25">
      <c r="N240" s="3"/>
      <c r="O240" s="3"/>
    </row>
    <row r="241" spans="14:15" ht="15.75" customHeight="1" x14ac:dyDescent="0.25">
      <c r="N241" s="3"/>
      <c r="O241" s="3"/>
    </row>
    <row r="242" spans="14:15" ht="15.75" customHeight="1" x14ac:dyDescent="0.25">
      <c r="N242" s="3"/>
      <c r="O242" s="3"/>
    </row>
    <row r="243" spans="14:15" ht="15.75" customHeight="1" x14ac:dyDescent="0.25">
      <c r="N243" s="3"/>
      <c r="O243" s="3"/>
    </row>
    <row r="244" spans="14:15" ht="15.75" customHeight="1" x14ac:dyDescent="0.25">
      <c r="N244" s="3"/>
      <c r="O244" s="3"/>
    </row>
    <row r="245" spans="14:15" ht="15.75" customHeight="1" x14ac:dyDescent="0.25">
      <c r="N245" s="3"/>
      <c r="O245" s="3"/>
    </row>
    <row r="246" spans="14:15" ht="15.75" customHeight="1" x14ac:dyDescent="0.25">
      <c r="N246" s="3"/>
      <c r="O246" s="3"/>
    </row>
    <row r="247" spans="14:15" ht="15.75" customHeight="1" x14ac:dyDescent="0.25">
      <c r="N247" s="3"/>
      <c r="O247" s="3"/>
    </row>
    <row r="248" spans="14:15" ht="15.75" customHeight="1" x14ac:dyDescent="0.25">
      <c r="N248" s="3"/>
      <c r="O248" s="3"/>
    </row>
    <row r="249" spans="14:15" ht="15.75" customHeight="1" x14ac:dyDescent="0.25">
      <c r="N249" s="3"/>
      <c r="O249" s="3"/>
    </row>
    <row r="250" spans="14:15" ht="15.75" customHeight="1" x14ac:dyDescent="0.25">
      <c r="N250" s="3"/>
      <c r="O250" s="3"/>
    </row>
    <row r="251" spans="14:15" ht="15.75" customHeight="1" x14ac:dyDescent="0.25">
      <c r="N251" s="3"/>
      <c r="O251" s="3"/>
    </row>
    <row r="252" spans="14:15" ht="15.75" customHeight="1" x14ac:dyDescent="0.25">
      <c r="N252" s="3"/>
      <c r="O252" s="3"/>
    </row>
    <row r="253" spans="14:15" ht="15.75" customHeight="1" x14ac:dyDescent="0.25">
      <c r="N253" s="3"/>
      <c r="O253" s="3"/>
    </row>
    <row r="254" spans="14:15" ht="15.75" customHeight="1" x14ac:dyDescent="0.25">
      <c r="N254" s="3"/>
      <c r="O254" s="3"/>
    </row>
    <row r="255" spans="14:15" ht="15.75" customHeight="1" x14ac:dyDescent="0.25">
      <c r="N255" s="3"/>
      <c r="O255" s="3"/>
    </row>
    <row r="256" spans="14:15" ht="15.75" customHeight="1" x14ac:dyDescent="0.25">
      <c r="N256" s="3"/>
      <c r="O256" s="3"/>
    </row>
    <row r="257" spans="14:15" ht="15.75" customHeight="1" x14ac:dyDescent="0.25">
      <c r="N257" s="3"/>
      <c r="O257" s="3"/>
    </row>
    <row r="258" spans="14:15" ht="15.75" customHeight="1" x14ac:dyDescent="0.25">
      <c r="N258" s="3"/>
      <c r="O258" s="3"/>
    </row>
    <row r="259" spans="14:15" ht="15.75" customHeight="1" x14ac:dyDescent="0.25">
      <c r="N259" s="3"/>
      <c r="O259" s="3"/>
    </row>
    <row r="260" spans="14:15" ht="15.75" customHeight="1" x14ac:dyDescent="0.25">
      <c r="N260" s="3"/>
      <c r="O260" s="3"/>
    </row>
    <row r="261" spans="14:15" ht="15.75" customHeight="1" x14ac:dyDescent="0.25">
      <c r="N261" s="3"/>
      <c r="O261" s="3"/>
    </row>
    <row r="262" spans="14:15" ht="15.75" customHeight="1" x14ac:dyDescent="0.25">
      <c r="N262" s="3"/>
      <c r="O262" s="3"/>
    </row>
    <row r="263" spans="14:15" ht="15.75" customHeight="1" x14ac:dyDescent="0.25">
      <c r="N263" s="3"/>
      <c r="O263" s="3"/>
    </row>
    <row r="264" spans="14:15" ht="15.75" customHeight="1" x14ac:dyDescent="0.25">
      <c r="N264" s="3"/>
      <c r="O264" s="3"/>
    </row>
    <row r="265" spans="14:15" ht="15.75" customHeight="1" x14ac:dyDescent="0.25">
      <c r="N265" s="3"/>
      <c r="O265" s="3"/>
    </row>
    <row r="266" spans="14:15" ht="15.75" customHeight="1" x14ac:dyDescent="0.25">
      <c r="N266" s="3"/>
      <c r="O266" s="3"/>
    </row>
    <row r="267" spans="14:15" ht="15.75" customHeight="1" x14ac:dyDescent="0.25">
      <c r="N267" s="3"/>
      <c r="O267" s="3"/>
    </row>
    <row r="268" spans="14:15" ht="15.75" customHeight="1" x14ac:dyDescent="0.25">
      <c r="N268" s="3"/>
      <c r="O268" s="3"/>
    </row>
    <row r="269" spans="14:15" ht="15.75" customHeight="1" x14ac:dyDescent="0.25">
      <c r="N269" s="3"/>
      <c r="O269" s="3"/>
    </row>
    <row r="270" spans="14:15" ht="15.75" customHeight="1" x14ac:dyDescent="0.25">
      <c r="N270" s="3"/>
      <c r="O270" s="3"/>
    </row>
    <row r="271" spans="14:15" ht="15.75" customHeight="1" x14ac:dyDescent="0.25">
      <c r="N271" s="3"/>
      <c r="O271" s="3"/>
    </row>
    <row r="272" spans="14:15" ht="15.75" customHeight="1" x14ac:dyDescent="0.25">
      <c r="N272" s="3"/>
      <c r="O272" s="3"/>
    </row>
    <row r="273" spans="14:15" ht="15.75" customHeight="1" x14ac:dyDescent="0.25">
      <c r="N273" s="3"/>
      <c r="O273" s="3"/>
    </row>
    <row r="274" spans="14:15" ht="15.75" customHeight="1" x14ac:dyDescent="0.25">
      <c r="N274" s="3"/>
      <c r="O274" s="3"/>
    </row>
    <row r="275" spans="14:15" ht="15.75" customHeight="1" x14ac:dyDescent="0.25">
      <c r="N275" s="3"/>
      <c r="O275" s="3"/>
    </row>
    <row r="276" spans="14:15" ht="15.75" customHeight="1" x14ac:dyDescent="0.25">
      <c r="N276" s="3"/>
      <c r="O276" s="3"/>
    </row>
    <row r="277" spans="14:15" ht="15.75" customHeight="1" x14ac:dyDescent="0.25">
      <c r="N277" s="3"/>
      <c r="O277" s="3"/>
    </row>
    <row r="278" spans="14:15" ht="15.75" customHeight="1" x14ac:dyDescent="0.25">
      <c r="N278" s="3"/>
      <c r="O278" s="3"/>
    </row>
    <row r="279" spans="14:15" ht="15.75" customHeight="1" x14ac:dyDescent="0.25">
      <c r="N279" s="3"/>
      <c r="O279" s="3"/>
    </row>
    <row r="280" spans="14:15" ht="15.75" customHeight="1" x14ac:dyDescent="0.25">
      <c r="N280" s="3"/>
      <c r="O280" s="3"/>
    </row>
    <row r="281" spans="14:15" ht="15.75" customHeight="1" x14ac:dyDescent="0.25">
      <c r="N281" s="3"/>
      <c r="O281" s="3"/>
    </row>
    <row r="282" spans="14:15" ht="15.75" customHeight="1" x14ac:dyDescent="0.25">
      <c r="N282" s="3"/>
      <c r="O282" s="3"/>
    </row>
    <row r="283" spans="14:15" ht="15.75" customHeight="1" x14ac:dyDescent="0.25">
      <c r="N283" s="3"/>
      <c r="O283" s="3"/>
    </row>
    <row r="284" spans="14:15" ht="15.75" customHeight="1" x14ac:dyDescent="0.25">
      <c r="N284" s="3"/>
      <c r="O284" s="3"/>
    </row>
    <row r="285" spans="14:15" ht="15.75" customHeight="1" x14ac:dyDescent="0.25">
      <c r="N285" s="3"/>
      <c r="O285" s="3"/>
    </row>
    <row r="286" spans="14:15" ht="15.75" customHeight="1" x14ac:dyDescent="0.25">
      <c r="N286" s="3"/>
      <c r="O286" s="3"/>
    </row>
    <row r="287" spans="14:15" ht="15.75" customHeight="1" x14ac:dyDescent="0.25">
      <c r="N287" s="3"/>
      <c r="O287" s="3"/>
    </row>
    <row r="288" spans="14:15" ht="15.75" customHeight="1" x14ac:dyDescent="0.25">
      <c r="N288" s="3"/>
      <c r="O288" s="3"/>
    </row>
    <row r="289" spans="14:15" ht="15.75" customHeight="1" x14ac:dyDescent="0.25">
      <c r="N289" s="3"/>
      <c r="O289" s="3"/>
    </row>
    <row r="290" spans="14:15" ht="15.75" customHeight="1" x14ac:dyDescent="0.25">
      <c r="N290" s="3"/>
      <c r="O290" s="3"/>
    </row>
    <row r="291" spans="14:15" ht="15.75" customHeight="1" x14ac:dyDescent="0.25">
      <c r="N291" s="3"/>
      <c r="O291" s="3"/>
    </row>
    <row r="292" spans="14:15" ht="15.75" customHeight="1" x14ac:dyDescent="0.25">
      <c r="N292" s="3"/>
      <c r="O292" s="3"/>
    </row>
    <row r="293" spans="14:15" ht="15.75" customHeight="1" x14ac:dyDescent="0.25">
      <c r="N293" s="3"/>
      <c r="O293" s="3"/>
    </row>
    <row r="294" spans="14:15" ht="15.75" customHeight="1" x14ac:dyDescent="0.25">
      <c r="N294" s="3"/>
      <c r="O294" s="3"/>
    </row>
    <row r="295" spans="14:15" ht="15.75" customHeight="1" x14ac:dyDescent="0.25">
      <c r="N295" s="3"/>
      <c r="O295" s="3"/>
    </row>
    <row r="296" spans="14:15" ht="15.75" customHeight="1" x14ac:dyDescent="0.25">
      <c r="N296" s="3"/>
      <c r="O296" s="3"/>
    </row>
    <row r="297" spans="14:15" ht="15.75" customHeight="1" x14ac:dyDescent="0.25">
      <c r="N297" s="3"/>
      <c r="O297" s="3"/>
    </row>
    <row r="298" spans="14:15" ht="15.75" customHeight="1" x14ac:dyDescent="0.25">
      <c r="N298" s="3"/>
      <c r="O298" s="3"/>
    </row>
    <row r="299" spans="14:15" ht="15.75" customHeight="1" x14ac:dyDescent="0.25">
      <c r="N299" s="3"/>
      <c r="O299" s="3"/>
    </row>
    <row r="300" spans="14:15" ht="15.75" customHeight="1" x14ac:dyDescent="0.25">
      <c r="N300" s="3"/>
      <c r="O300" s="3"/>
    </row>
    <row r="301" spans="14:15" ht="15.75" customHeight="1" x14ac:dyDescent="0.25">
      <c r="N301" s="3"/>
      <c r="O301" s="3"/>
    </row>
    <row r="302" spans="14:15" ht="15.75" customHeight="1" x14ac:dyDescent="0.25">
      <c r="N302" s="3"/>
      <c r="O302" s="3"/>
    </row>
    <row r="303" spans="14:15" ht="15.75" customHeight="1" x14ac:dyDescent="0.25">
      <c r="N303" s="3"/>
      <c r="O303" s="3"/>
    </row>
    <row r="304" spans="14:15" ht="15.75" customHeight="1" x14ac:dyDescent="0.25">
      <c r="N304" s="3"/>
      <c r="O304" s="3"/>
    </row>
    <row r="305" spans="14:15" ht="15.75" customHeight="1" x14ac:dyDescent="0.25">
      <c r="N305" s="3"/>
      <c r="O305" s="3"/>
    </row>
    <row r="306" spans="14:15" ht="15.75" customHeight="1" x14ac:dyDescent="0.25">
      <c r="N306" s="3"/>
      <c r="O306" s="3"/>
    </row>
    <row r="307" spans="14:15" ht="15.75" customHeight="1" x14ac:dyDescent="0.25">
      <c r="N307" s="3"/>
      <c r="O307" s="3"/>
    </row>
    <row r="308" spans="14:15" ht="15.75" customHeight="1" x14ac:dyDescent="0.25">
      <c r="N308" s="3"/>
      <c r="O308" s="3"/>
    </row>
    <row r="309" spans="14:15" ht="15.75" customHeight="1" x14ac:dyDescent="0.25">
      <c r="N309" s="3"/>
      <c r="O309" s="3"/>
    </row>
    <row r="310" spans="14:15" ht="15.75" customHeight="1" x14ac:dyDescent="0.25">
      <c r="N310" s="3"/>
      <c r="O310" s="3"/>
    </row>
    <row r="311" spans="14:15" ht="15.75" customHeight="1" x14ac:dyDescent="0.25">
      <c r="N311" s="3"/>
      <c r="O311" s="3"/>
    </row>
    <row r="312" spans="14:15" ht="15.75" customHeight="1" x14ac:dyDescent="0.25">
      <c r="N312" s="3"/>
      <c r="O312" s="3"/>
    </row>
    <row r="313" spans="14:15" ht="15.75" customHeight="1" x14ac:dyDescent="0.25">
      <c r="N313" s="3"/>
      <c r="O313" s="3"/>
    </row>
    <row r="314" spans="14:15" ht="15.75" customHeight="1" x14ac:dyDescent="0.25">
      <c r="N314" s="3"/>
      <c r="O314" s="3"/>
    </row>
    <row r="315" spans="14:15" ht="15.75" customHeight="1" x14ac:dyDescent="0.25">
      <c r="N315" s="3"/>
      <c r="O315" s="3"/>
    </row>
    <row r="316" spans="14:15" ht="15.75" customHeight="1" x14ac:dyDescent="0.25">
      <c r="N316" s="3"/>
      <c r="O316" s="3"/>
    </row>
    <row r="317" spans="14:15" ht="15.75" customHeight="1" x14ac:dyDescent="0.25">
      <c r="N317" s="3"/>
      <c r="O317" s="3"/>
    </row>
    <row r="318" spans="14:15" ht="15.75" customHeight="1" x14ac:dyDescent="0.25">
      <c r="N318" s="3"/>
      <c r="O318" s="3"/>
    </row>
    <row r="319" spans="14:15" ht="15.75" customHeight="1" x14ac:dyDescent="0.25">
      <c r="N319" s="3"/>
      <c r="O319" s="3"/>
    </row>
    <row r="320" spans="14:15" ht="15.75" customHeight="1" x14ac:dyDescent="0.25">
      <c r="N320" s="3"/>
      <c r="O320" s="3"/>
    </row>
    <row r="321" spans="14:15" ht="15.75" customHeight="1" x14ac:dyDescent="0.25">
      <c r="N321" s="3"/>
      <c r="O321" s="3"/>
    </row>
    <row r="322" spans="14:15" ht="15.75" customHeight="1" x14ac:dyDescent="0.25">
      <c r="N322" s="3"/>
      <c r="O322" s="3"/>
    </row>
    <row r="323" spans="14:15" ht="15.75" customHeight="1" x14ac:dyDescent="0.25">
      <c r="N323" s="3"/>
      <c r="O323" s="3"/>
    </row>
    <row r="324" spans="14:15" ht="15.75" customHeight="1" x14ac:dyDescent="0.25">
      <c r="N324" s="3"/>
      <c r="O324" s="3"/>
    </row>
    <row r="325" spans="14:15" ht="15.75" customHeight="1" x14ac:dyDescent="0.25">
      <c r="N325" s="3"/>
      <c r="O325" s="3"/>
    </row>
    <row r="326" spans="14:15" ht="15.75" customHeight="1" x14ac:dyDescent="0.25">
      <c r="N326" s="3"/>
      <c r="O326" s="3"/>
    </row>
    <row r="327" spans="14:15" ht="15.75" customHeight="1" x14ac:dyDescent="0.25">
      <c r="N327" s="3"/>
      <c r="O327" s="3"/>
    </row>
    <row r="328" spans="14:15" ht="15.75" customHeight="1" x14ac:dyDescent="0.25">
      <c r="N328" s="3"/>
      <c r="O328" s="3"/>
    </row>
    <row r="329" spans="14:15" ht="15.75" customHeight="1" x14ac:dyDescent="0.25">
      <c r="N329" s="3"/>
      <c r="O329" s="3"/>
    </row>
    <row r="330" spans="14:15" ht="15.75" customHeight="1" x14ac:dyDescent="0.25">
      <c r="N330" s="3"/>
      <c r="O330" s="3"/>
    </row>
    <row r="331" spans="14:15" ht="15.75" customHeight="1" x14ac:dyDescent="0.25">
      <c r="N331" s="3"/>
      <c r="O331" s="3"/>
    </row>
    <row r="332" spans="14:15" ht="15.75" customHeight="1" x14ac:dyDescent="0.25">
      <c r="N332" s="3"/>
      <c r="O332" s="3"/>
    </row>
    <row r="333" spans="14:15" ht="15.75" customHeight="1" x14ac:dyDescent="0.25">
      <c r="N333" s="3"/>
      <c r="O333" s="3"/>
    </row>
    <row r="334" spans="14:15" ht="15.75" customHeight="1" x14ac:dyDescent="0.25">
      <c r="N334" s="3"/>
      <c r="O334" s="3"/>
    </row>
    <row r="335" spans="14:15" ht="15.75" customHeight="1" x14ac:dyDescent="0.25">
      <c r="N335" s="3"/>
      <c r="O335" s="3"/>
    </row>
    <row r="336" spans="14:15" ht="15.75" customHeight="1" x14ac:dyDescent="0.25">
      <c r="N336" s="3"/>
      <c r="O336" s="3"/>
    </row>
    <row r="337" spans="14:15" ht="15.75" customHeight="1" x14ac:dyDescent="0.25">
      <c r="N337" s="3"/>
      <c r="O337" s="3"/>
    </row>
    <row r="338" spans="14:15" ht="15.75" customHeight="1" x14ac:dyDescent="0.25">
      <c r="N338" s="3"/>
      <c r="O338" s="3"/>
    </row>
    <row r="339" spans="14:15" ht="15.75" customHeight="1" x14ac:dyDescent="0.25">
      <c r="N339" s="3"/>
      <c r="O339" s="3"/>
    </row>
    <row r="340" spans="14:15" ht="15.75" customHeight="1" x14ac:dyDescent="0.25">
      <c r="N340" s="3"/>
      <c r="O340" s="3"/>
    </row>
    <row r="341" spans="14:15" ht="15.75" customHeight="1" x14ac:dyDescent="0.25">
      <c r="N341" s="3"/>
      <c r="O341" s="3"/>
    </row>
    <row r="342" spans="14:15" ht="15.75" customHeight="1" x14ac:dyDescent="0.25">
      <c r="N342" s="3"/>
      <c r="O342" s="3"/>
    </row>
    <row r="343" spans="14:15" ht="15.75" customHeight="1" x14ac:dyDescent="0.25">
      <c r="N343" s="3"/>
      <c r="O343" s="3"/>
    </row>
    <row r="344" spans="14:15" ht="15.75" customHeight="1" x14ac:dyDescent="0.25">
      <c r="N344" s="3"/>
      <c r="O344" s="3"/>
    </row>
    <row r="345" spans="14:15" ht="15.75" customHeight="1" x14ac:dyDescent="0.25">
      <c r="N345" s="3"/>
      <c r="O345" s="3"/>
    </row>
    <row r="346" spans="14:15" ht="15.75" customHeight="1" x14ac:dyDescent="0.25">
      <c r="N346" s="3"/>
      <c r="O346" s="3"/>
    </row>
    <row r="347" spans="14:15" ht="15.75" customHeight="1" x14ac:dyDescent="0.25">
      <c r="N347" s="3"/>
      <c r="O347" s="3"/>
    </row>
    <row r="348" spans="14:15" ht="15.75" customHeight="1" x14ac:dyDescent="0.25">
      <c r="N348" s="3"/>
      <c r="O348" s="3"/>
    </row>
    <row r="349" spans="14:15" ht="15.75" customHeight="1" x14ac:dyDescent="0.25">
      <c r="N349" s="3"/>
      <c r="O349" s="3"/>
    </row>
    <row r="350" spans="14:15" ht="15.75" customHeight="1" x14ac:dyDescent="0.25">
      <c r="N350" s="3"/>
      <c r="O350" s="3"/>
    </row>
    <row r="351" spans="14:15" ht="15.75" customHeight="1" x14ac:dyDescent="0.25">
      <c r="N351" s="3"/>
      <c r="O351" s="3"/>
    </row>
    <row r="352" spans="14:15" ht="15.75" customHeight="1" x14ac:dyDescent="0.25">
      <c r="N352" s="3"/>
      <c r="O352" s="3"/>
    </row>
    <row r="353" spans="14:15" ht="15.75" customHeight="1" x14ac:dyDescent="0.25">
      <c r="N353" s="3"/>
      <c r="O353" s="3"/>
    </row>
    <row r="354" spans="14:15" ht="15.75" customHeight="1" x14ac:dyDescent="0.25">
      <c r="N354" s="3"/>
      <c r="O354" s="3"/>
    </row>
    <row r="355" spans="14:15" ht="15.75" customHeight="1" x14ac:dyDescent="0.25">
      <c r="N355" s="3"/>
      <c r="O355" s="3"/>
    </row>
    <row r="356" spans="14:15" ht="15.75" customHeight="1" x14ac:dyDescent="0.25">
      <c r="N356" s="3"/>
      <c r="O356" s="3"/>
    </row>
    <row r="357" spans="14:15" ht="15.75" customHeight="1" x14ac:dyDescent="0.25">
      <c r="N357" s="3"/>
      <c r="O357" s="3"/>
    </row>
    <row r="358" spans="14:15" ht="15.75" customHeight="1" x14ac:dyDescent="0.25">
      <c r="N358" s="3"/>
      <c r="O358" s="3"/>
    </row>
    <row r="359" spans="14:15" ht="15.75" customHeight="1" x14ac:dyDescent="0.25">
      <c r="N359" s="3"/>
      <c r="O359" s="3"/>
    </row>
    <row r="360" spans="14:15" ht="15.75" customHeight="1" x14ac:dyDescent="0.25">
      <c r="N360" s="3"/>
      <c r="O360" s="3"/>
    </row>
    <row r="361" spans="14:15" ht="15.75" customHeight="1" x14ac:dyDescent="0.25">
      <c r="N361" s="3"/>
      <c r="O361" s="3"/>
    </row>
    <row r="362" spans="14:15" ht="15.75" customHeight="1" x14ac:dyDescent="0.25">
      <c r="N362" s="3"/>
      <c r="O362" s="3"/>
    </row>
    <row r="363" spans="14:15" ht="15.75" customHeight="1" x14ac:dyDescent="0.25">
      <c r="N363" s="3"/>
      <c r="O363" s="3"/>
    </row>
    <row r="364" spans="14:15" ht="15.75" customHeight="1" x14ac:dyDescent="0.25">
      <c r="N364" s="3"/>
      <c r="O364" s="3"/>
    </row>
    <row r="365" spans="14:15" ht="15.75" customHeight="1" x14ac:dyDescent="0.25">
      <c r="N365" s="3"/>
      <c r="O365" s="3"/>
    </row>
    <row r="366" spans="14:15" ht="15.75" customHeight="1" x14ac:dyDescent="0.25">
      <c r="N366" s="3"/>
      <c r="O366" s="3"/>
    </row>
    <row r="367" spans="14:15" ht="15.75" customHeight="1" x14ac:dyDescent="0.25">
      <c r="N367" s="3"/>
      <c r="O367" s="3"/>
    </row>
    <row r="368" spans="14:15" ht="15.75" customHeight="1" x14ac:dyDescent="0.25">
      <c r="N368" s="3"/>
      <c r="O368" s="3"/>
    </row>
    <row r="369" spans="14:15" ht="15.75" customHeight="1" x14ac:dyDescent="0.25">
      <c r="N369" s="3"/>
      <c r="O369" s="3"/>
    </row>
    <row r="370" spans="14:15" ht="15.75" customHeight="1" x14ac:dyDescent="0.25">
      <c r="N370" s="3"/>
      <c r="O370" s="3"/>
    </row>
    <row r="371" spans="14:15" ht="15.75" customHeight="1" x14ac:dyDescent="0.25">
      <c r="N371" s="3"/>
      <c r="O371" s="3"/>
    </row>
    <row r="372" spans="14:15" ht="15.75" customHeight="1" x14ac:dyDescent="0.25">
      <c r="N372" s="3"/>
      <c r="O372" s="3"/>
    </row>
    <row r="373" spans="14:15" ht="15.75" customHeight="1" x14ac:dyDescent="0.25">
      <c r="N373" s="3"/>
      <c r="O373" s="3"/>
    </row>
    <row r="374" spans="14:15" ht="15.75" customHeight="1" x14ac:dyDescent="0.25">
      <c r="N374" s="3"/>
      <c r="O374" s="3"/>
    </row>
    <row r="375" spans="14:15" ht="15.75" customHeight="1" x14ac:dyDescent="0.25">
      <c r="N375" s="3"/>
      <c r="O375" s="3"/>
    </row>
    <row r="376" spans="14:15" ht="15.75" customHeight="1" x14ac:dyDescent="0.25">
      <c r="N376" s="3"/>
      <c r="O376" s="3"/>
    </row>
    <row r="377" spans="14:15" ht="15.75" customHeight="1" x14ac:dyDescent="0.25">
      <c r="N377" s="3"/>
      <c r="O377" s="3"/>
    </row>
    <row r="378" spans="14:15" ht="15.75" customHeight="1" x14ac:dyDescent="0.25">
      <c r="N378" s="3"/>
      <c r="O378" s="3"/>
    </row>
    <row r="379" spans="14:15" ht="15.75" customHeight="1" x14ac:dyDescent="0.25">
      <c r="N379" s="3"/>
      <c r="O379" s="3"/>
    </row>
    <row r="380" spans="14:15" ht="15.75" customHeight="1" x14ac:dyDescent="0.25">
      <c r="N380" s="3"/>
      <c r="O380" s="3"/>
    </row>
    <row r="381" spans="14:15" ht="15.75" customHeight="1" x14ac:dyDescent="0.25">
      <c r="N381" s="3"/>
      <c r="O381" s="3"/>
    </row>
    <row r="382" spans="14:15" ht="15.75" customHeight="1" x14ac:dyDescent="0.25">
      <c r="N382" s="3"/>
      <c r="O382" s="3"/>
    </row>
    <row r="383" spans="14:15" ht="15.75" customHeight="1" x14ac:dyDescent="0.25">
      <c r="N383" s="3"/>
      <c r="O383" s="3"/>
    </row>
    <row r="384" spans="14:15" ht="15.75" customHeight="1" x14ac:dyDescent="0.25">
      <c r="N384" s="3"/>
      <c r="O384" s="3"/>
    </row>
    <row r="385" spans="14:15" ht="15.75" customHeight="1" x14ac:dyDescent="0.25">
      <c r="N385" s="3"/>
      <c r="O385" s="3"/>
    </row>
    <row r="386" spans="14:15" ht="15.75" customHeight="1" x14ac:dyDescent="0.25">
      <c r="N386" s="3"/>
      <c r="O386" s="3"/>
    </row>
    <row r="387" spans="14:15" ht="15.75" customHeight="1" x14ac:dyDescent="0.25">
      <c r="N387" s="3"/>
      <c r="O387" s="3"/>
    </row>
    <row r="388" spans="14:15" ht="15.75" customHeight="1" x14ac:dyDescent="0.25">
      <c r="N388" s="3"/>
      <c r="O388" s="3"/>
    </row>
    <row r="389" spans="14:15" ht="15.75" customHeight="1" x14ac:dyDescent="0.25">
      <c r="N389" s="3"/>
      <c r="O389" s="3"/>
    </row>
    <row r="390" spans="14:15" ht="15.75" customHeight="1" x14ac:dyDescent="0.25">
      <c r="N390" s="3"/>
      <c r="O390" s="3"/>
    </row>
    <row r="391" spans="14:15" ht="15.75" customHeight="1" x14ac:dyDescent="0.25">
      <c r="N391" s="3"/>
      <c r="O391" s="3"/>
    </row>
    <row r="392" spans="14:15" ht="15.75" customHeight="1" x14ac:dyDescent="0.25">
      <c r="N392" s="3"/>
      <c r="O392" s="3"/>
    </row>
    <row r="393" spans="14:15" ht="15.75" customHeight="1" x14ac:dyDescent="0.25">
      <c r="N393" s="3"/>
      <c r="O393" s="3"/>
    </row>
    <row r="394" spans="14:15" ht="15.75" customHeight="1" x14ac:dyDescent="0.25">
      <c r="N394" s="3"/>
      <c r="O394" s="3"/>
    </row>
    <row r="395" spans="14:15" ht="15.75" customHeight="1" x14ac:dyDescent="0.25">
      <c r="N395" s="3"/>
      <c r="O395" s="3"/>
    </row>
    <row r="396" spans="14:15" ht="15.75" customHeight="1" x14ac:dyDescent="0.25">
      <c r="N396" s="3"/>
      <c r="O396" s="3"/>
    </row>
    <row r="397" spans="14:15" ht="15.75" customHeight="1" x14ac:dyDescent="0.25">
      <c r="N397" s="3"/>
      <c r="O397" s="3"/>
    </row>
    <row r="398" spans="14:15" ht="15.75" customHeight="1" x14ac:dyDescent="0.25">
      <c r="N398" s="3"/>
      <c r="O398" s="3"/>
    </row>
    <row r="399" spans="14:15" ht="15.75" customHeight="1" x14ac:dyDescent="0.25">
      <c r="N399" s="3"/>
      <c r="O399" s="3"/>
    </row>
    <row r="400" spans="14:15" ht="15.75" customHeight="1" x14ac:dyDescent="0.25">
      <c r="N400" s="3"/>
      <c r="O400" s="3"/>
    </row>
    <row r="401" spans="14:15" ht="15.75" customHeight="1" x14ac:dyDescent="0.25">
      <c r="N401" s="3"/>
      <c r="O401" s="3"/>
    </row>
    <row r="402" spans="14:15" ht="15.75" customHeight="1" x14ac:dyDescent="0.25">
      <c r="N402" s="3"/>
      <c r="O402" s="3"/>
    </row>
    <row r="403" spans="14:15" ht="15.75" customHeight="1" x14ac:dyDescent="0.25">
      <c r="N403" s="3"/>
      <c r="O403" s="3"/>
    </row>
    <row r="404" spans="14:15" ht="15.75" customHeight="1" x14ac:dyDescent="0.25">
      <c r="N404" s="3"/>
      <c r="O404" s="3"/>
    </row>
    <row r="405" spans="14:15" ht="15.75" customHeight="1" x14ac:dyDescent="0.25">
      <c r="N405" s="3"/>
      <c r="O405" s="3"/>
    </row>
    <row r="406" spans="14:15" ht="15.75" customHeight="1" x14ac:dyDescent="0.25">
      <c r="N406" s="3"/>
      <c r="O406" s="3"/>
    </row>
    <row r="407" spans="14:15" ht="15.75" customHeight="1" x14ac:dyDescent="0.25">
      <c r="N407" s="3"/>
      <c r="O407" s="3"/>
    </row>
    <row r="408" spans="14:15" ht="15.75" customHeight="1" x14ac:dyDescent="0.25">
      <c r="N408" s="3"/>
      <c r="O408" s="3"/>
    </row>
    <row r="409" spans="14:15" ht="15.75" customHeight="1" x14ac:dyDescent="0.25">
      <c r="N409" s="3"/>
      <c r="O409" s="3"/>
    </row>
    <row r="410" spans="14:15" ht="15.75" customHeight="1" x14ac:dyDescent="0.25">
      <c r="N410" s="3"/>
      <c r="O410" s="3"/>
    </row>
    <row r="411" spans="14:15" ht="15.75" customHeight="1" x14ac:dyDescent="0.25">
      <c r="N411" s="3"/>
      <c r="O411" s="3"/>
    </row>
    <row r="412" spans="14:15" ht="15.75" customHeight="1" x14ac:dyDescent="0.25">
      <c r="N412" s="3"/>
      <c r="O412" s="3"/>
    </row>
    <row r="413" spans="14:15" ht="15.75" customHeight="1" x14ac:dyDescent="0.25">
      <c r="N413" s="3"/>
      <c r="O413" s="3"/>
    </row>
    <row r="414" spans="14:15" ht="15.75" customHeight="1" x14ac:dyDescent="0.25">
      <c r="N414" s="3"/>
      <c r="O414" s="3"/>
    </row>
    <row r="415" spans="14:15" ht="15.75" customHeight="1" x14ac:dyDescent="0.25">
      <c r="N415" s="3"/>
      <c r="O415" s="3"/>
    </row>
    <row r="416" spans="14:15" ht="15.75" customHeight="1" x14ac:dyDescent="0.25">
      <c r="N416" s="3"/>
      <c r="O416" s="3"/>
    </row>
    <row r="417" spans="14:15" ht="15.75" customHeight="1" x14ac:dyDescent="0.25">
      <c r="N417" s="3"/>
      <c r="O417" s="3"/>
    </row>
    <row r="418" spans="14:15" ht="15.75" customHeight="1" x14ac:dyDescent="0.25">
      <c r="N418" s="3"/>
      <c r="O418" s="3"/>
    </row>
    <row r="419" spans="14:15" ht="15.75" customHeight="1" x14ac:dyDescent="0.25">
      <c r="N419" s="3"/>
      <c r="O419" s="3"/>
    </row>
    <row r="420" spans="14:15" ht="15.75" customHeight="1" x14ac:dyDescent="0.25">
      <c r="N420" s="3"/>
      <c r="O420" s="3"/>
    </row>
    <row r="421" spans="14:15" ht="15.75" customHeight="1" x14ac:dyDescent="0.25">
      <c r="N421" s="3"/>
      <c r="O421" s="3"/>
    </row>
    <row r="422" spans="14:15" ht="15.75" customHeight="1" x14ac:dyDescent="0.25">
      <c r="N422" s="3"/>
      <c r="O422" s="3"/>
    </row>
    <row r="423" spans="14:15" ht="15.75" customHeight="1" x14ac:dyDescent="0.25">
      <c r="N423" s="3"/>
      <c r="O423" s="3"/>
    </row>
    <row r="424" spans="14:15" ht="15.75" customHeight="1" x14ac:dyDescent="0.25">
      <c r="N424" s="3"/>
      <c r="O424" s="3"/>
    </row>
    <row r="425" spans="14:15" ht="15.75" customHeight="1" x14ac:dyDescent="0.25">
      <c r="N425" s="3"/>
      <c r="O425" s="3"/>
    </row>
    <row r="426" spans="14:15" ht="15.75" customHeight="1" x14ac:dyDescent="0.25">
      <c r="N426" s="3"/>
      <c r="O426" s="3"/>
    </row>
    <row r="427" spans="14:15" ht="15.75" customHeight="1" x14ac:dyDescent="0.25">
      <c r="N427" s="3"/>
      <c r="O427" s="3"/>
    </row>
    <row r="428" spans="14:15" ht="15.75" customHeight="1" x14ac:dyDescent="0.25">
      <c r="N428" s="3"/>
      <c r="O428" s="3"/>
    </row>
    <row r="429" spans="14:15" ht="15.75" customHeight="1" x14ac:dyDescent="0.25">
      <c r="N429" s="3"/>
      <c r="O429" s="3"/>
    </row>
    <row r="430" spans="14:15" ht="15.75" customHeight="1" x14ac:dyDescent="0.25">
      <c r="N430" s="3"/>
      <c r="O430" s="3"/>
    </row>
    <row r="431" spans="14:15" ht="15.75" customHeight="1" x14ac:dyDescent="0.25">
      <c r="N431" s="3"/>
      <c r="O431" s="3"/>
    </row>
    <row r="432" spans="14:15" ht="15.75" customHeight="1" x14ac:dyDescent="0.25">
      <c r="N432" s="3"/>
      <c r="O432" s="3"/>
    </row>
    <row r="433" spans="14:15" ht="15.75" customHeight="1" x14ac:dyDescent="0.25">
      <c r="N433" s="3"/>
      <c r="O433" s="3"/>
    </row>
    <row r="434" spans="14:15" ht="15.75" customHeight="1" x14ac:dyDescent="0.25">
      <c r="N434" s="3"/>
      <c r="O434" s="3"/>
    </row>
    <row r="435" spans="14:15" ht="15.75" customHeight="1" x14ac:dyDescent="0.25">
      <c r="N435" s="3"/>
      <c r="O435" s="3"/>
    </row>
    <row r="436" spans="14:15" ht="15.75" customHeight="1" x14ac:dyDescent="0.25">
      <c r="N436" s="3"/>
      <c r="O436" s="3"/>
    </row>
    <row r="437" spans="14:15" ht="15.75" customHeight="1" x14ac:dyDescent="0.25">
      <c r="N437" s="3"/>
      <c r="O437" s="3"/>
    </row>
    <row r="438" spans="14:15" ht="15.75" customHeight="1" x14ac:dyDescent="0.25">
      <c r="N438" s="3"/>
      <c r="O438" s="3"/>
    </row>
    <row r="439" spans="14:15" ht="15.75" customHeight="1" x14ac:dyDescent="0.25">
      <c r="N439" s="3"/>
      <c r="O439" s="3"/>
    </row>
    <row r="440" spans="14:15" ht="15.75" customHeight="1" x14ac:dyDescent="0.25">
      <c r="N440" s="3"/>
      <c r="O440" s="3"/>
    </row>
    <row r="441" spans="14:15" ht="15.75" customHeight="1" x14ac:dyDescent="0.25">
      <c r="N441" s="3"/>
      <c r="O441" s="3"/>
    </row>
    <row r="442" spans="14:15" ht="15.75" customHeight="1" x14ac:dyDescent="0.25">
      <c r="N442" s="3"/>
      <c r="O442" s="3"/>
    </row>
    <row r="443" spans="14:15" ht="15.75" customHeight="1" x14ac:dyDescent="0.25">
      <c r="N443" s="3"/>
      <c r="O443" s="3"/>
    </row>
    <row r="444" spans="14:15" ht="15.75" customHeight="1" x14ac:dyDescent="0.25">
      <c r="N444" s="3"/>
      <c r="O444" s="3"/>
    </row>
    <row r="445" spans="14:15" ht="15.75" customHeight="1" x14ac:dyDescent="0.25">
      <c r="N445" s="3"/>
      <c r="O445" s="3"/>
    </row>
    <row r="446" spans="14:15" ht="15.75" customHeight="1" x14ac:dyDescent="0.25">
      <c r="N446" s="3"/>
      <c r="O446" s="3"/>
    </row>
    <row r="447" spans="14:15" ht="15.75" customHeight="1" x14ac:dyDescent="0.25">
      <c r="N447" s="3"/>
      <c r="O447" s="3"/>
    </row>
    <row r="448" spans="14:15" ht="15.75" customHeight="1" x14ac:dyDescent="0.25">
      <c r="N448" s="3"/>
      <c r="O448" s="3"/>
    </row>
    <row r="449" spans="14:15" ht="15.75" customHeight="1" x14ac:dyDescent="0.25">
      <c r="N449" s="3"/>
      <c r="O449" s="3"/>
    </row>
    <row r="450" spans="14:15" ht="15.75" customHeight="1" x14ac:dyDescent="0.25">
      <c r="N450" s="3"/>
      <c r="O450" s="3"/>
    </row>
    <row r="451" spans="14:15" ht="15.75" customHeight="1" x14ac:dyDescent="0.25">
      <c r="N451" s="3"/>
      <c r="O451" s="3"/>
    </row>
    <row r="452" spans="14:15" ht="15.75" customHeight="1" x14ac:dyDescent="0.25">
      <c r="N452" s="3"/>
      <c r="O452" s="3"/>
    </row>
    <row r="453" spans="14:15" ht="15.75" customHeight="1" x14ac:dyDescent="0.25">
      <c r="N453" s="3"/>
      <c r="O453" s="3"/>
    </row>
    <row r="454" spans="14:15" ht="15.75" customHeight="1" x14ac:dyDescent="0.25">
      <c r="N454" s="3"/>
      <c r="O454" s="3"/>
    </row>
    <row r="455" spans="14:15" ht="15.75" customHeight="1" x14ac:dyDescent="0.25">
      <c r="N455" s="3"/>
      <c r="O455" s="3"/>
    </row>
    <row r="456" spans="14:15" ht="15.75" customHeight="1" x14ac:dyDescent="0.25">
      <c r="N456" s="3"/>
      <c r="O456" s="3"/>
    </row>
    <row r="457" spans="14:15" ht="15.75" customHeight="1" x14ac:dyDescent="0.25">
      <c r="N457" s="3"/>
      <c r="O457" s="3"/>
    </row>
    <row r="458" spans="14:15" ht="15.75" customHeight="1" x14ac:dyDescent="0.25">
      <c r="N458" s="3"/>
      <c r="O458" s="3"/>
    </row>
    <row r="459" spans="14:15" ht="15.75" customHeight="1" x14ac:dyDescent="0.25">
      <c r="N459" s="3"/>
      <c r="O459" s="3"/>
    </row>
    <row r="460" spans="14:15" ht="15.75" customHeight="1" x14ac:dyDescent="0.25">
      <c r="N460" s="3"/>
      <c r="O460" s="3"/>
    </row>
    <row r="461" spans="14:15" ht="15.75" customHeight="1" x14ac:dyDescent="0.25">
      <c r="N461" s="3"/>
      <c r="O461" s="3"/>
    </row>
    <row r="462" spans="14:15" ht="15.75" customHeight="1" x14ac:dyDescent="0.25">
      <c r="N462" s="3"/>
      <c r="O462" s="3"/>
    </row>
    <row r="463" spans="14:15" ht="15.75" customHeight="1" x14ac:dyDescent="0.25">
      <c r="N463" s="3"/>
      <c r="O463" s="3"/>
    </row>
    <row r="464" spans="14:15" ht="15.75" customHeight="1" x14ac:dyDescent="0.25">
      <c r="N464" s="3"/>
      <c r="O464" s="3"/>
    </row>
    <row r="465" spans="14:15" ht="15.75" customHeight="1" x14ac:dyDescent="0.25">
      <c r="N465" s="3"/>
      <c r="O465" s="3"/>
    </row>
    <row r="466" spans="14:15" ht="15.75" customHeight="1" x14ac:dyDescent="0.25">
      <c r="N466" s="3"/>
      <c r="O466" s="3"/>
    </row>
    <row r="467" spans="14:15" ht="15.75" customHeight="1" x14ac:dyDescent="0.25">
      <c r="N467" s="3"/>
      <c r="O467" s="3"/>
    </row>
    <row r="468" spans="14:15" ht="15.75" customHeight="1" x14ac:dyDescent="0.25">
      <c r="N468" s="3"/>
      <c r="O468" s="3"/>
    </row>
    <row r="469" spans="14:15" ht="15.75" customHeight="1" x14ac:dyDescent="0.25">
      <c r="N469" s="3"/>
      <c r="O469" s="3"/>
    </row>
    <row r="470" spans="14:15" ht="15.75" customHeight="1" x14ac:dyDescent="0.25">
      <c r="N470" s="3"/>
      <c r="O470" s="3"/>
    </row>
    <row r="471" spans="14:15" ht="15.75" customHeight="1" x14ac:dyDescent="0.25">
      <c r="N471" s="3"/>
      <c r="O471" s="3"/>
    </row>
    <row r="472" spans="14:15" ht="15.75" customHeight="1" x14ac:dyDescent="0.25">
      <c r="N472" s="3"/>
      <c r="O472" s="3"/>
    </row>
    <row r="473" spans="14:15" ht="15.75" customHeight="1" x14ac:dyDescent="0.25">
      <c r="N473" s="3"/>
      <c r="O473" s="3"/>
    </row>
    <row r="474" spans="14:15" ht="15.75" customHeight="1" x14ac:dyDescent="0.25">
      <c r="N474" s="3"/>
      <c r="O474" s="3"/>
    </row>
    <row r="475" spans="14:15" ht="15.75" customHeight="1" x14ac:dyDescent="0.25">
      <c r="N475" s="3"/>
      <c r="O475" s="3"/>
    </row>
    <row r="476" spans="14:15" ht="15.75" customHeight="1" x14ac:dyDescent="0.25">
      <c r="N476" s="3"/>
      <c r="O476" s="3"/>
    </row>
    <row r="477" spans="14:15" ht="15.75" customHeight="1" x14ac:dyDescent="0.25">
      <c r="N477" s="3"/>
      <c r="O477" s="3"/>
    </row>
    <row r="478" spans="14:15" ht="15.75" customHeight="1" x14ac:dyDescent="0.25">
      <c r="N478" s="3"/>
      <c r="O478" s="3"/>
    </row>
    <row r="479" spans="14:15" ht="15.75" customHeight="1" x14ac:dyDescent="0.25">
      <c r="N479" s="3"/>
      <c r="O479" s="3"/>
    </row>
    <row r="480" spans="14:15" ht="15.75" customHeight="1" x14ac:dyDescent="0.25">
      <c r="N480" s="3"/>
      <c r="O480" s="3"/>
    </row>
    <row r="481" spans="14:15" ht="15.75" customHeight="1" x14ac:dyDescent="0.25">
      <c r="N481" s="3"/>
      <c r="O481" s="3"/>
    </row>
    <row r="482" spans="14:15" ht="15.75" customHeight="1" x14ac:dyDescent="0.25">
      <c r="N482" s="3"/>
      <c r="O482" s="3"/>
    </row>
    <row r="483" spans="14:15" ht="15.75" customHeight="1" x14ac:dyDescent="0.25">
      <c r="N483" s="3"/>
      <c r="O483" s="3"/>
    </row>
    <row r="484" spans="14:15" ht="15.75" customHeight="1" x14ac:dyDescent="0.25">
      <c r="N484" s="3"/>
      <c r="O484" s="3"/>
    </row>
    <row r="485" spans="14:15" ht="15.75" customHeight="1" x14ac:dyDescent="0.25">
      <c r="N485" s="3"/>
      <c r="O485" s="3"/>
    </row>
    <row r="486" spans="14:15" ht="15.75" customHeight="1" x14ac:dyDescent="0.25">
      <c r="N486" s="3"/>
      <c r="O486" s="3"/>
    </row>
    <row r="487" spans="14:15" ht="15.75" customHeight="1" x14ac:dyDescent="0.25">
      <c r="N487" s="3"/>
      <c r="O487" s="3"/>
    </row>
    <row r="488" spans="14:15" ht="15.75" customHeight="1" x14ac:dyDescent="0.25">
      <c r="N488" s="3"/>
      <c r="O488" s="3"/>
    </row>
    <row r="489" spans="14:15" ht="15.75" customHeight="1" x14ac:dyDescent="0.25">
      <c r="N489" s="3"/>
      <c r="O489" s="3"/>
    </row>
    <row r="490" spans="14:15" ht="15.75" customHeight="1" x14ac:dyDescent="0.25">
      <c r="N490" s="3"/>
      <c r="O490" s="3"/>
    </row>
    <row r="491" spans="14:15" ht="15.75" customHeight="1" x14ac:dyDescent="0.25">
      <c r="N491" s="3"/>
      <c r="O491" s="3"/>
    </row>
    <row r="492" spans="14:15" ht="15.75" customHeight="1" x14ac:dyDescent="0.25">
      <c r="N492" s="3"/>
      <c r="O492" s="3"/>
    </row>
    <row r="493" spans="14:15" ht="15.75" customHeight="1" x14ac:dyDescent="0.25">
      <c r="N493" s="3"/>
      <c r="O493" s="3"/>
    </row>
    <row r="494" spans="14:15" ht="15.75" customHeight="1" x14ac:dyDescent="0.25">
      <c r="N494" s="3"/>
      <c r="O494" s="3"/>
    </row>
    <row r="495" spans="14:15" ht="15.75" customHeight="1" x14ac:dyDescent="0.25">
      <c r="N495" s="3"/>
      <c r="O495" s="3"/>
    </row>
    <row r="496" spans="14:15" ht="15.75" customHeight="1" x14ac:dyDescent="0.25">
      <c r="N496" s="3"/>
      <c r="O496" s="3"/>
    </row>
    <row r="497" spans="14:15" ht="15.75" customHeight="1" x14ac:dyDescent="0.25">
      <c r="N497" s="3"/>
      <c r="O497" s="3"/>
    </row>
    <row r="498" spans="14:15" ht="15.75" customHeight="1" x14ac:dyDescent="0.25">
      <c r="N498" s="3"/>
      <c r="O498" s="3"/>
    </row>
    <row r="499" spans="14:15" ht="15.75" customHeight="1" x14ac:dyDescent="0.25">
      <c r="N499" s="3"/>
      <c r="O499" s="3"/>
    </row>
    <row r="500" spans="14:15" ht="15.75" customHeight="1" x14ac:dyDescent="0.25">
      <c r="N500" s="3"/>
      <c r="O500" s="3"/>
    </row>
    <row r="501" spans="14:15" ht="15.75" customHeight="1" x14ac:dyDescent="0.25">
      <c r="N501" s="3"/>
      <c r="O501" s="3"/>
    </row>
    <row r="502" spans="14:15" ht="15.75" customHeight="1" x14ac:dyDescent="0.25">
      <c r="N502" s="3"/>
      <c r="O502" s="3"/>
    </row>
    <row r="503" spans="14:15" ht="15.75" customHeight="1" x14ac:dyDescent="0.25">
      <c r="N503" s="3"/>
      <c r="O503" s="3"/>
    </row>
    <row r="504" spans="14:15" ht="15.75" customHeight="1" x14ac:dyDescent="0.25">
      <c r="N504" s="3"/>
      <c r="O504" s="3"/>
    </row>
    <row r="505" spans="14:15" ht="15.75" customHeight="1" x14ac:dyDescent="0.25">
      <c r="N505" s="3"/>
      <c r="O505" s="3"/>
    </row>
    <row r="506" spans="14:15" ht="15.75" customHeight="1" x14ac:dyDescent="0.25">
      <c r="N506" s="3"/>
      <c r="O506" s="3"/>
    </row>
    <row r="507" spans="14:15" ht="15.75" customHeight="1" x14ac:dyDescent="0.25">
      <c r="N507" s="3"/>
      <c r="O507" s="3"/>
    </row>
    <row r="508" spans="14:15" ht="15.75" customHeight="1" x14ac:dyDescent="0.25">
      <c r="N508" s="3"/>
      <c r="O508" s="3"/>
    </row>
    <row r="509" spans="14:15" ht="15.75" customHeight="1" x14ac:dyDescent="0.25">
      <c r="N509" s="3"/>
      <c r="O509" s="3"/>
    </row>
    <row r="510" spans="14:15" ht="15.75" customHeight="1" x14ac:dyDescent="0.25">
      <c r="N510" s="3"/>
      <c r="O510" s="3"/>
    </row>
    <row r="511" spans="14:15" ht="15.75" customHeight="1" x14ac:dyDescent="0.25">
      <c r="N511" s="3"/>
      <c r="O511" s="3"/>
    </row>
    <row r="512" spans="14:15" ht="15.75" customHeight="1" x14ac:dyDescent="0.25">
      <c r="N512" s="3"/>
      <c r="O512" s="3"/>
    </row>
    <row r="513" spans="14:15" ht="15.75" customHeight="1" x14ac:dyDescent="0.25">
      <c r="N513" s="3"/>
      <c r="O513" s="3"/>
    </row>
    <row r="514" spans="14:15" ht="15.75" customHeight="1" x14ac:dyDescent="0.25">
      <c r="N514" s="3"/>
      <c r="O514" s="3"/>
    </row>
    <row r="515" spans="14:15" ht="15.75" customHeight="1" x14ac:dyDescent="0.25">
      <c r="N515" s="3"/>
      <c r="O515" s="3"/>
    </row>
    <row r="516" spans="14:15" ht="15.75" customHeight="1" x14ac:dyDescent="0.25">
      <c r="N516" s="3"/>
      <c r="O516" s="3"/>
    </row>
    <row r="517" spans="14:15" ht="15.75" customHeight="1" x14ac:dyDescent="0.25">
      <c r="N517" s="3"/>
      <c r="O517" s="3"/>
    </row>
    <row r="518" spans="14:15" ht="15.75" customHeight="1" x14ac:dyDescent="0.25">
      <c r="N518" s="3"/>
      <c r="O518" s="3"/>
    </row>
    <row r="519" spans="14:15" ht="15.75" customHeight="1" x14ac:dyDescent="0.25">
      <c r="N519" s="3"/>
      <c r="O519" s="3"/>
    </row>
    <row r="520" spans="14:15" ht="15.75" customHeight="1" x14ac:dyDescent="0.25">
      <c r="N520" s="3"/>
      <c r="O520" s="3"/>
    </row>
    <row r="521" spans="14:15" ht="15.75" customHeight="1" x14ac:dyDescent="0.25">
      <c r="N521" s="3"/>
      <c r="O521" s="3"/>
    </row>
    <row r="522" spans="14:15" ht="15.75" customHeight="1" x14ac:dyDescent="0.25">
      <c r="N522" s="3"/>
      <c r="O522" s="3"/>
    </row>
    <row r="523" spans="14:15" ht="15.75" customHeight="1" x14ac:dyDescent="0.25">
      <c r="N523" s="3"/>
      <c r="O523" s="3"/>
    </row>
    <row r="524" spans="14:15" ht="15.75" customHeight="1" x14ac:dyDescent="0.25">
      <c r="N524" s="3"/>
      <c r="O524" s="3"/>
    </row>
    <row r="525" spans="14:15" ht="15.75" customHeight="1" x14ac:dyDescent="0.25">
      <c r="N525" s="3"/>
      <c r="O525" s="3"/>
    </row>
    <row r="526" spans="14:15" ht="15.75" customHeight="1" x14ac:dyDescent="0.25">
      <c r="N526" s="3"/>
      <c r="O526" s="3"/>
    </row>
    <row r="527" spans="14:15" ht="15.75" customHeight="1" x14ac:dyDescent="0.25">
      <c r="N527" s="3"/>
      <c r="O527" s="3"/>
    </row>
    <row r="528" spans="14:15" ht="15.75" customHeight="1" x14ac:dyDescent="0.25">
      <c r="N528" s="3"/>
      <c r="O528" s="3"/>
    </row>
    <row r="529" spans="14:15" ht="15.75" customHeight="1" x14ac:dyDescent="0.25">
      <c r="N529" s="3"/>
      <c r="O529" s="3"/>
    </row>
    <row r="530" spans="14:15" ht="15.75" customHeight="1" x14ac:dyDescent="0.25">
      <c r="N530" s="3"/>
      <c r="O530" s="3"/>
    </row>
    <row r="531" spans="14:15" ht="15.75" customHeight="1" x14ac:dyDescent="0.25">
      <c r="N531" s="3"/>
      <c r="O531" s="3"/>
    </row>
    <row r="532" spans="14:15" ht="15.75" customHeight="1" x14ac:dyDescent="0.25">
      <c r="N532" s="3"/>
      <c r="O532" s="3"/>
    </row>
    <row r="533" spans="14:15" ht="15.75" customHeight="1" x14ac:dyDescent="0.25">
      <c r="N533" s="3"/>
      <c r="O533" s="3"/>
    </row>
    <row r="534" spans="14:15" ht="15.75" customHeight="1" x14ac:dyDescent="0.25">
      <c r="N534" s="3"/>
      <c r="O534" s="3"/>
    </row>
    <row r="535" spans="14:15" ht="15.75" customHeight="1" x14ac:dyDescent="0.25">
      <c r="N535" s="3"/>
      <c r="O535" s="3"/>
    </row>
    <row r="536" spans="14:15" ht="15.75" customHeight="1" x14ac:dyDescent="0.25">
      <c r="N536" s="3"/>
      <c r="O536" s="3"/>
    </row>
    <row r="537" spans="14:15" ht="15.75" customHeight="1" x14ac:dyDescent="0.25">
      <c r="N537" s="3"/>
      <c r="O537" s="3"/>
    </row>
    <row r="538" spans="14:15" ht="15.75" customHeight="1" x14ac:dyDescent="0.25">
      <c r="N538" s="3"/>
      <c r="O538" s="3"/>
    </row>
    <row r="539" spans="14:15" ht="15.75" customHeight="1" x14ac:dyDescent="0.25">
      <c r="N539" s="3"/>
      <c r="O539" s="3"/>
    </row>
    <row r="540" spans="14:15" ht="15.75" customHeight="1" x14ac:dyDescent="0.25">
      <c r="N540" s="3"/>
      <c r="O540" s="3"/>
    </row>
    <row r="541" spans="14:15" ht="15.75" customHeight="1" x14ac:dyDescent="0.25">
      <c r="N541" s="3"/>
      <c r="O541" s="3"/>
    </row>
    <row r="542" spans="14:15" ht="15.75" customHeight="1" x14ac:dyDescent="0.25">
      <c r="N542" s="3"/>
      <c r="O542" s="3"/>
    </row>
    <row r="543" spans="14:15" ht="15.75" customHeight="1" x14ac:dyDescent="0.25">
      <c r="N543" s="3"/>
      <c r="O543" s="3"/>
    </row>
    <row r="544" spans="14:15" ht="15.75" customHeight="1" x14ac:dyDescent="0.25">
      <c r="N544" s="3"/>
      <c r="O544" s="3"/>
    </row>
    <row r="545" spans="14:15" ht="15.75" customHeight="1" x14ac:dyDescent="0.25">
      <c r="N545" s="3"/>
      <c r="O545" s="3"/>
    </row>
    <row r="546" spans="14:15" ht="15.75" customHeight="1" x14ac:dyDescent="0.25">
      <c r="N546" s="3"/>
      <c r="O546" s="3"/>
    </row>
    <row r="547" spans="14:15" ht="15.75" customHeight="1" x14ac:dyDescent="0.25">
      <c r="N547" s="3"/>
      <c r="O547" s="3"/>
    </row>
    <row r="548" spans="14:15" ht="15.75" customHeight="1" x14ac:dyDescent="0.25">
      <c r="N548" s="3"/>
      <c r="O548" s="3"/>
    </row>
    <row r="549" spans="14:15" ht="15.75" customHeight="1" x14ac:dyDescent="0.25">
      <c r="N549" s="3"/>
      <c r="O549" s="3"/>
    </row>
    <row r="550" spans="14:15" ht="15.75" customHeight="1" x14ac:dyDescent="0.25">
      <c r="N550" s="3"/>
      <c r="O550" s="3"/>
    </row>
    <row r="551" spans="14:15" ht="15.75" customHeight="1" x14ac:dyDescent="0.25">
      <c r="N551" s="3"/>
      <c r="O551" s="3"/>
    </row>
    <row r="552" spans="14:15" ht="15.75" customHeight="1" x14ac:dyDescent="0.25">
      <c r="N552" s="3"/>
      <c r="O552" s="3"/>
    </row>
    <row r="553" spans="14:15" ht="15.75" customHeight="1" x14ac:dyDescent="0.25">
      <c r="N553" s="3"/>
      <c r="O553" s="3"/>
    </row>
    <row r="554" spans="14:15" ht="15.75" customHeight="1" x14ac:dyDescent="0.25">
      <c r="N554" s="3"/>
      <c r="O554" s="3"/>
    </row>
    <row r="555" spans="14:15" ht="15.75" customHeight="1" x14ac:dyDescent="0.25">
      <c r="N555" s="3"/>
      <c r="O555" s="3"/>
    </row>
    <row r="556" spans="14:15" ht="15.75" customHeight="1" x14ac:dyDescent="0.25">
      <c r="N556" s="3"/>
      <c r="O556" s="3"/>
    </row>
    <row r="557" spans="14:15" ht="15.75" customHeight="1" x14ac:dyDescent="0.25">
      <c r="N557" s="3"/>
      <c r="O557" s="3"/>
    </row>
    <row r="558" spans="14:15" ht="15.75" customHeight="1" x14ac:dyDescent="0.25">
      <c r="N558" s="3"/>
      <c r="O558" s="3"/>
    </row>
    <row r="559" spans="14:15" ht="15.75" customHeight="1" x14ac:dyDescent="0.25">
      <c r="N559" s="3"/>
      <c r="O559" s="3"/>
    </row>
    <row r="560" spans="14:15" ht="15.75" customHeight="1" x14ac:dyDescent="0.25">
      <c r="N560" s="3"/>
      <c r="O560" s="3"/>
    </row>
    <row r="561" spans="14:15" ht="15.75" customHeight="1" x14ac:dyDescent="0.25">
      <c r="N561" s="3"/>
      <c r="O561" s="3"/>
    </row>
    <row r="562" spans="14:15" ht="15.75" customHeight="1" x14ac:dyDescent="0.25">
      <c r="N562" s="3"/>
      <c r="O562" s="3"/>
    </row>
    <row r="563" spans="14:15" ht="15.75" customHeight="1" x14ac:dyDescent="0.25">
      <c r="N563" s="3"/>
      <c r="O563" s="3"/>
    </row>
    <row r="564" spans="14:15" ht="15.75" customHeight="1" x14ac:dyDescent="0.25">
      <c r="N564" s="3"/>
      <c r="O564" s="3"/>
    </row>
    <row r="565" spans="14:15" ht="15.75" customHeight="1" x14ac:dyDescent="0.25">
      <c r="N565" s="3"/>
      <c r="O565" s="3"/>
    </row>
    <row r="566" spans="14:15" ht="15.75" customHeight="1" x14ac:dyDescent="0.25">
      <c r="N566" s="3"/>
      <c r="O566" s="3"/>
    </row>
    <row r="567" spans="14:15" ht="15.75" customHeight="1" x14ac:dyDescent="0.25">
      <c r="N567" s="3"/>
      <c r="O567" s="3"/>
    </row>
    <row r="568" spans="14:15" ht="15.75" customHeight="1" x14ac:dyDescent="0.25">
      <c r="N568" s="3"/>
      <c r="O568" s="3"/>
    </row>
    <row r="569" spans="14:15" ht="15.75" customHeight="1" x14ac:dyDescent="0.25">
      <c r="N569" s="3"/>
      <c r="O569" s="3"/>
    </row>
    <row r="570" spans="14:15" ht="15.75" customHeight="1" x14ac:dyDescent="0.25">
      <c r="N570" s="3"/>
      <c r="O570" s="3"/>
    </row>
    <row r="571" spans="14:15" ht="15.75" customHeight="1" x14ac:dyDescent="0.25">
      <c r="N571" s="3"/>
      <c r="O571" s="3"/>
    </row>
    <row r="572" spans="14:15" ht="15.75" customHeight="1" x14ac:dyDescent="0.25">
      <c r="N572" s="3"/>
      <c r="O572" s="3"/>
    </row>
    <row r="573" spans="14:15" ht="15.75" customHeight="1" x14ac:dyDescent="0.25">
      <c r="N573" s="3"/>
      <c r="O573" s="3"/>
    </row>
    <row r="574" spans="14:15" ht="15.75" customHeight="1" x14ac:dyDescent="0.25">
      <c r="N574" s="3"/>
      <c r="O574" s="3"/>
    </row>
    <row r="575" spans="14:15" ht="15.75" customHeight="1" x14ac:dyDescent="0.25">
      <c r="N575" s="3"/>
      <c r="O575" s="3"/>
    </row>
    <row r="576" spans="14:15" ht="15.75" customHeight="1" x14ac:dyDescent="0.25">
      <c r="N576" s="3"/>
      <c r="O576" s="3"/>
    </row>
    <row r="577" spans="14:15" ht="15.75" customHeight="1" x14ac:dyDescent="0.25">
      <c r="N577" s="3"/>
      <c r="O577" s="3"/>
    </row>
    <row r="578" spans="14:15" ht="15.75" customHeight="1" x14ac:dyDescent="0.25">
      <c r="N578" s="3"/>
      <c r="O578" s="3"/>
    </row>
    <row r="579" spans="14:15" ht="15.75" customHeight="1" x14ac:dyDescent="0.25">
      <c r="N579" s="3"/>
      <c r="O579" s="3"/>
    </row>
    <row r="580" spans="14:15" ht="15.75" customHeight="1" x14ac:dyDescent="0.25">
      <c r="N580" s="3"/>
      <c r="O580" s="3"/>
    </row>
    <row r="581" spans="14:15" ht="15.75" customHeight="1" x14ac:dyDescent="0.25">
      <c r="N581" s="3"/>
      <c r="O581" s="3"/>
    </row>
    <row r="582" spans="14:15" ht="15.75" customHeight="1" x14ac:dyDescent="0.25">
      <c r="N582" s="3"/>
      <c r="O582" s="3"/>
    </row>
    <row r="583" spans="14:15" ht="15.75" customHeight="1" x14ac:dyDescent="0.25">
      <c r="N583" s="3"/>
      <c r="O583" s="3"/>
    </row>
    <row r="584" spans="14:15" ht="15.75" customHeight="1" x14ac:dyDescent="0.25">
      <c r="N584" s="3"/>
      <c r="O584" s="3"/>
    </row>
    <row r="585" spans="14:15" ht="15.75" customHeight="1" x14ac:dyDescent="0.25">
      <c r="N585" s="3"/>
      <c r="O585" s="3"/>
    </row>
    <row r="586" spans="14:15" ht="15.75" customHeight="1" x14ac:dyDescent="0.25">
      <c r="N586" s="3"/>
      <c r="O586" s="3"/>
    </row>
    <row r="587" spans="14:15" ht="15.75" customHeight="1" x14ac:dyDescent="0.25">
      <c r="N587" s="3"/>
      <c r="O587" s="3"/>
    </row>
    <row r="588" spans="14:15" ht="15.75" customHeight="1" x14ac:dyDescent="0.25">
      <c r="N588" s="3"/>
      <c r="O588" s="3"/>
    </row>
    <row r="589" spans="14:15" ht="15.75" customHeight="1" x14ac:dyDescent="0.25">
      <c r="N589" s="3"/>
      <c r="O589" s="3"/>
    </row>
    <row r="590" spans="14:15" ht="15.75" customHeight="1" x14ac:dyDescent="0.25">
      <c r="N590" s="3"/>
      <c r="O590" s="3"/>
    </row>
    <row r="591" spans="14:15" ht="15.75" customHeight="1" x14ac:dyDescent="0.25">
      <c r="N591" s="3"/>
      <c r="O591" s="3"/>
    </row>
    <row r="592" spans="14:15" ht="15.75" customHeight="1" x14ac:dyDescent="0.25">
      <c r="N592" s="3"/>
      <c r="O592" s="3"/>
    </row>
    <row r="593" spans="14:15" ht="15.75" customHeight="1" x14ac:dyDescent="0.25">
      <c r="N593" s="3"/>
      <c r="O593" s="3"/>
    </row>
    <row r="594" spans="14:15" ht="15.75" customHeight="1" x14ac:dyDescent="0.25">
      <c r="N594" s="3"/>
      <c r="O594" s="3"/>
    </row>
    <row r="595" spans="14:15" ht="15.75" customHeight="1" x14ac:dyDescent="0.25">
      <c r="N595" s="3"/>
      <c r="O595" s="3"/>
    </row>
    <row r="596" spans="14:15" ht="15.75" customHeight="1" x14ac:dyDescent="0.25">
      <c r="N596" s="3"/>
      <c r="O596" s="3"/>
    </row>
    <row r="597" spans="14:15" ht="15.75" customHeight="1" x14ac:dyDescent="0.25">
      <c r="N597" s="3"/>
      <c r="O597" s="3"/>
    </row>
    <row r="598" spans="14:15" ht="15.75" customHeight="1" x14ac:dyDescent="0.25">
      <c r="N598" s="3"/>
      <c r="O598" s="3"/>
    </row>
    <row r="599" spans="14:15" ht="15.75" customHeight="1" x14ac:dyDescent="0.25">
      <c r="N599" s="3"/>
      <c r="O599" s="3"/>
    </row>
    <row r="600" spans="14:15" ht="15.75" customHeight="1" x14ac:dyDescent="0.25">
      <c r="N600" s="3"/>
      <c r="O600" s="3"/>
    </row>
    <row r="601" spans="14:15" ht="15.75" customHeight="1" x14ac:dyDescent="0.25">
      <c r="N601" s="3"/>
      <c r="O601" s="3"/>
    </row>
    <row r="602" spans="14:15" ht="15.75" customHeight="1" x14ac:dyDescent="0.25">
      <c r="N602" s="3"/>
      <c r="O602" s="3"/>
    </row>
    <row r="603" spans="14:15" ht="15.75" customHeight="1" x14ac:dyDescent="0.25">
      <c r="N603" s="3"/>
      <c r="O603" s="3"/>
    </row>
    <row r="604" spans="14:15" ht="15.75" customHeight="1" x14ac:dyDescent="0.25">
      <c r="N604" s="3"/>
      <c r="O604" s="3"/>
    </row>
    <row r="605" spans="14:15" ht="15.75" customHeight="1" x14ac:dyDescent="0.25">
      <c r="N605" s="3"/>
      <c r="O605" s="3"/>
    </row>
    <row r="606" spans="14:15" ht="15.75" customHeight="1" x14ac:dyDescent="0.25">
      <c r="N606" s="3"/>
      <c r="O606" s="3"/>
    </row>
    <row r="607" spans="14:15" ht="15.75" customHeight="1" x14ac:dyDescent="0.25">
      <c r="N607" s="3"/>
      <c r="O607" s="3"/>
    </row>
    <row r="608" spans="14:15" ht="15.75" customHeight="1" x14ac:dyDescent="0.25">
      <c r="N608" s="3"/>
      <c r="O608" s="3"/>
    </row>
    <row r="609" spans="14:15" ht="15.75" customHeight="1" x14ac:dyDescent="0.25">
      <c r="N609" s="3"/>
      <c r="O609" s="3"/>
    </row>
    <row r="610" spans="14:15" ht="15.75" customHeight="1" x14ac:dyDescent="0.25">
      <c r="N610" s="3"/>
      <c r="O610" s="3"/>
    </row>
    <row r="611" spans="14:15" ht="15.75" customHeight="1" x14ac:dyDescent="0.25">
      <c r="N611" s="3"/>
      <c r="O611" s="3"/>
    </row>
    <row r="612" spans="14:15" ht="15.75" customHeight="1" x14ac:dyDescent="0.25">
      <c r="N612" s="3"/>
      <c r="O612" s="3"/>
    </row>
    <row r="613" spans="14:15" ht="15.75" customHeight="1" x14ac:dyDescent="0.25">
      <c r="N613" s="3"/>
      <c r="O613" s="3"/>
    </row>
    <row r="614" spans="14:15" ht="15.75" customHeight="1" x14ac:dyDescent="0.25">
      <c r="N614" s="3"/>
      <c r="O614" s="3"/>
    </row>
    <row r="615" spans="14:15" ht="15.75" customHeight="1" x14ac:dyDescent="0.25">
      <c r="N615" s="3"/>
      <c r="O615" s="3"/>
    </row>
    <row r="616" spans="14:15" ht="15.75" customHeight="1" x14ac:dyDescent="0.25">
      <c r="N616" s="3"/>
      <c r="O616" s="3"/>
    </row>
    <row r="617" spans="14:15" ht="15.75" customHeight="1" x14ac:dyDescent="0.25">
      <c r="N617" s="3"/>
      <c r="O617" s="3"/>
    </row>
    <row r="618" spans="14:15" ht="15.75" customHeight="1" x14ac:dyDescent="0.25">
      <c r="N618" s="3"/>
      <c r="O618" s="3"/>
    </row>
    <row r="619" spans="14:15" ht="15.75" customHeight="1" x14ac:dyDescent="0.25">
      <c r="N619" s="3"/>
      <c r="O619" s="3"/>
    </row>
    <row r="620" spans="14:15" ht="15.75" customHeight="1" x14ac:dyDescent="0.25">
      <c r="N620" s="3"/>
      <c r="O620" s="3"/>
    </row>
    <row r="621" spans="14:15" ht="15.75" customHeight="1" x14ac:dyDescent="0.25">
      <c r="N621" s="3"/>
      <c r="O621" s="3"/>
    </row>
    <row r="622" spans="14:15" ht="15.75" customHeight="1" x14ac:dyDescent="0.25">
      <c r="N622" s="3"/>
      <c r="O622" s="3"/>
    </row>
    <row r="623" spans="14:15" ht="15.75" customHeight="1" x14ac:dyDescent="0.25">
      <c r="N623" s="3"/>
      <c r="O623" s="3"/>
    </row>
    <row r="624" spans="14:15" ht="15.75" customHeight="1" x14ac:dyDescent="0.25">
      <c r="N624" s="3"/>
      <c r="O624" s="3"/>
    </row>
    <row r="625" spans="14:15" ht="15.75" customHeight="1" x14ac:dyDescent="0.25">
      <c r="N625" s="3"/>
      <c r="O625" s="3"/>
    </row>
    <row r="626" spans="14:15" ht="15.75" customHeight="1" x14ac:dyDescent="0.25">
      <c r="N626" s="3"/>
      <c r="O626" s="3"/>
    </row>
    <row r="627" spans="14:15" ht="15.75" customHeight="1" x14ac:dyDescent="0.25">
      <c r="N627" s="3"/>
      <c r="O627" s="3"/>
    </row>
    <row r="628" spans="14:15" ht="15.75" customHeight="1" x14ac:dyDescent="0.25">
      <c r="N628" s="3"/>
      <c r="O628" s="3"/>
    </row>
    <row r="629" spans="14:15" ht="15.75" customHeight="1" x14ac:dyDescent="0.25">
      <c r="N629" s="3"/>
      <c r="O629" s="3"/>
    </row>
    <row r="630" spans="14:15" ht="15.75" customHeight="1" x14ac:dyDescent="0.25">
      <c r="N630" s="3"/>
      <c r="O630" s="3"/>
    </row>
    <row r="631" spans="14:15" ht="15.75" customHeight="1" x14ac:dyDescent="0.25">
      <c r="N631" s="3"/>
      <c r="O631" s="3"/>
    </row>
    <row r="632" spans="14:15" ht="15.75" customHeight="1" x14ac:dyDescent="0.25">
      <c r="N632" s="3"/>
      <c r="O632" s="3"/>
    </row>
    <row r="633" spans="14:15" ht="15.75" customHeight="1" x14ac:dyDescent="0.25">
      <c r="N633" s="3"/>
      <c r="O633" s="3"/>
    </row>
    <row r="634" spans="14:15" ht="15.75" customHeight="1" x14ac:dyDescent="0.25">
      <c r="N634" s="3"/>
      <c r="O634" s="3"/>
    </row>
    <row r="635" spans="14:15" ht="15.75" customHeight="1" x14ac:dyDescent="0.25">
      <c r="N635" s="3"/>
      <c r="O635" s="3"/>
    </row>
    <row r="636" spans="14:15" ht="15.75" customHeight="1" x14ac:dyDescent="0.25">
      <c r="N636" s="3"/>
      <c r="O636" s="3"/>
    </row>
    <row r="637" spans="14:15" ht="15.75" customHeight="1" x14ac:dyDescent="0.25">
      <c r="N637" s="3"/>
      <c r="O637" s="3"/>
    </row>
    <row r="638" spans="14:15" ht="15.75" customHeight="1" x14ac:dyDescent="0.25">
      <c r="N638" s="3"/>
      <c r="O638" s="3"/>
    </row>
    <row r="639" spans="14:15" ht="15.75" customHeight="1" x14ac:dyDescent="0.25">
      <c r="N639" s="3"/>
      <c r="O639" s="3"/>
    </row>
    <row r="640" spans="14:15" ht="15.75" customHeight="1" x14ac:dyDescent="0.25">
      <c r="N640" s="3"/>
      <c r="O640" s="3"/>
    </row>
    <row r="641" spans="14:15" ht="15.75" customHeight="1" x14ac:dyDescent="0.25">
      <c r="N641" s="3"/>
      <c r="O641" s="3"/>
    </row>
    <row r="642" spans="14:15" ht="15.75" customHeight="1" x14ac:dyDescent="0.25">
      <c r="N642" s="3"/>
      <c r="O642" s="3"/>
    </row>
    <row r="643" spans="14:15" ht="15.75" customHeight="1" x14ac:dyDescent="0.25">
      <c r="N643" s="3"/>
      <c r="O643" s="3"/>
    </row>
    <row r="644" spans="14:15" ht="15.75" customHeight="1" x14ac:dyDescent="0.25">
      <c r="N644" s="3"/>
      <c r="O644" s="3"/>
    </row>
    <row r="645" spans="14:15" ht="15.75" customHeight="1" x14ac:dyDescent="0.25">
      <c r="N645" s="3"/>
      <c r="O645" s="3"/>
    </row>
    <row r="646" spans="14:15" ht="15.75" customHeight="1" x14ac:dyDescent="0.25">
      <c r="N646" s="3"/>
      <c r="O646" s="3"/>
    </row>
    <row r="647" spans="14:15" ht="15.75" customHeight="1" x14ac:dyDescent="0.25">
      <c r="N647" s="3"/>
      <c r="O647" s="3"/>
    </row>
    <row r="648" spans="14:15" ht="15.75" customHeight="1" x14ac:dyDescent="0.25">
      <c r="N648" s="3"/>
      <c r="O648" s="3"/>
    </row>
    <row r="649" spans="14:15" ht="15.75" customHeight="1" x14ac:dyDescent="0.25">
      <c r="N649" s="3"/>
      <c r="O649" s="3"/>
    </row>
    <row r="650" spans="14:15" ht="15.75" customHeight="1" x14ac:dyDescent="0.25">
      <c r="N650" s="3"/>
      <c r="O650" s="3"/>
    </row>
    <row r="651" spans="14:15" ht="15.75" customHeight="1" x14ac:dyDescent="0.25">
      <c r="N651" s="3"/>
      <c r="O651" s="3"/>
    </row>
    <row r="652" spans="14:15" ht="15.75" customHeight="1" x14ac:dyDescent="0.25">
      <c r="N652" s="3"/>
      <c r="O652" s="3"/>
    </row>
    <row r="653" spans="14:15" ht="15.75" customHeight="1" x14ac:dyDescent="0.25">
      <c r="N653" s="3"/>
      <c r="O653" s="3"/>
    </row>
    <row r="654" spans="14:15" ht="15.75" customHeight="1" x14ac:dyDescent="0.25">
      <c r="N654" s="3"/>
      <c r="O654" s="3"/>
    </row>
    <row r="655" spans="14:15" ht="15.75" customHeight="1" x14ac:dyDescent="0.25">
      <c r="N655" s="3"/>
      <c r="O655" s="3"/>
    </row>
    <row r="656" spans="14:15" ht="15.75" customHeight="1" x14ac:dyDescent="0.25">
      <c r="N656" s="3"/>
      <c r="O656" s="3"/>
    </row>
    <row r="657" spans="14:15" ht="15.75" customHeight="1" x14ac:dyDescent="0.25">
      <c r="N657" s="3"/>
      <c r="O657" s="3"/>
    </row>
    <row r="658" spans="14:15" ht="15.75" customHeight="1" x14ac:dyDescent="0.25">
      <c r="N658" s="3"/>
      <c r="O658" s="3"/>
    </row>
    <row r="659" spans="14:15" ht="15.75" customHeight="1" x14ac:dyDescent="0.25">
      <c r="N659" s="3"/>
      <c r="O659" s="3"/>
    </row>
    <row r="660" spans="14:15" ht="15.75" customHeight="1" x14ac:dyDescent="0.25">
      <c r="N660" s="3"/>
      <c r="O660" s="3"/>
    </row>
    <row r="661" spans="14:15" ht="15.75" customHeight="1" x14ac:dyDescent="0.25">
      <c r="N661" s="3"/>
      <c r="O661" s="3"/>
    </row>
    <row r="662" spans="14:15" ht="15.75" customHeight="1" x14ac:dyDescent="0.25">
      <c r="N662" s="3"/>
      <c r="O662" s="3"/>
    </row>
    <row r="663" spans="14:15" ht="15.75" customHeight="1" x14ac:dyDescent="0.25">
      <c r="N663" s="3"/>
      <c r="O663" s="3"/>
    </row>
    <row r="664" spans="14:15" ht="15.75" customHeight="1" x14ac:dyDescent="0.25">
      <c r="N664" s="3"/>
      <c r="O664" s="3"/>
    </row>
    <row r="665" spans="14:15" ht="15.75" customHeight="1" x14ac:dyDescent="0.25">
      <c r="N665" s="3"/>
      <c r="O665" s="3"/>
    </row>
    <row r="666" spans="14:15" ht="15.75" customHeight="1" x14ac:dyDescent="0.25">
      <c r="N666" s="3"/>
      <c r="O666" s="3"/>
    </row>
    <row r="667" spans="14:15" ht="15.75" customHeight="1" x14ac:dyDescent="0.25">
      <c r="N667" s="3"/>
      <c r="O667" s="3"/>
    </row>
    <row r="668" spans="14:15" ht="15.75" customHeight="1" x14ac:dyDescent="0.25">
      <c r="N668" s="3"/>
      <c r="O668" s="3"/>
    </row>
    <row r="669" spans="14:15" ht="15.75" customHeight="1" x14ac:dyDescent="0.25">
      <c r="N669" s="3"/>
      <c r="O669" s="3"/>
    </row>
    <row r="670" spans="14:15" ht="15.75" customHeight="1" x14ac:dyDescent="0.25">
      <c r="N670" s="3"/>
      <c r="O670" s="3"/>
    </row>
    <row r="671" spans="14:15" ht="15.75" customHeight="1" x14ac:dyDescent="0.25">
      <c r="N671" s="3"/>
      <c r="O671" s="3"/>
    </row>
    <row r="672" spans="14:15" ht="15.75" customHeight="1" x14ac:dyDescent="0.25">
      <c r="N672" s="3"/>
      <c r="O672" s="3"/>
    </row>
    <row r="673" spans="14:15" ht="15.75" customHeight="1" x14ac:dyDescent="0.25">
      <c r="N673" s="3"/>
      <c r="O673" s="3"/>
    </row>
    <row r="674" spans="14:15" ht="15.75" customHeight="1" x14ac:dyDescent="0.25">
      <c r="N674" s="3"/>
      <c r="O674" s="3"/>
    </row>
    <row r="675" spans="14:15" ht="15.75" customHeight="1" x14ac:dyDescent="0.25">
      <c r="N675" s="3"/>
      <c r="O675" s="3"/>
    </row>
    <row r="676" spans="14:15" ht="15.75" customHeight="1" x14ac:dyDescent="0.25">
      <c r="N676" s="3"/>
      <c r="O676" s="3"/>
    </row>
    <row r="677" spans="14:15" ht="15.75" customHeight="1" x14ac:dyDescent="0.25">
      <c r="N677" s="3"/>
      <c r="O677" s="3"/>
    </row>
    <row r="678" spans="14:15" ht="15.75" customHeight="1" x14ac:dyDescent="0.25">
      <c r="N678" s="3"/>
      <c r="O678" s="3"/>
    </row>
    <row r="679" spans="14:15" ht="15.75" customHeight="1" x14ac:dyDescent="0.25">
      <c r="N679" s="3"/>
      <c r="O679" s="3"/>
    </row>
    <row r="680" spans="14:15" ht="15.75" customHeight="1" x14ac:dyDescent="0.25">
      <c r="N680" s="3"/>
      <c r="O680" s="3"/>
    </row>
    <row r="681" spans="14:15" ht="15.75" customHeight="1" x14ac:dyDescent="0.25">
      <c r="N681" s="3"/>
      <c r="O681" s="3"/>
    </row>
    <row r="682" spans="14:15" ht="15.75" customHeight="1" x14ac:dyDescent="0.25">
      <c r="N682" s="3"/>
      <c r="O682" s="3"/>
    </row>
    <row r="683" spans="14:15" ht="15.75" customHeight="1" x14ac:dyDescent="0.25">
      <c r="N683" s="3"/>
      <c r="O683" s="3"/>
    </row>
    <row r="684" spans="14:15" ht="15.75" customHeight="1" x14ac:dyDescent="0.25">
      <c r="N684" s="3"/>
      <c r="O684" s="3"/>
    </row>
    <row r="685" spans="14:15" ht="15.75" customHeight="1" x14ac:dyDescent="0.25">
      <c r="N685" s="3"/>
      <c r="O685" s="3"/>
    </row>
    <row r="686" spans="14:15" ht="15.75" customHeight="1" x14ac:dyDescent="0.25">
      <c r="N686" s="3"/>
      <c r="O686" s="3"/>
    </row>
    <row r="687" spans="14:15" ht="15.75" customHeight="1" x14ac:dyDescent="0.25">
      <c r="N687" s="3"/>
      <c r="O687" s="3"/>
    </row>
    <row r="688" spans="14:15" ht="15.75" customHeight="1" x14ac:dyDescent="0.25">
      <c r="N688" s="3"/>
      <c r="O688" s="3"/>
    </row>
    <row r="689" spans="14:15" ht="15.75" customHeight="1" x14ac:dyDescent="0.25">
      <c r="N689" s="3"/>
      <c r="O689" s="3"/>
    </row>
    <row r="690" spans="14:15" ht="15.75" customHeight="1" x14ac:dyDescent="0.25">
      <c r="N690" s="3"/>
      <c r="O690" s="3"/>
    </row>
    <row r="691" spans="14:15" ht="15.75" customHeight="1" x14ac:dyDescent="0.25">
      <c r="N691" s="3"/>
      <c r="O691" s="3"/>
    </row>
    <row r="692" spans="14:15" ht="15.75" customHeight="1" x14ac:dyDescent="0.25">
      <c r="N692" s="3"/>
      <c r="O692" s="3"/>
    </row>
    <row r="693" spans="14:15" ht="15.75" customHeight="1" x14ac:dyDescent="0.25">
      <c r="N693" s="3"/>
      <c r="O693" s="3"/>
    </row>
    <row r="694" spans="14:15" ht="15.75" customHeight="1" x14ac:dyDescent="0.25">
      <c r="N694" s="3"/>
      <c r="O694" s="3"/>
    </row>
    <row r="695" spans="14:15" ht="15.75" customHeight="1" x14ac:dyDescent="0.25">
      <c r="N695" s="3"/>
      <c r="O695" s="3"/>
    </row>
    <row r="696" spans="14:15" ht="15.75" customHeight="1" x14ac:dyDescent="0.25">
      <c r="N696" s="3"/>
      <c r="O696" s="3"/>
    </row>
    <row r="697" spans="14:15" ht="15.75" customHeight="1" x14ac:dyDescent="0.25">
      <c r="N697" s="3"/>
      <c r="O697" s="3"/>
    </row>
    <row r="698" spans="14:15" ht="15.75" customHeight="1" x14ac:dyDescent="0.25">
      <c r="N698" s="3"/>
      <c r="O698" s="3"/>
    </row>
    <row r="699" spans="14:15" ht="15.75" customHeight="1" x14ac:dyDescent="0.25">
      <c r="N699" s="3"/>
      <c r="O699" s="3"/>
    </row>
    <row r="700" spans="14:15" ht="15.75" customHeight="1" x14ac:dyDescent="0.25">
      <c r="N700" s="3"/>
      <c r="O700" s="3"/>
    </row>
    <row r="701" spans="14:15" ht="15.75" customHeight="1" x14ac:dyDescent="0.25">
      <c r="N701" s="3"/>
      <c r="O701" s="3"/>
    </row>
    <row r="702" spans="14:15" ht="15.75" customHeight="1" x14ac:dyDescent="0.25">
      <c r="N702" s="3"/>
      <c r="O702" s="3"/>
    </row>
    <row r="703" spans="14:15" ht="15.75" customHeight="1" x14ac:dyDescent="0.25">
      <c r="N703" s="3"/>
      <c r="O703" s="3"/>
    </row>
    <row r="704" spans="14:15" ht="15.75" customHeight="1" x14ac:dyDescent="0.25">
      <c r="N704" s="3"/>
      <c r="O704" s="3"/>
    </row>
    <row r="705" spans="14:15" ht="15.75" customHeight="1" x14ac:dyDescent="0.25">
      <c r="N705" s="3"/>
      <c r="O705" s="3"/>
    </row>
    <row r="706" spans="14:15" ht="15.75" customHeight="1" x14ac:dyDescent="0.25">
      <c r="N706" s="3"/>
      <c r="O706" s="3"/>
    </row>
    <row r="707" spans="14:15" ht="15.75" customHeight="1" x14ac:dyDescent="0.25">
      <c r="N707" s="3"/>
      <c r="O707" s="3"/>
    </row>
    <row r="708" spans="14:15" ht="15.75" customHeight="1" x14ac:dyDescent="0.25">
      <c r="N708" s="3"/>
      <c r="O708" s="3"/>
    </row>
    <row r="709" spans="14:15" ht="15.75" customHeight="1" x14ac:dyDescent="0.25">
      <c r="N709" s="3"/>
      <c r="O709" s="3"/>
    </row>
    <row r="710" spans="14:15" ht="15.75" customHeight="1" x14ac:dyDescent="0.25">
      <c r="N710" s="3"/>
      <c r="O710" s="3"/>
    </row>
    <row r="711" spans="14:15" ht="15.75" customHeight="1" x14ac:dyDescent="0.25">
      <c r="N711" s="3"/>
      <c r="O711" s="3"/>
    </row>
    <row r="712" spans="14:15" ht="15.75" customHeight="1" x14ac:dyDescent="0.25">
      <c r="N712" s="3"/>
      <c r="O712" s="3"/>
    </row>
    <row r="713" spans="14:15" ht="15.75" customHeight="1" x14ac:dyDescent="0.25">
      <c r="N713" s="3"/>
      <c r="O713" s="3"/>
    </row>
    <row r="714" spans="14:15" ht="15.75" customHeight="1" x14ac:dyDescent="0.25">
      <c r="N714" s="3"/>
      <c r="O714" s="3"/>
    </row>
    <row r="715" spans="14:15" ht="15.75" customHeight="1" x14ac:dyDescent="0.25">
      <c r="N715" s="3"/>
      <c r="O715" s="3"/>
    </row>
    <row r="716" spans="14:15" ht="15.75" customHeight="1" x14ac:dyDescent="0.25">
      <c r="N716" s="3"/>
      <c r="O716" s="3"/>
    </row>
    <row r="717" spans="14:15" ht="15.75" customHeight="1" x14ac:dyDescent="0.25">
      <c r="N717" s="3"/>
      <c r="O717" s="3"/>
    </row>
    <row r="718" spans="14:15" ht="15.75" customHeight="1" x14ac:dyDescent="0.25">
      <c r="N718" s="3"/>
      <c r="O718" s="3"/>
    </row>
    <row r="719" spans="14:15" ht="15.75" customHeight="1" x14ac:dyDescent="0.25">
      <c r="N719" s="3"/>
      <c r="O719" s="3"/>
    </row>
    <row r="720" spans="14:15" ht="15.75" customHeight="1" x14ac:dyDescent="0.25">
      <c r="N720" s="3"/>
      <c r="O720" s="3"/>
    </row>
    <row r="721" spans="14:15" ht="15.75" customHeight="1" x14ac:dyDescent="0.25">
      <c r="N721" s="3"/>
      <c r="O721" s="3"/>
    </row>
    <row r="722" spans="14:15" ht="15.75" customHeight="1" x14ac:dyDescent="0.25">
      <c r="N722" s="3"/>
      <c r="O722" s="3"/>
    </row>
    <row r="723" spans="14:15" ht="15.75" customHeight="1" x14ac:dyDescent="0.25">
      <c r="N723" s="3"/>
      <c r="O723" s="3"/>
    </row>
    <row r="724" spans="14:15" ht="15.75" customHeight="1" x14ac:dyDescent="0.25">
      <c r="N724" s="3"/>
      <c r="O724" s="3"/>
    </row>
    <row r="725" spans="14:15" ht="15.75" customHeight="1" x14ac:dyDescent="0.25">
      <c r="N725" s="3"/>
      <c r="O725" s="3"/>
    </row>
    <row r="726" spans="14:15" ht="15.75" customHeight="1" x14ac:dyDescent="0.25">
      <c r="N726" s="3"/>
      <c r="O726" s="3"/>
    </row>
    <row r="727" spans="14:15" ht="15.75" customHeight="1" x14ac:dyDescent="0.25">
      <c r="N727" s="3"/>
      <c r="O727" s="3"/>
    </row>
    <row r="728" spans="14:15" ht="15.75" customHeight="1" x14ac:dyDescent="0.25">
      <c r="N728" s="3"/>
      <c r="O728" s="3"/>
    </row>
    <row r="729" spans="14:15" ht="15.75" customHeight="1" x14ac:dyDescent="0.25">
      <c r="N729" s="3"/>
      <c r="O729" s="3"/>
    </row>
    <row r="730" spans="14:15" ht="15.75" customHeight="1" x14ac:dyDescent="0.25">
      <c r="N730" s="3"/>
      <c r="O730" s="3"/>
    </row>
    <row r="731" spans="14:15" ht="15.75" customHeight="1" x14ac:dyDescent="0.25">
      <c r="N731" s="3"/>
      <c r="O731" s="3"/>
    </row>
    <row r="732" spans="14:15" ht="15.75" customHeight="1" x14ac:dyDescent="0.25">
      <c r="N732" s="3"/>
      <c r="O732" s="3"/>
    </row>
    <row r="733" spans="14:15" ht="15.75" customHeight="1" x14ac:dyDescent="0.25">
      <c r="N733" s="3"/>
      <c r="O733" s="3"/>
    </row>
    <row r="734" spans="14:15" ht="15.75" customHeight="1" x14ac:dyDescent="0.25">
      <c r="N734" s="3"/>
      <c r="O734" s="3"/>
    </row>
    <row r="735" spans="14:15" ht="15.75" customHeight="1" x14ac:dyDescent="0.25">
      <c r="N735" s="3"/>
      <c r="O735" s="3"/>
    </row>
    <row r="736" spans="14:15" ht="15.75" customHeight="1" x14ac:dyDescent="0.25">
      <c r="N736" s="3"/>
      <c r="O736" s="3"/>
    </row>
    <row r="737" spans="14:15" ht="15.75" customHeight="1" x14ac:dyDescent="0.25">
      <c r="N737" s="3"/>
      <c r="O737" s="3"/>
    </row>
    <row r="738" spans="14:15" ht="15.75" customHeight="1" x14ac:dyDescent="0.25">
      <c r="N738" s="3"/>
      <c r="O738" s="3"/>
    </row>
    <row r="739" spans="14:15" ht="15.75" customHeight="1" x14ac:dyDescent="0.25">
      <c r="N739" s="3"/>
      <c r="O739" s="3"/>
    </row>
    <row r="740" spans="14:15" ht="15.75" customHeight="1" x14ac:dyDescent="0.25">
      <c r="N740" s="3"/>
      <c r="O740" s="3"/>
    </row>
    <row r="741" spans="14:15" ht="15.75" customHeight="1" x14ac:dyDescent="0.25">
      <c r="N741" s="3"/>
      <c r="O741" s="3"/>
    </row>
    <row r="742" spans="14:15" ht="15.75" customHeight="1" x14ac:dyDescent="0.25">
      <c r="N742" s="3"/>
      <c r="O742" s="3"/>
    </row>
    <row r="743" spans="14:15" ht="15.75" customHeight="1" x14ac:dyDescent="0.25">
      <c r="N743" s="3"/>
      <c r="O743" s="3"/>
    </row>
    <row r="744" spans="14:15" ht="15.75" customHeight="1" x14ac:dyDescent="0.25">
      <c r="N744" s="3"/>
      <c r="O744" s="3"/>
    </row>
    <row r="745" spans="14:15" ht="15.75" customHeight="1" x14ac:dyDescent="0.25">
      <c r="N745" s="3"/>
      <c r="O745" s="3"/>
    </row>
    <row r="746" spans="14:15" ht="15.75" customHeight="1" x14ac:dyDescent="0.25">
      <c r="N746" s="3"/>
      <c r="O746" s="3"/>
    </row>
    <row r="747" spans="14:15" ht="15.75" customHeight="1" x14ac:dyDescent="0.25">
      <c r="N747" s="3"/>
      <c r="O747" s="3"/>
    </row>
    <row r="748" spans="14:15" ht="15.75" customHeight="1" x14ac:dyDescent="0.25">
      <c r="N748" s="3"/>
      <c r="O748" s="3"/>
    </row>
    <row r="749" spans="14:15" ht="15.75" customHeight="1" x14ac:dyDescent="0.25">
      <c r="N749" s="3"/>
      <c r="O749" s="3"/>
    </row>
    <row r="750" spans="14:15" ht="15.75" customHeight="1" x14ac:dyDescent="0.25">
      <c r="N750" s="3"/>
      <c r="O750" s="3"/>
    </row>
    <row r="751" spans="14:15" ht="15.75" customHeight="1" x14ac:dyDescent="0.25">
      <c r="N751" s="3"/>
      <c r="O751" s="3"/>
    </row>
    <row r="752" spans="14:15" ht="15.75" customHeight="1" x14ac:dyDescent="0.25">
      <c r="N752" s="3"/>
      <c r="O752" s="3"/>
    </row>
    <row r="753" spans="14:15" ht="15.75" customHeight="1" x14ac:dyDescent="0.25">
      <c r="N753" s="3"/>
      <c r="O753" s="3"/>
    </row>
    <row r="754" spans="14:15" ht="15.75" customHeight="1" x14ac:dyDescent="0.25">
      <c r="N754" s="3"/>
      <c r="O754" s="3"/>
    </row>
    <row r="755" spans="14:15" ht="15.75" customHeight="1" x14ac:dyDescent="0.25">
      <c r="N755" s="3"/>
      <c r="O755" s="3"/>
    </row>
    <row r="756" spans="14:15" ht="15.75" customHeight="1" x14ac:dyDescent="0.25">
      <c r="N756" s="3"/>
      <c r="O756" s="3"/>
    </row>
    <row r="757" spans="14:15" ht="15.75" customHeight="1" x14ac:dyDescent="0.25">
      <c r="N757" s="3"/>
      <c r="O757" s="3"/>
    </row>
    <row r="758" spans="14:15" ht="15.75" customHeight="1" x14ac:dyDescent="0.25">
      <c r="N758" s="3"/>
      <c r="O758" s="3"/>
    </row>
    <row r="759" spans="14:15" ht="15.75" customHeight="1" x14ac:dyDescent="0.25">
      <c r="N759" s="3"/>
      <c r="O759" s="3"/>
    </row>
    <row r="760" spans="14:15" ht="15.75" customHeight="1" x14ac:dyDescent="0.25">
      <c r="N760" s="3"/>
      <c r="O760" s="3"/>
    </row>
    <row r="761" spans="14:15" ht="15.75" customHeight="1" x14ac:dyDescent="0.25">
      <c r="N761" s="3"/>
      <c r="O761" s="3"/>
    </row>
    <row r="762" spans="14:15" ht="15.75" customHeight="1" x14ac:dyDescent="0.25">
      <c r="N762" s="3"/>
      <c r="O762" s="3"/>
    </row>
    <row r="763" spans="14:15" ht="15.75" customHeight="1" x14ac:dyDescent="0.25">
      <c r="N763" s="3"/>
      <c r="O763" s="3"/>
    </row>
    <row r="764" spans="14:15" ht="15.75" customHeight="1" x14ac:dyDescent="0.25">
      <c r="N764" s="3"/>
      <c r="O764" s="3"/>
    </row>
    <row r="765" spans="14:15" ht="15.75" customHeight="1" x14ac:dyDescent="0.25">
      <c r="N765" s="3"/>
      <c r="O765" s="3"/>
    </row>
    <row r="766" spans="14:15" ht="15.75" customHeight="1" x14ac:dyDescent="0.25">
      <c r="N766" s="3"/>
      <c r="O766" s="3"/>
    </row>
    <row r="767" spans="14:15" ht="15.75" customHeight="1" x14ac:dyDescent="0.25">
      <c r="N767" s="3"/>
      <c r="O767" s="3"/>
    </row>
    <row r="768" spans="14:15" ht="15.75" customHeight="1" x14ac:dyDescent="0.25">
      <c r="N768" s="3"/>
      <c r="O768" s="3"/>
    </row>
    <row r="769" spans="14:15" ht="15.75" customHeight="1" x14ac:dyDescent="0.25">
      <c r="N769" s="3"/>
      <c r="O769" s="3"/>
    </row>
    <row r="770" spans="14:15" ht="15.75" customHeight="1" x14ac:dyDescent="0.25">
      <c r="N770" s="3"/>
      <c r="O770" s="3"/>
    </row>
    <row r="771" spans="14:15" ht="15.75" customHeight="1" x14ac:dyDescent="0.25">
      <c r="N771" s="3"/>
      <c r="O771" s="3"/>
    </row>
    <row r="772" spans="14:15" ht="15.75" customHeight="1" x14ac:dyDescent="0.25">
      <c r="N772" s="3"/>
      <c r="O772" s="3"/>
    </row>
    <row r="773" spans="14:15" ht="15.75" customHeight="1" x14ac:dyDescent="0.25">
      <c r="N773" s="3"/>
      <c r="O773" s="3"/>
    </row>
    <row r="774" spans="14:15" ht="15.75" customHeight="1" x14ac:dyDescent="0.25">
      <c r="N774" s="3"/>
      <c r="O774" s="3"/>
    </row>
    <row r="775" spans="14:15" ht="15.75" customHeight="1" x14ac:dyDescent="0.25">
      <c r="N775" s="3"/>
      <c r="O775" s="3"/>
    </row>
    <row r="776" spans="14:15" ht="15.75" customHeight="1" x14ac:dyDescent="0.25">
      <c r="N776" s="3"/>
      <c r="O776" s="3"/>
    </row>
    <row r="777" spans="14:15" ht="15.75" customHeight="1" x14ac:dyDescent="0.25">
      <c r="N777" s="3"/>
      <c r="O777" s="3"/>
    </row>
    <row r="778" spans="14:15" ht="15.75" customHeight="1" x14ac:dyDescent="0.25">
      <c r="N778" s="3"/>
      <c r="O778" s="3"/>
    </row>
    <row r="779" spans="14:15" ht="15.75" customHeight="1" x14ac:dyDescent="0.25">
      <c r="N779" s="3"/>
      <c r="O779" s="3"/>
    </row>
    <row r="780" spans="14:15" ht="15.75" customHeight="1" x14ac:dyDescent="0.25">
      <c r="N780" s="3"/>
      <c r="O780" s="3"/>
    </row>
    <row r="781" spans="14:15" ht="15.75" customHeight="1" x14ac:dyDescent="0.25">
      <c r="N781" s="3"/>
      <c r="O781" s="3"/>
    </row>
    <row r="782" spans="14:15" ht="15.75" customHeight="1" x14ac:dyDescent="0.25">
      <c r="N782" s="3"/>
      <c r="O782" s="3"/>
    </row>
    <row r="783" spans="14:15" ht="15.75" customHeight="1" x14ac:dyDescent="0.25">
      <c r="N783" s="3"/>
      <c r="O783" s="3"/>
    </row>
    <row r="784" spans="14:15" ht="15.75" customHeight="1" x14ac:dyDescent="0.25">
      <c r="N784" s="3"/>
      <c r="O784" s="3"/>
    </row>
    <row r="785" spans="14:15" ht="15.75" customHeight="1" x14ac:dyDescent="0.25">
      <c r="N785" s="3"/>
      <c r="O785" s="3"/>
    </row>
    <row r="786" spans="14:15" ht="15.75" customHeight="1" x14ac:dyDescent="0.25">
      <c r="N786" s="3"/>
      <c r="O786" s="3"/>
    </row>
    <row r="787" spans="14:15" ht="15.75" customHeight="1" x14ac:dyDescent="0.25">
      <c r="N787" s="3"/>
      <c r="O787" s="3"/>
    </row>
    <row r="788" spans="14:15" ht="15.75" customHeight="1" x14ac:dyDescent="0.25">
      <c r="N788" s="3"/>
      <c r="O788" s="3"/>
    </row>
    <row r="789" spans="14:15" ht="15.75" customHeight="1" x14ac:dyDescent="0.25">
      <c r="N789" s="3"/>
      <c r="O789" s="3"/>
    </row>
    <row r="790" spans="14:15" ht="15.75" customHeight="1" x14ac:dyDescent="0.25">
      <c r="N790" s="3"/>
      <c r="O790" s="3"/>
    </row>
    <row r="791" spans="14:15" ht="15.75" customHeight="1" x14ac:dyDescent="0.25">
      <c r="N791" s="3"/>
      <c r="O791" s="3"/>
    </row>
    <row r="792" spans="14:15" ht="15.75" customHeight="1" x14ac:dyDescent="0.25">
      <c r="N792" s="3"/>
      <c r="O792" s="3"/>
    </row>
    <row r="793" spans="14:15" ht="15.75" customHeight="1" x14ac:dyDescent="0.25">
      <c r="N793" s="3"/>
      <c r="O793" s="3"/>
    </row>
    <row r="794" spans="14:15" ht="15.75" customHeight="1" x14ac:dyDescent="0.25">
      <c r="N794" s="3"/>
      <c r="O794" s="3"/>
    </row>
    <row r="795" spans="14:15" ht="15.75" customHeight="1" x14ac:dyDescent="0.25">
      <c r="N795" s="3"/>
      <c r="O795" s="3"/>
    </row>
    <row r="796" spans="14:15" ht="15.75" customHeight="1" x14ac:dyDescent="0.25">
      <c r="N796" s="3"/>
      <c r="O796" s="3"/>
    </row>
    <row r="797" spans="14:15" ht="15.75" customHeight="1" x14ac:dyDescent="0.25">
      <c r="N797" s="3"/>
      <c r="O797" s="3"/>
    </row>
    <row r="798" spans="14:15" ht="15.75" customHeight="1" x14ac:dyDescent="0.25">
      <c r="N798" s="3"/>
      <c r="O798" s="3"/>
    </row>
    <row r="799" spans="14:15" ht="15.75" customHeight="1" x14ac:dyDescent="0.25">
      <c r="N799" s="3"/>
      <c r="O799" s="3"/>
    </row>
    <row r="800" spans="14:15" ht="15.75" customHeight="1" x14ac:dyDescent="0.25">
      <c r="N800" s="3"/>
      <c r="O800" s="3"/>
    </row>
    <row r="801" spans="14:15" ht="15.75" customHeight="1" x14ac:dyDescent="0.25">
      <c r="N801" s="3"/>
      <c r="O801" s="3"/>
    </row>
    <row r="802" spans="14:15" ht="15.75" customHeight="1" x14ac:dyDescent="0.25">
      <c r="N802" s="3"/>
      <c r="O802" s="3"/>
    </row>
    <row r="803" spans="14:15" ht="15.75" customHeight="1" x14ac:dyDescent="0.25">
      <c r="N803" s="3"/>
      <c r="O803" s="3"/>
    </row>
    <row r="804" spans="14:15" ht="15.75" customHeight="1" x14ac:dyDescent="0.25">
      <c r="N804" s="3"/>
      <c r="O804" s="3"/>
    </row>
    <row r="805" spans="14:15" ht="15.75" customHeight="1" x14ac:dyDescent="0.25">
      <c r="N805" s="3"/>
      <c r="O805" s="3"/>
    </row>
    <row r="806" spans="14:15" ht="15.75" customHeight="1" x14ac:dyDescent="0.25">
      <c r="N806" s="3"/>
      <c r="O806" s="3"/>
    </row>
    <row r="807" spans="14:15" ht="15.75" customHeight="1" x14ac:dyDescent="0.25">
      <c r="N807" s="3"/>
      <c r="O807" s="3"/>
    </row>
    <row r="808" spans="14:15" ht="15.75" customHeight="1" x14ac:dyDescent="0.25">
      <c r="N808" s="3"/>
      <c r="O808" s="3"/>
    </row>
    <row r="809" spans="14:15" ht="15.75" customHeight="1" x14ac:dyDescent="0.25">
      <c r="N809" s="3"/>
      <c r="O809" s="3"/>
    </row>
    <row r="810" spans="14:15" ht="15.75" customHeight="1" x14ac:dyDescent="0.25">
      <c r="N810" s="3"/>
      <c r="O810" s="3"/>
    </row>
    <row r="811" spans="14:15" ht="15.75" customHeight="1" x14ac:dyDescent="0.25">
      <c r="N811" s="3"/>
      <c r="O811" s="3"/>
    </row>
    <row r="812" spans="14:15" ht="15.75" customHeight="1" x14ac:dyDescent="0.25">
      <c r="N812" s="3"/>
      <c r="O812" s="3"/>
    </row>
    <row r="813" spans="14:15" ht="15.75" customHeight="1" x14ac:dyDescent="0.25">
      <c r="N813" s="3"/>
      <c r="O813" s="3"/>
    </row>
    <row r="814" spans="14:15" ht="15.75" customHeight="1" x14ac:dyDescent="0.25">
      <c r="N814" s="3"/>
      <c r="O814" s="3"/>
    </row>
    <row r="815" spans="14:15" ht="15.75" customHeight="1" x14ac:dyDescent="0.25">
      <c r="N815" s="3"/>
      <c r="O815" s="3"/>
    </row>
    <row r="816" spans="14:15" ht="15.75" customHeight="1" x14ac:dyDescent="0.25">
      <c r="N816" s="3"/>
      <c r="O816" s="3"/>
    </row>
    <row r="817" spans="14:15" ht="15.75" customHeight="1" x14ac:dyDescent="0.25">
      <c r="N817" s="3"/>
      <c r="O817" s="3"/>
    </row>
    <row r="818" spans="14:15" ht="15.75" customHeight="1" x14ac:dyDescent="0.25">
      <c r="N818" s="3"/>
      <c r="O818" s="3"/>
    </row>
    <row r="819" spans="14:15" ht="15.75" customHeight="1" x14ac:dyDescent="0.25">
      <c r="N819" s="3"/>
      <c r="O819" s="3"/>
    </row>
    <row r="820" spans="14:15" ht="15.75" customHeight="1" x14ac:dyDescent="0.25">
      <c r="N820" s="3"/>
      <c r="O820" s="3"/>
    </row>
    <row r="821" spans="14:15" ht="15.75" customHeight="1" x14ac:dyDescent="0.25">
      <c r="N821" s="3"/>
      <c r="O821" s="3"/>
    </row>
    <row r="822" spans="14:15" ht="15.75" customHeight="1" x14ac:dyDescent="0.25">
      <c r="N822" s="3"/>
      <c r="O822" s="3"/>
    </row>
    <row r="823" spans="14:15" ht="15.75" customHeight="1" x14ac:dyDescent="0.25">
      <c r="N823" s="3"/>
      <c r="O823" s="3"/>
    </row>
    <row r="824" spans="14:15" ht="15.75" customHeight="1" x14ac:dyDescent="0.25">
      <c r="N824" s="3"/>
      <c r="O824" s="3"/>
    </row>
    <row r="825" spans="14:15" ht="15.75" customHeight="1" x14ac:dyDescent="0.25">
      <c r="N825" s="3"/>
      <c r="O825" s="3"/>
    </row>
    <row r="826" spans="14:15" ht="15.75" customHeight="1" x14ac:dyDescent="0.25">
      <c r="N826" s="3"/>
      <c r="O826" s="3"/>
    </row>
    <row r="827" spans="14:15" ht="15.75" customHeight="1" x14ac:dyDescent="0.25">
      <c r="N827" s="3"/>
      <c r="O827" s="3"/>
    </row>
    <row r="828" spans="14:15" ht="15.75" customHeight="1" x14ac:dyDescent="0.25">
      <c r="N828" s="3"/>
      <c r="O828" s="3"/>
    </row>
    <row r="829" spans="14:15" ht="15.75" customHeight="1" x14ac:dyDescent="0.25">
      <c r="N829" s="3"/>
      <c r="O829" s="3"/>
    </row>
    <row r="830" spans="14:15" ht="15.75" customHeight="1" x14ac:dyDescent="0.25">
      <c r="N830" s="3"/>
      <c r="O830" s="3"/>
    </row>
    <row r="831" spans="14:15" ht="15.75" customHeight="1" x14ac:dyDescent="0.25">
      <c r="N831" s="3"/>
      <c r="O831" s="3"/>
    </row>
    <row r="832" spans="14:15" ht="15.75" customHeight="1" x14ac:dyDescent="0.25">
      <c r="N832" s="3"/>
      <c r="O832" s="3"/>
    </row>
    <row r="833" spans="14:15" ht="15.75" customHeight="1" x14ac:dyDescent="0.25">
      <c r="N833" s="3"/>
      <c r="O833" s="3"/>
    </row>
    <row r="834" spans="14:15" ht="15.75" customHeight="1" x14ac:dyDescent="0.25">
      <c r="N834" s="3"/>
      <c r="O834" s="3"/>
    </row>
    <row r="835" spans="14:15" ht="15.75" customHeight="1" x14ac:dyDescent="0.25">
      <c r="N835" s="3"/>
      <c r="O835" s="3"/>
    </row>
    <row r="836" spans="14:15" ht="15.75" customHeight="1" x14ac:dyDescent="0.25">
      <c r="N836" s="3"/>
      <c r="O836" s="3"/>
    </row>
    <row r="837" spans="14:15" ht="15.75" customHeight="1" x14ac:dyDescent="0.25">
      <c r="N837" s="3"/>
      <c r="O837" s="3"/>
    </row>
    <row r="838" spans="14:15" ht="15.75" customHeight="1" x14ac:dyDescent="0.25">
      <c r="N838" s="3"/>
      <c r="O838" s="3"/>
    </row>
    <row r="839" spans="14:15" ht="15.75" customHeight="1" x14ac:dyDescent="0.25">
      <c r="N839" s="3"/>
      <c r="O839" s="3"/>
    </row>
    <row r="840" spans="14:15" ht="15.75" customHeight="1" x14ac:dyDescent="0.25">
      <c r="N840" s="3"/>
      <c r="O840" s="3"/>
    </row>
    <row r="841" spans="14:15" ht="15.75" customHeight="1" x14ac:dyDescent="0.25">
      <c r="N841" s="3"/>
      <c r="O841" s="3"/>
    </row>
    <row r="842" spans="14:15" ht="15.75" customHeight="1" x14ac:dyDescent="0.25">
      <c r="N842" s="3"/>
      <c r="O842" s="3"/>
    </row>
    <row r="843" spans="14:15" ht="15.75" customHeight="1" x14ac:dyDescent="0.25">
      <c r="N843" s="3"/>
      <c r="O843" s="3"/>
    </row>
    <row r="844" spans="14:15" ht="15.75" customHeight="1" x14ac:dyDescent="0.25">
      <c r="N844" s="3"/>
      <c r="O844" s="3"/>
    </row>
    <row r="845" spans="14:15" ht="15.75" customHeight="1" x14ac:dyDescent="0.25">
      <c r="N845" s="3"/>
      <c r="O845" s="3"/>
    </row>
    <row r="846" spans="14:15" ht="15.75" customHeight="1" x14ac:dyDescent="0.25">
      <c r="N846" s="3"/>
      <c r="O846" s="3"/>
    </row>
    <row r="847" spans="14:15" ht="15.75" customHeight="1" x14ac:dyDescent="0.25">
      <c r="N847" s="3"/>
      <c r="O847" s="3"/>
    </row>
    <row r="848" spans="14:15" ht="15.75" customHeight="1" x14ac:dyDescent="0.25">
      <c r="N848" s="3"/>
      <c r="O848" s="3"/>
    </row>
    <row r="849" spans="14:15" ht="15.75" customHeight="1" x14ac:dyDescent="0.25">
      <c r="N849" s="3"/>
      <c r="O849" s="3"/>
    </row>
    <row r="850" spans="14:15" ht="15.75" customHeight="1" x14ac:dyDescent="0.25">
      <c r="N850" s="3"/>
      <c r="O850" s="3"/>
    </row>
    <row r="851" spans="14:15" ht="15.75" customHeight="1" x14ac:dyDescent="0.25">
      <c r="N851" s="3"/>
      <c r="O851" s="3"/>
    </row>
    <row r="852" spans="14:15" ht="15.75" customHeight="1" x14ac:dyDescent="0.25">
      <c r="N852" s="3"/>
      <c r="O852" s="3"/>
    </row>
    <row r="853" spans="14:15" ht="15.75" customHeight="1" x14ac:dyDescent="0.25">
      <c r="N853" s="3"/>
      <c r="O853" s="3"/>
    </row>
    <row r="854" spans="14:15" ht="15.75" customHeight="1" x14ac:dyDescent="0.25">
      <c r="N854" s="3"/>
      <c r="O854" s="3"/>
    </row>
    <row r="855" spans="14:15" ht="15.75" customHeight="1" x14ac:dyDescent="0.25">
      <c r="N855" s="3"/>
      <c r="O855" s="3"/>
    </row>
    <row r="856" spans="14:15" ht="15.75" customHeight="1" x14ac:dyDescent="0.25">
      <c r="N856" s="3"/>
      <c r="O856" s="3"/>
    </row>
    <row r="857" spans="14:15" ht="15.75" customHeight="1" x14ac:dyDescent="0.25">
      <c r="N857" s="3"/>
      <c r="O857" s="3"/>
    </row>
    <row r="858" spans="14:15" ht="15.75" customHeight="1" x14ac:dyDescent="0.25">
      <c r="N858" s="3"/>
      <c r="O858" s="3"/>
    </row>
    <row r="859" spans="14:15" ht="15.75" customHeight="1" x14ac:dyDescent="0.25">
      <c r="N859" s="3"/>
      <c r="O859" s="3"/>
    </row>
    <row r="860" spans="14:15" ht="15.75" customHeight="1" x14ac:dyDescent="0.25">
      <c r="N860" s="3"/>
      <c r="O860" s="3"/>
    </row>
    <row r="861" spans="14:15" ht="15.75" customHeight="1" x14ac:dyDescent="0.25">
      <c r="N861" s="3"/>
      <c r="O861" s="3"/>
    </row>
    <row r="862" spans="14:15" ht="15.75" customHeight="1" x14ac:dyDescent="0.25">
      <c r="N862" s="3"/>
      <c r="O862" s="3"/>
    </row>
    <row r="863" spans="14:15" ht="15.75" customHeight="1" x14ac:dyDescent="0.25">
      <c r="N863" s="3"/>
      <c r="O863" s="3"/>
    </row>
    <row r="864" spans="14:15" ht="15.75" customHeight="1" x14ac:dyDescent="0.25">
      <c r="N864" s="3"/>
      <c r="O864" s="3"/>
    </row>
    <row r="865" spans="14:15" ht="15.75" customHeight="1" x14ac:dyDescent="0.25">
      <c r="N865" s="3"/>
      <c r="O865" s="3"/>
    </row>
    <row r="866" spans="14:15" ht="15.75" customHeight="1" x14ac:dyDescent="0.25">
      <c r="N866" s="3"/>
      <c r="O866" s="3"/>
    </row>
    <row r="867" spans="14:15" ht="15.75" customHeight="1" x14ac:dyDescent="0.25">
      <c r="N867" s="3"/>
      <c r="O867" s="3"/>
    </row>
    <row r="868" spans="14:15" ht="15.75" customHeight="1" x14ac:dyDescent="0.25">
      <c r="N868" s="3"/>
      <c r="O868" s="3"/>
    </row>
    <row r="869" spans="14:15" ht="15.75" customHeight="1" x14ac:dyDescent="0.25">
      <c r="N869" s="3"/>
      <c r="O869" s="3"/>
    </row>
    <row r="870" spans="14:15" ht="15.75" customHeight="1" x14ac:dyDescent="0.25">
      <c r="N870" s="3"/>
      <c r="O870" s="3"/>
    </row>
    <row r="871" spans="14:15" ht="15.75" customHeight="1" x14ac:dyDescent="0.25">
      <c r="N871" s="3"/>
      <c r="O871" s="3"/>
    </row>
    <row r="872" spans="14:15" ht="15.75" customHeight="1" x14ac:dyDescent="0.25">
      <c r="N872" s="3"/>
      <c r="O872" s="3"/>
    </row>
    <row r="873" spans="14:15" ht="15.75" customHeight="1" x14ac:dyDescent="0.25">
      <c r="N873" s="3"/>
      <c r="O873" s="3"/>
    </row>
    <row r="874" spans="14:15" ht="15.75" customHeight="1" x14ac:dyDescent="0.25">
      <c r="N874" s="3"/>
      <c r="O874" s="3"/>
    </row>
    <row r="875" spans="14:15" ht="15.75" customHeight="1" x14ac:dyDescent="0.25">
      <c r="N875" s="3"/>
      <c r="O875" s="3"/>
    </row>
    <row r="876" spans="14:15" ht="15.75" customHeight="1" x14ac:dyDescent="0.25">
      <c r="N876" s="3"/>
      <c r="O876" s="3"/>
    </row>
    <row r="877" spans="14:15" ht="15.75" customHeight="1" x14ac:dyDescent="0.25">
      <c r="N877" s="3"/>
      <c r="O877" s="3"/>
    </row>
    <row r="878" spans="14:15" ht="15.75" customHeight="1" x14ac:dyDescent="0.25">
      <c r="N878" s="3"/>
      <c r="O878" s="3"/>
    </row>
    <row r="879" spans="14:15" ht="15.75" customHeight="1" x14ac:dyDescent="0.25">
      <c r="N879" s="3"/>
      <c r="O879" s="3"/>
    </row>
    <row r="880" spans="14:15" ht="15.75" customHeight="1" x14ac:dyDescent="0.25">
      <c r="N880" s="3"/>
      <c r="O880" s="3"/>
    </row>
    <row r="881" spans="14:15" ht="15.75" customHeight="1" x14ac:dyDescent="0.25">
      <c r="N881" s="3"/>
      <c r="O881" s="3"/>
    </row>
    <row r="882" spans="14:15" ht="15.75" customHeight="1" x14ac:dyDescent="0.25">
      <c r="N882" s="3"/>
      <c r="O882" s="3"/>
    </row>
    <row r="883" spans="14:15" ht="15.75" customHeight="1" x14ac:dyDescent="0.25">
      <c r="N883" s="3"/>
      <c r="O883" s="3"/>
    </row>
    <row r="884" spans="14:15" ht="15.75" customHeight="1" x14ac:dyDescent="0.25">
      <c r="N884" s="3"/>
      <c r="O884" s="3"/>
    </row>
    <row r="885" spans="14:15" ht="15.75" customHeight="1" x14ac:dyDescent="0.25">
      <c r="N885" s="3"/>
      <c r="O885" s="3"/>
    </row>
    <row r="886" spans="14:15" ht="15.75" customHeight="1" x14ac:dyDescent="0.25">
      <c r="N886" s="3"/>
      <c r="O886" s="3"/>
    </row>
    <row r="887" spans="14:15" ht="15.75" customHeight="1" x14ac:dyDescent="0.25">
      <c r="N887" s="3"/>
      <c r="O887" s="3"/>
    </row>
    <row r="888" spans="14:15" ht="15.75" customHeight="1" x14ac:dyDescent="0.25">
      <c r="N888" s="3"/>
      <c r="O888" s="3"/>
    </row>
    <row r="889" spans="14:15" ht="15.75" customHeight="1" x14ac:dyDescent="0.25">
      <c r="N889" s="3"/>
      <c r="O889" s="3"/>
    </row>
    <row r="890" spans="14:15" ht="15.75" customHeight="1" x14ac:dyDescent="0.25">
      <c r="N890" s="3"/>
      <c r="O890" s="3"/>
    </row>
    <row r="891" spans="14:15" ht="15.75" customHeight="1" x14ac:dyDescent="0.25">
      <c r="N891" s="3"/>
      <c r="O891" s="3"/>
    </row>
    <row r="892" spans="14:15" ht="15.75" customHeight="1" x14ac:dyDescent="0.25">
      <c r="N892" s="3"/>
      <c r="O892" s="3"/>
    </row>
    <row r="893" spans="14:15" ht="15.75" customHeight="1" x14ac:dyDescent="0.25">
      <c r="N893" s="3"/>
      <c r="O893" s="3"/>
    </row>
    <row r="894" spans="14:15" ht="15.75" customHeight="1" x14ac:dyDescent="0.25">
      <c r="N894" s="3"/>
      <c r="O894" s="3"/>
    </row>
    <row r="895" spans="14:15" ht="15.75" customHeight="1" x14ac:dyDescent="0.25">
      <c r="N895" s="3"/>
      <c r="O895" s="3"/>
    </row>
    <row r="896" spans="14:15" ht="15.75" customHeight="1" x14ac:dyDescent="0.25">
      <c r="N896" s="3"/>
      <c r="O896" s="3"/>
    </row>
    <row r="897" spans="14:15" ht="15.75" customHeight="1" x14ac:dyDescent="0.25">
      <c r="N897" s="3"/>
      <c r="O897" s="3"/>
    </row>
    <row r="898" spans="14:15" ht="15.75" customHeight="1" x14ac:dyDescent="0.25">
      <c r="N898" s="3"/>
      <c r="O898" s="3"/>
    </row>
    <row r="899" spans="14:15" ht="15.75" customHeight="1" x14ac:dyDescent="0.25">
      <c r="N899" s="3"/>
      <c r="O899" s="3"/>
    </row>
    <row r="900" spans="14:15" ht="15.75" customHeight="1" x14ac:dyDescent="0.25">
      <c r="N900" s="3"/>
      <c r="O900" s="3"/>
    </row>
    <row r="901" spans="14:15" ht="15.75" customHeight="1" x14ac:dyDescent="0.25">
      <c r="N901" s="3"/>
      <c r="O901" s="3"/>
    </row>
    <row r="902" spans="14:15" ht="15.75" customHeight="1" x14ac:dyDescent="0.25">
      <c r="N902" s="3"/>
      <c r="O902" s="3"/>
    </row>
    <row r="903" spans="14:15" ht="15.75" customHeight="1" x14ac:dyDescent="0.25">
      <c r="N903" s="3"/>
      <c r="O903" s="3"/>
    </row>
    <row r="904" spans="14:15" ht="15.75" customHeight="1" x14ac:dyDescent="0.25">
      <c r="N904" s="3"/>
      <c r="O904" s="3"/>
    </row>
    <row r="905" spans="14:15" ht="15.75" customHeight="1" x14ac:dyDescent="0.25">
      <c r="N905" s="3"/>
      <c r="O905" s="3"/>
    </row>
    <row r="906" spans="14:15" ht="15.75" customHeight="1" x14ac:dyDescent="0.25">
      <c r="N906" s="3"/>
      <c r="O906" s="3"/>
    </row>
    <row r="907" spans="14:15" ht="15.75" customHeight="1" x14ac:dyDescent="0.25">
      <c r="N907" s="3"/>
      <c r="O907" s="3"/>
    </row>
    <row r="908" spans="14:15" ht="15.75" customHeight="1" x14ac:dyDescent="0.25">
      <c r="N908" s="3"/>
      <c r="O908" s="3"/>
    </row>
    <row r="909" spans="14:15" ht="15.75" customHeight="1" x14ac:dyDescent="0.25">
      <c r="N909" s="3"/>
      <c r="O909" s="3"/>
    </row>
    <row r="910" spans="14:15" ht="15.75" customHeight="1" x14ac:dyDescent="0.25">
      <c r="N910" s="3"/>
      <c r="O910" s="3"/>
    </row>
    <row r="911" spans="14:15" ht="15.75" customHeight="1" x14ac:dyDescent="0.25">
      <c r="N911" s="3"/>
      <c r="O911" s="3"/>
    </row>
    <row r="912" spans="14:15" ht="15.75" customHeight="1" x14ac:dyDescent="0.25">
      <c r="N912" s="3"/>
      <c r="O912" s="3"/>
    </row>
    <row r="913" spans="14:15" ht="15.75" customHeight="1" x14ac:dyDescent="0.25">
      <c r="N913" s="3"/>
      <c r="O913" s="3"/>
    </row>
    <row r="914" spans="14:15" ht="15.75" customHeight="1" x14ac:dyDescent="0.25">
      <c r="N914" s="3"/>
      <c r="O914" s="3"/>
    </row>
    <row r="915" spans="14:15" ht="15.75" customHeight="1" x14ac:dyDescent="0.25">
      <c r="N915" s="3"/>
      <c r="O915" s="3"/>
    </row>
    <row r="916" spans="14:15" ht="15.75" customHeight="1" x14ac:dyDescent="0.25">
      <c r="N916" s="3"/>
      <c r="O916" s="3"/>
    </row>
    <row r="917" spans="14:15" ht="15.75" customHeight="1" x14ac:dyDescent="0.25">
      <c r="N917" s="3"/>
      <c r="O917" s="3"/>
    </row>
    <row r="918" spans="14:15" ht="15.75" customHeight="1" x14ac:dyDescent="0.25">
      <c r="N918" s="3"/>
      <c r="O918" s="3"/>
    </row>
    <row r="919" spans="14:15" ht="15.75" customHeight="1" x14ac:dyDescent="0.25">
      <c r="N919" s="3"/>
      <c r="O919" s="3"/>
    </row>
    <row r="920" spans="14:15" ht="15.75" customHeight="1" x14ac:dyDescent="0.25">
      <c r="N920" s="3"/>
      <c r="O920" s="3"/>
    </row>
    <row r="921" spans="14:15" ht="15.75" customHeight="1" x14ac:dyDescent="0.25">
      <c r="N921" s="3"/>
      <c r="O921" s="3"/>
    </row>
    <row r="922" spans="14:15" ht="15.75" customHeight="1" x14ac:dyDescent="0.25">
      <c r="N922" s="3"/>
      <c r="O922" s="3"/>
    </row>
    <row r="923" spans="14:15" ht="15.75" customHeight="1" x14ac:dyDescent="0.25">
      <c r="N923" s="3"/>
      <c r="O923" s="3"/>
    </row>
    <row r="924" spans="14:15" ht="15.75" customHeight="1" x14ac:dyDescent="0.25">
      <c r="N924" s="3"/>
      <c r="O924" s="3"/>
    </row>
    <row r="925" spans="14:15" ht="15.75" customHeight="1" x14ac:dyDescent="0.25">
      <c r="N925" s="3"/>
      <c r="O925" s="3"/>
    </row>
    <row r="926" spans="14:15" ht="15.75" customHeight="1" x14ac:dyDescent="0.25">
      <c r="N926" s="3"/>
      <c r="O926" s="3"/>
    </row>
    <row r="927" spans="14:15" ht="15.75" customHeight="1" x14ac:dyDescent="0.25">
      <c r="N927" s="3"/>
      <c r="O927" s="3"/>
    </row>
    <row r="928" spans="14:15" ht="15.75" customHeight="1" x14ac:dyDescent="0.25">
      <c r="N928" s="3"/>
      <c r="O928" s="3"/>
    </row>
    <row r="929" spans="14:15" ht="15.75" customHeight="1" x14ac:dyDescent="0.25">
      <c r="N929" s="3"/>
      <c r="O929" s="3"/>
    </row>
    <row r="930" spans="14:15" ht="15.75" customHeight="1" x14ac:dyDescent="0.25">
      <c r="N930" s="3"/>
      <c r="O930" s="3"/>
    </row>
    <row r="931" spans="14:15" ht="15.75" customHeight="1" x14ac:dyDescent="0.25">
      <c r="N931" s="3"/>
      <c r="O931" s="3"/>
    </row>
    <row r="932" spans="14:15" ht="15.75" customHeight="1" x14ac:dyDescent="0.25">
      <c r="N932" s="3"/>
      <c r="O932" s="3"/>
    </row>
    <row r="933" spans="14:15" ht="15.75" customHeight="1" x14ac:dyDescent="0.25">
      <c r="N933" s="3"/>
      <c r="O933" s="3"/>
    </row>
    <row r="934" spans="14:15" ht="15.75" customHeight="1" x14ac:dyDescent="0.25">
      <c r="N934" s="3"/>
      <c r="O934" s="3"/>
    </row>
    <row r="935" spans="14:15" ht="15.75" customHeight="1" x14ac:dyDescent="0.25">
      <c r="N935" s="3"/>
      <c r="O935" s="3"/>
    </row>
    <row r="936" spans="14:15" ht="15.75" customHeight="1" x14ac:dyDescent="0.25">
      <c r="N936" s="3"/>
      <c r="O936" s="3"/>
    </row>
    <row r="937" spans="14:15" ht="15.75" customHeight="1" x14ac:dyDescent="0.25">
      <c r="N937" s="3"/>
      <c r="O937" s="3"/>
    </row>
    <row r="938" spans="14:15" ht="15.75" customHeight="1" x14ac:dyDescent="0.25">
      <c r="N938" s="3"/>
      <c r="O938" s="3"/>
    </row>
    <row r="939" spans="14:15" ht="15.75" customHeight="1" x14ac:dyDescent="0.25">
      <c r="N939" s="3"/>
      <c r="O939" s="3"/>
    </row>
    <row r="940" spans="14:15" ht="15.75" customHeight="1" x14ac:dyDescent="0.25">
      <c r="N940" s="3"/>
      <c r="O940" s="3"/>
    </row>
    <row r="941" spans="14:15" ht="15.75" customHeight="1" x14ac:dyDescent="0.25">
      <c r="N941" s="3"/>
      <c r="O941" s="3"/>
    </row>
    <row r="942" spans="14:15" ht="15.75" customHeight="1" x14ac:dyDescent="0.25">
      <c r="N942" s="3"/>
      <c r="O942" s="3"/>
    </row>
    <row r="943" spans="14:15" ht="15.75" customHeight="1" x14ac:dyDescent="0.25">
      <c r="N943" s="3"/>
      <c r="O943" s="3"/>
    </row>
    <row r="944" spans="14:15" ht="15.75" customHeight="1" x14ac:dyDescent="0.25">
      <c r="N944" s="3"/>
      <c r="O944" s="3"/>
    </row>
    <row r="945" spans="14:15" ht="15.75" customHeight="1" x14ac:dyDescent="0.25">
      <c r="N945" s="3"/>
      <c r="O945" s="3"/>
    </row>
    <row r="946" spans="14:15" ht="15.75" customHeight="1" x14ac:dyDescent="0.25">
      <c r="N946" s="3"/>
      <c r="O946" s="3"/>
    </row>
    <row r="947" spans="14:15" ht="15.75" customHeight="1" x14ac:dyDescent="0.25">
      <c r="N947" s="3"/>
      <c r="O947" s="3"/>
    </row>
    <row r="948" spans="14:15" ht="15.75" customHeight="1" x14ac:dyDescent="0.25">
      <c r="N948" s="3"/>
      <c r="O948" s="3"/>
    </row>
    <row r="949" spans="14:15" ht="15.75" customHeight="1" x14ac:dyDescent="0.25">
      <c r="N949" s="3"/>
      <c r="O949" s="3"/>
    </row>
    <row r="950" spans="14:15" ht="15.75" customHeight="1" x14ac:dyDescent="0.25">
      <c r="N950" s="3"/>
      <c r="O950" s="3"/>
    </row>
    <row r="951" spans="14:15" ht="15.75" customHeight="1" x14ac:dyDescent="0.25">
      <c r="N951" s="3"/>
      <c r="O951" s="3"/>
    </row>
    <row r="952" spans="14:15" ht="15.75" customHeight="1" x14ac:dyDescent="0.25">
      <c r="N952" s="3"/>
      <c r="O952" s="3"/>
    </row>
    <row r="953" spans="14:15" ht="15.75" customHeight="1" x14ac:dyDescent="0.25">
      <c r="N953" s="3"/>
      <c r="O953" s="3"/>
    </row>
    <row r="954" spans="14:15" ht="15.75" customHeight="1" x14ac:dyDescent="0.25">
      <c r="N954" s="3"/>
      <c r="O954" s="3"/>
    </row>
    <row r="955" spans="14:15" ht="15.75" customHeight="1" x14ac:dyDescent="0.25">
      <c r="N955" s="3"/>
      <c r="O955" s="3"/>
    </row>
    <row r="956" spans="14:15" ht="15.75" customHeight="1" x14ac:dyDescent="0.25">
      <c r="N956" s="3"/>
      <c r="O956" s="3"/>
    </row>
    <row r="957" spans="14:15" ht="15.75" customHeight="1" x14ac:dyDescent="0.25">
      <c r="N957" s="3"/>
      <c r="O957" s="3"/>
    </row>
    <row r="958" spans="14:15" ht="15.75" customHeight="1" x14ac:dyDescent="0.25">
      <c r="N958" s="3"/>
      <c r="O958" s="3"/>
    </row>
    <row r="959" spans="14:15" ht="15.75" customHeight="1" x14ac:dyDescent="0.25">
      <c r="N959" s="3"/>
      <c r="O959" s="3"/>
    </row>
    <row r="960" spans="14:15" ht="15.75" customHeight="1" x14ac:dyDescent="0.25">
      <c r="N960" s="3"/>
      <c r="O960" s="3"/>
    </row>
    <row r="961" spans="14:15" ht="15.75" customHeight="1" x14ac:dyDescent="0.25">
      <c r="N961" s="3"/>
      <c r="O961" s="3"/>
    </row>
    <row r="962" spans="14:15" ht="15.75" customHeight="1" x14ac:dyDescent="0.25">
      <c r="N962" s="3"/>
      <c r="O962" s="3"/>
    </row>
    <row r="963" spans="14:15" ht="15.75" customHeight="1" x14ac:dyDescent="0.25">
      <c r="N963" s="3"/>
      <c r="O963" s="3"/>
    </row>
    <row r="964" spans="14:15" ht="15.75" customHeight="1" x14ac:dyDescent="0.25">
      <c r="N964" s="3"/>
      <c r="O964" s="3"/>
    </row>
    <row r="965" spans="14:15" ht="15.75" customHeight="1" x14ac:dyDescent="0.25">
      <c r="N965" s="3"/>
      <c r="O965" s="3"/>
    </row>
    <row r="966" spans="14:15" ht="15.75" customHeight="1" x14ac:dyDescent="0.25">
      <c r="N966" s="3"/>
      <c r="O966" s="3"/>
    </row>
    <row r="967" spans="14:15" ht="15.75" customHeight="1" x14ac:dyDescent="0.25">
      <c r="N967" s="3"/>
      <c r="O967" s="3"/>
    </row>
    <row r="968" spans="14:15" ht="15.75" customHeight="1" x14ac:dyDescent="0.25">
      <c r="N968" s="3"/>
      <c r="O968" s="3"/>
    </row>
    <row r="969" spans="14:15" ht="15.75" customHeight="1" x14ac:dyDescent="0.25">
      <c r="N969" s="3"/>
      <c r="O969" s="3"/>
    </row>
    <row r="970" spans="14:15" ht="15.75" customHeight="1" x14ac:dyDescent="0.25">
      <c r="N970" s="3"/>
      <c r="O970" s="3"/>
    </row>
    <row r="971" spans="14:15" ht="15.75" customHeight="1" x14ac:dyDescent="0.25">
      <c r="N971" s="3"/>
      <c r="O971" s="3"/>
    </row>
    <row r="972" spans="14:15" ht="15.75" customHeight="1" x14ac:dyDescent="0.25">
      <c r="N972" s="3"/>
      <c r="O972" s="3"/>
    </row>
    <row r="973" spans="14:15" ht="15.75" customHeight="1" x14ac:dyDescent="0.25">
      <c r="N973" s="3"/>
      <c r="O973" s="3"/>
    </row>
    <row r="974" spans="14:15" ht="15.75" customHeight="1" x14ac:dyDescent="0.25">
      <c r="N974" s="3"/>
      <c r="O974" s="3"/>
    </row>
    <row r="975" spans="14:15" ht="15.75" customHeight="1" x14ac:dyDescent="0.25">
      <c r="N975" s="3"/>
      <c r="O975" s="3"/>
    </row>
    <row r="976" spans="14:15" ht="15.75" customHeight="1" x14ac:dyDescent="0.25">
      <c r="N976" s="3"/>
      <c r="O976" s="3"/>
    </row>
    <row r="977" spans="14:15" ht="15.75" customHeight="1" x14ac:dyDescent="0.25">
      <c r="N977" s="3"/>
      <c r="O977" s="3"/>
    </row>
    <row r="978" spans="14:15" ht="15.75" customHeight="1" x14ac:dyDescent="0.25">
      <c r="N978" s="3"/>
      <c r="O978" s="3"/>
    </row>
    <row r="979" spans="14:15" ht="15.75" customHeight="1" x14ac:dyDescent="0.25">
      <c r="N979" s="3"/>
      <c r="O979" s="3"/>
    </row>
    <row r="980" spans="14:15" ht="15.75" customHeight="1" x14ac:dyDescent="0.25">
      <c r="N980" s="3"/>
      <c r="O980" s="3"/>
    </row>
    <row r="981" spans="14:15" ht="15.75" customHeight="1" x14ac:dyDescent="0.25">
      <c r="N981" s="3"/>
      <c r="O981" s="3"/>
    </row>
    <row r="982" spans="14:15" ht="15.75" customHeight="1" x14ac:dyDescent="0.25">
      <c r="N982" s="3"/>
      <c r="O982" s="3"/>
    </row>
    <row r="983" spans="14:15" ht="15.75" customHeight="1" x14ac:dyDescent="0.25">
      <c r="N983" s="3"/>
      <c r="O983" s="3"/>
    </row>
    <row r="984" spans="14:15" ht="15.75" customHeight="1" x14ac:dyDescent="0.25">
      <c r="N984" s="3"/>
      <c r="O984" s="3"/>
    </row>
    <row r="985" spans="14:15" ht="15.75" customHeight="1" x14ac:dyDescent="0.25">
      <c r="N985" s="3"/>
      <c r="O985" s="3"/>
    </row>
    <row r="986" spans="14:15" ht="15.75" customHeight="1" x14ac:dyDescent="0.25">
      <c r="N986" s="3"/>
      <c r="O986" s="3"/>
    </row>
    <row r="987" spans="14:15" ht="15.75" customHeight="1" x14ac:dyDescent="0.25">
      <c r="N987" s="3"/>
      <c r="O987" s="3"/>
    </row>
    <row r="988" spans="14:15" ht="15.75" customHeight="1" x14ac:dyDescent="0.25">
      <c r="N988" s="3"/>
      <c r="O988" s="3"/>
    </row>
    <row r="989" spans="14:15" ht="15.75" customHeight="1" x14ac:dyDescent="0.25">
      <c r="N989" s="3"/>
      <c r="O989" s="3"/>
    </row>
    <row r="990" spans="14:15" ht="15.75" customHeight="1" x14ac:dyDescent="0.25">
      <c r="N990" s="3"/>
      <c r="O990" s="3"/>
    </row>
    <row r="991" spans="14:15" ht="15.75" customHeight="1" x14ac:dyDescent="0.25">
      <c r="N991" s="3"/>
      <c r="O991" s="3"/>
    </row>
    <row r="992" spans="14:15" ht="15.75" customHeight="1" x14ac:dyDescent="0.25">
      <c r="N992" s="3"/>
      <c r="O992" s="3"/>
    </row>
    <row r="993" spans="14:15" ht="15.75" customHeight="1" x14ac:dyDescent="0.25">
      <c r="N993" s="3"/>
      <c r="O993" s="3"/>
    </row>
    <row r="994" spans="14:15" ht="15.75" customHeight="1" x14ac:dyDescent="0.25">
      <c r="N994" s="3"/>
      <c r="O994" s="3"/>
    </row>
    <row r="995" spans="14:15" ht="15.75" customHeight="1" x14ac:dyDescent="0.25">
      <c r="N995" s="3"/>
      <c r="O995" s="3"/>
    </row>
    <row r="996" spans="14:15" ht="15.75" customHeight="1" x14ac:dyDescent="0.25">
      <c r="N996" s="3"/>
      <c r="O996" s="3"/>
    </row>
    <row r="997" spans="14:15" ht="15.75" customHeight="1" x14ac:dyDescent="0.25">
      <c r="N997" s="3"/>
      <c r="O997" s="3"/>
    </row>
    <row r="998" spans="14:15" ht="15.75" customHeight="1" x14ac:dyDescent="0.25">
      <c r="N998" s="3"/>
      <c r="O998" s="3"/>
    </row>
    <row r="999" spans="14:15" ht="15.75" customHeight="1" x14ac:dyDescent="0.25">
      <c r="N999" s="3"/>
      <c r="O999" s="3"/>
    </row>
    <row r="1000" spans="14:15" ht="15.75" customHeight="1" x14ac:dyDescent="0.25">
      <c r="N1000" s="3"/>
      <c r="O1000" s="3"/>
    </row>
    <row r="1001" spans="14:15" ht="15.75" customHeight="1" x14ac:dyDescent="0.25">
      <c r="N1001" s="3"/>
      <c r="O1001" s="3"/>
    </row>
    <row r="1002" spans="14:15" ht="15.75" customHeight="1" x14ac:dyDescent="0.25">
      <c r="N1002" s="3"/>
      <c r="O1002" s="3"/>
    </row>
    <row r="1003" spans="14:15" ht="15.75" customHeight="1" x14ac:dyDescent="0.25">
      <c r="N1003" s="3"/>
      <c r="O1003" s="3"/>
    </row>
  </sheetData>
  <sheetProtection selectLockedCells="1"/>
  <mergeCells count="61">
    <mergeCell ref="G24:H24"/>
    <mergeCell ref="G26:H26"/>
    <mergeCell ref="G28:H28"/>
    <mergeCell ref="G30:H30"/>
    <mergeCell ref="C19:E19"/>
    <mergeCell ref="C20:E20"/>
    <mergeCell ref="C21:E21"/>
    <mergeCell ref="C22:E22"/>
    <mergeCell ref="F22:L22"/>
    <mergeCell ref="F19:L19"/>
    <mergeCell ref="F20:L20"/>
    <mergeCell ref="C8:E8"/>
    <mergeCell ref="C9:E9"/>
    <mergeCell ref="C10:E10"/>
    <mergeCell ref="C11:E11"/>
    <mergeCell ref="C12:E12"/>
    <mergeCell ref="C17:E17"/>
    <mergeCell ref="C18:E18"/>
    <mergeCell ref="F12:L12"/>
    <mergeCell ref="F13:L13"/>
    <mergeCell ref="M13:N13"/>
    <mergeCell ref="F14:L14"/>
    <mergeCell ref="M14:N14"/>
    <mergeCell ref="F15:L15"/>
    <mergeCell ref="M15:N15"/>
    <mergeCell ref="C13:E13"/>
    <mergeCell ref="C14:E14"/>
    <mergeCell ref="M12:N12"/>
    <mergeCell ref="C15:E15"/>
    <mergeCell ref="C16:E16"/>
    <mergeCell ref="F9:L9"/>
    <mergeCell ref="M9:N9"/>
    <mergeCell ref="F10:L10"/>
    <mergeCell ref="M10:N10"/>
    <mergeCell ref="F11:L11"/>
    <mergeCell ref="M11:N11"/>
    <mergeCell ref="M22:N22"/>
    <mergeCell ref="B1:C1"/>
    <mergeCell ref="A2:C2"/>
    <mergeCell ref="D2:L2"/>
    <mergeCell ref="N2:O2"/>
    <mergeCell ref="A3:C3"/>
    <mergeCell ref="L3:M3"/>
    <mergeCell ref="N3:O3"/>
    <mergeCell ref="D3:K3"/>
    <mergeCell ref="D6:G6"/>
    <mergeCell ref="C7:E7"/>
    <mergeCell ref="F7:L7"/>
    <mergeCell ref="M7:N7"/>
    <mergeCell ref="F8:L8"/>
    <mergeCell ref="M8:N8"/>
    <mergeCell ref="M19:N19"/>
    <mergeCell ref="M20:N20"/>
    <mergeCell ref="F21:L21"/>
    <mergeCell ref="M21:N21"/>
    <mergeCell ref="F16:L16"/>
    <mergeCell ref="M16:N16"/>
    <mergeCell ref="F17:L17"/>
    <mergeCell ref="M17:N17"/>
    <mergeCell ref="F18:L18"/>
    <mergeCell ref="M18:N18"/>
  </mergeCells>
  <conditionalFormatting sqref="B1">
    <cfRule type="cellIs" dxfId="123" priority="1" operator="equal">
      <formula>"Terminé"</formula>
    </cfRule>
    <cfRule type="cellIs" dxfId="122" priority="2" operator="equal">
      <formula>"En rédaction"</formula>
    </cfRule>
  </conditionalFormatting>
  <conditionalFormatting sqref="D2:L2 N2 D3:K3 N3:O3 C8:P22 G24:H24 G26:H26 G28:H28 G30:H30">
    <cfRule type="expression" dxfId="121" priority="3">
      <formula>$B$1="Terminé"</formula>
    </cfRule>
  </conditionalFormatting>
  <dataValidations count="4">
    <dataValidation type="list" allowBlank="1" showErrorMessage="1" sqref="C8:C22" xr:uid="{00000000-0002-0000-1800-000000000000}">
      <formula1>listeUtilisationR</formula1>
    </dataValidation>
    <dataValidation type="list" allowBlank="1" showErrorMessage="1" sqref="P8:P22" xr:uid="{00000000-0002-0000-1800-000001000000}">
      <formula1>"OUI,NON,NON REQUIS"</formula1>
    </dataValidation>
    <dataValidation type="list" allowBlank="1" sqref="B1" xr:uid="{00000000-0002-0000-1800-000002000000}">
      <formula1>"Terminé,En rédaction"</formula1>
    </dataValidation>
    <dataValidation type="list" allowBlank="1" showErrorMessage="1" sqref="M8:M22" xr:uid="{00000000-0002-0000-1800-000003000000}">
      <formula1>listeLieu</formula1>
    </dataValidation>
  </dataValidations>
  <pageMargins left="0.31496062992125984" right="0.31496062992125984" top="0.59055118110236227" bottom="0.11811023622047245" header="0" footer="0"/>
  <pageSetup scale="54" pageOrder="overThenDown" orientation="landscape" cellComments="atEnd"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7">
    <tabColor rgb="FFFFC499"/>
    <outlinePr summaryBelow="0" summaryRight="0"/>
  </sheetPr>
  <dimension ref="A1:AO1000"/>
  <sheetViews>
    <sheetView showGridLines="0" showRowColHeaders="0" zoomScaleNormal="100" workbookViewId="0">
      <pane ySplit="5" topLeftCell="A6" activePane="bottomLeft" state="frozen"/>
      <selection activeCell="G21" sqref="G21:K21"/>
      <selection pane="bottomLeft" activeCell="B1" sqref="B1:D1"/>
    </sheetView>
  </sheetViews>
  <sheetFormatPr baseColWidth="10" defaultColWidth="12.54296875" defaultRowHeight="15" customHeight="1" x14ac:dyDescent="0.25"/>
  <cols>
    <col min="1" max="1" width="2.1796875" customWidth="1"/>
    <col min="2" max="3" width="4.453125" customWidth="1"/>
    <col min="4" max="4" width="12.81640625" customWidth="1"/>
    <col min="5" max="13" width="12.453125" customWidth="1"/>
    <col min="14" max="14" width="10.54296875" customWidth="1"/>
    <col min="15" max="15" width="6.54296875" customWidth="1"/>
    <col min="16" max="16" width="14.1796875" customWidth="1"/>
    <col min="17" max="17" width="9.54296875" customWidth="1"/>
    <col min="18" max="18" width="12.7265625" customWidth="1"/>
    <col min="19" max="19" width="9.54296875" customWidth="1"/>
    <col min="20" max="20" width="23.81640625" customWidth="1"/>
    <col min="21" max="21" width="9.1796875" customWidth="1"/>
    <col min="22" max="22" width="1.81640625" customWidth="1"/>
    <col min="23" max="23" width="4.81640625" customWidth="1"/>
    <col min="24" max="41" width="12.54296875" customWidth="1"/>
  </cols>
  <sheetData>
    <row r="1" spans="1:41" ht="18" customHeight="1" thickBot="1" x14ac:dyDescent="0.3">
      <c r="A1" s="486"/>
      <c r="B1" s="2014" t="s">
        <v>378</v>
      </c>
      <c r="C1" s="2098"/>
      <c r="D1" s="2099"/>
      <c r="E1" s="126"/>
      <c r="F1" s="126"/>
      <c r="G1" s="126"/>
      <c r="H1" s="126"/>
      <c r="I1" s="126"/>
      <c r="J1" s="126"/>
      <c r="K1" s="126"/>
      <c r="L1" s="126"/>
      <c r="M1" s="126"/>
      <c r="N1" s="126"/>
      <c r="O1" s="126"/>
      <c r="P1" s="126"/>
      <c r="Q1" s="126"/>
      <c r="R1" s="126"/>
      <c r="S1" s="126"/>
      <c r="T1" s="126"/>
      <c r="U1" s="126"/>
      <c r="V1" s="126"/>
      <c r="W1" s="192"/>
      <c r="X1" s="192"/>
      <c r="Y1" s="192"/>
      <c r="Z1" s="192"/>
      <c r="AA1" s="192"/>
      <c r="AB1" s="192"/>
      <c r="AC1" s="192"/>
      <c r="AD1" s="192"/>
      <c r="AE1" s="192"/>
      <c r="AF1" s="192"/>
      <c r="AG1" s="192"/>
      <c r="AH1" s="192"/>
      <c r="AI1" s="192"/>
      <c r="AJ1" s="192"/>
      <c r="AK1" s="192"/>
      <c r="AL1" s="192"/>
      <c r="AM1" s="192"/>
      <c r="AN1" s="192"/>
      <c r="AO1" s="192"/>
    </row>
    <row r="2" spans="1:41" ht="22.5" customHeight="1" x14ac:dyDescent="0.25">
      <c r="A2" s="2073" t="s">
        <v>1415</v>
      </c>
      <c r="B2" s="1628"/>
      <c r="C2" s="1628"/>
      <c r="D2" s="1629"/>
      <c r="E2" s="1703" t="str">
        <f>IF(NomOrg="","",NomOrg)</f>
        <v/>
      </c>
      <c r="F2" s="1683"/>
      <c r="G2" s="1683"/>
      <c r="H2" s="1683"/>
      <c r="I2" s="1683"/>
      <c r="J2" s="1683"/>
      <c r="K2" s="1683"/>
      <c r="L2" s="1683"/>
      <c r="M2" s="1683"/>
      <c r="N2" s="1683"/>
      <c r="O2" s="1683"/>
      <c r="P2" s="2076"/>
      <c r="Q2" s="496" t="s">
        <v>1416</v>
      </c>
      <c r="R2" s="2055" t="str">
        <f>IF(DateFinAF="","",DateFinAF)</f>
        <v/>
      </c>
      <c r="S2" s="1683"/>
      <c r="T2" s="1683"/>
      <c r="U2" s="1684"/>
      <c r="V2" s="36"/>
      <c r="W2" s="3"/>
      <c r="X2" s="3"/>
      <c r="Y2" s="3"/>
      <c r="Z2" s="3"/>
      <c r="AA2" s="3"/>
      <c r="AB2" s="3"/>
      <c r="AC2" s="3"/>
      <c r="AD2" s="3"/>
      <c r="AE2" s="3"/>
      <c r="AF2" s="3"/>
      <c r="AG2" s="3"/>
      <c r="AH2" s="3"/>
      <c r="AI2" s="3"/>
      <c r="AJ2" s="3"/>
      <c r="AK2" s="3"/>
      <c r="AL2" s="3"/>
      <c r="AM2" s="3"/>
      <c r="AN2" s="3"/>
      <c r="AO2" s="3"/>
    </row>
    <row r="3" spans="1:41" ht="22.5" customHeight="1" x14ac:dyDescent="0.25">
      <c r="A3" s="2073" t="s">
        <v>1417</v>
      </c>
      <c r="B3" s="1628"/>
      <c r="C3" s="1628"/>
      <c r="D3" s="1629"/>
      <c r="E3" s="1924" t="str">
        <f>IF(NomProjet="","",NomProjet)</f>
        <v/>
      </c>
      <c r="F3" s="2030"/>
      <c r="G3" s="2030"/>
      <c r="H3" s="2030"/>
      <c r="I3" s="2030"/>
      <c r="J3" s="2030"/>
      <c r="K3" s="2030"/>
      <c r="L3" s="2030"/>
      <c r="M3" s="2030"/>
      <c r="N3" s="2030"/>
      <c r="O3" s="2030"/>
      <c r="Q3" s="507" t="s">
        <v>951</v>
      </c>
      <c r="R3" s="2056" t="str">
        <f>IF(NoProjet="","",NoProjet)</f>
        <v/>
      </c>
      <c r="S3" s="2107"/>
      <c r="T3" s="487" t="str">
        <f>VersionDoc</f>
        <v>V260301</v>
      </c>
      <c r="V3" s="36"/>
      <c r="W3" s="3"/>
      <c r="X3" s="3"/>
      <c r="Y3" s="3"/>
      <c r="Z3" s="3"/>
      <c r="AA3" s="3"/>
      <c r="AB3" s="3"/>
      <c r="AC3" s="3"/>
      <c r="AD3" s="3"/>
      <c r="AE3" s="3"/>
      <c r="AF3" s="3"/>
      <c r="AG3" s="3"/>
      <c r="AH3" s="3"/>
      <c r="AI3" s="3"/>
      <c r="AJ3" s="3"/>
      <c r="AK3" s="3"/>
      <c r="AL3" s="3"/>
      <c r="AM3" s="3"/>
      <c r="AN3" s="3"/>
      <c r="AO3" s="3"/>
    </row>
    <row r="4" spans="1:41" ht="26.25" customHeight="1" x14ac:dyDescent="0.4">
      <c r="A4" s="1128"/>
      <c r="B4" s="1128"/>
      <c r="C4" s="1128"/>
      <c r="D4" s="293"/>
      <c r="E4" s="1128"/>
      <c r="F4" s="1128"/>
      <c r="G4" s="1128"/>
      <c r="H4" s="1128"/>
      <c r="I4" s="1128"/>
      <c r="J4" s="1128"/>
      <c r="K4" s="1128"/>
      <c r="L4" s="1128"/>
      <c r="M4" s="1128"/>
      <c r="N4" s="1128"/>
      <c r="O4" s="1128"/>
      <c r="P4" s="1128"/>
      <c r="Q4" s="1128"/>
      <c r="R4" s="1128"/>
      <c r="S4" s="1128"/>
      <c r="T4" s="1128"/>
      <c r="U4" s="1128"/>
      <c r="V4" s="1128"/>
      <c r="W4" s="3"/>
      <c r="X4" s="3"/>
      <c r="Y4" s="3"/>
      <c r="Z4" s="3"/>
      <c r="AA4" s="3"/>
      <c r="AB4" s="3"/>
      <c r="AC4" s="3"/>
      <c r="AD4" s="3"/>
      <c r="AE4" s="3"/>
      <c r="AF4" s="3"/>
      <c r="AG4" s="3"/>
      <c r="AH4" s="3"/>
      <c r="AI4" s="3"/>
      <c r="AJ4" s="3"/>
      <c r="AK4" s="3"/>
      <c r="AL4" s="3"/>
      <c r="AM4" s="3"/>
      <c r="AN4" s="3"/>
      <c r="AO4" s="3"/>
    </row>
    <row r="5" spans="1:41" ht="25.5" customHeight="1" x14ac:dyDescent="0.35">
      <c r="A5" s="488"/>
      <c r="B5" s="488"/>
      <c r="C5" s="488"/>
      <c r="D5" s="489" t="s">
        <v>1477</v>
      </c>
      <c r="E5" s="498"/>
      <c r="F5" s="93" t="s">
        <v>1478</v>
      </c>
      <c r="G5" s="93"/>
      <c r="H5" s="99"/>
      <c r="I5" s="99"/>
      <c r="J5" s="99"/>
      <c r="K5" s="99"/>
      <c r="L5" s="99"/>
      <c r="M5" s="99"/>
      <c r="N5" s="99"/>
      <c r="O5" s="99"/>
      <c r="P5" s="99"/>
      <c r="Q5" s="99"/>
      <c r="R5" s="99"/>
      <c r="S5" s="99"/>
      <c r="T5" s="99"/>
      <c r="U5" s="99"/>
      <c r="V5" s="99"/>
      <c r="W5" s="498"/>
      <c r="X5" s="498"/>
      <c r="Y5" s="498"/>
      <c r="Z5" s="498"/>
      <c r="AA5" s="498"/>
      <c r="AB5" s="498"/>
      <c r="AC5" s="498"/>
      <c r="AD5" s="498"/>
      <c r="AE5" s="498"/>
      <c r="AF5" s="498"/>
      <c r="AG5" s="498"/>
      <c r="AH5" s="498"/>
      <c r="AI5" s="498"/>
      <c r="AJ5" s="498"/>
      <c r="AK5" s="498"/>
      <c r="AL5" s="498"/>
      <c r="AM5" s="498"/>
      <c r="AN5" s="498"/>
      <c r="AO5" s="498"/>
    </row>
    <row r="6" spans="1:41" ht="17.5" customHeight="1" x14ac:dyDescent="0.3">
      <c r="A6" s="508"/>
      <c r="B6" s="631"/>
      <c r="C6" s="631"/>
      <c r="D6" s="635"/>
      <c r="E6" s="635"/>
      <c r="F6" s="635"/>
      <c r="G6" s="635"/>
      <c r="H6" s="1156"/>
      <c r="I6" s="1156"/>
      <c r="J6" s="1156"/>
      <c r="K6" s="1156"/>
      <c r="L6" s="1156"/>
      <c r="M6" s="1156"/>
      <c r="N6" s="1156"/>
      <c r="O6" s="1156"/>
      <c r="P6" s="1156"/>
      <c r="Q6" s="1156"/>
      <c r="R6" s="1156"/>
      <c r="S6" s="1156"/>
      <c r="T6" s="1156"/>
      <c r="U6" s="1156"/>
      <c r="V6" s="1128"/>
      <c r="W6" s="3"/>
      <c r="X6" s="3"/>
      <c r="Y6" s="3"/>
      <c r="Z6" s="3"/>
      <c r="AA6" s="3"/>
      <c r="AB6" s="3"/>
      <c r="AC6" s="3"/>
      <c r="AD6" s="3"/>
      <c r="AE6" s="3"/>
      <c r="AF6" s="3"/>
      <c r="AG6" s="3"/>
      <c r="AH6" s="3"/>
      <c r="AI6" s="3"/>
      <c r="AJ6" s="3"/>
      <c r="AK6" s="3"/>
      <c r="AL6" s="3"/>
      <c r="AM6" s="3"/>
      <c r="AN6" s="3"/>
      <c r="AO6" s="3"/>
    </row>
    <row r="7" spans="1:41" ht="42.65" customHeight="1" x14ac:dyDescent="0.25">
      <c r="A7" s="508"/>
      <c r="B7" s="631"/>
      <c r="C7" s="631"/>
      <c r="D7" s="2102" t="s">
        <v>1479</v>
      </c>
      <c r="E7" s="2100" t="s">
        <v>1480</v>
      </c>
      <c r="F7" s="2101"/>
      <c r="G7" s="2101"/>
      <c r="H7" s="2101"/>
      <c r="I7" s="2101"/>
      <c r="J7" s="2101"/>
      <c r="K7" s="2101"/>
      <c r="L7" s="2103" t="s">
        <v>1481</v>
      </c>
      <c r="M7" s="2104"/>
      <c r="P7" s="2102" t="s">
        <v>1479</v>
      </c>
      <c r="Q7" s="2102" t="s">
        <v>1482</v>
      </c>
      <c r="R7" s="2102"/>
      <c r="AB7" s="3"/>
      <c r="AC7" s="3"/>
      <c r="AD7" s="3"/>
      <c r="AE7" s="3"/>
      <c r="AF7" s="3"/>
      <c r="AG7" s="3"/>
      <c r="AH7" s="3"/>
      <c r="AI7" s="3"/>
      <c r="AJ7" s="3"/>
      <c r="AK7" s="3"/>
      <c r="AL7" s="3"/>
      <c r="AM7" s="3"/>
      <c r="AN7" s="3"/>
      <c r="AO7" s="3"/>
    </row>
    <row r="8" spans="1:41" ht="38.5" customHeight="1" x14ac:dyDescent="0.25">
      <c r="A8" s="508"/>
      <c r="B8" s="631"/>
      <c r="C8" s="631"/>
      <c r="D8" s="2102"/>
      <c r="E8" s="633" t="s">
        <v>13</v>
      </c>
      <c r="F8" s="633" t="s">
        <v>23</v>
      </c>
      <c r="G8" s="634" t="s">
        <v>1483</v>
      </c>
      <c r="H8" s="634" t="s">
        <v>1484</v>
      </c>
      <c r="I8" s="634" t="s">
        <v>1485</v>
      </c>
      <c r="J8" s="634" t="s">
        <v>1486</v>
      </c>
      <c r="K8" s="634" t="s">
        <v>1487</v>
      </c>
      <c r="L8" s="2105"/>
      <c r="M8" s="2106"/>
      <c r="P8" s="2102"/>
      <c r="Q8" s="2102"/>
      <c r="R8" s="2102"/>
      <c r="AB8" s="3"/>
      <c r="AC8" s="3"/>
      <c r="AD8" s="3"/>
      <c r="AE8" s="3"/>
      <c r="AF8" s="3"/>
      <c r="AG8" s="3"/>
      <c r="AH8" s="3"/>
      <c r="AI8" s="3"/>
      <c r="AJ8" s="3"/>
      <c r="AK8" s="3"/>
      <c r="AL8" s="3"/>
      <c r="AM8" s="3"/>
      <c r="AN8" s="3"/>
      <c r="AO8" s="3"/>
    </row>
    <row r="9" spans="1:41" ht="22.5" customHeight="1" x14ac:dyDescent="0.25">
      <c r="A9" s="508"/>
      <c r="B9" s="631"/>
      <c r="C9" s="631"/>
      <c r="D9" s="969">
        <v>1</v>
      </c>
      <c r="E9" s="1481"/>
      <c r="F9" s="1481"/>
      <c r="G9" s="1481"/>
      <c r="H9" s="1481"/>
      <c r="I9" s="1481"/>
      <c r="J9" s="1481"/>
      <c r="K9" s="1481"/>
      <c r="L9" s="2087">
        <f t="shared" ref="L9:L14" si="0">SUM(E9:K9)</f>
        <v>0</v>
      </c>
      <c r="M9" s="2088"/>
      <c r="P9" s="969">
        <v>1</v>
      </c>
      <c r="Q9" s="2093"/>
      <c r="R9" s="2094"/>
      <c r="AB9" s="3"/>
      <c r="AC9" s="3"/>
      <c r="AD9" s="3"/>
      <c r="AE9" s="3"/>
      <c r="AF9" s="3"/>
      <c r="AG9" s="3"/>
      <c r="AH9" s="3"/>
      <c r="AI9" s="3"/>
      <c r="AJ9" s="3"/>
      <c r="AK9" s="3"/>
      <c r="AL9" s="3"/>
      <c r="AM9" s="3"/>
      <c r="AN9" s="3"/>
      <c r="AO9" s="3"/>
    </row>
    <row r="10" spans="1:41" ht="22.5" customHeight="1" x14ac:dyDescent="0.25">
      <c r="A10" s="508"/>
      <c r="B10" s="631"/>
      <c r="C10" s="631"/>
      <c r="D10" s="970">
        <v>2</v>
      </c>
      <c r="E10" s="1481"/>
      <c r="F10" s="1481"/>
      <c r="G10" s="1481"/>
      <c r="H10" s="1481"/>
      <c r="I10" s="1481"/>
      <c r="J10" s="1481"/>
      <c r="K10" s="1481"/>
      <c r="L10" s="2087">
        <f t="shared" si="0"/>
        <v>0</v>
      </c>
      <c r="M10" s="2088"/>
      <c r="P10" s="970">
        <v>2</v>
      </c>
      <c r="Q10" s="2093"/>
      <c r="R10" s="2094"/>
      <c r="AB10" s="3"/>
      <c r="AC10" s="3"/>
      <c r="AD10" s="3"/>
      <c r="AE10" s="3"/>
      <c r="AF10" s="3"/>
      <c r="AG10" s="3"/>
      <c r="AH10" s="3"/>
      <c r="AI10" s="3"/>
      <c r="AJ10" s="3"/>
      <c r="AK10" s="3"/>
      <c r="AL10" s="3"/>
      <c r="AM10" s="3"/>
      <c r="AN10" s="3"/>
      <c r="AO10" s="3"/>
    </row>
    <row r="11" spans="1:41" ht="22.5" customHeight="1" x14ac:dyDescent="0.25">
      <c r="A11" s="508"/>
      <c r="B11" s="631"/>
      <c r="C11" s="631"/>
      <c r="D11" s="970">
        <v>3</v>
      </c>
      <c r="E11" s="1481"/>
      <c r="F11" s="1481"/>
      <c r="G11" s="1481"/>
      <c r="H11" s="1481"/>
      <c r="I11" s="1481"/>
      <c r="J11" s="1481"/>
      <c r="K11" s="1481"/>
      <c r="L11" s="2087">
        <f t="shared" si="0"/>
        <v>0</v>
      </c>
      <c r="M11" s="2088"/>
      <c r="P11" s="970">
        <v>3</v>
      </c>
      <c r="Q11" s="2093"/>
      <c r="R11" s="2094"/>
      <c r="AB11" s="3"/>
      <c r="AC11" s="3"/>
      <c r="AD11" s="3"/>
      <c r="AE11" s="3"/>
      <c r="AF11" s="3"/>
      <c r="AG11" s="3"/>
      <c r="AH11" s="3"/>
      <c r="AI11" s="3"/>
      <c r="AJ11" s="3"/>
      <c r="AK11" s="3"/>
      <c r="AL11" s="3"/>
      <c r="AM11" s="3"/>
      <c r="AN11" s="3"/>
      <c r="AO11" s="3"/>
    </row>
    <row r="12" spans="1:41" ht="22.5" customHeight="1" x14ac:dyDescent="0.25">
      <c r="A12" s="508"/>
      <c r="B12" s="631"/>
      <c r="C12" s="631"/>
      <c r="D12" s="970">
        <v>4</v>
      </c>
      <c r="E12" s="1481"/>
      <c r="F12" s="1481"/>
      <c r="G12" s="1481"/>
      <c r="H12" s="1481"/>
      <c r="I12" s="1481"/>
      <c r="J12" s="1481"/>
      <c r="K12" s="1481"/>
      <c r="L12" s="2087">
        <f t="shared" si="0"/>
        <v>0</v>
      </c>
      <c r="M12" s="2088"/>
      <c r="P12" s="970">
        <v>4</v>
      </c>
      <c r="Q12" s="2093"/>
      <c r="R12" s="2094"/>
      <c r="AB12" s="3"/>
      <c r="AC12" s="3"/>
      <c r="AD12" s="3"/>
      <c r="AE12" s="3"/>
      <c r="AF12" s="3"/>
      <c r="AG12" s="3"/>
      <c r="AH12" s="3"/>
      <c r="AI12" s="3"/>
      <c r="AJ12" s="3"/>
      <c r="AK12" s="3"/>
      <c r="AL12" s="3"/>
      <c r="AM12" s="3"/>
      <c r="AN12" s="3"/>
      <c r="AO12" s="3"/>
    </row>
    <row r="13" spans="1:41" ht="22.5" customHeight="1" x14ac:dyDescent="0.25">
      <c r="A13" s="508"/>
      <c r="B13" s="631"/>
      <c r="C13" s="631"/>
      <c r="D13" s="970">
        <v>5</v>
      </c>
      <c r="E13" s="1481"/>
      <c r="F13" s="1481"/>
      <c r="G13" s="1481"/>
      <c r="H13" s="1481"/>
      <c r="I13" s="1481"/>
      <c r="J13" s="1481"/>
      <c r="K13" s="1481"/>
      <c r="L13" s="2087">
        <f t="shared" si="0"/>
        <v>0</v>
      </c>
      <c r="M13" s="2088"/>
      <c r="P13" s="970">
        <v>5</v>
      </c>
      <c r="Q13" s="2093"/>
      <c r="R13" s="2094"/>
      <c r="AB13" s="3"/>
      <c r="AC13" s="3"/>
      <c r="AD13" s="3"/>
      <c r="AE13" s="3"/>
      <c r="AF13" s="3"/>
      <c r="AG13" s="3"/>
      <c r="AH13" s="3"/>
      <c r="AI13" s="3"/>
      <c r="AJ13" s="3"/>
      <c r="AK13" s="3"/>
      <c r="AL13" s="3"/>
      <c r="AM13" s="3"/>
      <c r="AN13" s="3"/>
      <c r="AO13" s="3"/>
    </row>
    <row r="14" spans="1:41" ht="22.5" customHeight="1" thickBot="1" x14ac:dyDescent="0.3">
      <c r="A14" s="508"/>
      <c r="B14" s="631"/>
      <c r="C14" s="631"/>
      <c r="D14" s="971" t="s">
        <v>1488</v>
      </c>
      <c r="E14" s="1481"/>
      <c r="F14" s="1481"/>
      <c r="G14" s="1481"/>
      <c r="H14" s="1481"/>
      <c r="I14" s="1481"/>
      <c r="J14" s="1481"/>
      <c r="K14" s="1481"/>
      <c r="L14" s="2089">
        <f t="shared" si="0"/>
        <v>0</v>
      </c>
      <c r="M14" s="2090"/>
      <c r="P14" s="971" t="s">
        <v>1488</v>
      </c>
      <c r="Q14" s="2095"/>
      <c r="R14" s="2096"/>
      <c r="AB14" s="3"/>
      <c r="AC14" s="3"/>
      <c r="AD14" s="3"/>
      <c r="AE14" s="3"/>
      <c r="AF14" s="3"/>
      <c r="AG14" s="3"/>
      <c r="AH14" s="3"/>
      <c r="AI14" s="3"/>
      <c r="AJ14" s="3"/>
      <c r="AK14" s="3"/>
      <c r="AL14" s="3"/>
      <c r="AM14" s="3"/>
      <c r="AN14" s="3"/>
      <c r="AO14" s="3"/>
    </row>
    <row r="15" spans="1:41" ht="22.5" customHeight="1" x14ac:dyDescent="0.25">
      <c r="A15" s="508"/>
      <c r="B15" s="631"/>
      <c r="C15" s="631"/>
      <c r="D15" s="972" t="s">
        <v>1489</v>
      </c>
      <c r="E15" s="969">
        <f t="shared" ref="E15:K15" si="1">SUM(E9:E14)</f>
        <v>0</v>
      </c>
      <c r="F15" s="969">
        <f t="shared" si="1"/>
        <v>0</v>
      </c>
      <c r="G15" s="969">
        <f t="shared" si="1"/>
        <v>0</v>
      </c>
      <c r="H15" s="969">
        <f t="shared" si="1"/>
        <v>0</v>
      </c>
      <c r="I15" s="969">
        <f t="shared" si="1"/>
        <v>0</v>
      </c>
      <c r="J15" s="969">
        <f t="shared" si="1"/>
        <v>0</v>
      </c>
      <c r="K15" s="969">
        <f t="shared" si="1"/>
        <v>0</v>
      </c>
      <c r="L15" s="2091">
        <f>SUM(L9:M14)</f>
        <v>0</v>
      </c>
      <c r="M15" s="2092"/>
      <c r="P15" s="972" t="s">
        <v>1489</v>
      </c>
      <c r="Q15" s="2097">
        <f>SUM(Q9:R14)</f>
        <v>0</v>
      </c>
      <c r="R15" s="2097"/>
      <c r="AB15" s="3"/>
      <c r="AC15" s="3"/>
      <c r="AD15" s="3"/>
      <c r="AE15" s="3"/>
      <c r="AF15" s="3"/>
      <c r="AG15" s="3"/>
      <c r="AH15" s="3"/>
      <c r="AI15" s="3"/>
      <c r="AJ15" s="3"/>
      <c r="AK15" s="3"/>
      <c r="AL15" s="3"/>
      <c r="AM15" s="3"/>
      <c r="AN15" s="3"/>
      <c r="AO15" s="3"/>
    </row>
    <row r="16" spans="1:41" ht="22.5" customHeight="1" x14ac:dyDescent="0.25">
      <c r="A16" s="508"/>
      <c r="B16" s="631"/>
      <c r="C16" s="631"/>
      <c r="D16" s="973"/>
      <c r="E16" s="974"/>
      <c r="F16" s="974"/>
      <c r="G16" s="974"/>
      <c r="H16" s="974"/>
      <c r="I16" s="974"/>
      <c r="J16" s="974"/>
      <c r="K16" s="974"/>
      <c r="L16" s="974"/>
      <c r="M16" s="974"/>
      <c r="N16" s="974"/>
      <c r="O16" s="974"/>
      <c r="P16" s="974"/>
      <c r="Q16" s="974"/>
      <c r="R16" s="974"/>
      <c r="AB16" s="3"/>
      <c r="AC16" s="3"/>
      <c r="AD16" s="3"/>
      <c r="AE16" s="3"/>
      <c r="AF16" s="3"/>
      <c r="AG16" s="3"/>
      <c r="AH16" s="3"/>
      <c r="AI16" s="3"/>
      <c r="AJ16" s="3"/>
      <c r="AK16" s="3"/>
      <c r="AL16" s="3"/>
      <c r="AM16" s="3"/>
      <c r="AN16" s="3"/>
      <c r="AO16" s="3"/>
    </row>
    <row r="17" spans="1:41" ht="22.5" customHeight="1" x14ac:dyDescent="0.25">
      <c r="A17" s="508"/>
      <c r="B17" s="631"/>
      <c r="C17" s="631"/>
      <c r="D17" s="973"/>
      <c r="E17" s="974"/>
      <c r="F17" s="974"/>
      <c r="G17" s="974"/>
      <c r="H17" s="974"/>
      <c r="I17" s="974"/>
      <c r="J17" s="974"/>
      <c r="K17" s="974"/>
      <c r="L17" s="974"/>
      <c r="M17" s="974"/>
      <c r="N17" s="974"/>
      <c r="O17" s="974"/>
      <c r="P17" s="974"/>
      <c r="Q17" s="974"/>
      <c r="R17" s="974"/>
      <c r="AB17" s="3"/>
      <c r="AC17" s="3"/>
      <c r="AD17" s="3"/>
      <c r="AE17" s="3"/>
      <c r="AF17" s="3"/>
      <c r="AG17" s="3"/>
      <c r="AH17" s="3"/>
      <c r="AI17" s="3"/>
      <c r="AJ17" s="3"/>
      <c r="AK17" s="3"/>
      <c r="AL17" s="3"/>
      <c r="AM17" s="3"/>
      <c r="AN17" s="3"/>
      <c r="AO17" s="3"/>
    </row>
    <row r="18" spans="1:41" ht="22.5" customHeight="1" x14ac:dyDescent="0.3">
      <c r="A18" s="508"/>
      <c r="B18" s="631"/>
      <c r="C18" s="631"/>
      <c r="D18" s="636"/>
      <c r="E18" s="1482"/>
      <c r="F18" s="1482"/>
      <c r="G18" s="1482"/>
      <c r="H18" s="1482"/>
      <c r="I18" s="1482"/>
      <c r="J18" s="1482"/>
      <c r="K18" s="1482"/>
      <c r="L18" s="1482"/>
      <c r="M18" s="1482"/>
      <c r="O18" s="974"/>
      <c r="V18" s="1128"/>
      <c r="W18" s="3"/>
      <c r="X18" s="3"/>
      <c r="Y18" s="3"/>
      <c r="Z18" s="3"/>
      <c r="AA18" s="3"/>
      <c r="AB18" s="3"/>
      <c r="AC18" s="3"/>
      <c r="AD18" s="3"/>
      <c r="AE18" s="3"/>
      <c r="AF18" s="3"/>
      <c r="AG18" s="3"/>
      <c r="AH18" s="3"/>
      <c r="AI18" s="3"/>
      <c r="AJ18" s="3"/>
      <c r="AK18" s="3"/>
      <c r="AL18" s="3"/>
      <c r="AM18" s="3"/>
      <c r="AN18" s="3"/>
      <c r="AO18" s="3"/>
    </row>
    <row r="19" spans="1:41" ht="31" customHeight="1" x14ac:dyDescent="0.3">
      <c r="A19" s="508"/>
      <c r="B19" s="631"/>
      <c r="C19" s="631"/>
      <c r="D19" s="2080" t="s">
        <v>1490</v>
      </c>
      <c r="E19" s="2081"/>
      <c r="F19" s="2081"/>
      <c r="G19" s="2081"/>
      <c r="H19" s="2081"/>
      <c r="I19" s="2081"/>
      <c r="J19" s="2081"/>
      <c r="K19" s="2081"/>
      <c r="L19" s="2081"/>
      <c r="M19" s="2082"/>
      <c r="N19" s="1483"/>
      <c r="O19" s="974"/>
      <c r="V19" s="1211"/>
      <c r="W19" s="3"/>
      <c r="X19" s="3"/>
      <c r="Y19" s="3"/>
      <c r="Z19" s="3"/>
      <c r="AA19" s="3"/>
      <c r="AB19" s="3"/>
      <c r="AC19" s="3"/>
      <c r="AD19" s="3"/>
      <c r="AE19" s="3"/>
      <c r="AF19" s="3"/>
      <c r="AG19" s="3"/>
      <c r="AH19" s="3"/>
      <c r="AI19" s="3"/>
      <c r="AJ19" s="3"/>
      <c r="AK19" s="3"/>
      <c r="AL19" s="3"/>
      <c r="AM19" s="3"/>
      <c r="AN19" s="3"/>
      <c r="AO19" s="3"/>
    </row>
    <row r="20" spans="1:41" ht="31" customHeight="1" x14ac:dyDescent="0.3">
      <c r="A20" s="508"/>
      <c r="B20" s="631"/>
      <c r="C20" s="631"/>
      <c r="D20" s="2080" t="s">
        <v>1491</v>
      </c>
      <c r="E20" s="2081"/>
      <c r="F20" s="2081"/>
      <c r="G20" s="2081"/>
      <c r="H20" s="2081"/>
      <c r="I20" s="2081"/>
      <c r="J20" s="2081"/>
      <c r="K20" s="2081"/>
      <c r="L20" s="2081"/>
      <c r="M20" s="2082"/>
      <c r="N20" s="1483"/>
      <c r="O20" s="974"/>
      <c r="V20" s="1211"/>
      <c r="W20" s="3"/>
      <c r="X20" s="3"/>
      <c r="Y20" s="3"/>
      <c r="Z20" s="3"/>
      <c r="AA20" s="3"/>
      <c r="AB20" s="3"/>
      <c r="AC20" s="3"/>
      <c r="AD20" s="3"/>
      <c r="AE20" s="3"/>
      <c r="AF20" s="3"/>
      <c r="AG20" s="3"/>
      <c r="AH20" s="3"/>
      <c r="AI20" s="3"/>
      <c r="AJ20" s="3"/>
      <c r="AK20" s="3"/>
      <c r="AL20" s="3"/>
      <c r="AM20" s="3"/>
      <c r="AN20" s="3"/>
      <c r="AO20" s="3"/>
    </row>
    <row r="21" spans="1:41" ht="25" customHeight="1" x14ac:dyDescent="0.3">
      <c r="A21" s="508"/>
      <c r="B21" s="631"/>
      <c r="C21" s="631"/>
      <c r="D21" s="632"/>
      <c r="E21" s="632"/>
      <c r="F21" s="632"/>
      <c r="G21" s="632"/>
      <c r="H21" s="1150"/>
      <c r="I21" s="1150"/>
      <c r="J21" s="1150"/>
      <c r="K21" s="1150"/>
      <c r="L21" s="1150"/>
      <c r="M21" s="1150"/>
      <c r="N21" s="1156"/>
      <c r="O21" s="974"/>
      <c r="V21" s="1211"/>
      <c r="W21" s="3"/>
      <c r="X21" s="3"/>
      <c r="Y21" s="3"/>
      <c r="Z21" s="3"/>
      <c r="AA21" s="3"/>
      <c r="AB21" s="3"/>
      <c r="AC21" s="3"/>
      <c r="AD21" s="3"/>
      <c r="AE21" s="3"/>
      <c r="AF21" s="3"/>
      <c r="AG21" s="3"/>
      <c r="AH21" s="3"/>
      <c r="AI21" s="3"/>
      <c r="AJ21" s="3"/>
      <c r="AK21" s="3"/>
      <c r="AL21" s="3"/>
      <c r="AM21" s="3"/>
      <c r="AN21" s="3"/>
      <c r="AO21" s="3"/>
    </row>
    <row r="22" spans="1:41" ht="32.15" customHeight="1" x14ac:dyDescent="0.3">
      <c r="A22" s="508"/>
      <c r="B22" s="631"/>
      <c r="C22" s="631"/>
      <c r="D22" s="2080" t="s">
        <v>1492</v>
      </c>
      <c r="E22" s="2081"/>
      <c r="F22" s="2081"/>
      <c r="G22" s="2081"/>
      <c r="H22" s="2081"/>
      <c r="I22" s="2081"/>
      <c r="J22" s="2081"/>
      <c r="K22" s="2081"/>
      <c r="L22" s="2081"/>
      <c r="M22" s="2082"/>
      <c r="N22" s="1483"/>
      <c r="O22" s="974"/>
      <c r="V22" s="1211"/>
      <c r="W22" s="3"/>
      <c r="X22" s="3"/>
      <c r="Y22" s="3"/>
      <c r="Z22" s="3"/>
      <c r="AA22" s="3"/>
      <c r="AB22" s="3"/>
      <c r="AC22" s="3"/>
      <c r="AD22" s="3"/>
      <c r="AE22" s="3"/>
      <c r="AF22" s="3"/>
      <c r="AG22" s="3"/>
      <c r="AH22" s="3"/>
      <c r="AI22" s="3"/>
      <c r="AJ22" s="3"/>
      <c r="AK22" s="3"/>
      <c r="AL22" s="3"/>
      <c r="AM22" s="3"/>
      <c r="AN22" s="3"/>
      <c r="AO22" s="3"/>
    </row>
    <row r="23" spans="1:41" ht="32.15" customHeight="1" x14ac:dyDescent="0.3">
      <c r="A23" s="508"/>
      <c r="B23" s="631"/>
      <c r="C23" s="631"/>
      <c r="D23" s="2080" t="s">
        <v>1493</v>
      </c>
      <c r="E23" s="2081"/>
      <c r="F23" s="2081"/>
      <c r="G23" s="2081"/>
      <c r="H23" s="2081"/>
      <c r="I23" s="2081"/>
      <c r="J23" s="2081"/>
      <c r="K23" s="2081"/>
      <c r="L23" s="2081"/>
      <c r="M23" s="2082"/>
      <c r="N23" s="1483"/>
      <c r="O23" s="974"/>
      <c r="V23" s="1211"/>
      <c r="W23" s="3"/>
      <c r="X23" s="3"/>
      <c r="Y23" s="3"/>
      <c r="Z23" s="3"/>
      <c r="AA23" s="3"/>
      <c r="AB23" s="3"/>
      <c r="AC23" s="3"/>
      <c r="AD23" s="3"/>
      <c r="AE23" s="3"/>
      <c r="AF23" s="3"/>
      <c r="AG23" s="3"/>
      <c r="AH23" s="3"/>
      <c r="AI23" s="3"/>
      <c r="AJ23" s="3"/>
      <c r="AK23" s="3"/>
      <c r="AL23" s="3"/>
      <c r="AM23" s="3"/>
      <c r="AN23" s="3"/>
      <c r="AO23" s="3"/>
    </row>
    <row r="24" spans="1:41" ht="36.65" customHeight="1" x14ac:dyDescent="0.3">
      <c r="A24" s="508"/>
      <c r="B24" s="631"/>
      <c r="C24" s="631"/>
      <c r="P24" s="647"/>
      <c r="Q24" s="1150"/>
      <c r="R24" s="1150"/>
      <c r="S24" s="1150"/>
      <c r="T24" s="1150"/>
      <c r="U24" s="1150"/>
      <c r="V24" s="1128"/>
      <c r="W24" s="3"/>
      <c r="X24" s="3"/>
      <c r="Y24" s="3"/>
      <c r="Z24" s="3"/>
      <c r="AA24" s="3"/>
      <c r="AB24" s="3"/>
      <c r="AC24" s="3"/>
      <c r="AD24" s="3"/>
      <c r="AE24" s="3"/>
      <c r="AF24" s="3"/>
      <c r="AG24" s="3"/>
      <c r="AH24" s="3"/>
      <c r="AI24" s="3"/>
      <c r="AJ24" s="3"/>
      <c r="AK24" s="3"/>
      <c r="AL24" s="3"/>
      <c r="AM24" s="3"/>
      <c r="AN24" s="3"/>
      <c r="AO24" s="3"/>
    </row>
    <row r="25" spans="1:41" ht="45" customHeight="1" x14ac:dyDescent="0.3">
      <c r="A25" s="508"/>
      <c r="B25" s="631"/>
      <c r="C25" s="631"/>
      <c r="D25" s="646" t="s">
        <v>1494</v>
      </c>
      <c r="Q25" s="1128"/>
      <c r="R25" s="1128"/>
      <c r="S25" s="1128"/>
      <c r="T25" s="1128"/>
      <c r="U25" s="1128"/>
      <c r="V25" s="1128"/>
      <c r="W25" s="3"/>
      <c r="X25" s="3"/>
      <c r="Y25" s="3"/>
      <c r="Z25" s="3"/>
      <c r="AA25" s="3"/>
      <c r="AB25" s="3"/>
      <c r="AC25" s="3"/>
      <c r="AD25" s="3"/>
      <c r="AE25" s="3"/>
      <c r="AF25" s="3"/>
      <c r="AG25" s="3"/>
      <c r="AH25" s="3"/>
      <c r="AI25" s="3"/>
      <c r="AJ25" s="3"/>
      <c r="AK25" s="3"/>
      <c r="AL25" s="3"/>
      <c r="AM25" s="3"/>
      <c r="AN25" s="3"/>
      <c r="AO25" s="3"/>
    </row>
    <row r="26" spans="1:41" ht="45" customHeight="1" x14ac:dyDescent="0.3">
      <c r="A26" s="508"/>
      <c r="B26" s="631"/>
      <c r="C26" s="631"/>
      <c r="D26" s="2083"/>
      <c r="E26" s="2083"/>
      <c r="F26" s="2083"/>
      <c r="G26" s="2083"/>
      <c r="H26" s="2083"/>
      <c r="I26" s="2083"/>
      <c r="J26" s="2083"/>
      <c r="K26" s="2083"/>
      <c r="L26" s="2083"/>
      <c r="M26" s="2083"/>
      <c r="N26" s="2083"/>
      <c r="O26" s="2083"/>
      <c r="P26" s="2083"/>
      <c r="Q26" s="2083"/>
      <c r="R26" s="2083"/>
      <c r="S26" s="2083"/>
      <c r="T26" s="2084"/>
      <c r="U26" s="1128"/>
      <c r="V26" s="1128"/>
      <c r="W26" s="3"/>
      <c r="X26" s="3"/>
      <c r="Y26" s="3"/>
      <c r="Z26" s="3"/>
      <c r="AA26" s="3"/>
      <c r="AB26" s="3"/>
      <c r="AC26" s="3"/>
      <c r="AD26" s="3"/>
      <c r="AE26" s="3"/>
      <c r="AF26" s="3"/>
      <c r="AG26" s="3"/>
      <c r="AH26" s="3"/>
      <c r="AI26" s="3"/>
      <c r="AJ26" s="3"/>
      <c r="AK26" s="3"/>
      <c r="AL26" s="3"/>
      <c r="AM26" s="3"/>
      <c r="AN26" s="3"/>
      <c r="AO26" s="3"/>
    </row>
    <row r="27" spans="1:41" ht="61.5" customHeight="1" x14ac:dyDescent="0.3">
      <c r="A27" s="1128"/>
      <c r="B27" s="1150"/>
      <c r="C27" s="1150"/>
      <c r="D27" s="2083"/>
      <c r="E27" s="2083"/>
      <c r="F27" s="2083"/>
      <c r="G27" s="2083"/>
      <c r="H27" s="2083"/>
      <c r="I27" s="2083"/>
      <c r="J27" s="2083"/>
      <c r="K27" s="2083"/>
      <c r="L27" s="2083"/>
      <c r="M27" s="2083"/>
      <c r="N27" s="2083"/>
      <c r="O27" s="2083"/>
      <c r="P27" s="2083"/>
      <c r="Q27" s="2083"/>
      <c r="R27" s="2083"/>
      <c r="S27" s="2083"/>
      <c r="T27" s="2084"/>
      <c r="U27" s="1128"/>
      <c r="V27" s="1128"/>
      <c r="W27" s="3"/>
      <c r="X27" s="3"/>
      <c r="Y27" s="3"/>
      <c r="Z27" s="3"/>
      <c r="AA27" s="3"/>
      <c r="AB27" s="3"/>
      <c r="AC27" s="3"/>
      <c r="AD27" s="3"/>
      <c r="AE27" s="3"/>
      <c r="AF27" s="3"/>
      <c r="AG27" s="3"/>
      <c r="AH27" s="3"/>
      <c r="AI27" s="3"/>
      <c r="AJ27" s="3"/>
      <c r="AK27" s="3"/>
      <c r="AL27" s="3"/>
      <c r="AM27" s="3"/>
      <c r="AN27" s="3"/>
      <c r="AO27" s="3"/>
    </row>
    <row r="28" spans="1:41" ht="61.5" customHeight="1" x14ac:dyDescent="0.3">
      <c r="A28" s="1128"/>
      <c r="B28" s="1150"/>
      <c r="C28" s="1150"/>
      <c r="D28" s="2083"/>
      <c r="E28" s="2083"/>
      <c r="F28" s="2083"/>
      <c r="G28" s="2083"/>
      <c r="H28" s="2083"/>
      <c r="I28" s="2083"/>
      <c r="J28" s="2083"/>
      <c r="K28" s="2083"/>
      <c r="L28" s="2083"/>
      <c r="M28" s="2083"/>
      <c r="N28" s="2083"/>
      <c r="O28" s="2083"/>
      <c r="P28" s="2083"/>
      <c r="Q28" s="2083"/>
      <c r="R28" s="2083"/>
      <c r="S28" s="2083"/>
      <c r="T28" s="2084"/>
      <c r="U28" s="1128"/>
      <c r="V28" s="1128"/>
      <c r="W28" s="3"/>
      <c r="X28" s="3"/>
      <c r="Y28" s="3"/>
      <c r="Z28" s="3"/>
      <c r="AA28" s="3"/>
      <c r="AB28" s="3"/>
      <c r="AC28" s="3"/>
      <c r="AD28" s="3"/>
      <c r="AE28" s="3"/>
      <c r="AF28" s="3"/>
      <c r="AG28" s="3"/>
      <c r="AH28" s="3"/>
      <c r="AI28" s="3"/>
      <c r="AJ28" s="3"/>
      <c r="AK28" s="3"/>
      <c r="AL28" s="3"/>
      <c r="AM28" s="3"/>
      <c r="AN28" s="3"/>
      <c r="AO28" s="3"/>
    </row>
    <row r="29" spans="1:41" ht="61.5" customHeight="1" x14ac:dyDescent="0.3">
      <c r="A29" s="1128"/>
      <c r="B29" s="1128"/>
      <c r="C29" s="1128"/>
      <c r="D29" s="2083"/>
      <c r="E29" s="2083"/>
      <c r="F29" s="2083"/>
      <c r="G29" s="2083"/>
      <c r="H29" s="2083"/>
      <c r="I29" s="2083"/>
      <c r="J29" s="2083"/>
      <c r="K29" s="2083"/>
      <c r="L29" s="2083"/>
      <c r="M29" s="2083"/>
      <c r="N29" s="2083"/>
      <c r="O29" s="2083"/>
      <c r="P29" s="2083"/>
      <c r="Q29" s="2083"/>
      <c r="R29" s="2083"/>
      <c r="S29" s="2083"/>
      <c r="T29" s="2084"/>
      <c r="U29" s="1128"/>
      <c r="V29" s="1128"/>
      <c r="W29" s="3"/>
      <c r="X29" s="3"/>
      <c r="Y29" s="3"/>
      <c r="Z29" s="3"/>
      <c r="AA29" s="3"/>
      <c r="AB29" s="3"/>
      <c r="AC29" s="3"/>
      <c r="AD29" s="3"/>
      <c r="AE29" s="3"/>
      <c r="AF29" s="3"/>
      <c r="AG29" s="3"/>
      <c r="AH29" s="3"/>
      <c r="AI29" s="3"/>
      <c r="AJ29" s="3"/>
      <c r="AK29" s="3"/>
      <c r="AL29" s="3"/>
      <c r="AM29" s="3"/>
      <c r="AN29" s="3"/>
      <c r="AO29" s="3"/>
    </row>
    <row r="30" spans="1:41" ht="64" customHeight="1" x14ac:dyDescent="0.3">
      <c r="A30" s="1128"/>
      <c r="B30" s="1128"/>
      <c r="C30" s="1128"/>
      <c r="D30" s="2085"/>
      <c r="E30" s="2085"/>
      <c r="F30" s="2085"/>
      <c r="G30" s="2085"/>
      <c r="H30" s="2085"/>
      <c r="I30" s="2085"/>
      <c r="J30" s="2085"/>
      <c r="K30" s="2085"/>
      <c r="L30" s="2085"/>
      <c r="M30" s="2085"/>
      <c r="N30" s="2085"/>
      <c r="O30" s="2085"/>
      <c r="P30" s="2085"/>
      <c r="Q30" s="2085"/>
      <c r="R30" s="2085"/>
      <c r="S30" s="2085"/>
      <c r="T30" s="2086"/>
      <c r="U30" s="1128"/>
      <c r="V30" s="1128"/>
      <c r="W30" s="3"/>
      <c r="X30" s="3"/>
      <c r="Y30" s="3"/>
      <c r="Z30" s="3"/>
      <c r="AA30" s="3"/>
      <c r="AB30" s="3"/>
      <c r="AC30" s="3"/>
      <c r="AD30" s="3"/>
      <c r="AE30" s="3"/>
      <c r="AF30" s="3"/>
      <c r="AG30" s="3"/>
      <c r="AH30" s="3"/>
      <c r="AI30" s="3"/>
      <c r="AJ30" s="3"/>
      <c r="AK30" s="3"/>
      <c r="AL30" s="3"/>
      <c r="AM30" s="3"/>
      <c r="AN30" s="3"/>
      <c r="AO30" s="3"/>
    </row>
    <row r="31" spans="1:41" ht="64" customHeight="1" x14ac:dyDescent="0.3">
      <c r="A31" s="1128"/>
      <c r="B31" s="1128"/>
      <c r="C31" s="1128"/>
      <c r="D31" s="1128"/>
      <c r="E31" s="1128"/>
      <c r="F31" s="1128"/>
      <c r="G31" s="1128"/>
      <c r="H31" s="1128"/>
      <c r="I31" s="1128"/>
      <c r="J31" s="1128"/>
      <c r="K31" s="1128"/>
      <c r="L31" s="1128"/>
      <c r="M31" s="1128"/>
      <c r="N31" s="1128"/>
      <c r="O31" s="1128"/>
      <c r="P31" s="1128"/>
      <c r="Q31" s="1128"/>
      <c r="R31" s="1128"/>
      <c r="S31" s="1156"/>
      <c r="T31" s="1156"/>
      <c r="U31" s="1156"/>
      <c r="V31" s="1128"/>
      <c r="W31" s="3"/>
      <c r="X31" s="3"/>
      <c r="Y31" s="3"/>
      <c r="Z31" s="3"/>
      <c r="AA31" s="3"/>
      <c r="AB31" s="3"/>
      <c r="AC31" s="3"/>
      <c r="AD31" s="3"/>
      <c r="AE31" s="3"/>
      <c r="AF31" s="3"/>
      <c r="AG31" s="3"/>
      <c r="AH31" s="3"/>
      <c r="AI31" s="3"/>
      <c r="AJ31" s="3"/>
      <c r="AK31" s="3"/>
      <c r="AL31" s="3"/>
      <c r="AM31" s="3"/>
      <c r="AN31" s="3"/>
      <c r="AO31" s="3"/>
    </row>
    <row r="32" spans="1:41" ht="43.5" customHeight="1" x14ac:dyDescent="0.3">
      <c r="A32" s="1128"/>
      <c r="B32" s="1128"/>
      <c r="C32" s="1128"/>
      <c r="D32" s="1128"/>
      <c r="E32" s="1128"/>
      <c r="F32" s="1128"/>
      <c r="G32" s="1128"/>
      <c r="H32" s="1128"/>
      <c r="I32" s="1128"/>
      <c r="J32" s="1128"/>
      <c r="K32" s="1128"/>
      <c r="L32" s="1128"/>
      <c r="M32" s="1128"/>
      <c r="N32" s="1128"/>
      <c r="O32" s="1128"/>
      <c r="P32" s="1128"/>
      <c r="Q32" s="1128"/>
      <c r="R32" s="1128"/>
      <c r="T32" s="509" t="str">
        <f>CONCATENATE("Page ",RIGHT('Table des matières'!$K$35,2))</f>
        <v>Page 38</v>
      </c>
      <c r="U32" s="129" t="str">
        <f>IF(PageDerniere="","",CONCATENATE("sur ",PageDerniere))</f>
        <v>sur 46</v>
      </c>
      <c r="V32" s="1211"/>
      <c r="W32" s="3"/>
      <c r="X32" s="3"/>
      <c r="Y32" s="3"/>
      <c r="Z32" s="3"/>
      <c r="AA32" s="3"/>
      <c r="AB32" s="3"/>
      <c r="AC32" s="3"/>
      <c r="AD32" s="3"/>
      <c r="AE32" s="3"/>
      <c r="AF32" s="3"/>
      <c r="AG32" s="3"/>
      <c r="AH32" s="3"/>
      <c r="AI32" s="3"/>
      <c r="AJ32" s="3"/>
      <c r="AK32" s="3"/>
      <c r="AL32" s="3"/>
      <c r="AM32" s="3"/>
      <c r="AN32" s="3"/>
      <c r="AO32" s="3"/>
    </row>
    <row r="33" spans="1:41" ht="15" customHeight="1" x14ac:dyDescent="0.3">
      <c r="A33" s="1128"/>
      <c r="B33" s="1128"/>
      <c r="C33" s="1128"/>
      <c r="D33" s="1128"/>
      <c r="E33" s="1128"/>
      <c r="F33" s="1128"/>
      <c r="G33" s="1128"/>
      <c r="H33" s="1128"/>
      <c r="I33" s="1128"/>
      <c r="J33" s="1128"/>
      <c r="K33" s="1128"/>
      <c r="L33" s="1128"/>
      <c r="M33" s="1128"/>
      <c r="N33" s="1128"/>
      <c r="O33" s="1128"/>
      <c r="P33" s="1128"/>
      <c r="Q33" s="1128"/>
      <c r="R33" s="1128"/>
      <c r="S33" s="1150"/>
      <c r="T33" s="1150"/>
      <c r="U33" s="1150"/>
      <c r="V33" s="1128"/>
      <c r="W33" s="3"/>
      <c r="X33" s="3"/>
      <c r="Y33" s="3"/>
      <c r="Z33" s="3"/>
      <c r="AA33" s="3"/>
      <c r="AB33" s="3"/>
      <c r="AC33" s="3"/>
      <c r="AD33" s="3"/>
      <c r="AE33" s="3"/>
      <c r="AF33" s="3"/>
      <c r="AG33" s="3"/>
      <c r="AH33" s="3"/>
      <c r="AI33" s="3"/>
      <c r="AJ33" s="3"/>
      <c r="AK33" s="3"/>
      <c r="AL33" s="3"/>
      <c r="AM33" s="3"/>
      <c r="AN33" s="3"/>
      <c r="AO33" s="3"/>
    </row>
    <row r="34" spans="1:41"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1:41"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1:41"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1:41"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1:41"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1:41"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1:41"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1:41"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1:41"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1:41"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1:41"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41"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41"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1:41"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1"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1:41"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x14ac:dyDescent="0.25">
      <c r="Q233" s="3"/>
      <c r="S233" s="3"/>
      <c r="T233" s="3"/>
    </row>
    <row r="234" spans="1:41" ht="15.75" customHeight="1" x14ac:dyDescent="0.25">
      <c r="Q234" s="3"/>
      <c r="S234" s="3"/>
      <c r="T234" s="3"/>
    </row>
    <row r="235" spans="1:41" ht="15.75" customHeight="1" x14ac:dyDescent="0.25">
      <c r="Q235" s="3"/>
      <c r="S235" s="3"/>
      <c r="T235" s="3"/>
    </row>
    <row r="236" spans="1:41" ht="15.75" customHeight="1" x14ac:dyDescent="0.25">
      <c r="Q236" s="3"/>
      <c r="S236" s="3"/>
      <c r="T236" s="3"/>
    </row>
    <row r="237" spans="1:41" ht="15.75" customHeight="1" x14ac:dyDescent="0.25">
      <c r="Q237" s="3"/>
      <c r="S237" s="3"/>
      <c r="T237" s="3"/>
    </row>
    <row r="238" spans="1:41" ht="15.75" customHeight="1" x14ac:dyDescent="0.25">
      <c r="Q238" s="3"/>
      <c r="S238" s="3"/>
      <c r="T238" s="3"/>
    </row>
    <row r="239" spans="1:41" ht="15.75" customHeight="1" x14ac:dyDescent="0.25">
      <c r="Q239" s="3"/>
      <c r="S239" s="3"/>
      <c r="T239" s="3"/>
    </row>
    <row r="240" spans="1:41" ht="15.75" customHeight="1" x14ac:dyDescent="0.25">
      <c r="Q240" s="3"/>
      <c r="S240" s="3"/>
      <c r="T240" s="3"/>
    </row>
    <row r="241" spans="17:20" ht="15.75" customHeight="1" x14ac:dyDescent="0.25">
      <c r="Q241" s="3"/>
      <c r="S241" s="3"/>
      <c r="T241" s="3"/>
    </row>
    <row r="242" spans="17:20" ht="15.75" customHeight="1" x14ac:dyDescent="0.25">
      <c r="Q242" s="3"/>
      <c r="S242" s="3"/>
      <c r="T242" s="3"/>
    </row>
    <row r="243" spans="17:20" ht="15.75" customHeight="1" x14ac:dyDescent="0.25">
      <c r="Q243" s="3"/>
      <c r="S243" s="3"/>
      <c r="T243" s="3"/>
    </row>
    <row r="244" spans="17:20" ht="15.75" customHeight="1" x14ac:dyDescent="0.25">
      <c r="Q244" s="3"/>
      <c r="S244" s="3"/>
      <c r="T244" s="3"/>
    </row>
    <row r="245" spans="17:20" ht="15.75" customHeight="1" x14ac:dyDescent="0.25">
      <c r="Q245" s="3"/>
      <c r="S245" s="3"/>
      <c r="T245" s="3"/>
    </row>
    <row r="246" spans="17:20" ht="15.75" customHeight="1" x14ac:dyDescent="0.25">
      <c r="Q246" s="3"/>
      <c r="S246" s="3"/>
      <c r="T246" s="3"/>
    </row>
    <row r="247" spans="17:20" ht="15.75" customHeight="1" x14ac:dyDescent="0.25">
      <c r="Q247" s="3"/>
      <c r="S247" s="3"/>
      <c r="T247" s="3"/>
    </row>
    <row r="248" spans="17:20" ht="15.75" customHeight="1" x14ac:dyDescent="0.25">
      <c r="Q248" s="3"/>
      <c r="S248" s="3"/>
      <c r="T248" s="3"/>
    </row>
    <row r="249" spans="17:20" ht="15.75" customHeight="1" x14ac:dyDescent="0.25">
      <c r="Q249" s="3"/>
      <c r="S249" s="3"/>
      <c r="T249" s="3"/>
    </row>
    <row r="250" spans="17:20" ht="15.75" customHeight="1" x14ac:dyDescent="0.25">
      <c r="Q250" s="3"/>
      <c r="S250" s="3"/>
      <c r="T250" s="3"/>
    </row>
    <row r="251" spans="17:20" ht="15.75" customHeight="1" x14ac:dyDescent="0.25">
      <c r="Q251" s="3"/>
      <c r="S251" s="3"/>
      <c r="T251" s="3"/>
    </row>
    <row r="252" spans="17:20" ht="15.75" customHeight="1" x14ac:dyDescent="0.25">
      <c r="Q252" s="3"/>
      <c r="S252" s="3"/>
      <c r="T252" s="3"/>
    </row>
    <row r="253" spans="17:20" ht="15.75" customHeight="1" x14ac:dyDescent="0.25">
      <c r="Q253" s="3"/>
      <c r="S253" s="3"/>
      <c r="T253" s="3"/>
    </row>
    <row r="254" spans="17:20" ht="15.75" customHeight="1" x14ac:dyDescent="0.25">
      <c r="Q254" s="3"/>
      <c r="S254" s="3"/>
      <c r="T254" s="3"/>
    </row>
    <row r="255" spans="17:20" ht="15.75" customHeight="1" x14ac:dyDescent="0.25">
      <c r="Q255" s="3"/>
      <c r="S255" s="3"/>
      <c r="T255" s="3"/>
    </row>
    <row r="256" spans="17:20" ht="15.75" customHeight="1" x14ac:dyDescent="0.25">
      <c r="Q256" s="3"/>
      <c r="S256" s="3"/>
      <c r="T256" s="3"/>
    </row>
    <row r="257" spans="17:20" ht="15.75" customHeight="1" x14ac:dyDescent="0.25">
      <c r="Q257" s="3"/>
      <c r="S257" s="3"/>
      <c r="T257" s="3"/>
    </row>
    <row r="258" spans="17:20" ht="15.75" customHeight="1" x14ac:dyDescent="0.25">
      <c r="Q258" s="3"/>
      <c r="S258" s="3"/>
      <c r="T258" s="3"/>
    </row>
    <row r="259" spans="17:20" ht="15.75" customHeight="1" x14ac:dyDescent="0.25">
      <c r="Q259" s="3"/>
      <c r="S259" s="3"/>
      <c r="T259" s="3"/>
    </row>
    <row r="260" spans="17:20" ht="15.75" customHeight="1" x14ac:dyDescent="0.25">
      <c r="Q260" s="3"/>
      <c r="S260" s="3"/>
      <c r="T260" s="3"/>
    </row>
    <row r="261" spans="17:20" ht="15.75" customHeight="1" x14ac:dyDescent="0.25">
      <c r="Q261" s="3"/>
      <c r="S261" s="3"/>
      <c r="T261" s="3"/>
    </row>
    <row r="262" spans="17:20" ht="15.75" customHeight="1" x14ac:dyDescent="0.25">
      <c r="Q262" s="3"/>
      <c r="S262" s="3"/>
      <c r="T262" s="3"/>
    </row>
    <row r="263" spans="17:20" ht="15.75" customHeight="1" x14ac:dyDescent="0.25">
      <c r="Q263" s="3"/>
      <c r="S263" s="3"/>
      <c r="T263" s="3"/>
    </row>
    <row r="264" spans="17:20" ht="15.75" customHeight="1" x14ac:dyDescent="0.25">
      <c r="Q264" s="3"/>
      <c r="S264" s="3"/>
      <c r="T264" s="3"/>
    </row>
    <row r="265" spans="17:20" ht="15.75" customHeight="1" x14ac:dyDescent="0.25">
      <c r="Q265" s="3"/>
      <c r="S265" s="3"/>
      <c r="T265" s="3"/>
    </row>
    <row r="266" spans="17:20" ht="15.75" customHeight="1" x14ac:dyDescent="0.25">
      <c r="Q266" s="3"/>
      <c r="S266" s="3"/>
      <c r="T266" s="3"/>
    </row>
    <row r="267" spans="17:20" ht="15.75" customHeight="1" x14ac:dyDescent="0.25">
      <c r="Q267" s="3"/>
      <c r="S267" s="3"/>
      <c r="T267" s="3"/>
    </row>
    <row r="268" spans="17:20" ht="15.75" customHeight="1" x14ac:dyDescent="0.25">
      <c r="Q268" s="3"/>
      <c r="S268" s="3"/>
      <c r="T268" s="3"/>
    </row>
    <row r="269" spans="17:20" ht="15.75" customHeight="1" x14ac:dyDescent="0.25">
      <c r="Q269" s="3"/>
      <c r="S269" s="3"/>
      <c r="T269" s="3"/>
    </row>
    <row r="270" spans="17:20" ht="15.75" customHeight="1" x14ac:dyDescent="0.25">
      <c r="Q270" s="3"/>
      <c r="S270" s="3"/>
      <c r="T270" s="3"/>
    </row>
    <row r="271" spans="17:20" ht="15.75" customHeight="1" x14ac:dyDescent="0.25">
      <c r="Q271" s="3"/>
      <c r="S271" s="3"/>
      <c r="T271" s="3"/>
    </row>
    <row r="272" spans="17:20" ht="15.75" customHeight="1" x14ac:dyDescent="0.25">
      <c r="Q272" s="3"/>
      <c r="S272" s="3"/>
      <c r="T272" s="3"/>
    </row>
    <row r="273" spans="17:20" ht="15.75" customHeight="1" x14ac:dyDescent="0.25">
      <c r="Q273" s="3"/>
      <c r="S273" s="3"/>
      <c r="T273" s="3"/>
    </row>
    <row r="274" spans="17:20" ht="15.75" customHeight="1" x14ac:dyDescent="0.25">
      <c r="Q274" s="3"/>
      <c r="S274" s="3"/>
      <c r="T274" s="3"/>
    </row>
    <row r="275" spans="17:20" ht="15.75" customHeight="1" x14ac:dyDescent="0.25">
      <c r="Q275" s="3"/>
      <c r="S275" s="3"/>
      <c r="T275" s="3"/>
    </row>
    <row r="276" spans="17:20" ht="15.75" customHeight="1" x14ac:dyDescent="0.25">
      <c r="Q276" s="3"/>
      <c r="S276" s="3"/>
      <c r="T276" s="3"/>
    </row>
    <row r="277" spans="17:20" ht="15.75" customHeight="1" x14ac:dyDescent="0.25">
      <c r="Q277" s="3"/>
      <c r="S277" s="3"/>
      <c r="T277" s="3"/>
    </row>
    <row r="278" spans="17:20" ht="15.75" customHeight="1" x14ac:dyDescent="0.25">
      <c r="Q278" s="3"/>
      <c r="S278" s="3"/>
      <c r="T278" s="3"/>
    </row>
    <row r="279" spans="17:20" ht="15.75" customHeight="1" x14ac:dyDescent="0.25">
      <c r="Q279" s="3"/>
      <c r="S279" s="3"/>
      <c r="T279" s="3"/>
    </row>
    <row r="280" spans="17:20" ht="15.75" customHeight="1" x14ac:dyDescent="0.25">
      <c r="Q280" s="3"/>
      <c r="S280" s="3"/>
      <c r="T280" s="3"/>
    </row>
    <row r="281" spans="17:20" ht="15.75" customHeight="1" x14ac:dyDescent="0.25">
      <c r="Q281" s="3"/>
      <c r="S281" s="3"/>
      <c r="T281" s="3"/>
    </row>
    <row r="282" spans="17:20" ht="15.75" customHeight="1" x14ac:dyDescent="0.25">
      <c r="Q282" s="3"/>
      <c r="S282" s="3"/>
      <c r="T282" s="3"/>
    </row>
    <row r="283" spans="17:20" ht="15.75" customHeight="1" x14ac:dyDescent="0.25">
      <c r="Q283" s="3"/>
      <c r="S283" s="3"/>
      <c r="T283" s="3"/>
    </row>
    <row r="284" spans="17:20" ht="15.75" customHeight="1" x14ac:dyDescent="0.25">
      <c r="Q284" s="3"/>
      <c r="S284" s="3"/>
      <c r="T284" s="3"/>
    </row>
    <row r="285" spans="17:20" ht="15.75" customHeight="1" x14ac:dyDescent="0.25">
      <c r="Q285" s="3"/>
      <c r="S285" s="3"/>
      <c r="T285" s="3"/>
    </row>
    <row r="286" spans="17:20" ht="15.75" customHeight="1" x14ac:dyDescent="0.25">
      <c r="Q286" s="3"/>
      <c r="S286" s="3"/>
      <c r="T286" s="3"/>
    </row>
    <row r="287" spans="17:20" ht="15.75" customHeight="1" x14ac:dyDescent="0.25">
      <c r="Q287" s="3"/>
      <c r="S287" s="3"/>
      <c r="T287" s="3"/>
    </row>
    <row r="288" spans="17:20" ht="15.75" customHeight="1" x14ac:dyDescent="0.25">
      <c r="Q288" s="3"/>
      <c r="S288" s="3"/>
      <c r="T288" s="3"/>
    </row>
    <row r="289" spans="17:20" ht="15.75" customHeight="1" x14ac:dyDescent="0.25">
      <c r="Q289" s="3"/>
      <c r="S289" s="3"/>
      <c r="T289" s="3"/>
    </row>
    <row r="290" spans="17:20" ht="15.75" customHeight="1" x14ac:dyDescent="0.25">
      <c r="Q290" s="3"/>
      <c r="S290" s="3"/>
      <c r="T290" s="3"/>
    </row>
    <row r="291" spans="17:20" ht="15.75" customHeight="1" x14ac:dyDescent="0.25">
      <c r="Q291" s="3"/>
      <c r="S291" s="3"/>
      <c r="T291" s="3"/>
    </row>
    <row r="292" spans="17:20" ht="15.75" customHeight="1" x14ac:dyDescent="0.25">
      <c r="Q292" s="3"/>
      <c r="S292" s="3"/>
      <c r="T292" s="3"/>
    </row>
    <row r="293" spans="17:20" ht="15.75" customHeight="1" x14ac:dyDescent="0.25">
      <c r="Q293" s="3"/>
      <c r="S293" s="3"/>
      <c r="T293" s="3"/>
    </row>
    <row r="294" spans="17:20" ht="15.75" customHeight="1" x14ac:dyDescent="0.25">
      <c r="Q294" s="3"/>
      <c r="S294" s="3"/>
      <c r="T294" s="3"/>
    </row>
    <row r="295" spans="17:20" ht="15.75" customHeight="1" x14ac:dyDescent="0.25">
      <c r="Q295" s="3"/>
      <c r="S295" s="3"/>
      <c r="T295" s="3"/>
    </row>
    <row r="296" spans="17:20" ht="15.75" customHeight="1" x14ac:dyDescent="0.25">
      <c r="Q296" s="3"/>
      <c r="S296" s="3"/>
      <c r="T296" s="3"/>
    </row>
    <row r="297" spans="17:20" ht="15.75" customHeight="1" x14ac:dyDescent="0.25">
      <c r="Q297" s="3"/>
      <c r="S297" s="3"/>
      <c r="T297" s="3"/>
    </row>
    <row r="298" spans="17:20" ht="15.75" customHeight="1" x14ac:dyDescent="0.25">
      <c r="Q298" s="3"/>
      <c r="S298" s="3"/>
      <c r="T298" s="3"/>
    </row>
    <row r="299" spans="17:20" ht="15.75" customHeight="1" x14ac:dyDescent="0.25">
      <c r="Q299" s="3"/>
      <c r="S299" s="3"/>
      <c r="T299" s="3"/>
    </row>
    <row r="300" spans="17:20" ht="15.75" customHeight="1" x14ac:dyDescent="0.25">
      <c r="Q300" s="3"/>
      <c r="S300" s="3"/>
      <c r="T300" s="3"/>
    </row>
    <row r="301" spans="17:20" ht="15.75" customHeight="1" x14ac:dyDescent="0.25">
      <c r="Q301" s="3"/>
      <c r="S301" s="3"/>
      <c r="T301" s="3"/>
    </row>
    <row r="302" spans="17:20" ht="15.75" customHeight="1" x14ac:dyDescent="0.25">
      <c r="Q302" s="3"/>
      <c r="S302" s="3"/>
      <c r="T302" s="3"/>
    </row>
    <row r="303" spans="17:20" ht="15.75" customHeight="1" x14ac:dyDescent="0.25">
      <c r="Q303" s="3"/>
      <c r="S303" s="3"/>
      <c r="T303" s="3"/>
    </row>
    <row r="304" spans="17:20" ht="15.75" customHeight="1" x14ac:dyDescent="0.25">
      <c r="Q304" s="3"/>
      <c r="S304" s="3"/>
      <c r="T304" s="3"/>
    </row>
    <row r="305" spans="17:20" ht="15.75" customHeight="1" x14ac:dyDescent="0.25">
      <c r="Q305" s="3"/>
      <c r="S305" s="3"/>
      <c r="T305" s="3"/>
    </row>
    <row r="306" spans="17:20" ht="15.75" customHeight="1" x14ac:dyDescent="0.25">
      <c r="Q306" s="3"/>
      <c r="S306" s="3"/>
      <c r="T306" s="3"/>
    </row>
    <row r="307" spans="17:20" ht="15.75" customHeight="1" x14ac:dyDescent="0.25">
      <c r="Q307" s="3"/>
      <c r="S307" s="3"/>
      <c r="T307" s="3"/>
    </row>
    <row r="308" spans="17:20" ht="15.75" customHeight="1" x14ac:dyDescent="0.25">
      <c r="Q308" s="3"/>
      <c r="S308" s="3"/>
      <c r="T308" s="3"/>
    </row>
    <row r="309" spans="17:20" ht="15.75" customHeight="1" x14ac:dyDescent="0.25">
      <c r="Q309" s="3"/>
      <c r="S309" s="3"/>
      <c r="T309" s="3"/>
    </row>
    <row r="310" spans="17:20" ht="15.75" customHeight="1" x14ac:dyDescent="0.25">
      <c r="Q310" s="3"/>
      <c r="S310" s="3"/>
      <c r="T310" s="3"/>
    </row>
    <row r="311" spans="17:20" ht="15.75" customHeight="1" x14ac:dyDescent="0.25">
      <c r="Q311" s="3"/>
      <c r="S311" s="3"/>
      <c r="T311" s="3"/>
    </row>
    <row r="312" spans="17:20" ht="15.75" customHeight="1" x14ac:dyDescent="0.25">
      <c r="Q312" s="3"/>
      <c r="S312" s="3"/>
      <c r="T312" s="3"/>
    </row>
    <row r="313" spans="17:20" ht="15.75" customHeight="1" x14ac:dyDescent="0.25">
      <c r="Q313" s="3"/>
      <c r="S313" s="3"/>
      <c r="T313" s="3"/>
    </row>
    <row r="314" spans="17:20" ht="15.75" customHeight="1" x14ac:dyDescent="0.25">
      <c r="Q314" s="3"/>
      <c r="S314" s="3"/>
      <c r="T314" s="3"/>
    </row>
    <row r="315" spans="17:20" ht="15.75" customHeight="1" x14ac:dyDescent="0.25">
      <c r="Q315" s="3"/>
      <c r="S315" s="3"/>
      <c r="T315" s="3"/>
    </row>
    <row r="316" spans="17:20" ht="15.75" customHeight="1" x14ac:dyDescent="0.25">
      <c r="Q316" s="3"/>
      <c r="S316" s="3"/>
      <c r="T316" s="3"/>
    </row>
    <row r="317" spans="17:20" ht="15.75" customHeight="1" x14ac:dyDescent="0.25">
      <c r="Q317" s="3"/>
      <c r="S317" s="3"/>
      <c r="T317" s="3"/>
    </row>
    <row r="318" spans="17:20" ht="15.75" customHeight="1" x14ac:dyDescent="0.25">
      <c r="Q318" s="3"/>
      <c r="S318" s="3"/>
      <c r="T318" s="3"/>
    </row>
    <row r="319" spans="17:20" ht="15.75" customHeight="1" x14ac:dyDescent="0.25">
      <c r="Q319" s="3"/>
      <c r="S319" s="3"/>
      <c r="T319" s="3"/>
    </row>
    <row r="320" spans="17:20" ht="15.75" customHeight="1" x14ac:dyDescent="0.25">
      <c r="Q320" s="3"/>
      <c r="S320" s="3"/>
      <c r="T320" s="3"/>
    </row>
    <row r="321" spans="17:20" ht="15.75" customHeight="1" x14ac:dyDescent="0.25">
      <c r="Q321" s="3"/>
      <c r="S321" s="3"/>
      <c r="T321" s="3"/>
    </row>
    <row r="322" spans="17:20" ht="15.75" customHeight="1" x14ac:dyDescent="0.25">
      <c r="Q322" s="3"/>
      <c r="S322" s="3"/>
      <c r="T322" s="3"/>
    </row>
    <row r="323" spans="17:20" ht="15.75" customHeight="1" x14ac:dyDescent="0.25">
      <c r="Q323" s="3"/>
      <c r="S323" s="3"/>
      <c r="T323" s="3"/>
    </row>
    <row r="324" spans="17:20" ht="15.75" customHeight="1" x14ac:dyDescent="0.25">
      <c r="Q324" s="3"/>
      <c r="S324" s="3"/>
      <c r="T324" s="3"/>
    </row>
    <row r="325" spans="17:20" ht="15.75" customHeight="1" x14ac:dyDescent="0.25">
      <c r="Q325" s="3"/>
      <c r="S325" s="3"/>
      <c r="T325" s="3"/>
    </row>
    <row r="326" spans="17:20" ht="15.75" customHeight="1" x14ac:dyDescent="0.25">
      <c r="Q326" s="3"/>
      <c r="S326" s="3"/>
      <c r="T326" s="3"/>
    </row>
    <row r="327" spans="17:20" ht="15.75" customHeight="1" x14ac:dyDescent="0.25">
      <c r="Q327" s="3"/>
      <c r="S327" s="3"/>
      <c r="T327" s="3"/>
    </row>
    <row r="328" spans="17:20" ht="15.75" customHeight="1" x14ac:dyDescent="0.25">
      <c r="Q328" s="3"/>
      <c r="S328" s="3"/>
      <c r="T328" s="3"/>
    </row>
    <row r="329" spans="17:20" ht="15.75" customHeight="1" x14ac:dyDescent="0.25">
      <c r="Q329" s="3"/>
      <c r="S329" s="3"/>
      <c r="T329" s="3"/>
    </row>
    <row r="330" spans="17:20" ht="15.75" customHeight="1" x14ac:dyDescent="0.25">
      <c r="Q330" s="3"/>
      <c r="S330" s="3"/>
      <c r="T330" s="3"/>
    </row>
    <row r="331" spans="17:20" ht="15.75" customHeight="1" x14ac:dyDescent="0.25">
      <c r="Q331" s="3"/>
      <c r="S331" s="3"/>
      <c r="T331" s="3"/>
    </row>
    <row r="332" spans="17:20" ht="15.75" customHeight="1" x14ac:dyDescent="0.25">
      <c r="Q332" s="3"/>
      <c r="S332" s="3"/>
      <c r="T332" s="3"/>
    </row>
    <row r="333" spans="17:20" ht="15.75" customHeight="1" x14ac:dyDescent="0.25">
      <c r="Q333" s="3"/>
      <c r="S333" s="3"/>
      <c r="T333" s="3"/>
    </row>
    <row r="334" spans="17:20" ht="15.75" customHeight="1" x14ac:dyDescent="0.25">
      <c r="Q334" s="3"/>
      <c r="S334" s="3"/>
      <c r="T334" s="3"/>
    </row>
    <row r="335" spans="17:20" ht="15.75" customHeight="1" x14ac:dyDescent="0.25">
      <c r="Q335" s="3"/>
      <c r="S335" s="3"/>
      <c r="T335" s="3"/>
    </row>
    <row r="336" spans="17:20" ht="15.75" customHeight="1" x14ac:dyDescent="0.25">
      <c r="Q336" s="3"/>
      <c r="S336" s="3"/>
      <c r="T336" s="3"/>
    </row>
    <row r="337" spans="17:20" ht="15.75" customHeight="1" x14ac:dyDescent="0.25">
      <c r="Q337" s="3"/>
      <c r="S337" s="3"/>
      <c r="T337" s="3"/>
    </row>
    <row r="338" spans="17:20" ht="15.75" customHeight="1" x14ac:dyDescent="0.25">
      <c r="Q338" s="3"/>
      <c r="S338" s="3"/>
      <c r="T338" s="3"/>
    </row>
    <row r="339" spans="17:20" ht="15.75" customHeight="1" x14ac:dyDescent="0.25">
      <c r="Q339" s="3"/>
      <c r="S339" s="3"/>
      <c r="T339" s="3"/>
    </row>
    <row r="340" spans="17:20" ht="15.75" customHeight="1" x14ac:dyDescent="0.25">
      <c r="Q340" s="3"/>
      <c r="S340" s="3"/>
      <c r="T340" s="3"/>
    </row>
    <row r="341" spans="17:20" ht="15.75" customHeight="1" x14ac:dyDescent="0.25">
      <c r="Q341" s="3"/>
      <c r="S341" s="3"/>
      <c r="T341" s="3"/>
    </row>
    <row r="342" spans="17:20" ht="15.75" customHeight="1" x14ac:dyDescent="0.25">
      <c r="Q342" s="3"/>
      <c r="S342" s="3"/>
      <c r="T342" s="3"/>
    </row>
    <row r="343" spans="17:20" ht="15.75" customHeight="1" x14ac:dyDescent="0.25">
      <c r="Q343" s="3"/>
      <c r="S343" s="3"/>
      <c r="T343" s="3"/>
    </row>
    <row r="344" spans="17:20" ht="15.75" customHeight="1" x14ac:dyDescent="0.25">
      <c r="Q344" s="3"/>
      <c r="S344" s="3"/>
      <c r="T344" s="3"/>
    </row>
    <row r="345" spans="17:20" ht="15.75" customHeight="1" x14ac:dyDescent="0.25">
      <c r="Q345" s="3"/>
      <c r="S345" s="3"/>
      <c r="T345" s="3"/>
    </row>
    <row r="346" spans="17:20" ht="15.75" customHeight="1" x14ac:dyDescent="0.25">
      <c r="Q346" s="3"/>
      <c r="S346" s="3"/>
      <c r="T346" s="3"/>
    </row>
    <row r="347" spans="17:20" ht="15.75" customHeight="1" x14ac:dyDescent="0.25">
      <c r="Q347" s="3"/>
      <c r="S347" s="3"/>
      <c r="T347" s="3"/>
    </row>
    <row r="348" spans="17:20" ht="15.75" customHeight="1" x14ac:dyDescent="0.25">
      <c r="Q348" s="3"/>
      <c r="S348" s="3"/>
      <c r="T348" s="3"/>
    </row>
    <row r="349" spans="17:20" ht="15.75" customHeight="1" x14ac:dyDescent="0.25">
      <c r="Q349" s="3"/>
      <c r="S349" s="3"/>
      <c r="T349" s="3"/>
    </row>
    <row r="350" spans="17:20" ht="15.75" customHeight="1" x14ac:dyDescent="0.25">
      <c r="Q350" s="3"/>
      <c r="S350" s="3"/>
      <c r="T350" s="3"/>
    </row>
    <row r="351" spans="17:20" ht="15.75" customHeight="1" x14ac:dyDescent="0.25">
      <c r="Q351" s="3"/>
      <c r="S351" s="3"/>
      <c r="T351" s="3"/>
    </row>
    <row r="352" spans="17:20" ht="15.75" customHeight="1" x14ac:dyDescent="0.25">
      <c r="Q352" s="3"/>
      <c r="S352" s="3"/>
      <c r="T352" s="3"/>
    </row>
    <row r="353" spans="17:20" ht="15.75" customHeight="1" x14ac:dyDescent="0.25">
      <c r="Q353" s="3"/>
      <c r="S353" s="3"/>
      <c r="T353" s="3"/>
    </row>
    <row r="354" spans="17:20" ht="15.75" customHeight="1" x14ac:dyDescent="0.25">
      <c r="Q354" s="3"/>
      <c r="S354" s="3"/>
      <c r="T354" s="3"/>
    </row>
    <row r="355" spans="17:20" ht="15.75" customHeight="1" x14ac:dyDescent="0.25">
      <c r="Q355" s="3"/>
      <c r="S355" s="3"/>
      <c r="T355" s="3"/>
    </row>
    <row r="356" spans="17:20" ht="15.75" customHeight="1" x14ac:dyDescent="0.25">
      <c r="Q356" s="3"/>
      <c r="S356" s="3"/>
      <c r="T356" s="3"/>
    </row>
    <row r="357" spans="17:20" ht="15.75" customHeight="1" x14ac:dyDescent="0.25">
      <c r="Q357" s="3"/>
      <c r="S357" s="3"/>
      <c r="T357" s="3"/>
    </row>
    <row r="358" spans="17:20" ht="15.75" customHeight="1" x14ac:dyDescent="0.25">
      <c r="Q358" s="3"/>
      <c r="S358" s="3"/>
      <c r="T358" s="3"/>
    </row>
    <row r="359" spans="17:20" ht="15.75" customHeight="1" x14ac:dyDescent="0.25">
      <c r="Q359" s="3"/>
      <c r="S359" s="3"/>
      <c r="T359" s="3"/>
    </row>
    <row r="360" spans="17:20" ht="15.75" customHeight="1" x14ac:dyDescent="0.25">
      <c r="Q360" s="3"/>
      <c r="S360" s="3"/>
      <c r="T360" s="3"/>
    </row>
    <row r="361" spans="17:20" ht="15.75" customHeight="1" x14ac:dyDescent="0.25">
      <c r="Q361" s="3"/>
      <c r="S361" s="3"/>
      <c r="T361" s="3"/>
    </row>
    <row r="362" spans="17:20" ht="15.75" customHeight="1" x14ac:dyDescent="0.25">
      <c r="Q362" s="3"/>
      <c r="S362" s="3"/>
      <c r="T362" s="3"/>
    </row>
    <row r="363" spans="17:20" ht="15.75" customHeight="1" x14ac:dyDescent="0.25">
      <c r="Q363" s="3"/>
      <c r="S363" s="3"/>
      <c r="T363" s="3"/>
    </row>
    <row r="364" spans="17:20" ht="15.75" customHeight="1" x14ac:dyDescent="0.25">
      <c r="Q364" s="3"/>
      <c r="S364" s="3"/>
      <c r="T364" s="3"/>
    </row>
    <row r="365" spans="17:20" ht="15.75" customHeight="1" x14ac:dyDescent="0.25">
      <c r="Q365" s="3"/>
      <c r="S365" s="3"/>
      <c r="T365" s="3"/>
    </row>
    <row r="366" spans="17:20" ht="15.75" customHeight="1" x14ac:dyDescent="0.25">
      <c r="Q366" s="3"/>
      <c r="S366" s="3"/>
      <c r="T366" s="3"/>
    </row>
    <row r="367" spans="17:20" ht="15.75" customHeight="1" x14ac:dyDescent="0.25">
      <c r="Q367" s="3"/>
      <c r="S367" s="3"/>
      <c r="T367" s="3"/>
    </row>
    <row r="368" spans="17:20" ht="15.75" customHeight="1" x14ac:dyDescent="0.25">
      <c r="Q368" s="3"/>
      <c r="S368" s="3"/>
      <c r="T368" s="3"/>
    </row>
    <row r="369" spans="17:20" ht="15.75" customHeight="1" x14ac:dyDescent="0.25">
      <c r="Q369" s="3"/>
      <c r="S369" s="3"/>
      <c r="T369" s="3"/>
    </row>
    <row r="370" spans="17:20" ht="15.75" customHeight="1" x14ac:dyDescent="0.25">
      <c r="Q370" s="3"/>
      <c r="S370" s="3"/>
      <c r="T370" s="3"/>
    </row>
    <row r="371" spans="17:20" ht="15.75" customHeight="1" x14ac:dyDescent="0.25">
      <c r="Q371" s="3"/>
      <c r="S371" s="3"/>
      <c r="T371" s="3"/>
    </row>
    <row r="372" spans="17:20" ht="15.75" customHeight="1" x14ac:dyDescent="0.25">
      <c r="Q372" s="3"/>
      <c r="S372" s="3"/>
      <c r="T372" s="3"/>
    </row>
    <row r="373" spans="17:20" ht="15.75" customHeight="1" x14ac:dyDescent="0.25">
      <c r="Q373" s="3"/>
      <c r="S373" s="3"/>
      <c r="T373" s="3"/>
    </row>
    <row r="374" spans="17:20" ht="15.75" customHeight="1" x14ac:dyDescent="0.25">
      <c r="Q374" s="3"/>
      <c r="S374" s="3"/>
      <c r="T374" s="3"/>
    </row>
    <row r="375" spans="17:20" ht="15.75" customHeight="1" x14ac:dyDescent="0.25">
      <c r="Q375" s="3"/>
      <c r="S375" s="3"/>
      <c r="T375" s="3"/>
    </row>
    <row r="376" spans="17:20" ht="15.75" customHeight="1" x14ac:dyDescent="0.25">
      <c r="Q376" s="3"/>
      <c r="S376" s="3"/>
      <c r="T376" s="3"/>
    </row>
    <row r="377" spans="17:20" ht="15.75" customHeight="1" x14ac:dyDescent="0.25">
      <c r="Q377" s="3"/>
      <c r="S377" s="3"/>
      <c r="T377" s="3"/>
    </row>
    <row r="378" spans="17:20" ht="15.75" customHeight="1" x14ac:dyDescent="0.25">
      <c r="Q378" s="3"/>
      <c r="S378" s="3"/>
      <c r="T378" s="3"/>
    </row>
    <row r="379" spans="17:20" ht="15.75" customHeight="1" x14ac:dyDescent="0.25">
      <c r="Q379" s="3"/>
      <c r="S379" s="3"/>
      <c r="T379" s="3"/>
    </row>
    <row r="380" spans="17:20" ht="15.75" customHeight="1" x14ac:dyDescent="0.25">
      <c r="Q380" s="3"/>
      <c r="S380" s="3"/>
      <c r="T380" s="3"/>
    </row>
    <row r="381" spans="17:20" ht="15.75" customHeight="1" x14ac:dyDescent="0.25">
      <c r="Q381" s="3"/>
      <c r="S381" s="3"/>
      <c r="T381" s="3"/>
    </row>
    <row r="382" spans="17:20" ht="15.75" customHeight="1" x14ac:dyDescent="0.25">
      <c r="Q382" s="3"/>
      <c r="S382" s="3"/>
      <c r="T382" s="3"/>
    </row>
    <row r="383" spans="17:20" ht="15.75" customHeight="1" x14ac:dyDescent="0.25">
      <c r="Q383" s="3"/>
      <c r="S383" s="3"/>
      <c r="T383" s="3"/>
    </row>
    <row r="384" spans="17:20" ht="15.75" customHeight="1" x14ac:dyDescent="0.25">
      <c r="Q384" s="3"/>
      <c r="S384" s="3"/>
      <c r="T384" s="3"/>
    </row>
    <row r="385" spans="17:20" ht="15.75" customHeight="1" x14ac:dyDescent="0.25">
      <c r="Q385" s="3"/>
      <c r="S385" s="3"/>
      <c r="T385" s="3"/>
    </row>
    <row r="386" spans="17:20" ht="15.75" customHeight="1" x14ac:dyDescent="0.25">
      <c r="Q386" s="3"/>
      <c r="S386" s="3"/>
      <c r="T386" s="3"/>
    </row>
    <row r="387" spans="17:20" ht="15.75" customHeight="1" x14ac:dyDescent="0.25">
      <c r="Q387" s="3"/>
      <c r="S387" s="3"/>
      <c r="T387" s="3"/>
    </row>
    <row r="388" spans="17:20" ht="15.75" customHeight="1" x14ac:dyDescent="0.25">
      <c r="Q388" s="3"/>
      <c r="S388" s="3"/>
      <c r="T388" s="3"/>
    </row>
    <row r="389" spans="17:20" ht="15.75" customHeight="1" x14ac:dyDescent="0.25">
      <c r="Q389" s="3"/>
      <c r="S389" s="3"/>
      <c r="T389" s="3"/>
    </row>
    <row r="390" spans="17:20" ht="15.75" customHeight="1" x14ac:dyDescent="0.25">
      <c r="Q390" s="3"/>
      <c r="S390" s="3"/>
      <c r="T390" s="3"/>
    </row>
    <row r="391" spans="17:20" ht="15.75" customHeight="1" x14ac:dyDescent="0.25">
      <c r="Q391" s="3"/>
      <c r="S391" s="3"/>
      <c r="T391" s="3"/>
    </row>
    <row r="392" spans="17:20" ht="15.75" customHeight="1" x14ac:dyDescent="0.25">
      <c r="Q392" s="3"/>
      <c r="S392" s="3"/>
      <c r="T392" s="3"/>
    </row>
    <row r="393" spans="17:20" ht="15.75" customHeight="1" x14ac:dyDescent="0.25">
      <c r="Q393" s="3"/>
      <c r="S393" s="3"/>
      <c r="T393" s="3"/>
    </row>
    <row r="394" spans="17:20" ht="15.75" customHeight="1" x14ac:dyDescent="0.25">
      <c r="Q394" s="3"/>
      <c r="S394" s="3"/>
      <c r="T394" s="3"/>
    </row>
    <row r="395" spans="17:20" ht="15.75" customHeight="1" x14ac:dyDescent="0.25">
      <c r="Q395" s="3"/>
      <c r="S395" s="3"/>
      <c r="T395" s="3"/>
    </row>
    <row r="396" spans="17:20" ht="15.75" customHeight="1" x14ac:dyDescent="0.25">
      <c r="Q396" s="3"/>
      <c r="S396" s="3"/>
      <c r="T396" s="3"/>
    </row>
    <row r="397" spans="17:20" ht="15.75" customHeight="1" x14ac:dyDescent="0.25">
      <c r="Q397" s="3"/>
      <c r="S397" s="3"/>
      <c r="T397" s="3"/>
    </row>
    <row r="398" spans="17:20" ht="15.75" customHeight="1" x14ac:dyDescent="0.25">
      <c r="Q398" s="3"/>
      <c r="S398" s="3"/>
      <c r="T398" s="3"/>
    </row>
    <row r="399" spans="17:20" ht="15.75" customHeight="1" x14ac:dyDescent="0.25">
      <c r="Q399" s="3"/>
      <c r="S399" s="3"/>
      <c r="T399" s="3"/>
    </row>
    <row r="400" spans="17:20" ht="15.75" customHeight="1" x14ac:dyDescent="0.25">
      <c r="Q400" s="3"/>
      <c r="S400" s="3"/>
      <c r="T400" s="3"/>
    </row>
    <row r="401" spans="17:20" ht="15.75" customHeight="1" x14ac:dyDescent="0.25">
      <c r="Q401" s="3"/>
      <c r="S401" s="3"/>
      <c r="T401" s="3"/>
    </row>
    <row r="402" spans="17:20" ht="15.75" customHeight="1" x14ac:dyDescent="0.25">
      <c r="Q402" s="3"/>
      <c r="S402" s="3"/>
      <c r="T402" s="3"/>
    </row>
    <row r="403" spans="17:20" ht="15.75" customHeight="1" x14ac:dyDescent="0.25">
      <c r="Q403" s="3"/>
      <c r="S403" s="3"/>
      <c r="T403" s="3"/>
    </row>
    <row r="404" spans="17:20" ht="15.75" customHeight="1" x14ac:dyDescent="0.25">
      <c r="Q404" s="3"/>
      <c r="S404" s="3"/>
      <c r="T404" s="3"/>
    </row>
    <row r="405" spans="17:20" ht="15.75" customHeight="1" x14ac:dyDescent="0.25">
      <c r="Q405" s="3"/>
      <c r="S405" s="3"/>
      <c r="T405" s="3"/>
    </row>
    <row r="406" spans="17:20" ht="15.75" customHeight="1" x14ac:dyDescent="0.25">
      <c r="Q406" s="3"/>
      <c r="S406" s="3"/>
      <c r="T406" s="3"/>
    </row>
    <row r="407" spans="17:20" ht="15.75" customHeight="1" x14ac:dyDescent="0.25">
      <c r="Q407" s="3"/>
      <c r="S407" s="3"/>
      <c r="T407" s="3"/>
    </row>
    <row r="408" spans="17:20" ht="15.75" customHeight="1" x14ac:dyDescent="0.25">
      <c r="Q408" s="3"/>
      <c r="S408" s="3"/>
      <c r="T408" s="3"/>
    </row>
    <row r="409" spans="17:20" ht="15.75" customHeight="1" x14ac:dyDescent="0.25">
      <c r="Q409" s="3"/>
      <c r="S409" s="3"/>
      <c r="T409" s="3"/>
    </row>
    <row r="410" spans="17:20" ht="15.75" customHeight="1" x14ac:dyDescent="0.25">
      <c r="Q410" s="3"/>
      <c r="S410" s="3"/>
      <c r="T410" s="3"/>
    </row>
    <row r="411" spans="17:20" ht="15.75" customHeight="1" x14ac:dyDescent="0.25">
      <c r="Q411" s="3"/>
      <c r="S411" s="3"/>
      <c r="T411" s="3"/>
    </row>
    <row r="412" spans="17:20" ht="15.75" customHeight="1" x14ac:dyDescent="0.25">
      <c r="Q412" s="3"/>
      <c r="S412" s="3"/>
      <c r="T412" s="3"/>
    </row>
    <row r="413" spans="17:20" ht="15.75" customHeight="1" x14ac:dyDescent="0.25">
      <c r="Q413" s="3"/>
      <c r="S413" s="3"/>
      <c r="T413" s="3"/>
    </row>
    <row r="414" spans="17:20" ht="15.75" customHeight="1" x14ac:dyDescent="0.25">
      <c r="Q414" s="3"/>
      <c r="S414" s="3"/>
      <c r="T414" s="3"/>
    </row>
    <row r="415" spans="17:20" ht="15.75" customHeight="1" x14ac:dyDescent="0.25">
      <c r="Q415" s="3"/>
      <c r="S415" s="3"/>
      <c r="T415" s="3"/>
    </row>
    <row r="416" spans="17:20" ht="15.75" customHeight="1" x14ac:dyDescent="0.25">
      <c r="Q416" s="3"/>
      <c r="S416" s="3"/>
      <c r="T416" s="3"/>
    </row>
    <row r="417" spans="17:20" ht="15.75" customHeight="1" x14ac:dyDescent="0.25">
      <c r="Q417" s="3"/>
      <c r="S417" s="3"/>
      <c r="T417" s="3"/>
    </row>
    <row r="418" spans="17:20" ht="15.75" customHeight="1" x14ac:dyDescent="0.25">
      <c r="Q418" s="3"/>
      <c r="S418" s="3"/>
      <c r="T418" s="3"/>
    </row>
    <row r="419" spans="17:20" ht="15.75" customHeight="1" x14ac:dyDescent="0.25">
      <c r="Q419" s="3"/>
      <c r="S419" s="3"/>
      <c r="T419" s="3"/>
    </row>
    <row r="420" spans="17:20" ht="15.75" customHeight="1" x14ac:dyDescent="0.25">
      <c r="Q420" s="3"/>
      <c r="S420" s="3"/>
      <c r="T420" s="3"/>
    </row>
    <row r="421" spans="17:20" ht="15.75" customHeight="1" x14ac:dyDescent="0.25">
      <c r="Q421" s="3"/>
      <c r="S421" s="3"/>
      <c r="T421" s="3"/>
    </row>
    <row r="422" spans="17:20" ht="15.75" customHeight="1" x14ac:dyDescent="0.25">
      <c r="Q422" s="3"/>
      <c r="S422" s="3"/>
      <c r="T422" s="3"/>
    </row>
    <row r="423" spans="17:20" ht="15.75" customHeight="1" x14ac:dyDescent="0.25">
      <c r="Q423" s="3"/>
      <c r="S423" s="3"/>
      <c r="T423" s="3"/>
    </row>
    <row r="424" spans="17:20" ht="15.75" customHeight="1" x14ac:dyDescent="0.25">
      <c r="Q424" s="3"/>
      <c r="S424" s="3"/>
      <c r="T424" s="3"/>
    </row>
    <row r="425" spans="17:20" ht="15.75" customHeight="1" x14ac:dyDescent="0.25">
      <c r="Q425" s="3"/>
      <c r="S425" s="3"/>
      <c r="T425" s="3"/>
    </row>
    <row r="426" spans="17:20" ht="15.75" customHeight="1" x14ac:dyDescent="0.25">
      <c r="Q426" s="3"/>
      <c r="S426" s="3"/>
      <c r="T426" s="3"/>
    </row>
    <row r="427" spans="17:20" ht="15.75" customHeight="1" x14ac:dyDescent="0.25">
      <c r="Q427" s="3"/>
      <c r="S427" s="3"/>
      <c r="T427" s="3"/>
    </row>
    <row r="428" spans="17:20" ht="15.75" customHeight="1" x14ac:dyDescent="0.25">
      <c r="Q428" s="3"/>
      <c r="S428" s="3"/>
      <c r="T428" s="3"/>
    </row>
    <row r="429" spans="17:20" ht="15.75" customHeight="1" x14ac:dyDescent="0.25">
      <c r="Q429" s="3"/>
      <c r="S429" s="3"/>
      <c r="T429" s="3"/>
    </row>
    <row r="430" spans="17:20" ht="15.75" customHeight="1" x14ac:dyDescent="0.25">
      <c r="Q430" s="3"/>
      <c r="S430" s="3"/>
      <c r="T430" s="3"/>
    </row>
    <row r="431" spans="17:20" ht="15.75" customHeight="1" x14ac:dyDescent="0.25">
      <c r="Q431" s="3"/>
      <c r="S431" s="3"/>
      <c r="T431" s="3"/>
    </row>
    <row r="432" spans="17:20" ht="15.75" customHeight="1" x14ac:dyDescent="0.25">
      <c r="Q432" s="3"/>
      <c r="S432" s="3"/>
      <c r="T432" s="3"/>
    </row>
    <row r="433" spans="17:20" ht="15.75" customHeight="1" x14ac:dyDescent="0.25">
      <c r="Q433" s="3"/>
      <c r="S433" s="3"/>
      <c r="T433" s="3"/>
    </row>
    <row r="434" spans="17:20" ht="15.75" customHeight="1" x14ac:dyDescent="0.25">
      <c r="Q434" s="3"/>
      <c r="S434" s="3"/>
      <c r="T434" s="3"/>
    </row>
    <row r="435" spans="17:20" ht="15.75" customHeight="1" x14ac:dyDescent="0.25">
      <c r="Q435" s="3"/>
      <c r="S435" s="3"/>
      <c r="T435" s="3"/>
    </row>
    <row r="436" spans="17:20" ht="15.75" customHeight="1" x14ac:dyDescent="0.25">
      <c r="Q436" s="3"/>
      <c r="S436" s="3"/>
      <c r="T436" s="3"/>
    </row>
    <row r="437" spans="17:20" ht="15.75" customHeight="1" x14ac:dyDescent="0.25">
      <c r="Q437" s="3"/>
      <c r="S437" s="3"/>
      <c r="T437" s="3"/>
    </row>
    <row r="438" spans="17:20" ht="15.75" customHeight="1" x14ac:dyDescent="0.25">
      <c r="Q438" s="3"/>
      <c r="S438" s="3"/>
      <c r="T438" s="3"/>
    </row>
    <row r="439" spans="17:20" ht="15.75" customHeight="1" x14ac:dyDescent="0.25">
      <c r="Q439" s="3"/>
      <c r="S439" s="3"/>
      <c r="T439" s="3"/>
    </row>
    <row r="440" spans="17:20" ht="15.75" customHeight="1" x14ac:dyDescent="0.25">
      <c r="Q440" s="3"/>
      <c r="S440" s="3"/>
      <c r="T440" s="3"/>
    </row>
    <row r="441" spans="17:20" ht="15.75" customHeight="1" x14ac:dyDescent="0.25">
      <c r="Q441" s="3"/>
      <c r="S441" s="3"/>
      <c r="T441" s="3"/>
    </row>
    <row r="442" spans="17:20" ht="15.75" customHeight="1" x14ac:dyDescent="0.25">
      <c r="Q442" s="3"/>
      <c r="S442" s="3"/>
      <c r="T442" s="3"/>
    </row>
    <row r="443" spans="17:20" ht="15.75" customHeight="1" x14ac:dyDescent="0.25">
      <c r="Q443" s="3"/>
      <c r="S443" s="3"/>
      <c r="T443" s="3"/>
    </row>
    <row r="444" spans="17:20" ht="15.75" customHeight="1" x14ac:dyDescent="0.25">
      <c r="Q444" s="3"/>
      <c r="S444" s="3"/>
      <c r="T444" s="3"/>
    </row>
    <row r="445" spans="17:20" ht="15.75" customHeight="1" x14ac:dyDescent="0.25">
      <c r="Q445" s="3"/>
      <c r="S445" s="3"/>
      <c r="T445" s="3"/>
    </row>
    <row r="446" spans="17:20" ht="15.75" customHeight="1" x14ac:dyDescent="0.25">
      <c r="Q446" s="3"/>
      <c r="S446" s="3"/>
      <c r="T446" s="3"/>
    </row>
    <row r="447" spans="17:20" ht="15.75" customHeight="1" x14ac:dyDescent="0.25">
      <c r="Q447" s="3"/>
      <c r="S447" s="3"/>
      <c r="T447" s="3"/>
    </row>
    <row r="448" spans="17:20" ht="15.75" customHeight="1" x14ac:dyDescent="0.25">
      <c r="Q448" s="3"/>
      <c r="S448" s="3"/>
      <c r="T448" s="3"/>
    </row>
    <row r="449" spans="17:20" ht="15.75" customHeight="1" x14ac:dyDescent="0.25">
      <c r="Q449" s="3"/>
      <c r="S449" s="3"/>
      <c r="T449" s="3"/>
    </row>
    <row r="450" spans="17:20" ht="15.75" customHeight="1" x14ac:dyDescent="0.25">
      <c r="Q450" s="3"/>
      <c r="S450" s="3"/>
      <c r="T450" s="3"/>
    </row>
    <row r="451" spans="17:20" ht="15.75" customHeight="1" x14ac:dyDescent="0.25">
      <c r="Q451" s="3"/>
      <c r="S451" s="3"/>
      <c r="T451" s="3"/>
    </row>
    <row r="452" spans="17:20" ht="15.75" customHeight="1" x14ac:dyDescent="0.25">
      <c r="Q452" s="3"/>
      <c r="S452" s="3"/>
      <c r="T452" s="3"/>
    </row>
    <row r="453" spans="17:20" ht="15.75" customHeight="1" x14ac:dyDescent="0.25">
      <c r="Q453" s="3"/>
      <c r="S453" s="3"/>
      <c r="T453" s="3"/>
    </row>
    <row r="454" spans="17:20" ht="15.75" customHeight="1" x14ac:dyDescent="0.25">
      <c r="Q454" s="3"/>
      <c r="S454" s="3"/>
      <c r="T454" s="3"/>
    </row>
    <row r="455" spans="17:20" ht="15.75" customHeight="1" x14ac:dyDescent="0.25">
      <c r="Q455" s="3"/>
      <c r="S455" s="3"/>
      <c r="T455" s="3"/>
    </row>
    <row r="456" spans="17:20" ht="15.75" customHeight="1" x14ac:dyDescent="0.25">
      <c r="Q456" s="3"/>
      <c r="S456" s="3"/>
      <c r="T456" s="3"/>
    </row>
    <row r="457" spans="17:20" ht="15.75" customHeight="1" x14ac:dyDescent="0.25">
      <c r="Q457" s="3"/>
      <c r="S457" s="3"/>
      <c r="T457" s="3"/>
    </row>
    <row r="458" spans="17:20" ht="15.75" customHeight="1" x14ac:dyDescent="0.25">
      <c r="Q458" s="3"/>
      <c r="S458" s="3"/>
      <c r="T458" s="3"/>
    </row>
    <row r="459" spans="17:20" ht="15.75" customHeight="1" x14ac:dyDescent="0.25">
      <c r="Q459" s="3"/>
      <c r="S459" s="3"/>
      <c r="T459" s="3"/>
    </row>
    <row r="460" spans="17:20" ht="15.75" customHeight="1" x14ac:dyDescent="0.25">
      <c r="Q460" s="3"/>
      <c r="S460" s="3"/>
      <c r="T460" s="3"/>
    </row>
    <row r="461" spans="17:20" ht="15.75" customHeight="1" x14ac:dyDescent="0.25">
      <c r="Q461" s="3"/>
      <c r="S461" s="3"/>
      <c r="T461" s="3"/>
    </row>
    <row r="462" spans="17:20" ht="15.75" customHeight="1" x14ac:dyDescent="0.25">
      <c r="Q462" s="3"/>
      <c r="S462" s="3"/>
      <c r="T462" s="3"/>
    </row>
    <row r="463" spans="17:20" ht="15.75" customHeight="1" x14ac:dyDescent="0.25">
      <c r="Q463" s="3"/>
      <c r="S463" s="3"/>
      <c r="T463" s="3"/>
    </row>
    <row r="464" spans="17:20" ht="15.75" customHeight="1" x14ac:dyDescent="0.25">
      <c r="Q464" s="3"/>
      <c r="S464" s="3"/>
      <c r="T464" s="3"/>
    </row>
    <row r="465" spans="17:20" ht="15.75" customHeight="1" x14ac:dyDescent="0.25">
      <c r="Q465" s="3"/>
      <c r="S465" s="3"/>
      <c r="T465" s="3"/>
    </row>
    <row r="466" spans="17:20" ht="15.75" customHeight="1" x14ac:dyDescent="0.25">
      <c r="Q466" s="3"/>
      <c r="S466" s="3"/>
      <c r="T466" s="3"/>
    </row>
    <row r="467" spans="17:20" ht="15.75" customHeight="1" x14ac:dyDescent="0.25">
      <c r="Q467" s="3"/>
      <c r="S467" s="3"/>
      <c r="T467" s="3"/>
    </row>
    <row r="468" spans="17:20" ht="15.75" customHeight="1" x14ac:dyDescent="0.25">
      <c r="Q468" s="3"/>
      <c r="S468" s="3"/>
      <c r="T468" s="3"/>
    </row>
    <row r="469" spans="17:20" ht="15.75" customHeight="1" x14ac:dyDescent="0.25">
      <c r="Q469" s="3"/>
      <c r="S469" s="3"/>
      <c r="T469" s="3"/>
    </row>
    <row r="470" spans="17:20" ht="15.75" customHeight="1" x14ac:dyDescent="0.25">
      <c r="Q470" s="3"/>
      <c r="S470" s="3"/>
      <c r="T470" s="3"/>
    </row>
    <row r="471" spans="17:20" ht="15.75" customHeight="1" x14ac:dyDescent="0.25">
      <c r="Q471" s="3"/>
      <c r="S471" s="3"/>
      <c r="T471" s="3"/>
    </row>
    <row r="472" spans="17:20" ht="15.75" customHeight="1" x14ac:dyDescent="0.25">
      <c r="Q472" s="3"/>
      <c r="S472" s="3"/>
      <c r="T472" s="3"/>
    </row>
    <row r="473" spans="17:20" ht="15.75" customHeight="1" x14ac:dyDescent="0.25">
      <c r="Q473" s="3"/>
      <c r="S473" s="3"/>
      <c r="T473" s="3"/>
    </row>
    <row r="474" spans="17:20" ht="15.75" customHeight="1" x14ac:dyDescent="0.25">
      <c r="Q474" s="3"/>
      <c r="S474" s="3"/>
      <c r="T474" s="3"/>
    </row>
    <row r="475" spans="17:20" ht="15.75" customHeight="1" x14ac:dyDescent="0.25">
      <c r="Q475" s="3"/>
      <c r="S475" s="3"/>
      <c r="T475" s="3"/>
    </row>
    <row r="476" spans="17:20" ht="15.75" customHeight="1" x14ac:dyDescent="0.25">
      <c r="Q476" s="3"/>
      <c r="S476" s="3"/>
      <c r="T476" s="3"/>
    </row>
    <row r="477" spans="17:20" ht="15.75" customHeight="1" x14ac:dyDescent="0.25">
      <c r="Q477" s="3"/>
      <c r="S477" s="3"/>
      <c r="T477" s="3"/>
    </row>
    <row r="478" spans="17:20" ht="15.75" customHeight="1" x14ac:dyDescent="0.25">
      <c r="Q478" s="3"/>
      <c r="S478" s="3"/>
      <c r="T478" s="3"/>
    </row>
    <row r="479" spans="17:20" ht="15.75" customHeight="1" x14ac:dyDescent="0.25">
      <c r="Q479" s="3"/>
      <c r="S479" s="3"/>
      <c r="T479" s="3"/>
    </row>
    <row r="480" spans="17:20" ht="15.75" customHeight="1" x14ac:dyDescent="0.25">
      <c r="Q480" s="3"/>
      <c r="S480" s="3"/>
      <c r="T480" s="3"/>
    </row>
    <row r="481" spans="17:20" ht="15.75" customHeight="1" x14ac:dyDescent="0.25">
      <c r="Q481" s="3"/>
      <c r="S481" s="3"/>
      <c r="T481" s="3"/>
    </row>
    <row r="482" spans="17:20" ht="15.75" customHeight="1" x14ac:dyDescent="0.25">
      <c r="Q482" s="3"/>
      <c r="S482" s="3"/>
      <c r="T482" s="3"/>
    </row>
    <row r="483" spans="17:20" ht="15.75" customHeight="1" x14ac:dyDescent="0.25">
      <c r="Q483" s="3"/>
      <c r="S483" s="3"/>
      <c r="T483" s="3"/>
    </row>
    <row r="484" spans="17:20" ht="15.75" customHeight="1" x14ac:dyDescent="0.25">
      <c r="Q484" s="3"/>
      <c r="S484" s="3"/>
      <c r="T484" s="3"/>
    </row>
    <row r="485" spans="17:20" ht="15.75" customHeight="1" x14ac:dyDescent="0.25">
      <c r="Q485" s="3"/>
      <c r="S485" s="3"/>
      <c r="T485" s="3"/>
    </row>
    <row r="486" spans="17:20" ht="15.75" customHeight="1" x14ac:dyDescent="0.25">
      <c r="Q486" s="3"/>
      <c r="S486" s="3"/>
      <c r="T486" s="3"/>
    </row>
    <row r="487" spans="17:20" ht="15.75" customHeight="1" x14ac:dyDescent="0.25">
      <c r="Q487" s="3"/>
      <c r="S487" s="3"/>
      <c r="T487" s="3"/>
    </row>
    <row r="488" spans="17:20" ht="15.75" customHeight="1" x14ac:dyDescent="0.25">
      <c r="Q488" s="3"/>
      <c r="S488" s="3"/>
      <c r="T488" s="3"/>
    </row>
    <row r="489" spans="17:20" ht="15.75" customHeight="1" x14ac:dyDescent="0.25">
      <c r="Q489" s="3"/>
      <c r="S489" s="3"/>
      <c r="T489" s="3"/>
    </row>
    <row r="490" spans="17:20" ht="15.75" customHeight="1" x14ac:dyDescent="0.25">
      <c r="Q490" s="3"/>
      <c r="S490" s="3"/>
      <c r="T490" s="3"/>
    </row>
    <row r="491" spans="17:20" ht="15.75" customHeight="1" x14ac:dyDescent="0.25">
      <c r="Q491" s="3"/>
      <c r="S491" s="3"/>
      <c r="T491" s="3"/>
    </row>
    <row r="492" spans="17:20" ht="15.75" customHeight="1" x14ac:dyDescent="0.25">
      <c r="Q492" s="3"/>
      <c r="S492" s="3"/>
      <c r="T492" s="3"/>
    </row>
    <row r="493" spans="17:20" ht="15.75" customHeight="1" x14ac:dyDescent="0.25">
      <c r="Q493" s="3"/>
      <c r="S493" s="3"/>
      <c r="T493" s="3"/>
    </row>
    <row r="494" spans="17:20" ht="15.75" customHeight="1" x14ac:dyDescent="0.25">
      <c r="Q494" s="3"/>
      <c r="S494" s="3"/>
      <c r="T494" s="3"/>
    </row>
    <row r="495" spans="17:20" ht="15.75" customHeight="1" x14ac:dyDescent="0.25">
      <c r="Q495" s="3"/>
      <c r="S495" s="3"/>
      <c r="T495" s="3"/>
    </row>
    <row r="496" spans="17:20" ht="15.75" customHeight="1" x14ac:dyDescent="0.25">
      <c r="Q496" s="3"/>
      <c r="S496" s="3"/>
      <c r="T496" s="3"/>
    </row>
    <row r="497" spans="17:20" ht="15.75" customHeight="1" x14ac:dyDescent="0.25">
      <c r="Q497" s="3"/>
      <c r="S497" s="3"/>
      <c r="T497" s="3"/>
    </row>
    <row r="498" spans="17:20" ht="15.75" customHeight="1" x14ac:dyDescent="0.25">
      <c r="Q498" s="3"/>
      <c r="S498" s="3"/>
      <c r="T498" s="3"/>
    </row>
    <row r="499" spans="17:20" ht="15.75" customHeight="1" x14ac:dyDescent="0.25">
      <c r="Q499" s="3"/>
      <c r="S499" s="3"/>
      <c r="T499" s="3"/>
    </row>
    <row r="500" spans="17:20" ht="15.75" customHeight="1" x14ac:dyDescent="0.25">
      <c r="Q500" s="3"/>
      <c r="S500" s="3"/>
      <c r="T500" s="3"/>
    </row>
    <row r="501" spans="17:20" ht="15.75" customHeight="1" x14ac:dyDescent="0.25">
      <c r="Q501" s="3"/>
      <c r="S501" s="3"/>
      <c r="T501" s="3"/>
    </row>
    <row r="502" spans="17:20" ht="15.75" customHeight="1" x14ac:dyDescent="0.25">
      <c r="Q502" s="3"/>
      <c r="S502" s="3"/>
      <c r="T502" s="3"/>
    </row>
    <row r="503" spans="17:20" ht="15.75" customHeight="1" x14ac:dyDescent="0.25">
      <c r="Q503" s="3"/>
      <c r="S503" s="3"/>
      <c r="T503" s="3"/>
    </row>
    <row r="504" spans="17:20" ht="15.75" customHeight="1" x14ac:dyDescent="0.25">
      <c r="Q504" s="3"/>
      <c r="S504" s="3"/>
      <c r="T504" s="3"/>
    </row>
    <row r="505" spans="17:20" ht="15.75" customHeight="1" x14ac:dyDescent="0.25">
      <c r="Q505" s="3"/>
      <c r="S505" s="3"/>
      <c r="T505" s="3"/>
    </row>
    <row r="506" spans="17:20" ht="15.75" customHeight="1" x14ac:dyDescent="0.25">
      <c r="Q506" s="3"/>
      <c r="S506" s="3"/>
      <c r="T506" s="3"/>
    </row>
    <row r="507" spans="17:20" ht="15.75" customHeight="1" x14ac:dyDescent="0.25">
      <c r="Q507" s="3"/>
      <c r="S507" s="3"/>
      <c r="T507" s="3"/>
    </row>
    <row r="508" spans="17:20" ht="15.75" customHeight="1" x14ac:dyDescent="0.25">
      <c r="Q508" s="3"/>
      <c r="S508" s="3"/>
      <c r="T508" s="3"/>
    </row>
    <row r="509" spans="17:20" ht="15.75" customHeight="1" x14ac:dyDescent="0.25">
      <c r="Q509" s="3"/>
      <c r="S509" s="3"/>
      <c r="T509" s="3"/>
    </row>
    <row r="510" spans="17:20" ht="15.75" customHeight="1" x14ac:dyDescent="0.25">
      <c r="Q510" s="3"/>
      <c r="S510" s="3"/>
      <c r="T510" s="3"/>
    </row>
    <row r="511" spans="17:20" ht="15.75" customHeight="1" x14ac:dyDescent="0.25">
      <c r="Q511" s="3"/>
      <c r="S511" s="3"/>
      <c r="T511" s="3"/>
    </row>
    <row r="512" spans="17:20" ht="15.75" customHeight="1" x14ac:dyDescent="0.25">
      <c r="Q512" s="3"/>
      <c r="S512" s="3"/>
      <c r="T512" s="3"/>
    </row>
    <row r="513" spans="17:20" ht="15.75" customHeight="1" x14ac:dyDescent="0.25">
      <c r="Q513" s="3"/>
      <c r="S513" s="3"/>
      <c r="T513" s="3"/>
    </row>
    <row r="514" spans="17:20" ht="15.75" customHeight="1" x14ac:dyDescent="0.25">
      <c r="Q514" s="3"/>
      <c r="S514" s="3"/>
      <c r="T514" s="3"/>
    </row>
    <row r="515" spans="17:20" ht="15.75" customHeight="1" x14ac:dyDescent="0.25">
      <c r="Q515" s="3"/>
      <c r="S515" s="3"/>
      <c r="T515" s="3"/>
    </row>
    <row r="516" spans="17:20" ht="15.75" customHeight="1" x14ac:dyDescent="0.25">
      <c r="Q516" s="3"/>
      <c r="S516" s="3"/>
      <c r="T516" s="3"/>
    </row>
    <row r="517" spans="17:20" ht="15.75" customHeight="1" x14ac:dyDescent="0.25">
      <c r="Q517" s="3"/>
      <c r="S517" s="3"/>
      <c r="T517" s="3"/>
    </row>
    <row r="518" spans="17:20" ht="15.75" customHeight="1" x14ac:dyDescent="0.25">
      <c r="Q518" s="3"/>
      <c r="S518" s="3"/>
      <c r="T518" s="3"/>
    </row>
    <row r="519" spans="17:20" ht="15.75" customHeight="1" x14ac:dyDescent="0.25">
      <c r="Q519" s="3"/>
      <c r="S519" s="3"/>
      <c r="T519" s="3"/>
    </row>
    <row r="520" spans="17:20" ht="15.75" customHeight="1" x14ac:dyDescent="0.25">
      <c r="Q520" s="3"/>
      <c r="S520" s="3"/>
      <c r="T520" s="3"/>
    </row>
    <row r="521" spans="17:20" ht="15.75" customHeight="1" x14ac:dyDescent="0.25">
      <c r="Q521" s="3"/>
      <c r="S521" s="3"/>
      <c r="T521" s="3"/>
    </row>
    <row r="522" spans="17:20" ht="15.75" customHeight="1" x14ac:dyDescent="0.25">
      <c r="Q522" s="3"/>
      <c r="S522" s="3"/>
      <c r="T522" s="3"/>
    </row>
    <row r="523" spans="17:20" ht="15.75" customHeight="1" x14ac:dyDescent="0.25">
      <c r="Q523" s="3"/>
      <c r="S523" s="3"/>
      <c r="T523" s="3"/>
    </row>
    <row r="524" spans="17:20" ht="15.75" customHeight="1" x14ac:dyDescent="0.25">
      <c r="Q524" s="3"/>
      <c r="S524" s="3"/>
      <c r="T524" s="3"/>
    </row>
    <row r="525" spans="17:20" ht="15.75" customHeight="1" x14ac:dyDescent="0.25">
      <c r="Q525" s="3"/>
      <c r="S525" s="3"/>
      <c r="T525" s="3"/>
    </row>
    <row r="526" spans="17:20" ht="15.75" customHeight="1" x14ac:dyDescent="0.25">
      <c r="Q526" s="3"/>
      <c r="S526" s="3"/>
      <c r="T526" s="3"/>
    </row>
    <row r="527" spans="17:20" ht="15.75" customHeight="1" x14ac:dyDescent="0.25">
      <c r="Q527" s="3"/>
      <c r="S527" s="3"/>
      <c r="T527" s="3"/>
    </row>
    <row r="528" spans="17:20" ht="15.75" customHeight="1" x14ac:dyDescent="0.25">
      <c r="Q528" s="3"/>
      <c r="S528" s="3"/>
      <c r="T528" s="3"/>
    </row>
    <row r="529" spans="17:20" ht="15.75" customHeight="1" x14ac:dyDescent="0.25">
      <c r="Q529" s="3"/>
      <c r="S529" s="3"/>
      <c r="T529" s="3"/>
    </row>
    <row r="530" spans="17:20" ht="15.75" customHeight="1" x14ac:dyDescent="0.25">
      <c r="Q530" s="3"/>
      <c r="S530" s="3"/>
      <c r="T530" s="3"/>
    </row>
    <row r="531" spans="17:20" ht="15.75" customHeight="1" x14ac:dyDescent="0.25">
      <c r="Q531" s="3"/>
      <c r="S531" s="3"/>
      <c r="T531" s="3"/>
    </row>
    <row r="532" spans="17:20" ht="15.75" customHeight="1" x14ac:dyDescent="0.25">
      <c r="Q532" s="3"/>
      <c r="S532" s="3"/>
      <c r="T532" s="3"/>
    </row>
    <row r="533" spans="17:20" ht="15.75" customHeight="1" x14ac:dyDescent="0.25">
      <c r="Q533" s="3"/>
      <c r="S533" s="3"/>
      <c r="T533" s="3"/>
    </row>
    <row r="534" spans="17:20" ht="15.75" customHeight="1" x14ac:dyDescent="0.25">
      <c r="Q534" s="3"/>
      <c r="S534" s="3"/>
      <c r="T534" s="3"/>
    </row>
    <row r="535" spans="17:20" ht="15.75" customHeight="1" x14ac:dyDescent="0.25">
      <c r="Q535" s="3"/>
      <c r="S535" s="3"/>
      <c r="T535" s="3"/>
    </row>
    <row r="536" spans="17:20" ht="15.75" customHeight="1" x14ac:dyDescent="0.25">
      <c r="Q536" s="3"/>
      <c r="S536" s="3"/>
      <c r="T536" s="3"/>
    </row>
    <row r="537" spans="17:20" ht="15.75" customHeight="1" x14ac:dyDescent="0.25">
      <c r="Q537" s="3"/>
      <c r="S537" s="3"/>
      <c r="T537" s="3"/>
    </row>
    <row r="538" spans="17:20" ht="15.75" customHeight="1" x14ac:dyDescent="0.25">
      <c r="Q538" s="3"/>
      <c r="S538" s="3"/>
      <c r="T538" s="3"/>
    </row>
    <row r="539" spans="17:20" ht="15.75" customHeight="1" x14ac:dyDescent="0.25">
      <c r="Q539" s="3"/>
      <c r="S539" s="3"/>
      <c r="T539" s="3"/>
    </row>
    <row r="540" spans="17:20" ht="15.75" customHeight="1" x14ac:dyDescent="0.25">
      <c r="Q540" s="3"/>
      <c r="S540" s="3"/>
      <c r="T540" s="3"/>
    </row>
    <row r="541" spans="17:20" ht="15.75" customHeight="1" x14ac:dyDescent="0.25">
      <c r="Q541" s="3"/>
      <c r="S541" s="3"/>
      <c r="T541" s="3"/>
    </row>
    <row r="542" spans="17:20" ht="15.75" customHeight="1" x14ac:dyDescent="0.25">
      <c r="Q542" s="3"/>
      <c r="S542" s="3"/>
      <c r="T542" s="3"/>
    </row>
    <row r="543" spans="17:20" ht="15.75" customHeight="1" x14ac:dyDescent="0.25">
      <c r="Q543" s="3"/>
      <c r="S543" s="3"/>
      <c r="T543" s="3"/>
    </row>
    <row r="544" spans="17:20" ht="15.75" customHeight="1" x14ac:dyDescent="0.25">
      <c r="Q544" s="3"/>
      <c r="S544" s="3"/>
      <c r="T544" s="3"/>
    </row>
    <row r="545" spans="17:20" ht="15.75" customHeight="1" x14ac:dyDescent="0.25">
      <c r="Q545" s="3"/>
      <c r="S545" s="3"/>
      <c r="T545" s="3"/>
    </row>
    <row r="546" spans="17:20" ht="15.75" customHeight="1" x14ac:dyDescent="0.25">
      <c r="Q546" s="3"/>
      <c r="S546" s="3"/>
      <c r="T546" s="3"/>
    </row>
    <row r="547" spans="17:20" ht="15.75" customHeight="1" x14ac:dyDescent="0.25">
      <c r="Q547" s="3"/>
      <c r="S547" s="3"/>
      <c r="T547" s="3"/>
    </row>
    <row r="548" spans="17:20" ht="15.75" customHeight="1" x14ac:dyDescent="0.25">
      <c r="Q548" s="3"/>
      <c r="S548" s="3"/>
      <c r="T548" s="3"/>
    </row>
    <row r="549" spans="17:20" ht="15.75" customHeight="1" x14ac:dyDescent="0.25">
      <c r="Q549" s="3"/>
      <c r="S549" s="3"/>
      <c r="T549" s="3"/>
    </row>
    <row r="550" spans="17:20" ht="15.75" customHeight="1" x14ac:dyDescent="0.25">
      <c r="Q550" s="3"/>
      <c r="S550" s="3"/>
      <c r="T550" s="3"/>
    </row>
    <row r="551" spans="17:20" ht="15.75" customHeight="1" x14ac:dyDescent="0.25">
      <c r="Q551" s="3"/>
      <c r="S551" s="3"/>
      <c r="T551" s="3"/>
    </row>
    <row r="552" spans="17:20" ht="15.75" customHeight="1" x14ac:dyDescent="0.25">
      <c r="Q552" s="3"/>
      <c r="S552" s="3"/>
      <c r="T552" s="3"/>
    </row>
    <row r="553" spans="17:20" ht="15.75" customHeight="1" x14ac:dyDescent="0.25">
      <c r="Q553" s="3"/>
      <c r="S553" s="3"/>
      <c r="T553" s="3"/>
    </row>
    <row r="554" spans="17:20" ht="15.75" customHeight="1" x14ac:dyDescent="0.25">
      <c r="Q554" s="3"/>
      <c r="S554" s="3"/>
      <c r="T554" s="3"/>
    </row>
    <row r="555" spans="17:20" ht="15.75" customHeight="1" x14ac:dyDescent="0.25">
      <c r="Q555" s="3"/>
      <c r="S555" s="3"/>
      <c r="T555" s="3"/>
    </row>
    <row r="556" spans="17:20" ht="15.75" customHeight="1" x14ac:dyDescent="0.25">
      <c r="Q556" s="3"/>
      <c r="S556" s="3"/>
      <c r="T556" s="3"/>
    </row>
    <row r="557" spans="17:20" ht="15.75" customHeight="1" x14ac:dyDescent="0.25">
      <c r="Q557" s="3"/>
      <c r="S557" s="3"/>
      <c r="T557" s="3"/>
    </row>
    <row r="558" spans="17:20" ht="15.75" customHeight="1" x14ac:dyDescent="0.25">
      <c r="Q558" s="3"/>
      <c r="S558" s="3"/>
      <c r="T558" s="3"/>
    </row>
    <row r="559" spans="17:20" ht="15.75" customHeight="1" x14ac:dyDescent="0.25">
      <c r="Q559" s="3"/>
      <c r="S559" s="3"/>
      <c r="T559" s="3"/>
    </row>
    <row r="560" spans="17:20" ht="15.75" customHeight="1" x14ac:dyDescent="0.25">
      <c r="Q560" s="3"/>
      <c r="S560" s="3"/>
      <c r="T560" s="3"/>
    </row>
    <row r="561" spans="17:20" ht="15.75" customHeight="1" x14ac:dyDescent="0.25">
      <c r="Q561" s="3"/>
      <c r="S561" s="3"/>
      <c r="T561" s="3"/>
    </row>
    <row r="562" spans="17:20" ht="15.75" customHeight="1" x14ac:dyDescent="0.25">
      <c r="Q562" s="3"/>
      <c r="S562" s="3"/>
      <c r="T562" s="3"/>
    </row>
    <row r="563" spans="17:20" ht="15.75" customHeight="1" x14ac:dyDescent="0.25">
      <c r="Q563" s="3"/>
      <c r="S563" s="3"/>
      <c r="T563" s="3"/>
    </row>
    <row r="564" spans="17:20" ht="15.75" customHeight="1" x14ac:dyDescent="0.25">
      <c r="Q564" s="3"/>
      <c r="S564" s="3"/>
      <c r="T564" s="3"/>
    </row>
    <row r="565" spans="17:20" ht="15.75" customHeight="1" x14ac:dyDescent="0.25">
      <c r="Q565" s="3"/>
      <c r="S565" s="3"/>
      <c r="T565" s="3"/>
    </row>
    <row r="566" spans="17:20" ht="15.75" customHeight="1" x14ac:dyDescent="0.25">
      <c r="Q566" s="3"/>
      <c r="S566" s="3"/>
      <c r="T566" s="3"/>
    </row>
    <row r="567" spans="17:20" ht="15.75" customHeight="1" x14ac:dyDescent="0.25">
      <c r="Q567" s="3"/>
      <c r="S567" s="3"/>
      <c r="T567" s="3"/>
    </row>
    <row r="568" spans="17:20" ht="15.75" customHeight="1" x14ac:dyDescent="0.25">
      <c r="Q568" s="3"/>
      <c r="S568" s="3"/>
      <c r="T568" s="3"/>
    </row>
    <row r="569" spans="17:20" ht="15.75" customHeight="1" x14ac:dyDescent="0.25">
      <c r="Q569" s="3"/>
      <c r="S569" s="3"/>
      <c r="T569" s="3"/>
    </row>
    <row r="570" spans="17:20" ht="15.75" customHeight="1" x14ac:dyDescent="0.25">
      <c r="Q570" s="3"/>
      <c r="S570" s="3"/>
      <c r="T570" s="3"/>
    </row>
    <row r="571" spans="17:20" ht="15.75" customHeight="1" x14ac:dyDescent="0.25">
      <c r="Q571" s="3"/>
      <c r="S571" s="3"/>
      <c r="T571" s="3"/>
    </row>
    <row r="572" spans="17:20" ht="15.75" customHeight="1" x14ac:dyDescent="0.25">
      <c r="Q572" s="3"/>
      <c r="S572" s="3"/>
      <c r="T572" s="3"/>
    </row>
    <row r="573" spans="17:20" ht="15.75" customHeight="1" x14ac:dyDescent="0.25">
      <c r="Q573" s="3"/>
      <c r="S573" s="3"/>
      <c r="T573" s="3"/>
    </row>
    <row r="574" spans="17:20" ht="15.75" customHeight="1" x14ac:dyDescent="0.25">
      <c r="Q574" s="3"/>
      <c r="S574" s="3"/>
      <c r="T574" s="3"/>
    </row>
    <row r="575" spans="17:20" ht="15.75" customHeight="1" x14ac:dyDescent="0.25">
      <c r="Q575" s="3"/>
      <c r="S575" s="3"/>
      <c r="T575" s="3"/>
    </row>
    <row r="576" spans="17:20" ht="15.75" customHeight="1" x14ac:dyDescent="0.25">
      <c r="Q576" s="3"/>
      <c r="S576" s="3"/>
      <c r="T576" s="3"/>
    </row>
    <row r="577" spans="17:20" ht="15.75" customHeight="1" x14ac:dyDescent="0.25">
      <c r="Q577" s="3"/>
      <c r="S577" s="3"/>
      <c r="T577" s="3"/>
    </row>
    <row r="578" spans="17:20" ht="15.75" customHeight="1" x14ac:dyDescent="0.25">
      <c r="Q578" s="3"/>
      <c r="S578" s="3"/>
      <c r="T578" s="3"/>
    </row>
    <row r="579" spans="17:20" ht="15.75" customHeight="1" x14ac:dyDescent="0.25">
      <c r="Q579" s="3"/>
      <c r="S579" s="3"/>
      <c r="T579" s="3"/>
    </row>
    <row r="580" spans="17:20" ht="15.75" customHeight="1" x14ac:dyDescent="0.25">
      <c r="Q580" s="3"/>
      <c r="S580" s="3"/>
      <c r="T580" s="3"/>
    </row>
    <row r="581" spans="17:20" ht="15.75" customHeight="1" x14ac:dyDescent="0.25">
      <c r="Q581" s="3"/>
      <c r="S581" s="3"/>
      <c r="T581" s="3"/>
    </row>
    <row r="582" spans="17:20" ht="15.75" customHeight="1" x14ac:dyDescent="0.25">
      <c r="Q582" s="3"/>
      <c r="S582" s="3"/>
      <c r="T582" s="3"/>
    </row>
    <row r="583" spans="17:20" ht="15.75" customHeight="1" x14ac:dyDescent="0.25">
      <c r="Q583" s="3"/>
      <c r="S583" s="3"/>
      <c r="T583" s="3"/>
    </row>
    <row r="584" spans="17:20" ht="15.75" customHeight="1" x14ac:dyDescent="0.25">
      <c r="Q584" s="3"/>
      <c r="S584" s="3"/>
      <c r="T584" s="3"/>
    </row>
    <row r="585" spans="17:20" ht="15.75" customHeight="1" x14ac:dyDescent="0.25">
      <c r="Q585" s="3"/>
      <c r="S585" s="3"/>
      <c r="T585" s="3"/>
    </row>
    <row r="586" spans="17:20" ht="15.75" customHeight="1" x14ac:dyDescent="0.25">
      <c r="Q586" s="3"/>
      <c r="S586" s="3"/>
      <c r="T586" s="3"/>
    </row>
    <row r="587" spans="17:20" ht="15.75" customHeight="1" x14ac:dyDescent="0.25">
      <c r="Q587" s="3"/>
      <c r="S587" s="3"/>
      <c r="T587" s="3"/>
    </row>
    <row r="588" spans="17:20" ht="15.75" customHeight="1" x14ac:dyDescent="0.25">
      <c r="Q588" s="3"/>
      <c r="S588" s="3"/>
      <c r="T588" s="3"/>
    </row>
    <row r="589" spans="17:20" ht="15.75" customHeight="1" x14ac:dyDescent="0.25">
      <c r="Q589" s="3"/>
      <c r="S589" s="3"/>
      <c r="T589" s="3"/>
    </row>
    <row r="590" spans="17:20" ht="15.75" customHeight="1" x14ac:dyDescent="0.25">
      <c r="Q590" s="3"/>
      <c r="S590" s="3"/>
      <c r="T590" s="3"/>
    </row>
    <row r="591" spans="17:20" ht="15.75" customHeight="1" x14ac:dyDescent="0.25">
      <c r="Q591" s="3"/>
      <c r="S591" s="3"/>
      <c r="T591" s="3"/>
    </row>
    <row r="592" spans="17:20" ht="15.75" customHeight="1" x14ac:dyDescent="0.25">
      <c r="Q592" s="3"/>
      <c r="S592" s="3"/>
      <c r="T592" s="3"/>
    </row>
    <row r="593" spans="17:20" ht="15.75" customHeight="1" x14ac:dyDescent="0.25">
      <c r="Q593" s="3"/>
      <c r="S593" s="3"/>
      <c r="T593" s="3"/>
    </row>
    <row r="594" spans="17:20" ht="15.75" customHeight="1" x14ac:dyDescent="0.25">
      <c r="Q594" s="3"/>
      <c r="S594" s="3"/>
      <c r="T594" s="3"/>
    </row>
    <row r="595" spans="17:20" ht="15.75" customHeight="1" x14ac:dyDescent="0.25">
      <c r="Q595" s="3"/>
      <c r="S595" s="3"/>
      <c r="T595" s="3"/>
    </row>
    <row r="596" spans="17:20" ht="15.75" customHeight="1" x14ac:dyDescent="0.25">
      <c r="Q596" s="3"/>
      <c r="S596" s="3"/>
      <c r="T596" s="3"/>
    </row>
    <row r="597" spans="17:20" ht="15.75" customHeight="1" x14ac:dyDescent="0.25">
      <c r="Q597" s="3"/>
      <c r="S597" s="3"/>
      <c r="T597" s="3"/>
    </row>
    <row r="598" spans="17:20" ht="15.75" customHeight="1" x14ac:dyDescent="0.25">
      <c r="Q598" s="3"/>
      <c r="S598" s="3"/>
      <c r="T598" s="3"/>
    </row>
    <row r="599" spans="17:20" ht="15.75" customHeight="1" x14ac:dyDescent="0.25">
      <c r="Q599" s="3"/>
      <c r="S599" s="3"/>
      <c r="T599" s="3"/>
    </row>
    <row r="600" spans="17:20" ht="15.75" customHeight="1" x14ac:dyDescent="0.25">
      <c r="Q600" s="3"/>
      <c r="S600" s="3"/>
      <c r="T600" s="3"/>
    </row>
    <row r="601" spans="17:20" ht="15.75" customHeight="1" x14ac:dyDescent="0.25">
      <c r="Q601" s="3"/>
      <c r="S601" s="3"/>
      <c r="T601" s="3"/>
    </row>
    <row r="602" spans="17:20" ht="15.75" customHeight="1" x14ac:dyDescent="0.25">
      <c r="Q602" s="3"/>
      <c r="S602" s="3"/>
      <c r="T602" s="3"/>
    </row>
    <row r="603" spans="17:20" ht="15.75" customHeight="1" x14ac:dyDescent="0.25">
      <c r="Q603" s="3"/>
      <c r="S603" s="3"/>
      <c r="T603" s="3"/>
    </row>
    <row r="604" spans="17:20" ht="15.75" customHeight="1" x14ac:dyDescent="0.25">
      <c r="Q604" s="3"/>
      <c r="S604" s="3"/>
      <c r="T604" s="3"/>
    </row>
    <row r="605" spans="17:20" ht="15.75" customHeight="1" x14ac:dyDescent="0.25">
      <c r="Q605" s="3"/>
      <c r="S605" s="3"/>
      <c r="T605" s="3"/>
    </row>
    <row r="606" spans="17:20" ht="15.75" customHeight="1" x14ac:dyDescent="0.25">
      <c r="Q606" s="3"/>
      <c r="S606" s="3"/>
      <c r="T606" s="3"/>
    </row>
    <row r="607" spans="17:20" ht="15.75" customHeight="1" x14ac:dyDescent="0.25">
      <c r="Q607" s="3"/>
      <c r="S607" s="3"/>
      <c r="T607" s="3"/>
    </row>
    <row r="608" spans="17:20" ht="15.75" customHeight="1" x14ac:dyDescent="0.25">
      <c r="Q608" s="3"/>
      <c r="S608" s="3"/>
      <c r="T608" s="3"/>
    </row>
    <row r="609" spans="17:20" ht="15.75" customHeight="1" x14ac:dyDescent="0.25">
      <c r="Q609" s="3"/>
      <c r="S609" s="3"/>
      <c r="T609" s="3"/>
    </row>
    <row r="610" spans="17:20" ht="15.75" customHeight="1" x14ac:dyDescent="0.25">
      <c r="Q610" s="3"/>
      <c r="S610" s="3"/>
      <c r="T610" s="3"/>
    </row>
    <row r="611" spans="17:20" ht="15.75" customHeight="1" x14ac:dyDescent="0.25">
      <c r="Q611" s="3"/>
      <c r="S611" s="3"/>
      <c r="T611" s="3"/>
    </row>
    <row r="612" spans="17:20" ht="15.75" customHeight="1" x14ac:dyDescent="0.25">
      <c r="Q612" s="3"/>
      <c r="S612" s="3"/>
      <c r="T612" s="3"/>
    </row>
    <row r="613" spans="17:20" ht="15.75" customHeight="1" x14ac:dyDescent="0.25">
      <c r="Q613" s="3"/>
      <c r="S613" s="3"/>
      <c r="T613" s="3"/>
    </row>
    <row r="614" spans="17:20" ht="15.75" customHeight="1" x14ac:dyDescent="0.25">
      <c r="Q614" s="3"/>
      <c r="S614" s="3"/>
      <c r="T614" s="3"/>
    </row>
    <row r="615" spans="17:20" ht="15.75" customHeight="1" x14ac:dyDescent="0.25">
      <c r="Q615" s="3"/>
      <c r="S615" s="3"/>
      <c r="T615" s="3"/>
    </row>
    <row r="616" spans="17:20" ht="15.75" customHeight="1" x14ac:dyDescent="0.25">
      <c r="Q616" s="3"/>
      <c r="S616" s="3"/>
      <c r="T616" s="3"/>
    </row>
    <row r="617" spans="17:20" ht="15.75" customHeight="1" x14ac:dyDescent="0.25">
      <c r="Q617" s="3"/>
      <c r="S617" s="3"/>
      <c r="T617" s="3"/>
    </row>
    <row r="618" spans="17:20" ht="15.75" customHeight="1" x14ac:dyDescent="0.25">
      <c r="Q618" s="3"/>
      <c r="S618" s="3"/>
      <c r="T618" s="3"/>
    </row>
    <row r="619" spans="17:20" ht="15.75" customHeight="1" x14ac:dyDescent="0.25">
      <c r="Q619" s="3"/>
      <c r="S619" s="3"/>
      <c r="T619" s="3"/>
    </row>
    <row r="620" spans="17:20" ht="15.75" customHeight="1" x14ac:dyDescent="0.25">
      <c r="Q620" s="3"/>
      <c r="S620" s="3"/>
      <c r="T620" s="3"/>
    </row>
    <row r="621" spans="17:20" ht="15.75" customHeight="1" x14ac:dyDescent="0.25">
      <c r="Q621" s="3"/>
      <c r="S621" s="3"/>
      <c r="T621" s="3"/>
    </row>
    <row r="622" spans="17:20" ht="15.75" customHeight="1" x14ac:dyDescent="0.25">
      <c r="Q622" s="3"/>
      <c r="S622" s="3"/>
      <c r="T622" s="3"/>
    </row>
    <row r="623" spans="17:20" ht="15.75" customHeight="1" x14ac:dyDescent="0.25">
      <c r="Q623" s="3"/>
      <c r="S623" s="3"/>
      <c r="T623" s="3"/>
    </row>
    <row r="624" spans="17:20" ht="15.75" customHeight="1" x14ac:dyDescent="0.25">
      <c r="Q624" s="3"/>
      <c r="S624" s="3"/>
      <c r="T624" s="3"/>
    </row>
    <row r="625" spans="17:20" ht="15.75" customHeight="1" x14ac:dyDescent="0.25">
      <c r="Q625" s="3"/>
      <c r="S625" s="3"/>
      <c r="T625" s="3"/>
    </row>
    <row r="626" spans="17:20" ht="15.75" customHeight="1" x14ac:dyDescent="0.25">
      <c r="Q626" s="3"/>
      <c r="S626" s="3"/>
      <c r="T626" s="3"/>
    </row>
    <row r="627" spans="17:20" ht="15.75" customHeight="1" x14ac:dyDescent="0.25">
      <c r="Q627" s="3"/>
      <c r="S627" s="3"/>
      <c r="T627" s="3"/>
    </row>
    <row r="628" spans="17:20" ht="15.75" customHeight="1" x14ac:dyDescent="0.25">
      <c r="Q628" s="3"/>
      <c r="S628" s="3"/>
      <c r="T628" s="3"/>
    </row>
    <row r="629" spans="17:20" ht="15.75" customHeight="1" x14ac:dyDescent="0.25">
      <c r="Q629" s="3"/>
      <c r="S629" s="3"/>
      <c r="T629" s="3"/>
    </row>
    <row r="630" spans="17:20" ht="15.75" customHeight="1" x14ac:dyDescent="0.25">
      <c r="Q630" s="3"/>
      <c r="S630" s="3"/>
      <c r="T630" s="3"/>
    </row>
    <row r="631" spans="17:20" ht="15.75" customHeight="1" x14ac:dyDescent="0.25">
      <c r="Q631" s="3"/>
      <c r="S631" s="3"/>
      <c r="T631" s="3"/>
    </row>
    <row r="632" spans="17:20" ht="15.75" customHeight="1" x14ac:dyDescent="0.25">
      <c r="Q632" s="3"/>
      <c r="S632" s="3"/>
      <c r="T632" s="3"/>
    </row>
    <row r="633" spans="17:20" ht="15.75" customHeight="1" x14ac:dyDescent="0.25">
      <c r="Q633" s="3"/>
      <c r="S633" s="3"/>
      <c r="T633" s="3"/>
    </row>
    <row r="634" spans="17:20" ht="15.75" customHeight="1" x14ac:dyDescent="0.25">
      <c r="Q634" s="3"/>
      <c r="S634" s="3"/>
      <c r="T634" s="3"/>
    </row>
    <row r="635" spans="17:20" ht="15.75" customHeight="1" x14ac:dyDescent="0.25">
      <c r="Q635" s="3"/>
      <c r="S635" s="3"/>
      <c r="T635" s="3"/>
    </row>
    <row r="636" spans="17:20" ht="15.75" customHeight="1" x14ac:dyDescent="0.25">
      <c r="Q636" s="3"/>
      <c r="S636" s="3"/>
      <c r="T636" s="3"/>
    </row>
    <row r="637" spans="17:20" ht="15.75" customHeight="1" x14ac:dyDescent="0.25">
      <c r="Q637" s="3"/>
      <c r="S637" s="3"/>
      <c r="T637" s="3"/>
    </row>
    <row r="638" spans="17:20" ht="15.75" customHeight="1" x14ac:dyDescent="0.25">
      <c r="Q638" s="3"/>
      <c r="S638" s="3"/>
      <c r="T638" s="3"/>
    </row>
    <row r="639" spans="17:20" ht="15.75" customHeight="1" x14ac:dyDescent="0.25">
      <c r="Q639" s="3"/>
      <c r="S639" s="3"/>
      <c r="T639" s="3"/>
    </row>
    <row r="640" spans="17:20" ht="15.75" customHeight="1" x14ac:dyDescent="0.25">
      <c r="Q640" s="3"/>
      <c r="S640" s="3"/>
      <c r="T640" s="3"/>
    </row>
    <row r="641" spans="17:20" ht="15.75" customHeight="1" x14ac:dyDescent="0.25">
      <c r="Q641" s="3"/>
      <c r="S641" s="3"/>
      <c r="T641" s="3"/>
    </row>
    <row r="642" spans="17:20" ht="15.75" customHeight="1" x14ac:dyDescent="0.25">
      <c r="Q642" s="3"/>
      <c r="S642" s="3"/>
      <c r="T642" s="3"/>
    </row>
    <row r="643" spans="17:20" ht="15.75" customHeight="1" x14ac:dyDescent="0.25">
      <c r="Q643" s="3"/>
      <c r="S643" s="3"/>
      <c r="T643" s="3"/>
    </row>
    <row r="644" spans="17:20" ht="15.75" customHeight="1" x14ac:dyDescent="0.25">
      <c r="Q644" s="3"/>
      <c r="S644" s="3"/>
      <c r="T644" s="3"/>
    </row>
    <row r="645" spans="17:20" ht="15.75" customHeight="1" x14ac:dyDescent="0.25">
      <c r="Q645" s="3"/>
      <c r="S645" s="3"/>
      <c r="T645" s="3"/>
    </row>
    <row r="646" spans="17:20" ht="15.75" customHeight="1" x14ac:dyDescent="0.25">
      <c r="Q646" s="3"/>
      <c r="S646" s="3"/>
      <c r="T646" s="3"/>
    </row>
    <row r="647" spans="17:20" ht="15.75" customHeight="1" x14ac:dyDescent="0.25">
      <c r="Q647" s="3"/>
      <c r="S647" s="3"/>
      <c r="T647" s="3"/>
    </row>
    <row r="648" spans="17:20" ht="15.75" customHeight="1" x14ac:dyDescent="0.25">
      <c r="Q648" s="3"/>
      <c r="S648" s="3"/>
      <c r="T648" s="3"/>
    </row>
    <row r="649" spans="17:20" ht="15.75" customHeight="1" x14ac:dyDescent="0.25">
      <c r="Q649" s="3"/>
      <c r="S649" s="3"/>
      <c r="T649" s="3"/>
    </row>
    <row r="650" spans="17:20" ht="15.75" customHeight="1" x14ac:dyDescent="0.25">
      <c r="Q650" s="3"/>
      <c r="S650" s="3"/>
      <c r="T650" s="3"/>
    </row>
    <row r="651" spans="17:20" ht="15.75" customHeight="1" x14ac:dyDescent="0.25">
      <c r="Q651" s="3"/>
      <c r="S651" s="3"/>
      <c r="T651" s="3"/>
    </row>
    <row r="652" spans="17:20" ht="15.75" customHeight="1" x14ac:dyDescent="0.25">
      <c r="Q652" s="3"/>
      <c r="S652" s="3"/>
      <c r="T652" s="3"/>
    </row>
    <row r="653" spans="17:20" ht="15.75" customHeight="1" x14ac:dyDescent="0.25">
      <c r="Q653" s="3"/>
      <c r="S653" s="3"/>
      <c r="T653" s="3"/>
    </row>
    <row r="654" spans="17:20" ht="15.75" customHeight="1" x14ac:dyDescent="0.25">
      <c r="Q654" s="3"/>
      <c r="S654" s="3"/>
      <c r="T654" s="3"/>
    </row>
    <row r="655" spans="17:20" ht="15.75" customHeight="1" x14ac:dyDescent="0.25">
      <c r="Q655" s="3"/>
      <c r="S655" s="3"/>
      <c r="T655" s="3"/>
    </row>
    <row r="656" spans="17:20" ht="15.75" customHeight="1" x14ac:dyDescent="0.25">
      <c r="Q656" s="3"/>
      <c r="S656" s="3"/>
      <c r="T656" s="3"/>
    </row>
    <row r="657" spans="17:20" ht="15.75" customHeight="1" x14ac:dyDescent="0.25">
      <c r="Q657" s="3"/>
      <c r="S657" s="3"/>
      <c r="T657" s="3"/>
    </row>
    <row r="658" spans="17:20" ht="15.75" customHeight="1" x14ac:dyDescent="0.25">
      <c r="Q658" s="3"/>
      <c r="S658" s="3"/>
      <c r="T658" s="3"/>
    </row>
    <row r="659" spans="17:20" ht="15.75" customHeight="1" x14ac:dyDescent="0.25">
      <c r="Q659" s="3"/>
      <c r="S659" s="3"/>
      <c r="T659" s="3"/>
    </row>
    <row r="660" spans="17:20" ht="15.75" customHeight="1" x14ac:dyDescent="0.25">
      <c r="Q660" s="3"/>
      <c r="S660" s="3"/>
      <c r="T660" s="3"/>
    </row>
    <row r="661" spans="17:20" ht="15.75" customHeight="1" x14ac:dyDescent="0.25">
      <c r="Q661" s="3"/>
      <c r="S661" s="3"/>
      <c r="T661" s="3"/>
    </row>
    <row r="662" spans="17:20" ht="15.75" customHeight="1" x14ac:dyDescent="0.25">
      <c r="Q662" s="3"/>
      <c r="S662" s="3"/>
      <c r="T662" s="3"/>
    </row>
    <row r="663" spans="17:20" ht="15.75" customHeight="1" x14ac:dyDescent="0.25">
      <c r="Q663" s="3"/>
      <c r="S663" s="3"/>
      <c r="T663" s="3"/>
    </row>
    <row r="664" spans="17:20" ht="15.75" customHeight="1" x14ac:dyDescent="0.25">
      <c r="Q664" s="3"/>
      <c r="S664" s="3"/>
      <c r="T664" s="3"/>
    </row>
    <row r="665" spans="17:20" ht="15.75" customHeight="1" x14ac:dyDescent="0.25">
      <c r="Q665" s="3"/>
      <c r="S665" s="3"/>
      <c r="T665" s="3"/>
    </row>
    <row r="666" spans="17:20" ht="15.75" customHeight="1" x14ac:dyDescent="0.25">
      <c r="Q666" s="3"/>
      <c r="S666" s="3"/>
      <c r="T666" s="3"/>
    </row>
    <row r="667" spans="17:20" ht="15.75" customHeight="1" x14ac:dyDescent="0.25">
      <c r="Q667" s="3"/>
      <c r="S667" s="3"/>
      <c r="T667" s="3"/>
    </row>
    <row r="668" spans="17:20" ht="15.75" customHeight="1" x14ac:dyDescent="0.25">
      <c r="Q668" s="3"/>
      <c r="S668" s="3"/>
      <c r="T668" s="3"/>
    </row>
    <row r="669" spans="17:20" ht="15.75" customHeight="1" x14ac:dyDescent="0.25">
      <c r="Q669" s="3"/>
      <c r="S669" s="3"/>
      <c r="T669" s="3"/>
    </row>
    <row r="670" spans="17:20" ht="15.75" customHeight="1" x14ac:dyDescent="0.25">
      <c r="Q670" s="3"/>
      <c r="S670" s="3"/>
      <c r="T670" s="3"/>
    </row>
    <row r="671" spans="17:20" ht="15.75" customHeight="1" x14ac:dyDescent="0.25">
      <c r="Q671" s="3"/>
      <c r="S671" s="3"/>
      <c r="T671" s="3"/>
    </row>
    <row r="672" spans="17:20" ht="15.75" customHeight="1" x14ac:dyDescent="0.25">
      <c r="Q672" s="3"/>
      <c r="S672" s="3"/>
      <c r="T672" s="3"/>
    </row>
    <row r="673" spans="17:20" ht="15.75" customHeight="1" x14ac:dyDescent="0.25">
      <c r="Q673" s="3"/>
      <c r="S673" s="3"/>
      <c r="T673" s="3"/>
    </row>
    <row r="674" spans="17:20" ht="15.75" customHeight="1" x14ac:dyDescent="0.25">
      <c r="Q674" s="3"/>
      <c r="S674" s="3"/>
      <c r="T674" s="3"/>
    </row>
    <row r="675" spans="17:20" ht="15.75" customHeight="1" x14ac:dyDescent="0.25">
      <c r="Q675" s="3"/>
      <c r="S675" s="3"/>
      <c r="T675" s="3"/>
    </row>
    <row r="676" spans="17:20" ht="15.75" customHeight="1" x14ac:dyDescent="0.25">
      <c r="Q676" s="3"/>
      <c r="S676" s="3"/>
      <c r="T676" s="3"/>
    </row>
    <row r="677" spans="17:20" ht="15.75" customHeight="1" x14ac:dyDescent="0.25">
      <c r="Q677" s="3"/>
      <c r="S677" s="3"/>
      <c r="T677" s="3"/>
    </row>
    <row r="678" spans="17:20" ht="15.75" customHeight="1" x14ac:dyDescent="0.25">
      <c r="Q678" s="3"/>
      <c r="S678" s="3"/>
      <c r="T678" s="3"/>
    </row>
    <row r="679" spans="17:20" ht="15.75" customHeight="1" x14ac:dyDescent="0.25">
      <c r="Q679" s="3"/>
      <c r="S679" s="3"/>
      <c r="T679" s="3"/>
    </row>
    <row r="680" spans="17:20" ht="15.75" customHeight="1" x14ac:dyDescent="0.25">
      <c r="Q680" s="3"/>
      <c r="S680" s="3"/>
      <c r="T680" s="3"/>
    </row>
    <row r="681" spans="17:20" ht="15.75" customHeight="1" x14ac:dyDescent="0.25">
      <c r="Q681" s="3"/>
      <c r="S681" s="3"/>
      <c r="T681" s="3"/>
    </row>
    <row r="682" spans="17:20" ht="15.75" customHeight="1" x14ac:dyDescent="0.25">
      <c r="Q682" s="3"/>
      <c r="S682" s="3"/>
      <c r="T682" s="3"/>
    </row>
    <row r="683" spans="17:20" ht="15.75" customHeight="1" x14ac:dyDescent="0.25">
      <c r="Q683" s="3"/>
      <c r="S683" s="3"/>
      <c r="T683" s="3"/>
    </row>
    <row r="684" spans="17:20" ht="15.75" customHeight="1" x14ac:dyDescent="0.25">
      <c r="Q684" s="3"/>
      <c r="S684" s="3"/>
      <c r="T684" s="3"/>
    </row>
    <row r="685" spans="17:20" ht="15.75" customHeight="1" x14ac:dyDescent="0.25">
      <c r="Q685" s="3"/>
      <c r="S685" s="3"/>
      <c r="T685" s="3"/>
    </row>
    <row r="686" spans="17:20" ht="15.75" customHeight="1" x14ac:dyDescent="0.25">
      <c r="Q686" s="3"/>
      <c r="S686" s="3"/>
      <c r="T686" s="3"/>
    </row>
    <row r="687" spans="17:20" ht="15.75" customHeight="1" x14ac:dyDescent="0.25">
      <c r="Q687" s="3"/>
      <c r="S687" s="3"/>
      <c r="T687" s="3"/>
    </row>
    <row r="688" spans="17:20" ht="15.75" customHeight="1" x14ac:dyDescent="0.25">
      <c r="Q688" s="3"/>
      <c r="S688" s="3"/>
      <c r="T688" s="3"/>
    </row>
    <row r="689" spans="17:20" ht="15.75" customHeight="1" x14ac:dyDescent="0.25">
      <c r="Q689" s="3"/>
      <c r="S689" s="3"/>
      <c r="T689" s="3"/>
    </row>
    <row r="690" spans="17:20" ht="15.75" customHeight="1" x14ac:dyDescent="0.25">
      <c r="Q690" s="3"/>
      <c r="S690" s="3"/>
      <c r="T690" s="3"/>
    </row>
    <row r="691" spans="17:20" ht="15.75" customHeight="1" x14ac:dyDescent="0.25">
      <c r="Q691" s="3"/>
      <c r="S691" s="3"/>
      <c r="T691" s="3"/>
    </row>
    <row r="692" spans="17:20" ht="15.75" customHeight="1" x14ac:dyDescent="0.25">
      <c r="Q692" s="3"/>
      <c r="S692" s="3"/>
      <c r="T692" s="3"/>
    </row>
    <row r="693" spans="17:20" ht="15.75" customHeight="1" x14ac:dyDescent="0.25">
      <c r="Q693" s="3"/>
      <c r="S693" s="3"/>
      <c r="T693" s="3"/>
    </row>
    <row r="694" spans="17:20" ht="15.75" customHeight="1" x14ac:dyDescent="0.25">
      <c r="Q694" s="3"/>
      <c r="S694" s="3"/>
      <c r="T694" s="3"/>
    </row>
    <row r="695" spans="17:20" ht="15.75" customHeight="1" x14ac:dyDescent="0.25">
      <c r="Q695" s="3"/>
      <c r="S695" s="3"/>
      <c r="T695" s="3"/>
    </row>
    <row r="696" spans="17:20" ht="15.75" customHeight="1" x14ac:dyDescent="0.25">
      <c r="Q696" s="3"/>
      <c r="S696" s="3"/>
      <c r="T696" s="3"/>
    </row>
    <row r="697" spans="17:20" ht="15.75" customHeight="1" x14ac:dyDescent="0.25">
      <c r="Q697" s="3"/>
      <c r="S697" s="3"/>
      <c r="T697" s="3"/>
    </row>
    <row r="698" spans="17:20" ht="15.75" customHeight="1" x14ac:dyDescent="0.25">
      <c r="Q698" s="3"/>
      <c r="S698" s="3"/>
      <c r="T698" s="3"/>
    </row>
    <row r="699" spans="17:20" ht="15.75" customHeight="1" x14ac:dyDescent="0.25">
      <c r="Q699" s="3"/>
      <c r="S699" s="3"/>
      <c r="T699" s="3"/>
    </row>
    <row r="700" spans="17:20" ht="15.75" customHeight="1" x14ac:dyDescent="0.25">
      <c r="Q700" s="3"/>
      <c r="S700" s="3"/>
      <c r="T700" s="3"/>
    </row>
    <row r="701" spans="17:20" ht="15.75" customHeight="1" x14ac:dyDescent="0.25">
      <c r="Q701" s="3"/>
      <c r="S701" s="3"/>
      <c r="T701" s="3"/>
    </row>
    <row r="702" spans="17:20" ht="15.75" customHeight="1" x14ac:dyDescent="0.25">
      <c r="Q702" s="3"/>
      <c r="S702" s="3"/>
      <c r="T702" s="3"/>
    </row>
    <row r="703" spans="17:20" ht="15.75" customHeight="1" x14ac:dyDescent="0.25">
      <c r="Q703" s="3"/>
      <c r="S703" s="3"/>
      <c r="T703" s="3"/>
    </row>
    <row r="704" spans="17:20" ht="15.75" customHeight="1" x14ac:dyDescent="0.25">
      <c r="Q704" s="3"/>
      <c r="S704" s="3"/>
      <c r="T704" s="3"/>
    </row>
    <row r="705" spans="17:20" ht="15.75" customHeight="1" x14ac:dyDescent="0.25">
      <c r="Q705" s="3"/>
      <c r="S705" s="3"/>
      <c r="T705" s="3"/>
    </row>
    <row r="706" spans="17:20" ht="15.75" customHeight="1" x14ac:dyDescent="0.25">
      <c r="Q706" s="3"/>
      <c r="S706" s="3"/>
      <c r="T706" s="3"/>
    </row>
    <row r="707" spans="17:20" ht="15.75" customHeight="1" x14ac:dyDescent="0.25">
      <c r="Q707" s="3"/>
      <c r="S707" s="3"/>
      <c r="T707" s="3"/>
    </row>
    <row r="708" spans="17:20" ht="15.75" customHeight="1" x14ac:dyDescent="0.25">
      <c r="Q708" s="3"/>
      <c r="S708" s="3"/>
      <c r="T708" s="3"/>
    </row>
    <row r="709" spans="17:20" ht="15.75" customHeight="1" x14ac:dyDescent="0.25">
      <c r="Q709" s="3"/>
      <c r="S709" s="3"/>
      <c r="T709" s="3"/>
    </row>
    <row r="710" spans="17:20" ht="15.75" customHeight="1" x14ac:dyDescent="0.25">
      <c r="Q710" s="3"/>
      <c r="S710" s="3"/>
      <c r="T710" s="3"/>
    </row>
    <row r="711" spans="17:20" ht="15.75" customHeight="1" x14ac:dyDescent="0.25">
      <c r="Q711" s="3"/>
      <c r="S711" s="3"/>
      <c r="T711" s="3"/>
    </row>
    <row r="712" spans="17:20" ht="15.75" customHeight="1" x14ac:dyDescent="0.25">
      <c r="Q712" s="3"/>
      <c r="S712" s="3"/>
      <c r="T712" s="3"/>
    </row>
    <row r="713" spans="17:20" ht="15.75" customHeight="1" x14ac:dyDescent="0.25">
      <c r="Q713" s="3"/>
      <c r="S713" s="3"/>
      <c r="T713" s="3"/>
    </row>
    <row r="714" spans="17:20" ht="15.75" customHeight="1" x14ac:dyDescent="0.25">
      <c r="Q714" s="3"/>
      <c r="S714" s="3"/>
      <c r="T714" s="3"/>
    </row>
    <row r="715" spans="17:20" ht="15.75" customHeight="1" x14ac:dyDescent="0.25">
      <c r="Q715" s="3"/>
      <c r="S715" s="3"/>
      <c r="T715" s="3"/>
    </row>
    <row r="716" spans="17:20" ht="15.75" customHeight="1" x14ac:dyDescent="0.25">
      <c r="Q716" s="3"/>
      <c r="S716" s="3"/>
      <c r="T716" s="3"/>
    </row>
    <row r="717" spans="17:20" ht="15.75" customHeight="1" x14ac:dyDescent="0.25">
      <c r="Q717" s="3"/>
      <c r="S717" s="3"/>
      <c r="T717" s="3"/>
    </row>
    <row r="718" spans="17:20" ht="15.75" customHeight="1" x14ac:dyDescent="0.25">
      <c r="Q718" s="3"/>
      <c r="S718" s="3"/>
      <c r="T718" s="3"/>
    </row>
    <row r="719" spans="17:20" ht="15.75" customHeight="1" x14ac:dyDescent="0.25">
      <c r="Q719" s="3"/>
      <c r="S719" s="3"/>
      <c r="T719" s="3"/>
    </row>
    <row r="720" spans="17:20" ht="15.75" customHeight="1" x14ac:dyDescent="0.25">
      <c r="Q720" s="3"/>
      <c r="S720" s="3"/>
      <c r="T720" s="3"/>
    </row>
    <row r="721" spans="17:20" ht="15.75" customHeight="1" x14ac:dyDescent="0.25">
      <c r="Q721" s="3"/>
      <c r="S721" s="3"/>
      <c r="T721" s="3"/>
    </row>
    <row r="722" spans="17:20" ht="15.75" customHeight="1" x14ac:dyDescent="0.25">
      <c r="Q722" s="3"/>
      <c r="S722" s="3"/>
      <c r="T722" s="3"/>
    </row>
    <row r="723" spans="17:20" ht="15.75" customHeight="1" x14ac:dyDescent="0.25">
      <c r="Q723" s="3"/>
      <c r="S723" s="3"/>
      <c r="T723" s="3"/>
    </row>
    <row r="724" spans="17:20" ht="15.75" customHeight="1" x14ac:dyDescent="0.25">
      <c r="Q724" s="3"/>
      <c r="S724" s="3"/>
      <c r="T724" s="3"/>
    </row>
    <row r="725" spans="17:20" ht="15.75" customHeight="1" x14ac:dyDescent="0.25">
      <c r="Q725" s="3"/>
      <c r="S725" s="3"/>
      <c r="T725" s="3"/>
    </row>
    <row r="726" spans="17:20" ht="15.75" customHeight="1" x14ac:dyDescent="0.25">
      <c r="Q726" s="3"/>
      <c r="S726" s="3"/>
      <c r="T726" s="3"/>
    </row>
    <row r="727" spans="17:20" ht="15.75" customHeight="1" x14ac:dyDescent="0.25">
      <c r="Q727" s="3"/>
      <c r="S727" s="3"/>
      <c r="T727" s="3"/>
    </row>
    <row r="728" spans="17:20" ht="15.75" customHeight="1" x14ac:dyDescent="0.25">
      <c r="Q728" s="3"/>
      <c r="S728" s="3"/>
      <c r="T728" s="3"/>
    </row>
    <row r="729" spans="17:20" ht="15.75" customHeight="1" x14ac:dyDescent="0.25">
      <c r="Q729" s="3"/>
      <c r="S729" s="3"/>
      <c r="T729" s="3"/>
    </row>
    <row r="730" spans="17:20" ht="15.75" customHeight="1" x14ac:dyDescent="0.25">
      <c r="Q730" s="3"/>
      <c r="S730" s="3"/>
      <c r="T730" s="3"/>
    </row>
    <row r="731" spans="17:20" ht="15.75" customHeight="1" x14ac:dyDescent="0.25">
      <c r="Q731" s="3"/>
      <c r="S731" s="3"/>
      <c r="T731" s="3"/>
    </row>
    <row r="732" spans="17:20" ht="15.75" customHeight="1" x14ac:dyDescent="0.25">
      <c r="Q732" s="3"/>
      <c r="S732" s="3"/>
      <c r="T732" s="3"/>
    </row>
    <row r="733" spans="17:20" ht="15.75" customHeight="1" x14ac:dyDescent="0.25">
      <c r="Q733" s="3"/>
      <c r="S733" s="3"/>
      <c r="T733" s="3"/>
    </row>
    <row r="734" spans="17:20" ht="15.75" customHeight="1" x14ac:dyDescent="0.25">
      <c r="Q734" s="3"/>
      <c r="S734" s="3"/>
      <c r="T734" s="3"/>
    </row>
    <row r="735" spans="17:20" ht="15.75" customHeight="1" x14ac:dyDescent="0.25">
      <c r="Q735" s="3"/>
      <c r="S735" s="3"/>
      <c r="T735" s="3"/>
    </row>
    <row r="736" spans="17:20" ht="15.75" customHeight="1" x14ac:dyDescent="0.25">
      <c r="Q736" s="3"/>
      <c r="S736" s="3"/>
      <c r="T736" s="3"/>
    </row>
    <row r="737" spans="17:20" ht="15.75" customHeight="1" x14ac:dyDescent="0.25">
      <c r="Q737" s="3"/>
      <c r="S737" s="3"/>
      <c r="T737" s="3"/>
    </row>
    <row r="738" spans="17:20" ht="15.75" customHeight="1" x14ac:dyDescent="0.25">
      <c r="Q738" s="3"/>
      <c r="S738" s="3"/>
      <c r="T738" s="3"/>
    </row>
    <row r="739" spans="17:20" ht="15.75" customHeight="1" x14ac:dyDescent="0.25">
      <c r="Q739" s="3"/>
      <c r="S739" s="3"/>
      <c r="T739" s="3"/>
    </row>
    <row r="740" spans="17:20" ht="15.75" customHeight="1" x14ac:dyDescent="0.25">
      <c r="Q740" s="3"/>
      <c r="S740" s="3"/>
      <c r="T740" s="3"/>
    </row>
    <row r="741" spans="17:20" ht="15.75" customHeight="1" x14ac:dyDescent="0.25">
      <c r="Q741" s="3"/>
      <c r="S741" s="3"/>
      <c r="T741" s="3"/>
    </row>
    <row r="742" spans="17:20" ht="15.75" customHeight="1" x14ac:dyDescent="0.25">
      <c r="Q742" s="3"/>
      <c r="S742" s="3"/>
      <c r="T742" s="3"/>
    </row>
    <row r="743" spans="17:20" ht="15.75" customHeight="1" x14ac:dyDescent="0.25">
      <c r="Q743" s="3"/>
      <c r="S743" s="3"/>
      <c r="T743" s="3"/>
    </row>
    <row r="744" spans="17:20" ht="15.75" customHeight="1" x14ac:dyDescent="0.25">
      <c r="Q744" s="3"/>
      <c r="S744" s="3"/>
      <c r="T744" s="3"/>
    </row>
    <row r="745" spans="17:20" ht="15.75" customHeight="1" x14ac:dyDescent="0.25">
      <c r="Q745" s="3"/>
      <c r="S745" s="3"/>
      <c r="T745" s="3"/>
    </row>
    <row r="746" spans="17:20" ht="15.75" customHeight="1" x14ac:dyDescent="0.25">
      <c r="Q746" s="3"/>
      <c r="S746" s="3"/>
      <c r="T746" s="3"/>
    </row>
    <row r="747" spans="17:20" ht="15.75" customHeight="1" x14ac:dyDescent="0.25">
      <c r="Q747" s="3"/>
      <c r="S747" s="3"/>
      <c r="T747" s="3"/>
    </row>
    <row r="748" spans="17:20" ht="15.75" customHeight="1" x14ac:dyDescent="0.25">
      <c r="Q748" s="3"/>
      <c r="S748" s="3"/>
      <c r="T748" s="3"/>
    </row>
    <row r="749" spans="17:20" ht="15.75" customHeight="1" x14ac:dyDescent="0.25">
      <c r="Q749" s="3"/>
      <c r="S749" s="3"/>
      <c r="T749" s="3"/>
    </row>
    <row r="750" spans="17:20" ht="15.75" customHeight="1" x14ac:dyDescent="0.25">
      <c r="Q750" s="3"/>
      <c r="S750" s="3"/>
      <c r="T750" s="3"/>
    </row>
    <row r="751" spans="17:20" ht="15.75" customHeight="1" x14ac:dyDescent="0.25">
      <c r="Q751" s="3"/>
      <c r="S751" s="3"/>
      <c r="T751" s="3"/>
    </row>
    <row r="752" spans="17:20" ht="15.75" customHeight="1" x14ac:dyDescent="0.25">
      <c r="Q752" s="3"/>
      <c r="S752" s="3"/>
      <c r="T752" s="3"/>
    </row>
    <row r="753" spans="17:20" ht="15.75" customHeight="1" x14ac:dyDescent="0.25">
      <c r="Q753" s="3"/>
      <c r="S753" s="3"/>
      <c r="T753" s="3"/>
    </row>
    <row r="754" spans="17:20" ht="15.75" customHeight="1" x14ac:dyDescent="0.25">
      <c r="Q754" s="3"/>
      <c r="S754" s="3"/>
      <c r="T754" s="3"/>
    </row>
    <row r="755" spans="17:20" ht="15.75" customHeight="1" x14ac:dyDescent="0.25">
      <c r="Q755" s="3"/>
      <c r="S755" s="3"/>
      <c r="T755" s="3"/>
    </row>
    <row r="756" spans="17:20" ht="15.75" customHeight="1" x14ac:dyDescent="0.25">
      <c r="Q756" s="3"/>
      <c r="S756" s="3"/>
      <c r="T756" s="3"/>
    </row>
    <row r="757" spans="17:20" ht="15.75" customHeight="1" x14ac:dyDescent="0.25">
      <c r="Q757" s="3"/>
      <c r="S757" s="3"/>
      <c r="T757" s="3"/>
    </row>
    <row r="758" spans="17:20" ht="15.75" customHeight="1" x14ac:dyDescent="0.25">
      <c r="Q758" s="3"/>
      <c r="S758" s="3"/>
      <c r="T758" s="3"/>
    </row>
    <row r="759" spans="17:20" ht="15.75" customHeight="1" x14ac:dyDescent="0.25">
      <c r="Q759" s="3"/>
      <c r="S759" s="3"/>
      <c r="T759" s="3"/>
    </row>
    <row r="760" spans="17:20" ht="15.75" customHeight="1" x14ac:dyDescent="0.25">
      <c r="Q760" s="3"/>
      <c r="S760" s="3"/>
      <c r="T760" s="3"/>
    </row>
    <row r="761" spans="17:20" ht="15.75" customHeight="1" x14ac:dyDescent="0.25">
      <c r="Q761" s="3"/>
      <c r="S761" s="3"/>
      <c r="T761" s="3"/>
    </row>
    <row r="762" spans="17:20" ht="15.75" customHeight="1" x14ac:dyDescent="0.25">
      <c r="Q762" s="3"/>
      <c r="S762" s="3"/>
      <c r="T762" s="3"/>
    </row>
    <row r="763" spans="17:20" ht="15.75" customHeight="1" x14ac:dyDescent="0.25">
      <c r="Q763" s="3"/>
      <c r="S763" s="3"/>
      <c r="T763" s="3"/>
    </row>
    <row r="764" spans="17:20" ht="15.75" customHeight="1" x14ac:dyDescent="0.25">
      <c r="Q764" s="3"/>
      <c r="S764" s="3"/>
      <c r="T764" s="3"/>
    </row>
    <row r="765" spans="17:20" ht="15.75" customHeight="1" x14ac:dyDescent="0.25">
      <c r="Q765" s="3"/>
      <c r="S765" s="3"/>
      <c r="T765" s="3"/>
    </row>
    <row r="766" spans="17:20" ht="15.75" customHeight="1" x14ac:dyDescent="0.25">
      <c r="Q766" s="3"/>
      <c r="S766" s="3"/>
      <c r="T766" s="3"/>
    </row>
    <row r="767" spans="17:20" ht="15.75" customHeight="1" x14ac:dyDescent="0.25">
      <c r="Q767" s="3"/>
      <c r="S767" s="3"/>
      <c r="T767" s="3"/>
    </row>
    <row r="768" spans="17:20" ht="15.75" customHeight="1" x14ac:dyDescent="0.25">
      <c r="Q768" s="3"/>
      <c r="S768" s="3"/>
      <c r="T768" s="3"/>
    </row>
    <row r="769" spans="17:20" ht="15.75" customHeight="1" x14ac:dyDescent="0.25">
      <c r="Q769" s="3"/>
      <c r="S769" s="3"/>
      <c r="T769" s="3"/>
    </row>
    <row r="770" spans="17:20" ht="15.75" customHeight="1" x14ac:dyDescent="0.25">
      <c r="Q770" s="3"/>
      <c r="S770" s="3"/>
      <c r="T770" s="3"/>
    </row>
    <row r="771" spans="17:20" ht="15.75" customHeight="1" x14ac:dyDescent="0.25">
      <c r="Q771" s="3"/>
      <c r="S771" s="3"/>
      <c r="T771" s="3"/>
    </row>
    <row r="772" spans="17:20" ht="15.75" customHeight="1" x14ac:dyDescent="0.25">
      <c r="Q772" s="3"/>
      <c r="S772" s="3"/>
      <c r="T772" s="3"/>
    </row>
    <row r="773" spans="17:20" ht="15.75" customHeight="1" x14ac:dyDescent="0.25">
      <c r="Q773" s="3"/>
      <c r="S773" s="3"/>
      <c r="T773" s="3"/>
    </row>
    <row r="774" spans="17:20" ht="15.75" customHeight="1" x14ac:dyDescent="0.25">
      <c r="Q774" s="3"/>
      <c r="S774" s="3"/>
      <c r="T774" s="3"/>
    </row>
    <row r="775" spans="17:20" ht="15.75" customHeight="1" x14ac:dyDescent="0.25">
      <c r="Q775" s="3"/>
      <c r="S775" s="3"/>
      <c r="T775" s="3"/>
    </row>
    <row r="776" spans="17:20" ht="15.75" customHeight="1" x14ac:dyDescent="0.25">
      <c r="Q776" s="3"/>
      <c r="S776" s="3"/>
      <c r="T776" s="3"/>
    </row>
    <row r="777" spans="17:20" ht="15.75" customHeight="1" x14ac:dyDescent="0.25">
      <c r="Q777" s="3"/>
      <c r="S777" s="3"/>
      <c r="T777" s="3"/>
    </row>
    <row r="778" spans="17:20" ht="15.75" customHeight="1" x14ac:dyDescent="0.25">
      <c r="Q778" s="3"/>
      <c r="S778" s="3"/>
      <c r="T778" s="3"/>
    </row>
    <row r="779" spans="17:20" ht="15.75" customHeight="1" x14ac:dyDescent="0.25">
      <c r="Q779" s="3"/>
      <c r="S779" s="3"/>
      <c r="T779" s="3"/>
    </row>
    <row r="780" spans="17:20" ht="15.75" customHeight="1" x14ac:dyDescent="0.25">
      <c r="Q780" s="3"/>
      <c r="S780" s="3"/>
      <c r="T780" s="3"/>
    </row>
    <row r="781" spans="17:20" ht="15.75" customHeight="1" x14ac:dyDescent="0.25">
      <c r="Q781" s="3"/>
      <c r="S781" s="3"/>
      <c r="T781" s="3"/>
    </row>
    <row r="782" spans="17:20" ht="15.75" customHeight="1" x14ac:dyDescent="0.25">
      <c r="Q782" s="3"/>
      <c r="S782" s="3"/>
      <c r="T782" s="3"/>
    </row>
    <row r="783" spans="17:20" ht="15.75" customHeight="1" x14ac:dyDescent="0.25">
      <c r="Q783" s="3"/>
      <c r="S783" s="3"/>
      <c r="T783" s="3"/>
    </row>
    <row r="784" spans="17:20" ht="15.75" customHeight="1" x14ac:dyDescent="0.25">
      <c r="Q784" s="3"/>
      <c r="S784" s="3"/>
      <c r="T784" s="3"/>
    </row>
    <row r="785" spans="17:20" ht="15.75" customHeight="1" x14ac:dyDescent="0.25">
      <c r="Q785" s="3"/>
      <c r="S785" s="3"/>
      <c r="T785" s="3"/>
    </row>
    <row r="786" spans="17:20" ht="15.75" customHeight="1" x14ac:dyDescent="0.25">
      <c r="Q786" s="3"/>
      <c r="S786" s="3"/>
      <c r="T786" s="3"/>
    </row>
    <row r="787" spans="17:20" ht="15.75" customHeight="1" x14ac:dyDescent="0.25">
      <c r="Q787" s="3"/>
      <c r="S787" s="3"/>
      <c r="T787" s="3"/>
    </row>
    <row r="788" spans="17:20" ht="15.75" customHeight="1" x14ac:dyDescent="0.25">
      <c r="Q788" s="3"/>
      <c r="S788" s="3"/>
      <c r="T788" s="3"/>
    </row>
    <row r="789" spans="17:20" ht="15.75" customHeight="1" x14ac:dyDescent="0.25">
      <c r="Q789" s="3"/>
      <c r="S789" s="3"/>
      <c r="T789" s="3"/>
    </row>
    <row r="790" spans="17:20" ht="15.75" customHeight="1" x14ac:dyDescent="0.25">
      <c r="Q790" s="3"/>
      <c r="S790" s="3"/>
      <c r="T790" s="3"/>
    </row>
    <row r="791" spans="17:20" ht="15.75" customHeight="1" x14ac:dyDescent="0.25">
      <c r="Q791" s="3"/>
      <c r="S791" s="3"/>
      <c r="T791" s="3"/>
    </row>
    <row r="792" spans="17:20" ht="15.75" customHeight="1" x14ac:dyDescent="0.25">
      <c r="Q792" s="3"/>
      <c r="S792" s="3"/>
      <c r="T792" s="3"/>
    </row>
    <row r="793" spans="17:20" ht="15.75" customHeight="1" x14ac:dyDescent="0.25">
      <c r="Q793" s="3"/>
      <c r="S793" s="3"/>
      <c r="T793" s="3"/>
    </row>
    <row r="794" spans="17:20" ht="15.75" customHeight="1" x14ac:dyDescent="0.25">
      <c r="Q794" s="3"/>
      <c r="S794" s="3"/>
      <c r="T794" s="3"/>
    </row>
    <row r="795" spans="17:20" ht="15.75" customHeight="1" x14ac:dyDescent="0.25">
      <c r="Q795" s="3"/>
      <c r="S795" s="3"/>
      <c r="T795" s="3"/>
    </row>
    <row r="796" spans="17:20" ht="15.75" customHeight="1" x14ac:dyDescent="0.25">
      <c r="Q796" s="3"/>
      <c r="S796" s="3"/>
      <c r="T796" s="3"/>
    </row>
    <row r="797" spans="17:20" ht="15.75" customHeight="1" x14ac:dyDescent="0.25">
      <c r="Q797" s="3"/>
      <c r="S797" s="3"/>
      <c r="T797" s="3"/>
    </row>
    <row r="798" spans="17:20" ht="15.75" customHeight="1" x14ac:dyDescent="0.25">
      <c r="Q798" s="3"/>
      <c r="S798" s="3"/>
      <c r="T798" s="3"/>
    </row>
    <row r="799" spans="17:20" ht="15.75" customHeight="1" x14ac:dyDescent="0.25">
      <c r="Q799" s="3"/>
      <c r="S799" s="3"/>
      <c r="T799" s="3"/>
    </row>
    <row r="800" spans="17:20" ht="15.75" customHeight="1" x14ac:dyDescent="0.25">
      <c r="Q800" s="3"/>
      <c r="S800" s="3"/>
      <c r="T800" s="3"/>
    </row>
    <row r="801" spans="17:20" ht="15.75" customHeight="1" x14ac:dyDescent="0.25">
      <c r="Q801" s="3"/>
      <c r="S801" s="3"/>
      <c r="T801" s="3"/>
    </row>
    <row r="802" spans="17:20" ht="15.75" customHeight="1" x14ac:dyDescent="0.25">
      <c r="Q802" s="3"/>
      <c r="S802" s="3"/>
      <c r="T802" s="3"/>
    </row>
    <row r="803" spans="17:20" ht="15.75" customHeight="1" x14ac:dyDescent="0.25">
      <c r="Q803" s="3"/>
      <c r="S803" s="3"/>
      <c r="T803" s="3"/>
    </row>
    <row r="804" spans="17:20" ht="15.75" customHeight="1" x14ac:dyDescent="0.25">
      <c r="Q804" s="3"/>
      <c r="S804" s="3"/>
      <c r="T804" s="3"/>
    </row>
    <row r="805" spans="17:20" ht="15.75" customHeight="1" x14ac:dyDescent="0.25">
      <c r="Q805" s="3"/>
      <c r="S805" s="3"/>
      <c r="T805" s="3"/>
    </row>
    <row r="806" spans="17:20" ht="15.75" customHeight="1" x14ac:dyDescent="0.25">
      <c r="Q806" s="3"/>
      <c r="S806" s="3"/>
      <c r="T806" s="3"/>
    </row>
    <row r="807" spans="17:20" ht="15.75" customHeight="1" x14ac:dyDescent="0.25">
      <c r="Q807" s="3"/>
      <c r="S807" s="3"/>
      <c r="T807" s="3"/>
    </row>
    <row r="808" spans="17:20" ht="15.75" customHeight="1" x14ac:dyDescent="0.25">
      <c r="Q808" s="3"/>
      <c r="S808" s="3"/>
      <c r="T808" s="3"/>
    </row>
    <row r="809" spans="17:20" ht="15.75" customHeight="1" x14ac:dyDescent="0.25">
      <c r="Q809" s="3"/>
      <c r="S809" s="3"/>
      <c r="T809" s="3"/>
    </row>
    <row r="810" spans="17:20" ht="15.75" customHeight="1" x14ac:dyDescent="0.25">
      <c r="Q810" s="3"/>
      <c r="S810" s="3"/>
      <c r="T810" s="3"/>
    </row>
    <row r="811" spans="17:20" ht="15.75" customHeight="1" x14ac:dyDescent="0.25">
      <c r="Q811" s="3"/>
      <c r="S811" s="3"/>
      <c r="T811" s="3"/>
    </row>
    <row r="812" spans="17:20" ht="15.75" customHeight="1" x14ac:dyDescent="0.25">
      <c r="Q812" s="3"/>
      <c r="S812" s="3"/>
      <c r="T812" s="3"/>
    </row>
    <row r="813" spans="17:20" ht="15.75" customHeight="1" x14ac:dyDescent="0.25">
      <c r="Q813" s="3"/>
      <c r="S813" s="3"/>
      <c r="T813" s="3"/>
    </row>
    <row r="814" spans="17:20" ht="15.75" customHeight="1" x14ac:dyDescent="0.25">
      <c r="Q814" s="3"/>
      <c r="S814" s="3"/>
      <c r="T814" s="3"/>
    </row>
    <row r="815" spans="17:20" ht="15.75" customHeight="1" x14ac:dyDescent="0.25">
      <c r="Q815" s="3"/>
      <c r="S815" s="3"/>
      <c r="T815" s="3"/>
    </row>
    <row r="816" spans="17:20" ht="15.75" customHeight="1" x14ac:dyDescent="0.25">
      <c r="Q816" s="3"/>
      <c r="S816" s="3"/>
      <c r="T816" s="3"/>
    </row>
    <row r="817" spans="17:20" ht="15.75" customHeight="1" x14ac:dyDescent="0.25">
      <c r="Q817" s="3"/>
      <c r="S817" s="3"/>
      <c r="T817" s="3"/>
    </row>
    <row r="818" spans="17:20" ht="15.75" customHeight="1" x14ac:dyDescent="0.25">
      <c r="Q818" s="3"/>
      <c r="S818" s="3"/>
      <c r="T818" s="3"/>
    </row>
    <row r="819" spans="17:20" ht="15.75" customHeight="1" x14ac:dyDescent="0.25">
      <c r="Q819" s="3"/>
      <c r="S819" s="3"/>
      <c r="T819" s="3"/>
    </row>
    <row r="820" spans="17:20" ht="15.75" customHeight="1" x14ac:dyDescent="0.25">
      <c r="Q820" s="3"/>
      <c r="S820" s="3"/>
      <c r="T820" s="3"/>
    </row>
    <row r="821" spans="17:20" ht="15.75" customHeight="1" x14ac:dyDescent="0.25">
      <c r="Q821" s="3"/>
      <c r="S821" s="3"/>
      <c r="T821" s="3"/>
    </row>
    <row r="822" spans="17:20" ht="15.75" customHeight="1" x14ac:dyDescent="0.25">
      <c r="Q822" s="3"/>
      <c r="S822" s="3"/>
      <c r="T822" s="3"/>
    </row>
    <row r="823" spans="17:20" ht="15.75" customHeight="1" x14ac:dyDescent="0.25">
      <c r="Q823" s="3"/>
      <c r="S823" s="3"/>
      <c r="T823" s="3"/>
    </row>
    <row r="824" spans="17:20" ht="15.75" customHeight="1" x14ac:dyDescent="0.25">
      <c r="Q824" s="3"/>
      <c r="S824" s="3"/>
      <c r="T824" s="3"/>
    </row>
    <row r="825" spans="17:20" ht="15.75" customHeight="1" x14ac:dyDescent="0.25">
      <c r="Q825" s="3"/>
      <c r="S825" s="3"/>
      <c r="T825" s="3"/>
    </row>
    <row r="826" spans="17:20" ht="15.75" customHeight="1" x14ac:dyDescent="0.25">
      <c r="Q826" s="3"/>
      <c r="S826" s="3"/>
      <c r="T826" s="3"/>
    </row>
    <row r="827" spans="17:20" ht="15.75" customHeight="1" x14ac:dyDescent="0.25">
      <c r="Q827" s="3"/>
      <c r="S827" s="3"/>
      <c r="T827" s="3"/>
    </row>
    <row r="828" spans="17:20" ht="15.75" customHeight="1" x14ac:dyDescent="0.25">
      <c r="Q828" s="3"/>
      <c r="S828" s="3"/>
      <c r="T828" s="3"/>
    </row>
    <row r="829" spans="17:20" ht="15.75" customHeight="1" x14ac:dyDescent="0.25">
      <c r="Q829" s="3"/>
      <c r="S829" s="3"/>
      <c r="T829" s="3"/>
    </row>
    <row r="830" spans="17:20" ht="15.75" customHeight="1" x14ac:dyDescent="0.25">
      <c r="Q830" s="3"/>
      <c r="S830" s="3"/>
      <c r="T830" s="3"/>
    </row>
    <row r="831" spans="17:20" ht="15.75" customHeight="1" x14ac:dyDescent="0.25">
      <c r="Q831" s="3"/>
      <c r="S831" s="3"/>
      <c r="T831" s="3"/>
    </row>
    <row r="832" spans="17:20" ht="15.75" customHeight="1" x14ac:dyDescent="0.25">
      <c r="Q832" s="3"/>
      <c r="S832" s="3"/>
      <c r="T832" s="3"/>
    </row>
    <row r="833" spans="17:20" ht="15.75" customHeight="1" x14ac:dyDescent="0.25">
      <c r="Q833" s="3"/>
      <c r="S833" s="3"/>
      <c r="T833" s="3"/>
    </row>
    <row r="834" spans="17:20" ht="15.75" customHeight="1" x14ac:dyDescent="0.25">
      <c r="Q834" s="3"/>
      <c r="S834" s="3"/>
      <c r="T834" s="3"/>
    </row>
    <row r="835" spans="17:20" ht="15.75" customHeight="1" x14ac:dyDescent="0.25">
      <c r="Q835" s="3"/>
      <c r="S835" s="3"/>
      <c r="T835" s="3"/>
    </row>
    <row r="836" spans="17:20" ht="15.75" customHeight="1" x14ac:dyDescent="0.25">
      <c r="Q836" s="3"/>
      <c r="S836" s="3"/>
      <c r="T836" s="3"/>
    </row>
    <row r="837" spans="17:20" ht="15.75" customHeight="1" x14ac:dyDescent="0.25">
      <c r="Q837" s="3"/>
      <c r="S837" s="3"/>
      <c r="T837" s="3"/>
    </row>
    <row r="838" spans="17:20" ht="15.75" customHeight="1" x14ac:dyDescent="0.25">
      <c r="Q838" s="3"/>
      <c r="S838" s="3"/>
      <c r="T838" s="3"/>
    </row>
    <row r="839" spans="17:20" ht="15.75" customHeight="1" x14ac:dyDescent="0.25">
      <c r="Q839" s="3"/>
      <c r="S839" s="3"/>
      <c r="T839" s="3"/>
    </row>
    <row r="840" spans="17:20" ht="15.75" customHeight="1" x14ac:dyDescent="0.25">
      <c r="Q840" s="3"/>
      <c r="S840" s="3"/>
      <c r="T840" s="3"/>
    </row>
    <row r="841" spans="17:20" ht="15.75" customHeight="1" x14ac:dyDescent="0.25">
      <c r="Q841" s="3"/>
      <c r="S841" s="3"/>
      <c r="T841" s="3"/>
    </row>
    <row r="842" spans="17:20" ht="15.75" customHeight="1" x14ac:dyDescent="0.25">
      <c r="Q842" s="3"/>
      <c r="S842" s="3"/>
      <c r="T842" s="3"/>
    </row>
    <row r="843" spans="17:20" ht="15.75" customHeight="1" x14ac:dyDescent="0.25">
      <c r="Q843" s="3"/>
      <c r="S843" s="3"/>
      <c r="T843" s="3"/>
    </row>
    <row r="844" spans="17:20" ht="15.75" customHeight="1" x14ac:dyDescent="0.25">
      <c r="Q844" s="3"/>
      <c r="S844" s="3"/>
      <c r="T844" s="3"/>
    </row>
    <row r="845" spans="17:20" ht="15.75" customHeight="1" x14ac:dyDescent="0.25">
      <c r="Q845" s="3"/>
      <c r="S845" s="3"/>
      <c r="T845" s="3"/>
    </row>
    <row r="846" spans="17:20" ht="15.75" customHeight="1" x14ac:dyDescent="0.25">
      <c r="Q846" s="3"/>
      <c r="S846" s="3"/>
      <c r="T846" s="3"/>
    </row>
    <row r="847" spans="17:20" ht="15.75" customHeight="1" x14ac:dyDescent="0.25">
      <c r="Q847" s="3"/>
      <c r="S847" s="3"/>
      <c r="T847" s="3"/>
    </row>
    <row r="848" spans="17:20" ht="15.75" customHeight="1" x14ac:dyDescent="0.25">
      <c r="Q848" s="3"/>
      <c r="S848" s="3"/>
      <c r="T848" s="3"/>
    </row>
    <row r="849" spans="17:20" ht="15.75" customHeight="1" x14ac:dyDescent="0.25">
      <c r="Q849" s="3"/>
      <c r="S849" s="3"/>
      <c r="T849" s="3"/>
    </row>
    <row r="850" spans="17:20" ht="15.75" customHeight="1" x14ac:dyDescent="0.25">
      <c r="Q850" s="3"/>
      <c r="S850" s="3"/>
      <c r="T850" s="3"/>
    </row>
    <row r="851" spans="17:20" ht="15.75" customHeight="1" x14ac:dyDescent="0.25">
      <c r="Q851" s="3"/>
      <c r="S851" s="3"/>
      <c r="T851" s="3"/>
    </row>
    <row r="852" spans="17:20" ht="15.75" customHeight="1" x14ac:dyDescent="0.25">
      <c r="Q852" s="3"/>
      <c r="S852" s="3"/>
      <c r="T852" s="3"/>
    </row>
    <row r="853" spans="17:20" ht="15.75" customHeight="1" x14ac:dyDescent="0.25">
      <c r="Q853" s="3"/>
      <c r="S853" s="3"/>
      <c r="T853" s="3"/>
    </row>
    <row r="854" spans="17:20" ht="15.75" customHeight="1" x14ac:dyDescent="0.25">
      <c r="Q854" s="3"/>
      <c r="S854" s="3"/>
      <c r="T854" s="3"/>
    </row>
    <row r="855" spans="17:20" ht="15.75" customHeight="1" x14ac:dyDescent="0.25">
      <c r="Q855" s="3"/>
      <c r="S855" s="3"/>
      <c r="T855" s="3"/>
    </row>
    <row r="856" spans="17:20" ht="15.75" customHeight="1" x14ac:dyDescent="0.25">
      <c r="Q856" s="3"/>
      <c r="S856" s="3"/>
      <c r="T856" s="3"/>
    </row>
    <row r="857" spans="17:20" ht="15.75" customHeight="1" x14ac:dyDescent="0.25">
      <c r="Q857" s="3"/>
      <c r="S857" s="3"/>
      <c r="T857" s="3"/>
    </row>
    <row r="858" spans="17:20" ht="15.75" customHeight="1" x14ac:dyDescent="0.25">
      <c r="Q858" s="3"/>
      <c r="S858" s="3"/>
      <c r="T858" s="3"/>
    </row>
    <row r="859" spans="17:20" ht="15.75" customHeight="1" x14ac:dyDescent="0.25">
      <c r="Q859" s="3"/>
      <c r="S859" s="3"/>
      <c r="T859" s="3"/>
    </row>
    <row r="860" spans="17:20" ht="15.75" customHeight="1" x14ac:dyDescent="0.25">
      <c r="Q860" s="3"/>
      <c r="S860" s="3"/>
      <c r="T860" s="3"/>
    </row>
    <row r="861" spans="17:20" ht="15.75" customHeight="1" x14ac:dyDescent="0.25">
      <c r="Q861" s="3"/>
      <c r="S861" s="3"/>
      <c r="T861" s="3"/>
    </row>
    <row r="862" spans="17:20" ht="15.75" customHeight="1" x14ac:dyDescent="0.25">
      <c r="Q862" s="3"/>
      <c r="S862" s="3"/>
      <c r="T862" s="3"/>
    </row>
    <row r="863" spans="17:20" ht="15.75" customHeight="1" x14ac:dyDescent="0.25">
      <c r="Q863" s="3"/>
      <c r="S863" s="3"/>
      <c r="T863" s="3"/>
    </row>
    <row r="864" spans="17:20" ht="15.75" customHeight="1" x14ac:dyDescent="0.25">
      <c r="Q864" s="3"/>
      <c r="S864" s="3"/>
      <c r="T864" s="3"/>
    </row>
    <row r="865" spans="17:20" ht="15.75" customHeight="1" x14ac:dyDescent="0.25">
      <c r="Q865" s="3"/>
      <c r="S865" s="3"/>
      <c r="T865" s="3"/>
    </row>
    <row r="866" spans="17:20" ht="15.75" customHeight="1" x14ac:dyDescent="0.25">
      <c r="Q866" s="3"/>
      <c r="S866" s="3"/>
      <c r="T866" s="3"/>
    </row>
    <row r="867" spans="17:20" ht="15.75" customHeight="1" x14ac:dyDescent="0.25">
      <c r="Q867" s="3"/>
      <c r="S867" s="3"/>
      <c r="T867" s="3"/>
    </row>
    <row r="868" spans="17:20" ht="15.75" customHeight="1" x14ac:dyDescent="0.25">
      <c r="Q868" s="3"/>
      <c r="S868" s="3"/>
      <c r="T868" s="3"/>
    </row>
    <row r="869" spans="17:20" ht="15.75" customHeight="1" x14ac:dyDescent="0.25">
      <c r="Q869" s="3"/>
      <c r="S869" s="3"/>
      <c r="T869" s="3"/>
    </row>
    <row r="870" spans="17:20" ht="15.75" customHeight="1" x14ac:dyDescent="0.25">
      <c r="Q870" s="3"/>
      <c r="S870" s="3"/>
      <c r="T870" s="3"/>
    </row>
    <row r="871" spans="17:20" ht="15.75" customHeight="1" x14ac:dyDescent="0.25">
      <c r="Q871" s="3"/>
      <c r="S871" s="3"/>
      <c r="T871" s="3"/>
    </row>
    <row r="872" spans="17:20" ht="15.75" customHeight="1" x14ac:dyDescent="0.25">
      <c r="Q872" s="3"/>
      <c r="S872" s="3"/>
      <c r="T872" s="3"/>
    </row>
    <row r="873" spans="17:20" ht="15.75" customHeight="1" x14ac:dyDescent="0.25">
      <c r="Q873" s="3"/>
      <c r="S873" s="3"/>
      <c r="T873" s="3"/>
    </row>
    <row r="874" spans="17:20" ht="15.75" customHeight="1" x14ac:dyDescent="0.25">
      <c r="Q874" s="3"/>
      <c r="S874" s="3"/>
      <c r="T874" s="3"/>
    </row>
    <row r="875" spans="17:20" ht="15.75" customHeight="1" x14ac:dyDescent="0.25">
      <c r="Q875" s="3"/>
      <c r="S875" s="3"/>
      <c r="T875" s="3"/>
    </row>
    <row r="876" spans="17:20" ht="15.75" customHeight="1" x14ac:dyDescent="0.25">
      <c r="Q876" s="3"/>
      <c r="S876" s="3"/>
      <c r="T876" s="3"/>
    </row>
    <row r="877" spans="17:20" ht="15.75" customHeight="1" x14ac:dyDescent="0.25">
      <c r="Q877" s="3"/>
      <c r="S877" s="3"/>
      <c r="T877" s="3"/>
    </row>
    <row r="878" spans="17:20" ht="15.75" customHeight="1" x14ac:dyDescent="0.25">
      <c r="Q878" s="3"/>
      <c r="S878" s="3"/>
      <c r="T878" s="3"/>
    </row>
    <row r="879" spans="17:20" ht="15.75" customHeight="1" x14ac:dyDescent="0.25">
      <c r="Q879" s="3"/>
      <c r="S879" s="3"/>
      <c r="T879" s="3"/>
    </row>
    <row r="880" spans="17:20" ht="15.75" customHeight="1" x14ac:dyDescent="0.25">
      <c r="Q880" s="3"/>
      <c r="S880" s="3"/>
      <c r="T880" s="3"/>
    </row>
    <row r="881" spans="17:20" ht="15.75" customHeight="1" x14ac:dyDescent="0.25">
      <c r="Q881" s="3"/>
      <c r="S881" s="3"/>
      <c r="T881" s="3"/>
    </row>
    <row r="882" spans="17:20" ht="15.75" customHeight="1" x14ac:dyDescent="0.25">
      <c r="Q882" s="3"/>
      <c r="S882" s="3"/>
      <c r="T882" s="3"/>
    </row>
    <row r="883" spans="17:20" ht="15.75" customHeight="1" x14ac:dyDescent="0.25">
      <c r="Q883" s="3"/>
      <c r="S883" s="3"/>
      <c r="T883" s="3"/>
    </row>
    <row r="884" spans="17:20" ht="15.75" customHeight="1" x14ac:dyDescent="0.25">
      <c r="Q884" s="3"/>
      <c r="S884" s="3"/>
      <c r="T884" s="3"/>
    </row>
    <row r="885" spans="17:20" ht="15.75" customHeight="1" x14ac:dyDescent="0.25">
      <c r="Q885" s="3"/>
      <c r="S885" s="3"/>
      <c r="T885" s="3"/>
    </row>
    <row r="886" spans="17:20" ht="15.75" customHeight="1" x14ac:dyDescent="0.25">
      <c r="Q886" s="3"/>
      <c r="S886" s="3"/>
      <c r="T886" s="3"/>
    </row>
    <row r="887" spans="17:20" ht="15.75" customHeight="1" x14ac:dyDescent="0.25">
      <c r="Q887" s="3"/>
      <c r="S887" s="3"/>
      <c r="T887" s="3"/>
    </row>
    <row r="888" spans="17:20" ht="15.75" customHeight="1" x14ac:dyDescent="0.25">
      <c r="Q888" s="3"/>
      <c r="S888" s="3"/>
      <c r="T888" s="3"/>
    </row>
    <row r="889" spans="17:20" ht="15.75" customHeight="1" x14ac:dyDescent="0.25">
      <c r="Q889" s="3"/>
      <c r="S889" s="3"/>
      <c r="T889" s="3"/>
    </row>
    <row r="890" spans="17:20" ht="15.75" customHeight="1" x14ac:dyDescent="0.25">
      <c r="Q890" s="3"/>
      <c r="S890" s="3"/>
      <c r="T890" s="3"/>
    </row>
    <row r="891" spans="17:20" ht="15.75" customHeight="1" x14ac:dyDescent="0.25">
      <c r="Q891" s="3"/>
      <c r="S891" s="3"/>
      <c r="T891" s="3"/>
    </row>
    <row r="892" spans="17:20" ht="15.75" customHeight="1" x14ac:dyDescent="0.25">
      <c r="Q892" s="3"/>
      <c r="S892" s="3"/>
      <c r="T892" s="3"/>
    </row>
    <row r="893" spans="17:20" ht="15.75" customHeight="1" x14ac:dyDescent="0.25">
      <c r="Q893" s="3"/>
      <c r="S893" s="3"/>
      <c r="T893" s="3"/>
    </row>
    <row r="894" spans="17:20" ht="15.75" customHeight="1" x14ac:dyDescent="0.25">
      <c r="Q894" s="3"/>
      <c r="S894" s="3"/>
      <c r="T894" s="3"/>
    </row>
    <row r="895" spans="17:20" ht="15.75" customHeight="1" x14ac:dyDescent="0.25">
      <c r="Q895" s="3"/>
      <c r="S895" s="3"/>
      <c r="T895" s="3"/>
    </row>
    <row r="896" spans="17:20" ht="15.75" customHeight="1" x14ac:dyDescent="0.25">
      <c r="Q896" s="3"/>
      <c r="S896" s="3"/>
      <c r="T896" s="3"/>
    </row>
    <row r="897" spans="17:20" ht="15.75" customHeight="1" x14ac:dyDescent="0.25">
      <c r="Q897" s="3"/>
      <c r="S897" s="3"/>
      <c r="T897" s="3"/>
    </row>
    <row r="898" spans="17:20" ht="15.75" customHeight="1" x14ac:dyDescent="0.25">
      <c r="Q898" s="3"/>
      <c r="S898" s="3"/>
      <c r="T898" s="3"/>
    </row>
    <row r="899" spans="17:20" ht="15.75" customHeight="1" x14ac:dyDescent="0.25">
      <c r="Q899" s="3"/>
      <c r="S899" s="3"/>
      <c r="T899" s="3"/>
    </row>
    <row r="900" spans="17:20" ht="15.75" customHeight="1" x14ac:dyDescent="0.25">
      <c r="Q900" s="3"/>
      <c r="S900" s="3"/>
      <c r="T900" s="3"/>
    </row>
    <row r="901" spans="17:20" ht="15.75" customHeight="1" x14ac:dyDescent="0.25">
      <c r="Q901" s="3"/>
      <c r="S901" s="3"/>
      <c r="T901" s="3"/>
    </row>
    <row r="902" spans="17:20" ht="15.75" customHeight="1" x14ac:dyDescent="0.25">
      <c r="Q902" s="3"/>
      <c r="S902" s="3"/>
      <c r="T902" s="3"/>
    </row>
    <row r="903" spans="17:20" ht="15.75" customHeight="1" x14ac:dyDescent="0.25">
      <c r="Q903" s="3"/>
      <c r="S903" s="3"/>
      <c r="T903" s="3"/>
    </row>
    <row r="904" spans="17:20" ht="15.75" customHeight="1" x14ac:dyDescent="0.25">
      <c r="Q904" s="3"/>
      <c r="S904" s="3"/>
      <c r="T904" s="3"/>
    </row>
    <row r="905" spans="17:20" ht="15.75" customHeight="1" x14ac:dyDescent="0.25">
      <c r="Q905" s="3"/>
      <c r="S905" s="3"/>
      <c r="T905" s="3"/>
    </row>
    <row r="906" spans="17:20" ht="15.75" customHeight="1" x14ac:dyDescent="0.25">
      <c r="Q906" s="3"/>
      <c r="S906" s="3"/>
      <c r="T906" s="3"/>
    </row>
    <row r="907" spans="17:20" ht="15.75" customHeight="1" x14ac:dyDescent="0.25">
      <c r="Q907" s="3"/>
      <c r="S907" s="3"/>
      <c r="T907" s="3"/>
    </row>
    <row r="908" spans="17:20" ht="15.75" customHeight="1" x14ac:dyDescent="0.25">
      <c r="Q908" s="3"/>
      <c r="S908" s="3"/>
      <c r="T908" s="3"/>
    </row>
    <row r="909" spans="17:20" ht="15.75" customHeight="1" x14ac:dyDescent="0.25">
      <c r="Q909" s="3"/>
      <c r="S909" s="3"/>
      <c r="T909" s="3"/>
    </row>
    <row r="910" spans="17:20" ht="15.75" customHeight="1" x14ac:dyDescent="0.25">
      <c r="Q910" s="3"/>
      <c r="S910" s="3"/>
      <c r="T910" s="3"/>
    </row>
    <row r="911" spans="17:20" ht="15.75" customHeight="1" x14ac:dyDescent="0.25">
      <c r="Q911" s="3"/>
      <c r="S911" s="3"/>
      <c r="T911" s="3"/>
    </row>
    <row r="912" spans="17:20" ht="15.75" customHeight="1" x14ac:dyDescent="0.25">
      <c r="Q912" s="3"/>
      <c r="S912" s="3"/>
      <c r="T912" s="3"/>
    </row>
    <row r="913" spans="17:20" ht="15.75" customHeight="1" x14ac:dyDescent="0.25">
      <c r="Q913" s="3"/>
      <c r="S913" s="3"/>
      <c r="T913" s="3"/>
    </row>
    <row r="914" spans="17:20" ht="15.75" customHeight="1" x14ac:dyDescent="0.25">
      <c r="Q914" s="3"/>
      <c r="S914" s="3"/>
      <c r="T914" s="3"/>
    </row>
    <row r="915" spans="17:20" ht="15.75" customHeight="1" x14ac:dyDescent="0.25">
      <c r="Q915" s="3"/>
      <c r="S915" s="3"/>
      <c r="T915" s="3"/>
    </row>
    <row r="916" spans="17:20" ht="15.75" customHeight="1" x14ac:dyDescent="0.25">
      <c r="Q916" s="3"/>
      <c r="S916" s="3"/>
      <c r="T916" s="3"/>
    </row>
    <row r="917" spans="17:20" ht="15.75" customHeight="1" x14ac:dyDescent="0.25">
      <c r="Q917" s="3"/>
      <c r="S917" s="3"/>
      <c r="T917" s="3"/>
    </row>
    <row r="918" spans="17:20" ht="15.75" customHeight="1" x14ac:dyDescent="0.25">
      <c r="Q918" s="3"/>
      <c r="S918" s="3"/>
      <c r="T918" s="3"/>
    </row>
    <row r="919" spans="17:20" ht="15.75" customHeight="1" x14ac:dyDescent="0.25">
      <c r="Q919" s="3"/>
      <c r="S919" s="3"/>
      <c r="T919" s="3"/>
    </row>
    <row r="920" spans="17:20" ht="15.75" customHeight="1" x14ac:dyDescent="0.25">
      <c r="Q920" s="3"/>
      <c r="S920" s="3"/>
      <c r="T920" s="3"/>
    </row>
    <row r="921" spans="17:20" ht="15.75" customHeight="1" x14ac:dyDescent="0.25">
      <c r="Q921" s="3"/>
      <c r="S921" s="3"/>
      <c r="T921" s="3"/>
    </row>
    <row r="922" spans="17:20" ht="15.75" customHeight="1" x14ac:dyDescent="0.25">
      <c r="Q922" s="3"/>
      <c r="S922" s="3"/>
      <c r="T922" s="3"/>
    </row>
    <row r="923" spans="17:20" ht="15.75" customHeight="1" x14ac:dyDescent="0.25">
      <c r="Q923" s="3"/>
      <c r="S923" s="3"/>
      <c r="T923" s="3"/>
    </row>
    <row r="924" spans="17:20" ht="15.75" customHeight="1" x14ac:dyDescent="0.25">
      <c r="Q924" s="3"/>
      <c r="S924" s="3"/>
      <c r="T924" s="3"/>
    </row>
    <row r="925" spans="17:20" ht="15.75" customHeight="1" x14ac:dyDescent="0.25">
      <c r="Q925" s="3"/>
      <c r="S925" s="3"/>
      <c r="T925" s="3"/>
    </row>
    <row r="926" spans="17:20" ht="15.75" customHeight="1" x14ac:dyDescent="0.25">
      <c r="Q926" s="3"/>
      <c r="S926" s="3"/>
      <c r="T926" s="3"/>
    </row>
    <row r="927" spans="17:20" ht="15.75" customHeight="1" x14ac:dyDescent="0.25">
      <c r="Q927" s="3"/>
      <c r="S927" s="3"/>
      <c r="T927" s="3"/>
    </row>
    <row r="928" spans="17:20" ht="15.75" customHeight="1" x14ac:dyDescent="0.25">
      <c r="Q928" s="3"/>
      <c r="S928" s="3"/>
      <c r="T928" s="3"/>
    </row>
    <row r="929" spans="17:20" ht="15.75" customHeight="1" x14ac:dyDescent="0.25">
      <c r="Q929" s="3"/>
      <c r="S929" s="3"/>
      <c r="T929" s="3"/>
    </row>
    <row r="930" spans="17:20" ht="15.75" customHeight="1" x14ac:dyDescent="0.25">
      <c r="Q930" s="3"/>
      <c r="S930" s="3"/>
      <c r="T930" s="3"/>
    </row>
    <row r="931" spans="17:20" ht="15.75" customHeight="1" x14ac:dyDescent="0.25">
      <c r="Q931" s="3"/>
      <c r="S931" s="3"/>
      <c r="T931" s="3"/>
    </row>
    <row r="932" spans="17:20" ht="15.75" customHeight="1" x14ac:dyDescent="0.25">
      <c r="Q932" s="3"/>
      <c r="S932" s="3"/>
      <c r="T932" s="3"/>
    </row>
    <row r="933" spans="17:20" ht="15.75" customHeight="1" x14ac:dyDescent="0.25">
      <c r="Q933" s="3"/>
      <c r="S933" s="3"/>
      <c r="T933" s="3"/>
    </row>
    <row r="934" spans="17:20" ht="15.75" customHeight="1" x14ac:dyDescent="0.25">
      <c r="Q934" s="3"/>
      <c r="S934" s="3"/>
      <c r="T934" s="3"/>
    </row>
    <row r="935" spans="17:20" ht="15.75" customHeight="1" x14ac:dyDescent="0.25">
      <c r="Q935" s="3"/>
      <c r="S935" s="3"/>
      <c r="T935" s="3"/>
    </row>
    <row r="936" spans="17:20" ht="15.75" customHeight="1" x14ac:dyDescent="0.25">
      <c r="Q936" s="3"/>
      <c r="S936" s="3"/>
      <c r="T936" s="3"/>
    </row>
    <row r="937" spans="17:20" ht="15.75" customHeight="1" x14ac:dyDescent="0.25">
      <c r="Q937" s="3"/>
      <c r="S937" s="3"/>
      <c r="T937" s="3"/>
    </row>
    <row r="938" spans="17:20" ht="15.75" customHeight="1" x14ac:dyDescent="0.25">
      <c r="Q938" s="3"/>
      <c r="S938" s="3"/>
      <c r="T938" s="3"/>
    </row>
    <row r="939" spans="17:20" ht="15.75" customHeight="1" x14ac:dyDescent="0.25">
      <c r="Q939" s="3"/>
      <c r="S939" s="3"/>
      <c r="T939" s="3"/>
    </row>
    <row r="940" spans="17:20" ht="15.75" customHeight="1" x14ac:dyDescent="0.25">
      <c r="Q940" s="3"/>
      <c r="S940" s="3"/>
      <c r="T940" s="3"/>
    </row>
    <row r="941" spans="17:20" ht="15.75" customHeight="1" x14ac:dyDescent="0.25">
      <c r="Q941" s="3"/>
      <c r="S941" s="3"/>
      <c r="T941" s="3"/>
    </row>
    <row r="942" spans="17:20" ht="15.75" customHeight="1" x14ac:dyDescent="0.25">
      <c r="Q942" s="3"/>
      <c r="S942" s="3"/>
      <c r="T942" s="3"/>
    </row>
    <row r="943" spans="17:20" ht="15.75" customHeight="1" x14ac:dyDescent="0.25">
      <c r="Q943" s="3"/>
      <c r="S943" s="3"/>
      <c r="T943" s="3"/>
    </row>
    <row r="944" spans="17:20" ht="15.75" customHeight="1" x14ac:dyDescent="0.25">
      <c r="Q944" s="3"/>
      <c r="S944" s="3"/>
      <c r="T944" s="3"/>
    </row>
    <row r="945" spans="17:20" ht="15.75" customHeight="1" x14ac:dyDescent="0.25">
      <c r="Q945" s="3"/>
      <c r="S945" s="3"/>
      <c r="T945" s="3"/>
    </row>
    <row r="946" spans="17:20" ht="15.75" customHeight="1" x14ac:dyDescent="0.25">
      <c r="Q946" s="3"/>
      <c r="S946" s="3"/>
      <c r="T946" s="3"/>
    </row>
    <row r="947" spans="17:20" ht="15.75" customHeight="1" x14ac:dyDescent="0.25">
      <c r="Q947" s="3"/>
      <c r="S947" s="3"/>
      <c r="T947" s="3"/>
    </row>
    <row r="948" spans="17:20" ht="15.75" customHeight="1" x14ac:dyDescent="0.25">
      <c r="Q948" s="3"/>
      <c r="S948" s="3"/>
      <c r="T948" s="3"/>
    </row>
    <row r="949" spans="17:20" ht="15.75" customHeight="1" x14ac:dyDescent="0.25">
      <c r="Q949" s="3"/>
      <c r="S949" s="3"/>
      <c r="T949" s="3"/>
    </row>
    <row r="950" spans="17:20" ht="15.75" customHeight="1" x14ac:dyDescent="0.25">
      <c r="Q950" s="3"/>
      <c r="S950" s="3"/>
      <c r="T950" s="3"/>
    </row>
    <row r="951" spans="17:20" ht="15.75" customHeight="1" x14ac:dyDescent="0.25">
      <c r="Q951" s="3"/>
      <c r="S951" s="3"/>
      <c r="T951" s="3"/>
    </row>
    <row r="952" spans="17:20" ht="15.75" customHeight="1" x14ac:dyDescent="0.25">
      <c r="Q952" s="3"/>
      <c r="S952" s="3"/>
      <c r="T952" s="3"/>
    </row>
    <row r="953" spans="17:20" ht="15.75" customHeight="1" x14ac:dyDescent="0.25">
      <c r="Q953" s="3"/>
      <c r="S953" s="3"/>
      <c r="T953" s="3"/>
    </row>
    <row r="954" spans="17:20" ht="15.75" customHeight="1" x14ac:dyDescent="0.25">
      <c r="Q954" s="3"/>
      <c r="S954" s="3"/>
      <c r="T954" s="3"/>
    </row>
    <row r="955" spans="17:20" ht="15.75" customHeight="1" x14ac:dyDescent="0.25">
      <c r="Q955" s="3"/>
      <c r="S955" s="3"/>
      <c r="T955" s="3"/>
    </row>
    <row r="956" spans="17:20" ht="15.75" customHeight="1" x14ac:dyDescent="0.25">
      <c r="Q956" s="3"/>
      <c r="S956" s="3"/>
      <c r="T956" s="3"/>
    </row>
    <row r="957" spans="17:20" ht="15.75" customHeight="1" x14ac:dyDescent="0.25">
      <c r="Q957" s="3"/>
      <c r="S957" s="3"/>
      <c r="T957" s="3"/>
    </row>
    <row r="958" spans="17:20" ht="15.75" customHeight="1" x14ac:dyDescent="0.25">
      <c r="Q958" s="3"/>
      <c r="S958" s="3"/>
      <c r="T958" s="3"/>
    </row>
    <row r="959" spans="17:20" ht="15.75" customHeight="1" x14ac:dyDescent="0.25">
      <c r="Q959" s="3"/>
      <c r="S959" s="3"/>
      <c r="T959" s="3"/>
    </row>
    <row r="960" spans="17:20" ht="15.75" customHeight="1" x14ac:dyDescent="0.25">
      <c r="Q960" s="3"/>
      <c r="S960" s="3"/>
      <c r="T960" s="3"/>
    </row>
    <row r="961" spans="17:20" ht="15.75" customHeight="1" x14ac:dyDescent="0.25">
      <c r="Q961" s="3"/>
      <c r="S961" s="3"/>
      <c r="T961" s="3"/>
    </row>
    <row r="962" spans="17:20" ht="15.75" customHeight="1" x14ac:dyDescent="0.25">
      <c r="Q962" s="3"/>
      <c r="S962" s="3"/>
      <c r="T962" s="3"/>
    </row>
    <row r="963" spans="17:20" ht="15.75" customHeight="1" x14ac:dyDescent="0.25">
      <c r="Q963" s="3"/>
      <c r="S963" s="3"/>
      <c r="T963" s="3"/>
    </row>
    <row r="964" spans="17:20" ht="15.75" customHeight="1" x14ac:dyDescent="0.25">
      <c r="Q964" s="3"/>
      <c r="S964" s="3"/>
      <c r="T964" s="3"/>
    </row>
    <row r="965" spans="17:20" ht="15.75" customHeight="1" x14ac:dyDescent="0.25">
      <c r="Q965" s="3"/>
      <c r="S965" s="3"/>
      <c r="T965" s="3"/>
    </row>
    <row r="966" spans="17:20" ht="15.75" customHeight="1" x14ac:dyDescent="0.25">
      <c r="Q966" s="3"/>
      <c r="S966" s="3"/>
      <c r="T966" s="3"/>
    </row>
    <row r="967" spans="17:20" ht="15.75" customHeight="1" x14ac:dyDescent="0.25">
      <c r="Q967" s="3"/>
      <c r="S967" s="3"/>
      <c r="T967" s="3"/>
    </row>
    <row r="968" spans="17:20" ht="15.75" customHeight="1" x14ac:dyDescent="0.25">
      <c r="Q968" s="3"/>
      <c r="S968" s="3"/>
      <c r="T968" s="3"/>
    </row>
    <row r="969" spans="17:20" ht="15.75" customHeight="1" x14ac:dyDescent="0.25">
      <c r="Q969" s="3"/>
      <c r="S969" s="3"/>
      <c r="T969" s="3"/>
    </row>
    <row r="970" spans="17:20" ht="15.75" customHeight="1" x14ac:dyDescent="0.25">
      <c r="Q970" s="3"/>
      <c r="S970" s="3"/>
      <c r="T970" s="3"/>
    </row>
    <row r="971" spans="17:20" ht="15.75" customHeight="1" x14ac:dyDescent="0.25">
      <c r="Q971" s="3"/>
      <c r="S971" s="3"/>
      <c r="T971" s="3"/>
    </row>
    <row r="972" spans="17:20" ht="15.75" customHeight="1" x14ac:dyDescent="0.25">
      <c r="Q972" s="3"/>
      <c r="S972" s="3"/>
      <c r="T972" s="3"/>
    </row>
    <row r="973" spans="17:20" ht="15.75" customHeight="1" x14ac:dyDescent="0.25">
      <c r="Q973" s="3"/>
      <c r="S973" s="3"/>
      <c r="T973" s="3"/>
    </row>
    <row r="974" spans="17:20" ht="15.75" customHeight="1" x14ac:dyDescent="0.25">
      <c r="Q974" s="3"/>
      <c r="S974" s="3"/>
      <c r="T974" s="3"/>
    </row>
    <row r="975" spans="17:20" ht="15.75" customHeight="1" x14ac:dyDescent="0.25">
      <c r="Q975" s="3"/>
      <c r="S975" s="3"/>
      <c r="T975" s="3"/>
    </row>
    <row r="976" spans="17:20" ht="15.75" customHeight="1" x14ac:dyDescent="0.25">
      <c r="Q976" s="3"/>
      <c r="S976" s="3"/>
      <c r="T976" s="3"/>
    </row>
    <row r="977" spans="17:20" ht="15.75" customHeight="1" x14ac:dyDescent="0.25">
      <c r="Q977" s="3"/>
      <c r="S977" s="3"/>
      <c r="T977" s="3"/>
    </row>
    <row r="978" spans="17:20" ht="15.75" customHeight="1" x14ac:dyDescent="0.25">
      <c r="Q978" s="3"/>
      <c r="S978" s="3"/>
      <c r="T978" s="3"/>
    </row>
    <row r="979" spans="17:20" ht="15.75" customHeight="1" x14ac:dyDescent="0.25">
      <c r="Q979" s="3"/>
      <c r="S979" s="3"/>
      <c r="T979" s="3"/>
    </row>
    <row r="980" spans="17:20" ht="15.75" customHeight="1" x14ac:dyDescent="0.25">
      <c r="Q980" s="3"/>
      <c r="S980" s="3"/>
      <c r="T980" s="3"/>
    </row>
    <row r="981" spans="17:20" ht="15.75" customHeight="1" x14ac:dyDescent="0.25">
      <c r="Q981" s="3"/>
      <c r="S981" s="3"/>
      <c r="T981" s="3"/>
    </row>
    <row r="982" spans="17:20" ht="15.75" customHeight="1" x14ac:dyDescent="0.25">
      <c r="Q982" s="3"/>
      <c r="S982" s="3"/>
      <c r="T982" s="3"/>
    </row>
    <row r="983" spans="17:20" ht="15.75" customHeight="1" x14ac:dyDescent="0.25">
      <c r="Q983" s="3"/>
      <c r="S983" s="3"/>
      <c r="T983" s="3"/>
    </row>
    <row r="984" spans="17:20" ht="15.75" customHeight="1" x14ac:dyDescent="0.25">
      <c r="Q984" s="3"/>
      <c r="S984" s="3"/>
      <c r="T984" s="3"/>
    </row>
    <row r="985" spans="17:20" ht="15.75" customHeight="1" x14ac:dyDescent="0.25">
      <c r="Q985" s="3"/>
      <c r="S985" s="3"/>
      <c r="T985" s="3"/>
    </row>
    <row r="986" spans="17:20" ht="15.75" customHeight="1" x14ac:dyDescent="0.25">
      <c r="Q986" s="3"/>
      <c r="S986" s="3"/>
      <c r="T986" s="3"/>
    </row>
    <row r="987" spans="17:20" ht="15.75" customHeight="1" x14ac:dyDescent="0.25">
      <c r="Q987" s="3"/>
      <c r="S987" s="3"/>
      <c r="T987" s="3"/>
    </row>
    <row r="988" spans="17:20" ht="15.75" customHeight="1" x14ac:dyDescent="0.25">
      <c r="Q988" s="3"/>
      <c r="S988" s="3"/>
      <c r="T988" s="3"/>
    </row>
    <row r="989" spans="17:20" ht="15.75" customHeight="1" x14ac:dyDescent="0.25">
      <c r="Q989" s="3"/>
      <c r="S989" s="3"/>
      <c r="T989" s="3"/>
    </row>
    <row r="990" spans="17:20" ht="15.75" customHeight="1" x14ac:dyDescent="0.25">
      <c r="Q990" s="3"/>
      <c r="S990" s="3"/>
      <c r="T990" s="3"/>
    </row>
    <row r="991" spans="17:20" ht="15.75" customHeight="1" x14ac:dyDescent="0.25">
      <c r="Q991" s="3"/>
      <c r="S991" s="3"/>
      <c r="T991" s="3"/>
    </row>
    <row r="992" spans="17:20" ht="15.75" customHeight="1" x14ac:dyDescent="0.25">
      <c r="Q992" s="3"/>
      <c r="S992" s="3"/>
      <c r="T992" s="3"/>
    </row>
    <row r="993" spans="17:20" ht="15.75" customHeight="1" x14ac:dyDescent="0.25">
      <c r="Q993" s="3"/>
      <c r="S993" s="3"/>
      <c r="T993" s="3"/>
    </row>
    <row r="994" spans="17:20" ht="15.75" customHeight="1" x14ac:dyDescent="0.25">
      <c r="Q994" s="3"/>
      <c r="S994" s="3"/>
      <c r="T994" s="3"/>
    </row>
    <row r="995" spans="17:20" ht="15.75" customHeight="1" x14ac:dyDescent="0.25">
      <c r="Q995" s="3"/>
      <c r="S995" s="3"/>
      <c r="T995" s="3"/>
    </row>
    <row r="996" spans="17:20" ht="15.75" customHeight="1" x14ac:dyDescent="0.25">
      <c r="Q996" s="3"/>
      <c r="S996" s="3"/>
      <c r="T996" s="3"/>
    </row>
    <row r="997" spans="17:20" ht="15.75" customHeight="1" x14ac:dyDescent="0.25">
      <c r="Q997" s="3"/>
      <c r="S997" s="3"/>
      <c r="T997" s="3"/>
    </row>
    <row r="998" spans="17:20" ht="15.75" customHeight="1" x14ac:dyDescent="0.25">
      <c r="Q998" s="3"/>
      <c r="S998" s="3"/>
      <c r="T998" s="3"/>
    </row>
    <row r="999" spans="17:20" ht="15.75" customHeight="1" x14ac:dyDescent="0.25">
      <c r="Q999" s="3"/>
      <c r="S999" s="3"/>
      <c r="T999" s="3"/>
    </row>
    <row r="1000" spans="17:20" ht="15.75" customHeight="1" x14ac:dyDescent="0.25">
      <c r="Q1000" s="3"/>
      <c r="S1000" s="3"/>
      <c r="T1000" s="3"/>
    </row>
  </sheetData>
  <sheetProtection selectLockedCells="1"/>
  <mergeCells count="31">
    <mergeCell ref="R2:U2"/>
    <mergeCell ref="A3:D3"/>
    <mergeCell ref="R3:S3"/>
    <mergeCell ref="E3:O3"/>
    <mergeCell ref="L10:M10"/>
    <mergeCell ref="Q7:R8"/>
    <mergeCell ref="B1:D1"/>
    <mergeCell ref="A2:D2"/>
    <mergeCell ref="E2:P2"/>
    <mergeCell ref="E7:K7"/>
    <mergeCell ref="P7:P8"/>
    <mergeCell ref="D7:D8"/>
    <mergeCell ref="L7:M8"/>
    <mergeCell ref="L13:M13"/>
    <mergeCell ref="L14:M14"/>
    <mergeCell ref="L15:M15"/>
    <mergeCell ref="Q9:R9"/>
    <mergeCell ref="Q10:R10"/>
    <mergeCell ref="Q11:R11"/>
    <mergeCell ref="Q12:R12"/>
    <mergeCell ref="Q13:R13"/>
    <mergeCell ref="Q14:R14"/>
    <mergeCell ref="Q15:R15"/>
    <mergeCell ref="L9:M9"/>
    <mergeCell ref="L11:M11"/>
    <mergeCell ref="L12:M12"/>
    <mergeCell ref="D22:M22"/>
    <mergeCell ref="D23:M23"/>
    <mergeCell ref="D19:M19"/>
    <mergeCell ref="D20:M20"/>
    <mergeCell ref="D26:T30"/>
  </mergeCells>
  <conditionalFormatting sqref="B1:C1">
    <cfRule type="cellIs" dxfId="120" priority="7" operator="equal">
      <formula>"Terminé"</formula>
    </cfRule>
    <cfRule type="cellIs" dxfId="119" priority="8" operator="equal">
      <formula>"En rédaction"</formula>
    </cfRule>
  </conditionalFormatting>
  <conditionalFormatting sqref="E2:E3 R2:R3 Q9:R14 N19:N20 D26">
    <cfRule type="expression" dxfId="118" priority="4">
      <formula>$B$1="Terminé"</formula>
    </cfRule>
  </conditionalFormatting>
  <conditionalFormatting sqref="E9:L14">
    <cfRule type="expression" dxfId="117" priority="2">
      <formula>$B$1="Terminé"</formula>
    </cfRule>
  </conditionalFormatting>
  <conditionalFormatting sqref="E2:P2 R2:U2">
    <cfRule type="expression" dxfId="116" priority="9">
      <formula>$B$1="Terminé"</formula>
    </cfRule>
  </conditionalFormatting>
  <conditionalFormatting sqref="N22:N23">
    <cfRule type="expression" dxfId="115" priority="1">
      <formula>$B$1="Terminé"</formula>
    </cfRule>
  </conditionalFormatting>
  <dataValidations count="1">
    <dataValidation type="list" allowBlank="1" sqref="B1:C1" xr:uid="{00000000-0002-0000-1900-000000000000}">
      <formula1>"Terminé,En rédaction"</formula1>
    </dataValidation>
  </dataValidations>
  <pageMargins left="0.51181102362204722" right="0.31496062992125984" top="0.59055118110236227" bottom="0.11811023622047245" header="0" footer="0"/>
  <pageSetup scale="54" pageOrder="overThenDown" orientation="landscape" cellComments="atEnd" r:id="rId1"/>
  <ignoredErrors>
    <ignoredError sqref="L9:M14"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8">
    <tabColor rgb="FFFFC499"/>
    <outlinePr summaryBelow="0" summaryRight="0"/>
  </sheetPr>
  <dimension ref="A1:AG1000"/>
  <sheetViews>
    <sheetView showGridLines="0" showRowColHeaders="0" zoomScaleNormal="100" workbookViewId="0">
      <pane ySplit="7" topLeftCell="A8" activePane="bottomLeft" state="frozen"/>
      <selection activeCell="G21" sqref="G21:K21"/>
      <selection pane="bottomLeft" activeCell="B1" sqref="B1:C1"/>
    </sheetView>
  </sheetViews>
  <sheetFormatPr baseColWidth="10" defaultColWidth="12.54296875" defaultRowHeight="15" customHeight="1" x14ac:dyDescent="0.25"/>
  <cols>
    <col min="1" max="1" width="2.1796875" customWidth="1"/>
    <col min="2" max="2" width="4.453125" customWidth="1"/>
    <col min="3" max="3" width="16.1796875" customWidth="1"/>
    <col min="4" max="4" width="12.453125" customWidth="1"/>
    <col min="5" max="5" width="22.453125" customWidth="1"/>
    <col min="6" max="6" width="40.453125" customWidth="1"/>
    <col min="7" max="7" width="39.81640625" customWidth="1"/>
    <col min="8" max="8" width="30.1796875" customWidth="1"/>
    <col min="9" max="9" width="8.453125" customWidth="1"/>
    <col min="10" max="10" width="4.26953125" customWidth="1"/>
    <col min="11" max="11" width="15.81640625" customWidth="1"/>
    <col min="12" max="12" width="17.81640625" customWidth="1"/>
    <col min="13" max="13" width="10.7265625" customWidth="1"/>
    <col min="14" max="14" width="1.81640625" customWidth="1"/>
    <col min="15" max="15" width="4.81640625" customWidth="1"/>
    <col min="16" max="33" width="12.54296875" customWidth="1"/>
  </cols>
  <sheetData>
    <row r="1" spans="1:33" ht="18" customHeight="1" x14ac:dyDescent="0.25">
      <c r="A1" s="486"/>
      <c r="B1" s="2014" t="s">
        <v>378</v>
      </c>
      <c r="C1" s="2015"/>
      <c r="D1" s="126"/>
      <c r="E1" s="126"/>
      <c r="F1" s="126"/>
      <c r="G1" s="126"/>
      <c r="H1" s="126"/>
      <c r="I1" s="126"/>
      <c r="J1" s="126"/>
      <c r="K1" s="126"/>
      <c r="L1" s="126"/>
      <c r="M1" s="126"/>
      <c r="N1" s="126"/>
      <c r="O1" s="192"/>
      <c r="P1" s="192"/>
      <c r="Q1" s="192"/>
      <c r="R1" s="192"/>
      <c r="S1" s="192"/>
      <c r="T1" s="192"/>
      <c r="U1" s="192"/>
      <c r="V1" s="192"/>
      <c r="W1" s="192"/>
      <c r="X1" s="192"/>
      <c r="Y1" s="192"/>
      <c r="Z1" s="192"/>
      <c r="AA1" s="192"/>
      <c r="AB1" s="192"/>
      <c r="AC1" s="192"/>
      <c r="AD1" s="192"/>
      <c r="AE1" s="192"/>
      <c r="AF1" s="192"/>
      <c r="AG1" s="192"/>
    </row>
    <row r="2" spans="1:33" ht="22.5" customHeight="1" x14ac:dyDescent="0.25">
      <c r="A2" s="2073" t="s">
        <v>1415</v>
      </c>
      <c r="B2" s="1628"/>
      <c r="C2" s="1629"/>
      <c r="D2" s="1703" t="str">
        <f>IF(NomOrg="","",NomOrg)</f>
        <v/>
      </c>
      <c r="E2" s="1683"/>
      <c r="F2" s="1683"/>
      <c r="G2" s="1683"/>
      <c r="H2" s="1683"/>
      <c r="I2" s="1683"/>
      <c r="J2" s="2076"/>
      <c r="K2" s="496" t="s">
        <v>1416</v>
      </c>
      <c r="L2" s="2023" t="str">
        <f>IF(DateFinAF="","",DateFinAF)</f>
        <v/>
      </c>
      <c r="M2" s="1684"/>
      <c r="N2" s="36"/>
      <c r="O2" s="3"/>
      <c r="P2" s="3"/>
      <c r="Q2" s="3"/>
      <c r="R2" s="3"/>
      <c r="S2" s="3"/>
      <c r="T2" s="3"/>
      <c r="U2" s="3"/>
      <c r="V2" s="3"/>
      <c r="W2" s="3"/>
      <c r="X2" s="3"/>
      <c r="Y2" s="3"/>
      <c r="Z2" s="3"/>
      <c r="AA2" s="3"/>
      <c r="AB2" s="3"/>
      <c r="AC2" s="3"/>
      <c r="AD2" s="3"/>
      <c r="AE2" s="3"/>
      <c r="AF2" s="3"/>
      <c r="AG2" s="3"/>
    </row>
    <row r="3" spans="1:33" ht="22.5" customHeight="1" x14ac:dyDescent="0.3">
      <c r="A3" s="2073" t="s">
        <v>1417</v>
      </c>
      <c r="B3" s="1628"/>
      <c r="C3" s="1629"/>
      <c r="D3" s="1924" t="str">
        <f>IF(NomProjet="","",NomProjet)</f>
        <v/>
      </c>
      <c r="E3" s="1628"/>
      <c r="F3" s="1628"/>
      <c r="G3" s="1628"/>
      <c r="H3" s="1628"/>
      <c r="I3" s="1629"/>
      <c r="J3" s="291"/>
      <c r="K3" s="507" t="s">
        <v>951</v>
      </c>
      <c r="L3" s="1484" t="str">
        <f>IF(NoProjet="","",NoProjet)</f>
        <v/>
      </c>
      <c r="M3" s="487" t="str">
        <f>VersionDoc</f>
        <v>V260301</v>
      </c>
      <c r="N3" s="36"/>
      <c r="O3" s="3"/>
      <c r="P3" s="3"/>
      <c r="Q3" s="3"/>
      <c r="R3" s="3"/>
      <c r="S3" s="3"/>
      <c r="T3" s="3"/>
      <c r="U3" s="3"/>
      <c r="V3" s="3"/>
      <c r="W3" s="3"/>
      <c r="X3" s="3"/>
      <c r="Y3" s="3"/>
      <c r="Z3" s="3"/>
      <c r="AA3" s="3"/>
      <c r="AB3" s="3"/>
      <c r="AC3" s="3"/>
      <c r="AD3" s="3"/>
      <c r="AE3" s="3"/>
      <c r="AF3" s="3"/>
      <c r="AG3" s="3"/>
    </row>
    <row r="4" spans="1:33" ht="18.75" customHeight="1" x14ac:dyDescent="0.4">
      <c r="A4" s="1128"/>
      <c r="B4" s="1128"/>
      <c r="C4" s="293"/>
      <c r="D4" s="1128"/>
      <c r="E4" s="1128"/>
      <c r="F4" s="1128"/>
      <c r="G4" s="1128"/>
      <c r="H4" s="1128"/>
      <c r="I4" s="1128"/>
      <c r="J4" s="1128"/>
      <c r="K4" s="1128"/>
      <c r="L4" s="1128"/>
      <c r="M4" s="1128"/>
      <c r="N4" s="1128"/>
      <c r="O4" s="3"/>
      <c r="P4" s="3"/>
      <c r="Q4" s="3"/>
      <c r="R4" s="3"/>
      <c r="S4" s="3"/>
      <c r="T4" s="3"/>
      <c r="U4" s="3"/>
      <c r="V4" s="3"/>
      <c r="W4" s="3"/>
      <c r="X4" s="3"/>
      <c r="Y4" s="3"/>
      <c r="Z4" s="3"/>
      <c r="AA4" s="3"/>
      <c r="AB4" s="3"/>
      <c r="AC4" s="3"/>
      <c r="AD4" s="3"/>
      <c r="AE4" s="3"/>
      <c r="AF4" s="3"/>
      <c r="AG4" s="3"/>
    </row>
    <row r="5" spans="1:33" ht="21" customHeight="1" x14ac:dyDescent="0.35">
      <c r="A5" s="488"/>
      <c r="B5" s="488"/>
      <c r="C5" s="489" t="s">
        <v>1495</v>
      </c>
      <c r="D5" s="498"/>
      <c r="E5" s="93" t="s">
        <v>1496</v>
      </c>
      <c r="F5" s="93"/>
      <c r="G5" s="99"/>
      <c r="H5" s="99"/>
      <c r="I5" s="99"/>
      <c r="J5" s="99"/>
      <c r="K5" s="99"/>
      <c r="L5" s="99"/>
      <c r="M5" s="99"/>
      <c r="N5" s="99"/>
      <c r="O5" s="498"/>
      <c r="P5" s="498"/>
      <c r="Q5" s="498"/>
      <c r="R5" s="498"/>
      <c r="S5" s="498"/>
      <c r="T5" s="498"/>
      <c r="U5" s="498"/>
      <c r="V5" s="498"/>
      <c r="W5" s="498"/>
      <c r="X5" s="498"/>
      <c r="Y5" s="498"/>
      <c r="Z5" s="498"/>
      <c r="AA5" s="498"/>
      <c r="AB5" s="498"/>
      <c r="AC5" s="498"/>
      <c r="AD5" s="498"/>
      <c r="AE5" s="498"/>
      <c r="AF5" s="498"/>
      <c r="AG5" s="498"/>
    </row>
    <row r="6" spans="1:33" ht="15" customHeight="1" x14ac:dyDescent="0.3">
      <c r="A6" s="1128"/>
      <c r="B6" s="1128"/>
      <c r="C6" s="1128"/>
      <c r="D6" s="1128"/>
      <c r="E6" s="1128"/>
      <c r="F6" s="1128"/>
      <c r="G6" s="1128"/>
      <c r="H6" s="1128"/>
      <c r="I6" s="1128"/>
      <c r="J6" s="1128"/>
      <c r="K6" s="1128"/>
      <c r="L6" s="1128"/>
      <c r="M6" s="1128"/>
      <c r="N6" s="1128"/>
      <c r="O6" s="3"/>
      <c r="P6" s="3"/>
      <c r="Q6" s="3"/>
      <c r="R6" s="3"/>
      <c r="S6" s="3"/>
      <c r="T6" s="3"/>
      <c r="U6" s="3"/>
      <c r="V6" s="3"/>
      <c r="W6" s="3"/>
      <c r="X6" s="3"/>
      <c r="Y6" s="3"/>
      <c r="Z6" s="3"/>
      <c r="AA6" s="3"/>
      <c r="AB6" s="3"/>
      <c r="AC6" s="3"/>
      <c r="AD6" s="3"/>
      <c r="AE6" s="3"/>
      <c r="AF6" s="3"/>
      <c r="AG6" s="3"/>
    </row>
    <row r="7" spans="1:33" ht="36.75" customHeight="1" x14ac:dyDescent="0.3">
      <c r="A7" s="1128"/>
      <c r="B7" s="1128"/>
      <c r="C7" s="2111" t="s">
        <v>1497</v>
      </c>
      <c r="D7" s="1813"/>
      <c r="E7" s="1813"/>
      <c r="F7" s="1727"/>
      <c r="G7" s="510" t="s">
        <v>1498</v>
      </c>
      <c r="H7" s="511" t="s">
        <v>1499</v>
      </c>
      <c r="I7" s="2110" t="s">
        <v>1500</v>
      </c>
      <c r="J7" s="1813"/>
      <c r="K7" s="1727"/>
      <c r="L7" s="2110" t="s">
        <v>1501</v>
      </c>
      <c r="M7" s="1727"/>
      <c r="N7" s="1128"/>
      <c r="O7" s="3"/>
      <c r="P7" s="3"/>
      <c r="Q7" s="3"/>
      <c r="R7" s="3"/>
      <c r="S7" s="3"/>
      <c r="T7" s="3"/>
      <c r="U7" s="3"/>
      <c r="V7" s="3"/>
      <c r="W7" s="3"/>
      <c r="X7" s="3"/>
      <c r="Y7" s="3"/>
      <c r="Z7" s="3"/>
      <c r="AA7" s="3"/>
      <c r="AB7" s="3"/>
      <c r="AC7" s="3"/>
      <c r="AD7" s="3"/>
      <c r="AE7" s="3"/>
      <c r="AF7" s="3"/>
      <c r="AG7" s="3"/>
    </row>
    <row r="8" spans="1:33" ht="45.75" customHeight="1" x14ac:dyDescent="0.3">
      <c r="A8" s="1128"/>
      <c r="B8" s="930">
        <v>1</v>
      </c>
      <c r="C8" s="2109"/>
      <c r="D8" s="1888"/>
      <c r="E8" s="1888"/>
      <c r="F8" s="1885"/>
      <c r="G8" s="1485"/>
      <c r="H8" s="648"/>
      <c r="I8" s="2108"/>
      <c r="J8" s="1888"/>
      <c r="K8" s="1885"/>
      <c r="L8" s="2108"/>
      <c r="M8" s="1885"/>
      <c r="N8" s="1211"/>
      <c r="O8" s="3"/>
      <c r="P8" s="3"/>
      <c r="Q8" s="3"/>
      <c r="R8" s="3"/>
      <c r="S8" s="3"/>
      <c r="T8" s="3"/>
      <c r="U8" s="3"/>
      <c r="V8" s="3"/>
      <c r="W8" s="3"/>
      <c r="X8" s="3"/>
      <c r="Y8" s="3"/>
      <c r="Z8" s="3"/>
      <c r="AA8" s="3"/>
      <c r="AB8" s="3"/>
      <c r="AC8" s="3"/>
      <c r="AD8" s="3"/>
      <c r="AE8" s="3"/>
      <c r="AF8" s="3"/>
      <c r="AG8" s="3"/>
    </row>
    <row r="9" spans="1:33" ht="45.75" customHeight="1" x14ac:dyDescent="0.3">
      <c r="A9" s="1128"/>
      <c r="B9" s="512">
        <v>2</v>
      </c>
      <c r="C9" s="2109"/>
      <c r="D9" s="1888"/>
      <c r="E9" s="1888"/>
      <c r="F9" s="1885"/>
      <c r="G9" s="1485"/>
      <c r="H9" s="648"/>
      <c r="I9" s="2108"/>
      <c r="J9" s="1888"/>
      <c r="K9" s="1885"/>
      <c r="L9" s="2108"/>
      <c r="M9" s="1885"/>
      <c r="N9" s="1128"/>
      <c r="O9" s="3"/>
      <c r="P9" s="3"/>
      <c r="Q9" s="3"/>
      <c r="R9" s="3"/>
      <c r="S9" s="3"/>
      <c r="T9" s="3"/>
      <c r="U9" s="3"/>
      <c r="V9" s="3"/>
      <c r="W9" s="3"/>
      <c r="X9" s="3"/>
      <c r="Y9" s="3"/>
      <c r="Z9" s="3"/>
      <c r="AA9" s="3"/>
      <c r="AB9" s="3"/>
      <c r="AC9" s="3"/>
      <c r="AD9" s="3"/>
      <c r="AE9" s="3"/>
      <c r="AF9" s="3"/>
      <c r="AG9" s="3"/>
    </row>
    <row r="10" spans="1:33" ht="45.75" customHeight="1" x14ac:dyDescent="0.3">
      <c r="A10" s="1128"/>
      <c r="B10" s="512">
        <v>3</v>
      </c>
      <c r="C10" s="2109"/>
      <c r="D10" s="1888"/>
      <c r="E10" s="1888"/>
      <c r="F10" s="1885"/>
      <c r="G10" s="1485"/>
      <c r="H10" s="648"/>
      <c r="I10" s="2108"/>
      <c r="J10" s="1888"/>
      <c r="K10" s="1885"/>
      <c r="L10" s="2108"/>
      <c r="M10" s="1885"/>
      <c r="N10" s="1128"/>
      <c r="O10" s="3"/>
      <c r="P10" s="3"/>
      <c r="Q10" s="3"/>
      <c r="R10" s="3"/>
      <c r="S10" s="3"/>
      <c r="T10" s="3"/>
      <c r="U10" s="3"/>
      <c r="V10" s="3"/>
      <c r="W10" s="3"/>
      <c r="X10" s="3"/>
      <c r="Y10" s="3"/>
      <c r="Z10" s="3"/>
      <c r="AA10" s="3"/>
      <c r="AB10" s="3"/>
      <c r="AC10" s="3"/>
      <c r="AD10" s="3"/>
      <c r="AE10" s="3"/>
      <c r="AF10" s="3"/>
      <c r="AG10" s="3"/>
    </row>
    <row r="11" spans="1:33" ht="45.75" customHeight="1" x14ac:dyDescent="0.3">
      <c r="A11" s="1128"/>
      <c r="B11" s="512">
        <v>4</v>
      </c>
      <c r="C11" s="2109"/>
      <c r="D11" s="1888"/>
      <c r="E11" s="1888"/>
      <c r="F11" s="1885"/>
      <c r="G11" s="1485"/>
      <c r="H11" s="648"/>
      <c r="I11" s="2108"/>
      <c r="J11" s="1888"/>
      <c r="K11" s="1885"/>
      <c r="L11" s="2108"/>
      <c r="M11" s="1885"/>
      <c r="N11" s="1128"/>
      <c r="O11" s="3"/>
      <c r="P11" s="3"/>
      <c r="Q11" s="3"/>
      <c r="R11" s="3"/>
      <c r="S11" s="3"/>
      <c r="T11" s="3"/>
      <c r="U11" s="3"/>
      <c r="V11" s="3"/>
      <c r="W11" s="3"/>
      <c r="X11" s="3"/>
      <c r="Y11" s="3"/>
      <c r="Z11" s="3"/>
      <c r="AA11" s="3"/>
      <c r="AB11" s="3"/>
      <c r="AC11" s="3"/>
      <c r="AD11" s="3"/>
      <c r="AE11" s="3"/>
      <c r="AF11" s="3"/>
      <c r="AG11" s="3"/>
    </row>
    <row r="12" spans="1:33" ht="45.75" customHeight="1" x14ac:dyDescent="0.3">
      <c r="A12" s="1128"/>
      <c r="B12" s="512">
        <v>5</v>
      </c>
      <c r="C12" s="2109"/>
      <c r="D12" s="1888"/>
      <c r="E12" s="1888"/>
      <c r="F12" s="1885"/>
      <c r="G12" s="1485"/>
      <c r="H12" s="648"/>
      <c r="I12" s="2108"/>
      <c r="J12" s="1888"/>
      <c r="K12" s="1885"/>
      <c r="L12" s="2108"/>
      <c r="M12" s="1885"/>
      <c r="N12" s="1128"/>
      <c r="O12" s="3"/>
      <c r="P12" s="3"/>
      <c r="Q12" s="3"/>
      <c r="R12" s="3"/>
      <c r="S12" s="3"/>
      <c r="T12" s="3"/>
      <c r="U12" s="3"/>
      <c r="V12" s="3"/>
      <c r="W12" s="3"/>
      <c r="X12" s="3"/>
      <c r="Y12" s="3"/>
      <c r="Z12" s="3"/>
      <c r="AA12" s="3"/>
      <c r="AB12" s="3"/>
      <c r="AC12" s="3"/>
      <c r="AD12" s="3"/>
      <c r="AE12" s="3"/>
      <c r="AF12" s="3"/>
      <c r="AG12" s="3"/>
    </row>
    <row r="13" spans="1:33" ht="45.75" customHeight="1" x14ac:dyDescent="0.3">
      <c r="A13" s="1128"/>
      <c r="B13" s="512">
        <v>6</v>
      </c>
      <c r="C13" s="2109"/>
      <c r="D13" s="1888"/>
      <c r="E13" s="1888"/>
      <c r="F13" s="1885"/>
      <c r="G13" s="1485"/>
      <c r="H13" s="648"/>
      <c r="I13" s="2108"/>
      <c r="J13" s="1888"/>
      <c r="K13" s="1885"/>
      <c r="L13" s="2108"/>
      <c r="M13" s="1885"/>
      <c r="N13" s="1128"/>
      <c r="O13" s="3"/>
      <c r="P13" s="3"/>
      <c r="Q13" s="3"/>
      <c r="R13" s="3"/>
      <c r="S13" s="3"/>
      <c r="T13" s="3"/>
      <c r="U13" s="3"/>
      <c r="V13" s="3"/>
      <c r="W13" s="3"/>
      <c r="X13" s="3"/>
      <c r="Y13" s="3"/>
      <c r="Z13" s="3"/>
      <c r="AA13" s="3"/>
      <c r="AB13" s="3"/>
      <c r="AC13" s="3"/>
      <c r="AD13" s="3"/>
      <c r="AE13" s="3"/>
      <c r="AF13" s="3"/>
      <c r="AG13" s="3"/>
    </row>
    <row r="14" spans="1:33" ht="45.75" customHeight="1" x14ac:dyDescent="0.3">
      <c r="A14" s="1128"/>
      <c r="B14" s="512">
        <v>7</v>
      </c>
      <c r="C14" s="2109"/>
      <c r="D14" s="1888"/>
      <c r="E14" s="1888"/>
      <c r="F14" s="1885"/>
      <c r="G14" s="1485"/>
      <c r="H14" s="648"/>
      <c r="I14" s="2108"/>
      <c r="J14" s="1888"/>
      <c r="K14" s="1885"/>
      <c r="L14" s="2108"/>
      <c r="M14" s="1885"/>
      <c r="N14" s="1128"/>
      <c r="O14" s="3"/>
      <c r="P14" s="3"/>
      <c r="Q14" s="3"/>
      <c r="R14" s="3"/>
      <c r="S14" s="3"/>
      <c r="T14" s="3"/>
      <c r="U14" s="3"/>
      <c r="V14" s="3"/>
      <c r="W14" s="3"/>
      <c r="X14" s="3"/>
      <c r="Y14" s="3"/>
      <c r="Z14" s="3"/>
      <c r="AA14" s="3"/>
      <c r="AB14" s="3"/>
      <c r="AC14" s="3"/>
      <c r="AD14" s="3"/>
      <c r="AE14" s="3"/>
      <c r="AF14" s="3"/>
      <c r="AG14" s="3"/>
    </row>
    <row r="15" spans="1:33" ht="45.75" customHeight="1" x14ac:dyDescent="0.3">
      <c r="A15" s="1128"/>
      <c r="B15" s="512">
        <v>8</v>
      </c>
      <c r="C15" s="2109"/>
      <c r="D15" s="1888"/>
      <c r="E15" s="1888"/>
      <c r="F15" s="1885"/>
      <c r="G15" s="1485"/>
      <c r="H15" s="648"/>
      <c r="I15" s="2108"/>
      <c r="J15" s="1888"/>
      <c r="K15" s="1885"/>
      <c r="L15" s="2108"/>
      <c r="M15" s="1885"/>
      <c r="N15" s="1128"/>
      <c r="O15" s="3"/>
      <c r="P15" s="3"/>
      <c r="Q15" s="3"/>
      <c r="R15" s="3"/>
      <c r="S15" s="3"/>
      <c r="T15" s="3"/>
      <c r="U15" s="3"/>
      <c r="V15" s="3"/>
      <c r="W15" s="3"/>
      <c r="X15" s="3"/>
      <c r="Y15" s="3"/>
      <c r="Z15" s="3"/>
      <c r="AA15" s="3"/>
      <c r="AB15" s="3"/>
      <c r="AC15" s="3"/>
      <c r="AD15" s="3"/>
      <c r="AE15" s="3"/>
      <c r="AF15" s="3"/>
      <c r="AG15" s="3"/>
    </row>
    <row r="16" spans="1:33" ht="45.75" customHeight="1" x14ac:dyDescent="0.3">
      <c r="A16" s="1128"/>
      <c r="B16" s="512">
        <v>9</v>
      </c>
      <c r="C16" s="2109"/>
      <c r="D16" s="1888"/>
      <c r="E16" s="1888"/>
      <c r="F16" s="1885"/>
      <c r="G16" s="1485"/>
      <c r="H16" s="648"/>
      <c r="I16" s="2108"/>
      <c r="J16" s="1888"/>
      <c r="K16" s="1885"/>
      <c r="L16" s="2108"/>
      <c r="M16" s="1885"/>
      <c r="N16" s="1128"/>
      <c r="O16" s="3"/>
      <c r="P16" s="3"/>
      <c r="Q16" s="3"/>
      <c r="R16" s="3"/>
      <c r="S16" s="3"/>
      <c r="T16" s="3"/>
      <c r="U16" s="3"/>
      <c r="V16" s="3"/>
      <c r="W16" s="3"/>
      <c r="X16" s="3"/>
      <c r="Y16" s="3"/>
      <c r="Z16" s="3"/>
      <c r="AA16" s="3"/>
      <c r="AB16" s="3"/>
      <c r="AC16" s="3"/>
      <c r="AD16" s="3"/>
      <c r="AE16" s="3"/>
      <c r="AF16" s="3"/>
      <c r="AG16" s="3"/>
    </row>
    <row r="17" spans="1:33" ht="45.75" customHeight="1" x14ac:dyDescent="0.3">
      <c r="A17" s="1128"/>
      <c r="B17" s="512">
        <v>10</v>
      </c>
      <c r="C17" s="2109"/>
      <c r="D17" s="1888"/>
      <c r="E17" s="1888"/>
      <c r="F17" s="1885"/>
      <c r="G17" s="1485"/>
      <c r="H17" s="648"/>
      <c r="I17" s="2108"/>
      <c r="J17" s="1888"/>
      <c r="K17" s="1885"/>
      <c r="L17" s="2108"/>
      <c r="M17" s="1885"/>
      <c r="N17" s="1128"/>
      <c r="O17" s="3"/>
      <c r="P17" s="3"/>
      <c r="Q17" s="3"/>
      <c r="R17" s="3"/>
      <c r="S17" s="3"/>
      <c r="T17" s="3"/>
      <c r="U17" s="3"/>
      <c r="V17" s="3"/>
      <c r="W17" s="3"/>
      <c r="X17" s="3"/>
      <c r="Y17" s="3"/>
      <c r="Z17" s="3"/>
      <c r="AA17" s="3"/>
      <c r="AB17" s="3"/>
      <c r="AC17" s="3"/>
      <c r="AD17" s="3"/>
      <c r="AE17" s="3"/>
      <c r="AF17" s="3"/>
      <c r="AG17" s="3"/>
    </row>
    <row r="18" spans="1:33" ht="45.75" customHeight="1" x14ac:dyDescent="0.3">
      <c r="A18" s="1128"/>
      <c r="B18" s="512">
        <v>11</v>
      </c>
      <c r="C18" s="2109"/>
      <c r="D18" s="1888"/>
      <c r="E18" s="1888"/>
      <c r="F18" s="1885"/>
      <c r="G18" s="1485"/>
      <c r="H18" s="648"/>
      <c r="I18" s="2108"/>
      <c r="J18" s="1888"/>
      <c r="K18" s="1885"/>
      <c r="L18" s="2108"/>
      <c r="M18" s="1885"/>
      <c r="N18" s="1128"/>
      <c r="O18" s="3"/>
      <c r="P18" s="3"/>
      <c r="Q18" s="3"/>
      <c r="R18" s="3"/>
      <c r="S18" s="3"/>
      <c r="T18" s="3"/>
      <c r="U18" s="3"/>
      <c r="V18" s="3"/>
      <c r="W18" s="3"/>
      <c r="X18" s="3"/>
      <c r="Y18" s="3"/>
      <c r="Z18" s="3"/>
      <c r="AA18" s="3"/>
      <c r="AB18" s="3"/>
      <c r="AC18" s="3"/>
      <c r="AD18" s="3"/>
      <c r="AE18" s="3"/>
      <c r="AF18" s="3"/>
      <c r="AG18" s="3"/>
    </row>
    <row r="19" spans="1:33" ht="45.75" customHeight="1" x14ac:dyDescent="0.3">
      <c r="A19" s="1128"/>
      <c r="B19" s="512">
        <v>12</v>
      </c>
      <c r="C19" s="2109"/>
      <c r="D19" s="1888"/>
      <c r="E19" s="1888"/>
      <c r="F19" s="1885"/>
      <c r="G19" s="1485"/>
      <c r="H19" s="648"/>
      <c r="I19" s="2108"/>
      <c r="J19" s="1888"/>
      <c r="K19" s="1885"/>
      <c r="L19" s="2108"/>
      <c r="M19" s="1885"/>
      <c r="N19" s="1128"/>
      <c r="O19" s="3"/>
      <c r="P19" s="3"/>
      <c r="Q19" s="3"/>
      <c r="R19" s="3"/>
      <c r="S19" s="3"/>
      <c r="T19" s="3"/>
      <c r="U19" s="3"/>
      <c r="V19" s="3"/>
      <c r="W19" s="3"/>
      <c r="X19" s="3"/>
      <c r="Y19" s="3"/>
      <c r="Z19" s="3"/>
      <c r="AA19" s="3"/>
      <c r="AB19" s="3"/>
      <c r="AC19" s="3"/>
      <c r="AD19" s="3"/>
      <c r="AE19" s="3"/>
      <c r="AF19" s="3"/>
      <c r="AG19" s="3"/>
    </row>
    <row r="20" spans="1:33" ht="45.75" customHeight="1" x14ac:dyDescent="0.3">
      <c r="A20" s="1128"/>
      <c r="B20" s="512">
        <v>13</v>
      </c>
      <c r="C20" s="2109"/>
      <c r="D20" s="1888"/>
      <c r="E20" s="1888"/>
      <c r="F20" s="1885"/>
      <c r="G20" s="1485"/>
      <c r="H20" s="648"/>
      <c r="I20" s="2108"/>
      <c r="J20" s="1888"/>
      <c r="K20" s="1885"/>
      <c r="L20" s="2108"/>
      <c r="M20" s="1885"/>
      <c r="N20" s="1128"/>
      <c r="O20" s="3"/>
      <c r="P20" s="3"/>
      <c r="Q20" s="3"/>
      <c r="R20" s="3"/>
      <c r="S20" s="3"/>
      <c r="T20" s="3"/>
      <c r="U20" s="3"/>
      <c r="V20" s="3"/>
      <c r="W20" s="3"/>
      <c r="X20" s="3"/>
      <c r="Y20" s="3"/>
      <c r="Z20" s="3"/>
      <c r="AA20" s="3"/>
      <c r="AB20" s="3"/>
      <c r="AC20" s="3"/>
      <c r="AD20" s="3"/>
      <c r="AE20" s="3"/>
      <c r="AF20" s="3"/>
      <c r="AG20" s="3"/>
    </row>
    <row r="21" spans="1:33" ht="45.75" customHeight="1" x14ac:dyDescent="0.3">
      <c r="A21" s="1128"/>
      <c r="B21" s="512">
        <v>14</v>
      </c>
      <c r="C21" s="2109"/>
      <c r="D21" s="1888"/>
      <c r="E21" s="1888"/>
      <c r="F21" s="1885"/>
      <c r="G21" s="1485"/>
      <c r="H21" s="648"/>
      <c r="I21" s="2108"/>
      <c r="J21" s="1888"/>
      <c r="K21" s="1885"/>
      <c r="L21" s="2108"/>
      <c r="M21" s="1885"/>
      <c r="N21" s="1128"/>
      <c r="O21" s="3"/>
      <c r="P21" s="3"/>
      <c r="Q21" s="3"/>
      <c r="R21" s="3"/>
      <c r="S21" s="3"/>
      <c r="T21" s="3"/>
      <c r="U21" s="3"/>
      <c r="V21" s="3"/>
      <c r="W21" s="3"/>
      <c r="X21" s="3"/>
      <c r="Y21" s="3"/>
      <c r="Z21" s="3"/>
      <c r="AA21" s="3"/>
      <c r="AB21" s="3"/>
      <c r="AC21" s="3"/>
      <c r="AD21" s="3"/>
      <c r="AE21" s="3"/>
      <c r="AF21" s="3"/>
      <c r="AG21" s="3"/>
    </row>
    <row r="22" spans="1:33" ht="45.75" customHeight="1" x14ac:dyDescent="0.3">
      <c r="A22" s="1128"/>
      <c r="B22" s="512">
        <v>15</v>
      </c>
      <c r="C22" s="2109"/>
      <c r="D22" s="1888"/>
      <c r="E22" s="1888"/>
      <c r="F22" s="1885"/>
      <c r="G22" s="1485"/>
      <c r="H22" s="648"/>
      <c r="I22" s="2108"/>
      <c r="J22" s="1888"/>
      <c r="K22" s="1885"/>
      <c r="L22" s="2108"/>
      <c r="M22" s="1885"/>
      <c r="N22" s="1128"/>
      <c r="O22" s="3"/>
      <c r="P22" s="3"/>
      <c r="Q22" s="3"/>
      <c r="R22" s="3"/>
      <c r="S22" s="3"/>
      <c r="T22" s="3"/>
      <c r="U22" s="3"/>
      <c r="V22" s="3"/>
      <c r="W22" s="3"/>
      <c r="X22" s="3"/>
      <c r="Y22" s="3"/>
      <c r="Z22" s="3"/>
      <c r="AA22" s="3"/>
      <c r="AB22" s="3"/>
      <c r="AC22" s="3"/>
      <c r="AD22" s="3"/>
      <c r="AE22" s="3"/>
      <c r="AF22" s="3"/>
      <c r="AG22" s="3"/>
    </row>
    <row r="23" spans="1:33" ht="38.15" customHeight="1" x14ac:dyDescent="0.3">
      <c r="A23" s="1128"/>
      <c r="B23" s="1128"/>
      <c r="C23" s="1128"/>
      <c r="D23" s="1128"/>
      <c r="E23" s="1128"/>
      <c r="F23" s="1128"/>
      <c r="G23" s="1128"/>
      <c r="H23" s="1128"/>
      <c r="I23" s="1128"/>
      <c r="J23" s="1128"/>
      <c r="K23" s="1128"/>
      <c r="L23" s="1128"/>
      <c r="M23" s="1128"/>
      <c r="N23" s="1128"/>
      <c r="O23" s="3"/>
      <c r="P23" s="3"/>
      <c r="Q23" s="3"/>
      <c r="R23" s="3"/>
      <c r="S23" s="3"/>
      <c r="T23" s="3"/>
      <c r="U23" s="3"/>
      <c r="V23" s="3"/>
      <c r="W23" s="3"/>
      <c r="X23" s="3"/>
      <c r="Y23" s="3"/>
      <c r="Z23" s="3"/>
      <c r="AA23" s="3"/>
      <c r="AB23" s="3"/>
      <c r="AC23" s="3"/>
      <c r="AD23" s="3"/>
      <c r="AE23" s="3"/>
      <c r="AF23" s="3"/>
      <c r="AG23" s="3"/>
    </row>
    <row r="24" spans="1:33" ht="38.5" customHeight="1" x14ac:dyDescent="0.3">
      <c r="A24" s="1128"/>
      <c r="B24" s="1128"/>
      <c r="C24" s="1128"/>
      <c r="D24" s="1128"/>
      <c r="E24" s="1128"/>
      <c r="F24" s="1128"/>
      <c r="G24" s="1128"/>
      <c r="H24" s="1128"/>
      <c r="I24" s="1128"/>
      <c r="J24" s="1128"/>
      <c r="K24" s="1128"/>
      <c r="L24" s="1128"/>
      <c r="M24" s="1128"/>
      <c r="N24" s="1128"/>
      <c r="O24" s="3"/>
      <c r="P24" s="3"/>
      <c r="Q24" s="3"/>
      <c r="R24" s="3"/>
      <c r="S24" s="3"/>
      <c r="T24" s="3"/>
      <c r="U24" s="3"/>
      <c r="V24" s="3"/>
      <c r="W24" s="3"/>
      <c r="X24" s="3"/>
      <c r="Y24" s="3"/>
      <c r="Z24" s="3"/>
      <c r="AA24" s="3"/>
      <c r="AB24" s="3"/>
      <c r="AC24" s="3"/>
      <c r="AD24" s="3"/>
      <c r="AE24" s="3"/>
      <c r="AF24" s="3"/>
      <c r="AG24" s="3"/>
    </row>
    <row r="25" spans="1:33" ht="38.5" customHeight="1" x14ac:dyDescent="0.3">
      <c r="A25" s="1128"/>
      <c r="B25" s="1128"/>
      <c r="C25" s="1128"/>
      <c r="D25" s="1128"/>
      <c r="E25" s="1128"/>
      <c r="F25" s="1128"/>
      <c r="G25" s="1128"/>
      <c r="H25" s="1128"/>
      <c r="I25" s="1128"/>
      <c r="J25" s="1128"/>
      <c r="K25" s="1128"/>
      <c r="L25" s="1128"/>
      <c r="M25" s="1128"/>
      <c r="N25" s="1128"/>
      <c r="O25" s="3"/>
      <c r="P25" s="3"/>
      <c r="Q25" s="3"/>
      <c r="R25" s="3"/>
      <c r="S25" s="3"/>
      <c r="T25" s="3"/>
      <c r="U25" s="3"/>
      <c r="V25" s="3"/>
      <c r="W25" s="3"/>
      <c r="X25" s="3"/>
      <c r="Y25" s="3"/>
      <c r="Z25" s="3"/>
      <c r="AA25" s="3"/>
      <c r="AB25" s="3"/>
      <c r="AC25" s="3"/>
      <c r="AD25" s="3"/>
      <c r="AE25" s="3"/>
      <c r="AF25" s="3"/>
      <c r="AG25" s="3"/>
    </row>
    <row r="26" spans="1:33" ht="15" customHeight="1" x14ac:dyDescent="0.3">
      <c r="A26" s="1128"/>
      <c r="B26" s="1128"/>
      <c r="C26" s="1128"/>
      <c r="D26" s="1128"/>
      <c r="E26" s="1128"/>
      <c r="F26" s="1128"/>
      <c r="G26" s="1128"/>
      <c r="H26" s="1128"/>
      <c r="I26" s="1128"/>
      <c r="J26" s="1128"/>
      <c r="L26" s="506" t="str">
        <f>CONCATENATE("Page ",RIGHT('Table des matières'!$K$36,2))</f>
        <v>Page 39</v>
      </c>
      <c r="M26" s="688" t="str">
        <f>IF(PageDerniere="","",CONCATENATE("sur ",PageDerniere))</f>
        <v>sur 46</v>
      </c>
      <c r="N26" s="1128"/>
      <c r="O26" s="3"/>
      <c r="P26" s="3"/>
      <c r="Q26" s="3"/>
      <c r="R26" s="3"/>
      <c r="S26" s="3"/>
      <c r="T26" s="3"/>
      <c r="U26" s="3"/>
      <c r="V26" s="3"/>
      <c r="W26" s="3"/>
      <c r="X26" s="3"/>
      <c r="Y26" s="3"/>
      <c r="Z26" s="3"/>
      <c r="AA26" s="3"/>
      <c r="AB26" s="3"/>
      <c r="AC26" s="3"/>
      <c r="AD26" s="3"/>
      <c r="AE26" s="3"/>
      <c r="AF26" s="3"/>
      <c r="AG26" s="3"/>
    </row>
    <row r="27" spans="1:33" ht="15" customHeight="1" x14ac:dyDescent="0.3">
      <c r="A27" s="1128"/>
      <c r="B27" s="1128"/>
      <c r="C27" s="1128"/>
      <c r="D27" s="1128"/>
      <c r="E27" s="1128"/>
      <c r="F27" s="1128"/>
      <c r="G27" s="1128"/>
      <c r="H27" s="1128"/>
      <c r="I27" s="1128"/>
      <c r="J27" s="1128"/>
      <c r="K27" s="1128"/>
      <c r="L27" s="1128"/>
      <c r="M27" s="1128"/>
      <c r="N27" s="1128"/>
      <c r="O27" s="3"/>
      <c r="P27" s="3"/>
      <c r="Q27" s="3"/>
      <c r="R27" s="3"/>
      <c r="S27" s="3"/>
      <c r="T27" s="3"/>
      <c r="U27" s="3"/>
      <c r="V27" s="3"/>
      <c r="W27" s="3"/>
      <c r="X27" s="3"/>
      <c r="Y27" s="3"/>
      <c r="Z27" s="3"/>
      <c r="AA27" s="3"/>
      <c r="AB27" s="3"/>
      <c r="AC27" s="3"/>
      <c r="AD27" s="3"/>
      <c r="AE27" s="3"/>
      <c r="AF27" s="3"/>
      <c r="AG27" s="3"/>
    </row>
    <row r="28" spans="1:33" ht="15" customHeight="1" x14ac:dyDescent="0.3">
      <c r="A28" s="1128"/>
      <c r="B28" s="1128"/>
      <c r="C28" s="1128"/>
      <c r="D28" s="1128"/>
      <c r="E28" s="1128"/>
      <c r="F28" s="1128"/>
      <c r="G28" s="1128"/>
      <c r="H28" s="1128"/>
      <c r="I28" s="1128"/>
      <c r="J28" s="1128"/>
      <c r="K28" s="1128"/>
      <c r="L28" s="1128"/>
      <c r="M28" s="1128"/>
      <c r="N28" s="1128"/>
      <c r="O28" s="3"/>
      <c r="P28" s="3"/>
      <c r="Q28" s="3"/>
      <c r="R28" s="3"/>
      <c r="S28" s="3"/>
      <c r="T28" s="3"/>
      <c r="U28" s="3"/>
      <c r="V28" s="3"/>
      <c r="W28" s="3"/>
      <c r="X28" s="3"/>
      <c r="Y28" s="3"/>
      <c r="Z28" s="3"/>
      <c r="AA28" s="3"/>
      <c r="AB28" s="3"/>
      <c r="AC28" s="3"/>
      <c r="AD28" s="3"/>
      <c r="AE28" s="3"/>
      <c r="AF28" s="3"/>
      <c r="AG28" s="3"/>
    </row>
    <row r="29" spans="1:33" ht="15" customHeight="1" x14ac:dyDescent="0.3">
      <c r="A29" s="1128"/>
      <c r="B29" s="1128"/>
      <c r="C29" s="1128"/>
      <c r="D29" s="1128"/>
      <c r="E29" s="1128"/>
      <c r="F29" s="1128"/>
      <c r="G29" s="1128"/>
      <c r="H29" s="1128"/>
      <c r="I29" s="1128"/>
      <c r="J29" s="1128"/>
      <c r="K29" s="1128"/>
      <c r="L29" s="1128"/>
      <c r="M29" s="1128"/>
      <c r="N29" s="1128"/>
      <c r="O29" s="3"/>
      <c r="P29" s="3"/>
      <c r="Q29" s="3"/>
      <c r="R29" s="3"/>
      <c r="S29" s="3"/>
      <c r="T29" s="3"/>
      <c r="U29" s="3"/>
      <c r="V29" s="3"/>
      <c r="W29" s="3"/>
      <c r="X29" s="3"/>
      <c r="Y29" s="3"/>
      <c r="Z29" s="3"/>
      <c r="AA29" s="3"/>
      <c r="AB29" s="3"/>
      <c r="AC29" s="3"/>
      <c r="AD29" s="3"/>
      <c r="AE29" s="3"/>
      <c r="AF29" s="3"/>
      <c r="AG29" s="3"/>
    </row>
    <row r="30" spans="1:33" ht="15" customHeight="1" x14ac:dyDescent="0.3">
      <c r="A30" s="1128"/>
      <c r="B30" s="1128"/>
      <c r="C30" s="1128"/>
      <c r="D30" s="1128"/>
      <c r="E30" s="1128"/>
      <c r="F30" s="1128"/>
      <c r="G30" s="1128"/>
      <c r="H30" s="1128"/>
      <c r="I30" s="1128"/>
      <c r="J30" s="1128"/>
      <c r="K30" s="1128"/>
      <c r="L30" s="1128"/>
      <c r="M30" s="1128"/>
      <c r="N30" s="1128"/>
      <c r="O30" s="3"/>
      <c r="P30" s="3"/>
      <c r="Q30" s="3"/>
      <c r="R30" s="3"/>
      <c r="S30" s="3"/>
      <c r="T30" s="3"/>
      <c r="U30" s="3"/>
      <c r="V30" s="3"/>
      <c r="W30" s="3"/>
      <c r="X30" s="3"/>
      <c r="Y30" s="3"/>
      <c r="Z30" s="3"/>
      <c r="AA30" s="3"/>
      <c r="AB30" s="3"/>
      <c r="AC30" s="3"/>
      <c r="AD30" s="3"/>
      <c r="AE30" s="3"/>
      <c r="AF30" s="3"/>
      <c r="AG30" s="3"/>
    </row>
    <row r="31" spans="1:33" ht="15" customHeight="1" x14ac:dyDescent="0.3">
      <c r="A31" s="1128"/>
      <c r="B31" s="1128"/>
      <c r="C31" s="1128"/>
      <c r="D31" s="1128"/>
      <c r="E31" s="1128"/>
      <c r="F31" s="1128"/>
      <c r="G31" s="1128"/>
      <c r="H31" s="1128"/>
      <c r="I31" s="1128"/>
      <c r="J31" s="1128"/>
      <c r="K31" s="1128"/>
      <c r="L31" s="1128"/>
      <c r="M31" s="1128"/>
      <c r="N31" s="1128"/>
      <c r="O31" s="3"/>
      <c r="P31" s="3"/>
      <c r="Q31" s="3"/>
      <c r="R31" s="3"/>
      <c r="S31" s="3"/>
      <c r="T31" s="3"/>
      <c r="U31" s="3"/>
      <c r="V31" s="3"/>
      <c r="W31" s="3"/>
      <c r="X31" s="3"/>
      <c r="Y31" s="3"/>
      <c r="Z31" s="3"/>
      <c r="AA31" s="3"/>
      <c r="AB31" s="3"/>
      <c r="AC31" s="3"/>
      <c r="AD31" s="3"/>
      <c r="AE31" s="3"/>
      <c r="AF31" s="3"/>
      <c r="AG31" s="3"/>
    </row>
    <row r="32" spans="1:33" ht="15" customHeight="1" x14ac:dyDescent="0.3">
      <c r="A32" s="1128"/>
      <c r="B32" s="1128"/>
      <c r="C32" s="1128"/>
      <c r="D32" s="1128"/>
      <c r="E32" s="1128"/>
      <c r="F32" s="1128"/>
      <c r="G32" s="1128"/>
      <c r="H32" s="1128"/>
      <c r="I32" s="1128"/>
      <c r="J32" s="1128"/>
      <c r="K32" s="1128"/>
      <c r="L32" s="1128"/>
      <c r="M32" s="1128"/>
      <c r="N32" s="1128"/>
      <c r="O32" s="3"/>
      <c r="P32" s="3"/>
      <c r="Q32" s="3"/>
      <c r="R32" s="3"/>
      <c r="S32" s="3"/>
      <c r="T32" s="3"/>
      <c r="U32" s="3"/>
      <c r="V32" s="3"/>
      <c r="W32" s="3"/>
      <c r="X32" s="3"/>
      <c r="Y32" s="3"/>
      <c r="Z32" s="3"/>
      <c r="AA32" s="3"/>
      <c r="AB32" s="3"/>
      <c r="AC32" s="3"/>
      <c r="AD32" s="3"/>
      <c r="AE32" s="3"/>
      <c r="AF32" s="3"/>
      <c r="AG32" s="3"/>
    </row>
    <row r="33" spans="1:33" ht="15" customHeight="1" x14ac:dyDescent="0.3">
      <c r="A33" s="1128"/>
      <c r="B33" s="1128"/>
      <c r="C33" s="1128"/>
      <c r="D33" s="1128"/>
      <c r="E33" s="1128"/>
      <c r="F33" s="1128"/>
      <c r="G33" s="1128"/>
      <c r="H33" s="1128"/>
      <c r="I33" s="1128"/>
      <c r="J33" s="1128"/>
      <c r="K33" s="1128"/>
      <c r="L33" s="1128"/>
      <c r="M33" s="1128"/>
      <c r="N33" s="1128"/>
      <c r="O33" s="3"/>
      <c r="P33" s="3"/>
      <c r="Q33" s="3"/>
      <c r="R33" s="3"/>
      <c r="S33" s="3"/>
      <c r="T33" s="3"/>
      <c r="U33" s="3"/>
      <c r="V33" s="3"/>
      <c r="W33" s="3"/>
      <c r="X33" s="3"/>
      <c r="Y33" s="3"/>
      <c r="Z33" s="3"/>
      <c r="AA33" s="3"/>
      <c r="AB33" s="3"/>
      <c r="AC33" s="3"/>
      <c r="AD33" s="3"/>
      <c r="AE33" s="3"/>
      <c r="AF33" s="3"/>
      <c r="AG33" s="3"/>
    </row>
    <row r="34" spans="1:33" ht="15.75" customHeight="1"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row>
    <row r="35" spans="1:33" ht="15.75" customHeight="1"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row>
    <row r="36" spans="1:33" ht="15.75" customHeight="1"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row>
    <row r="37" spans="1:33" ht="15.75" customHeight="1"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38" spans="1:33" ht="15.7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row>
    <row r="39" spans="1:33"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row>
    <row r="40" spans="1:33"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row>
    <row r="41" spans="1:33"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row>
    <row r="42" spans="1:33"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row>
    <row r="43" spans="1:33"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row>
    <row r="44" spans="1:33"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row>
    <row r="45" spans="1:33"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row>
    <row r="46" spans="1:33"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row>
    <row r="47" spans="1:33"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row>
    <row r="48" spans="1:33"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row>
    <row r="49" spans="1:33"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row>
    <row r="50" spans="1:33"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3"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row>
    <row r="52" spans="1:33"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row>
    <row r="53" spans="1:33"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row>
    <row r="54" spans="1:33"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row>
    <row r="55" spans="1:33"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row>
    <row r="56" spans="1:33"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row>
    <row r="57" spans="1:33"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row>
    <row r="58" spans="1:33"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row>
    <row r="59" spans="1:33"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row>
    <row r="60" spans="1:33"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row>
    <row r="61" spans="1:33"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row>
    <row r="62" spans="1:33"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row>
    <row r="63" spans="1:33"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row>
    <row r="64" spans="1:33"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row>
    <row r="65" spans="1:33"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row>
    <row r="66" spans="1:33"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row>
    <row r="67" spans="1:33"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row>
    <row r="68" spans="1:33"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row>
    <row r="69" spans="1:33"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row>
    <row r="70" spans="1:33"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row>
    <row r="71" spans="1:33"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row>
    <row r="72" spans="1:33"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row>
    <row r="73" spans="1:33"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row>
    <row r="74" spans="1:33"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row>
    <row r="75" spans="1:33"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row>
    <row r="76" spans="1:33"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row>
    <row r="77" spans="1:33"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row>
    <row r="78" spans="1:33"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row>
    <row r="79" spans="1:33"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row>
    <row r="80" spans="1:33"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row>
    <row r="81" spans="1:33"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row>
    <row r="82" spans="1:33"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row>
    <row r="83" spans="1:33"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row>
    <row r="84" spans="1:33"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row>
    <row r="85" spans="1:33"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row>
    <row r="86" spans="1:33"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row>
    <row r="87" spans="1:33"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row>
    <row r="88" spans="1:33"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row>
    <row r="89" spans="1:33"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row>
    <row r="90" spans="1:33"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row>
    <row r="91" spans="1:33"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row>
    <row r="92" spans="1:33"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row>
    <row r="93" spans="1:33"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row>
    <row r="94" spans="1:33"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row>
    <row r="95" spans="1:33"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row>
    <row r="96" spans="1:33"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row>
    <row r="97" spans="1:33"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row>
    <row r="98" spans="1:33"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row>
    <row r="99" spans="1:33"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row>
    <row r="100" spans="1:33"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row>
    <row r="101" spans="1:33"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row>
    <row r="102" spans="1:33"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row>
    <row r="103" spans="1:33"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row>
    <row r="104" spans="1:33"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row>
    <row r="105" spans="1:33"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row>
    <row r="106" spans="1:33"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row>
    <row r="107" spans="1:33"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row>
    <row r="108" spans="1:33"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row>
    <row r="109" spans="1:33"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row>
    <row r="110" spans="1:33"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row>
    <row r="111" spans="1:33"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row>
    <row r="112" spans="1:33"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row>
    <row r="113" spans="1:33"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row>
    <row r="114" spans="1:33"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row>
    <row r="115" spans="1:33"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row>
    <row r="116" spans="1:33"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row>
    <row r="117" spans="1:33"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row>
    <row r="118" spans="1:33"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row>
    <row r="119" spans="1:33"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row>
    <row r="120" spans="1:33"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row>
    <row r="121" spans="1:33"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row>
    <row r="122" spans="1:33"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row>
    <row r="123" spans="1:33"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row>
    <row r="124" spans="1:33"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row>
    <row r="125" spans="1:33"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row>
    <row r="126" spans="1:33"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row>
    <row r="127" spans="1:33"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row>
    <row r="128" spans="1:33"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row>
    <row r="129" spans="1:33"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row>
    <row r="130" spans="1:33"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row>
    <row r="131" spans="1:33"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row>
    <row r="132" spans="1:33"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row>
    <row r="133" spans="1:33"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row>
    <row r="134" spans="1:33"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row>
    <row r="135" spans="1:33"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row>
    <row r="136" spans="1:33"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row>
    <row r="137" spans="1:33"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row>
    <row r="138" spans="1:33"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row>
    <row r="139" spans="1:33"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row>
    <row r="140" spans="1:33"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row>
    <row r="141" spans="1:33"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row>
    <row r="142" spans="1:33"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row>
    <row r="143" spans="1:33"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row>
    <row r="144" spans="1:33"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row>
    <row r="145" spans="1:33"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row>
    <row r="146" spans="1:33"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row>
    <row r="147" spans="1:33"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row>
    <row r="148" spans="1:33"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row>
    <row r="149" spans="1:33"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row>
    <row r="150" spans="1:33"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row>
    <row r="151" spans="1:33"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row>
    <row r="152" spans="1:33"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row>
    <row r="153" spans="1:33"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row>
    <row r="154" spans="1:33"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row>
    <row r="155" spans="1:33"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row>
    <row r="156" spans="1:33"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row>
    <row r="157" spans="1:33"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row>
    <row r="158" spans="1:33"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row>
    <row r="159" spans="1:33"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row>
    <row r="160" spans="1:33"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row>
    <row r="161" spans="1:33"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row>
    <row r="162" spans="1:33"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row>
    <row r="163" spans="1:33"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row>
    <row r="164" spans="1:33"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row>
    <row r="165" spans="1:33"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row>
    <row r="166" spans="1:33"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row>
    <row r="167" spans="1:33"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row>
    <row r="168" spans="1:33"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row>
    <row r="169" spans="1:33"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row>
    <row r="170" spans="1:33"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row>
    <row r="171" spans="1:33"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row>
    <row r="172" spans="1:33"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row>
    <row r="173" spans="1:33"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row>
    <row r="174" spans="1:33"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row>
    <row r="175" spans="1:33"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row>
    <row r="176" spans="1:33"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row>
    <row r="177" spans="1:33"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row>
    <row r="178" spans="1:33"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row>
    <row r="179" spans="1:33"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row>
    <row r="180" spans="1:33"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row>
    <row r="181" spans="1:33"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row>
    <row r="182" spans="1:33"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row>
    <row r="183" spans="1:33"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row>
    <row r="184" spans="1:33"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row>
    <row r="185" spans="1:33"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row>
    <row r="186" spans="1:33"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row>
    <row r="187" spans="1:33"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row>
    <row r="188" spans="1:33"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row>
    <row r="189" spans="1:33"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row>
    <row r="190" spans="1:33"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row>
    <row r="191" spans="1:33"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row>
    <row r="192" spans="1:33"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row>
    <row r="193" spans="1:33"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row>
    <row r="194" spans="1:33"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row>
    <row r="195" spans="1:33"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row>
    <row r="196" spans="1:33"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row>
    <row r="197" spans="1:33"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row>
    <row r="198" spans="1:33"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row>
    <row r="199" spans="1:33"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row>
    <row r="200" spans="1:33"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row>
    <row r="201" spans="1:33"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row>
    <row r="202" spans="1:33"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row>
    <row r="203" spans="1:33"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row>
    <row r="204" spans="1:33"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row>
    <row r="205" spans="1:33"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row>
    <row r="206" spans="1:33"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row>
    <row r="207" spans="1:33"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row>
    <row r="208" spans="1:33"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row>
    <row r="209" spans="1:33"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row>
    <row r="210" spans="1:33"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row>
    <row r="211" spans="1:33"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row>
    <row r="212" spans="1:33"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row>
    <row r="213" spans="1:33"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row>
    <row r="214" spans="1:33"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row>
    <row r="215" spans="1:33"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row>
    <row r="216" spans="1:33"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row>
    <row r="217" spans="1:33"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row>
    <row r="218" spans="1:33"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row>
    <row r="219" spans="1:33"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row>
    <row r="220" spans="1:33"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row>
    <row r="221" spans="1:33"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row>
    <row r="222" spans="1:33"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row>
    <row r="223" spans="1:33"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row>
    <row r="224" spans="1:33"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row>
    <row r="225" spans="1:33"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row>
    <row r="226" spans="1:33"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row>
    <row r="227" spans="1:33" ht="15.75" customHeight="1" x14ac:dyDescent="0.25">
      <c r="L227" s="3"/>
    </row>
    <row r="228" spans="1:33" ht="15.75" customHeight="1" x14ac:dyDescent="0.25">
      <c r="L228" s="3"/>
    </row>
    <row r="229" spans="1:33" ht="15.75" customHeight="1" x14ac:dyDescent="0.25">
      <c r="L229" s="3"/>
    </row>
    <row r="230" spans="1:33" ht="15.75" customHeight="1" x14ac:dyDescent="0.25">
      <c r="L230" s="3"/>
    </row>
    <row r="231" spans="1:33" ht="15.75" customHeight="1" x14ac:dyDescent="0.25">
      <c r="L231" s="3"/>
    </row>
    <row r="232" spans="1:33" ht="15.75" customHeight="1" x14ac:dyDescent="0.25">
      <c r="L232" s="3"/>
    </row>
    <row r="233" spans="1:33" ht="15.75" customHeight="1" x14ac:dyDescent="0.25">
      <c r="L233" s="3"/>
    </row>
    <row r="234" spans="1:33" ht="15.75" customHeight="1" x14ac:dyDescent="0.25">
      <c r="L234" s="3"/>
    </row>
    <row r="235" spans="1:33" ht="15.75" customHeight="1" x14ac:dyDescent="0.25">
      <c r="L235" s="3"/>
    </row>
    <row r="236" spans="1:33" ht="15.75" customHeight="1" x14ac:dyDescent="0.25">
      <c r="L236" s="3"/>
    </row>
    <row r="237" spans="1:33" ht="15.75" customHeight="1" x14ac:dyDescent="0.25">
      <c r="L237" s="3"/>
    </row>
    <row r="238" spans="1:33" ht="15.75" customHeight="1" x14ac:dyDescent="0.25">
      <c r="L238" s="3"/>
    </row>
    <row r="239" spans="1:33" ht="15.75" customHeight="1" x14ac:dyDescent="0.25">
      <c r="L239" s="3"/>
    </row>
    <row r="240" spans="1:33" ht="15.75" customHeight="1" x14ac:dyDescent="0.25">
      <c r="L240" s="3"/>
    </row>
    <row r="241" spans="12:12" ht="15.75" customHeight="1" x14ac:dyDescent="0.25">
      <c r="L241" s="3"/>
    </row>
    <row r="242" spans="12:12" ht="15.75" customHeight="1" x14ac:dyDescent="0.25">
      <c r="L242" s="3"/>
    </row>
    <row r="243" spans="12:12" ht="15.75" customHeight="1" x14ac:dyDescent="0.25">
      <c r="L243" s="3"/>
    </row>
    <row r="244" spans="12:12" ht="15.75" customHeight="1" x14ac:dyDescent="0.25">
      <c r="L244" s="3"/>
    </row>
    <row r="245" spans="12:12" ht="15.75" customHeight="1" x14ac:dyDescent="0.25">
      <c r="L245" s="3"/>
    </row>
    <row r="246" spans="12:12" ht="15.75" customHeight="1" x14ac:dyDescent="0.25">
      <c r="L246" s="3"/>
    </row>
    <row r="247" spans="12:12" ht="15.75" customHeight="1" x14ac:dyDescent="0.25">
      <c r="L247" s="3"/>
    </row>
    <row r="248" spans="12:12" ht="15.75" customHeight="1" x14ac:dyDescent="0.25">
      <c r="L248" s="3"/>
    </row>
    <row r="249" spans="12:12" ht="15.75" customHeight="1" x14ac:dyDescent="0.25">
      <c r="L249" s="3"/>
    </row>
    <row r="250" spans="12:12" ht="15.75" customHeight="1" x14ac:dyDescent="0.25">
      <c r="L250" s="3"/>
    </row>
    <row r="251" spans="12:12" ht="15.75" customHeight="1" x14ac:dyDescent="0.25">
      <c r="L251" s="3"/>
    </row>
    <row r="252" spans="12:12" ht="15.75" customHeight="1" x14ac:dyDescent="0.25">
      <c r="L252" s="3"/>
    </row>
    <row r="253" spans="12:12" ht="15.75" customHeight="1" x14ac:dyDescent="0.25">
      <c r="L253" s="3"/>
    </row>
    <row r="254" spans="12:12" ht="15.75" customHeight="1" x14ac:dyDescent="0.25">
      <c r="L254" s="3"/>
    </row>
    <row r="255" spans="12:12" ht="15.75" customHeight="1" x14ac:dyDescent="0.25">
      <c r="L255" s="3"/>
    </row>
    <row r="256" spans="12:12" ht="15.75" customHeight="1" x14ac:dyDescent="0.25">
      <c r="L256" s="3"/>
    </row>
    <row r="257" spans="12:12" ht="15.75" customHeight="1" x14ac:dyDescent="0.25">
      <c r="L257" s="3"/>
    </row>
    <row r="258" spans="12:12" ht="15.75" customHeight="1" x14ac:dyDescent="0.25">
      <c r="L258" s="3"/>
    </row>
    <row r="259" spans="12:12" ht="15.75" customHeight="1" x14ac:dyDescent="0.25">
      <c r="L259" s="3"/>
    </row>
    <row r="260" spans="12:12" ht="15.75" customHeight="1" x14ac:dyDescent="0.25">
      <c r="L260" s="3"/>
    </row>
    <row r="261" spans="12:12" ht="15.75" customHeight="1" x14ac:dyDescent="0.25">
      <c r="L261" s="3"/>
    </row>
    <row r="262" spans="12:12" ht="15.75" customHeight="1" x14ac:dyDescent="0.25">
      <c r="L262" s="3"/>
    </row>
    <row r="263" spans="12:12" ht="15.75" customHeight="1" x14ac:dyDescent="0.25">
      <c r="L263" s="3"/>
    </row>
    <row r="264" spans="12:12" ht="15.75" customHeight="1" x14ac:dyDescent="0.25">
      <c r="L264" s="3"/>
    </row>
    <row r="265" spans="12:12" ht="15.75" customHeight="1" x14ac:dyDescent="0.25">
      <c r="L265" s="3"/>
    </row>
    <row r="266" spans="12:12" ht="15.75" customHeight="1" x14ac:dyDescent="0.25">
      <c r="L266" s="3"/>
    </row>
    <row r="267" spans="12:12" ht="15.75" customHeight="1" x14ac:dyDescent="0.25">
      <c r="L267" s="3"/>
    </row>
    <row r="268" spans="12:12" ht="15.75" customHeight="1" x14ac:dyDescent="0.25">
      <c r="L268" s="3"/>
    </row>
    <row r="269" spans="12:12" ht="15.75" customHeight="1" x14ac:dyDescent="0.25">
      <c r="L269" s="3"/>
    </row>
    <row r="270" spans="12:12" ht="15.75" customHeight="1" x14ac:dyDescent="0.25">
      <c r="L270" s="3"/>
    </row>
    <row r="271" spans="12:12" ht="15.75" customHeight="1" x14ac:dyDescent="0.25">
      <c r="L271" s="3"/>
    </row>
    <row r="272" spans="12:12" ht="15.75" customHeight="1" x14ac:dyDescent="0.25">
      <c r="L272" s="3"/>
    </row>
    <row r="273" spans="12:12" ht="15.75" customHeight="1" x14ac:dyDescent="0.25">
      <c r="L273" s="3"/>
    </row>
    <row r="274" spans="12:12" ht="15.75" customHeight="1" x14ac:dyDescent="0.25">
      <c r="L274" s="3"/>
    </row>
    <row r="275" spans="12:12" ht="15.75" customHeight="1" x14ac:dyDescent="0.25">
      <c r="L275" s="3"/>
    </row>
    <row r="276" spans="12:12" ht="15.75" customHeight="1" x14ac:dyDescent="0.25">
      <c r="L276" s="3"/>
    </row>
    <row r="277" spans="12:12" ht="15.75" customHeight="1" x14ac:dyDescent="0.25">
      <c r="L277" s="3"/>
    </row>
    <row r="278" spans="12:12" ht="15.75" customHeight="1" x14ac:dyDescent="0.25">
      <c r="L278" s="3"/>
    </row>
    <row r="279" spans="12:12" ht="15.75" customHeight="1" x14ac:dyDescent="0.25">
      <c r="L279" s="3"/>
    </row>
    <row r="280" spans="12:12" ht="15.75" customHeight="1" x14ac:dyDescent="0.25">
      <c r="L280" s="3"/>
    </row>
    <row r="281" spans="12:12" ht="15.75" customHeight="1" x14ac:dyDescent="0.25">
      <c r="L281" s="3"/>
    </row>
    <row r="282" spans="12:12" ht="15.75" customHeight="1" x14ac:dyDescent="0.25">
      <c r="L282" s="3"/>
    </row>
    <row r="283" spans="12:12" ht="15.75" customHeight="1" x14ac:dyDescent="0.25">
      <c r="L283" s="3"/>
    </row>
    <row r="284" spans="12:12" ht="15.75" customHeight="1" x14ac:dyDescent="0.25">
      <c r="L284" s="3"/>
    </row>
    <row r="285" spans="12:12" ht="15.75" customHeight="1" x14ac:dyDescent="0.25">
      <c r="L285" s="3"/>
    </row>
    <row r="286" spans="12:12" ht="15.75" customHeight="1" x14ac:dyDescent="0.25">
      <c r="L286" s="3"/>
    </row>
    <row r="287" spans="12:12" ht="15.75" customHeight="1" x14ac:dyDescent="0.25">
      <c r="L287" s="3"/>
    </row>
    <row r="288" spans="12:12" ht="15.75" customHeight="1" x14ac:dyDescent="0.25">
      <c r="L288" s="3"/>
    </row>
    <row r="289" spans="12:12" ht="15.75" customHeight="1" x14ac:dyDescent="0.25">
      <c r="L289" s="3"/>
    </row>
    <row r="290" spans="12:12" ht="15.75" customHeight="1" x14ac:dyDescent="0.25">
      <c r="L290" s="3"/>
    </row>
    <row r="291" spans="12:12" ht="15.75" customHeight="1" x14ac:dyDescent="0.25">
      <c r="L291" s="3"/>
    </row>
    <row r="292" spans="12:12" ht="15.75" customHeight="1" x14ac:dyDescent="0.25">
      <c r="L292" s="3"/>
    </row>
    <row r="293" spans="12:12" ht="15.75" customHeight="1" x14ac:dyDescent="0.25">
      <c r="L293" s="3"/>
    </row>
    <row r="294" spans="12:12" ht="15.75" customHeight="1" x14ac:dyDescent="0.25">
      <c r="L294" s="3"/>
    </row>
    <row r="295" spans="12:12" ht="15.75" customHeight="1" x14ac:dyDescent="0.25">
      <c r="L295" s="3"/>
    </row>
    <row r="296" spans="12:12" ht="15.75" customHeight="1" x14ac:dyDescent="0.25">
      <c r="L296" s="3"/>
    </row>
    <row r="297" spans="12:12" ht="15.75" customHeight="1" x14ac:dyDescent="0.25">
      <c r="L297" s="3"/>
    </row>
    <row r="298" spans="12:12" ht="15.75" customHeight="1" x14ac:dyDescent="0.25">
      <c r="L298" s="3"/>
    </row>
    <row r="299" spans="12:12" ht="15.75" customHeight="1" x14ac:dyDescent="0.25">
      <c r="L299" s="3"/>
    </row>
    <row r="300" spans="12:12" ht="15.75" customHeight="1" x14ac:dyDescent="0.25">
      <c r="L300" s="3"/>
    </row>
    <row r="301" spans="12:12" ht="15.75" customHeight="1" x14ac:dyDescent="0.25">
      <c r="L301" s="3"/>
    </row>
    <row r="302" spans="12:12" ht="15.75" customHeight="1" x14ac:dyDescent="0.25">
      <c r="L302" s="3"/>
    </row>
    <row r="303" spans="12:12" ht="15.75" customHeight="1" x14ac:dyDescent="0.25">
      <c r="L303" s="3"/>
    </row>
    <row r="304" spans="12:12" ht="15.75" customHeight="1" x14ac:dyDescent="0.25">
      <c r="L304" s="3"/>
    </row>
    <row r="305" spans="12:12" ht="15.75" customHeight="1" x14ac:dyDescent="0.25">
      <c r="L305" s="3"/>
    </row>
    <row r="306" spans="12:12" ht="15.75" customHeight="1" x14ac:dyDescent="0.25">
      <c r="L306" s="3"/>
    </row>
    <row r="307" spans="12:12" ht="15.75" customHeight="1" x14ac:dyDescent="0.25">
      <c r="L307" s="3"/>
    </row>
    <row r="308" spans="12:12" ht="15.75" customHeight="1" x14ac:dyDescent="0.25">
      <c r="L308" s="3"/>
    </row>
    <row r="309" spans="12:12" ht="15.75" customHeight="1" x14ac:dyDescent="0.25">
      <c r="L309" s="3"/>
    </row>
    <row r="310" spans="12:12" ht="15.75" customHeight="1" x14ac:dyDescent="0.25">
      <c r="L310" s="3"/>
    </row>
    <row r="311" spans="12:12" ht="15.75" customHeight="1" x14ac:dyDescent="0.25">
      <c r="L311" s="3"/>
    </row>
    <row r="312" spans="12:12" ht="15.75" customHeight="1" x14ac:dyDescent="0.25">
      <c r="L312" s="3"/>
    </row>
    <row r="313" spans="12:12" ht="15.75" customHeight="1" x14ac:dyDescent="0.25">
      <c r="L313" s="3"/>
    </row>
    <row r="314" spans="12:12" ht="15.75" customHeight="1" x14ac:dyDescent="0.25">
      <c r="L314" s="3"/>
    </row>
    <row r="315" spans="12:12" ht="15.75" customHeight="1" x14ac:dyDescent="0.25">
      <c r="L315" s="3"/>
    </row>
    <row r="316" spans="12:12" ht="15.75" customHeight="1" x14ac:dyDescent="0.25">
      <c r="L316" s="3"/>
    </row>
    <row r="317" spans="12:12" ht="15.75" customHeight="1" x14ac:dyDescent="0.25">
      <c r="L317" s="3"/>
    </row>
    <row r="318" spans="12:12" ht="15.75" customHeight="1" x14ac:dyDescent="0.25">
      <c r="L318" s="3"/>
    </row>
    <row r="319" spans="12:12" ht="15.75" customHeight="1" x14ac:dyDescent="0.25">
      <c r="L319" s="3"/>
    </row>
    <row r="320" spans="12:12" ht="15.75" customHeight="1" x14ac:dyDescent="0.25">
      <c r="L320" s="3"/>
    </row>
    <row r="321" spans="12:12" ht="15.75" customHeight="1" x14ac:dyDescent="0.25">
      <c r="L321" s="3"/>
    </row>
    <row r="322" spans="12:12" ht="15.75" customHeight="1" x14ac:dyDescent="0.25">
      <c r="L322" s="3"/>
    </row>
    <row r="323" spans="12:12" ht="15.75" customHeight="1" x14ac:dyDescent="0.25">
      <c r="L323" s="3"/>
    </row>
    <row r="324" spans="12:12" ht="15.75" customHeight="1" x14ac:dyDescent="0.25">
      <c r="L324" s="3"/>
    </row>
    <row r="325" spans="12:12" ht="15.75" customHeight="1" x14ac:dyDescent="0.25">
      <c r="L325" s="3"/>
    </row>
    <row r="326" spans="12:12" ht="15.75" customHeight="1" x14ac:dyDescent="0.25">
      <c r="L326" s="3"/>
    </row>
    <row r="327" spans="12:12" ht="15.75" customHeight="1" x14ac:dyDescent="0.25">
      <c r="L327" s="3"/>
    </row>
    <row r="328" spans="12:12" ht="15.75" customHeight="1" x14ac:dyDescent="0.25">
      <c r="L328" s="3"/>
    </row>
    <row r="329" spans="12:12" ht="15.75" customHeight="1" x14ac:dyDescent="0.25">
      <c r="L329" s="3"/>
    </row>
    <row r="330" spans="12:12" ht="15.75" customHeight="1" x14ac:dyDescent="0.25">
      <c r="L330" s="3"/>
    </row>
    <row r="331" spans="12:12" ht="15.75" customHeight="1" x14ac:dyDescent="0.25">
      <c r="L331" s="3"/>
    </row>
    <row r="332" spans="12:12" ht="15.75" customHeight="1" x14ac:dyDescent="0.25">
      <c r="L332" s="3"/>
    </row>
    <row r="333" spans="12:12" ht="15.75" customHeight="1" x14ac:dyDescent="0.25">
      <c r="L333" s="3"/>
    </row>
    <row r="334" spans="12:12" ht="15.75" customHeight="1" x14ac:dyDescent="0.25">
      <c r="L334" s="3"/>
    </row>
    <row r="335" spans="12:12" ht="15.75" customHeight="1" x14ac:dyDescent="0.25">
      <c r="L335" s="3"/>
    </row>
    <row r="336" spans="12:12" ht="15.75" customHeight="1" x14ac:dyDescent="0.25">
      <c r="L336" s="3"/>
    </row>
    <row r="337" spans="12:12" ht="15.75" customHeight="1" x14ac:dyDescent="0.25">
      <c r="L337" s="3"/>
    </row>
    <row r="338" spans="12:12" ht="15.75" customHeight="1" x14ac:dyDescent="0.25">
      <c r="L338" s="3"/>
    </row>
    <row r="339" spans="12:12" ht="15.75" customHeight="1" x14ac:dyDescent="0.25">
      <c r="L339" s="3"/>
    </row>
    <row r="340" spans="12:12" ht="15.75" customHeight="1" x14ac:dyDescent="0.25">
      <c r="L340" s="3"/>
    </row>
    <row r="341" spans="12:12" ht="15.75" customHeight="1" x14ac:dyDescent="0.25">
      <c r="L341" s="3"/>
    </row>
    <row r="342" spans="12:12" ht="15.75" customHeight="1" x14ac:dyDescent="0.25">
      <c r="L342" s="3"/>
    </row>
    <row r="343" spans="12:12" ht="15.75" customHeight="1" x14ac:dyDescent="0.25">
      <c r="L343" s="3"/>
    </row>
    <row r="344" spans="12:12" ht="15.75" customHeight="1" x14ac:dyDescent="0.25">
      <c r="L344" s="3"/>
    </row>
    <row r="345" spans="12:12" ht="15.75" customHeight="1" x14ac:dyDescent="0.25">
      <c r="L345" s="3"/>
    </row>
    <row r="346" spans="12:12" ht="15.75" customHeight="1" x14ac:dyDescent="0.25">
      <c r="L346" s="3"/>
    </row>
    <row r="347" spans="12:12" ht="15.75" customHeight="1" x14ac:dyDescent="0.25">
      <c r="L347" s="3"/>
    </row>
    <row r="348" spans="12:12" ht="15.75" customHeight="1" x14ac:dyDescent="0.25">
      <c r="L348" s="3"/>
    </row>
    <row r="349" spans="12:12" ht="15.75" customHeight="1" x14ac:dyDescent="0.25">
      <c r="L349" s="3"/>
    </row>
    <row r="350" spans="12:12" ht="15.75" customHeight="1" x14ac:dyDescent="0.25">
      <c r="L350" s="3"/>
    </row>
    <row r="351" spans="12:12" ht="15.75" customHeight="1" x14ac:dyDescent="0.25">
      <c r="L351" s="3"/>
    </row>
    <row r="352" spans="12:12" ht="15.75" customHeight="1" x14ac:dyDescent="0.25">
      <c r="L352" s="3"/>
    </row>
    <row r="353" spans="12:12" ht="15.75" customHeight="1" x14ac:dyDescent="0.25">
      <c r="L353" s="3"/>
    </row>
    <row r="354" spans="12:12" ht="15.75" customHeight="1" x14ac:dyDescent="0.25">
      <c r="L354" s="3"/>
    </row>
    <row r="355" spans="12:12" ht="15.75" customHeight="1" x14ac:dyDescent="0.25">
      <c r="L355" s="3"/>
    </row>
    <row r="356" spans="12:12" ht="15.75" customHeight="1" x14ac:dyDescent="0.25">
      <c r="L356" s="3"/>
    </row>
    <row r="357" spans="12:12" ht="15.75" customHeight="1" x14ac:dyDescent="0.25">
      <c r="L357" s="3"/>
    </row>
    <row r="358" spans="12:12" ht="15.75" customHeight="1" x14ac:dyDescent="0.25">
      <c r="L358" s="3"/>
    </row>
    <row r="359" spans="12:12" ht="15.75" customHeight="1" x14ac:dyDescent="0.25">
      <c r="L359" s="3"/>
    </row>
    <row r="360" spans="12:12" ht="15.75" customHeight="1" x14ac:dyDescent="0.25">
      <c r="L360" s="3"/>
    </row>
    <row r="361" spans="12:12" ht="15.75" customHeight="1" x14ac:dyDescent="0.25">
      <c r="L361" s="3"/>
    </row>
    <row r="362" spans="12:12" ht="15.75" customHeight="1" x14ac:dyDescent="0.25">
      <c r="L362" s="3"/>
    </row>
    <row r="363" spans="12:12" ht="15.75" customHeight="1" x14ac:dyDescent="0.25">
      <c r="L363" s="3"/>
    </row>
    <row r="364" spans="12:12" ht="15.75" customHeight="1" x14ac:dyDescent="0.25">
      <c r="L364" s="3"/>
    </row>
    <row r="365" spans="12:12" ht="15.75" customHeight="1" x14ac:dyDescent="0.25">
      <c r="L365" s="3"/>
    </row>
    <row r="366" spans="12:12" ht="15.75" customHeight="1" x14ac:dyDescent="0.25">
      <c r="L366" s="3"/>
    </row>
    <row r="367" spans="12:12" ht="15.75" customHeight="1" x14ac:dyDescent="0.25">
      <c r="L367" s="3"/>
    </row>
    <row r="368" spans="12:12" ht="15.75" customHeight="1" x14ac:dyDescent="0.25">
      <c r="L368" s="3"/>
    </row>
    <row r="369" spans="12:12" ht="15.75" customHeight="1" x14ac:dyDescent="0.25">
      <c r="L369" s="3"/>
    </row>
    <row r="370" spans="12:12" ht="15.75" customHeight="1" x14ac:dyDescent="0.25">
      <c r="L370" s="3"/>
    </row>
    <row r="371" spans="12:12" ht="15.75" customHeight="1" x14ac:dyDescent="0.25">
      <c r="L371" s="3"/>
    </row>
    <row r="372" spans="12:12" ht="15.75" customHeight="1" x14ac:dyDescent="0.25">
      <c r="L372" s="3"/>
    </row>
    <row r="373" spans="12:12" ht="15.75" customHeight="1" x14ac:dyDescent="0.25">
      <c r="L373" s="3"/>
    </row>
    <row r="374" spans="12:12" ht="15.75" customHeight="1" x14ac:dyDescent="0.25">
      <c r="L374" s="3"/>
    </row>
    <row r="375" spans="12:12" ht="15.75" customHeight="1" x14ac:dyDescent="0.25">
      <c r="L375" s="3"/>
    </row>
    <row r="376" spans="12:12" ht="15.75" customHeight="1" x14ac:dyDescent="0.25">
      <c r="L376" s="3"/>
    </row>
    <row r="377" spans="12:12" ht="15.75" customHeight="1" x14ac:dyDescent="0.25">
      <c r="L377" s="3"/>
    </row>
    <row r="378" spans="12:12" ht="15.75" customHeight="1" x14ac:dyDescent="0.25">
      <c r="L378" s="3"/>
    </row>
    <row r="379" spans="12:12" ht="15.75" customHeight="1" x14ac:dyDescent="0.25">
      <c r="L379" s="3"/>
    </row>
    <row r="380" spans="12:12" ht="15.75" customHeight="1" x14ac:dyDescent="0.25">
      <c r="L380" s="3"/>
    </row>
    <row r="381" spans="12:12" ht="15.75" customHeight="1" x14ac:dyDescent="0.25">
      <c r="L381" s="3"/>
    </row>
    <row r="382" spans="12:12" ht="15.75" customHeight="1" x14ac:dyDescent="0.25">
      <c r="L382" s="3"/>
    </row>
    <row r="383" spans="12:12" ht="15.75" customHeight="1" x14ac:dyDescent="0.25">
      <c r="L383" s="3"/>
    </row>
    <row r="384" spans="12:12" ht="15.75" customHeight="1" x14ac:dyDescent="0.25">
      <c r="L384" s="3"/>
    </row>
    <row r="385" spans="12:12" ht="15.75" customHeight="1" x14ac:dyDescent="0.25">
      <c r="L385" s="3"/>
    </row>
    <row r="386" spans="12:12" ht="15.75" customHeight="1" x14ac:dyDescent="0.25">
      <c r="L386" s="3"/>
    </row>
    <row r="387" spans="12:12" ht="15.75" customHeight="1" x14ac:dyDescent="0.25">
      <c r="L387" s="3"/>
    </row>
    <row r="388" spans="12:12" ht="15.75" customHeight="1" x14ac:dyDescent="0.25">
      <c r="L388" s="3"/>
    </row>
    <row r="389" spans="12:12" ht="15.75" customHeight="1" x14ac:dyDescent="0.25">
      <c r="L389" s="3"/>
    </row>
    <row r="390" spans="12:12" ht="15.75" customHeight="1" x14ac:dyDescent="0.25">
      <c r="L390" s="3"/>
    </row>
    <row r="391" spans="12:12" ht="15.75" customHeight="1" x14ac:dyDescent="0.25">
      <c r="L391" s="3"/>
    </row>
    <row r="392" spans="12:12" ht="15.75" customHeight="1" x14ac:dyDescent="0.25">
      <c r="L392" s="3"/>
    </row>
    <row r="393" spans="12:12" ht="15.75" customHeight="1" x14ac:dyDescent="0.25">
      <c r="L393" s="3"/>
    </row>
    <row r="394" spans="12:12" ht="15.75" customHeight="1" x14ac:dyDescent="0.25">
      <c r="L394" s="3"/>
    </row>
    <row r="395" spans="12:12" ht="15.75" customHeight="1" x14ac:dyDescent="0.25">
      <c r="L395" s="3"/>
    </row>
    <row r="396" spans="12:12" ht="15.75" customHeight="1" x14ac:dyDescent="0.25">
      <c r="L396" s="3"/>
    </row>
    <row r="397" spans="12:12" ht="15.75" customHeight="1" x14ac:dyDescent="0.25">
      <c r="L397" s="3"/>
    </row>
    <row r="398" spans="12:12" ht="15.75" customHeight="1" x14ac:dyDescent="0.25">
      <c r="L398" s="3"/>
    </row>
    <row r="399" spans="12:12" ht="15.75" customHeight="1" x14ac:dyDescent="0.25">
      <c r="L399" s="3"/>
    </row>
    <row r="400" spans="12:12" ht="15.75" customHeight="1" x14ac:dyDescent="0.25">
      <c r="L400" s="3"/>
    </row>
    <row r="401" spans="12:12" ht="15.75" customHeight="1" x14ac:dyDescent="0.25">
      <c r="L401" s="3"/>
    </row>
    <row r="402" spans="12:12" ht="15.75" customHeight="1" x14ac:dyDescent="0.25">
      <c r="L402" s="3"/>
    </row>
    <row r="403" spans="12:12" ht="15.75" customHeight="1" x14ac:dyDescent="0.25">
      <c r="L403" s="3"/>
    </row>
    <row r="404" spans="12:12" ht="15.75" customHeight="1" x14ac:dyDescent="0.25">
      <c r="L404" s="3"/>
    </row>
    <row r="405" spans="12:12" ht="15.75" customHeight="1" x14ac:dyDescent="0.25">
      <c r="L405" s="3"/>
    </row>
    <row r="406" spans="12:12" ht="15.75" customHeight="1" x14ac:dyDescent="0.25">
      <c r="L406" s="3"/>
    </row>
    <row r="407" spans="12:12" ht="15.75" customHeight="1" x14ac:dyDescent="0.25">
      <c r="L407" s="3"/>
    </row>
    <row r="408" spans="12:12" ht="15.75" customHeight="1" x14ac:dyDescent="0.25">
      <c r="L408" s="3"/>
    </row>
    <row r="409" spans="12:12" ht="15.75" customHeight="1" x14ac:dyDescent="0.25">
      <c r="L409" s="3"/>
    </row>
    <row r="410" spans="12:12" ht="15.75" customHeight="1" x14ac:dyDescent="0.25">
      <c r="L410" s="3"/>
    </row>
    <row r="411" spans="12:12" ht="15.75" customHeight="1" x14ac:dyDescent="0.25">
      <c r="L411" s="3"/>
    </row>
    <row r="412" spans="12:12" ht="15.75" customHeight="1" x14ac:dyDescent="0.25">
      <c r="L412" s="3"/>
    </row>
    <row r="413" spans="12:12" ht="15.75" customHeight="1" x14ac:dyDescent="0.25">
      <c r="L413" s="3"/>
    </row>
    <row r="414" spans="12:12" ht="15.75" customHeight="1" x14ac:dyDescent="0.25">
      <c r="L414" s="3"/>
    </row>
    <row r="415" spans="12:12" ht="15.75" customHeight="1" x14ac:dyDescent="0.25">
      <c r="L415" s="3"/>
    </row>
    <row r="416" spans="12:12" ht="15.75" customHeight="1" x14ac:dyDescent="0.25">
      <c r="L416" s="3"/>
    </row>
    <row r="417" spans="12:12" ht="15.75" customHeight="1" x14ac:dyDescent="0.25">
      <c r="L417" s="3"/>
    </row>
    <row r="418" spans="12:12" ht="15.75" customHeight="1" x14ac:dyDescent="0.25">
      <c r="L418" s="3"/>
    </row>
    <row r="419" spans="12:12" ht="15.75" customHeight="1" x14ac:dyDescent="0.25">
      <c r="L419" s="3"/>
    </row>
    <row r="420" spans="12:12" ht="15.75" customHeight="1" x14ac:dyDescent="0.25">
      <c r="L420" s="3"/>
    </row>
    <row r="421" spans="12:12" ht="15.75" customHeight="1" x14ac:dyDescent="0.25">
      <c r="L421" s="3"/>
    </row>
    <row r="422" spans="12:12" ht="15.75" customHeight="1" x14ac:dyDescent="0.25">
      <c r="L422" s="3"/>
    </row>
    <row r="423" spans="12:12" ht="15.75" customHeight="1" x14ac:dyDescent="0.25">
      <c r="L423" s="3"/>
    </row>
    <row r="424" spans="12:12" ht="15.75" customHeight="1" x14ac:dyDescent="0.25">
      <c r="L424" s="3"/>
    </row>
    <row r="425" spans="12:12" ht="15.75" customHeight="1" x14ac:dyDescent="0.25">
      <c r="L425" s="3"/>
    </row>
    <row r="426" spans="12:12" ht="15.75" customHeight="1" x14ac:dyDescent="0.25">
      <c r="L426" s="3"/>
    </row>
    <row r="427" spans="12:12" ht="15.75" customHeight="1" x14ac:dyDescent="0.25">
      <c r="L427" s="3"/>
    </row>
    <row r="428" spans="12:12" ht="15.75" customHeight="1" x14ac:dyDescent="0.25">
      <c r="L428" s="3"/>
    </row>
    <row r="429" spans="12:12" ht="15.75" customHeight="1" x14ac:dyDescent="0.25">
      <c r="L429" s="3"/>
    </row>
    <row r="430" spans="12:12" ht="15.75" customHeight="1" x14ac:dyDescent="0.25">
      <c r="L430" s="3"/>
    </row>
    <row r="431" spans="12:12" ht="15.75" customHeight="1" x14ac:dyDescent="0.25">
      <c r="L431" s="3"/>
    </row>
    <row r="432" spans="12:12" ht="15.75" customHeight="1" x14ac:dyDescent="0.25">
      <c r="L432" s="3"/>
    </row>
    <row r="433" spans="12:12" ht="15.75" customHeight="1" x14ac:dyDescent="0.25">
      <c r="L433" s="3"/>
    </row>
    <row r="434" spans="12:12" ht="15.75" customHeight="1" x14ac:dyDescent="0.25">
      <c r="L434" s="3"/>
    </row>
    <row r="435" spans="12:12" ht="15.75" customHeight="1" x14ac:dyDescent="0.25">
      <c r="L435" s="3"/>
    </row>
    <row r="436" spans="12:12" ht="15.75" customHeight="1" x14ac:dyDescent="0.25">
      <c r="L436" s="3"/>
    </row>
    <row r="437" spans="12:12" ht="15.75" customHeight="1" x14ac:dyDescent="0.25">
      <c r="L437" s="3"/>
    </row>
    <row r="438" spans="12:12" ht="15.75" customHeight="1" x14ac:dyDescent="0.25">
      <c r="L438" s="3"/>
    </row>
    <row r="439" spans="12:12" ht="15.75" customHeight="1" x14ac:dyDescent="0.25">
      <c r="L439" s="3"/>
    </row>
    <row r="440" spans="12:12" ht="15.75" customHeight="1" x14ac:dyDescent="0.25">
      <c r="L440" s="3"/>
    </row>
    <row r="441" spans="12:12" ht="15.75" customHeight="1" x14ac:dyDescent="0.25">
      <c r="L441" s="3"/>
    </row>
    <row r="442" spans="12:12" ht="15.75" customHeight="1" x14ac:dyDescent="0.25">
      <c r="L442" s="3"/>
    </row>
    <row r="443" spans="12:12" ht="15.75" customHeight="1" x14ac:dyDescent="0.25">
      <c r="L443" s="3"/>
    </row>
    <row r="444" spans="12:12" ht="15.75" customHeight="1" x14ac:dyDescent="0.25">
      <c r="L444" s="3"/>
    </row>
    <row r="445" spans="12:12" ht="15.75" customHeight="1" x14ac:dyDescent="0.25">
      <c r="L445" s="3"/>
    </row>
    <row r="446" spans="12:12" ht="15.75" customHeight="1" x14ac:dyDescent="0.25">
      <c r="L446" s="3"/>
    </row>
    <row r="447" spans="12:12" ht="15.75" customHeight="1" x14ac:dyDescent="0.25">
      <c r="L447" s="3"/>
    </row>
    <row r="448" spans="12:12" ht="15.75" customHeight="1" x14ac:dyDescent="0.25">
      <c r="L448" s="3"/>
    </row>
    <row r="449" spans="12:12" ht="15.75" customHeight="1" x14ac:dyDescent="0.25">
      <c r="L449" s="3"/>
    </row>
    <row r="450" spans="12:12" ht="15.75" customHeight="1" x14ac:dyDescent="0.25">
      <c r="L450" s="3"/>
    </row>
    <row r="451" spans="12:12" ht="15.75" customHeight="1" x14ac:dyDescent="0.25">
      <c r="L451" s="3"/>
    </row>
    <row r="452" spans="12:12" ht="15.75" customHeight="1" x14ac:dyDescent="0.25">
      <c r="L452" s="3"/>
    </row>
    <row r="453" spans="12:12" ht="15.75" customHeight="1" x14ac:dyDescent="0.25">
      <c r="L453" s="3"/>
    </row>
    <row r="454" spans="12:12" ht="15.75" customHeight="1" x14ac:dyDescent="0.25">
      <c r="L454" s="3"/>
    </row>
    <row r="455" spans="12:12" ht="15.75" customHeight="1" x14ac:dyDescent="0.25">
      <c r="L455" s="3"/>
    </row>
    <row r="456" spans="12:12" ht="15.75" customHeight="1" x14ac:dyDescent="0.25">
      <c r="L456" s="3"/>
    </row>
    <row r="457" spans="12:12" ht="15.75" customHeight="1" x14ac:dyDescent="0.25">
      <c r="L457" s="3"/>
    </row>
    <row r="458" spans="12:12" ht="15.75" customHeight="1" x14ac:dyDescent="0.25">
      <c r="L458" s="3"/>
    </row>
    <row r="459" spans="12:12" ht="15.75" customHeight="1" x14ac:dyDescent="0.25">
      <c r="L459" s="3"/>
    </row>
    <row r="460" spans="12:12" ht="15.75" customHeight="1" x14ac:dyDescent="0.25">
      <c r="L460" s="3"/>
    </row>
    <row r="461" spans="12:12" ht="15.75" customHeight="1" x14ac:dyDescent="0.25">
      <c r="L461" s="3"/>
    </row>
    <row r="462" spans="12:12" ht="15.75" customHeight="1" x14ac:dyDescent="0.25">
      <c r="L462" s="3"/>
    </row>
    <row r="463" spans="12:12" ht="15.75" customHeight="1" x14ac:dyDescent="0.25">
      <c r="L463" s="3"/>
    </row>
    <row r="464" spans="12:12" ht="15.75" customHeight="1" x14ac:dyDescent="0.25">
      <c r="L464" s="3"/>
    </row>
    <row r="465" spans="12:12" ht="15.75" customHeight="1" x14ac:dyDescent="0.25">
      <c r="L465" s="3"/>
    </row>
    <row r="466" spans="12:12" ht="15.75" customHeight="1" x14ac:dyDescent="0.25">
      <c r="L466" s="3"/>
    </row>
    <row r="467" spans="12:12" ht="15.75" customHeight="1" x14ac:dyDescent="0.25">
      <c r="L467" s="3"/>
    </row>
    <row r="468" spans="12:12" ht="15.75" customHeight="1" x14ac:dyDescent="0.25">
      <c r="L468" s="3"/>
    </row>
    <row r="469" spans="12:12" ht="15.75" customHeight="1" x14ac:dyDescent="0.25">
      <c r="L469" s="3"/>
    </row>
    <row r="470" spans="12:12" ht="15.75" customHeight="1" x14ac:dyDescent="0.25">
      <c r="L470" s="3"/>
    </row>
    <row r="471" spans="12:12" ht="15.75" customHeight="1" x14ac:dyDescent="0.25">
      <c r="L471" s="3"/>
    </row>
    <row r="472" spans="12:12" ht="15.75" customHeight="1" x14ac:dyDescent="0.25">
      <c r="L472" s="3"/>
    </row>
    <row r="473" spans="12:12" ht="15.75" customHeight="1" x14ac:dyDescent="0.25">
      <c r="L473" s="3"/>
    </row>
    <row r="474" spans="12:12" ht="15.75" customHeight="1" x14ac:dyDescent="0.25">
      <c r="L474" s="3"/>
    </row>
    <row r="475" spans="12:12" ht="15.75" customHeight="1" x14ac:dyDescent="0.25">
      <c r="L475" s="3"/>
    </row>
    <row r="476" spans="12:12" ht="15.75" customHeight="1" x14ac:dyDescent="0.25">
      <c r="L476" s="3"/>
    </row>
    <row r="477" spans="12:12" ht="15.75" customHeight="1" x14ac:dyDescent="0.25">
      <c r="L477" s="3"/>
    </row>
    <row r="478" spans="12:12" ht="15.75" customHeight="1" x14ac:dyDescent="0.25">
      <c r="L478" s="3"/>
    </row>
    <row r="479" spans="12:12" ht="15.75" customHeight="1" x14ac:dyDescent="0.25">
      <c r="L479" s="3"/>
    </row>
    <row r="480" spans="12:12" ht="15.75" customHeight="1" x14ac:dyDescent="0.25">
      <c r="L480" s="3"/>
    </row>
    <row r="481" spans="12:12" ht="15.75" customHeight="1" x14ac:dyDescent="0.25">
      <c r="L481" s="3"/>
    </row>
    <row r="482" spans="12:12" ht="15.75" customHeight="1" x14ac:dyDescent="0.25">
      <c r="L482" s="3"/>
    </row>
    <row r="483" spans="12:12" ht="15.75" customHeight="1" x14ac:dyDescent="0.25">
      <c r="L483" s="3"/>
    </row>
    <row r="484" spans="12:12" ht="15.75" customHeight="1" x14ac:dyDescent="0.25">
      <c r="L484" s="3"/>
    </row>
    <row r="485" spans="12:12" ht="15.75" customHeight="1" x14ac:dyDescent="0.25">
      <c r="L485" s="3"/>
    </row>
    <row r="486" spans="12:12" ht="15.75" customHeight="1" x14ac:dyDescent="0.25">
      <c r="L486" s="3"/>
    </row>
    <row r="487" spans="12:12" ht="15.75" customHeight="1" x14ac:dyDescent="0.25">
      <c r="L487" s="3"/>
    </row>
    <row r="488" spans="12:12" ht="15.75" customHeight="1" x14ac:dyDescent="0.25">
      <c r="L488" s="3"/>
    </row>
    <row r="489" spans="12:12" ht="15.75" customHeight="1" x14ac:dyDescent="0.25">
      <c r="L489" s="3"/>
    </row>
    <row r="490" spans="12:12" ht="15.75" customHeight="1" x14ac:dyDescent="0.25">
      <c r="L490" s="3"/>
    </row>
    <row r="491" spans="12:12" ht="15.75" customHeight="1" x14ac:dyDescent="0.25">
      <c r="L491" s="3"/>
    </row>
    <row r="492" spans="12:12" ht="15.75" customHeight="1" x14ac:dyDescent="0.25">
      <c r="L492" s="3"/>
    </row>
    <row r="493" spans="12:12" ht="15.75" customHeight="1" x14ac:dyDescent="0.25">
      <c r="L493" s="3"/>
    </row>
    <row r="494" spans="12:12" ht="15.75" customHeight="1" x14ac:dyDescent="0.25">
      <c r="L494" s="3"/>
    </row>
    <row r="495" spans="12:12" ht="15.75" customHeight="1" x14ac:dyDescent="0.25">
      <c r="L495" s="3"/>
    </row>
    <row r="496" spans="12:12" ht="15.75" customHeight="1" x14ac:dyDescent="0.25">
      <c r="L496" s="3"/>
    </row>
    <row r="497" spans="12:12" ht="15.75" customHeight="1" x14ac:dyDescent="0.25">
      <c r="L497" s="3"/>
    </row>
    <row r="498" spans="12:12" ht="15.75" customHeight="1" x14ac:dyDescent="0.25">
      <c r="L498" s="3"/>
    </row>
    <row r="499" spans="12:12" ht="15.75" customHeight="1" x14ac:dyDescent="0.25">
      <c r="L499" s="3"/>
    </row>
    <row r="500" spans="12:12" ht="15.75" customHeight="1" x14ac:dyDescent="0.25">
      <c r="L500" s="3"/>
    </row>
    <row r="501" spans="12:12" ht="15.75" customHeight="1" x14ac:dyDescent="0.25">
      <c r="L501" s="3"/>
    </row>
    <row r="502" spans="12:12" ht="15.75" customHeight="1" x14ac:dyDescent="0.25">
      <c r="L502" s="3"/>
    </row>
    <row r="503" spans="12:12" ht="15.75" customHeight="1" x14ac:dyDescent="0.25">
      <c r="L503" s="3"/>
    </row>
    <row r="504" spans="12:12" ht="15.75" customHeight="1" x14ac:dyDescent="0.25">
      <c r="L504" s="3"/>
    </row>
    <row r="505" spans="12:12" ht="15.75" customHeight="1" x14ac:dyDescent="0.25">
      <c r="L505" s="3"/>
    </row>
    <row r="506" spans="12:12" ht="15.75" customHeight="1" x14ac:dyDescent="0.25">
      <c r="L506" s="3"/>
    </row>
    <row r="507" spans="12:12" ht="15.75" customHeight="1" x14ac:dyDescent="0.25">
      <c r="L507" s="3"/>
    </row>
    <row r="508" spans="12:12" ht="15.75" customHeight="1" x14ac:dyDescent="0.25">
      <c r="L508" s="3"/>
    </row>
    <row r="509" spans="12:12" ht="15.75" customHeight="1" x14ac:dyDescent="0.25">
      <c r="L509" s="3"/>
    </row>
    <row r="510" spans="12:12" ht="15.75" customHeight="1" x14ac:dyDescent="0.25">
      <c r="L510" s="3"/>
    </row>
    <row r="511" spans="12:12" ht="15.75" customHeight="1" x14ac:dyDescent="0.25">
      <c r="L511" s="3"/>
    </row>
    <row r="512" spans="12:12" ht="15.75" customHeight="1" x14ac:dyDescent="0.25">
      <c r="L512" s="3"/>
    </row>
    <row r="513" spans="12:12" ht="15.75" customHeight="1" x14ac:dyDescent="0.25">
      <c r="L513" s="3"/>
    </row>
    <row r="514" spans="12:12" ht="15.75" customHeight="1" x14ac:dyDescent="0.25">
      <c r="L514" s="3"/>
    </row>
    <row r="515" spans="12:12" ht="15.75" customHeight="1" x14ac:dyDescent="0.25">
      <c r="L515" s="3"/>
    </row>
    <row r="516" spans="12:12" ht="15.75" customHeight="1" x14ac:dyDescent="0.25">
      <c r="L516" s="3"/>
    </row>
    <row r="517" spans="12:12" ht="15.75" customHeight="1" x14ac:dyDescent="0.25">
      <c r="L517" s="3"/>
    </row>
    <row r="518" spans="12:12" ht="15.75" customHeight="1" x14ac:dyDescent="0.25">
      <c r="L518" s="3"/>
    </row>
    <row r="519" spans="12:12" ht="15.75" customHeight="1" x14ac:dyDescent="0.25">
      <c r="L519" s="3"/>
    </row>
    <row r="520" spans="12:12" ht="15.75" customHeight="1" x14ac:dyDescent="0.25">
      <c r="L520" s="3"/>
    </row>
    <row r="521" spans="12:12" ht="15.75" customHeight="1" x14ac:dyDescent="0.25">
      <c r="L521" s="3"/>
    </row>
    <row r="522" spans="12:12" ht="15.75" customHeight="1" x14ac:dyDescent="0.25">
      <c r="L522" s="3"/>
    </row>
    <row r="523" spans="12:12" ht="15.75" customHeight="1" x14ac:dyDescent="0.25">
      <c r="L523" s="3"/>
    </row>
    <row r="524" spans="12:12" ht="15.75" customHeight="1" x14ac:dyDescent="0.25">
      <c r="L524" s="3"/>
    </row>
    <row r="525" spans="12:12" ht="15.75" customHeight="1" x14ac:dyDescent="0.25">
      <c r="L525" s="3"/>
    </row>
    <row r="526" spans="12:12" ht="15.75" customHeight="1" x14ac:dyDescent="0.25">
      <c r="L526" s="3"/>
    </row>
    <row r="527" spans="12:12" ht="15.75" customHeight="1" x14ac:dyDescent="0.25">
      <c r="L527" s="3"/>
    </row>
    <row r="528" spans="12:12" ht="15.75" customHeight="1" x14ac:dyDescent="0.25">
      <c r="L528" s="3"/>
    </row>
    <row r="529" spans="12:12" ht="15.75" customHeight="1" x14ac:dyDescent="0.25">
      <c r="L529" s="3"/>
    </row>
    <row r="530" spans="12:12" ht="15.75" customHeight="1" x14ac:dyDescent="0.25">
      <c r="L530" s="3"/>
    </row>
    <row r="531" spans="12:12" ht="15.75" customHeight="1" x14ac:dyDescent="0.25">
      <c r="L531" s="3"/>
    </row>
    <row r="532" spans="12:12" ht="15.75" customHeight="1" x14ac:dyDescent="0.25">
      <c r="L532" s="3"/>
    </row>
    <row r="533" spans="12:12" ht="15.75" customHeight="1" x14ac:dyDescent="0.25">
      <c r="L533" s="3"/>
    </row>
    <row r="534" spans="12:12" ht="15.75" customHeight="1" x14ac:dyDescent="0.25">
      <c r="L534" s="3"/>
    </row>
    <row r="535" spans="12:12" ht="15.75" customHeight="1" x14ac:dyDescent="0.25">
      <c r="L535" s="3"/>
    </row>
    <row r="536" spans="12:12" ht="15.75" customHeight="1" x14ac:dyDescent="0.25">
      <c r="L536" s="3"/>
    </row>
    <row r="537" spans="12:12" ht="15.75" customHeight="1" x14ac:dyDescent="0.25">
      <c r="L537" s="3"/>
    </row>
    <row r="538" spans="12:12" ht="15.75" customHeight="1" x14ac:dyDescent="0.25">
      <c r="L538" s="3"/>
    </row>
    <row r="539" spans="12:12" ht="15.75" customHeight="1" x14ac:dyDescent="0.25">
      <c r="L539" s="3"/>
    </row>
    <row r="540" spans="12:12" ht="15.75" customHeight="1" x14ac:dyDescent="0.25">
      <c r="L540" s="3"/>
    </row>
    <row r="541" spans="12:12" ht="15.75" customHeight="1" x14ac:dyDescent="0.25">
      <c r="L541" s="3"/>
    </row>
    <row r="542" spans="12:12" ht="15.75" customHeight="1" x14ac:dyDescent="0.25">
      <c r="L542" s="3"/>
    </row>
    <row r="543" spans="12:12" ht="15.75" customHeight="1" x14ac:dyDescent="0.25">
      <c r="L543" s="3"/>
    </row>
    <row r="544" spans="12:12" ht="15.75" customHeight="1" x14ac:dyDescent="0.25">
      <c r="L544" s="3"/>
    </row>
    <row r="545" spans="12:12" ht="15.75" customHeight="1" x14ac:dyDescent="0.25">
      <c r="L545" s="3"/>
    </row>
    <row r="546" spans="12:12" ht="15.75" customHeight="1" x14ac:dyDescent="0.25">
      <c r="L546" s="3"/>
    </row>
    <row r="547" spans="12:12" ht="15.75" customHeight="1" x14ac:dyDescent="0.25">
      <c r="L547" s="3"/>
    </row>
    <row r="548" spans="12:12" ht="15.75" customHeight="1" x14ac:dyDescent="0.25">
      <c r="L548" s="3"/>
    </row>
    <row r="549" spans="12:12" ht="15.75" customHeight="1" x14ac:dyDescent="0.25">
      <c r="L549" s="3"/>
    </row>
    <row r="550" spans="12:12" ht="15.75" customHeight="1" x14ac:dyDescent="0.25">
      <c r="L550" s="3"/>
    </row>
    <row r="551" spans="12:12" ht="15.75" customHeight="1" x14ac:dyDescent="0.25">
      <c r="L551" s="3"/>
    </row>
    <row r="552" spans="12:12" ht="15.75" customHeight="1" x14ac:dyDescent="0.25">
      <c r="L552" s="3"/>
    </row>
    <row r="553" spans="12:12" ht="15.75" customHeight="1" x14ac:dyDescent="0.25">
      <c r="L553" s="3"/>
    </row>
    <row r="554" spans="12:12" ht="15.75" customHeight="1" x14ac:dyDescent="0.25">
      <c r="L554" s="3"/>
    </row>
    <row r="555" spans="12:12" ht="15.75" customHeight="1" x14ac:dyDescent="0.25">
      <c r="L555" s="3"/>
    </row>
    <row r="556" spans="12:12" ht="15.75" customHeight="1" x14ac:dyDescent="0.25">
      <c r="L556" s="3"/>
    </row>
    <row r="557" spans="12:12" ht="15.75" customHeight="1" x14ac:dyDescent="0.25">
      <c r="L557" s="3"/>
    </row>
    <row r="558" spans="12:12" ht="15.75" customHeight="1" x14ac:dyDescent="0.25">
      <c r="L558" s="3"/>
    </row>
    <row r="559" spans="12:12" ht="15.75" customHeight="1" x14ac:dyDescent="0.25">
      <c r="L559" s="3"/>
    </row>
    <row r="560" spans="12:12" ht="15.75" customHeight="1" x14ac:dyDescent="0.25">
      <c r="L560" s="3"/>
    </row>
    <row r="561" spans="12:12" ht="15.75" customHeight="1" x14ac:dyDescent="0.25">
      <c r="L561" s="3"/>
    </row>
    <row r="562" spans="12:12" ht="15.75" customHeight="1" x14ac:dyDescent="0.25">
      <c r="L562" s="3"/>
    </row>
    <row r="563" spans="12:12" ht="15.75" customHeight="1" x14ac:dyDescent="0.25">
      <c r="L563" s="3"/>
    </row>
    <row r="564" spans="12:12" ht="15.75" customHeight="1" x14ac:dyDescent="0.25">
      <c r="L564" s="3"/>
    </row>
    <row r="565" spans="12:12" ht="15.75" customHeight="1" x14ac:dyDescent="0.25">
      <c r="L565" s="3"/>
    </row>
    <row r="566" spans="12:12" ht="15.75" customHeight="1" x14ac:dyDescent="0.25">
      <c r="L566" s="3"/>
    </row>
    <row r="567" spans="12:12" ht="15.75" customHeight="1" x14ac:dyDescent="0.25">
      <c r="L567" s="3"/>
    </row>
    <row r="568" spans="12:12" ht="15.75" customHeight="1" x14ac:dyDescent="0.25">
      <c r="L568" s="3"/>
    </row>
    <row r="569" spans="12:12" ht="15.75" customHeight="1" x14ac:dyDescent="0.25">
      <c r="L569" s="3"/>
    </row>
    <row r="570" spans="12:12" ht="15.75" customHeight="1" x14ac:dyDescent="0.25">
      <c r="L570" s="3"/>
    </row>
    <row r="571" spans="12:12" ht="15.75" customHeight="1" x14ac:dyDescent="0.25">
      <c r="L571" s="3"/>
    </row>
    <row r="572" spans="12:12" ht="15.75" customHeight="1" x14ac:dyDescent="0.25">
      <c r="L572" s="3"/>
    </row>
    <row r="573" spans="12:12" ht="15.75" customHeight="1" x14ac:dyDescent="0.25">
      <c r="L573" s="3"/>
    </row>
    <row r="574" spans="12:12" ht="15.75" customHeight="1" x14ac:dyDescent="0.25">
      <c r="L574" s="3"/>
    </row>
    <row r="575" spans="12:12" ht="15.75" customHeight="1" x14ac:dyDescent="0.25">
      <c r="L575" s="3"/>
    </row>
    <row r="576" spans="12:12" ht="15.75" customHeight="1" x14ac:dyDescent="0.25">
      <c r="L576" s="3"/>
    </row>
    <row r="577" spans="12:12" ht="15.75" customHeight="1" x14ac:dyDescent="0.25">
      <c r="L577" s="3"/>
    </row>
    <row r="578" spans="12:12" ht="15.75" customHeight="1" x14ac:dyDescent="0.25">
      <c r="L578" s="3"/>
    </row>
    <row r="579" spans="12:12" ht="15.75" customHeight="1" x14ac:dyDescent="0.25">
      <c r="L579" s="3"/>
    </row>
    <row r="580" spans="12:12" ht="15.75" customHeight="1" x14ac:dyDescent="0.25">
      <c r="L580" s="3"/>
    </row>
    <row r="581" spans="12:12" ht="15.75" customHeight="1" x14ac:dyDescent="0.25">
      <c r="L581" s="3"/>
    </row>
    <row r="582" spans="12:12" ht="15.75" customHeight="1" x14ac:dyDescent="0.25">
      <c r="L582" s="3"/>
    </row>
    <row r="583" spans="12:12" ht="15.75" customHeight="1" x14ac:dyDescent="0.25">
      <c r="L583" s="3"/>
    </row>
    <row r="584" spans="12:12" ht="15.75" customHeight="1" x14ac:dyDescent="0.25">
      <c r="L584" s="3"/>
    </row>
    <row r="585" spans="12:12" ht="15.75" customHeight="1" x14ac:dyDescent="0.25">
      <c r="L585" s="3"/>
    </row>
    <row r="586" spans="12:12" ht="15.75" customHeight="1" x14ac:dyDescent="0.25">
      <c r="L586" s="3"/>
    </row>
    <row r="587" spans="12:12" ht="15.75" customHeight="1" x14ac:dyDescent="0.25">
      <c r="L587" s="3"/>
    </row>
    <row r="588" spans="12:12" ht="15.75" customHeight="1" x14ac:dyDescent="0.25">
      <c r="L588" s="3"/>
    </row>
    <row r="589" spans="12:12" ht="15.75" customHeight="1" x14ac:dyDescent="0.25">
      <c r="L589" s="3"/>
    </row>
    <row r="590" spans="12:12" ht="15.75" customHeight="1" x14ac:dyDescent="0.25">
      <c r="L590" s="3"/>
    </row>
    <row r="591" spans="12:12" ht="15.75" customHeight="1" x14ac:dyDescent="0.25">
      <c r="L591" s="3"/>
    </row>
    <row r="592" spans="12:12" ht="15.75" customHeight="1" x14ac:dyDescent="0.25">
      <c r="L592" s="3"/>
    </row>
    <row r="593" spans="12:12" ht="15.75" customHeight="1" x14ac:dyDescent="0.25">
      <c r="L593" s="3"/>
    </row>
    <row r="594" spans="12:12" ht="15.75" customHeight="1" x14ac:dyDescent="0.25">
      <c r="L594" s="3"/>
    </row>
    <row r="595" spans="12:12" ht="15.75" customHeight="1" x14ac:dyDescent="0.25">
      <c r="L595" s="3"/>
    </row>
    <row r="596" spans="12:12" ht="15.75" customHeight="1" x14ac:dyDescent="0.25">
      <c r="L596" s="3"/>
    </row>
    <row r="597" spans="12:12" ht="15.75" customHeight="1" x14ac:dyDescent="0.25">
      <c r="L597" s="3"/>
    </row>
    <row r="598" spans="12:12" ht="15.75" customHeight="1" x14ac:dyDescent="0.25">
      <c r="L598" s="3"/>
    </row>
    <row r="599" spans="12:12" ht="15.75" customHeight="1" x14ac:dyDescent="0.25">
      <c r="L599" s="3"/>
    </row>
    <row r="600" spans="12:12" ht="15.75" customHeight="1" x14ac:dyDescent="0.25">
      <c r="L600" s="3"/>
    </row>
    <row r="601" spans="12:12" ht="15.75" customHeight="1" x14ac:dyDescent="0.25">
      <c r="L601" s="3"/>
    </row>
    <row r="602" spans="12:12" ht="15.75" customHeight="1" x14ac:dyDescent="0.25">
      <c r="L602" s="3"/>
    </row>
    <row r="603" spans="12:12" ht="15.75" customHeight="1" x14ac:dyDescent="0.25">
      <c r="L603" s="3"/>
    </row>
    <row r="604" spans="12:12" ht="15.75" customHeight="1" x14ac:dyDescent="0.25">
      <c r="L604" s="3"/>
    </row>
    <row r="605" spans="12:12" ht="15.75" customHeight="1" x14ac:dyDescent="0.25">
      <c r="L605" s="3"/>
    </row>
    <row r="606" spans="12:12" ht="15.75" customHeight="1" x14ac:dyDescent="0.25">
      <c r="L606" s="3"/>
    </row>
    <row r="607" spans="12:12" ht="15.75" customHeight="1" x14ac:dyDescent="0.25">
      <c r="L607" s="3"/>
    </row>
    <row r="608" spans="12:12" ht="15.75" customHeight="1" x14ac:dyDescent="0.25">
      <c r="L608" s="3"/>
    </row>
    <row r="609" spans="12:12" ht="15.75" customHeight="1" x14ac:dyDescent="0.25">
      <c r="L609" s="3"/>
    </row>
    <row r="610" spans="12:12" ht="15.75" customHeight="1" x14ac:dyDescent="0.25">
      <c r="L610" s="3"/>
    </row>
    <row r="611" spans="12:12" ht="15.75" customHeight="1" x14ac:dyDescent="0.25">
      <c r="L611" s="3"/>
    </row>
    <row r="612" spans="12:12" ht="15.75" customHeight="1" x14ac:dyDescent="0.25">
      <c r="L612" s="3"/>
    </row>
    <row r="613" spans="12:12" ht="15.75" customHeight="1" x14ac:dyDescent="0.25">
      <c r="L613" s="3"/>
    </row>
    <row r="614" spans="12:12" ht="15.75" customHeight="1" x14ac:dyDescent="0.25">
      <c r="L614" s="3"/>
    </row>
    <row r="615" spans="12:12" ht="15.75" customHeight="1" x14ac:dyDescent="0.25">
      <c r="L615" s="3"/>
    </row>
    <row r="616" spans="12:12" ht="15.75" customHeight="1" x14ac:dyDescent="0.25">
      <c r="L616" s="3"/>
    </row>
    <row r="617" spans="12:12" ht="15.75" customHeight="1" x14ac:dyDescent="0.25">
      <c r="L617" s="3"/>
    </row>
    <row r="618" spans="12:12" ht="15.75" customHeight="1" x14ac:dyDescent="0.25">
      <c r="L618" s="3"/>
    </row>
    <row r="619" spans="12:12" ht="15.75" customHeight="1" x14ac:dyDescent="0.25">
      <c r="L619" s="3"/>
    </row>
    <row r="620" spans="12:12" ht="15.75" customHeight="1" x14ac:dyDescent="0.25">
      <c r="L620" s="3"/>
    </row>
    <row r="621" spans="12:12" ht="15.75" customHeight="1" x14ac:dyDescent="0.25">
      <c r="L621" s="3"/>
    </row>
    <row r="622" spans="12:12" ht="15.75" customHeight="1" x14ac:dyDescent="0.25">
      <c r="L622" s="3"/>
    </row>
    <row r="623" spans="12:12" ht="15.75" customHeight="1" x14ac:dyDescent="0.25">
      <c r="L623" s="3"/>
    </row>
    <row r="624" spans="12:12" ht="15.75" customHeight="1" x14ac:dyDescent="0.25">
      <c r="L624" s="3"/>
    </row>
    <row r="625" spans="12:12" ht="15.75" customHeight="1" x14ac:dyDescent="0.25">
      <c r="L625" s="3"/>
    </row>
    <row r="626" spans="12:12" ht="15.75" customHeight="1" x14ac:dyDescent="0.25">
      <c r="L626" s="3"/>
    </row>
    <row r="627" spans="12:12" ht="15.75" customHeight="1" x14ac:dyDescent="0.25">
      <c r="L627" s="3"/>
    </row>
    <row r="628" spans="12:12" ht="15.75" customHeight="1" x14ac:dyDescent="0.25">
      <c r="L628" s="3"/>
    </row>
    <row r="629" spans="12:12" ht="15.75" customHeight="1" x14ac:dyDescent="0.25">
      <c r="L629" s="3"/>
    </row>
    <row r="630" spans="12:12" ht="15.75" customHeight="1" x14ac:dyDescent="0.25">
      <c r="L630" s="3"/>
    </row>
    <row r="631" spans="12:12" ht="15.75" customHeight="1" x14ac:dyDescent="0.25">
      <c r="L631" s="3"/>
    </row>
    <row r="632" spans="12:12" ht="15.75" customHeight="1" x14ac:dyDescent="0.25">
      <c r="L632" s="3"/>
    </row>
    <row r="633" spans="12:12" ht="15.75" customHeight="1" x14ac:dyDescent="0.25">
      <c r="L633" s="3"/>
    </row>
    <row r="634" spans="12:12" ht="15.75" customHeight="1" x14ac:dyDescent="0.25">
      <c r="L634" s="3"/>
    </row>
    <row r="635" spans="12:12" ht="15.75" customHeight="1" x14ac:dyDescent="0.25">
      <c r="L635" s="3"/>
    </row>
    <row r="636" spans="12:12" ht="15.75" customHeight="1" x14ac:dyDescent="0.25">
      <c r="L636" s="3"/>
    </row>
    <row r="637" spans="12:12" ht="15.75" customHeight="1" x14ac:dyDescent="0.25">
      <c r="L637" s="3"/>
    </row>
    <row r="638" spans="12:12" ht="15.75" customHeight="1" x14ac:dyDescent="0.25">
      <c r="L638" s="3"/>
    </row>
    <row r="639" spans="12:12" ht="15.75" customHeight="1" x14ac:dyDescent="0.25">
      <c r="L639" s="3"/>
    </row>
    <row r="640" spans="12:12" ht="15.75" customHeight="1" x14ac:dyDescent="0.25">
      <c r="L640" s="3"/>
    </row>
    <row r="641" spans="12:12" ht="15.75" customHeight="1" x14ac:dyDescent="0.25">
      <c r="L641" s="3"/>
    </row>
    <row r="642" spans="12:12" ht="15.75" customHeight="1" x14ac:dyDescent="0.25">
      <c r="L642" s="3"/>
    </row>
    <row r="643" spans="12:12" ht="15.75" customHeight="1" x14ac:dyDescent="0.25">
      <c r="L643" s="3"/>
    </row>
    <row r="644" spans="12:12" ht="15.75" customHeight="1" x14ac:dyDescent="0.25">
      <c r="L644" s="3"/>
    </row>
    <row r="645" spans="12:12" ht="15.75" customHeight="1" x14ac:dyDescent="0.25">
      <c r="L645" s="3"/>
    </row>
    <row r="646" spans="12:12" ht="15.75" customHeight="1" x14ac:dyDescent="0.25">
      <c r="L646" s="3"/>
    </row>
    <row r="647" spans="12:12" ht="15.75" customHeight="1" x14ac:dyDescent="0.25">
      <c r="L647" s="3"/>
    </row>
    <row r="648" spans="12:12" ht="15.75" customHeight="1" x14ac:dyDescent="0.25">
      <c r="L648" s="3"/>
    </row>
    <row r="649" spans="12:12" ht="15.75" customHeight="1" x14ac:dyDescent="0.25">
      <c r="L649" s="3"/>
    </row>
    <row r="650" spans="12:12" ht="15.75" customHeight="1" x14ac:dyDescent="0.25">
      <c r="L650" s="3"/>
    </row>
    <row r="651" spans="12:12" ht="15.75" customHeight="1" x14ac:dyDescent="0.25">
      <c r="L651" s="3"/>
    </row>
    <row r="652" spans="12:12" ht="15.75" customHeight="1" x14ac:dyDescent="0.25">
      <c r="L652" s="3"/>
    </row>
    <row r="653" spans="12:12" ht="15.75" customHeight="1" x14ac:dyDescent="0.25">
      <c r="L653" s="3"/>
    </row>
    <row r="654" spans="12:12" ht="15.75" customHeight="1" x14ac:dyDescent="0.25">
      <c r="L654" s="3"/>
    </row>
    <row r="655" spans="12:12" ht="15.75" customHeight="1" x14ac:dyDescent="0.25">
      <c r="L655" s="3"/>
    </row>
    <row r="656" spans="12:12" ht="15.75" customHeight="1" x14ac:dyDescent="0.25">
      <c r="L656" s="3"/>
    </row>
    <row r="657" spans="12:12" ht="15.75" customHeight="1" x14ac:dyDescent="0.25">
      <c r="L657" s="3"/>
    </row>
    <row r="658" spans="12:12" ht="15.75" customHeight="1" x14ac:dyDescent="0.25">
      <c r="L658" s="3"/>
    </row>
    <row r="659" spans="12:12" ht="15.75" customHeight="1" x14ac:dyDescent="0.25">
      <c r="L659" s="3"/>
    </row>
    <row r="660" spans="12:12" ht="15.75" customHeight="1" x14ac:dyDescent="0.25">
      <c r="L660" s="3"/>
    </row>
    <row r="661" spans="12:12" ht="15.75" customHeight="1" x14ac:dyDescent="0.25">
      <c r="L661" s="3"/>
    </row>
    <row r="662" spans="12:12" ht="15.75" customHeight="1" x14ac:dyDescent="0.25">
      <c r="L662" s="3"/>
    </row>
    <row r="663" spans="12:12" ht="15.75" customHeight="1" x14ac:dyDescent="0.25">
      <c r="L663" s="3"/>
    </row>
    <row r="664" spans="12:12" ht="15.75" customHeight="1" x14ac:dyDescent="0.25">
      <c r="L664" s="3"/>
    </row>
    <row r="665" spans="12:12" ht="15.75" customHeight="1" x14ac:dyDescent="0.25">
      <c r="L665" s="3"/>
    </row>
    <row r="666" spans="12:12" ht="15.75" customHeight="1" x14ac:dyDescent="0.25">
      <c r="L666" s="3"/>
    </row>
    <row r="667" spans="12:12" ht="15.75" customHeight="1" x14ac:dyDescent="0.25">
      <c r="L667" s="3"/>
    </row>
    <row r="668" spans="12:12" ht="15.75" customHeight="1" x14ac:dyDescent="0.25">
      <c r="L668" s="3"/>
    </row>
    <row r="669" spans="12:12" ht="15.75" customHeight="1" x14ac:dyDescent="0.25">
      <c r="L669" s="3"/>
    </row>
    <row r="670" spans="12:12" ht="15.75" customHeight="1" x14ac:dyDescent="0.25">
      <c r="L670" s="3"/>
    </row>
    <row r="671" spans="12:12" ht="15.75" customHeight="1" x14ac:dyDescent="0.25">
      <c r="L671" s="3"/>
    </row>
    <row r="672" spans="12:12" ht="15.75" customHeight="1" x14ac:dyDescent="0.25">
      <c r="L672" s="3"/>
    </row>
    <row r="673" spans="12:12" ht="15.75" customHeight="1" x14ac:dyDescent="0.25">
      <c r="L673" s="3"/>
    </row>
    <row r="674" spans="12:12" ht="15.75" customHeight="1" x14ac:dyDescent="0.25">
      <c r="L674" s="3"/>
    </row>
    <row r="675" spans="12:12" ht="15.75" customHeight="1" x14ac:dyDescent="0.25">
      <c r="L675" s="3"/>
    </row>
    <row r="676" spans="12:12" ht="15.75" customHeight="1" x14ac:dyDescent="0.25">
      <c r="L676" s="3"/>
    </row>
    <row r="677" spans="12:12" ht="15.75" customHeight="1" x14ac:dyDescent="0.25">
      <c r="L677" s="3"/>
    </row>
    <row r="678" spans="12:12" ht="15.75" customHeight="1" x14ac:dyDescent="0.25">
      <c r="L678" s="3"/>
    </row>
    <row r="679" spans="12:12" ht="15.75" customHeight="1" x14ac:dyDescent="0.25">
      <c r="L679" s="3"/>
    </row>
    <row r="680" spans="12:12" ht="15.75" customHeight="1" x14ac:dyDescent="0.25">
      <c r="L680" s="3"/>
    </row>
    <row r="681" spans="12:12" ht="15.75" customHeight="1" x14ac:dyDescent="0.25">
      <c r="L681" s="3"/>
    </row>
    <row r="682" spans="12:12" ht="15.75" customHeight="1" x14ac:dyDescent="0.25">
      <c r="L682" s="3"/>
    </row>
    <row r="683" spans="12:12" ht="15.75" customHeight="1" x14ac:dyDescent="0.25">
      <c r="L683" s="3"/>
    </row>
    <row r="684" spans="12:12" ht="15.75" customHeight="1" x14ac:dyDescent="0.25">
      <c r="L684" s="3"/>
    </row>
    <row r="685" spans="12:12" ht="15.75" customHeight="1" x14ac:dyDescent="0.25">
      <c r="L685" s="3"/>
    </row>
    <row r="686" spans="12:12" ht="15.75" customHeight="1" x14ac:dyDescent="0.25">
      <c r="L686" s="3"/>
    </row>
    <row r="687" spans="12:12" ht="15.75" customHeight="1" x14ac:dyDescent="0.25">
      <c r="L687" s="3"/>
    </row>
    <row r="688" spans="12:12" ht="15.75" customHeight="1" x14ac:dyDescent="0.25">
      <c r="L688" s="3"/>
    </row>
    <row r="689" spans="12:12" ht="15.75" customHeight="1" x14ac:dyDescent="0.25">
      <c r="L689" s="3"/>
    </row>
    <row r="690" spans="12:12" ht="15.75" customHeight="1" x14ac:dyDescent="0.25">
      <c r="L690" s="3"/>
    </row>
    <row r="691" spans="12:12" ht="15.75" customHeight="1" x14ac:dyDescent="0.25">
      <c r="L691" s="3"/>
    </row>
    <row r="692" spans="12:12" ht="15.75" customHeight="1" x14ac:dyDescent="0.25">
      <c r="L692" s="3"/>
    </row>
    <row r="693" spans="12:12" ht="15.75" customHeight="1" x14ac:dyDescent="0.25">
      <c r="L693" s="3"/>
    </row>
    <row r="694" spans="12:12" ht="15.75" customHeight="1" x14ac:dyDescent="0.25">
      <c r="L694" s="3"/>
    </row>
    <row r="695" spans="12:12" ht="15.75" customHeight="1" x14ac:dyDescent="0.25">
      <c r="L695" s="3"/>
    </row>
    <row r="696" spans="12:12" ht="15.75" customHeight="1" x14ac:dyDescent="0.25">
      <c r="L696" s="3"/>
    </row>
    <row r="697" spans="12:12" ht="15.75" customHeight="1" x14ac:dyDescent="0.25">
      <c r="L697" s="3"/>
    </row>
    <row r="698" spans="12:12" ht="15.75" customHeight="1" x14ac:dyDescent="0.25">
      <c r="L698" s="3"/>
    </row>
    <row r="699" spans="12:12" ht="15.75" customHeight="1" x14ac:dyDescent="0.25">
      <c r="L699" s="3"/>
    </row>
    <row r="700" spans="12:12" ht="15.75" customHeight="1" x14ac:dyDescent="0.25">
      <c r="L700" s="3"/>
    </row>
    <row r="701" spans="12:12" ht="15.75" customHeight="1" x14ac:dyDescent="0.25">
      <c r="L701" s="3"/>
    </row>
    <row r="702" spans="12:12" ht="15.75" customHeight="1" x14ac:dyDescent="0.25">
      <c r="L702" s="3"/>
    </row>
    <row r="703" spans="12:12" ht="15.75" customHeight="1" x14ac:dyDescent="0.25">
      <c r="L703" s="3"/>
    </row>
    <row r="704" spans="12:12" ht="15.75" customHeight="1" x14ac:dyDescent="0.25">
      <c r="L704" s="3"/>
    </row>
    <row r="705" spans="12:12" ht="15.75" customHeight="1" x14ac:dyDescent="0.25">
      <c r="L705" s="3"/>
    </row>
    <row r="706" spans="12:12" ht="15.75" customHeight="1" x14ac:dyDescent="0.25">
      <c r="L706" s="3"/>
    </row>
    <row r="707" spans="12:12" ht="15.75" customHeight="1" x14ac:dyDescent="0.25">
      <c r="L707" s="3"/>
    </row>
    <row r="708" spans="12:12" ht="15.75" customHeight="1" x14ac:dyDescent="0.25">
      <c r="L708" s="3"/>
    </row>
    <row r="709" spans="12:12" ht="15.75" customHeight="1" x14ac:dyDescent="0.25">
      <c r="L709" s="3"/>
    </row>
    <row r="710" spans="12:12" ht="15.75" customHeight="1" x14ac:dyDescent="0.25">
      <c r="L710" s="3"/>
    </row>
    <row r="711" spans="12:12" ht="15.75" customHeight="1" x14ac:dyDescent="0.25">
      <c r="L711" s="3"/>
    </row>
    <row r="712" spans="12:12" ht="15.75" customHeight="1" x14ac:dyDescent="0.25">
      <c r="L712" s="3"/>
    </row>
    <row r="713" spans="12:12" ht="15.75" customHeight="1" x14ac:dyDescent="0.25">
      <c r="L713" s="3"/>
    </row>
    <row r="714" spans="12:12" ht="15.75" customHeight="1" x14ac:dyDescent="0.25">
      <c r="L714" s="3"/>
    </row>
    <row r="715" spans="12:12" ht="15.75" customHeight="1" x14ac:dyDescent="0.25">
      <c r="L715" s="3"/>
    </row>
    <row r="716" spans="12:12" ht="15.75" customHeight="1" x14ac:dyDescent="0.25">
      <c r="L716" s="3"/>
    </row>
    <row r="717" spans="12:12" ht="15.75" customHeight="1" x14ac:dyDescent="0.25">
      <c r="L717" s="3"/>
    </row>
    <row r="718" spans="12:12" ht="15.75" customHeight="1" x14ac:dyDescent="0.25">
      <c r="L718" s="3"/>
    </row>
    <row r="719" spans="12:12" ht="15.75" customHeight="1" x14ac:dyDescent="0.25">
      <c r="L719" s="3"/>
    </row>
    <row r="720" spans="12:12" ht="15.75" customHeight="1" x14ac:dyDescent="0.25">
      <c r="L720" s="3"/>
    </row>
    <row r="721" spans="12:12" ht="15.75" customHeight="1" x14ac:dyDescent="0.25">
      <c r="L721" s="3"/>
    </row>
    <row r="722" spans="12:12" ht="15.75" customHeight="1" x14ac:dyDescent="0.25">
      <c r="L722" s="3"/>
    </row>
    <row r="723" spans="12:12" ht="15.75" customHeight="1" x14ac:dyDescent="0.25">
      <c r="L723" s="3"/>
    </row>
    <row r="724" spans="12:12" ht="15.75" customHeight="1" x14ac:dyDescent="0.25">
      <c r="L724" s="3"/>
    </row>
    <row r="725" spans="12:12" ht="15.75" customHeight="1" x14ac:dyDescent="0.25">
      <c r="L725" s="3"/>
    </row>
    <row r="726" spans="12:12" ht="15.75" customHeight="1" x14ac:dyDescent="0.25">
      <c r="L726" s="3"/>
    </row>
    <row r="727" spans="12:12" ht="15.75" customHeight="1" x14ac:dyDescent="0.25">
      <c r="L727" s="3"/>
    </row>
    <row r="728" spans="12:12" ht="15.75" customHeight="1" x14ac:dyDescent="0.25">
      <c r="L728" s="3"/>
    </row>
    <row r="729" spans="12:12" ht="15.75" customHeight="1" x14ac:dyDescent="0.25">
      <c r="L729" s="3"/>
    </row>
    <row r="730" spans="12:12" ht="15.75" customHeight="1" x14ac:dyDescent="0.25">
      <c r="L730" s="3"/>
    </row>
    <row r="731" spans="12:12" ht="15.75" customHeight="1" x14ac:dyDescent="0.25">
      <c r="L731" s="3"/>
    </row>
    <row r="732" spans="12:12" ht="15.75" customHeight="1" x14ac:dyDescent="0.25">
      <c r="L732" s="3"/>
    </row>
    <row r="733" spans="12:12" ht="15.75" customHeight="1" x14ac:dyDescent="0.25">
      <c r="L733" s="3"/>
    </row>
    <row r="734" spans="12:12" ht="15.75" customHeight="1" x14ac:dyDescent="0.25">
      <c r="L734" s="3"/>
    </row>
    <row r="735" spans="12:12" ht="15.75" customHeight="1" x14ac:dyDescent="0.25">
      <c r="L735" s="3"/>
    </row>
    <row r="736" spans="12:12" ht="15.75" customHeight="1" x14ac:dyDescent="0.25">
      <c r="L736" s="3"/>
    </row>
    <row r="737" spans="12:12" ht="15.75" customHeight="1" x14ac:dyDescent="0.25">
      <c r="L737" s="3"/>
    </row>
    <row r="738" spans="12:12" ht="15.75" customHeight="1" x14ac:dyDescent="0.25">
      <c r="L738" s="3"/>
    </row>
    <row r="739" spans="12:12" ht="15.75" customHeight="1" x14ac:dyDescent="0.25">
      <c r="L739" s="3"/>
    </row>
    <row r="740" spans="12:12" ht="15.75" customHeight="1" x14ac:dyDescent="0.25">
      <c r="L740" s="3"/>
    </row>
    <row r="741" spans="12:12" ht="15.75" customHeight="1" x14ac:dyDescent="0.25">
      <c r="L741" s="3"/>
    </row>
    <row r="742" spans="12:12" ht="15.75" customHeight="1" x14ac:dyDescent="0.25">
      <c r="L742" s="3"/>
    </row>
    <row r="743" spans="12:12" ht="15.75" customHeight="1" x14ac:dyDescent="0.25">
      <c r="L743" s="3"/>
    </row>
    <row r="744" spans="12:12" ht="15.75" customHeight="1" x14ac:dyDescent="0.25">
      <c r="L744" s="3"/>
    </row>
    <row r="745" spans="12:12" ht="15.75" customHeight="1" x14ac:dyDescent="0.25">
      <c r="L745" s="3"/>
    </row>
    <row r="746" spans="12:12" ht="15.75" customHeight="1" x14ac:dyDescent="0.25">
      <c r="L746" s="3"/>
    </row>
    <row r="747" spans="12:12" ht="15.75" customHeight="1" x14ac:dyDescent="0.25">
      <c r="L747" s="3"/>
    </row>
    <row r="748" spans="12:12" ht="15.75" customHeight="1" x14ac:dyDescent="0.25">
      <c r="L748" s="3"/>
    </row>
    <row r="749" spans="12:12" ht="15.75" customHeight="1" x14ac:dyDescent="0.25">
      <c r="L749" s="3"/>
    </row>
    <row r="750" spans="12:12" ht="15.75" customHeight="1" x14ac:dyDescent="0.25">
      <c r="L750" s="3"/>
    </row>
    <row r="751" spans="12:12" ht="15.75" customHeight="1" x14ac:dyDescent="0.25">
      <c r="L751" s="3"/>
    </row>
    <row r="752" spans="12:12" ht="15.75" customHeight="1" x14ac:dyDescent="0.25">
      <c r="L752" s="3"/>
    </row>
    <row r="753" spans="12:12" ht="15.75" customHeight="1" x14ac:dyDescent="0.25">
      <c r="L753" s="3"/>
    </row>
    <row r="754" spans="12:12" ht="15.75" customHeight="1" x14ac:dyDescent="0.25">
      <c r="L754" s="3"/>
    </row>
    <row r="755" spans="12:12" ht="15.75" customHeight="1" x14ac:dyDescent="0.25">
      <c r="L755" s="3"/>
    </row>
    <row r="756" spans="12:12" ht="15.75" customHeight="1" x14ac:dyDescent="0.25">
      <c r="L756" s="3"/>
    </row>
    <row r="757" spans="12:12" ht="15.75" customHeight="1" x14ac:dyDescent="0.25">
      <c r="L757" s="3"/>
    </row>
    <row r="758" spans="12:12" ht="15.75" customHeight="1" x14ac:dyDescent="0.25">
      <c r="L758" s="3"/>
    </row>
    <row r="759" spans="12:12" ht="15.75" customHeight="1" x14ac:dyDescent="0.25">
      <c r="L759" s="3"/>
    </row>
    <row r="760" spans="12:12" ht="15.75" customHeight="1" x14ac:dyDescent="0.25">
      <c r="L760" s="3"/>
    </row>
    <row r="761" spans="12:12" ht="15.75" customHeight="1" x14ac:dyDescent="0.25">
      <c r="L761" s="3"/>
    </row>
    <row r="762" spans="12:12" ht="15.75" customHeight="1" x14ac:dyDescent="0.25">
      <c r="L762" s="3"/>
    </row>
    <row r="763" spans="12:12" ht="15.75" customHeight="1" x14ac:dyDescent="0.25">
      <c r="L763" s="3"/>
    </row>
    <row r="764" spans="12:12" ht="15.75" customHeight="1" x14ac:dyDescent="0.25">
      <c r="L764" s="3"/>
    </row>
    <row r="765" spans="12:12" ht="15.75" customHeight="1" x14ac:dyDescent="0.25">
      <c r="L765" s="3"/>
    </row>
    <row r="766" spans="12:12" ht="15.75" customHeight="1" x14ac:dyDescent="0.25">
      <c r="L766" s="3"/>
    </row>
    <row r="767" spans="12:12" ht="15.75" customHeight="1" x14ac:dyDescent="0.25">
      <c r="L767" s="3"/>
    </row>
    <row r="768" spans="12:12" ht="15.75" customHeight="1" x14ac:dyDescent="0.25">
      <c r="L768" s="3"/>
    </row>
    <row r="769" spans="12:12" ht="15.75" customHeight="1" x14ac:dyDescent="0.25">
      <c r="L769" s="3"/>
    </row>
    <row r="770" spans="12:12" ht="15.75" customHeight="1" x14ac:dyDescent="0.25">
      <c r="L770" s="3"/>
    </row>
    <row r="771" spans="12:12" ht="15.75" customHeight="1" x14ac:dyDescent="0.25">
      <c r="L771" s="3"/>
    </row>
    <row r="772" spans="12:12" ht="15.75" customHeight="1" x14ac:dyDescent="0.25">
      <c r="L772" s="3"/>
    </row>
    <row r="773" spans="12:12" ht="15.75" customHeight="1" x14ac:dyDescent="0.25">
      <c r="L773" s="3"/>
    </row>
    <row r="774" spans="12:12" ht="15.75" customHeight="1" x14ac:dyDescent="0.25">
      <c r="L774" s="3"/>
    </row>
    <row r="775" spans="12:12" ht="15.75" customHeight="1" x14ac:dyDescent="0.25">
      <c r="L775" s="3"/>
    </row>
    <row r="776" spans="12:12" ht="15.75" customHeight="1" x14ac:dyDescent="0.25">
      <c r="L776" s="3"/>
    </row>
    <row r="777" spans="12:12" ht="15.75" customHeight="1" x14ac:dyDescent="0.25">
      <c r="L777" s="3"/>
    </row>
    <row r="778" spans="12:12" ht="15.75" customHeight="1" x14ac:dyDescent="0.25">
      <c r="L778" s="3"/>
    </row>
    <row r="779" spans="12:12" ht="15.75" customHeight="1" x14ac:dyDescent="0.25">
      <c r="L779" s="3"/>
    </row>
    <row r="780" spans="12:12" ht="15.75" customHeight="1" x14ac:dyDescent="0.25">
      <c r="L780" s="3"/>
    </row>
    <row r="781" spans="12:12" ht="15.75" customHeight="1" x14ac:dyDescent="0.25">
      <c r="L781" s="3"/>
    </row>
    <row r="782" spans="12:12" ht="15.75" customHeight="1" x14ac:dyDescent="0.25">
      <c r="L782" s="3"/>
    </row>
    <row r="783" spans="12:12" ht="15.75" customHeight="1" x14ac:dyDescent="0.25">
      <c r="L783" s="3"/>
    </row>
    <row r="784" spans="12:12" ht="15.75" customHeight="1" x14ac:dyDescent="0.25">
      <c r="L784" s="3"/>
    </row>
    <row r="785" spans="12:12" ht="15.75" customHeight="1" x14ac:dyDescent="0.25">
      <c r="L785" s="3"/>
    </row>
    <row r="786" spans="12:12" ht="15.75" customHeight="1" x14ac:dyDescent="0.25">
      <c r="L786" s="3"/>
    </row>
    <row r="787" spans="12:12" ht="15.75" customHeight="1" x14ac:dyDescent="0.25">
      <c r="L787" s="3"/>
    </row>
    <row r="788" spans="12:12" ht="15.75" customHeight="1" x14ac:dyDescent="0.25">
      <c r="L788" s="3"/>
    </row>
    <row r="789" spans="12:12" ht="15.75" customHeight="1" x14ac:dyDescent="0.25">
      <c r="L789" s="3"/>
    </row>
    <row r="790" spans="12:12" ht="15.75" customHeight="1" x14ac:dyDescent="0.25">
      <c r="L790" s="3"/>
    </row>
    <row r="791" spans="12:12" ht="15.75" customHeight="1" x14ac:dyDescent="0.25">
      <c r="L791" s="3"/>
    </row>
    <row r="792" spans="12:12" ht="15.75" customHeight="1" x14ac:dyDescent="0.25">
      <c r="L792" s="3"/>
    </row>
    <row r="793" spans="12:12" ht="15.75" customHeight="1" x14ac:dyDescent="0.25">
      <c r="L793" s="3"/>
    </row>
    <row r="794" spans="12:12" ht="15.75" customHeight="1" x14ac:dyDescent="0.25">
      <c r="L794" s="3"/>
    </row>
    <row r="795" spans="12:12" ht="15.75" customHeight="1" x14ac:dyDescent="0.25">
      <c r="L795" s="3"/>
    </row>
    <row r="796" spans="12:12" ht="15.75" customHeight="1" x14ac:dyDescent="0.25">
      <c r="L796" s="3"/>
    </row>
    <row r="797" spans="12:12" ht="15.75" customHeight="1" x14ac:dyDescent="0.25">
      <c r="L797" s="3"/>
    </row>
    <row r="798" spans="12:12" ht="15.75" customHeight="1" x14ac:dyDescent="0.25">
      <c r="L798" s="3"/>
    </row>
    <row r="799" spans="12:12" ht="15.75" customHeight="1" x14ac:dyDescent="0.25">
      <c r="L799" s="3"/>
    </row>
    <row r="800" spans="12:12" ht="15.75" customHeight="1" x14ac:dyDescent="0.25">
      <c r="L800" s="3"/>
    </row>
    <row r="801" spans="12:12" ht="15.75" customHeight="1" x14ac:dyDescent="0.25">
      <c r="L801" s="3"/>
    </row>
    <row r="802" spans="12:12" ht="15.75" customHeight="1" x14ac:dyDescent="0.25">
      <c r="L802" s="3"/>
    </row>
    <row r="803" spans="12:12" ht="15.75" customHeight="1" x14ac:dyDescent="0.25">
      <c r="L803" s="3"/>
    </row>
    <row r="804" spans="12:12" ht="15.75" customHeight="1" x14ac:dyDescent="0.25">
      <c r="L804" s="3"/>
    </row>
    <row r="805" spans="12:12" ht="15.75" customHeight="1" x14ac:dyDescent="0.25">
      <c r="L805" s="3"/>
    </row>
    <row r="806" spans="12:12" ht="15.75" customHeight="1" x14ac:dyDescent="0.25">
      <c r="L806" s="3"/>
    </row>
    <row r="807" spans="12:12" ht="15.75" customHeight="1" x14ac:dyDescent="0.25">
      <c r="L807" s="3"/>
    </row>
    <row r="808" spans="12:12" ht="15.75" customHeight="1" x14ac:dyDescent="0.25">
      <c r="L808" s="3"/>
    </row>
    <row r="809" spans="12:12" ht="15.75" customHeight="1" x14ac:dyDescent="0.25">
      <c r="L809" s="3"/>
    </row>
    <row r="810" spans="12:12" ht="15.75" customHeight="1" x14ac:dyDescent="0.25">
      <c r="L810" s="3"/>
    </row>
    <row r="811" spans="12:12" ht="15.75" customHeight="1" x14ac:dyDescent="0.25">
      <c r="L811" s="3"/>
    </row>
    <row r="812" spans="12:12" ht="15.75" customHeight="1" x14ac:dyDescent="0.25">
      <c r="L812" s="3"/>
    </row>
    <row r="813" spans="12:12" ht="15.75" customHeight="1" x14ac:dyDescent="0.25">
      <c r="L813" s="3"/>
    </row>
    <row r="814" spans="12:12" ht="15.75" customHeight="1" x14ac:dyDescent="0.25">
      <c r="L814" s="3"/>
    </row>
    <row r="815" spans="12:12" ht="15.75" customHeight="1" x14ac:dyDescent="0.25">
      <c r="L815" s="3"/>
    </row>
    <row r="816" spans="12:12" ht="15.75" customHeight="1" x14ac:dyDescent="0.25">
      <c r="L816" s="3"/>
    </row>
    <row r="817" spans="12:12" ht="15.75" customHeight="1" x14ac:dyDescent="0.25">
      <c r="L817" s="3"/>
    </row>
    <row r="818" spans="12:12" ht="15.75" customHeight="1" x14ac:dyDescent="0.25">
      <c r="L818" s="3"/>
    </row>
    <row r="819" spans="12:12" ht="15.75" customHeight="1" x14ac:dyDescent="0.25">
      <c r="L819" s="3"/>
    </row>
    <row r="820" spans="12:12" ht="15.75" customHeight="1" x14ac:dyDescent="0.25">
      <c r="L820" s="3"/>
    </row>
    <row r="821" spans="12:12" ht="15.75" customHeight="1" x14ac:dyDescent="0.25">
      <c r="L821" s="3"/>
    </row>
    <row r="822" spans="12:12" ht="15.75" customHeight="1" x14ac:dyDescent="0.25">
      <c r="L822" s="3"/>
    </row>
    <row r="823" spans="12:12" ht="15.75" customHeight="1" x14ac:dyDescent="0.25">
      <c r="L823" s="3"/>
    </row>
    <row r="824" spans="12:12" ht="15.75" customHeight="1" x14ac:dyDescent="0.25">
      <c r="L824" s="3"/>
    </row>
    <row r="825" spans="12:12" ht="15.75" customHeight="1" x14ac:dyDescent="0.25">
      <c r="L825" s="3"/>
    </row>
    <row r="826" spans="12:12" ht="15.75" customHeight="1" x14ac:dyDescent="0.25">
      <c r="L826" s="3"/>
    </row>
    <row r="827" spans="12:12" ht="15.75" customHeight="1" x14ac:dyDescent="0.25">
      <c r="L827" s="3"/>
    </row>
    <row r="828" spans="12:12" ht="15.75" customHeight="1" x14ac:dyDescent="0.25">
      <c r="L828" s="3"/>
    </row>
    <row r="829" spans="12:12" ht="15.75" customHeight="1" x14ac:dyDescent="0.25">
      <c r="L829" s="3"/>
    </row>
    <row r="830" spans="12:12" ht="15.75" customHeight="1" x14ac:dyDescent="0.25">
      <c r="L830" s="3"/>
    </row>
    <row r="831" spans="12:12" ht="15.75" customHeight="1" x14ac:dyDescent="0.25">
      <c r="L831" s="3"/>
    </row>
    <row r="832" spans="12:12" ht="15.75" customHeight="1" x14ac:dyDescent="0.25">
      <c r="L832" s="3"/>
    </row>
    <row r="833" spans="12:12" ht="15.75" customHeight="1" x14ac:dyDescent="0.25">
      <c r="L833" s="3"/>
    </row>
    <row r="834" spans="12:12" ht="15.75" customHeight="1" x14ac:dyDescent="0.25">
      <c r="L834" s="3"/>
    </row>
    <row r="835" spans="12:12" ht="15.75" customHeight="1" x14ac:dyDescent="0.25">
      <c r="L835" s="3"/>
    </row>
    <row r="836" spans="12:12" ht="15.75" customHeight="1" x14ac:dyDescent="0.25">
      <c r="L836" s="3"/>
    </row>
    <row r="837" spans="12:12" ht="15.75" customHeight="1" x14ac:dyDescent="0.25">
      <c r="L837" s="3"/>
    </row>
    <row r="838" spans="12:12" ht="15.75" customHeight="1" x14ac:dyDescent="0.25">
      <c r="L838" s="3"/>
    </row>
    <row r="839" spans="12:12" ht="15.75" customHeight="1" x14ac:dyDescent="0.25">
      <c r="L839" s="3"/>
    </row>
    <row r="840" spans="12:12" ht="15.75" customHeight="1" x14ac:dyDescent="0.25">
      <c r="L840" s="3"/>
    </row>
    <row r="841" spans="12:12" ht="15.75" customHeight="1" x14ac:dyDescent="0.25">
      <c r="L841" s="3"/>
    </row>
    <row r="842" spans="12:12" ht="15.75" customHeight="1" x14ac:dyDescent="0.25">
      <c r="L842" s="3"/>
    </row>
    <row r="843" spans="12:12" ht="15.75" customHeight="1" x14ac:dyDescent="0.25">
      <c r="L843" s="3"/>
    </row>
    <row r="844" spans="12:12" ht="15.75" customHeight="1" x14ac:dyDescent="0.25">
      <c r="L844" s="3"/>
    </row>
    <row r="845" spans="12:12" ht="15.75" customHeight="1" x14ac:dyDescent="0.25">
      <c r="L845" s="3"/>
    </row>
    <row r="846" spans="12:12" ht="15.75" customHeight="1" x14ac:dyDescent="0.25">
      <c r="L846" s="3"/>
    </row>
    <row r="847" spans="12:12" ht="15.75" customHeight="1" x14ac:dyDescent="0.25">
      <c r="L847" s="3"/>
    </row>
    <row r="848" spans="12:12" ht="15.75" customHeight="1" x14ac:dyDescent="0.25">
      <c r="L848" s="3"/>
    </row>
    <row r="849" spans="12:12" ht="15.75" customHeight="1" x14ac:dyDescent="0.25">
      <c r="L849" s="3"/>
    </row>
    <row r="850" spans="12:12" ht="15.75" customHeight="1" x14ac:dyDescent="0.25">
      <c r="L850" s="3"/>
    </row>
    <row r="851" spans="12:12" ht="15.75" customHeight="1" x14ac:dyDescent="0.25">
      <c r="L851" s="3"/>
    </row>
    <row r="852" spans="12:12" ht="15.75" customHeight="1" x14ac:dyDescent="0.25">
      <c r="L852" s="3"/>
    </row>
    <row r="853" spans="12:12" ht="15.75" customHeight="1" x14ac:dyDescent="0.25">
      <c r="L853" s="3"/>
    </row>
    <row r="854" spans="12:12" ht="15.75" customHeight="1" x14ac:dyDescent="0.25">
      <c r="L854" s="3"/>
    </row>
    <row r="855" spans="12:12" ht="15.75" customHeight="1" x14ac:dyDescent="0.25">
      <c r="L855" s="3"/>
    </row>
    <row r="856" spans="12:12" ht="15.75" customHeight="1" x14ac:dyDescent="0.25">
      <c r="L856" s="3"/>
    </row>
    <row r="857" spans="12:12" ht="15.75" customHeight="1" x14ac:dyDescent="0.25">
      <c r="L857" s="3"/>
    </row>
    <row r="858" spans="12:12" ht="15.75" customHeight="1" x14ac:dyDescent="0.25">
      <c r="L858" s="3"/>
    </row>
    <row r="859" spans="12:12" ht="15.75" customHeight="1" x14ac:dyDescent="0.25">
      <c r="L859" s="3"/>
    </row>
    <row r="860" spans="12:12" ht="15.75" customHeight="1" x14ac:dyDescent="0.25">
      <c r="L860" s="3"/>
    </row>
    <row r="861" spans="12:12" ht="15.75" customHeight="1" x14ac:dyDescent="0.25">
      <c r="L861" s="3"/>
    </row>
    <row r="862" spans="12:12" ht="15.75" customHeight="1" x14ac:dyDescent="0.25">
      <c r="L862" s="3"/>
    </row>
    <row r="863" spans="12:12" ht="15.75" customHeight="1" x14ac:dyDescent="0.25">
      <c r="L863" s="3"/>
    </row>
    <row r="864" spans="12:12" ht="15.75" customHeight="1" x14ac:dyDescent="0.25">
      <c r="L864" s="3"/>
    </row>
    <row r="865" spans="12:12" ht="15.75" customHeight="1" x14ac:dyDescent="0.25">
      <c r="L865" s="3"/>
    </row>
    <row r="866" spans="12:12" ht="15.75" customHeight="1" x14ac:dyDescent="0.25">
      <c r="L866" s="3"/>
    </row>
    <row r="867" spans="12:12" ht="15.75" customHeight="1" x14ac:dyDescent="0.25">
      <c r="L867" s="3"/>
    </row>
    <row r="868" spans="12:12" ht="15.75" customHeight="1" x14ac:dyDescent="0.25">
      <c r="L868" s="3"/>
    </row>
    <row r="869" spans="12:12" ht="15.75" customHeight="1" x14ac:dyDescent="0.25">
      <c r="L869" s="3"/>
    </row>
    <row r="870" spans="12:12" ht="15.75" customHeight="1" x14ac:dyDescent="0.25">
      <c r="L870" s="3"/>
    </row>
    <row r="871" spans="12:12" ht="15.75" customHeight="1" x14ac:dyDescent="0.25">
      <c r="L871" s="3"/>
    </row>
    <row r="872" spans="12:12" ht="15.75" customHeight="1" x14ac:dyDescent="0.25">
      <c r="L872" s="3"/>
    </row>
    <row r="873" spans="12:12" ht="15.75" customHeight="1" x14ac:dyDescent="0.25">
      <c r="L873" s="3"/>
    </row>
    <row r="874" spans="12:12" ht="15.75" customHeight="1" x14ac:dyDescent="0.25">
      <c r="L874" s="3"/>
    </row>
    <row r="875" spans="12:12" ht="15.75" customHeight="1" x14ac:dyDescent="0.25">
      <c r="L875" s="3"/>
    </row>
    <row r="876" spans="12:12" ht="15.75" customHeight="1" x14ac:dyDescent="0.25">
      <c r="L876" s="3"/>
    </row>
    <row r="877" spans="12:12" ht="15.75" customHeight="1" x14ac:dyDescent="0.25">
      <c r="L877" s="3"/>
    </row>
    <row r="878" spans="12:12" ht="15.75" customHeight="1" x14ac:dyDescent="0.25">
      <c r="L878" s="3"/>
    </row>
    <row r="879" spans="12:12" ht="15.75" customHeight="1" x14ac:dyDescent="0.25">
      <c r="L879" s="3"/>
    </row>
    <row r="880" spans="12:12" ht="15.75" customHeight="1" x14ac:dyDescent="0.25">
      <c r="L880" s="3"/>
    </row>
    <row r="881" spans="12:12" ht="15.75" customHeight="1" x14ac:dyDescent="0.25">
      <c r="L881" s="3"/>
    </row>
    <row r="882" spans="12:12" ht="15.75" customHeight="1" x14ac:dyDescent="0.25">
      <c r="L882" s="3"/>
    </row>
    <row r="883" spans="12:12" ht="15.75" customHeight="1" x14ac:dyDescent="0.25">
      <c r="L883" s="3"/>
    </row>
    <row r="884" spans="12:12" ht="15.75" customHeight="1" x14ac:dyDescent="0.25">
      <c r="L884" s="3"/>
    </row>
    <row r="885" spans="12:12" ht="15.75" customHeight="1" x14ac:dyDescent="0.25">
      <c r="L885" s="3"/>
    </row>
    <row r="886" spans="12:12" ht="15.75" customHeight="1" x14ac:dyDescent="0.25">
      <c r="L886" s="3"/>
    </row>
    <row r="887" spans="12:12" ht="15.75" customHeight="1" x14ac:dyDescent="0.25">
      <c r="L887" s="3"/>
    </row>
    <row r="888" spans="12:12" ht="15.75" customHeight="1" x14ac:dyDescent="0.25">
      <c r="L888" s="3"/>
    </row>
    <row r="889" spans="12:12" ht="15.75" customHeight="1" x14ac:dyDescent="0.25">
      <c r="L889" s="3"/>
    </row>
    <row r="890" spans="12:12" ht="15.75" customHeight="1" x14ac:dyDescent="0.25">
      <c r="L890" s="3"/>
    </row>
    <row r="891" spans="12:12" ht="15.75" customHeight="1" x14ac:dyDescent="0.25">
      <c r="L891" s="3"/>
    </row>
    <row r="892" spans="12:12" ht="15.75" customHeight="1" x14ac:dyDescent="0.25">
      <c r="L892" s="3"/>
    </row>
    <row r="893" spans="12:12" ht="15.75" customHeight="1" x14ac:dyDescent="0.25">
      <c r="L893" s="3"/>
    </row>
    <row r="894" spans="12:12" ht="15.75" customHeight="1" x14ac:dyDescent="0.25">
      <c r="L894" s="3"/>
    </row>
    <row r="895" spans="12:12" ht="15.75" customHeight="1" x14ac:dyDescent="0.25">
      <c r="L895" s="3"/>
    </row>
    <row r="896" spans="12:12" ht="15.75" customHeight="1" x14ac:dyDescent="0.25">
      <c r="L896" s="3"/>
    </row>
    <row r="897" spans="12:12" ht="15.75" customHeight="1" x14ac:dyDescent="0.25">
      <c r="L897" s="3"/>
    </row>
    <row r="898" spans="12:12" ht="15.75" customHeight="1" x14ac:dyDescent="0.25">
      <c r="L898" s="3"/>
    </row>
    <row r="899" spans="12:12" ht="15.75" customHeight="1" x14ac:dyDescent="0.25">
      <c r="L899" s="3"/>
    </row>
    <row r="900" spans="12:12" ht="15.75" customHeight="1" x14ac:dyDescent="0.25">
      <c r="L900" s="3"/>
    </row>
    <row r="901" spans="12:12" ht="15.75" customHeight="1" x14ac:dyDescent="0.25">
      <c r="L901" s="3"/>
    </row>
    <row r="902" spans="12:12" ht="15.75" customHeight="1" x14ac:dyDescent="0.25">
      <c r="L902" s="3"/>
    </row>
    <row r="903" spans="12:12" ht="15.75" customHeight="1" x14ac:dyDescent="0.25">
      <c r="L903" s="3"/>
    </row>
    <row r="904" spans="12:12" ht="15.75" customHeight="1" x14ac:dyDescent="0.25">
      <c r="L904" s="3"/>
    </row>
    <row r="905" spans="12:12" ht="15.75" customHeight="1" x14ac:dyDescent="0.25">
      <c r="L905" s="3"/>
    </row>
    <row r="906" spans="12:12" ht="15.75" customHeight="1" x14ac:dyDescent="0.25">
      <c r="L906" s="3"/>
    </row>
    <row r="907" spans="12:12" ht="15.75" customHeight="1" x14ac:dyDescent="0.25">
      <c r="L907" s="3"/>
    </row>
    <row r="908" spans="12:12" ht="15.75" customHeight="1" x14ac:dyDescent="0.25">
      <c r="L908" s="3"/>
    </row>
    <row r="909" spans="12:12" ht="15.75" customHeight="1" x14ac:dyDescent="0.25">
      <c r="L909" s="3"/>
    </row>
    <row r="910" spans="12:12" ht="15.75" customHeight="1" x14ac:dyDescent="0.25">
      <c r="L910" s="3"/>
    </row>
    <row r="911" spans="12:12" ht="15.75" customHeight="1" x14ac:dyDescent="0.25">
      <c r="L911" s="3"/>
    </row>
    <row r="912" spans="12:12" ht="15.75" customHeight="1" x14ac:dyDescent="0.25">
      <c r="L912" s="3"/>
    </row>
    <row r="913" spans="12:12" ht="15.75" customHeight="1" x14ac:dyDescent="0.25">
      <c r="L913" s="3"/>
    </row>
    <row r="914" spans="12:12" ht="15.75" customHeight="1" x14ac:dyDescent="0.25">
      <c r="L914" s="3"/>
    </row>
    <row r="915" spans="12:12" ht="15.75" customHeight="1" x14ac:dyDescent="0.25">
      <c r="L915" s="3"/>
    </row>
    <row r="916" spans="12:12" ht="15.75" customHeight="1" x14ac:dyDescent="0.25">
      <c r="L916" s="3"/>
    </row>
    <row r="917" spans="12:12" ht="15.75" customHeight="1" x14ac:dyDescent="0.25">
      <c r="L917" s="3"/>
    </row>
    <row r="918" spans="12:12" ht="15.75" customHeight="1" x14ac:dyDescent="0.25">
      <c r="L918" s="3"/>
    </row>
    <row r="919" spans="12:12" ht="15.75" customHeight="1" x14ac:dyDescent="0.25">
      <c r="L919" s="3"/>
    </row>
    <row r="920" spans="12:12" ht="15.75" customHeight="1" x14ac:dyDescent="0.25">
      <c r="L920" s="3"/>
    </row>
    <row r="921" spans="12:12" ht="15.75" customHeight="1" x14ac:dyDescent="0.25">
      <c r="L921" s="3"/>
    </row>
    <row r="922" spans="12:12" ht="15.75" customHeight="1" x14ac:dyDescent="0.25">
      <c r="L922" s="3"/>
    </row>
    <row r="923" spans="12:12" ht="15.75" customHeight="1" x14ac:dyDescent="0.25">
      <c r="L923" s="3"/>
    </row>
    <row r="924" spans="12:12" ht="15.75" customHeight="1" x14ac:dyDescent="0.25">
      <c r="L924" s="3"/>
    </row>
    <row r="925" spans="12:12" ht="15.75" customHeight="1" x14ac:dyDescent="0.25">
      <c r="L925" s="3"/>
    </row>
    <row r="926" spans="12:12" ht="15.75" customHeight="1" x14ac:dyDescent="0.25">
      <c r="L926" s="3"/>
    </row>
    <row r="927" spans="12:12" ht="15.75" customHeight="1" x14ac:dyDescent="0.25">
      <c r="L927" s="3"/>
    </row>
    <row r="928" spans="12:12" ht="15.75" customHeight="1" x14ac:dyDescent="0.25">
      <c r="L928" s="3"/>
    </row>
    <row r="929" spans="12:12" ht="15.75" customHeight="1" x14ac:dyDescent="0.25">
      <c r="L929" s="3"/>
    </row>
    <row r="930" spans="12:12" ht="15.75" customHeight="1" x14ac:dyDescent="0.25">
      <c r="L930" s="3"/>
    </row>
    <row r="931" spans="12:12" ht="15.75" customHeight="1" x14ac:dyDescent="0.25">
      <c r="L931" s="3"/>
    </row>
    <row r="932" spans="12:12" ht="15.75" customHeight="1" x14ac:dyDescent="0.25">
      <c r="L932" s="3"/>
    </row>
    <row r="933" spans="12:12" ht="15.75" customHeight="1" x14ac:dyDescent="0.25">
      <c r="L933" s="3"/>
    </row>
    <row r="934" spans="12:12" ht="15.75" customHeight="1" x14ac:dyDescent="0.25">
      <c r="L934" s="3"/>
    </row>
    <row r="935" spans="12:12" ht="15.75" customHeight="1" x14ac:dyDescent="0.25">
      <c r="L935" s="3"/>
    </row>
    <row r="936" spans="12:12" ht="15.75" customHeight="1" x14ac:dyDescent="0.25">
      <c r="L936" s="3"/>
    </row>
    <row r="937" spans="12:12" ht="15.75" customHeight="1" x14ac:dyDescent="0.25">
      <c r="L937" s="3"/>
    </row>
    <row r="938" spans="12:12" ht="15.75" customHeight="1" x14ac:dyDescent="0.25">
      <c r="L938" s="3"/>
    </row>
    <row r="939" spans="12:12" ht="15.75" customHeight="1" x14ac:dyDescent="0.25">
      <c r="L939" s="3"/>
    </row>
    <row r="940" spans="12:12" ht="15.75" customHeight="1" x14ac:dyDescent="0.25">
      <c r="L940" s="3"/>
    </row>
    <row r="941" spans="12:12" ht="15.75" customHeight="1" x14ac:dyDescent="0.25">
      <c r="L941" s="3"/>
    </row>
    <row r="942" spans="12:12" ht="15.75" customHeight="1" x14ac:dyDescent="0.25">
      <c r="L942" s="3"/>
    </row>
    <row r="943" spans="12:12" ht="15.75" customHeight="1" x14ac:dyDescent="0.25">
      <c r="L943" s="3"/>
    </row>
    <row r="944" spans="12:12" ht="15.75" customHeight="1" x14ac:dyDescent="0.25">
      <c r="L944" s="3"/>
    </row>
    <row r="945" spans="12:12" ht="15.75" customHeight="1" x14ac:dyDescent="0.25">
      <c r="L945" s="3"/>
    </row>
    <row r="946" spans="12:12" ht="15.75" customHeight="1" x14ac:dyDescent="0.25">
      <c r="L946" s="3"/>
    </row>
    <row r="947" spans="12:12" ht="15.75" customHeight="1" x14ac:dyDescent="0.25">
      <c r="L947" s="3"/>
    </row>
    <row r="948" spans="12:12" ht="15.75" customHeight="1" x14ac:dyDescent="0.25">
      <c r="L948" s="3"/>
    </row>
    <row r="949" spans="12:12" ht="15.75" customHeight="1" x14ac:dyDescent="0.25">
      <c r="L949" s="3"/>
    </row>
    <row r="950" spans="12:12" ht="15.75" customHeight="1" x14ac:dyDescent="0.25">
      <c r="L950" s="3"/>
    </row>
    <row r="951" spans="12:12" ht="15.75" customHeight="1" x14ac:dyDescent="0.25">
      <c r="L951" s="3"/>
    </row>
    <row r="952" spans="12:12" ht="15.75" customHeight="1" x14ac:dyDescent="0.25">
      <c r="L952" s="3"/>
    </row>
    <row r="953" spans="12:12" ht="15.75" customHeight="1" x14ac:dyDescent="0.25">
      <c r="L953" s="3"/>
    </row>
    <row r="954" spans="12:12" ht="15.75" customHeight="1" x14ac:dyDescent="0.25">
      <c r="L954" s="3"/>
    </row>
    <row r="955" spans="12:12" ht="15.75" customHeight="1" x14ac:dyDescent="0.25">
      <c r="L955" s="3"/>
    </row>
    <row r="956" spans="12:12" ht="15.75" customHeight="1" x14ac:dyDescent="0.25">
      <c r="L956" s="3"/>
    </row>
    <row r="957" spans="12:12" ht="15.75" customHeight="1" x14ac:dyDescent="0.25">
      <c r="L957" s="3"/>
    </row>
    <row r="958" spans="12:12" ht="15.75" customHeight="1" x14ac:dyDescent="0.25">
      <c r="L958" s="3"/>
    </row>
    <row r="959" spans="12:12" ht="15.75" customHeight="1" x14ac:dyDescent="0.25">
      <c r="L959" s="3"/>
    </row>
    <row r="960" spans="12:12" ht="15.75" customHeight="1" x14ac:dyDescent="0.25">
      <c r="L960" s="3"/>
    </row>
    <row r="961" spans="12:12" ht="15.75" customHeight="1" x14ac:dyDescent="0.25">
      <c r="L961" s="3"/>
    </row>
    <row r="962" spans="12:12" ht="15.75" customHeight="1" x14ac:dyDescent="0.25">
      <c r="L962" s="3"/>
    </row>
    <row r="963" spans="12:12" ht="15.75" customHeight="1" x14ac:dyDescent="0.25">
      <c r="L963" s="3"/>
    </row>
    <row r="964" spans="12:12" ht="15.75" customHeight="1" x14ac:dyDescent="0.25">
      <c r="L964" s="3"/>
    </row>
    <row r="965" spans="12:12" ht="15.75" customHeight="1" x14ac:dyDescent="0.25">
      <c r="L965" s="3"/>
    </row>
    <row r="966" spans="12:12" ht="15.75" customHeight="1" x14ac:dyDescent="0.25">
      <c r="L966" s="3"/>
    </row>
    <row r="967" spans="12:12" ht="15.75" customHeight="1" x14ac:dyDescent="0.25">
      <c r="L967" s="3"/>
    </row>
    <row r="968" spans="12:12" ht="15.75" customHeight="1" x14ac:dyDescent="0.25">
      <c r="L968" s="3"/>
    </row>
    <row r="969" spans="12:12" ht="15.75" customHeight="1" x14ac:dyDescent="0.25">
      <c r="L969" s="3"/>
    </row>
    <row r="970" spans="12:12" ht="15.75" customHeight="1" x14ac:dyDescent="0.25">
      <c r="L970" s="3"/>
    </row>
    <row r="971" spans="12:12" ht="15.75" customHeight="1" x14ac:dyDescent="0.25">
      <c r="L971" s="3"/>
    </row>
    <row r="972" spans="12:12" ht="15.75" customHeight="1" x14ac:dyDescent="0.25">
      <c r="L972" s="3"/>
    </row>
    <row r="973" spans="12:12" ht="15.75" customHeight="1" x14ac:dyDescent="0.25">
      <c r="L973" s="3"/>
    </row>
    <row r="974" spans="12:12" ht="15.75" customHeight="1" x14ac:dyDescent="0.25">
      <c r="L974" s="3"/>
    </row>
    <row r="975" spans="12:12" ht="15.75" customHeight="1" x14ac:dyDescent="0.25">
      <c r="L975" s="3"/>
    </row>
    <row r="976" spans="12:12" ht="15.75" customHeight="1" x14ac:dyDescent="0.25">
      <c r="L976" s="3"/>
    </row>
    <row r="977" spans="12:12" ht="15.75" customHeight="1" x14ac:dyDescent="0.25">
      <c r="L977" s="3"/>
    </row>
    <row r="978" spans="12:12" ht="15.75" customHeight="1" x14ac:dyDescent="0.25">
      <c r="L978" s="3"/>
    </row>
    <row r="979" spans="12:12" ht="15.75" customHeight="1" x14ac:dyDescent="0.25">
      <c r="L979" s="3"/>
    </row>
    <row r="980" spans="12:12" ht="15.75" customHeight="1" x14ac:dyDescent="0.25">
      <c r="L980" s="3"/>
    </row>
    <row r="981" spans="12:12" ht="15.75" customHeight="1" x14ac:dyDescent="0.25">
      <c r="L981" s="3"/>
    </row>
    <row r="982" spans="12:12" ht="15.75" customHeight="1" x14ac:dyDescent="0.25">
      <c r="L982" s="3"/>
    </row>
    <row r="983" spans="12:12" ht="15.75" customHeight="1" x14ac:dyDescent="0.25">
      <c r="L983" s="3"/>
    </row>
    <row r="984" spans="12:12" ht="15.75" customHeight="1" x14ac:dyDescent="0.25">
      <c r="L984" s="3"/>
    </row>
    <row r="985" spans="12:12" ht="15.75" customHeight="1" x14ac:dyDescent="0.25">
      <c r="L985" s="3"/>
    </row>
    <row r="986" spans="12:12" ht="15.75" customHeight="1" x14ac:dyDescent="0.25">
      <c r="L986" s="3"/>
    </row>
    <row r="987" spans="12:12" ht="15.75" customHeight="1" x14ac:dyDescent="0.25">
      <c r="L987" s="3"/>
    </row>
    <row r="988" spans="12:12" ht="15.75" customHeight="1" x14ac:dyDescent="0.25">
      <c r="L988" s="3"/>
    </row>
    <row r="989" spans="12:12" ht="15.75" customHeight="1" x14ac:dyDescent="0.25">
      <c r="L989" s="3"/>
    </row>
    <row r="990" spans="12:12" ht="15.75" customHeight="1" x14ac:dyDescent="0.25">
      <c r="L990" s="3"/>
    </row>
    <row r="991" spans="12:12" ht="15.75" customHeight="1" x14ac:dyDescent="0.25">
      <c r="L991" s="3"/>
    </row>
    <row r="992" spans="12:12" ht="15.75" customHeight="1" x14ac:dyDescent="0.25">
      <c r="L992" s="3"/>
    </row>
    <row r="993" spans="12:12" ht="15.75" customHeight="1" x14ac:dyDescent="0.25">
      <c r="L993" s="3"/>
    </row>
    <row r="994" spans="12:12" ht="15.75" customHeight="1" x14ac:dyDescent="0.25">
      <c r="L994" s="3"/>
    </row>
    <row r="995" spans="12:12" ht="15.75" customHeight="1" x14ac:dyDescent="0.25">
      <c r="L995" s="3"/>
    </row>
    <row r="996" spans="12:12" ht="15.75" customHeight="1" x14ac:dyDescent="0.25">
      <c r="L996" s="3"/>
    </row>
    <row r="997" spans="12:12" ht="15.75" customHeight="1" x14ac:dyDescent="0.25">
      <c r="L997" s="3"/>
    </row>
    <row r="998" spans="12:12" ht="15.75" customHeight="1" x14ac:dyDescent="0.25">
      <c r="L998" s="3"/>
    </row>
    <row r="999" spans="12:12" ht="15.75" customHeight="1" x14ac:dyDescent="0.25">
      <c r="L999" s="3"/>
    </row>
    <row r="1000" spans="12:12" ht="15.75" customHeight="1" x14ac:dyDescent="0.25">
      <c r="L1000" s="3"/>
    </row>
  </sheetData>
  <sheetProtection selectLockedCells="1"/>
  <mergeCells count="54">
    <mergeCell ref="I22:K22"/>
    <mergeCell ref="L22:M22"/>
    <mergeCell ref="C20:F20"/>
    <mergeCell ref="I20:K20"/>
    <mergeCell ref="L20:M20"/>
    <mergeCell ref="C21:F21"/>
    <mergeCell ref="I21:K21"/>
    <mergeCell ref="L21:M21"/>
    <mergeCell ref="C22:F22"/>
    <mergeCell ref="I13:K13"/>
    <mergeCell ref="L13:M13"/>
    <mergeCell ref="C11:F11"/>
    <mergeCell ref="I11:K11"/>
    <mergeCell ref="L11:M11"/>
    <mergeCell ref="C12:F12"/>
    <mergeCell ref="I12:K12"/>
    <mergeCell ref="L12:M12"/>
    <mergeCell ref="C13:F13"/>
    <mergeCell ref="I10:K10"/>
    <mergeCell ref="L10:M10"/>
    <mergeCell ref="C8:F8"/>
    <mergeCell ref="I8:K8"/>
    <mergeCell ref="L8:M8"/>
    <mergeCell ref="C9:F9"/>
    <mergeCell ref="I9:K9"/>
    <mergeCell ref="L9:M9"/>
    <mergeCell ref="C10:F10"/>
    <mergeCell ref="I7:K7"/>
    <mergeCell ref="L7:M7"/>
    <mergeCell ref="B1:C1"/>
    <mergeCell ref="A2:C2"/>
    <mergeCell ref="D2:J2"/>
    <mergeCell ref="L2:M2"/>
    <mergeCell ref="A3:C3"/>
    <mergeCell ref="D3:I3"/>
    <mergeCell ref="C7:F7"/>
    <mergeCell ref="I19:K19"/>
    <mergeCell ref="L19:M19"/>
    <mergeCell ref="C17:F17"/>
    <mergeCell ref="I17:K17"/>
    <mergeCell ref="L17:M17"/>
    <mergeCell ref="C18:F18"/>
    <mergeCell ref="I18:K18"/>
    <mergeCell ref="L18:M18"/>
    <mergeCell ref="C19:F19"/>
    <mergeCell ref="I16:K16"/>
    <mergeCell ref="L16:M16"/>
    <mergeCell ref="C14:F14"/>
    <mergeCell ref="I14:K14"/>
    <mergeCell ref="L14:M14"/>
    <mergeCell ref="C15:F15"/>
    <mergeCell ref="I15:K15"/>
    <mergeCell ref="L15:M15"/>
    <mergeCell ref="C16:F16"/>
  </mergeCells>
  <conditionalFormatting sqref="B1">
    <cfRule type="cellIs" dxfId="114" priority="1" operator="equal">
      <formula>"Terminé"</formula>
    </cfRule>
    <cfRule type="cellIs" dxfId="113" priority="2" operator="equal">
      <formula>"En rédaction"</formula>
    </cfRule>
  </conditionalFormatting>
  <conditionalFormatting sqref="D2:J2 L2:M2 D3:I3 L3 C8:M22">
    <cfRule type="expression" dxfId="112" priority="3">
      <formula>$B$1="Terminé"</formula>
    </cfRule>
  </conditionalFormatting>
  <dataValidations count="4">
    <dataValidation type="list" allowBlank="1" showErrorMessage="1" sqref="G8:G22" xr:uid="{00000000-0002-0000-1A00-000000000000}">
      <formula1>listeComposants</formula1>
    </dataValidation>
    <dataValidation type="list" allowBlank="1" showErrorMessage="1" sqref="N8 I8:I22 L8:L22" xr:uid="{00000000-0002-0000-1A00-000001000000}">
      <formula1>"OUI,NON"</formula1>
    </dataValidation>
    <dataValidation type="list" allowBlank="1" showErrorMessage="1" sqref="H8:H22" xr:uid="{00000000-0002-0000-1A00-000002000000}">
      <formula1>listeSourceF</formula1>
    </dataValidation>
    <dataValidation type="list" allowBlank="1" sqref="B1" xr:uid="{00000000-0002-0000-1A00-000003000000}">
      <formula1>"Terminé,En rédaction"</formula1>
    </dataValidation>
  </dataValidations>
  <printOptions horizontalCentered="1"/>
  <pageMargins left="0.31496062992125984" right="0.31496062992125984" top="0.59055118110236227" bottom="0.11811023622047245" header="0" footer="0"/>
  <pageSetup scale="56" fitToHeight="0" pageOrder="overThenDown" orientation="landscape" cellComments="atEnd"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9">
    <tabColor rgb="FFFFC499"/>
    <outlinePr summaryBelow="0" summaryRight="0"/>
  </sheetPr>
  <dimension ref="A1:AJ1000"/>
  <sheetViews>
    <sheetView showGridLines="0" showRowColHeaders="0" zoomScaleNormal="100" workbookViewId="0">
      <pane ySplit="9" topLeftCell="A10" activePane="bottomLeft" state="frozen"/>
      <selection activeCell="G21" sqref="G21:K21"/>
      <selection pane="bottomLeft" activeCell="B1" sqref="B1:C1"/>
    </sheetView>
  </sheetViews>
  <sheetFormatPr baseColWidth="10" defaultColWidth="12.54296875" defaultRowHeight="15" customHeight="1" x14ac:dyDescent="0.25"/>
  <cols>
    <col min="1" max="1" width="2.1796875" customWidth="1"/>
    <col min="2" max="2" width="4.453125" customWidth="1"/>
    <col min="3" max="3" width="16.1796875" customWidth="1"/>
    <col min="4" max="4" width="6.26953125" customWidth="1"/>
    <col min="5" max="5" width="18" customWidth="1"/>
    <col min="6" max="6" width="13.453125" customWidth="1"/>
    <col min="7" max="7" width="23.453125" customWidth="1"/>
    <col min="8" max="10" width="17.81640625" customWidth="1"/>
    <col min="11" max="11" width="5.26953125" customWidth="1"/>
    <col min="12" max="12" width="31.81640625" customWidth="1"/>
    <col min="13" max="13" width="9.26953125" customWidth="1"/>
    <col min="14" max="14" width="17.81640625" customWidth="1"/>
    <col min="15" max="15" width="16.453125" customWidth="1"/>
    <col min="16" max="16" width="11.54296875" customWidth="1"/>
    <col min="17" max="17" width="2.453125" customWidth="1"/>
    <col min="18" max="18" width="4.81640625" customWidth="1"/>
    <col min="19" max="36" width="12.54296875" customWidth="1"/>
  </cols>
  <sheetData>
    <row r="1" spans="1:36" ht="18" customHeight="1" x14ac:dyDescent="0.25">
      <c r="A1" s="931"/>
      <c r="B1" s="2121" t="s">
        <v>378</v>
      </c>
      <c r="C1" s="1853"/>
      <c r="D1" s="932"/>
      <c r="E1" s="932"/>
      <c r="F1" s="932"/>
      <c r="G1" s="932"/>
      <c r="H1" s="932"/>
      <c r="I1" s="932"/>
      <c r="J1" s="932"/>
      <c r="K1" s="932"/>
      <c r="L1" s="932"/>
      <c r="M1" s="932"/>
      <c r="N1" s="932"/>
      <c r="O1" s="932"/>
      <c r="P1" s="932"/>
      <c r="Q1" s="932"/>
      <c r="R1" s="932"/>
      <c r="S1" s="932"/>
      <c r="T1" s="932"/>
      <c r="U1" s="932"/>
      <c r="V1" s="932"/>
      <c r="W1" s="932"/>
      <c r="X1" s="932"/>
      <c r="Y1" s="932"/>
      <c r="Z1" s="932"/>
      <c r="AA1" s="932"/>
      <c r="AB1" s="932"/>
      <c r="AC1" s="932"/>
      <c r="AD1" s="932"/>
      <c r="AE1" s="932"/>
      <c r="AF1" s="932"/>
      <c r="AG1" s="932"/>
      <c r="AH1" s="932"/>
      <c r="AI1" s="932"/>
      <c r="AJ1" s="932"/>
    </row>
    <row r="2" spans="1:36" ht="22.5" customHeight="1" x14ac:dyDescent="0.25">
      <c r="A2" s="2122" t="s">
        <v>1415</v>
      </c>
      <c r="B2" s="1762"/>
      <c r="C2" s="1762"/>
      <c r="D2" s="2123" t="str">
        <f>IF(NomOrg="","",NomOrg)</f>
        <v/>
      </c>
      <c r="E2" s="1762"/>
      <c r="F2" s="1762"/>
      <c r="G2" s="1762"/>
      <c r="H2" s="1762"/>
      <c r="I2" s="1762"/>
      <c r="J2" s="1762"/>
      <c r="K2" s="1762"/>
      <c r="L2" s="1762"/>
      <c r="M2" s="1762"/>
      <c r="N2" s="693" t="s">
        <v>1416</v>
      </c>
      <c r="O2" s="2124" t="str">
        <f>IF(DateFinAF="","",DateFinAF)</f>
        <v/>
      </c>
      <c r="P2" s="1762"/>
      <c r="Q2" s="933"/>
      <c r="R2" s="3"/>
      <c r="S2" s="3"/>
      <c r="T2" s="3"/>
      <c r="U2" s="3"/>
      <c r="V2" s="3"/>
      <c r="W2" s="3"/>
      <c r="X2" s="3"/>
      <c r="Y2" s="3"/>
      <c r="Z2" s="3"/>
      <c r="AA2" s="3"/>
      <c r="AB2" s="3"/>
      <c r="AC2" s="3"/>
      <c r="AD2" s="3"/>
      <c r="AE2" s="3"/>
      <c r="AF2" s="3"/>
      <c r="AG2" s="3"/>
      <c r="AH2" s="3"/>
      <c r="AI2" s="3"/>
      <c r="AJ2" s="3"/>
    </row>
    <row r="3" spans="1:36" ht="22.5" customHeight="1" x14ac:dyDescent="0.25">
      <c r="A3" s="2122" t="s">
        <v>1417</v>
      </c>
      <c r="B3" s="1762"/>
      <c r="C3" s="1762"/>
      <c r="D3" s="2123" t="str">
        <f>IF(NomProjet="","",NomProjet)</f>
        <v/>
      </c>
      <c r="E3" s="1762"/>
      <c r="F3" s="1762"/>
      <c r="G3" s="1762"/>
      <c r="H3" s="1762"/>
      <c r="I3" s="1762"/>
      <c r="J3" s="1762"/>
      <c r="K3" s="1762"/>
      <c r="L3" s="1762"/>
      <c r="M3" s="3"/>
      <c r="N3" s="693" t="s">
        <v>951</v>
      </c>
      <c r="O3" s="1486"/>
      <c r="P3" s="513" t="str">
        <f>VersionDoc</f>
        <v>V260301</v>
      </c>
      <c r="Q3" s="933"/>
      <c r="R3" s="3"/>
      <c r="S3" s="3"/>
      <c r="T3" s="3"/>
      <c r="U3" s="3"/>
      <c r="V3" s="3"/>
      <c r="W3" s="3"/>
      <c r="X3" s="3"/>
      <c r="Y3" s="3"/>
      <c r="Z3" s="3"/>
      <c r="AA3" s="3"/>
      <c r="AB3" s="3"/>
      <c r="AC3" s="3"/>
      <c r="AD3" s="3"/>
      <c r="AE3" s="3"/>
      <c r="AF3" s="3"/>
      <c r="AG3" s="3"/>
      <c r="AH3" s="3"/>
      <c r="AI3" s="3"/>
      <c r="AJ3" s="3"/>
    </row>
    <row r="4" spans="1:36" ht="15" customHeight="1" x14ac:dyDescent="0.4">
      <c r="A4" s="1421"/>
      <c r="B4" s="1421"/>
      <c r="C4" s="514"/>
      <c r="D4" s="1421"/>
      <c r="E4" s="1421"/>
      <c r="F4" s="1421"/>
      <c r="G4" s="1421"/>
      <c r="H4" s="1421"/>
      <c r="I4" s="1421"/>
      <c r="J4" s="1421"/>
      <c r="K4" s="1421"/>
      <c r="L4" s="1421"/>
      <c r="M4" s="1421"/>
      <c r="N4" s="1421"/>
      <c r="O4" s="1421"/>
      <c r="P4" s="1421"/>
      <c r="Q4" s="1421"/>
      <c r="R4" s="3"/>
      <c r="S4" s="3"/>
      <c r="T4" s="3"/>
      <c r="U4" s="3"/>
      <c r="V4" s="3"/>
      <c r="W4" s="3"/>
      <c r="X4" s="3"/>
      <c r="Y4" s="3"/>
      <c r="Z4" s="3"/>
      <c r="AA4" s="3"/>
      <c r="AB4" s="3"/>
      <c r="AC4" s="3"/>
      <c r="AD4" s="3"/>
      <c r="AE4" s="3"/>
      <c r="AF4" s="3"/>
      <c r="AG4" s="3"/>
      <c r="AH4" s="3"/>
      <c r="AI4" s="3"/>
      <c r="AJ4" s="3"/>
    </row>
    <row r="5" spans="1:36" ht="21" customHeight="1" x14ac:dyDescent="0.35">
      <c r="A5" s="515"/>
      <c r="B5" s="515"/>
      <c r="C5" s="516" t="s">
        <v>1502</v>
      </c>
      <c r="D5" s="498"/>
      <c r="E5" s="515" t="s">
        <v>1503</v>
      </c>
      <c r="F5" s="515"/>
      <c r="G5" s="517"/>
      <c r="H5" s="517"/>
      <c r="I5" s="517"/>
      <c r="J5" s="517"/>
      <c r="K5" s="517"/>
      <c r="L5" s="517"/>
      <c r="M5" s="517"/>
      <c r="N5" s="517"/>
      <c r="O5" s="517"/>
      <c r="P5" s="517"/>
      <c r="Q5" s="517"/>
      <c r="R5" s="498"/>
      <c r="S5" s="498"/>
      <c r="T5" s="498"/>
      <c r="U5" s="498"/>
      <c r="V5" s="498"/>
      <c r="W5" s="498"/>
      <c r="X5" s="498"/>
      <c r="Y5" s="498"/>
      <c r="Z5" s="498"/>
      <c r="AA5" s="498"/>
      <c r="AB5" s="498"/>
      <c r="AC5" s="498"/>
      <c r="AD5" s="498"/>
      <c r="AE5" s="498"/>
      <c r="AF5" s="498"/>
      <c r="AG5" s="498"/>
      <c r="AH5" s="498"/>
      <c r="AI5" s="498"/>
      <c r="AJ5" s="498"/>
    </row>
    <row r="6" spans="1:36" ht="13" customHeight="1" x14ac:dyDescent="0.35">
      <c r="A6" s="515"/>
      <c r="B6" s="515"/>
      <c r="C6" s="516"/>
      <c r="D6" s="498"/>
      <c r="E6" s="515"/>
      <c r="F6" s="515"/>
      <c r="G6" s="517"/>
      <c r="H6" s="517"/>
      <c r="I6" s="517"/>
      <c r="J6" s="517"/>
      <c r="K6" s="517"/>
      <c r="L6" s="517"/>
      <c r="M6" s="517"/>
      <c r="N6" s="517"/>
      <c r="O6" s="517"/>
      <c r="P6" s="517"/>
      <c r="Q6" s="517"/>
      <c r="R6" s="498"/>
      <c r="S6" s="498"/>
      <c r="T6" s="498"/>
      <c r="U6" s="498"/>
      <c r="V6" s="498"/>
      <c r="W6" s="498"/>
      <c r="X6" s="498"/>
      <c r="Y6" s="498"/>
      <c r="Z6" s="498"/>
      <c r="AA6" s="498"/>
      <c r="AB6" s="498"/>
      <c r="AC6" s="498"/>
      <c r="AD6" s="498"/>
      <c r="AE6" s="498"/>
      <c r="AF6" s="498"/>
      <c r="AG6" s="498"/>
      <c r="AH6" s="498"/>
      <c r="AI6" s="498"/>
      <c r="AJ6" s="498"/>
    </row>
    <row r="7" spans="1:36" ht="22" customHeight="1" x14ac:dyDescent="0.35">
      <c r="A7" s="515"/>
      <c r="B7" s="515"/>
      <c r="C7" s="2117" t="s">
        <v>1504</v>
      </c>
      <c r="D7" s="1762"/>
      <c r="E7" s="1762"/>
      <c r="F7" s="1762"/>
      <c r="G7" s="1762"/>
      <c r="H7" s="518" t="s">
        <v>1505</v>
      </c>
      <c r="I7" s="518" t="s">
        <v>1506</v>
      </c>
      <c r="J7" s="518" t="s">
        <v>1265</v>
      </c>
      <c r="K7" s="2117" t="s">
        <v>1494</v>
      </c>
      <c r="L7" s="1762"/>
      <c r="M7" s="1762"/>
      <c r="N7" s="1762"/>
      <c r="O7" s="1762"/>
      <c r="P7" s="1762"/>
      <c r="Q7" s="517"/>
      <c r="R7" s="498"/>
      <c r="S7" s="498"/>
      <c r="T7" s="498"/>
      <c r="U7" s="498"/>
      <c r="V7" s="498"/>
      <c r="W7" s="498"/>
      <c r="X7" s="498"/>
      <c r="Y7" s="498"/>
      <c r="Z7" s="498"/>
      <c r="AA7" s="498"/>
      <c r="AB7" s="498"/>
      <c r="AC7" s="498"/>
      <c r="AD7" s="498"/>
      <c r="AE7" s="498"/>
      <c r="AF7" s="498"/>
      <c r="AG7" s="498"/>
      <c r="AH7" s="498"/>
      <c r="AI7" s="498"/>
      <c r="AJ7" s="498"/>
    </row>
    <row r="8" spans="1:36" ht="15" customHeight="1" x14ac:dyDescent="0.35">
      <c r="A8" s="515"/>
      <c r="B8" s="515"/>
      <c r="C8" s="1762"/>
      <c r="D8" s="1739"/>
      <c r="E8" s="1739"/>
      <c r="F8" s="1739"/>
      <c r="G8" s="1762"/>
      <c r="H8" s="519" t="s">
        <v>1507</v>
      </c>
      <c r="I8" s="519" t="s">
        <v>1357</v>
      </c>
      <c r="J8" s="519"/>
      <c r="K8" s="1762"/>
      <c r="L8" s="1739"/>
      <c r="M8" s="1739"/>
      <c r="N8" s="1739"/>
      <c r="O8" s="1739"/>
      <c r="P8" s="1762"/>
      <c r="Q8" s="517"/>
      <c r="R8" s="498"/>
      <c r="S8" s="498"/>
      <c r="T8" s="498"/>
      <c r="U8" s="498"/>
      <c r="V8" s="498"/>
      <c r="W8" s="498"/>
      <c r="X8" s="498"/>
      <c r="Y8" s="498"/>
      <c r="Z8" s="498"/>
      <c r="AA8" s="498"/>
      <c r="AB8" s="498"/>
      <c r="AC8" s="498"/>
      <c r="AD8" s="498"/>
      <c r="AE8" s="498"/>
      <c r="AF8" s="498"/>
      <c r="AG8" s="498"/>
      <c r="AH8" s="498"/>
      <c r="AI8" s="498"/>
      <c r="AJ8" s="498"/>
    </row>
    <row r="9" spans="1:36" ht="18" customHeight="1" x14ac:dyDescent="0.3">
      <c r="A9" s="1421"/>
      <c r="B9" s="1421"/>
      <c r="C9" s="1762"/>
      <c r="D9" s="1762"/>
      <c r="E9" s="1762"/>
      <c r="F9" s="1762"/>
      <c r="G9" s="1762"/>
      <c r="H9" s="2118" t="s">
        <v>1508</v>
      </c>
      <c r="I9" s="2119"/>
      <c r="J9" s="2120"/>
      <c r="K9" s="1762"/>
      <c r="L9" s="1762"/>
      <c r="M9" s="1762"/>
      <c r="N9" s="1762"/>
      <c r="O9" s="1762"/>
      <c r="P9" s="1762"/>
      <c r="Q9" s="1421"/>
      <c r="R9" s="3"/>
      <c r="S9" s="3"/>
      <c r="T9" s="3"/>
      <c r="U9" s="3"/>
      <c r="V9" s="3"/>
      <c r="W9" s="3"/>
      <c r="X9" s="3"/>
      <c r="Y9" s="3"/>
      <c r="Z9" s="3"/>
      <c r="AA9" s="3"/>
      <c r="AB9" s="3"/>
      <c r="AC9" s="3"/>
      <c r="AD9" s="3"/>
      <c r="AE9" s="3"/>
      <c r="AF9" s="3"/>
      <c r="AG9" s="3"/>
      <c r="AH9" s="3"/>
      <c r="AI9" s="3"/>
      <c r="AJ9" s="3"/>
    </row>
    <row r="10" spans="1:36" ht="22.5" customHeight="1" x14ac:dyDescent="0.25">
      <c r="A10" s="1212"/>
      <c r="B10" s="520">
        <v>1</v>
      </c>
      <c r="C10" s="2116"/>
      <c r="D10" s="2113"/>
      <c r="E10" s="2113"/>
      <c r="F10" s="2113"/>
      <c r="G10" s="2114"/>
      <c r="H10" s="1487"/>
      <c r="I10" s="1488"/>
      <c r="J10" s="521">
        <f t="shared" ref="J10:J39" si="0">SUM(H10:I10)</f>
        <v>0</v>
      </c>
      <c r="K10" s="2112"/>
      <c r="L10" s="2113"/>
      <c r="M10" s="2113"/>
      <c r="N10" s="2113"/>
      <c r="O10" s="2113"/>
      <c r="P10" s="2114"/>
      <c r="Q10" s="1212"/>
      <c r="R10" s="3"/>
      <c r="S10" s="58"/>
      <c r="T10" s="3"/>
      <c r="U10" s="3"/>
      <c r="V10" s="3"/>
      <c r="W10" s="3"/>
      <c r="X10" s="3"/>
      <c r="Y10" s="3"/>
      <c r="Z10" s="3"/>
      <c r="AA10" s="3"/>
      <c r="AB10" s="3"/>
      <c r="AC10" s="3"/>
      <c r="AD10" s="3"/>
      <c r="AE10" s="3"/>
      <c r="AF10" s="3"/>
      <c r="AG10" s="3"/>
      <c r="AH10" s="3"/>
      <c r="AI10" s="3"/>
      <c r="AJ10" s="3"/>
    </row>
    <row r="11" spans="1:36" ht="22.5" customHeight="1" x14ac:dyDescent="0.25">
      <c r="A11" s="1212"/>
      <c r="B11" s="520">
        <v>2</v>
      </c>
      <c r="C11" s="2116"/>
      <c r="D11" s="2113"/>
      <c r="E11" s="2113"/>
      <c r="F11" s="2113"/>
      <c r="G11" s="2114"/>
      <c r="H11" s="1487"/>
      <c r="I11" s="1488"/>
      <c r="J11" s="521">
        <f t="shared" si="0"/>
        <v>0</v>
      </c>
      <c r="K11" s="2112"/>
      <c r="L11" s="2113"/>
      <c r="M11" s="2113"/>
      <c r="N11" s="2113"/>
      <c r="O11" s="2113"/>
      <c r="P11" s="2114"/>
      <c r="Q11" s="1212"/>
      <c r="R11" s="3"/>
      <c r="S11" s="58"/>
      <c r="T11" s="3"/>
      <c r="U11" s="3"/>
      <c r="V11" s="3"/>
      <c r="W11" s="3"/>
      <c r="X11" s="3"/>
      <c r="Y11" s="3"/>
      <c r="Z11" s="3"/>
      <c r="AA11" s="3"/>
      <c r="AB11" s="3"/>
      <c r="AC11" s="3"/>
      <c r="AD11" s="3"/>
      <c r="AE11" s="3"/>
      <c r="AF11" s="3"/>
      <c r="AG11" s="3"/>
      <c r="AH11" s="3"/>
      <c r="AI11" s="3"/>
      <c r="AJ11" s="3"/>
    </row>
    <row r="12" spans="1:36" ht="22.5" customHeight="1" x14ac:dyDescent="0.25">
      <c r="A12" s="1212"/>
      <c r="B12" s="520">
        <v>3</v>
      </c>
      <c r="C12" s="2116"/>
      <c r="D12" s="2113"/>
      <c r="E12" s="2113"/>
      <c r="F12" s="2113"/>
      <c r="G12" s="2114"/>
      <c r="H12" s="1487"/>
      <c r="I12" s="1488"/>
      <c r="J12" s="521">
        <f t="shared" si="0"/>
        <v>0</v>
      </c>
      <c r="K12" s="2112"/>
      <c r="L12" s="2113"/>
      <c r="M12" s="2113"/>
      <c r="N12" s="2113"/>
      <c r="O12" s="2113"/>
      <c r="P12" s="2114"/>
      <c r="Q12" s="1212"/>
      <c r="R12" s="3"/>
      <c r="S12" s="3"/>
      <c r="T12" s="3"/>
      <c r="U12" s="3"/>
      <c r="V12" s="3"/>
      <c r="W12" s="3"/>
      <c r="X12" s="3"/>
      <c r="Y12" s="3"/>
      <c r="Z12" s="3"/>
      <c r="AA12" s="3"/>
      <c r="AB12" s="3"/>
      <c r="AC12" s="3"/>
      <c r="AD12" s="3"/>
      <c r="AE12" s="3"/>
      <c r="AF12" s="3"/>
      <c r="AG12" s="3"/>
      <c r="AH12" s="3"/>
      <c r="AI12" s="3"/>
      <c r="AJ12" s="3"/>
    </row>
    <row r="13" spans="1:36" ht="22.5" customHeight="1" x14ac:dyDescent="0.25">
      <c r="A13" s="1212"/>
      <c r="B13" s="520">
        <v>4</v>
      </c>
      <c r="C13" s="2116"/>
      <c r="D13" s="2113"/>
      <c r="E13" s="2113"/>
      <c r="F13" s="2113"/>
      <c r="G13" s="2114"/>
      <c r="H13" s="1487"/>
      <c r="I13" s="1488"/>
      <c r="J13" s="521">
        <f t="shared" si="0"/>
        <v>0</v>
      </c>
      <c r="K13" s="2112"/>
      <c r="L13" s="2113"/>
      <c r="M13" s="2113"/>
      <c r="N13" s="2113"/>
      <c r="O13" s="2113"/>
      <c r="P13" s="2114"/>
      <c r="Q13" s="1212"/>
      <c r="R13" s="3"/>
      <c r="S13" s="3"/>
      <c r="T13" s="3"/>
      <c r="U13" s="3"/>
      <c r="V13" s="3"/>
      <c r="W13" s="3"/>
      <c r="X13" s="3"/>
      <c r="Y13" s="3"/>
      <c r="Z13" s="3"/>
      <c r="AA13" s="3"/>
      <c r="AB13" s="3"/>
      <c r="AC13" s="3"/>
      <c r="AD13" s="3"/>
      <c r="AE13" s="3"/>
      <c r="AF13" s="3"/>
      <c r="AG13" s="3"/>
      <c r="AH13" s="3"/>
      <c r="AI13" s="3"/>
      <c r="AJ13" s="3"/>
    </row>
    <row r="14" spans="1:36" ht="22.5" customHeight="1" x14ac:dyDescent="0.25">
      <c r="A14" s="1212"/>
      <c r="B14" s="520">
        <v>5</v>
      </c>
      <c r="C14" s="2116"/>
      <c r="D14" s="2113"/>
      <c r="E14" s="2113"/>
      <c r="F14" s="2113"/>
      <c r="G14" s="2114"/>
      <c r="H14" s="1487"/>
      <c r="I14" s="1488"/>
      <c r="J14" s="521">
        <f t="shared" si="0"/>
        <v>0</v>
      </c>
      <c r="K14" s="2112"/>
      <c r="L14" s="2113"/>
      <c r="M14" s="2113"/>
      <c r="N14" s="2113"/>
      <c r="O14" s="2113"/>
      <c r="P14" s="2114"/>
      <c r="Q14" s="1212"/>
      <c r="R14" s="3"/>
      <c r="S14" s="3"/>
      <c r="T14" s="3"/>
      <c r="U14" s="3"/>
      <c r="V14" s="3"/>
      <c r="W14" s="3"/>
      <c r="X14" s="3"/>
      <c r="Y14" s="3"/>
      <c r="Z14" s="3"/>
      <c r="AA14" s="3"/>
      <c r="AB14" s="3"/>
      <c r="AC14" s="3"/>
      <c r="AD14" s="3"/>
      <c r="AE14" s="3"/>
      <c r="AF14" s="3"/>
      <c r="AG14" s="3"/>
      <c r="AH14" s="3"/>
      <c r="AI14" s="3"/>
      <c r="AJ14" s="3"/>
    </row>
    <row r="15" spans="1:36" ht="22.5" customHeight="1" x14ac:dyDescent="0.25">
      <c r="A15" s="1212"/>
      <c r="B15" s="520">
        <v>6</v>
      </c>
      <c r="C15" s="2116"/>
      <c r="D15" s="2113"/>
      <c r="E15" s="2113"/>
      <c r="F15" s="2113"/>
      <c r="G15" s="2114"/>
      <c r="H15" s="1487"/>
      <c r="I15" s="1488"/>
      <c r="J15" s="521">
        <f t="shared" si="0"/>
        <v>0</v>
      </c>
      <c r="K15" s="2112"/>
      <c r="L15" s="2113"/>
      <c r="M15" s="2113"/>
      <c r="N15" s="2113"/>
      <c r="O15" s="2113"/>
      <c r="P15" s="2114"/>
      <c r="Q15" s="1212"/>
      <c r="R15" s="3"/>
      <c r="S15" s="3"/>
      <c r="T15" s="3"/>
      <c r="U15" s="3"/>
      <c r="V15" s="3"/>
      <c r="W15" s="3"/>
      <c r="X15" s="3"/>
      <c r="Y15" s="3"/>
      <c r="Z15" s="3"/>
      <c r="AA15" s="3"/>
      <c r="AB15" s="3"/>
      <c r="AC15" s="3"/>
      <c r="AD15" s="3"/>
      <c r="AE15" s="3"/>
      <c r="AF15" s="3"/>
      <c r="AG15" s="3"/>
      <c r="AH15" s="3"/>
      <c r="AI15" s="3"/>
      <c r="AJ15" s="3"/>
    </row>
    <row r="16" spans="1:36" ht="22.5" customHeight="1" x14ac:dyDescent="0.25">
      <c r="A16" s="1212"/>
      <c r="B16" s="520">
        <v>7</v>
      </c>
      <c r="C16" s="2116"/>
      <c r="D16" s="2113"/>
      <c r="E16" s="2113"/>
      <c r="F16" s="2113"/>
      <c r="G16" s="2114"/>
      <c r="H16" s="1487"/>
      <c r="I16" s="1488"/>
      <c r="J16" s="521">
        <f t="shared" si="0"/>
        <v>0</v>
      </c>
      <c r="K16" s="2112"/>
      <c r="L16" s="2113"/>
      <c r="M16" s="2113"/>
      <c r="N16" s="2113"/>
      <c r="O16" s="2113"/>
      <c r="P16" s="2114"/>
      <c r="Q16" s="1212"/>
      <c r="R16" s="3"/>
      <c r="S16" s="3"/>
      <c r="T16" s="3"/>
      <c r="U16" s="3"/>
      <c r="V16" s="3"/>
      <c r="W16" s="3"/>
      <c r="X16" s="3"/>
      <c r="Y16" s="3"/>
      <c r="Z16" s="3"/>
      <c r="AA16" s="3"/>
      <c r="AB16" s="3"/>
      <c r="AC16" s="3"/>
      <c r="AD16" s="3"/>
      <c r="AE16" s="3"/>
      <c r="AF16" s="3"/>
      <c r="AG16" s="3"/>
      <c r="AH16" s="3"/>
      <c r="AI16" s="3"/>
      <c r="AJ16" s="3"/>
    </row>
    <row r="17" spans="1:36" ht="22.5" customHeight="1" x14ac:dyDescent="0.25">
      <c r="A17" s="1212"/>
      <c r="B17" s="520">
        <v>8</v>
      </c>
      <c r="C17" s="2116"/>
      <c r="D17" s="2113"/>
      <c r="E17" s="2113"/>
      <c r="F17" s="2113"/>
      <c r="G17" s="2114"/>
      <c r="H17" s="1487"/>
      <c r="I17" s="1488"/>
      <c r="J17" s="521">
        <f t="shared" si="0"/>
        <v>0</v>
      </c>
      <c r="K17" s="2112"/>
      <c r="L17" s="2113"/>
      <c r="M17" s="2113"/>
      <c r="N17" s="2113"/>
      <c r="O17" s="2113"/>
      <c r="P17" s="2114"/>
      <c r="Q17" s="1212"/>
      <c r="R17" s="3"/>
      <c r="S17" s="3"/>
      <c r="T17" s="3"/>
      <c r="U17" s="3"/>
      <c r="V17" s="3"/>
      <c r="W17" s="3"/>
      <c r="X17" s="3"/>
      <c r="Y17" s="3"/>
      <c r="Z17" s="3"/>
      <c r="AA17" s="3"/>
      <c r="AB17" s="3"/>
      <c r="AC17" s="3"/>
      <c r="AD17" s="3"/>
      <c r="AE17" s="3"/>
      <c r="AF17" s="3"/>
      <c r="AG17" s="3"/>
      <c r="AH17" s="3"/>
      <c r="AI17" s="3"/>
      <c r="AJ17" s="3"/>
    </row>
    <row r="18" spans="1:36" ht="22.5" customHeight="1" x14ac:dyDescent="0.25">
      <c r="A18" s="1212"/>
      <c r="B18" s="520">
        <v>9</v>
      </c>
      <c r="C18" s="2116"/>
      <c r="D18" s="2113"/>
      <c r="E18" s="2113"/>
      <c r="F18" s="2113"/>
      <c r="G18" s="2114"/>
      <c r="H18" s="1487"/>
      <c r="I18" s="1488"/>
      <c r="J18" s="521">
        <f t="shared" si="0"/>
        <v>0</v>
      </c>
      <c r="K18" s="2112"/>
      <c r="L18" s="2113"/>
      <c r="M18" s="2113"/>
      <c r="N18" s="2113"/>
      <c r="O18" s="2113"/>
      <c r="P18" s="2114"/>
      <c r="Q18" s="1212"/>
      <c r="R18" s="3"/>
      <c r="S18" s="3"/>
      <c r="T18" s="3"/>
      <c r="U18" s="3"/>
      <c r="V18" s="3"/>
      <c r="W18" s="3"/>
      <c r="X18" s="3"/>
      <c r="Y18" s="3"/>
      <c r="Z18" s="3"/>
      <c r="AA18" s="3"/>
      <c r="AB18" s="3"/>
      <c r="AC18" s="3"/>
      <c r="AD18" s="3"/>
      <c r="AE18" s="3"/>
      <c r="AF18" s="3"/>
      <c r="AG18" s="3"/>
      <c r="AH18" s="3"/>
      <c r="AI18" s="3"/>
      <c r="AJ18" s="3"/>
    </row>
    <row r="19" spans="1:36" ht="22.5" customHeight="1" x14ac:dyDescent="0.25">
      <c r="A19" s="1212"/>
      <c r="B19" s="520">
        <v>10</v>
      </c>
      <c r="C19" s="2116"/>
      <c r="D19" s="2113"/>
      <c r="E19" s="2113"/>
      <c r="F19" s="2113"/>
      <c r="G19" s="2114"/>
      <c r="H19" s="1487"/>
      <c r="I19" s="1488"/>
      <c r="J19" s="521">
        <f t="shared" si="0"/>
        <v>0</v>
      </c>
      <c r="K19" s="2112"/>
      <c r="L19" s="2113"/>
      <c r="M19" s="2113"/>
      <c r="N19" s="2113"/>
      <c r="O19" s="2113"/>
      <c r="P19" s="2114"/>
      <c r="Q19" s="1212"/>
      <c r="R19" s="3"/>
      <c r="S19" s="3"/>
      <c r="T19" s="3"/>
      <c r="U19" s="3"/>
      <c r="V19" s="3"/>
      <c r="W19" s="3"/>
      <c r="X19" s="3"/>
      <c r="Y19" s="3"/>
      <c r="Z19" s="3"/>
      <c r="AA19" s="3"/>
      <c r="AB19" s="3"/>
      <c r="AC19" s="3"/>
      <c r="AD19" s="3"/>
      <c r="AE19" s="3"/>
      <c r="AF19" s="3"/>
      <c r="AG19" s="3"/>
      <c r="AH19" s="3"/>
      <c r="AI19" s="3"/>
      <c r="AJ19" s="3"/>
    </row>
    <row r="20" spans="1:36" ht="22.5" customHeight="1" x14ac:dyDescent="0.25">
      <c r="A20" s="1212"/>
      <c r="B20" s="520">
        <v>11</v>
      </c>
      <c r="C20" s="2116"/>
      <c r="D20" s="2113"/>
      <c r="E20" s="2113"/>
      <c r="F20" s="2113"/>
      <c r="G20" s="2114"/>
      <c r="H20" s="1487"/>
      <c r="I20" s="1488"/>
      <c r="J20" s="521">
        <f t="shared" si="0"/>
        <v>0</v>
      </c>
      <c r="K20" s="2112"/>
      <c r="L20" s="2113"/>
      <c r="M20" s="2113"/>
      <c r="N20" s="2113"/>
      <c r="O20" s="2113"/>
      <c r="P20" s="2114"/>
      <c r="Q20" s="1212"/>
      <c r="R20" s="3"/>
      <c r="S20" s="3"/>
      <c r="T20" s="3"/>
      <c r="U20" s="3"/>
      <c r="V20" s="3"/>
      <c r="W20" s="3"/>
      <c r="X20" s="3"/>
      <c r="Y20" s="3"/>
      <c r="Z20" s="3"/>
      <c r="AA20" s="3"/>
      <c r="AB20" s="3"/>
      <c r="AC20" s="3"/>
      <c r="AD20" s="3"/>
      <c r="AE20" s="3"/>
      <c r="AF20" s="3"/>
      <c r="AG20" s="3"/>
      <c r="AH20" s="3"/>
      <c r="AI20" s="3"/>
      <c r="AJ20" s="3"/>
    </row>
    <row r="21" spans="1:36" ht="22.5" customHeight="1" x14ac:dyDescent="0.25">
      <c r="A21" s="1212"/>
      <c r="B21" s="520">
        <v>12</v>
      </c>
      <c r="C21" s="2116"/>
      <c r="D21" s="2113"/>
      <c r="E21" s="2113"/>
      <c r="F21" s="2113"/>
      <c r="G21" s="2114"/>
      <c r="H21" s="1487"/>
      <c r="I21" s="1488"/>
      <c r="J21" s="521">
        <f t="shared" si="0"/>
        <v>0</v>
      </c>
      <c r="K21" s="2112"/>
      <c r="L21" s="2113"/>
      <c r="M21" s="2113"/>
      <c r="N21" s="2113"/>
      <c r="O21" s="2113"/>
      <c r="P21" s="2114"/>
      <c r="Q21" s="1212"/>
      <c r="R21" s="3"/>
      <c r="S21" s="3"/>
      <c r="T21" s="3"/>
      <c r="U21" s="3"/>
      <c r="V21" s="3"/>
      <c r="W21" s="3"/>
      <c r="X21" s="3"/>
      <c r="Y21" s="3"/>
      <c r="Z21" s="3"/>
      <c r="AA21" s="3"/>
      <c r="AB21" s="3"/>
      <c r="AC21" s="3"/>
      <c r="AD21" s="3"/>
      <c r="AE21" s="3"/>
      <c r="AF21" s="3"/>
      <c r="AG21" s="3"/>
      <c r="AH21" s="3"/>
      <c r="AI21" s="3"/>
      <c r="AJ21" s="3"/>
    </row>
    <row r="22" spans="1:36" ht="22.5" customHeight="1" x14ac:dyDescent="0.25">
      <c r="A22" s="1212"/>
      <c r="B22" s="520">
        <v>13</v>
      </c>
      <c r="C22" s="2116"/>
      <c r="D22" s="2113"/>
      <c r="E22" s="2113"/>
      <c r="F22" s="2113"/>
      <c r="G22" s="2114"/>
      <c r="H22" s="1487"/>
      <c r="I22" s="1488"/>
      <c r="J22" s="521">
        <f t="shared" si="0"/>
        <v>0</v>
      </c>
      <c r="K22" s="2112"/>
      <c r="L22" s="2113"/>
      <c r="M22" s="2113"/>
      <c r="N22" s="2113"/>
      <c r="O22" s="2113"/>
      <c r="P22" s="2114"/>
      <c r="Q22" s="1212"/>
      <c r="R22" s="3"/>
      <c r="S22" s="3"/>
      <c r="T22" s="3"/>
      <c r="U22" s="3"/>
      <c r="V22" s="3"/>
      <c r="W22" s="3"/>
      <c r="X22" s="3"/>
      <c r="Y22" s="3"/>
      <c r="Z22" s="3"/>
      <c r="AA22" s="3"/>
      <c r="AB22" s="3"/>
      <c r="AC22" s="3"/>
      <c r="AD22" s="3"/>
      <c r="AE22" s="3"/>
      <c r="AF22" s="3"/>
      <c r="AG22" s="3"/>
      <c r="AH22" s="3"/>
      <c r="AI22" s="3"/>
      <c r="AJ22" s="3"/>
    </row>
    <row r="23" spans="1:36" ht="22.5" customHeight="1" x14ac:dyDescent="0.25">
      <c r="A23" s="1212"/>
      <c r="B23" s="520">
        <v>14</v>
      </c>
      <c r="C23" s="2116"/>
      <c r="D23" s="2113"/>
      <c r="E23" s="2113"/>
      <c r="F23" s="2113"/>
      <c r="G23" s="2114"/>
      <c r="H23" s="1487"/>
      <c r="I23" s="1488"/>
      <c r="J23" s="521">
        <f t="shared" si="0"/>
        <v>0</v>
      </c>
      <c r="K23" s="2112"/>
      <c r="L23" s="2113"/>
      <c r="M23" s="2113"/>
      <c r="N23" s="2113"/>
      <c r="O23" s="2113"/>
      <c r="P23" s="2114"/>
      <c r="Q23" s="1212"/>
      <c r="R23" s="3"/>
      <c r="S23" s="3"/>
      <c r="T23" s="3"/>
      <c r="U23" s="3"/>
      <c r="V23" s="3"/>
      <c r="W23" s="3"/>
      <c r="X23" s="3"/>
      <c r="Y23" s="3"/>
      <c r="Z23" s="3"/>
      <c r="AA23" s="3"/>
      <c r="AB23" s="3"/>
      <c r="AC23" s="3"/>
      <c r="AD23" s="3"/>
      <c r="AE23" s="3"/>
      <c r="AF23" s="3"/>
      <c r="AG23" s="3"/>
      <c r="AH23" s="3"/>
      <c r="AI23" s="3"/>
      <c r="AJ23" s="3"/>
    </row>
    <row r="24" spans="1:36" ht="22.5" customHeight="1" x14ac:dyDescent="0.25">
      <c r="A24" s="1212"/>
      <c r="B24" s="520">
        <v>15</v>
      </c>
      <c r="C24" s="2116"/>
      <c r="D24" s="2113"/>
      <c r="E24" s="2113"/>
      <c r="F24" s="2113"/>
      <c r="G24" s="2114"/>
      <c r="H24" s="1487"/>
      <c r="I24" s="1488"/>
      <c r="J24" s="521">
        <f t="shared" si="0"/>
        <v>0</v>
      </c>
      <c r="K24" s="2112"/>
      <c r="L24" s="2113"/>
      <c r="M24" s="2113"/>
      <c r="N24" s="2113"/>
      <c r="O24" s="2113"/>
      <c r="P24" s="2114"/>
      <c r="Q24" s="1212"/>
      <c r="R24" s="3"/>
      <c r="S24" s="3"/>
      <c r="T24" s="3"/>
      <c r="U24" s="3"/>
      <c r="V24" s="3"/>
      <c r="W24" s="3"/>
      <c r="X24" s="3"/>
      <c r="Y24" s="3"/>
      <c r="Z24" s="3"/>
      <c r="AA24" s="3"/>
      <c r="AB24" s="3"/>
      <c r="AC24" s="3"/>
      <c r="AD24" s="3"/>
      <c r="AE24" s="3"/>
      <c r="AF24" s="3"/>
      <c r="AG24" s="3"/>
      <c r="AH24" s="3"/>
      <c r="AI24" s="3"/>
      <c r="AJ24" s="3"/>
    </row>
    <row r="25" spans="1:36" ht="22.5" customHeight="1" x14ac:dyDescent="0.25">
      <c r="A25" s="1212"/>
      <c r="B25" s="520">
        <v>16</v>
      </c>
      <c r="C25" s="2116"/>
      <c r="D25" s="2113"/>
      <c r="E25" s="2113"/>
      <c r="F25" s="2113"/>
      <c r="G25" s="2114"/>
      <c r="H25" s="1487"/>
      <c r="I25" s="1488"/>
      <c r="J25" s="521">
        <f t="shared" si="0"/>
        <v>0</v>
      </c>
      <c r="K25" s="2112"/>
      <c r="L25" s="2113"/>
      <c r="M25" s="2113"/>
      <c r="N25" s="2113"/>
      <c r="O25" s="2113"/>
      <c r="P25" s="2114"/>
      <c r="Q25" s="1212"/>
      <c r="R25" s="3"/>
      <c r="S25" s="3"/>
      <c r="T25" s="3"/>
      <c r="U25" s="3"/>
      <c r="V25" s="3"/>
      <c r="W25" s="3"/>
      <c r="X25" s="3"/>
      <c r="Y25" s="3"/>
      <c r="Z25" s="3"/>
      <c r="AA25" s="3"/>
      <c r="AB25" s="3"/>
      <c r="AC25" s="3"/>
      <c r="AD25" s="3"/>
      <c r="AE25" s="3"/>
      <c r="AF25" s="3"/>
      <c r="AG25" s="3"/>
      <c r="AH25" s="3"/>
      <c r="AI25" s="3"/>
      <c r="AJ25" s="3"/>
    </row>
    <row r="26" spans="1:36" ht="22.5" customHeight="1" x14ac:dyDescent="0.25">
      <c r="A26" s="1212"/>
      <c r="B26" s="520">
        <v>17</v>
      </c>
      <c r="C26" s="2116"/>
      <c r="D26" s="2113"/>
      <c r="E26" s="2113"/>
      <c r="F26" s="2113"/>
      <c r="G26" s="2114"/>
      <c r="H26" s="1487"/>
      <c r="I26" s="1488"/>
      <c r="J26" s="521">
        <f t="shared" si="0"/>
        <v>0</v>
      </c>
      <c r="K26" s="2112"/>
      <c r="L26" s="2113"/>
      <c r="M26" s="2113"/>
      <c r="N26" s="2113"/>
      <c r="O26" s="2113"/>
      <c r="P26" s="2114"/>
      <c r="Q26" s="1212"/>
      <c r="R26" s="3"/>
      <c r="S26" s="3"/>
      <c r="T26" s="3"/>
      <c r="U26" s="3"/>
      <c r="V26" s="3"/>
      <c r="W26" s="3"/>
      <c r="X26" s="3"/>
      <c r="Y26" s="3"/>
      <c r="Z26" s="3"/>
      <c r="AA26" s="3"/>
      <c r="AB26" s="3"/>
      <c r="AC26" s="3"/>
      <c r="AD26" s="3"/>
      <c r="AE26" s="3"/>
      <c r="AF26" s="3"/>
      <c r="AG26" s="3"/>
      <c r="AH26" s="3"/>
      <c r="AI26" s="3"/>
      <c r="AJ26" s="3"/>
    </row>
    <row r="27" spans="1:36" ht="22.5" customHeight="1" x14ac:dyDescent="0.25">
      <c r="A27" s="1212"/>
      <c r="B27" s="520">
        <v>18</v>
      </c>
      <c r="C27" s="2116"/>
      <c r="D27" s="2113"/>
      <c r="E27" s="2113"/>
      <c r="F27" s="2113"/>
      <c r="G27" s="2114"/>
      <c r="H27" s="1487"/>
      <c r="I27" s="1488"/>
      <c r="J27" s="521">
        <f t="shared" si="0"/>
        <v>0</v>
      </c>
      <c r="K27" s="2112"/>
      <c r="L27" s="2113"/>
      <c r="M27" s="2113"/>
      <c r="N27" s="2113"/>
      <c r="O27" s="2113"/>
      <c r="P27" s="2114"/>
      <c r="Q27" s="1212"/>
      <c r="R27" s="3"/>
      <c r="S27" s="3"/>
      <c r="T27" s="3"/>
      <c r="U27" s="3"/>
      <c r="V27" s="3"/>
      <c r="W27" s="3"/>
      <c r="X27" s="3"/>
      <c r="Y27" s="3"/>
      <c r="Z27" s="3"/>
      <c r="AA27" s="3"/>
      <c r="AB27" s="3"/>
      <c r="AC27" s="3"/>
      <c r="AD27" s="3"/>
      <c r="AE27" s="3"/>
      <c r="AF27" s="3"/>
      <c r="AG27" s="3"/>
      <c r="AH27" s="3"/>
      <c r="AI27" s="3"/>
      <c r="AJ27" s="3"/>
    </row>
    <row r="28" spans="1:36" ht="22.5" customHeight="1" x14ac:dyDescent="0.25">
      <c r="A28" s="1212"/>
      <c r="B28" s="520">
        <v>19</v>
      </c>
      <c r="C28" s="2116"/>
      <c r="D28" s="2113"/>
      <c r="E28" s="2113"/>
      <c r="F28" s="2113"/>
      <c r="G28" s="2114"/>
      <c r="H28" s="1487"/>
      <c r="I28" s="1488"/>
      <c r="J28" s="521">
        <f t="shared" si="0"/>
        <v>0</v>
      </c>
      <c r="K28" s="2112"/>
      <c r="L28" s="2113"/>
      <c r="M28" s="2113"/>
      <c r="N28" s="2113"/>
      <c r="O28" s="2113"/>
      <c r="P28" s="2114"/>
      <c r="Q28" s="1212"/>
      <c r="R28" s="3"/>
      <c r="S28" s="3"/>
      <c r="T28" s="3"/>
      <c r="U28" s="3"/>
      <c r="V28" s="3"/>
      <c r="W28" s="3"/>
      <c r="X28" s="3"/>
      <c r="Y28" s="3"/>
      <c r="Z28" s="3"/>
      <c r="AA28" s="3"/>
      <c r="AB28" s="3"/>
      <c r="AC28" s="3"/>
      <c r="AD28" s="3"/>
      <c r="AE28" s="3"/>
      <c r="AF28" s="3"/>
      <c r="AG28" s="3"/>
      <c r="AH28" s="3"/>
      <c r="AI28" s="3"/>
      <c r="AJ28" s="3"/>
    </row>
    <row r="29" spans="1:36" ht="22.5" customHeight="1" x14ac:dyDescent="0.25">
      <c r="A29" s="1212"/>
      <c r="B29" s="520">
        <v>20</v>
      </c>
      <c r="C29" s="2116"/>
      <c r="D29" s="2113"/>
      <c r="E29" s="2113"/>
      <c r="F29" s="2113"/>
      <c r="G29" s="2114"/>
      <c r="H29" s="1487"/>
      <c r="I29" s="1488"/>
      <c r="J29" s="521">
        <f t="shared" si="0"/>
        <v>0</v>
      </c>
      <c r="K29" s="2112"/>
      <c r="L29" s="2113"/>
      <c r="M29" s="2113"/>
      <c r="N29" s="2113"/>
      <c r="O29" s="2113"/>
      <c r="P29" s="2114"/>
      <c r="Q29" s="1212"/>
      <c r="R29" s="3"/>
      <c r="S29" s="3"/>
      <c r="T29" s="3"/>
      <c r="U29" s="3"/>
      <c r="V29" s="3"/>
      <c r="W29" s="3"/>
      <c r="X29" s="3"/>
      <c r="Y29" s="3"/>
      <c r="Z29" s="3"/>
      <c r="AA29" s="3"/>
      <c r="AB29" s="3"/>
      <c r="AC29" s="3"/>
      <c r="AD29" s="3"/>
      <c r="AE29" s="3"/>
      <c r="AF29" s="3"/>
      <c r="AG29" s="3"/>
      <c r="AH29" s="3"/>
      <c r="AI29" s="3"/>
      <c r="AJ29" s="3"/>
    </row>
    <row r="30" spans="1:36" ht="22.5" customHeight="1" x14ac:dyDescent="0.25">
      <c r="A30" s="1212"/>
      <c r="B30" s="520">
        <v>21</v>
      </c>
      <c r="C30" s="2116"/>
      <c r="D30" s="2113"/>
      <c r="E30" s="2113"/>
      <c r="F30" s="2113"/>
      <c r="G30" s="2114"/>
      <c r="H30" s="1487"/>
      <c r="I30" s="1488"/>
      <c r="J30" s="521">
        <f t="shared" si="0"/>
        <v>0</v>
      </c>
      <c r="K30" s="2112"/>
      <c r="L30" s="2113"/>
      <c r="M30" s="2113"/>
      <c r="N30" s="2113"/>
      <c r="O30" s="2113"/>
      <c r="P30" s="2114"/>
      <c r="Q30" s="1212"/>
      <c r="R30" s="3"/>
      <c r="S30" s="3"/>
      <c r="T30" s="3"/>
      <c r="U30" s="3"/>
      <c r="V30" s="3"/>
      <c r="W30" s="3"/>
      <c r="X30" s="3"/>
      <c r="Y30" s="3"/>
      <c r="Z30" s="3"/>
      <c r="AA30" s="3"/>
      <c r="AB30" s="3"/>
      <c r="AC30" s="3"/>
      <c r="AD30" s="3"/>
      <c r="AE30" s="3"/>
      <c r="AF30" s="3"/>
      <c r="AG30" s="3"/>
      <c r="AH30" s="3"/>
      <c r="AI30" s="3"/>
      <c r="AJ30" s="3"/>
    </row>
    <row r="31" spans="1:36" ht="22.5" customHeight="1" x14ac:dyDescent="0.25">
      <c r="A31" s="1212"/>
      <c r="B31" s="520">
        <v>22</v>
      </c>
      <c r="C31" s="2116"/>
      <c r="D31" s="2113"/>
      <c r="E31" s="2113"/>
      <c r="F31" s="2113"/>
      <c r="G31" s="2114"/>
      <c r="H31" s="1487"/>
      <c r="I31" s="1488"/>
      <c r="J31" s="521">
        <f t="shared" si="0"/>
        <v>0</v>
      </c>
      <c r="K31" s="2112"/>
      <c r="L31" s="2113"/>
      <c r="M31" s="2113"/>
      <c r="N31" s="2113"/>
      <c r="O31" s="2113"/>
      <c r="P31" s="2114"/>
      <c r="Q31" s="1212"/>
      <c r="R31" s="3"/>
      <c r="S31" s="3"/>
      <c r="T31" s="3"/>
      <c r="U31" s="3"/>
      <c r="V31" s="3"/>
      <c r="W31" s="3"/>
      <c r="X31" s="3"/>
      <c r="Y31" s="3"/>
      <c r="Z31" s="3"/>
      <c r="AA31" s="3"/>
      <c r="AB31" s="3"/>
      <c r="AC31" s="3"/>
      <c r="AD31" s="3"/>
      <c r="AE31" s="3"/>
      <c r="AF31" s="3"/>
      <c r="AG31" s="3"/>
      <c r="AH31" s="3"/>
      <c r="AI31" s="3"/>
      <c r="AJ31" s="3"/>
    </row>
    <row r="32" spans="1:36" ht="22.5" customHeight="1" x14ac:dyDescent="0.25">
      <c r="A32" s="1212"/>
      <c r="B32" s="520">
        <v>23</v>
      </c>
      <c r="C32" s="2116"/>
      <c r="D32" s="2113"/>
      <c r="E32" s="2113"/>
      <c r="F32" s="2113"/>
      <c r="G32" s="2114"/>
      <c r="H32" s="1487"/>
      <c r="I32" s="1488"/>
      <c r="J32" s="521">
        <f t="shared" si="0"/>
        <v>0</v>
      </c>
      <c r="K32" s="2112"/>
      <c r="L32" s="2113"/>
      <c r="M32" s="2113"/>
      <c r="N32" s="2113"/>
      <c r="O32" s="2113"/>
      <c r="P32" s="2114"/>
      <c r="Q32" s="1212"/>
      <c r="R32" s="3"/>
      <c r="S32" s="3"/>
      <c r="T32" s="3"/>
      <c r="U32" s="3"/>
      <c r="V32" s="3"/>
      <c r="W32" s="3"/>
      <c r="X32" s="3"/>
      <c r="Y32" s="3"/>
      <c r="Z32" s="3"/>
      <c r="AA32" s="3"/>
      <c r="AB32" s="3"/>
      <c r="AC32" s="3"/>
      <c r="AD32" s="3"/>
      <c r="AE32" s="3"/>
      <c r="AF32" s="3"/>
      <c r="AG32" s="3"/>
      <c r="AH32" s="3"/>
      <c r="AI32" s="3"/>
      <c r="AJ32" s="3"/>
    </row>
    <row r="33" spans="1:36" ht="22.5" customHeight="1" x14ac:dyDescent="0.25">
      <c r="A33" s="1212"/>
      <c r="B33" s="520">
        <v>24</v>
      </c>
      <c r="C33" s="2116"/>
      <c r="D33" s="2113"/>
      <c r="E33" s="2113"/>
      <c r="F33" s="2113"/>
      <c r="G33" s="2114"/>
      <c r="H33" s="1487"/>
      <c r="I33" s="1488"/>
      <c r="J33" s="521">
        <f t="shared" si="0"/>
        <v>0</v>
      </c>
      <c r="K33" s="2112"/>
      <c r="L33" s="2113"/>
      <c r="M33" s="2113"/>
      <c r="N33" s="2113"/>
      <c r="O33" s="2113"/>
      <c r="P33" s="2114"/>
      <c r="Q33" s="1212"/>
      <c r="R33" s="3"/>
      <c r="S33" s="3"/>
      <c r="T33" s="3"/>
      <c r="U33" s="3"/>
      <c r="V33" s="3"/>
      <c r="W33" s="3"/>
      <c r="X33" s="3"/>
      <c r="Y33" s="3"/>
      <c r="Z33" s="3"/>
      <c r="AA33" s="3"/>
      <c r="AB33" s="3"/>
      <c r="AC33" s="3"/>
      <c r="AD33" s="3"/>
      <c r="AE33" s="3"/>
      <c r="AF33" s="3"/>
      <c r="AG33" s="3"/>
      <c r="AH33" s="3"/>
      <c r="AI33" s="3"/>
      <c r="AJ33" s="3"/>
    </row>
    <row r="34" spans="1:36" ht="22.5" customHeight="1" x14ac:dyDescent="0.25">
      <c r="A34" s="1212"/>
      <c r="B34" s="520">
        <v>25</v>
      </c>
      <c r="C34" s="2116"/>
      <c r="D34" s="2113"/>
      <c r="E34" s="2113"/>
      <c r="F34" s="2113"/>
      <c r="G34" s="2114"/>
      <c r="H34" s="1487"/>
      <c r="I34" s="1488"/>
      <c r="J34" s="521">
        <f t="shared" si="0"/>
        <v>0</v>
      </c>
      <c r="K34" s="2112"/>
      <c r="L34" s="2113"/>
      <c r="M34" s="2113"/>
      <c r="N34" s="2113"/>
      <c r="O34" s="2113"/>
      <c r="P34" s="2114"/>
      <c r="Q34" s="1212"/>
      <c r="R34" s="3"/>
      <c r="S34" s="3"/>
      <c r="T34" s="3"/>
      <c r="U34" s="3"/>
      <c r="V34" s="3"/>
      <c r="W34" s="3"/>
      <c r="X34" s="3"/>
      <c r="Y34" s="3"/>
      <c r="Z34" s="3"/>
      <c r="AA34" s="3"/>
      <c r="AB34" s="3"/>
      <c r="AC34" s="3"/>
      <c r="AD34" s="3"/>
      <c r="AE34" s="3"/>
      <c r="AF34" s="3"/>
      <c r="AG34" s="3"/>
      <c r="AH34" s="3"/>
      <c r="AI34" s="3"/>
      <c r="AJ34" s="3"/>
    </row>
    <row r="35" spans="1:36" ht="22.5" customHeight="1" x14ac:dyDescent="0.25">
      <c r="A35" s="1212"/>
      <c r="B35" s="520">
        <v>26</v>
      </c>
      <c r="C35" s="2116"/>
      <c r="D35" s="2113"/>
      <c r="E35" s="2113"/>
      <c r="F35" s="2113"/>
      <c r="G35" s="2114"/>
      <c r="H35" s="1487"/>
      <c r="I35" s="1488"/>
      <c r="J35" s="521">
        <f t="shared" si="0"/>
        <v>0</v>
      </c>
      <c r="K35" s="2112"/>
      <c r="L35" s="2113"/>
      <c r="M35" s="2113"/>
      <c r="N35" s="2113"/>
      <c r="O35" s="2113"/>
      <c r="P35" s="2114"/>
      <c r="Q35" s="1212"/>
      <c r="R35" s="3"/>
      <c r="S35" s="3"/>
      <c r="T35" s="3"/>
      <c r="U35" s="3"/>
      <c r="V35" s="3"/>
      <c r="W35" s="3"/>
      <c r="X35" s="3"/>
      <c r="Y35" s="3"/>
      <c r="Z35" s="3"/>
      <c r="AA35" s="3"/>
      <c r="AB35" s="3"/>
      <c r="AC35" s="3"/>
      <c r="AD35" s="3"/>
      <c r="AE35" s="3"/>
      <c r="AF35" s="3"/>
      <c r="AG35" s="3"/>
      <c r="AH35" s="3"/>
      <c r="AI35" s="3"/>
      <c r="AJ35" s="3"/>
    </row>
    <row r="36" spans="1:36" ht="22.5" customHeight="1" x14ac:dyDescent="0.25">
      <c r="A36" s="1212"/>
      <c r="B36" s="520">
        <v>27</v>
      </c>
      <c r="C36" s="2116"/>
      <c r="D36" s="2113"/>
      <c r="E36" s="2113"/>
      <c r="F36" s="2113"/>
      <c r="G36" s="2114"/>
      <c r="H36" s="1487"/>
      <c r="I36" s="1488"/>
      <c r="J36" s="521">
        <f t="shared" si="0"/>
        <v>0</v>
      </c>
      <c r="K36" s="2112"/>
      <c r="L36" s="2113"/>
      <c r="M36" s="2113"/>
      <c r="N36" s="2113"/>
      <c r="O36" s="2113"/>
      <c r="P36" s="2114"/>
      <c r="Q36" s="1212"/>
      <c r="R36" s="3"/>
      <c r="S36" s="3"/>
      <c r="T36" s="3"/>
      <c r="U36" s="3"/>
      <c r="V36" s="3"/>
      <c r="W36" s="3"/>
      <c r="X36" s="3"/>
      <c r="Y36" s="3"/>
      <c r="Z36" s="3"/>
      <c r="AA36" s="3"/>
      <c r="AB36" s="3"/>
      <c r="AC36" s="3"/>
      <c r="AD36" s="3"/>
      <c r="AE36" s="3"/>
      <c r="AF36" s="3"/>
      <c r="AG36" s="3"/>
      <c r="AH36" s="3"/>
      <c r="AI36" s="3"/>
      <c r="AJ36" s="3"/>
    </row>
    <row r="37" spans="1:36" ht="22.5" customHeight="1" x14ac:dyDescent="0.25">
      <c r="A37" s="1212"/>
      <c r="B37" s="520">
        <v>28</v>
      </c>
      <c r="C37" s="2116"/>
      <c r="D37" s="2113"/>
      <c r="E37" s="2113"/>
      <c r="F37" s="2113"/>
      <c r="G37" s="2114"/>
      <c r="H37" s="1487"/>
      <c r="I37" s="1488"/>
      <c r="J37" s="521">
        <f t="shared" si="0"/>
        <v>0</v>
      </c>
      <c r="K37" s="2112"/>
      <c r="L37" s="2113"/>
      <c r="M37" s="2113"/>
      <c r="N37" s="2113"/>
      <c r="O37" s="2113"/>
      <c r="P37" s="2114"/>
      <c r="Q37" s="1212"/>
      <c r="R37" s="3"/>
      <c r="S37" s="3"/>
      <c r="T37" s="3"/>
      <c r="U37" s="3"/>
      <c r="V37" s="3"/>
      <c r="W37" s="3"/>
      <c r="X37" s="3"/>
      <c r="Y37" s="3"/>
      <c r="Z37" s="3"/>
      <c r="AA37" s="3"/>
      <c r="AB37" s="3"/>
      <c r="AC37" s="3"/>
      <c r="AD37" s="3"/>
      <c r="AE37" s="3"/>
      <c r="AF37" s="3"/>
      <c r="AG37" s="3"/>
      <c r="AH37" s="3"/>
      <c r="AI37" s="3"/>
      <c r="AJ37" s="3"/>
    </row>
    <row r="38" spans="1:36" ht="22.5" customHeight="1" x14ac:dyDescent="0.25">
      <c r="A38" s="1212"/>
      <c r="B38" s="520">
        <v>29</v>
      </c>
      <c r="C38" s="2116"/>
      <c r="D38" s="2113"/>
      <c r="E38" s="2113"/>
      <c r="F38" s="2113"/>
      <c r="G38" s="2114"/>
      <c r="H38" s="1487"/>
      <c r="I38" s="1488"/>
      <c r="J38" s="521">
        <f t="shared" si="0"/>
        <v>0</v>
      </c>
      <c r="K38" s="2112"/>
      <c r="L38" s="2113"/>
      <c r="M38" s="2113"/>
      <c r="N38" s="2113"/>
      <c r="O38" s="2113"/>
      <c r="P38" s="2114"/>
      <c r="Q38" s="1212"/>
      <c r="R38" s="3"/>
      <c r="S38" s="3"/>
      <c r="T38" s="3"/>
      <c r="U38" s="3"/>
      <c r="V38" s="3"/>
      <c r="W38" s="3"/>
      <c r="X38" s="3"/>
      <c r="Y38" s="3"/>
      <c r="Z38" s="3"/>
      <c r="AA38" s="3"/>
      <c r="AB38" s="3"/>
      <c r="AC38" s="3"/>
      <c r="AD38" s="3"/>
      <c r="AE38" s="3"/>
      <c r="AF38" s="3"/>
      <c r="AG38" s="3"/>
      <c r="AH38" s="3"/>
      <c r="AI38" s="3"/>
      <c r="AJ38" s="3"/>
    </row>
    <row r="39" spans="1:36" ht="22.5" customHeight="1" x14ac:dyDescent="0.25">
      <c r="A39" s="1212"/>
      <c r="B39" s="520">
        <v>30</v>
      </c>
      <c r="C39" s="2116"/>
      <c r="D39" s="2113"/>
      <c r="E39" s="2113"/>
      <c r="F39" s="2113"/>
      <c r="G39" s="2114"/>
      <c r="H39" s="1487"/>
      <c r="I39" s="1488"/>
      <c r="J39" s="521">
        <f t="shared" si="0"/>
        <v>0</v>
      </c>
      <c r="K39" s="2112"/>
      <c r="L39" s="2113"/>
      <c r="M39" s="2113"/>
      <c r="N39" s="2113"/>
      <c r="O39" s="2113"/>
      <c r="P39" s="2114"/>
      <c r="Q39" s="1212"/>
      <c r="R39" s="3"/>
      <c r="S39" s="3"/>
      <c r="T39" s="3"/>
      <c r="U39" s="3"/>
      <c r="V39" s="3"/>
      <c r="W39" s="3"/>
      <c r="X39" s="3"/>
      <c r="Y39" s="3"/>
      <c r="Z39" s="3"/>
      <c r="AA39" s="3"/>
      <c r="AB39" s="3"/>
      <c r="AC39" s="3"/>
      <c r="AD39" s="3"/>
      <c r="AE39" s="3"/>
      <c r="AF39" s="3"/>
      <c r="AG39" s="3"/>
      <c r="AH39" s="3"/>
      <c r="AI39" s="3"/>
      <c r="AJ39" s="3"/>
    </row>
    <row r="40" spans="1:36" ht="21" customHeight="1" x14ac:dyDescent="0.3">
      <c r="A40" s="1421"/>
      <c r="B40" s="1421"/>
      <c r="C40" s="1421"/>
      <c r="D40" s="1421"/>
      <c r="E40" s="1421"/>
      <c r="F40" s="1421"/>
      <c r="G40" s="1421"/>
      <c r="H40" s="1421"/>
      <c r="I40" s="1421"/>
      <c r="J40" s="1421"/>
      <c r="K40" s="1421"/>
      <c r="L40" s="1421"/>
      <c r="M40" s="1421"/>
      <c r="N40" s="1421"/>
      <c r="O40" s="1421"/>
      <c r="P40" s="1421"/>
      <c r="Q40" s="1421"/>
      <c r="R40" s="3"/>
      <c r="S40" s="3"/>
      <c r="T40" s="3"/>
      <c r="U40" s="3"/>
      <c r="V40" s="3"/>
      <c r="W40" s="3"/>
      <c r="X40" s="3"/>
      <c r="Y40" s="3"/>
      <c r="Z40" s="3"/>
      <c r="AA40" s="3"/>
      <c r="AB40" s="3"/>
      <c r="AC40" s="3"/>
      <c r="AD40" s="3"/>
      <c r="AE40" s="3"/>
      <c r="AF40" s="3"/>
      <c r="AG40" s="3"/>
      <c r="AH40" s="3"/>
      <c r="AI40" s="3"/>
      <c r="AJ40" s="3"/>
    </row>
    <row r="41" spans="1:36" ht="22.5" customHeight="1" x14ac:dyDescent="0.3">
      <c r="A41" s="1421"/>
      <c r="B41" s="1421"/>
      <c r="C41" s="522"/>
      <c r="D41" s="522"/>
      <c r="E41" s="522"/>
      <c r="F41" s="522"/>
      <c r="G41" s="500" t="s">
        <v>1265</v>
      </c>
      <c r="H41" s="523">
        <f>SUMIFS(H$10:H$39,$C$10:$C$39,"&lt;&gt;")</f>
        <v>0</v>
      </c>
      <c r="I41" s="523">
        <f>SUMIFS(I$10:I$39,$C$10:$C$39,"&lt;&gt;")</f>
        <v>0</v>
      </c>
      <c r="J41" s="523">
        <f>SUMIFS(J$10:J$39,$C$10:$C$39,"&lt;&gt;")</f>
        <v>0</v>
      </c>
      <c r="K41" s="522"/>
      <c r="L41" s="1421"/>
      <c r="M41" s="1421"/>
      <c r="N41" s="1421"/>
      <c r="O41" s="1421"/>
      <c r="P41" s="1421"/>
      <c r="Q41" s="1421"/>
      <c r="R41" s="3"/>
      <c r="S41" s="3"/>
      <c r="T41" s="3"/>
      <c r="U41" s="3"/>
      <c r="V41" s="3"/>
      <c r="W41" s="3"/>
      <c r="X41" s="3"/>
      <c r="Y41" s="3"/>
      <c r="Z41" s="3"/>
      <c r="AA41" s="3"/>
      <c r="AB41" s="3"/>
      <c r="AC41" s="3"/>
      <c r="AD41" s="3"/>
      <c r="AE41" s="3"/>
      <c r="AF41" s="3"/>
      <c r="AG41" s="3"/>
      <c r="AH41" s="3"/>
      <c r="AI41" s="3"/>
      <c r="AJ41" s="3"/>
    </row>
    <row r="42" spans="1:36" ht="65.150000000000006" customHeight="1" x14ac:dyDescent="0.3">
      <c r="A42" s="1421"/>
      <c r="B42" s="1421"/>
      <c r="C42" s="522"/>
      <c r="D42" s="522"/>
      <c r="E42" s="522"/>
      <c r="F42" s="522"/>
      <c r="G42" s="522"/>
      <c r="H42" s="2115" t="str">
        <f>IF(SUM(J10:J39)=J41,"","Des montants inscrits n'ont pas de poste de dépenses d'attribuées. De ce fait, ils ne sont pas inclus dans le calcul du total.")</f>
        <v/>
      </c>
      <c r="I42" s="1739"/>
      <c r="J42" s="1739"/>
      <c r="K42" s="1739"/>
      <c r="L42" s="1421"/>
      <c r="M42" s="1421"/>
      <c r="N42" s="1421"/>
      <c r="O42" s="524"/>
      <c r="P42" s="525"/>
      <c r="Q42" s="1421"/>
      <c r="R42" s="3"/>
      <c r="S42" s="3"/>
      <c r="T42" s="3"/>
      <c r="U42" s="3"/>
      <c r="V42" s="3"/>
      <c r="W42" s="3"/>
      <c r="X42" s="3"/>
      <c r="Y42" s="3"/>
      <c r="Z42" s="3"/>
      <c r="AA42" s="3"/>
      <c r="AB42" s="3"/>
      <c r="AC42" s="3"/>
      <c r="AD42" s="3"/>
      <c r="AE42" s="3"/>
      <c r="AF42" s="3"/>
      <c r="AG42" s="3"/>
      <c r="AH42" s="3"/>
      <c r="AI42" s="3"/>
      <c r="AJ42" s="3"/>
    </row>
    <row r="43" spans="1:36" s="650" customFormat="1" ht="43.5" customHeight="1" x14ac:dyDescent="0.25">
      <c r="A43" s="58"/>
      <c r="B43" s="58"/>
      <c r="C43" s="58"/>
      <c r="D43" s="58"/>
      <c r="E43" s="58"/>
      <c r="F43" s="58"/>
      <c r="G43" s="58"/>
      <c r="H43" s="58"/>
      <c r="I43" s="58"/>
      <c r="J43" s="58"/>
      <c r="K43" s="58"/>
      <c r="L43" s="58"/>
      <c r="M43" s="58"/>
      <c r="N43" s="58"/>
      <c r="O43" s="575" t="str">
        <f>CONCATENATE("Page ",RIGHT('Table des matières'!$K$37,2))</f>
        <v>Page 40</v>
      </c>
      <c r="P43" s="649" t="str">
        <f>IF(PageDerniere="","",CONCATENATE("sur ",PageDerniere))</f>
        <v>sur 46</v>
      </c>
      <c r="Q43" s="58"/>
      <c r="R43" s="58"/>
      <c r="S43" s="58"/>
      <c r="T43" s="58"/>
      <c r="U43" s="58"/>
      <c r="V43" s="58"/>
      <c r="W43" s="58"/>
      <c r="X43" s="58"/>
      <c r="Y43" s="58"/>
      <c r="Z43" s="58"/>
      <c r="AA43" s="58"/>
      <c r="AB43" s="58"/>
      <c r="AC43" s="58"/>
      <c r="AD43" s="58"/>
      <c r="AE43" s="58"/>
      <c r="AF43" s="58"/>
      <c r="AG43" s="58"/>
      <c r="AH43" s="58"/>
      <c r="AI43" s="58"/>
      <c r="AJ43" s="58"/>
    </row>
    <row r="44" spans="1:3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1:3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1:3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1:3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1:3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1:3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3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1:3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1:3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1:3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1:3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1:3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1:3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1:3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1:3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1:3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1:3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1:3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1:3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1:3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1:3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3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3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3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1:3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1:3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3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3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3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3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3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spans="1:3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spans="1:3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spans="1:3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spans="1:3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spans="1:3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spans="1:3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spans="1:3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spans="1:3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spans="1:3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spans="1:3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spans="1:3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spans="1:3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spans="1:3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spans="1:3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spans="1:3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spans="1:3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spans="1:3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spans="1:3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spans="1:3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spans="1:3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spans="1:3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spans="1:3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spans="1:3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spans="1:3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spans="1:3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spans="1:3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spans="1:3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spans="1:3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spans="1:3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spans="1:3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spans="1:3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spans="1:3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spans="1:3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spans="1:3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spans="1:3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spans="1:3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spans="1:3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spans="1:3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spans="1:3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spans="1:3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spans="1:3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spans="1:3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spans="1:3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spans="1:3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spans="1:3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spans="1:3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spans="1:3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spans="1:3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spans="1:3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spans="1:3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spans="1:3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spans="1:3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spans="1:3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spans="1:3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spans="1:3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spans="1:3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spans="1:3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spans="1:3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spans="1:3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spans="1:3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spans="1:3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spans="1:3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spans="1:3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spans="1:3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spans="1:3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spans="1:3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spans="1:3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spans="1:3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spans="1:3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spans="1:3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spans="1:3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spans="1:3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spans="1:3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spans="1:3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spans="1:3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spans="1:3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spans="1:3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spans="1:3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spans="1:3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spans="1:3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spans="1:3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spans="1:3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spans="1:3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spans="1:3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spans="1:3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spans="1:3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spans="1:3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spans="1:3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spans="1:3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spans="1:3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spans="1:3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spans="1:3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spans="1:3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spans="1:3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spans="1:3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spans="1:3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spans="1:3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spans="1:3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spans="1:3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spans="1:3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spans="1:3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spans="1:3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spans="1:3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spans="1:3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spans="1:3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spans="1:3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spans="1:3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spans="1:3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spans="1:3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spans="1:3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spans="1:3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spans="1:3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spans="1:3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spans="1:3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spans="1:3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spans="1:3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spans="1:3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spans="1:3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spans="1:3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spans="1:3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spans="1:3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spans="1:3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spans="1:3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spans="1:3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spans="1:3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spans="1:3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spans="1:3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spans="1:3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spans="1:3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spans="1:3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spans="1:3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spans="1:3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spans="1:3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spans="1:3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spans="1:3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spans="1:3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spans="1:3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spans="1:3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spans="1:3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spans="1:3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spans="1:3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spans="1:3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spans="1:3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spans="1:3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spans="1:3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spans="1:3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spans="1:3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spans="1:3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spans="1:3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spans="1:3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spans="1:3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spans="1:3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spans="1:3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spans="1:3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spans="1:3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spans="1:3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spans="1:3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spans="1:3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spans="1:3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spans="1:3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spans="1:3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spans="1:3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spans="1:3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spans="1:3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spans="1:3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spans="1:3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spans="1:3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spans="1:3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spans="1:3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spans="1:3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spans="1:3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spans="1:3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spans="1:3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spans="1:3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spans="1:3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spans="1:3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spans="1:3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spans="1:3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spans="1:3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spans="1:3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spans="1:3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spans="1:3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spans="1:3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spans="1:3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spans="1:3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spans="1:3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spans="1:3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spans="1:3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spans="1:3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spans="1:3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spans="1:3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spans="1:3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spans="1:3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spans="1:3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spans="1:3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spans="1:3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spans="1:3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spans="1:3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spans="1:3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spans="1:3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spans="1:3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spans="1:3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spans="1:3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spans="1:3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spans="1:3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spans="1:3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spans="1:3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spans="1:3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spans="1:3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spans="1:3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spans="1:3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spans="1:3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spans="1:3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spans="1:3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spans="1:3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spans="1:3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spans="1:3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spans="1:3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spans="1:3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spans="1:3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spans="1:3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spans="1:3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spans="1:3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spans="1:3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spans="1:3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spans="1:3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spans="1:3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spans="1:3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spans="1:3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spans="1:3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spans="1:3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spans="1:3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spans="1:3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spans="1:3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spans="1:3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spans="1:3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spans="1:3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spans="1:3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spans="1:3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spans="1:3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spans="1:3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spans="1:3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spans="1:3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spans="1:3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spans="1:3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spans="1:3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spans="1:3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spans="1:3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spans="1:3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spans="1:3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spans="1:3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spans="1:3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spans="1:3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spans="1:3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spans="1:3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spans="1:3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spans="1:3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spans="1:3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spans="1:3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spans="1:3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spans="1:3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spans="1:3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spans="1:3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spans="1:3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spans="1:3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spans="1:3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spans="1:3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spans="1:3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spans="1:3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spans="1:3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spans="1:3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spans="1:3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spans="1:3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spans="1:3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spans="1:3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spans="1:3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spans="1:3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spans="1:3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spans="1:3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spans="1:3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spans="1:3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spans="1:3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spans="1:3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spans="1:3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spans="1:3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spans="1:3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spans="1:3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spans="1:3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spans="1:3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spans="1:3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spans="1:3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spans="1:3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spans="1:3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spans="1:3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spans="1:3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spans="1:3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spans="1:3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spans="1:3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spans="1:3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spans="1:3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spans="1:3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spans="1:3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spans="1:3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spans="1:3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spans="1:3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spans="1:3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spans="1:3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spans="1:3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spans="1:3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spans="1:3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spans="1:3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spans="1:3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spans="1:3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spans="1:3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spans="1:3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spans="1:3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spans="1:3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spans="1:3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spans="1:3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spans="1:3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spans="1:3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spans="1:3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spans="1:3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spans="1:3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spans="1:3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spans="1:3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spans="1:3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spans="1:3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spans="1:3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spans="1:3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spans="1:3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spans="1:3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spans="1:3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spans="1:3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spans="1:3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spans="1:3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spans="1:3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spans="1:3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spans="1:3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spans="1:3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spans="1:3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spans="1:3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spans="1:3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spans="1:3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spans="1:3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spans="1:3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spans="1:3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spans="1:3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spans="1:3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spans="1:3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spans="1:3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spans="1:3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spans="1:3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spans="1:3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spans="1:3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spans="1:3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spans="1:3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spans="1:3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spans="1:3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spans="1:3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spans="1:3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spans="1:3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spans="1:3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spans="1:3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spans="1:3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spans="1:3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spans="1:3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spans="1:3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spans="1:3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spans="1:3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spans="1:3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spans="1:3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spans="1:3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spans="1:3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spans="1:3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spans="1:3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spans="1:3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spans="1:3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spans="1:3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spans="1:3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spans="1:3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spans="1:3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spans="1:3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spans="1:3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spans="1:3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spans="1:3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spans="1:3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spans="1:3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spans="1:3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spans="1:3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spans="1:3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spans="1:3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spans="1:3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spans="1:3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spans="1:3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spans="1:3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spans="1:3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spans="1:3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spans="1:3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spans="1:3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spans="1:3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spans="1:3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spans="1:3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spans="1:3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spans="1:3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spans="1:3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spans="1:3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spans="1:3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spans="1:3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spans="1:3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spans="1:3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spans="1:3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spans="1:3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spans="1:3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spans="1:3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spans="1:3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spans="1:3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spans="1:3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spans="1:3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spans="1:3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spans="1:3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spans="1:3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spans="1:3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spans="1:3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spans="1:3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spans="1:3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spans="1:3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spans="1:3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spans="1:3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spans="1:3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spans="1:3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spans="1:3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spans="1:3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spans="1:3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spans="1:3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spans="1:3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spans="1:3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spans="1:3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spans="1:3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spans="1:3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spans="1:3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spans="1:3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spans="1:3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spans="1:3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spans="1:3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spans="1:3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spans="1:3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spans="1:3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spans="1:3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spans="1:3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spans="1:3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spans="1:3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spans="1:3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spans="1:3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spans="1:3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spans="1:3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spans="1:3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spans="1:3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spans="1:3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spans="1:3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spans="1:3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spans="1:3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spans="1:3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spans="1:3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spans="1:3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spans="1:3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spans="1:3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spans="1:3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spans="1:3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spans="1:3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spans="1:3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spans="1:3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spans="1:3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spans="1:3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spans="1:3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spans="1:3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spans="1:3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spans="1:3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spans="1:3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spans="1:3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spans="1:3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spans="1:3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spans="1:3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spans="1:3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spans="1:3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spans="1:3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spans="1:3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spans="1:3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spans="1:3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spans="1:3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spans="1:3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spans="1:3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spans="1:3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spans="1:3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spans="1:3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spans="1:3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spans="1:3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spans="1:3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spans="1:3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spans="1:3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spans="1:3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spans="1:3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spans="1:3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spans="1:3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spans="1:3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spans="1:3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spans="1:3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spans="1:3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spans="1:3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spans="1:3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spans="1:3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spans="1:3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spans="1:3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spans="1:3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spans="1:3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spans="1:3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spans="1:3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spans="1:3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spans="1:3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spans="1:3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spans="1:3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spans="1:3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spans="1:3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spans="1:3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spans="1:3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spans="1:3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spans="1:3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spans="1:3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spans="1:3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spans="1:3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spans="1:3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spans="1:3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spans="1:3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spans="1:3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spans="1:3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spans="1:3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spans="1:3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spans="1:3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spans="1:3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spans="1:3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spans="1:3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spans="1:3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spans="1:3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spans="1:3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spans="1:3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spans="1:3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spans="1:3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spans="1:3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spans="1:3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spans="1:3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spans="1:3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spans="1:3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spans="1:3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spans="1:3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spans="1:3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spans="1:3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spans="1:3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spans="1:3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spans="1:3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spans="1:3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spans="1:3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spans="1:3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spans="1:3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spans="1:3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spans="1:3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spans="1:3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spans="1:3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spans="1:3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spans="1:3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spans="1:3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spans="1:3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spans="1:3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spans="1:3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spans="1:3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spans="1:3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spans="1:3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spans="1:3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spans="1:3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spans="1:3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spans="1:3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spans="1:3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spans="1:3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spans="1:3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spans="1:3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spans="1:3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spans="1:3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spans="1:3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spans="1:3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spans="1:3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spans="1:3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spans="1:3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spans="1:3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spans="1:3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spans="1:3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spans="1:3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spans="1:3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spans="1:3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spans="1:3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spans="1:3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spans="1:3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spans="1:3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spans="1:3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spans="1:3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spans="1:3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spans="1:3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spans="1:3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spans="1:3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spans="1:3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spans="1:3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spans="1:3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spans="1:3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spans="1:3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spans="1:3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spans="1:3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spans="1:3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spans="1:3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spans="1:3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spans="1:3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spans="1:3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spans="1:3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spans="1:3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spans="1:3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spans="1:3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spans="1:3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spans="1:3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spans="1:3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spans="1:3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spans="1:3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spans="1:3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spans="1:3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spans="1:3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spans="1:3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spans="1:3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spans="1:3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spans="1:3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spans="1:3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spans="1:3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spans="1:3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spans="1:3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spans="1:3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spans="1:3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spans="1:3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spans="1:3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spans="1:3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spans="1:3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spans="1:3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spans="1:3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spans="1:3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spans="1:3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spans="1:3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spans="1:3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spans="1:3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spans="1:3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spans="1:3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spans="1:3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spans="1:3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spans="1:3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spans="1:3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spans="1:3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spans="1:3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spans="1:3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spans="1:3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spans="1:3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spans="1:3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spans="1:3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spans="1:3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spans="1:3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spans="1:3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spans="1:3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spans="1:3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spans="1:3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spans="1:3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spans="1:3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spans="1:3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spans="1:3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spans="1:3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spans="1:3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spans="1:3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spans="1:3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spans="1:3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spans="1:3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spans="1:3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spans="1:3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spans="1:3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spans="1:3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spans="1:3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spans="1:3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spans="1:3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spans="1:3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spans="1:3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spans="1:3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spans="1:3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spans="1:3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spans="1:3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spans="1:3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spans="1:3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spans="1:3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spans="1:3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spans="1:3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spans="1:3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spans="1:3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spans="1:3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spans="1:3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spans="1:3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spans="1:3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spans="1:3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spans="1:3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spans="1:3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spans="1:3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spans="1:3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spans="1:3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spans="1:3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spans="1:3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spans="1:3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spans="1:3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spans="1:3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spans="1:3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spans="1:3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spans="1:3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spans="1:3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spans="1:3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spans="1:3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spans="1:3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spans="1:3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spans="1:3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spans="1:3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spans="1:3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spans="1:3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spans="1:3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spans="1:3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spans="1:3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spans="1:3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spans="1:3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spans="1:3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spans="1:3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spans="1:3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spans="1:3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spans="1:3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spans="1:3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spans="1:3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spans="1:3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sheetData>
  <sheetProtection algorithmName="SHA-512" hashValue="aH17+uSYjxOcASjcMiykQ278544MDVU+SNyPiwDQy9G4dgMcYx+sGvHFtK050k7cxcNTZhKRjtZJfx4tLkzdgw==" saltValue="fbgWWdt7T7521ExEiR4NlQ==" spinCount="100000" sheet="1" objects="1" scenarios="1" selectLockedCells="1"/>
  <mergeCells count="70">
    <mergeCell ref="C24:G24"/>
    <mergeCell ref="C25:G25"/>
    <mergeCell ref="C26:G26"/>
    <mergeCell ref="K37:P37"/>
    <mergeCell ref="K38:P38"/>
    <mergeCell ref="K31:P31"/>
    <mergeCell ref="K32:P32"/>
    <mergeCell ref="C27:G27"/>
    <mergeCell ref="C28:G28"/>
    <mergeCell ref="C29:G29"/>
    <mergeCell ref="C30:G30"/>
    <mergeCell ref="K30:P30"/>
    <mergeCell ref="C31:G31"/>
    <mergeCell ref="C32:G32"/>
    <mergeCell ref="K28:P28"/>
    <mergeCell ref="K29:P29"/>
    <mergeCell ref="K20:P20"/>
    <mergeCell ref="C20:G20"/>
    <mergeCell ref="C21:G21"/>
    <mergeCell ref="C22:G22"/>
    <mergeCell ref="C23:G23"/>
    <mergeCell ref="K21:P21"/>
    <mergeCell ref="K22:P22"/>
    <mergeCell ref="K23:P23"/>
    <mergeCell ref="C17:G17"/>
    <mergeCell ref="C18:G18"/>
    <mergeCell ref="C19:G19"/>
    <mergeCell ref="K14:P14"/>
    <mergeCell ref="K15:P15"/>
    <mergeCell ref="K16:P16"/>
    <mergeCell ref="K17:P17"/>
    <mergeCell ref="K18:P18"/>
    <mergeCell ref="K19:P19"/>
    <mergeCell ref="K13:P13"/>
    <mergeCell ref="C13:G13"/>
    <mergeCell ref="C14:G14"/>
    <mergeCell ref="C15:G15"/>
    <mergeCell ref="C16:G16"/>
    <mergeCell ref="C10:G10"/>
    <mergeCell ref="K10:P10"/>
    <mergeCell ref="C11:G11"/>
    <mergeCell ref="K11:P11"/>
    <mergeCell ref="C12:G12"/>
    <mergeCell ref="K12:P12"/>
    <mergeCell ref="K7:P9"/>
    <mergeCell ref="H9:J9"/>
    <mergeCell ref="B1:C1"/>
    <mergeCell ref="A2:C2"/>
    <mergeCell ref="D2:M2"/>
    <mergeCell ref="O2:P2"/>
    <mergeCell ref="A3:C3"/>
    <mergeCell ref="D3:L3"/>
    <mergeCell ref="C7:G9"/>
    <mergeCell ref="C36:G36"/>
    <mergeCell ref="C37:G37"/>
    <mergeCell ref="C38:G38"/>
    <mergeCell ref="C39:G39"/>
    <mergeCell ref="K39:P39"/>
    <mergeCell ref="C33:G33"/>
    <mergeCell ref="K33:P33"/>
    <mergeCell ref="C34:G34"/>
    <mergeCell ref="K34:P34"/>
    <mergeCell ref="C35:G35"/>
    <mergeCell ref="K35:P35"/>
    <mergeCell ref="K24:P24"/>
    <mergeCell ref="K25:P25"/>
    <mergeCell ref="K26:P26"/>
    <mergeCell ref="K27:P27"/>
    <mergeCell ref="H42:K42"/>
    <mergeCell ref="K36:P36"/>
  </mergeCells>
  <conditionalFormatting sqref="B1">
    <cfRule type="cellIs" dxfId="111" priority="2" operator="equal">
      <formula>"Terminé"</formula>
    </cfRule>
    <cfRule type="cellIs" dxfId="110" priority="3" operator="equal">
      <formula>"En rédaction"</formula>
    </cfRule>
  </conditionalFormatting>
  <conditionalFormatting sqref="C10:G39">
    <cfRule type="duplicateValues" dxfId="109" priority="1"/>
  </conditionalFormatting>
  <conditionalFormatting sqref="D2:M2 O2:P2 D3:L3 O3 C10:I39 K10:P39 H41:J41">
    <cfRule type="expression" dxfId="108" priority="4">
      <formula>$B$1="Terminé"</formula>
    </cfRule>
  </conditionalFormatting>
  <dataValidations count="2">
    <dataValidation type="list" allowBlank="1" sqref="B1" xr:uid="{00000000-0002-0000-1B00-000000000000}">
      <formula1>"Terminé,En rédaction"</formula1>
    </dataValidation>
    <dataValidation type="list" allowBlank="1" showErrorMessage="1" sqref="C10:C39" xr:uid="{00000000-0002-0000-1B00-000001000000}">
      <formula1>Liste_DépensesCopropriété</formula1>
    </dataValidation>
  </dataValidations>
  <printOptions horizontalCentered="1"/>
  <pageMargins left="0.31496062992125984" right="0.31496062992125984" top="0.59055118110236227" bottom="0.11811023622047245" header="0" footer="0"/>
  <pageSetup scale="56" fitToHeight="0" pageOrder="overThenDown"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D8D8D8"/>
    <outlinePr summaryBelow="0" summaryRight="0"/>
    <pageSetUpPr fitToPage="1"/>
  </sheetPr>
  <dimension ref="A1:Z1014"/>
  <sheetViews>
    <sheetView showGridLines="0" zoomScaleNormal="100" workbookViewId="0">
      <pane xSplit="2" ySplit="1" topLeftCell="C2" activePane="bottomRight" state="frozen"/>
      <selection pane="topRight" activeCell="C1" sqref="C1"/>
      <selection pane="bottomLeft" activeCell="A2" sqref="A2"/>
      <selection pane="bottomRight"/>
    </sheetView>
  </sheetViews>
  <sheetFormatPr baseColWidth="10" defaultColWidth="12.54296875" defaultRowHeight="15" customHeight="1" outlineLevelRow="4" x14ac:dyDescent="0.3"/>
  <cols>
    <col min="1" max="1" width="14.453125" style="582" customWidth="1"/>
    <col min="2" max="2" width="11" style="582" customWidth="1"/>
    <col min="3" max="3" width="53" style="582" customWidth="1"/>
    <col min="4" max="4" width="122" style="582" customWidth="1"/>
    <col min="5" max="5" width="1.26953125" style="582" customWidth="1"/>
    <col min="6" max="8" width="12.54296875" style="582" customWidth="1"/>
    <col min="9" max="9" width="16.81640625" style="582" customWidth="1"/>
    <col min="10" max="12" width="12.54296875" style="582" customWidth="1"/>
    <col min="13" max="16384" width="12.54296875" style="582"/>
  </cols>
  <sheetData>
    <row r="1" spans="1:26" ht="15.75" customHeight="1" x14ac:dyDescent="0.3">
      <c r="A1" s="577" t="s">
        <v>416</v>
      </c>
      <c r="B1" s="578" t="s">
        <v>417</v>
      </c>
      <c r="C1" s="577" t="s">
        <v>418</v>
      </c>
      <c r="D1" s="579" t="s">
        <v>419</v>
      </c>
      <c r="E1" s="580"/>
      <c r="F1" s="581"/>
      <c r="G1" s="581"/>
      <c r="H1" s="581"/>
      <c r="I1" s="581"/>
      <c r="J1" s="581"/>
      <c r="K1" s="581"/>
      <c r="L1" s="581"/>
      <c r="M1" s="581"/>
      <c r="N1" s="581"/>
      <c r="O1" s="581"/>
      <c r="P1" s="581"/>
      <c r="Q1" s="581"/>
      <c r="R1" s="581"/>
      <c r="S1" s="581"/>
      <c r="T1" s="581"/>
      <c r="U1" s="581"/>
      <c r="V1" s="581"/>
      <c r="W1" s="581"/>
      <c r="X1" s="581"/>
      <c r="Y1" s="581"/>
      <c r="Z1" s="581"/>
    </row>
    <row r="2" spans="1:26" ht="14" x14ac:dyDescent="0.3">
      <c r="A2" s="583" t="s">
        <v>420</v>
      </c>
      <c r="B2" s="584">
        <v>10000</v>
      </c>
      <c r="C2" s="585" t="s">
        <v>421</v>
      </c>
      <c r="D2" s="586" t="s">
        <v>422</v>
      </c>
      <c r="E2" s="580"/>
      <c r="F2" s="581"/>
      <c r="G2" s="581"/>
      <c r="H2" s="581"/>
      <c r="I2" s="581"/>
      <c r="J2" s="581"/>
      <c r="K2" s="581"/>
      <c r="L2" s="581"/>
      <c r="M2" s="581"/>
      <c r="N2" s="581"/>
      <c r="O2" s="581"/>
      <c r="P2" s="581"/>
      <c r="Q2" s="581"/>
      <c r="R2" s="581"/>
      <c r="S2" s="581"/>
      <c r="T2" s="581"/>
      <c r="U2" s="581"/>
      <c r="V2" s="581"/>
      <c r="W2" s="581"/>
      <c r="X2" s="581"/>
      <c r="Y2" s="581"/>
      <c r="Z2" s="581"/>
    </row>
    <row r="3" spans="1:26" ht="14" outlineLevel="1" x14ac:dyDescent="0.3">
      <c r="A3" s="583" t="s">
        <v>420</v>
      </c>
      <c r="B3" s="587">
        <v>11000</v>
      </c>
      <c r="C3" s="588" t="s">
        <v>423</v>
      </c>
      <c r="D3" s="589" t="s">
        <v>424</v>
      </c>
      <c r="E3" s="580"/>
      <c r="F3" s="581"/>
      <c r="G3" s="581"/>
      <c r="H3" s="581"/>
      <c r="I3" s="581"/>
      <c r="J3" s="581"/>
      <c r="K3" s="581"/>
      <c r="L3" s="581"/>
      <c r="M3" s="581"/>
      <c r="N3" s="581"/>
      <c r="O3" s="581"/>
      <c r="P3" s="581"/>
      <c r="Q3" s="581"/>
      <c r="R3" s="581"/>
      <c r="S3" s="581"/>
      <c r="T3" s="581"/>
      <c r="U3" s="581"/>
      <c r="V3" s="581"/>
      <c r="W3" s="581"/>
      <c r="X3" s="581"/>
      <c r="Y3" s="581"/>
      <c r="Z3" s="581"/>
    </row>
    <row r="4" spans="1:26" ht="14" outlineLevel="2" x14ac:dyDescent="0.3">
      <c r="A4" s="583" t="s">
        <v>420</v>
      </c>
      <c r="B4" s="590">
        <v>11100</v>
      </c>
      <c r="C4" s="591" t="s">
        <v>425</v>
      </c>
      <c r="D4" s="592" t="s">
        <v>426</v>
      </c>
      <c r="E4" s="580"/>
      <c r="F4" s="581"/>
      <c r="G4" s="581"/>
      <c r="H4" s="581"/>
      <c r="I4" s="581"/>
      <c r="J4" s="581"/>
      <c r="K4" s="581"/>
      <c r="L4" s="581"/>
      <c r="M4" s="581"/>
      <c r="N4" s="581"/>
      <c r="O4" s="581"/>
      <c r="P4" s="581"/>
      <c r="Q4" s="581"/>
      <c r="R4" s="581"/>
      <c r="S4" s="581"/>
      <c r="T4" s="581"/>
      <c r="U4" s="581"/>
      <c r="V4" s="581"/>
      <c r="W4" s="581"/>
      <c r="X4" s="581"/>
      <c r="Y4" s="581"/>
      <c r="Z4" s="581"/>
    </row>
    <row r="5" spans="1:26" ht="14" outlineLevel="3" x14ac:dyDescent="0.3">
      <c r="A5" s="583" t="s">
        <v>420</v>
      </c>
      <c r="B5" s="593">
        <v>11110</v>
      </c>
      <c r="C5" s="594" t="s">
        <v>427</v>
      </c>
      <c r="D5" s="595" t="s">
        <v>428</v>
      </c>
      <c r="E5" s="580"/>
      <c r="F5" s="581"/>
      <c r="G5" s="581"/>
      <c r="H5" s="581"/>
      <c r="I5" s="581"/>
      <c r="J5" s="581"/>
      <c r="K5" s="581"/>
      <c r="L5" s="581"/>
      <c r="M5" s="581"/>
      <c r="N5" s="581"/>
      <c r="O5" s="581"/>
      <c r="P5" s="581"/>
      <c r="Q5" s="581"/>
      <c r="R5" s="581"/>
      <c r="S5" s="581"/>
      <c r="T5" s="581"/>
      <c r="U5" s="581"/>
      <c r="V5" s="581"/>
      <c r="W5" s="581"/>
      <c r="X5" s="581"/>
      <c r="Y5" s="581"/>
      <c r="Z5" s="581"/>
    </row>
    <row r="6" spans="1:26" ht="14" outlineLevel="4" x14ac:dyDescent="0.3">
      <c r="A6" s="583" t="s">
        <v>420</v>
      </c>
      <c r="B6" s="599">
        <v>11111</v>
      </c>
      <c r="C6" s="600" t="s">
        <v>1832</v>
      </c>
      <c r="D6" s="601" t="s">
        <v>1845</v>
      </c>
      <c r="E6" s="580"/>
      <c r="F6" s="581"/>
      <c r="G6" s="581"/>
      <c r="H6" s="581"/>
      <c r="I6" s="581"/>
      <c r="J6" s="581"/>
      <c r="K6" s="581"/>
      <c r="L6" s="581"/>
      <c r="M6" s="581"/>
      <c r="N6" s="581"/>
      <c r="O6" s="581"/>
      <c r="P6" s="581"/>
      <c r="Q6" s="581"/>
      <c r="R6" s="581"/>
      <c r="S6" s="581"/>
      <c r="T6" s="581"/>
      <c r="U6" s="581"/>
      <c r="V6" s="581"/>
      <c r="W6" s="581"/>
      <c r="X6" s="581"/>
      <c r="Y6" s="581"/>
      <c r="Z6" s="581"/>
    </row>
    <row r="7" spans="1:26" ht="14" outlineLevel="4" x14ac:dyDescent="0.3">
      <c r="A7" s="583" t="s">
        <v>420</v>
      </c>
      <c r="B7" s="599">
        <v>11112</v>
      </c>
      <c r="C7" s="600" t="s">
        <v>1833</v>
      </c>
      <c r="D7" s="601" t="s">
        <v>1846</v>
      </c>
      <c r="E7" s="580"/>
      <c r="F7" s="581"/>
      <c r="G7" s="581"/>
      <c r="H7" s="581"/>
      <c r="I7" s="581"/>
      <c r="J7" s="581"/>
      <c r="K7" s="581"/>
      <c r="L7" s="581"/>
      <c r="M7" s="581"/>
      <c r="N7" s="581"/>
      <c r="O7" s="581"/>
      <c r="P7" s="581"/>
      <c r="Q7" s="581"/>
      <c r="R7" s="581"/>
      <c r="S7" s="581"/>
      <c r="T7" s="581"/>
      <c r="U7" s="581"/>
      <c r="V7" s="581"/>
      <c r="W7" s="581"/>
      <c r="X7" s="581"/>
      <c r="Y7" s="581"/>
      <c r="Z7" s="581"/>
    </row>
    <row r="8" spans="1:26" ht="14" outlineLevel="3" x14ac:dyDescent="0.3">
      <c r="A8" s="583" t="s">
        <v>420</v>
      </c>
      <c r="B8" s="593">
        <v>11120</v>
      </c>
      <c r="C8" s="594" t="s">
        <v>429</v>
      </c>
      <c r="D8" s="595" t="s">
        <v>430</v>
      </c>
      <c r="E8" s="580"/>
      <c r="F8" s="581"/>
      <c r="G8" s="581"/>
      <c r="H8" s="581"/>
      <c r="I8" s="581"/>
      <c r="J8" s="581"/>
      <c r="K8" s="581"/>
      <c r="L8" s="581"/>
      <c r="M8" s="581"/>
      <c r="N8" s="581"/>
      <c r="O8" s="581"/>
      <c r="P8" s="581"/>
      <c r="Q8" s="581"/>
      <c r="R8" s="581"/>
      <c r="S8" s="581"/>
      <c r="T8" s="581"/>
      <c r="U8" s="581"/>
      <c r="V8" s="581"/>
      <c r="W8" s="581"/>
      <c r="X8" s="581"/>
      <c r="Y8" s="581"/>
      <c r="Z8" s="581"/>
    </row>
    <row r="9" spans="1:26" ht="14" outlineLevel="2" x14ac:dyDescent="0.3">
      <c r="A9" s="583" t="s">
        <v>420</v>
      </c>
      <c r="B9" s="590">
        <v>11200</v>
      </c>
      <c r="C9" s="591" t="s">
        <v>431</v>
      </c>
      <c r="D9" s="592" t="s">
        <v>432</v>
      </c>
      <c r="E9" s="580"/>
      <c r="F9" s="581"/>
      <c r="G9" s="581"/>
      <c r="H9" s="581"/>
      <c r="I9" s="581"/>
      <c r="J9" s="581"/>
      <c r="K9" s="581"/>
      <c r="L9" s="581"/>
      <c r="M9" s="581"/>
      <c r="N9" s="581"/>
      <c r="O9" s="581"/>
      <c r="P9" s="581"/>
      <c r="Q9" s="581"/>
      <c r="R9" s="581"/>
      <c r="S9" s="581"/>
      <c r="T9" s="581"/>
      <c r="U9" s="581"/>
      <c r="V9" s="581"/>
      <c r="W9" s="581"/>
      <c r="X9" s="581"/>
      <c r="Y9" s="581"/>
      <c r="Z9" s="581"/>
    </row>
    <row r="10" spans="1:26" ht="14" outlineLevel="2" x14ac:dyDescent="0.3">
      <c r="A10" s="583" t="s">
        <v>420</v>
      </c>
      <c r="B10" s="593">
        <v>11210</v>
      </c>
      <c r="C10" s="594" t="s">
        <v>1835</v>
      </c>
      <c r="D10" s="595" t="s">
        <v>1847</v>
      </c>
      <c r="E10" s="580"/>
      <c r="F10" s="581"/>
      <c r="G10" s="581"/>
      <c r="H10" s="581"/>
      <c r="I10" s="581"/>
      <c r="J10" s="581"/>
      <c r="K10" s="581"/>
      <c r="L10" s="581"/>
      <c r="M10" s="581"/>
      <c r="N10" s="581"/>
      <c r="O10" s="581"/>
      <c r="P10" s="581"/>
      <c r="Q10" s="581"/>
      <c r="R10" s="581"/>
      <c r="S10" s="581"/>
      <c r="T10" s="581"/>
      <c r="U10" s="581"/>
      <c r="V10" s="581"/>
      <c r="W10" s="581"/>
      <c r="X10" s="581"/>
      <c r="Y10" s="581"/>
      <c r="Z10" s="581"/>
    </row>
    <row r="11" spans="1:26" ht="14" outlineLevel="2" x14ac:dyDescent="0.3">
      <c r="A11" s="583" t="s">
        <v>420</v>
      </c>
      <c r="B11" s="593">
        <v>11220</v>
      </c>
      <c r="C11" s="594" t="s">
        <v>1836</v>
      </c>
      <c r="D11" s="595" t="s">
        <v>1848</v>
      </c>
      <c r="E11" s="580"/>
      <c r="F11" s="581"/>
      <c r="G11" s="581"/>
      <c r="H11" s="581"/>
      <c r="I11" s="581"/>
      <c r="J11" s="581"/>
      <c r="K11" s="581"/>
      <c r="L11" s="581"/>
      <c r="M11" s="581"/>
      <c r="N11" s="581"/>
      <c r="O11" s="581"/>
      <c r="P11" s="581"/>
      <c r="Q11" s="581"/>
      <c r="R11" s="581"/>
      <c r="S11" s="581"/>
      <c r="T11" s="581"/>
      <c r="U11" s="581"/>
      <c r="V11" s="581"/>
      <c r="W11" s="581"/>
      <c r="X11" s="581"/>
      <c r="Y11" s="581"/>
      <c r="Z11" s="581"/>
    </row>
    <row r="12" spans="1:26" ht="14" outlineLevel="2" x14ac:dyDescent="0.3">
      <c r="A12" s="583" t="s">
        <v>420</v>
      </c>
      <c r="B12" s="590">
        <v>11300</v>
      </c>
      <c r="C12" s="591" t="s">
        <v>433</v>
      </c>
      <c r="D12" s="592" t="s">
        <v>434</v>
      </c>
      <c r="E12" s="580"/>
      <c r="F12" s="581"/>
      <c r="G12" s="581"/>
      <c r="H12" s="581"/>
      <c r="I12" s="581"/>
      <c r="J12" s="581"/>
      <c r="K12" s="581"/>
      <c r="L12" s="581"/>
      <c r="M12" s="581"/>
      <c r="N12" s="581"/>
      <c r="O12" s="581"/>
      <c r="P12" s="581"/>
      <c r="Q12" s="581"/>
      <c r="R12" s="581"/>
      <c r="S12" s="581"/>
      <c r="T12" s="581"/>
      <c r="U12" s="581"/>
      <c r="V12" s="581"/>
      <c r="W12" s="581"/>
      <c r="X12" s="581"/>
      <c r="Y12" s="581"/>
      <c r="Z12" s="581"/>
    </row>
    <row r="13" spans="1:26" ht="14" outlineLevel="3" x14ac:dyDescent="0.3">
      <c r="A13" s="583" t="s">
        <v>420</v>
      </c>
      <c r="B13" s="593">
        <v>11310</v>
      </c>
      <c r="C13" s="594" t="s">
        <v>435</v>
      </c>
      <c r="D13" s="595" t="s">
        <v>436</v>
      </c>
      <c r="E13" s="580"/>
      <c r="F13" s="581"/>
      <c r="G13" s="581"/>
      <c r="H13" s="581"/>
      <c r="I13" s="581"/>
      <c r="J13" s="581"/>
      <c r="K13" s="581"/>
      <c r="L13" s="581"/>
      <c r="M13" s="581"/>
      <c r="N13" s="581"/>
      <c r="O13" s="581"/>
      <c r="P13" s="581"/>
      <c r="Q13" s="581"/>
      <c r="R13" s="581"/>
      <c r="S13" s="581"/>
      <c r="T13" s="581"/>
      <c r="U13" s="581"/>
      <c r="V13" s="581"/>
      <c r="W13" s="581"/>
      <c r="X13" s="581"/>
      <c r="Y13" s="581"/>
      <c r="Z13" s="581"/>
    </row>
    <row r="14" spans="1:26" ht="14" outlineLevel="3" x14ac:dyDescent="0.3">
      <c r="A14" s="583" t="s">
        <v>420</v>
      </c>
      <c r="B14" s="593">
        <v>11315</v>
      </c>
      <c r="C14" s="594" t="s">
        <v>437</v>
      </c>
      <c r="D14" s="595" t="s">
        <v>438</v>
      </c>
      <c r="E14" s="580"/>
      <c r="F14" s="581"/>
      <c r="G14" s="581"/>
      <c r="H14" s="581"/>
      <c r="I14" s="581"/>
      <c r="J14" s="581"/>
      <c r="K14" s="581"/>
      <c r="L14" s="581"/>
      <c r="M14" s="581"/>
      <c r="N14" s="581"/>
      <c r="O14" s="581"/>
      <c r="P14" s="581"/>
      <c r="Q14" s="581"/>
      <c r="R14" s="581"/>
      <c r="S14" s="581"/>
      <c r="T14" s="581"/>
      <c r="U14" s="581"/>
      <c r="V14" s="581"/>
      <c r="W14" s="581"/>
      <c r="X14" s="581"/>
      <c r="Y14" s="581"/>
      <c r="Z14" s="581"/>
    </row>
    <row r="15" spans="1:26" ht="26" outlineLevel="3" x14ac:dyDescent="0.3">
      <c r="A15" s="583" t="s">
        <v>420</v>
      </c>
      <c r="B15" s="593">
        <v>11320</v>
      </c>
      <c r="C15" s="594" t="s">
        <v>439</v>
      </c>
      <c r="D15" s="595" t="s">
        <v>440</v>
      </c>
      <c r="E15" s="580"/>
      <c r="F15" s="581"/>
      <c r="G15" s="581"/>
      <c r="H15" s="581"/>
      <c r="I15" s="581"/>
      <c r="J15" s="581"/>
      <c r="K15" s="581"/>
      <c r="L15" s="581"/>
      <c r="M15" s="581"/>
      <c r="N15" s="581"/>
      <c r="O15" s="581"/>
      <c r="P15" s="581"/>
      <c r="Q15" s="581"/>
      <c r="R15" s="581"/>
      <c r="S15" s="581"/>
      <c r="T15" s="581"/>
      <c r="U15" s="581"/>
      <c r="V15" s="581"/>
      <c r="W15" s="581"/>
      <c r="X15" s="581"/>
      <c r="Y15" s="581"/>
      <c r="Z15" s="581"/>
    </row>
    <row r="16" spans="1:26" ht="14" outlineLevel="3" x14ac:dyDescent="0.3">
      <c r="A16" s="583" t="s">
        <v>420</v>
      </c>
      <c r="B16" s="593">
        <v>11330</v>
      </c>
      <c r="C16" s="594" t="s">
        <v>441</v>
      </c>
      <c r="D16" s="595" t="s">
        <v>442</v>
      </c>
      <c r="E16" s="580"/>
      <c r="F16" s="581"/>
      <c r="G16" s="581"/>
      <c r="H16" s="581"/>
      <c r="I16" s="581"/>
      <c r="J16" s="581"/>
      <c r="K16" s="581"/>
      <c r="L16" s="581"/>
      <c r="M16" s="581"/>
      <c r="N16" s="581"/>
      <c r="O16" s="581"/>
      <c r="P16" s="581"/>
      <c r="Q16" s="581"/>
      <c r="R16" s="581"/>
      <c r="S16" s="581"/>
      <c r="T16" s="581"/>
      <c r="U16" s="581"/>
      <c r="V16" s="581"/>
      <c r="W16" s="581"/>
      <c r="X16" s="581"/>
      <c r="Y16" s="581"/>
      <c r="Z16" s="581"/>
    </row>
    <row r="17" spans="1:26" ht="14" outlineLevel="3" x14ac:dyDescent="0.3">
      <c r="A17" s="583" t="s">
        <v>420</v>
      </c>
      <c r="B17" s="593">
        <v>11340</v>
      </c>
      <c r="C17" s="594" t="s">
        <v>443</v>
      </c>
      <c r="D17" s="595" t="s">
        <v>444</v>
      </c>
      <c r="E17" s="580"/>
      <c r="F17" s="581"/>
      <c r="G17" s="581"/>
      <c r="H17" s="581"/>
      <c r="I17" s="581"/>
      <c r="J17" s="581"/>
      <c r="K17" s="581"/>
      <c r="L17" s="581"/>
      <c r="M17" s="581"/>
      <c r="N17" s="581"/>
      <c r="O17" s="581"/>
      <c r="P17" s="581"/>
      <c r="Q17" s="581"/>
      <c r="R17" s="581"/>
      <c r="S17" s="581"/>
      <c r="T17" s="581"/>
      <c r="U17" s="581"/>
      <c r="V17" s="581"/>
      <c r="W17" s="581"/>
      <c r="X17" s="581"/>
      <c r="Y17" s="581"/>
      <c r="Z17" s="581"/>
    </row>
    <row r="18" spans="1:26" ht="14" outlineLevel="3" x14ac:dyDescent="0.3">
      <c r="A18" s="583" t="s">
        <v>420</v>
      </c>
      <c r="B18" s="593">
        <v>11350</v>
      </c>
      <c r="C18" s="594" t="s">
        <v>445</v>
      </c>
      <c r="D18" s="595" t="s">
        <v>446</v>
      </c>
      <c r="E18" s="580"/>
      <c r="F18" s="581"/>
      <c r="G18" s="581"/>
      <c r="H18" s="581"/>
      <c r="I18" s="581"/>
      <c r="J18" s="581"/>
      <c r="K18" s="581"/>
      <c r="L18" s="581"/>
      <c r="M18" s="581"/>
      <c r="N18" s="581"/>
      <c r="O18" s="581"/>
      <c r="P18" s="581"/>
      <c r="Q18" s="581"/>
      <c r="R18" s="581"/>
      <c r="S18" s="581"/>
      <c r="T18" s="581"/>
      <c r="U18" s="581"/>
      <c r="V18" s="581"/>
      <c r="W18" s="581"/>
      <c r="X18" s="581"/>
      <c r="Y18" s="581"/>
      <c r="Z18" s="581"/>
    </row>
    <row r="19" spans="1:26" ht="14" outlineLevel="3" x14ac:dyDescent="0.3">
      <c r="A19" s="583" t="s">
        <v>420</v>
      </c>
      <c r="B19" s="593">
        <v>11360</v>
      </c>
      <c r="C19" s="594" t="s">
        <v>447</v>
      </c>
      <c r="D19" s="595" t="s">
        <v>448</v>
      </c>
      <c r="E19" s="580"/>
      <c r="F19" s="581"/>
      <c r="G19" s="581"/>
      <c r="H19" s="581"/>
      <c r="I19" s="581"/>
      <c r="J19" s="581"/>
      <c r="K19" s="581"/>
      <c r="L19" s="581"/>
      <c r="M19" s="581"/>
      <c r="N19" s="581"/>
      <c r="O19" s="581"/>
      <c r="P19" s="581"/>
      <c r="Q19" s="581"/>
      <c r="R19" s="581"/>
      <c r="S19" s="581"/>
      <c r="T19" s="581"/>
      <c r="U19" s="581"/>
      <c r="V19" s="581"/>
      <c r="W19" s="581"/>
      <c r="X19" s="581"/>
      <c r="Y19" s="581"/>
      <c r="Z19" s="581"/>
    </row>
    <row r="20" spans="1:26" ht="14" outlineLevel="3" x14ac:dyDescent="0.3">
      <c r="A20" s="583" t="s">
        <v>420</v>
      </c>
      <c r="B20" s="593">
        <v>11370</v>
      </c>
      <c r="C20" s="594" t="s">
        <v>449</v>
      </c>
      <c r="D20" s="595" t="s">
        <v>450</v>
      </c>
      <c r="E20" s="580"/>
      <c r="F20" s="581"/>
      <c r="G20" s="581"/>
      <c r="H20" s="581"/>
      <c r="I20" s="581"/>
      <c r="J20" s="581"/>
      <c r="K20" s="581"/>
      <c r="L20" s="581"/>
      <c r="M20" s="581"/>
      <c r="N20" s="581"/>
      <c r="O20" s="581"/>
      <c r="P20" s="581"/>
      <c r="Q20" s="581"/>
      <c r="R20" s="581"/>
      <c r="S20" s="581"/>
      <c r="T20" s="581"/>
      <c r="U20" s="581"/>
      <c r="V20" s="581"/>
      <c r="W20" s="581"/>
      <c r="X20" s="581"/>
      <c r="Y20" s="581"/>
      <c r="Z20" s="581"/>
    </row>
    <row r="21" spans="1:26" ht="14" outlineLevel="3" x14ac:dyDescent="0.3">
      <c r="A21" s="583" t="s">
        <v>420</v>
      </c>
      <c r="B21" s="593">
        <v>11380</v>
      </c>
      <c r="C21" s="594" t="s">
        <v>451</v>
      </c>
      <c r="D21" s="595" t="s">
        <v>452</v>
      </c>
      <c r="E21" s="580"/>
      <c r="F21" s="581"/>
      <c r="G21" s="581"/>
      <c r="H21" s="581"/>
      <c r="I21" s="581"/>
      <c r="J21" s="581"/>
      <c r="K21" s="581"/>
      <c r="L21" s="581"/>
      <c r="M21" s="581"/>
      <c r="N21" s="581"/>
      <c r="O21" s="581"/>
      <c r="P21" s="581"/>
      <c r="Q21" s="581"/>
      <c r="R21" s="581"/>
      <c r="S21" s="581"/>
      <c r="T21" s="581"/>
      <c r="U21" s="581"/>
      <c r="V21" s="581"/>
      <c r="W21" s="581"/>
      <c r="X21" s="581"/>
      <c r="Y21" s="581"/>
      <c r="Z21" s="581"/>
    </row>
    <row r="22" spans="1:26" ht="14" outlineLevel="3" x14ac:dyDescent="0.3">
      <c r="A22" s="583" t="s">
        <v>420</v>
      </c>
      <c r="B22" s="593">
        <v>11390</v>
      </c>
      <c r="C22" s="594" t="s">
        <v>453</v>
      </c>
      <c r="D22" s="595" t="s">
        <v>454</v>
      </c>
      <c r="E22" s="580"/>
      <c r="F22" s="581"/>
      <c r="G22" s="581"/>
      <c r="H22" s="581"/>
      <c r="I22" s="581"/>
      <c r="J22" s="581"/>
      <c r="K22" s="581"/>
      <c r="L22" s="581"/>
      <c r="M22" s="581"/>
      <c r="N22" s="581"/>
      <c r="O22" s="581"/>
      <c r="P22" s="581"/>
      <c r="Q22" s="581"/>
      <c r="R22" s="581"/>
      <c r="S22" s="581"/>
      <c r="T22" s="581"/>
      <c r="U22" s="581"/>
      <c r="V22" s="581"/>
      <c r="W22" s="581"/>
      <c r="X22" s="581"/>
      <c r="Y22" s="581"/>
      <c r="Z22" s="581"/>
    </row>
    <row r="23" spans="1:26" ht="14" outlineLevel="2" x14ac:dyDescent="0.3">
      <c r="A23" s="583" t="s">
        <v>420</v>
      </c>
      <c r="B23" s="590">
        <v>11400</v>
      </c>
      <c r="C23" s="591" t="s">
        <v>455</v>
      </c>
      <c r="D23" s="592" t="s">
        <v>456</v>
      </c>
      <c r="E23" s="580"/>
      <c r="F23" s="581"/>
      <c r="G23" s="581"/>
      <c r="H23" s="581"/>
      <c r="I23" s="581"/>
      <c r="J23" s="581"/>
      <c r="K23" s="581"/>
      <c r="L23" s="581"/>
      <c r="M23" s="581"/>
      <c r="N23" s="581"/>
      <c r="O23" s="581"/>
      <c r="P23" s="581"/>
      <c r="Q23" s="581"/>
      <c r="R23" s="581"/>
      <c r="S23" s="581"/>
      <c r="T23" s="581"/>
      <c r="U23" s="581"/>
      <c r="V23" s="581"/>
      <c r="W23" s="581"/>
      <c r="X23" s="581"/>
      <c r="Y23" s="581"/>
      <c r="Z23" s="581"/>
    </row>
    <row r="24" spans="1:26" ht="39" outlineLevel="2" x14ac:dyDescent="0.3">
      <c r="A24" s="583" t="s">
        <v>420</v>
      </c>
      <c r="B24" s="590">
        <v>11500</v>
      </c>
      <c r="C24" s="591" t="s">
        <v>457</v>
      </c>
      <c r="D24" s="592" t="s">
        <v>458</v>
      </c>
      <c r="E24" s="580"/>
      <c r="F24" s="581"/>
      <c r="G24" s="581"/>
      <c r="H24" s="581"/>
      <c r="I24" s="581"/>
      <c r="J24" s="581"/>
      <c r="K24" s="581"/>
      <c r="L24" s="581"/>
      <c r="M24" s="581"/>
      <c r="N24" s="581"/>
      <c r="O24" s="581"/>
      <c r="P24" s="581"/>
      <c r="Q24" s="581"/>
      <c r="R24" s="581"/>
      <c r="S24" s="581"/>
      <c r="T24" s="581"/>
      <c r="U24" s="581"/>
      <c r="V24" s="581"/>
      <c r="W24" s="581"/>
      <c r="X24" s="581"/>
      <c r="Y24" s="581"/>
      <c r="Z24" s="581"/>
    </row>
    <row r="25" spans="1:26" ht="14" outlineLevel="3" x14ac:dyDescent="0.3">
      <c r="A25" s="583" t="s">
        <v>420</v>
      </c>
      <c r="B25" s="593">
        <v>11510</v>
      </c>
      <c r="C25" s="594" t="s">
        <v>459</v>
      </c>
      <c r="D25" s="595" t="s">
        <v>460</v>
      </c>
      <c r="E25" s="580"/>
      <c r="F25" s="581"/>
      <c r="G25" s="581"/>
      <c r="H25" s="581"/>
      <c r="I25" s="581"/>
      <c r="J25" s="581"/>
      <c r="K25" s="581"/>
      <c r="L25" s="581"/>
      <c r="M25" s="581"/>
      <c r="N25" s="581"/>
      <c r="O25" s="581"/>
      <c r="P25" s="581"/>
      <c r="Q25" s="581"/>
      <c r="R25" s="581"/>
      <c r="S25" s="581"/>
      <c r="T25" s="581"/>
      <c r="U25" s="581"/>
      <c r="V25" s="581"/>
      <c r="W25" s="581"/>
      <c r="X25" s="581"/>
      <c r="Y25" s="581"/>
      <c r="Z25" s="581"/>
    </row>
    <row r="26" spans="1:26" ht="14" outlineLevel="3" x14ac:dyDescent="0.3">
      <c r="A26" s="583" t="s">
        <v>420</v>
      </c>
      <c r="B26" s="593">
        <v>11520</v>
      </c>
      <c r="C26" s="594" t="s">
        <v>461</v>
      </c>
      <c r="D26" s="595" t="s">
        <v>462</v>
      </c>
      <c r="E26" s="580"/>
      <c r="F26" s="581"/>
      <c r="G26" s="581"/>
      <c r="H26" s="581"/>
      <c r="I26" s="581"/>
      <c r="J26" s="581"/>
      <c r="K26" s="581"/>
      <c r="L26" s="581"/>
      <c r="M26" s="581"/>
      <c r="N26" s="581"/>
      <c r="O26" s="581"/>
      <c r="P26" s="581"/>
      <c r="Q26" s="581"/>
      <c r="R26" s="581"/>
      <c r="S26" s="581"/>
      <c r="T26" s="581"/>
      <c r="U26" s="581"/>
      <c r="V26" s="581"/>
      <c r="W26" s="581"/>
      <c r="X26" s="581"/>
      <c r="Y26" s="581"/>
      <c r="Z26" s="581"/>
    </row>
    <row r="27" spans="1:26" ht="14" outlineLevel="3" x14ac:dyDescent="0.3">
      <c r="A27" s="583" t="s">
        <v>420</v>
      </c>
      <c r="B27" s="593">
        <v>11530</v>
      </c>
      <c r="C27" s="594" t="s">
        <v>463</v>
      </c>
      <c r="D27" s="595" t="s">
        <v>464</v>
      </c>
      <c r="E27" s="580"/>
      <c r="F27" s="581"/>
      <c r="G27" s="581"/>
      <c r="H27" s="581"/>
      <c r="I27" s="581"/>
      <c r="J27" s="581"/>
      <c r="K27" s="581"/>
      <c r="L27" s="581"/>
      <c r="M27" s="581"/>
      <c r="N27" s="581"/>
      <c r="O27" s="581"/>
      <c r="P27" s="581"/>
      <c r="Q27" s="581"/>
      <c r="R27" s="581"/>
      <c r="S27" s="581"/>
      <c r="T27" s="581"/>
      <c r="U27" s="581"/>
      <c r="V27" s="581"/>
      <c r="W27" s="581"/>
      <c r="X27" s="581"/>
      <c r="Y27" s="581"/>
      <c r="Z27" s="581"/>
    </row>
    <row r="28" spans="1:26" ht="14" outlineLevel="3" x14ac:dyDescent="0.3">
      <c r="A28" s="583" t="s">
        <v>420</v>
      </c>
      <c r="B28" s="593">
        <v>11540</v>
      </c>
      <c r="C28" s="594" t="s">
        <v>465</v>
      </c>
      <c r="D28" s="595" t="s">
        <v>466</v>
      </c>
      <c r="E28" s="580"/>
      <c r="F28" s="581"/>
      <c r="G28" s="581"/>
      <c r="H28" s="581"/>
      <c r="I28" s="581"/>
      <c r="J28" s="581"/>
      <c r="K28" s="581"/>
      <c r="L28" s="581"/>
      <c r="M28" s="581"/>
      <c r="N28" s="581"/>
      <c r="O28" s="581"/>
      <c r="P28" s="581"/>
      <c r="Q28" s="581"/>
      <c r="R28" s="581"/>
      <c r="S28" s="581"/>
      <c r="T28" s="581"/>
      <c r="U28" s="581"/>
      <c r="V28" s="581"/>
      <c r="W28" s="581"/>
      <c r="X28" s="581"/>
      <c r="Y28" s="581"/>
      <c r="Z28" s="581"/>
    </row>
    <row r="29" spans="1:26" ht="14" outlineLevel="2" x14ac:dyDescent="0.3">
      <c r="A29" s="583" t="s">
        <v>420</v>
      </c>
      <c r="B29" s="590">
        <v>11600</v>
      </c>
      <c r="C29" s="591" t="s">
        <v>467</v>
      </c>
      <c r="D29" s="592" t="s">
        <v>468</v>
      </c>
      <c r="E29" s="580"/>
      <c r="F29" s="581"/>
      <c r="G29" s="581"/>
      <c r="H29" s="581"/>
      <c r="I29" s="581"/>
      <c r="J29" s="581"/>
      <c r="K29" s="581"/>
      <c r="L29" s="581"/>
      <c r="M29" s="581"/>
      <c r="N29" s="581"/>
      <c r="O29" s="581"/>
      <c r="P29" s="581"/>
      <c r="Q29" s="581"/>
      <c r="R29" s="581"/>
      <c r="S29" s="581"/>
      <c r="T29" s="581"/>
      <c r="U29" s="581"/>
      <c r="V29" s="581"/>
      <c r="W29" s="581"/>
      <c r="X29" s="581"/>
      <c r="Y29" s="581"/>
      <c r="Z29" s="581"/>
    </row>
    <row r="30" spans="1:26" ht="14" outlineLevel="2" x14ac:dyDescent="0.3">
      <c r="A30" s="583" t="s">
        <v>420</v>
      </c>
      <c r="B30" s="590">
        <v>11700</v>
      </c>
      <c r="C30" s="591" t="s">
        <v>469</v>
      </c>
      <c r="D30" s="592" t="s">
        <v>470</v>
      </c>
      <c r="E30" s="580"/>
      <c r="F30" s="581"/>
      <c r="G30" s="581"/>
      <c r="H30" s="581"/>
      <c r="I30" s="581"/>
      <c r="J30" s="581"/>
      <c r="K30" s="581"/>
      <c r="L30" s="581"/>
      <c r="M30" s="581"/>
      <c r="N30" s="581"/>
      <c r="O30" s="581"/>
      <c r="P30" s="581"/>
      <c r="Q30" s="581"/>
      <c r="R30" s="581"/>
      <c r="S30" s="581"/>
      <c r="T30" s="581"/>
      <c r="U30" s="581"/>
      <c r="V30" s="581"/>
      <c r="W30" s="581"/>
      <c r="X30" s="581"/>
      <c r="Y30" s="581"/>
      <c r="Z30" s="581"/>
    </row>
    <row r="31" spans="1:26" ht="14" outlineLevel="2" x14ac:dyDescent="0.3">
      <c r="A31" s="583" t="s">
        <v>420</v>
      </c>
      <c r="B31" s="590">
        <v>11800</v>
      </c>
      <c r="C31" s="591" t="s">
        <v>471</v>
      </c>
      <c r="D31" s="592" t="s">
        <v>472</v>
      </c>
      <c r="E31" s="580"/>
      <c r="F31" s="581"/>
      <c r="G31" s="581"/>
      <c r="H31" s="581"/>
      <c r="I31" s="581"/>
      <c r="J31" s="581"/>
      <c r="K31" s="581"/>
      <c r="L31" s="581"/>
      <c r="M31" s="581"/>
      <c r="N31" s="581"/>
      <c r="O31" s="581"/>
      <c r="P31" s="581"/>
      <c r="Q31" s="581"/>
      <c r="R31" s="581"/>
      <c r="S31" s="581"/>
      <c r="T31" s="581"/>
      <c r="U31" s="581"/>
      <c r="V31" s="581"/>
      <c r="W31" s="581"/>
      <c r="X31" s="581"/>
      <c r="Y31" s="581"/>
      <c r="Z31" s="581"/>
    </row>
    <row r="32" spans="1:26" ht="14" outlineLevel="2" x14ac:dyDescent="0.3">
      <c r="A32" s="583" t="s">
        <v>420</v>
      </c>
      <c r="B32" s="590">
        <v>11900</v>
      </c>
      <c r="C32" s="591" t="s">
        <v>473</v>
      </c>
      <c r="D32" s="592" t="s">
        <v>474</v>
      </c>
      <c r="E32" s="580"/>
      <c r="F32" s="581"/>
      <c r="G32" s="581"/>
      <c r="H32" s="581"/>
      <c r="I32" s="581"/>
      <c r="J32" s="581"/>
      <c r="K32" s="581"/>
      <c r="L32" s="581"/>
      <c r="M32" s="581"/>
      <c r="N32" s="581"/>
      <c r="O32" s="581"/>
      <c r="P32" s="581"/>
      <c r="Q32" s="581"/>
      <c r="R32" s="581"/>
      <c r="S32" s="581"/>
      <c r="T32" s="581"/>
      <c r="U32" s="581"/>
      <c r="V32" s="581"/>
      <c r="W32" s="581"/>
      <c r="X32" s="581"/>
      <c r="Y32" s="581"/>
      <c r="Z32" s="581"/>
    </row>
    <row r="33" spans="1:26" ht="26" outlineLevel="1" x14ac:dyDescent="0.3">
      <c r="A33" s="583" t="s">
        <v>420</v>
      </c>
      <c r="B33" s="587">
        <v>12000</v>
      </c>
      <c r="C33" s="588" t="s">
        <v>475</v>
      </c>
      <c r="D33" s="589" t="s">
        <v>476</v>
      </c>
      <c r="E33" s="580"/>
      <c r="F33" s="581"/>
      <c r="G33" s="581"/>
      <c r="H33" s="581"/>
      <c r="I33" s="581"/>
      <c r="J33" s="581"/>
      <c r="K33" s="581"/>
      <c r="L33" s="581"/>
      <c r="M33" s="581"/>
      <c r="N33" s="581"/>
      <c r="O33" s="581"/>
      <c r="P33" s="581"/>
      <c r="Q33" s="581"/>
      <c r="R33" s="581"/>
      <c r="S33" s="581"/>
      <c r="T33" s="581"/>
      <c r="U33" s="581"/>
      <c r="V33" s="581"/>
      <c r="W33" s="581"/>
      <c r="X33" s="581"/>
      <c r="Y33" s="581"/>
      <c r="Z33" s="581"/>
    </row>
    <row r="34" spans="1:26" ht="39" outlineLevel="2" x14ac:dyDescent="0.3">
      <c r="A34" s="583" t="s">
        <v>420</v>
      </c>
      <c r="B34" s="590">
        <v>12100</v>
      </c>
      <c r="C34" s="591" t="s">
        <v>477</v>
      </c>
      <c r="D34" s="592" t="s">
        <v>478</v>
      </c>
      <c r="E34" s="580"/>
      <c r="F34" s="581"/>
      <c r="G34" s="581"/>
      <c r="H34" s="581"/>
      <c r="I34" s="581"/>
      <c r="J34" s="581"/>
      <c r="K34" s="581"/>
      <c r="L34" s="581"/>
      <c r="M34" s="581"/>
      <c r="N34" s="581"/>
      <c r="O34" s="581"/>
      <c r="P34" s="581"/>
      <c r="Q34" s="581"/>
      <c r="R34" s="581"/>
      <c r="S34" s="581"/>
      <c r="T34" s="581"/>
      <c r="U34" s="581"/>
      <c r="V34" s="581"/>
      <c r="W34" s="581"/>
      <c r="X34" s="581"/>
      <c r="Y34" s="581"/>
      <c r="Z34" s="581"/>
    </row>
    <row r="35" spans="1:26" ht="39" outlineLevel="3" x14ac:dyDescent="0.3">
      <c r="A35" s="583" t="s">
        <v>420</v>
      </c>
      <c r="B35" s="1612">
        <v>12110</v>
      </c>
      <c r="C35" s="1613" t="s">
        <v>1270</v>
      </c>
      <c r="D35" s="595" t="s">
        <v>479</v>
      </c>
      <c r="E35" s="580"/>
      <c r="F35" s="581"/>
      <c r="G35" s="581"/>
      <c r="H35" s="581"/>
      <c r="I35" s="581"/>
      <c r="J35" s="581"/>
      <c r="K35" s="581"/>
      <c r="L35" s="581"/>
      <c r="M35" s="581"/>
      <c r="N35" s="581"/>
      <c r="O35" s="581"/>
      <c r="P35" s="581"/>
      <c r="Q35" s="581"/>
      <c r="R35" s="581"/>
      <c r="S35" s="581"/>
      <c r="T35" s="581"/>
      <c r="U35" s="581"/>
      <c r="V35" s="581"/>
      <c r="W35" s="581"/>
      <c r="X35" s="581"/>
      <c r="Y35" s="581"/>
      <c r="Z35" s="581"/>
    </row>
    <row r="36" spans="1:26" ht="26" outlineLevel="3" x14ac:dyDescent="0.3">
      <c r="A36" s="583" t="s">
        <v>420</v>
      </c>
      <c r="B36" s="1612">
        <v>12115</v>
      </c>
      <c r="C36" s="1613" t="s">
        <v>491</v>
      </c>
      <c r="D36" s="595" t="s">
        <v>492</v>
      </c>
      <c r="E36" s="580"/>
      <c r="F36" s="581"/>
      <c r="G36" s="581"/>
      <c r="H36" s="581"/>
      <c r="I36" s="581"/>
      <c r="J36" s="581"/>
      <c r="K36" s="581"/>
      <c r="L36" s="581"/>
      <c r="M36" s="581"/>
      <c r="N36" s="581"/>
      <c r="O36" s="581"/>
      <c r="P36" s="581"/>
      <c r="Q36" s="581"/>
      <c r="R36" s="581"/>
      <c r="S36" s="581"/>
      <c r="T36" s="581"/>
      <c r="U36" s="581"/>
      <c r="V36" s="581"/>
      <c r="W36" s="581"/>
      <c r="X36" s="581"/>
      <c r="Y36" s="581"/>
      <c r="Z36" s="581"/>
    </row>
    <row r="37" spans="1:26" ht="14" outlineLevel="3" x14ac:dyDescent="0.3">
      <c r="A37" s="583" t="s">
        <v>420</v>
      </c>
      <c r="B37" s="1612">
        <v>12120</v>
      </c>
      <c r="C37" s="1613" t="s">
        <v>486</v>
      </c>
      <c r="D37" s="595" t="s">
        <v>480</v>
      </c>
      <c r="E37" s="580"/>
      <c r="F37" s="581"/>
      <c r="G37" s="581"/>
      <c r="H37" s="581"/>
      <c r="I37" s="581"/>
      <c r="J37" s="581"/>
      <c r="K37" s="581"/>
      <c r="L37" s="581"/>
      <c r="M37" s="581"/>
      <c r="N37" s="581"/>
      <c r="O37" s="581"/>
      <c r="P37" s="581"/>
      <c r="Q37" s="581"/>
      <c r="R37" s="581"/>
      <c r="S37" s="581"/>
      <c r="T37" s="581"/>
      <c r="U37" s="581"/>
      <c r="V37" s="581"/>
      <c r="W37" s="581"/>
      <c r="X37" s="581"/>
      <c r="Y37" s="581"/>
      <c r="Z37" s="581"/>
    </row>
    <row r="38" spans="1:26" ht="14" outlineLevel="3" x14ac:dyDescent="0.3">
      <c r="A38" s="583" t="s">
        <v>420</v>
      </c>
      <c r="B38" s="1612">
        <v>12130</v>
      </c>
      <c r="C38" s="1613" t="s">
        <v>1868</v>
      </c>
      <c r="D38" s="595" t="s">
        <v>488</v>
      </c>
      <c r="E38" s="580"/>
      <c r="F38" s="581"/>
      <c r="G38" s="581"/>
      <c r="H38" s="581"/>
      <c r="I38" s="581"/>
      <c r="J38" s="581"/>
      <c r="K38" s="581"/>
      <c r="L38" s="581"/>
      <c r="M38" s="581"/>
      <c r="N38" s="581"/>
      <c r="O38" s="581"/>
      <c r="P38" s="581"/>
      <c r="Q38" s="581"/>
      <c r="R38" s="581"/>
      <c r="S38" s="581"/>
      <c r="T38" s="581"/>
      <c r="U38" s="581"/>
      <c r="V38" s="581"/>
      <c r="W38" s="581"/>
      <c r="X38" s="581"/>
      <c r="Y38" s="581"/>
      <c r="Z38" s="581"/>
    </row>
    <row r="39" spans="1:26" ht="14" outlineLevel="3" x14ac:dyDescent="0.3">
      <c r="A39" s="583" t="s">
        <v>420</v>
      </c>
      <c r="B39" s="1612">
        <v>12140</v>
      </c>
      <c r="C39" s="1613" t="s">
        <v>489</v>
      </c>
      <c r="D39" s="595" t="s">
        <v>490</v>
      </c>
      <c r="E39" s="580"/>
      <c r="F39" s="581"/>
      <c r="G39" s="581"/>
      <c r="H39" s="581"/>
      <c r="I39" s="581"/>
      <c r="J39" s="581"/>
      <c r="K39" s="581"/>
      <c r="L39" s="581"/>
      <c r="M39" s="581"/>
      <c r="N39" s="581"/>
      <c r="O39" s="581"/>
      <c r="P39" s="581"/>
      <c r="Q39" s="581"/>
      <c r="R39" s="581"/>
      <c r="S39" s="581"/>
      <c r="T39" s="581"/>
      <c r="U39" s="581"/>
      <c r="V39" s="581"/>
      <c r="W39" s="581"/>
      <c r="X39" s="581"/>
      <c r="Y39" s="581"/>
      <c r="Z39" s="581"/>
    </row>
    <row r="40" spans="1:26" ht="14" outlineLevel="3" x14ac:dyDescent="0.3">
      <c r="A40" s="583" t="s">
        <v>420</v>
      </c>
      <c r="B40" s="1612">
        <v>12150</v>
      </c>
      <c r="C40" s="1613" t="s">
        <v>1272</v>
      </c>
      <c r="D40" s="595" t="s">
        <v>481</v>
      </c>
      <c r="E40" s="580"/>
      <c r="F40" s="581"/>
      <c r="G40" s="581"/>
      <c r="H40" s="581"/>
      <c r="I40" s="581"/>
      <c r="J40" s="581"/>
      <c r="K40" s="581"/>
      <c r="L40" s="581"/>
      <c r="M40" s="581"/>
      <c r="N40" s="581"/>
      <c r="O40" s="581"/>
      <c r="P40" s="581"/>
      <c r="Q40" s="581"/>
      <c r="R40" s="581"/>
      <c r="S40" s="581"/>
      <c r="T40" s="581"/>
      <c r="U40" s="581"/>
      <c r="V40" s="581"/>
      <c r="W40" s="581"/>
      <c r="X40" s="581"/>
      <c r="Y40" s="581"/>
      <c r="Z40" s="581"/>
    </row>
    <row r="41" spans="1:26" ht="14" outlineLevel="3" x14ac:dyDescent="0.3">
      <c r="A41" s="583" t="s">
        <v>420</v>
      </c>
      <c r="B41" s="1612">
        <v>12155</v>
      </c>
      <c r="C41" s="1613" t="s">
        <v>1273</v>
      </c>
      <c r="D41" s="595" t="s">
        <v>482</v>
      </c>
      <c r="E41" s="580"/>
      <c r="F41" s="581"/>
      <c r="G41" s="581"/>
      <c r="H41" s="581"/>
      <c r="I41" s="581"/>
      <c r="J41" s="581"/>
      <c r="K41" s="581"/>
      <c r="L41" s="581"/>
      <c r="M41" s="581"/>
      <c r="N41" s="581"/>
      <c r="O41" s="581"/>
      <c r="P41" s="581"/>
      <c r="Q41" s="581"/>
      <c r="R41" s="581"/>
      <c r="S41" s="581"/>
      <c r="T41" s="581"/>
      <c r="U41" s="581"/>
      <c r="V41" s="581"/>
      <c r="W41" s="581"/>
      <c r="X41" s="581"/>
      <c r="Y41" s="581"/>
      <c r="Z41" s="581"/>
    </row>
    <row r="42" spans="1:26" ht="14.5" customHeight="1" outlineLevel="3" x14ac:dyDescent="0.3">
      <c r="A42" s="583" t="s">
        <v>420</v>
      </c>
      <c r="B42" s="1612">
        <v>12160</v>
      </c>
      <c r="C42" s="1613" t="s">
        <v>1274</v>
      </c>
      <c r="D42" s="595" t="s">
        <v>1869</v>
      </c>
      <c r="E42" s="580"/>
      <c r="F42" s="581"/>
      <c r="G42" s="581"/>
      <c r="H42" s="581"/>
      <c r="I42" s="581"/>
      <c r="J42" s="581"/>
      <c r="K42" s="581"/>
      <c r="L42" s="581"/>
      <c r="M42" s="581"/>
      <c r="N42" s="581"/>
      <c r="O42" s="581"/>
      <c r="P42" s="581"/>
      <c r="Q42" s="581"/>
      <c r="R42" s="581"/>
      <c r="S42" s="581"/>
      <c r="T42" s="581"/>
      <c r="U42" s="581"/>
      <c r="V42" s="581"/>
      <c r="W42" s="581"/>
      <c r="X42" s="581"/>
      <c r="Y42" s="581"/>
      <c r="Z42" s="581"/>
    </row>
    <row r="43" spans="1:26" ht="26" outlineLevel="3" x14ac:dyDescent="0.3">
      <c r="A43" s="583" t="s">
        <v>420</v>
      </c>
      <c r="B43" s="1612">
        <v>12165</v>
      </c>
      <c r="C43" s="1613" t="s">
        <v>1380</v>
      </c>
      <c r="D43" s="595" t="s">
        <v>483</v>
      </c>
      <c r="E43" s="580"/>
      <c r="F43" s="581"/>
      <c r="G43" s="581"/>
      <c r="H43" s="581"/>
      <c r="I43" s="581"/>
      <c r="J43" s="581"/>
      <c r="K43" s="581"/>
      <c r="L43" s="581"/>
      <c r="M43" s="581"/>
      <c r="N43" s="581"/>
      <c r="O43" s="581"/>
      <c r="P43" s="581"/>
      <c r="Q43" s="581"/>
      <c r="R43" s="581"/>
      <c r="S43" s="581"/>
      <c r="T43" s="581"/>
      <c r="U43" s="581"/>
      <c r="V43" s="581"/>
      <c r="W43" s="581"/>
      <c r="X43" s="581"/>
      <c r="Y43" s="581"/>
      <c r="Z43" s="581"/>
    </row>
    <row r="44" spans="1:26" ht="14" outlineLevel="3" x14ac:dyDescent="0.3">
      <c r="A44" s="583" t="s">
        <v>420</v>
      </c>
      <c r="B44" s="1612">
        <v>12170</v>
      </c>
      <c r="C44" s="1613" t="s">
        <v>1276</v>
      </c>
      <c r="D44" s="595" t="s">
        <v>484</v>
      </c>
      <c r="E44" s="580"/>
      <c r="F44" s="581"/>
      <c r="G44" s="581"/>
      <c r="H44" s="581"/>
      <c r="I44" s="581"/>
      <c r="J44" s="581"/>
      <c r="K44" s="581"/>
      <c r="L44" s="581"/>
      <c r="M44" s="581"/>
      <c r="N44" s="581"/>
      <c r="O44" s="581"/>
      <c r="P44" s="581"/>
      <c r="Q44" s="581"/>
      <c r="R44" s="581"/>
      <c r="S44" s="581"/>
      <c r="T44" s="581"/>
      <c r="U44" s="581"/>
      <c r="V44" s="581"/>
      <c r="W44" s="581"/>
      <c r="X44" s="581"/>
      <c r="Y44" s="581"/>
      <c r="Z44" s="581"/>
    </row>
    <row r="45" spans="1:26" ht="14" outlineLevel="3" x14ac:dyDescent="0.3">
      <c r="A45" s="583" t="s">
        <v>420</v>
      </c>
      <c r="B45" s="1612">
        <v>12180</v>
      </c>
      <c r="C45" s="1613" t="s">
        <v>1277</v>
      </c>
      <c r="D45" s="595" t="s">
        <v>485</v>
      </c>
      <c r="E45" s="580"/>
      <c r="F45" s="581"/>
      <c r="G45" s="581"/>
      <c r="H45" s="581"/>
      <c r="I45" s="581"/>
      <c r="J45" s="581"/>
      <c r="K45" s="581"/>
      <c r="L45" s="581"/>
      <c r="M45" s="581"/>
      <c r="N45" s="581"/>
      <c r="O45" s="581"/>
      <c r="P45" s="581"/>
      <c r="Q45" s="581"/>
      <c r="R45" s="581"/>
      <c r="S45" s="581"/>
      <c r="T45" s="581"/>
      <c r="U45" s="581"/>
      <c r="V45" s="581"/>
      <c r="W45" s="581"/>
      <c r="X45" s="581"/>
      <c r="Y45" s="581"/>
      <c r="Z45" s="581"/>
    </row>
    <row r="46" spans="1:26" ht="14.5" customHeight="1" outlineLevel="3" x14ac:dyDescent="0.3">
      <c r="A46" s="583" t="s">
        <v>420</v>
      </c>
      <c r="B46" s="1612">
        <v>12190</v>
      </c>
      <c r="C46" s="1613" t="s">
        <v>1278</v>
      </c>
      <c r="D46" s="595" t="s">
        <v>1870</v>
      </c>
      <c r="E46" s="580"/>
      <c r="F46" s="581"/>
      <c r="G46" s="581"/>
      <c r="H46" s="581"/>
      <c r="I46" s="581"/>
      <c r="J46" s="581"/>
      <c r="K46" s="581"/>
      <c r="L46" s="581"/>
      <c r="M46" s="581"/>
      <c r="N46" s="581"/>
      <c r="O46" s="581"/>
      <c r="P46" s="581"/>
      <c r="Q46" s="581"/>
      <c r="R46" s="581"/>
      <c r="S46" s="581"/>
      <c r="T46" s="581"/>
      <c r="U46" s="581"/>
      <c r="V46" s="581"/>
      <c r="W46" s="581"/>
      <c r="X46" s="581"/>
      <c r="Y46" s="581"/>
      <c r="Z46" s="581"/>
    </row>
    <row r="47" spans="1:26" ht="14" outlineLevel="3" x14ac:dyDescent="0.3">
      <c r="A47" s="583" t="s">
        <v>420</v>
      </c>
      <c r="B47" s="593"/>
      <c r="C47" s="596"/>
      <c r="D47" s="595"/>
      <c r="E47" s="580"/>
      <c r="F47" s="581"/>
      <c r="G47" s="581"/>
      <c r="H47" s="581"/>
      <c r="I47" s="581"/>
      <c r="J47" s="581"/>
      <c r="K47" s="581"/>
      <c r="L47" s="581"/>
      <c r="M47" s="581"/>
      <c r="N47" s="581"/>
      <c r="O47" s="581"/>
      <c r="P47" s="581"/>
      <c r="Q47" s="581"/>
      <c r="R47" s="581"/>
      <c r="S47" s="581"/>
      <c r="T47" s="581"/>
      <c r="U47" s="581"/>
      <c r="V47" s="581"/>
      <c r="W47" s="581"/>
      <c r="X47" s="581"/>
      <c r="Y47" s="581"/>
      <c r="Z47" s="581"/>
    </row>
    <row r="48" spans="1:26" ht="26" outlineLevel="2" x14ac:dyDescent="0.3">
      <c r="A48" s="583" t="s">
        <v>420</v>
      </c>
      <c r="B48" s="590">
        <v>12200</v>
      </c>
      <c r="C48" s="591" t="s">
        <v>493</v>
      </c>
      <c r="D48" s="592" t="s">
        <v>494</v>
      </c>
      <c r="E48" s="580"/>
      <c r="F48" s="581"/>
      <c r="G48" s="581"/>
      <c r="H48" s="581"/>
      <c r="I48" s="581"/>
      <c r="J48" s="581"/>
      <c r="K48" s="581"/>
      <c r="L48" s="581"/>
      <c r="M48" s="581"/>
      <c r="N48" s="581"/>
      <c r="O48" s="581"/>
      <c r="P48" s="581"/>
      <c r="Q48" s="581"/>
      <c r="R48" s="581"/>
      <c r="S48" s="581"/>
      <c r="T48" s="581"/>
      <c r="U48" s="581"/>
      <c r="V48" s="581"/>
      <c r="W48" s="581"/>
      <c r="X48" s="581"/>
      <c r="Y48" s="581"/>
      <c r="Z48" s="581"/>
    </row>
    <row r="49" spans="1:26" ht="14" outlineLevel="3" x14ac:dyDescent="0.3">
      <c r="A49" s="583" t="s">
        <v>420</v>
      </c>
      <c r="B49" s="593">
        <v>12210</v>
      </c>
      <c r="C49" s="594" t="s">
        <v>495</v>
      </c>
      <c r="D49" s="595" t="s">
        <v>496</v>
      </c>
      <c r="E49" s="580"/>
      <c r="F49" s="581"/>
      <c r="G49" s="581"/>
      <c r="H49" s="581"/>
      <c r="I49" s="581"/>
      <c r="J49" s="581"/>
      <c r="K49" s="581"/>
      <c r="L49" s="581"/>
      <c r="M49" s="581"/>
      <c r="N49" s="581"/>
      <c r="O49" s="581"/>
      <c r="P49" s="581"/>
      <c r="Q49" s="581"/>
      <c r="R49" s="581"/>
      <c r="S49" s="581"/>
      <c r="T49" s="581"/>
      <c r="U49" s="581"/>
      <c r="V49" s="581"/>
      <c r="W49" s="581"/>
      <c r="X49" s="581"/>
      <c r="Y49" s="581"/>
      <c r="Z49" s="581"/>
    </row>
    <row r="50" spans="1:26" ht="26" outlineLevel="3" x14ac:dyDescent="0.3">
      <c r="A50" s="583" t="s">
        <v>420</v>
      </c>
      <c r="B50" s="593">
        <v>12220</v>
      </c>
      <c r="C50" s="594" t="s">
        <v>497</v>
      </c>
      <c r="D50" s="595" t="s">
        <v>498</v>
      </c>
      <c r="E50" s="580"/>
      <c r="F50" s="581"/>
      <c r="G50" s="581"/>
      <c r="H50" s="581"/>
      <c r="I50" s="581"/>
      <c r="J50" s="581"/>
      <c r="K50" s="581"/>
      <c r="L50" s="581"/>
      <c r="M50" s="581"/>
      <c r="N50" s="581"/>
      <c r="O50" s="581"/>
      <c r="P50" s="581"/>
      <c r="Q50" s="581"/>
      <c r="R50" s="581"/>
      <c r="S50" s="581"/>
      <c r="T50" s="581"/>
      <c r="U50" s="581"/>
      <c r="V50" s="581"/>
      <c r="W50" s="581"/>
      <c r="X50" s="581"/>
      <c r="Y50" s="581"/>
      <c r="Z50" s="581"/>
    </row>
    <row r="51" spans="1:26" ht="14" outlineLevel="2" x14ac:dyDescent="0.3">
      <c r="A51" s="583" t="s">
        <v>420</v>
      </c>
      <c r="B51" s="590">
        <v>12300</v>
      </c>
      <c r="C51" s="591" t="s">
        <v>499</v>
      </c>
      <c r="D51" s="592" t="s">
        <v>500</v>
      </c>
      <c r="E51" s="580"/>
      <c r="F51" s="581"/>
      <c r="G51" s="581"/>
      <c r="H51" s="581"/>
      <c r="I51" s="581"/>
      <c r="J51" s="581"/>
      <c r="K51" s="581"/>
      <c r="L51" s="581"/>
      <c r="M51" s="581"/>
      <c r="N51" s="581"/>
      <c r="O51" s="581"/>
      <c r="P51" s="581"/>
      <c r="Q51" s="581"/>
      <c r="R51" s="581"/>
      <c r="S51" s="581"/>
      <c r="T51" s="581"/>
      <c r="U51" s="581"/>
      <c r="V51" s="581"/>
      <c r="W51" s="581"/>
      <c r="X51" s="581"/>
      <c r="Y51" s="581"/>
      <c r="Z51" s="581"/>
    </row>
    <row r="52" spans="1:26" ht="14" outlineLevel="2" x14ac:dyDescent="0.3">
      <c r="A52" s="583" t="s">
        <v>420</v>
      </c>
      <c r="B52" s="590">
        <v>12400</v>
      </c>
      <c r="C52" s="591" t="s">
        <v>501</v>
      </c>
      <c r="D52" s="592" t="s">
        <v>502</v>
      </c>
      <c r="E52" s="580"/>
      <c r="F52" s="581"/>
      <c r="G52" s="581"/>
      <c r="H52" s="581"/>
      <c r="I52" s="581"/>
      <c r="J52" s="581"/>
      <c r="K52" s="581"/>
      <c r="L52" s="581"/>
      <c r="M52" s="581"/>
      <c r="N52" s="581"/>
      <c r="O52" s="581"/>
      <c r="P52" s="581"/>
      <c r="Q52" s="581"/>
      <c r="R52" s="581"/>
      <c r="S52" s="581"/>
      <c r="T52" s="581"/>
      <c r="U52" s="581"/>
      <c r="V52" s="581"/>
      <c r="W52" s="581"/>
      <c r="X52" s="581"/>
      <c r="Y52" s="581"/>
      <c r="Z52" s="581"/>
    </row>
    <row r="53" spans="1:26" ht="14" outlineLevel="2" x14ac:dyDescent="0.3">
      <c r="A53" s="583" t="s">
        <v>420</v>
      </c>
      <c r="B53" s="590">
        <v>12500</v>
      </c>
      <c r="C53" s="591" t="s">
        <v>503</v>
      </c>
      <c r="D53" s="592" t="s">
        <v>504</v>
      </c>
      <c r="E53" s="580"/>
      <c r="F53" s="581"/>
      <c r="G53" s="581"/>
      <c r="H53" s="581"/>
      <c r="I53" s="581"/>
      <c r="J53" s="581"/>
      <c r="K53" s="581"/>
      <c r="L53" s="581"/>
      <c r="M53" s="581"/>
      <c r="N53" s="581"/>
      <c r="O53" s="581"/>
      <c r="P53" s="581"/>
      <c r="Q53" s="581"/>
      <c r="R53" s="581"/>
      <c r="S53" s="581"/>
      <c r="T53" s="581"/>
      <c r="U53" s="581"/>
      <c r="V53" s="581"/>
      <c r="W53" s="581"/>
      <c r="X53" s="581"/>
      <c r="Y53" s="581"/>
      <c r="Z53" s="581"/>
    </row>
    <row r="54" spans="1:26" ht="104" outlineLevel="2" x14ac:dyDescent="0.3">
      <c r="A54" s="583" t="s">
        <v>420</v>
      </c>
      <c r="B54" s="590">
        <v>12600</v>
      </c>
      <c r="C54" s="591" t="s">
        <v>505</v>
      </c>
      <c r="D54" s="592" t="s">
        <v>506</v>
      </c>
      <c r="E54" s="580"/>
      <c r="F54" s="581"/>
      <c r="G54" s="581"/>
      <c r="H54" s="581"/>
      <c r="I54" s="581"/>
      <c r="J54" s="581"/>
      <c r="K54" s="581"/>
      <c r="L54" s="581"/>
      <c r="M54" s="581"/>
      <c r="N54" s="581"/>
      <c r="O54" s="581"/>
      <c r="P54" s="581"/>
      <c r="Q54" s="581"/>
      <c r="R54" s="581"/>
      <c r="S54" s="581"/>
      <c r="T54" s="581"/>
      <c r="U54" s="581"/>
      <c r="V54" s="581"/>
      <c r="W54" s="581"/>
      <c r="X54" s="581"/>
      <c r="Y54" s="581"/>
      <c r="Z54" s="581"/>
    </row>
    <row r="55" spans="1:26" ht="14" outlineLevel="3" x14ac:dyDescent="0.3">
      <c r="A55" s="583" t="s">
        <v>420</v>
      </c>
      <c r="B55" s="597">
        <v>12610</v>
      </c>
      <c r="C55" s="598" t="s">
        <v>507</v>
      </c>
      <c r="D55" s="595" t="s">
        <v>508</v>
      </c>
      <c r="E55" s="580"/>
      <c r="F55" s="581"/>
      <c r="G55" s="581"/>
      <c r="H55" s="581"/>
      <c r="I55" s="581"/>
      <c r="J55" s="581"/>
      <c r="K55" s="581"/>
      <c r="L55" s="581"/>
      <c r="M55" s="581"/>
      <c r="N55" s="581"/>
      <c r="O55" s="581"/>
      <c r="P55" s="581"/>
      <c r="Q55" s="581"/>
      <c r="R55" s="581"/>
      <c r="S55" s="581"/>
      <c r="T55" s="581"/>
      <c r="U55" s="581"/>
      <c r="V55" s="581"/>
      <c r="W55" s="581"/>
      <c r="X55" s="581"/>
      <c r="Y55" s="581"/>
      <c r="Z55" s="581"/>
    </row>
    <row r="56" spans="1:26" ht="39" outlineLevel="4" x14ac:dyDescent="0.3">
      <c r="A56" s="583" t="s">
        <v>420</v>
      </c>
      <c r="B56" s="599">
        <v>12611</v>
      </c>
      <c r="C56" s="600" t="s">
        <v>509</v>
      </c>
      <c r="D56" s="601" t="s">
        <v>510</v>
      </c>
      <c r="E56" s="580"/>
      <c r="F56" s="581"/>
      <c r="G56" s="581"/>
      <c r="H56" s="581"/>
      <c r="I56" s="581"/>
      <c r="J56" s="581"/>
      <c r="K56" s="581"/>
      <c r="L56" s="581"/>
      <c r="M56" s="581"/>
      <c r="N56" s="581"/>
      <c r="O56" s="581"/>
      <c r="P56" s="581"/>
      <c r="Q56" s="581"/>
      <c r="R56" s="581"/>
      <c r="S56" s="581"/>
      <c r="T56" s="581"/>
      <c r="U56" s="581"/>
      <c r="V56" s="581"/>
      <c r="W56" s="581"/>
      <c r="X56" s="581"/>
      <c r="Y56" s="581"/>
      <c r="Z56" s="581"/>
    </row>
    <row r="57" spans="1:26" ht="14" outlineLevel="4" x14ac:dyDescent="0.3">
      <c r="A57" s="583" t="s">
        <v>420</v>
      </c>
      <c r="B57" s="599">
        <v>12612</v>
      </c>
      <c r="C57" s="600" t="s">
        <v>511</v>
      </c>
      <c r="D57" s="601" t="s">
        <v>512</v>
      </c>
      <c r="E57" s="580"/>
      <c r="F57" s="581"/>
      <c r="G57" s="581"/>
      <c r="H57" s="581"/>
      <c r="I57" s="581"/>
      <c r="J57" s="581"/>
      <c r="K57" s="581"/>
      <c r="L57" s="581"/>
      <c r="M57" s="581"/>
      <c r="N57" s="581"/>
      <c r="O57" s="581"/>
      <c r="P57" s="581"/>
      <c r="Q57" s="581"/>
      <c r="R57" s="581"/>
      <c r="S57" s="581"/>
      <c r="T57" s="581"/>
      <c r="U57" s="581"/>
      <c r="V57" s="581"/>
      <c r="W57" s="581"/>
      <c r="X57" s="581"/>
      <c r="Y57" s="581"/>
      <c r="Z57" s="581"/>
    </row>
    <row r="58" spans="1:26" ht="39" outlineLevel="4" x14ac:dyDescent="0.3">
      <c r="A58" s="583" t="s">
        <v>420</v>
      </c>
      <c r="B58" s="599">
        <v>12613</v>
      </c>
      <c r="C58" s="600" t="s">
        <v>513</v>
      </c>
      <c r="D58" s="601" t="s">
        <v>514</v>
      </c>
      <c r="E58" s="580"/>
      <c r="F58" s="602"/>
      <c r="G58" s="602"/>
      <c r="H58" s="602"/>
      <c r="I58" s="602"/>
      <c r="J58" s="602"/>
      <c r="K58" s="602"/>
      <c r="L58" s="602"/>
      <c r="M58" s="602"/>
      <c r="N58" s="602"/>
      <c r="O58" s="602"/>
      <c r="P58" s="602"/>
      <c r="Q58" s="602"/>
      <c r="R58" s="602"/>
      <c r="S58" s="602"/>
      <c r="T58" s="602"/>
      <c r="U58" s="602"/>
      <c r="V58" s="602"/>
      <c r="W58" s="602"/>
      <c r="X58" s="602"/>
      <c r="Y58" s="602"/>
      <c r="Z58" s="602"/>
    </row>
    <row r="59" spans="1:26" ht="14" outlineLevel="4" x14ac:dyDescent="0.3">
      <c r="A59" s="583" t="s">
        <v>420</v>
      </c>
      <c r="B59" s="599">
        <v>12614</v>
      </c>
      <c r="C59" s="600" t="s">
        <v>515</v>
      </c>
      <c r="D59" s="601" t="s">
        <v>502</v>
      </c>
      <c r="E59" s="580"/>
      <c r="F59" s="581"/>
      <c r="G59" s="581"/>
      <c r="H59" s="581"/>
      <c r="I59" s="581"/>
      <c r="J59" s="581"/>
      <c r="K59" s="581"/>
      <c r="L59" s="581"/>
      <c r="M59" s="581"/>
      <c r="N59" s="581"/>
      <c r="O59" s="581"/>
      <c r="P59" s="581"/>
      <c r="Q59" s="581"/>
      <c r="R59" s="581"/>
      <c r="S59" s="581"/>
      <c r="T59" s="581"/>
      <c r="U59" s="581"/>
      <c r="V59" s="581"/>
      <c r="W59" s="581"/>
      <c r="X59" s="581"/>
      <c r="Y59" s="581"/>
      <c r="Z59" s="581"/>
    </row>
    <row r="60" spans="1:26" ht="14" outlineLevel="3" x14ac:dyDescent="0.3">
      <c r="A60" s="583" t="s">
        <v>420</v>
      </c>
      <c r="B60" s="597">
        <v>12620</v>
      </c>
      <c r="C60" s="598" t="s">
        <v>516</v>
      </c>
      <c r="D60" s="595" t="s">
        <v>502</v>
      </c>
      <c r="E60" s="580"/>
      <c r="F60" s="581"/>
      <c r="G60" s="581"/>
      <c r="H60" s="581"/>
      <c r="I60" s="581"/>
      <c r="J60" s="581"/>
      <c r="K60" s="581"/>
      <c r="L60" s="581"/>
      <c r="M60" s="581"/>
      <c r="N60" s="581"/>
      <c r="O60" s="581"/>
      <c r="P60" s="581"/>
      <c r="Q60" s="581"/>
      <c r="R60" s="581"/>
      <c r="S60" s="581"/>
      <c r="T60" s="581"/>
      <c r="U60" s="581"/>
      <c r="V60" s="581"/>
      <c r="W60" s="581"/>
      <c r="X60" s="581"/>
      <c r="Y60" s="581"/>
      <c r="Z60" s="581"/>
    </row>
    <row r="61" spans="1:26" ht="52" outlineLevel="4" x14ac:dyDescent="0.3">
      <c r="A61" s="583" t="s">
        <v>420</v>
      </c>
      <c r="B61" s="599">
        <v>12621</v>
      </c>
      <c r="C61" s="600" t="s">
        <v>517</v>
      </c>
      <c r="D61" s="601" t="s">
        <v>518</v>
      </c>
      <c r="E61" s="580"/>
      <c r="F61" s="602"/>
      <c r="G61" s="602"/>
      <c r="H61" s="602"/>
      <c r="I61" s="602"/>
      <c r="J61" s="602"/>
      <c r="K61" s="602"/>
      <c r="L61" s="602"/>
      <c r="M61" s="602"/>
      <c r="N61" s="602"/>
      <c r="O61" s="602"/>
      <c r="P61" s="602"/>
      <c r="Q61" s="602"/>
      <c r="R61" s="602"/>
      <c r="S61" s="602"/>
      <c r="T61" s="602"/>
      <c r="U61" s="602"/>
      <c r="V61" s="602"/>
      <c r="W61" s="602"/>
      <c r="X61" s="602"/>
      <c r="Y61" s="602"/>
      <c r="Z61" s="602"/>
    </row>
    <row r="62" spans="1:26" ht="14" outlineLevel="4" x14ac:dyDescent="0.3">
      <c r="A62" s="583" t="s">
        <v>420</v>
      </c>
      <c r="B62" s="599">
        <v>12622</v>
      </c>
      <c r="C62" s="600" t="s">
        <v>519</v>
      </c>
      <c r="D62" s="601" t="s">
        <v>502</v>
      </c>
      <c r="E62" s="580"/>
      <c r="F62" s="581"/>
      <c r="G62" s="581"/>
      <c r="H62" s="581"/>
      <c r="I62" s="581"/>
      <c r="J62" s="581"/>
      <c r="K62" s="581"/>
      <c r="L62" s="581"/>
      <c r="M62" s="581"/>
      <c r="N62" s="581"/>
      <c r="O62" s="581"/>
      <c r="P62" s="581"/>
      <c r="Q62" s="581"/>
      <c r="R62" s="581"/>
      <c r="S62" s="581"/>
      <c r="T62" s="581"/>
      <c r="U62" s="581"/>
      <c r="V62" s="581"/>
      <c r="W62" s="581"/>
      <c r="X62" s="581"/>
      <c r="Y62" s="581"/>
      <c r="Z62" s="581"/>
    </row>
    <row r="63" spans="1:26" ht="26" outlineLevel="4" x14ac:dyDescent="0.3">
      <c r="A63" s="583" t="s">
        <v>420</v>
      </c>
      <c r="B63" s="599">
        <v>12623</v>
      </c>
      <c r="C63" s="600" t="s">
        <v>520</v>
      </c>
      <c r="D63" s="601" t="s">
        <v>521</v>
      </c>
      <c r="E63" s="580"/>
      <c r="F63" s="581"/>
      <c r="G63" s="581"/>
      <c r="H63" s="581"/>
      <c r="I63" s="581"/>
      <c r="J63" s="581"/>
      <c r="K63" s="581"/>
      <c r="L63" s="581"/>
      <c r="M63" s="581"/>
      <c r="N63" s="581"/>
      <c r="O63" s="581"/>
      <c r="P63" s="581"/>
      <c r="Q63" s="581"/>
      <c r="R63" s="581"/>
      <c r="S63" s="581"/>
      <c r="T63" s="581"/>
      <c r="U63" s="581"/>
      <c r="V63" s="581"/>
      <c r="W63" s="581"/>
      <c r="X63" s="581"/>
      <c r="Y63" s="581"/>
      <c r="Z63" s="581"/>
    </row>
    <row r="64" spans="1:26" ht="14" outlineLevel="2" x14ac:dyDescent="0.3">
      <c r="A64" s="583" t="s">
        <v>420</v>
      </c>
      <c r="B64" s="590">
        <v>12700</v>
      </c>
      <c r="C64" s="591" t="s">
        <v>522</v>
      </c>
      <c r="D64" s="592" t="s">
        <v>523</v>
      </c>
      <c r="E64" s="580"/>
      <c r="F64" s="581"/>
      <c r="G64" s="581"/>
      <c r="H64" s="581"/>
      <c r="I64" s="581"/>
      <c r="J64" s="581"/>
      <c r="K64" s="581"/>
      <c r="L64" s="581"/>
      <c r="M64" s="581"/>
      <c r="N64" s="581"/>
      <c r="O64" s="581"/>
      <c r="P64" s="581"/>
      <c r="Q64" s="581"/>
      <c r="R64" s="581"/>
      <c r="S64" s="581"/>
      <c r="T64" s="581"/>
      <c r="U64" s="581"/>
      <c r="V64" s="581"/>
      <c r="W64" s="581"/>
      <c r="X64" s="581"/>
      <c r="Y64" s="581"/>
      <c r="Z64" s="581"/>
    </row>
    <row r="65" spans="1:26" ht="14" outlineLevel="2" x14ac:dyDescent="0.3">
      <c r="A65" s="583" t="s">
        <v>420</v>
      </c>
      <c r="B65" s="590">
        <v>12900</v>
      </c>
      <c r="C65" s="591" t="s">
        <v>524</v>
      </c>
      <c r="D65" s="592" t="s">
        <v>525</v>
      </c>
      <c r="E65" s="580"/>
      <c r="F65" s="581"/>
      <c r="G65" s="581"/>
      <c r="H65" s="581"/>
      <c r="I65" s="581"/>
      <c r="J65" s="581"/>
      <c r="K65" s="581"/>
      <c r="L65" s="581"/>
      <c r="M65" s="581"/>
      <c r="N65" s="581"/>
      <c r="O65" s="581"/>
      <c r="P65" s="581"/>
      <c r="Q65" s="581"/>
      <c r="R65" s="581"/>
      <c r="S65" s="581"/>
      <c r="T65" s="581"/>
      <c r="U65" s="581"/>
      <c r="V65" s="581"/>
      <c r="W65" s="581"/>
      <c r="X65" s="581"/>
      <c r="Y65" s="581"/>
      <c r="Z65" s="581"/>
    </row>
    <row r="66" spans="1:26" ht="14" x14ac:dyDescent="0.3">
      <c r="A66" s="603"/>
      <c r="B66" s="603"/>
      <c r="C66" s="604"/>
      <c r="D66" s="605"/>
      <c r="E66" s="580"/>
      <c r="F66" s="581"/>
      <c r="G66" s="581"/>
      <c r="H66" s="581"/>
      <c r="I66" s="581"/>
      <c r="J66" s="581"/>
      <c r="K66" s="581"/>
      <c r="L66" s="581"/>
      <c r="M66" s="581"/>
      <c r="N66" s="581"/>
      <c r="O66" s="581"/>
      <c r="P66" s="581"/>
      <c r="Q66" s="581"/>
      <c r="R66" s="581"/>
      <c r="S66" s="581"/>
      <c r="T66" s="581"/>
      <c r="U66" s="581"/>
      <c r="V66" s="581"/>
      <c r="W66" s="581"/>
      <c r="X66" s="581"/>
      <c r="Y66" s="581"/>
      <c r="Z66" s="581"/>
    </row>
    <row r="67" spans="1:26" ht="14" x14ac:dyDescent="0.3">
      <c r="A67" s="583" t="s">
        <v>420</v>
      </c>
      <c r="B67" s="584">
        <v>20000</v>
      </c>
      <c r="C67" s="585" t="s">
        <v>526</v>
      </c>
      <c r="D67" s="586" t="s">
        <v>527</v>
      </c>
      <c r="E67" s="580"/>
      <c r="F67" s="581"/>
      <c r="G67" s="581"/>
      <c r="H67" s="581"/>
      <c r="I67" s="581"/>
      <c r="J67" s="581"/>
      <c r="K67" s="581"/>
      <c r="L67" s="581"/>
      <c r="M67" s="581"/>
      <c r="N67" s="581"/>
      <c r="O67" s="581"/>
      <c r="P67" s="581"/>
      <c r="Q67" s="581"/>
      <c r="R67" s="581"/>
      <c r="S67" s="581"/>
      <c r="T67" s="581"/>
      <c r="U67" s="581"/>
      <c r="V67" s="581"/>
      <c r="W67" s="581"/>
      <c r="X67" s="581"/>
      <c r="Y67" s="581"/>
      <c r="Z67" s="581"/>
    </row>
    <row r="68" spans="1:26" ht="14" outlineLevel="1" x14ac:dyDescent="0.3">
      <c r="A68" s="583" t="s">
        <v>420</v>
      </c>
      <c r="B68" s="587">
        <v>21000</v>
      </c>
      <c r="C68" s="588" t="s">
        <v>528</v>
      </c>
      <c r="D68" s="589" t="s">
        <v>529</v>
      </c>
      <c r="E68" s="580"/>
      <c r="F68" s="581"/>
      <c r="G68" s="581"/>
      <c r="H68" s="581"/>
      <c r="I68" s="581"/>
      <c r="J68" s="581"/>
      <c r="K68" s="581"/>
      <c r="L68" s="581"/>
      <c r="M68" s="581"/>
      <c r="N68" s="581"/>
      <c r="O68" s="581"/>
      <c r="P68" s="581"/>
      <c r="Q68" s="581"/>
      <c r="R68" s="581"/>
      <c r="S68" s="581"/>
      <c r="T68" s="581"/>
      <c r="U68" s="581"/>
      <c r="V68" s="581"/>
      <c r="W68" s="581"/>
      <c r="X68" s="581"/>
      <c r="Y68" s="581"/>
      <c r="Z68" s="581"/>
    </row>
    <row r="69" spans="1:26" ht="14" outlineLevel="2" x14ac:dyDescent="0.3">
      <c r="A69" s="583" t="s">
        <v>420</v>
      </c>
      <c r="B69" s="590">
        <v>21100</v>
      </c>
      <c r="C69" s="591" t="s">
        <v>530</v>
      </c>
      <c r="D69" s="592" t="s">
        <v>531</v>
      </c>
      <c r="E69" s="580"/>
      <c r="F69" s="581"/>
      <c r="G69" s="581"/>
      <c r="H69" s="581"/>
      <c r="I69" s="581"/>
      <c r="J69" s="581"/>
      <c r="K69" s="581"/>
      <c r="L69" s="581"/>
      <c r="M69" s="581"/>
      <c r="N69" s="581"/>
      <c r="O69" s="581"/>
      <c r="P69" s="581"/>
      <c r="Q69" s="581"/>
      <c r="R69" s="581"/>
      <c r="S69" s="581"/>
      <c r="T69" s="581"/>
      <c r="U69" s="581"/>
      <c r="V69" s="581"/>
      <c r="W69" s="581"/>
      <c r="X69" s="581"/>
      <c r="Y69" s="581"/>
      <c r="Z69" s="581"/>
    </row>
    <row r="70" spans="1:26" ht="14" outlineLevel="3" x14ac:dyDescent="0.3">
      <c r="A70" s="583" t="s">
        <v>420</v>
      </c>
      <c r="B70" s="1605">
        <v>21110</v>
      </c>
      <c r="C70" s="1606" t="s">
        <v>1843</v>
      </c>
      <c r="D70" s="601" t="s">
        <v>1849</v>
      </c>
      <c r="E70" s="580"/>
      <c r="F70" s="581"/>
      <c r="G70" s="581"/>
      <c r="H70" s="581"/>
      <c r="I70" s="581"/>
      <c r="J70" s="581"/>
      <c r="K70" s="581"/>
      <c r="L70" s="581"/>
      <c r="M70" s="581"/>
      <c r="N70" s="581"/>
      <c r="O70" s="581"/>
      <c r="P70" s="581"/>
      <c r="Q70" s="581"/>
      <c r="R70" s="581"/>
      <c r="S70" s="581"/>
      <c r="T70" s="581"/>
      <c r="U70" s="581"/>
      <c r="V70" s="581"/>
      <c r="W70" s="581"/>
      <c r="X70" s="581"/>
      <c r="Y70" s="581"/>
      <c r="Z70" s="581"/>
    </row>
    <row r="71" spans="1:26" ht="14" outlineLevel="3" x14ac:dyDescent="0.3">
      <c r="A71" s="583" t="s">
        <v>420</v>
      </c>
      <c r="B71" s="1605">
        <v>21120</v>
      </c>
      <c r="C71" s="1606" t="s">
        <v>1844</v>
      </c>
      <c r="D71" s="601" t="s">
        <v>1850</v>
      </c>
      <c r="E71" s="580"/>
      <c r="F71" s="581"/>
      <c r="G71" s="581"/>
      <c r="H71" s="581"/>
      <c r="I71" s="581"/>
      <c r="J71" s="581"/>
      <c r="K71" s="581"/>
      <c r="L71" s="581"/>
      <c r="M71" s="581"/>
      <c r="N71" s="581"/>
      <c r="O71" s="581"/>
      <c r="P71" s="581"/>
      <c r="Q71" s="581"/>
      <c r="R71" s="581"/>
      <c r="S71" s="581"/>
      <c r="T71" s="581"/>
      <c r="U71" s="581"/>
      <c r="V71" s="581"/>
      <c r="W71" s="581"/>
      <c r="X71" s="581"/>
      <c r="Y71" s="581"/>
      <c r="Z71" s="581"/>
    </row>
    <row r="72" spans="1:26" ht="14" outlineLevel="2" x14ac:dyDescent="0.3">
      <c r="A72" s="583" t="s">
        <v>420</v>
      </c>
      <c r="B72" s="590">
        <v>21200</v>
      </c>
      <c r="C72" s="591" t="s">
        <v>469</v>
      </c>
      <c r="D72" s="592" t="s">
        <v>502</v>
      </c>
      <c r="E72" s="580"/>
      <c r="F72" s="581"/>
      <c r="G72" s="581"/>
      <c r="H72" s="581"/>
      <c r="I72" s="581"/>
      <c r="J72" s="581"/>
      <c r="K72" s="581"/>
      <c r="L72" s="581"/>
      <c r="M72" s="581"/>
      <c r="N72" s="581"/>
      <c r="O72" s="581"/>
      <c r="P72" s="581"/>
      <c r="Q72" s="581"/>
      <c r="R72" s="581"/>
      <c r="S72" s="581"/>
      <c r="T72" s="581"/>
      <c r="U72" s="581"/>
      <c r="V72" s="581"/>
      <c r="W72" s="581"/>
      <c r="X72" s="581"/>
      <c r="Y72" s="581"/>
      <c r="Z72" s="581"/>
    </row>
    <row r="73" spans="1:26" ht="14" outlineLevel="2" x14ac:dyDescent="0.3">
      <c r="A73" s="583" t="s">
        <v>420</v>
      </c>
      <c r="B73" s="590">
        <v>21300</v>
      </c>
      <c r="C73" s="591" t="s">
        <v>532</v>
      </c>
      <c r="D73" s="592" t="s">
        <v>533</v>
      </c>
      <c r="E73" s="580"/>
      <c r="F73" s="581"/>
      <c r="G73" s="581"/>
      <c r="H73" s="581"/>
      <c r="I73" s="581"/>
      <c r="J73" s="581"/>
      <c r="K73" s="581"/>
      <c r="L73" s="581"/>
      <c r="M73" s="581"/>
      <c r="N73" s="581"/>
      <c r="O73" s="581"/>
      <c r="P73" s="581"/>
      <c r="Q73" s="581"/>
      <c r="R73" s="581"/>
      <c r="S73" s="581"/>
      <c r="T73" s="581"/>
      <c r="U73" s="581"/>
      <c r="V73" s="581"/>
      <c r="W73" s="581"/>
      <c r="X73" s="581"/>
      <c r="Y73" s="581"/>
      <c r="Z73" s="581"/>
    </row>
    <row r="74" spans="1:26" ht="14" outlineLevel="3" x14ac:dyDescent="0.3">
      <c r="A74" s="583" t="s">
        <v>420</v>
      </c>
      <c r="B74" s="593">
        <v>21310</v>
      </c>
      <c r="C74" s="594" t="s">
        <v>534</v>
      </c>
      <c r="D74" s="595" t="s">
        <v>535</v>
      </c>
      <c r="E74" s="580"/>
      <c r="F74" s="581"/>
      <c r="G74" s="581"/>
      <c r="H74" s="581"/>
      <c r="I74" s="581"/>
      <c r="J74" s="581"/>
      <c r="K74" s="581"/>
      <c r="L74" s="581"/>
      <c r="M74" s="581"/>
      <c r="N74" s="581"/>
      <c r="O74" s="581"/>
      <c r="P74" s="581"/>
      <c r="Q74" s="581"/>
      <c r="R74" s="581"/>
      <c r="S74" s="581"/>
      <c r="T74" s="581"/>
      <c r="U74" s="581"/>
      <c r="V74" s="581"/>
      <c r="W74" s="581"/>
      <c r="X74" s="581"/>
      <c r="Y74" s="581"/>
      <c r="Z74" s="581"/>
    </row>
    <row r="75" spans="1:26" ht="14" outlineLevel="3" x14ac:dyDescent="0.3">
      <c r="A75" s="583" t="s">
        <v>420</v>
      </c>
      <c r="B75" s="593">
        <v>21320</v>
      </c>
      <c r="C75" s="594" t="s">
        <v>536</v>
      </c>
      <c r="D75" s="595" t="s">
        <v>537</v>
      </c>
      <c r="E75" s="580"/>
      <c r="F75" s="581"/>
      <c r="G75" s="581"/>
      <c r="H75" s="581"/>
      <c r="I75" s="581"/>
      <c r="J75" s="581"/>
      <c r="K75" s="581"/>
      <c r="L75" s="581"/>
      <c r="M75" s="581"/>
      <c r="N75" s="581"/>
      <c r="O75" s="581"/>
      <c r="P75" s="581"/>
      <c r="Q75" s="581"/>
      <c r="R75" s="581"/>
      <c r="S75" s="581"/>
      <c r="T75" s="581"/>
      <c r="U75" s="581"/>
      <c r="V75" s="581"/>
      <c r="W75" s="581"/>
      <c r="X75" s="581"/>
      <c r="Y75" s="581"/>
      <c r="Z75" s="581"/>
    </row>
    <row r="76" spans="1:26" ht="14" outlineLevel="2" x14ac:dyDescent="0.3">
      <c r="A76" s="583" t="s">
        <v>420</v>
      </c>
      <c r="B76" s="590">
        <v>21400</v>
      </c>
      <c r="C76" s="591" t="s">
        <v>538</v>
      </c>
      <c r="D76" s="592" t="s">
        <v>539</v>
      </c>
      <c r="E76" s="580"/>
      <c r="F76" s="581"/>
      <c r="G76" s="581"/>
      <c r="H76" s="581"/>
      <c r="I76" s="581"/>
      <c r="J76" s="581"/>
      <c r="K76" s="581"/>
      <c r="L76" s="581"/>
      <c r="M76" s="581"/>
      <c r="N76" s="581"/>
      <c r="O76" s="581"/>
      <c r="P76" s="581"/>
      <c r="Q76" s="581"/>
      <c r="R76" s="581"/>
      <c r="S76" s="581"/>
      <c r="T76" s="581"/>
      <c r="U76" s="581"/>
      <c r="V76" s="581"/>
      <c r="W76" s="581"/>
      <c r="X76" s="581"/>
      <c r="Y76" s="581"/>
      <c r="Z76" s="581"/>
    </row>
    <row r="77" spans="1:26" ht="14" outlineLevel="3" x14ac:dyDescent="0.3">
      <c r="A77" s="583" t="s">
        <v>420</v>
      </c>
      <c r="B77" s="593">
        <v>21410</v>
      </c>
      <c r="C77" s="594" t="s">
        <v>540</v>
      </c>
      <c r="D77" s="595" t="s">
        <v>541</v>
      </c>
      <c r="E77" s="580"/>
      <c r="F77" s="581"/>
      <c r="G77" s="581"/>
      <c r="H77" s="581"/>
      <c r="I77" s="581"/>
      <c r="J77" s="581"/>
      <c r="K77" s="581"/>
      <c r="L77" s="581"/>
      <c r="M77" s="581"/>
      <c r="N77" s="581"/>
      <c r="O77" s="581"/>
      <c r="P77" s="581"/>
      <c r="Q77" s="581"/>
      <c r="R77" s="581"/>
      <c r="S77" s="581"/>
      <c r="T77" s="581"/>
      <c r="U77" s="581"/>
      <c r="V77" s="581"/>
      <c r="W77" s="581"/>
      <c r="X77" s="581"/>
      <c r="Y77" s="581"/>
      <c r="Z77" s="581"/>
    </row>
    <row r="78" spans="1:26" ht="14" outlineLevel="3" x14ac:dyDescent="0.3">
      <c r="A78" s="583" t="s">
        <v>420</v>
      </c>
      <c r="B78" s="599">
        <v>21411</v>
      </c>
      <c r="C78" s="600" t="s">
        <v>1839</v>
      </c>
      <c r="D78" s="601" t="s">
        <v>1851</v>
      </c>
      <c r="E78" s="580"/>
      <c r="F78" s="581"/>
      <c r="G78" s="581"/>
      <c r="H78" s="581"/>
      <c r="I78" s="581"/>
      <c r="J78" s="581"/>
      <c r="K78" s="581"/>
      <c r="L78" s="581"/>
      <c r="M78" s="581"/>
      <c r="N78" s="581"/>
      <c r="O78" s="581"/>
      <c r="P78" s="581"/>
      <c r="Q78" s="581"/>
      <c r="R78" s="581"/>
      <c r="S78" s="581"/>
      <c r="T78" s="581"/>
      <c r="U78" s="581"/>
      <c r="V78" s="581"/>
      <c r="W78" s="581"/>
      <c r="X78" s="581"/>
      <c r="Y78" s="581"/>
      <c r="Z78" s="581"/>
    </row>
    <row r="79" spans="1:26" ht="14" outlineLevel="3" x14ac:dyDescent="0.3">
      <c r="A79" s="583" t="s">
        <v>420</v>
      </c>
      <c r="B79" s="599">
        <v>21412</v>
      </c>
      <c r="C79" s="600" t="s">
        <v>1840</v>
      </c>
      <c r="D79" s="601" t="s">
        <v>1852</v>
      </c>
      <c r="E79" s="580"/>
      <c r="F79" s="581"/>
      <c r="G79" s="581"/>
      <c r="H79" s="581"/>
      <c r="I79" s="581"/>
      <c r="J79" s="581"/>
      <c r="K79" s="581"/>
      <c r="L79" s="581"/>
      <c r="M79" s="581"/>
      <c r="N79" s="581"/>
      <c r="O79" s="581"/>
      <c r="P79" s="581"/>
      <c r="Q79" s="581"/>
      <c r="R79" s="581"/>
      <c r="S79" s="581"/>
      <c r="T79" s="581"/>
      <c r="U79" s="581"/>
      <c r="V79" s="581"/>
      <c r="W79" s="581"/>
      <c r="X79" s="581"/>
      <c r="Y79" s="581"/>
      <c r="Z79" s="581"/>
    </row>
    <row r="80" spans="1:26" ht="14" outlineLevel="3" x14ac:dyDescent="0.3">
      <c r="A80" s="583" t="s">
        <v>420</v>
      </c>
      <c r="B80" s="593">
        <v>21420</v>
      </c>
      <c r="C80" s="594" t="s">
        <v>542</v>
      </c>
      <c r="D80" s="595" t="s">
        <v>543</v>
      </c>
      <c r="E80" s="580"/>
      <c r="F80" s="581"/>
      <c r="G80" s="581"/>
      <c r="H80" s="581"/>
      <c r="I80" s="581"/>
      <c r="J80" s="581"/>
      <c r="K80" s="581"/>
      <c r="L80" s="581"/>
      <c r="M80" s="581"/>
      <c r="N80" s="581"/>
      <c r="O80" s="581"/>
      <c r="P80" s="581"/>
      <c r="Q80" s="581"/>
      <c r="R80" s="581"/>
      <c r="S80" s="581"/>
      <c r="T80" s="581"/>
      <c r="U80" s="581"/>
      <c r="V80" s="581"/>
      <c r="W80" s="581"/>
      <c r="X80" s="581"/>
      <c r="Y80" s="581"/>
      <c r="Z80" s="581"/>
    </row>
    <row r="81" spans="1:26" ht="14" outlineLevel="3" x14ac:dyDescent="0.3">
      <c r="A81" s="583" t="s">
        <v>420</v>
      </c>
      <c r="B81" s="599">
        <v>21421</v>
      </c>
      <c r="C81" s="600" t="s">
        <v>1841</v>
      </c>
      <c r="D81" s="601" t="s">
        <v>1853</v>
      </c>
      <c r="E81" s="580"/>
      <c r="F81" s="581"/>
      <c r="G81" s="581"/>
      <c r="H81" s="581"/>
      <c r="I81" s="581"/>
      <c r="J81" s="581"/>
      <c r="K81" s="581"/>
      <c r="L81" s="581"/>
      <c r="M81" s="581"/>
      <c r="N81" s="581"/>
      <c r="O81" s="581"/>
      <c r="P81" s="581"/>
      <c r="Q81" s="581"/>
      <c r="R81" s="581"/>
      <c r="S81" s="581"/>
      <c r="T81" s="581"/>
      <c r="U81" s="581"/>
      <c r="V81" s="581"/>
      <c r="W81" s="581"/>
      <c r="X81" s="581"/>
      <c r="Y81" s="581"/>
      <c r="Z81" s="581"/>
    </row>
    <row r="82" spans="1:26" ht="14" outlineLevel="3" x14ac:dyDescent="0.3">
      <c r="A82" s="583" t="s">
        <v>420</v>
      </c>
      <c r="B82" s="599">
        <v>21422</v>
      </c>
      <c r="C82" s="600" t="s">
        <v>1842</v>
      </c>
      <c r="D82" s="601" t="s">
        <v>1854</v>
      </c>
      <c r="E82" s="580"/>
      <c r="F82" s="581"/>
      <c r="G82" s="581"/>
      <c r="H82" s="581"/>
      <c r="I82" s="581"/>
      <c r="J82" s="581"/>
      <c r="K82" s="581"/>
      <c r="L82" s="581"/>
      <c r="M82" s="581"/>
      <c r="N82" s="581"/>
      <c r="O82" s="581"/>
      <c r="P82" s="581"/>
      <c r="Q82" s="581"/>
      <c r="R82" s="581"/>
      <c r="S82" s="581"/>
      <c r="T82" s="581"/>
      <c r="U82" s="581"/>
      <c r="V82" s="581"/>
      <c r="W82" s="581"/>
      <c r="X82" s="581"/>
      <c r="Y82" s="581"/>
      <c r="Z82" s="581"/>
    </row>
    <row r="83" spans="1:26" ht="14" outlineLevel="3" x14ac:dyDescent="0.3">
      <c r="A83" s="583" t="s">
        <v>420</v>
      </c>
      <c r="B83" s="593">
        <v>21430</v>
      </c>
      <c r="C83" s="594" t="s">
        <v>544</v>
      </c>
      <c r="D83" s="595" t="s">
        <v>545</v>
      </c>
      <c r="E83" s="580"/>
      <c r="F83" s="581"/>
      <c r="G83" s="581"/>
      <c r="H83" s="581"/>
      <c r="I83" s="581"/>
      <c r="J83" s="581"/>
      <c r="K83" s="581"/>
      <c r="L83" s="581"/>
      <c r="M83" s="581"/>
      <c r="N83" s="581"/>
      <c r="O83" s="581"/>
      <c r="P83" s="581"/>
      <c r="Q83" s="581"/>
      <c r="R83" s="581"/>
      <c r="S83" s="581"/>
      <c r="T83" s="581"/>
      <c r="U83" s="581"/>
      <c r="V83" s="581"/>
      <c r="W83" s="581"/>
      <c r="X83" s="581"/>
      <c r="Y83" s="581"/>
      <c r="Z83" s="581"/>
    </row>
    <row r="84" spans="1:26" ht="39" outlineLevel="3" x14ac:dyDescent="0.3">
      <c r="A84" s="583" t="s">
        <v>420</v>
      </c>
      <c r="B84" s="593">
        <v>21440</v>
      </c>
      <c r="C84" s="594" t="s">
        <v>546</v>
      </c>
      <c r="D84" s="595" t="s">
        <v>547</v>
      </c>
      <c r="E84" s="580"/>
      <c r="F84" s="581"/>
      <c r="G84" s="581"/>
      <c r="H84" s="581"/>
      <c r="I84" s="581"/>
      <c r="J84" s="581"/>
      <c r="K84" s="581"/>
      <c r="L84" s="581"/>
      <c r="M84" s="581"/>
      <c r="N84" s="581"/>
      <c r="O84" s="581"/>
      <c r="P84" s="581"/>
      <c r="Q84" s="581"/>
      <c r="R84" s="581"/>
      <c r="S84" s="581"/>
      <c r="T84" s="581"/>
      <c r="U84" s="581"/>
      <c r="V84" s="581"/>
      <c r="W84" s="581"/>
      <c r="X84" s="581"/>
      <c r="Y84" s="581"/>
      <c r="Z84" s="581"/>
    </row>
    <row r="85" spans="1:26" ht="14" outlineLevel="3" x14ac:dyDescent="0.3">
      <c r="A85" s="583" t="s">
        <v>420</v>
      </c>
      <c r="B85" s="593">
        <v>21450</v>
      </c>
      <c r="C85" s="594" t="s">
        <v>548</v>
      </c>
      <c r="D85" s="595" t="s">
        <v>549</v>
      </c>
      <c r="E85" s="580"/>
      <c r="F85" s="581"/>
      <c r="G85" s="581"/>
      <c r="H85" s="581"/>
      <c r="I85" s="581"/>
      <c r="J85" s="581"/>
      <c r="K85" s="581"/>
      <c r="L85" s="581"/>
      <c r="M85" s="581"/>
      <c r="N85" s="581"/>
      <c r="O85" s="581"/>
      <c r="P85" s="581"/>
      <c r="Q85" s="581"/>
      <c r="R85" s="581"/>
      <c r="S85" s="581"/>
      <c r="T85" s="581"/>
      <c r="U85" s="581"/>
      <c r="V85" s="581"/>
      <c r="W85" s="581"/>
      <c r="X85" s="581"/>
      <c r="Y85" s="581"/>
      <c r="Z85" s="581"/>
    </row>
    <row r="86" spans="1:26" ht="14" outlineLevel="3" x14ac:dyDescent="0.3">
      <c r="A86" s="583" t="s">
        <v>420</v>
      </c>
      <c r="B86" s="593">
        <v>21460</v>
      </c>
      <c r="C86" s="594" t="s">
        <v>445</v>
      </c>
      <c r="D86" s="595" t="s">
        <v>550</v>
      </c>
      <c r="E86" s="580"/>
      <c r="F86" s="581"/>
      <c r="G86" s="581"/>
      <c r="H86" s="581"/>
      <c r="I86" s="581"/>
      <c r="J86" s="581"/>
      <c r="K86" s="581"/>
      <c r="L86" s="581"/>
      <c r="M86" s="581"/>
      <c r="N86" s="581"/>
      <c r="O86" s="581"/>
      <c r="P86" s="581"/>
      <c r="Q86" s="581"/>
      <c r="R86" s="581"/>
      <c r="S86" s="581"/>
      <c r="T86" s="581"/>
      <c r="U86" s="581"/>
      <c r="V86" s="581"/>
      <c r="W86" s="581"/>
      <c r="X86" s="581"/>
      <c r="Y86" s="581"/>
      <c r="Z86" s="581"/>
    </row>
    <row r="87" spans="1:26" ht="14" outlineLevel="3" x14ac:dyDescent="0.3">
      <c r="A87" s="583" t="s">
        <v>420</v>
      </c>
      <c r="B87" s="593">
        <v>21480</v>
      </c>
      <c r="C87" s="594" t="s">
        <v>551</v>
      </c>
      <c r="D87" s="595" t="s">
        <v>552</v>
      </c>
      <c r="E87" s="580"/>
      <c r="F87" s="581"/>
      <c r="G87" s="581"/>
      <c r="H87" s="581"/>
      <c r="I87" s="581"/>
      <c r="J87" s="581"/>
      <c r="K87" s="581"/>
      <c r="L87" s="581"/>
      <c r="M87" s="581"/>
      <c r="N87" s="581"/>
      <c r="O87" s="581"/>
      <c r="P87" s="581"/>
      <c r="Q87" s="581"/>
      <c r="R87" s="581"/>
      <c r="S87" s="581"/>
      <c r="T87" s="581"/>
      <c r="U87" s="581"/>
      <c r="V87" s="581"/>
      <c r="W87" s="581"/>
      <c r="X87" s="581"/>
      <c r="Y87" s="581"/>
      <c r="Z87" s="581"/>
    </row>
    <row r="88" spans="1:26" ht="14" outlineLevel="3" x14ac:dyDescent="0.3">
      <c r="A88" s="583" t="s">
        <v>420</v>
      </c>
      <c r="B88" s="593">
        <v>21490</v>
      </c>
      <c r="C88" s="594" t="s">
        <v>553</v>
      </c>
      <c r="D88" s="595"/>
      <c r="E88" s="580"/>
      <c r="F88" s="581"/>
      <c r="G88" s="581"/>
      <c r="H88" s="581"/>
      <c r="I88" s="581"/>
      <c r="J88" s="581"/>
      <c r="K88" s="581"/>
      <c r="L88" s="581"/>
      <c r="M88" s="581"/>
      <c r="N88" s="581"/>
      <c r="O88" s="581"/>
      <c r="P88" s="581"/>
      <c r="Q88" s="581"/>
      <c r="R88" s="581"/>
      <c r="S88" s="581"/>
      <c r="T88" s="581"/>
      <c r="U88" s="581"/>
      <c r="V88" s="581"/>
      <c r="W88" s="581"/>
      <c r="X88" s="581"/>
      <c r="Y88" s="581"/>
      <c r="Z88" s="581"/>
    </row>
    <row r="89" spans="1:26" ht="14" outlineLevel="2" x14ac:dyDescent="0.3">
      <c r="A89" s="583" t="s">
        <v>420</v>
      </c>
      <c r="B89" s="590">
        <v>21600</v>
      </c>
      <c r="C89" s="591" t="s">
        <v>554</v>
      </c>
      <c r="D89" s="592" t="s">
        <v>555</v>
      </c>
      <c r="E89" s="580"/>
      <c r="F89" s="581"/>
      <c r="G89" s="581"/>
      <c r="H89" s="581"/>
      <c r="I89" s="581"/>
      <c r="J89" s="581"/>
      <c r="K89" s="581"/>
      <c r="L89" s="581"/>
      <c r="M89" s="581"/>
      <c r="N89" s="581"/>
      <c r="O89" s="581"/>
      <c r="P89" s="581"/>
      <c r="Q89" s="581"/>
      <c r="R89" s="581"/>
      <c r="S89" s="581"/>
      <c r="T89" s="581"/>
      <c r="U89" s="581"/>
      <c r="V89" s="581"/>
      <c r="W89" s="581"/>
      <c r="X89" s="581"/>
      <c r="Y89" s="581"/>
      <c r="Z89" s="581"/>
    </row>
    <row r="90" spans="1:26" ht="14" outlineLevel="2" x14ac:dyDescent="0.3">
      <c r="A90" s="583" t="s">
        <v>420</v>
      </c>
      <c r="B90" s="590">
        <v>21700</v>
      </c>
      <c r="C90" s="591" t="s">
        <v>556</v>
      </c>
      <c r="D90" s="592" t="s">
        <v>502</v>
      </c>
      <c r="E90" s="580"/>
      <c r="F90" s="581"/>
      <c r="G90" s="581"/>
      <c r="H90" s="581"/>
      <c r="I90" s="581"/>
      <c r="J90" s="581"/>
      <c r="K90" s="581"/>
      <c r="L90" s="581"/>
      <c r="M90" s="581"/>
      <c r="N90" s="581"/>
      <c r="O90" s="581"/>
      <c r="P90" s="581"/>
      <c r="Q90" s="581"/>
      <c r="R90" s="581"/>
      <c r="S90" s="581"/>
      <c r="T90" s="581"/>
      <c r="U90" s="581"/>
      <c r="V90" s="581"/>
      <c r="W90" s="581"/>
      <c r="X90" s="581"/>
      <c r="Y90" s="581"/>
      <c r="Z90" s="581"/>
    </row>
    <row r="91" spans="1:26" ht="14" outlineLevel="2" x14ac:dyDescent="0.3">
      <c r="A91" s="583" t="s">
        <v>420</v>
      </c>
      <c r="B91" s="590">
        <v>21900</v>
      </c>
      <c r="C91" s="591" t="s">
        <v>557</v>
      </c>
      <c r="D91" s="592" t="s">
        <v>502</v>
      </c>
      <c r="E91" s="580"/>
      <c r="F91" s="581"/>
      <c r="G91" s="581"/>
      <c r="H91" s="581"/>
      <c r="I91" s="581"/>
      <c r="J91" s="581"/>
      <c r="K91" s="581"/>
      <c r="L91" s="581"/>
      <c r="M91" s="581"/>
      <c r="N91" s="581"/>
      <c r="O91" s="581"/>
      <c r="P91" s="581"/>
      <c r="Q91" s="581"/>
      <c r="R91" s="581"/>
      <c r="S91" s="581"/>
      <c r="T91" s="581"/>
      <c r="U91" s="581"/>
      <c r="V91" s="581"/>
      <c r="W91" s="581"/>
      <c r="X91" s="581"/>
      <c r="Y91" s="581"/>
      <c r="Z91" s="581"/>
    </row>
    <row r="92" spans="1:26" ht="14" outlineLevel="2" x14ac:dyDescent="0.3">
      <c r="A92" s="583" t="s">
        <v>420</v>
      </c>
      <c r="B92" s="590">
        <v>22100</v>
      </c>
      <c r="C92" s="591" t="s">
        <v>558</v>
      </c>
      <c r="D92" s="592" t="s">
        <v>502</v>
      </c>
      <c r="E92" s="580"/>
      <c r="F92" s="581"/>
      <c r="G92" s="581"/>
      <c r="H92" s="581"/>
      <c r="I92" s="581"/>
      <c r="J92" s="581"/>
      <c r="K92" s="581"/>
      <c r="L92" s="581"/>
      <c r="M92" s="581"/>
      <c r="N92" s="581"/>
      <c r="O92" s="581"/>
      <c r="P92" s="581"/>
      <c r="Q92" s="581"/>
      <c r="R92" s="581"/>
      <c r="S92" s="581"/>
      <c r="T92" s="581"/>
      <c r="U92" s="581"/>
      <c r="V92" s="581"/>
      <c r="W92" s="581"/>
      <c r="X92" s="581"/>
      <c r="Y92" s="581"/>
      <c r="Z92" s="581"/>
    </row>
    <row r="93" spans="1:26" ht="26" outlineLevel="3" x14ac:dyDescent="0.3">
      <c r="A93" s="583" t="s">
        <v>420</v>
      </c>
      <c r="B93" s="593">
        <v>22110</v>
      </c>
      <c r="C93" s="594" t="s">
        <v>559</v>
      </c>
      <c r="D93" s="595" t="s">
        <v>560</v>
      </c>
      <c r="E93" s="580"/>
      <c r="F93" s="581"/>
      <c r="G93" s="581"/>
      <c r="H93" s="581"/>
      <c r="I93" s="581"/>
      <c r="J93" s="581"/>
      <c r="K93" s="581"/>
      <c r="L93" s="581"/>
      <c r="M93" s="581"/>
      <c r="N93" s="581"/>
      <c r="O93" s="581"/>
      <c r="P93" s="581"/>
      <c r="Q93" s="581"/>
      <c r="R93" s="581"/>
      <c r="S93" s="581"/>
      <c r="T93" s="581"/>
      <c r="U93" s="581"/>
      <c r="V93" s="581"/>
      <c r="W93" s="581"/>
      <c r="X93" s="581"/>
      <c r="Y93" s="581"/>
      <c r="Z93" s="581"/>
    </row>
    <row r="94" spans="1:26" ht="26" outlineLevel="3" x14ac:dyDescent="0.3">
      <c r="A94" s="583" t="s">
        <v>420</v>
      </c>
      <c r="B94" s="593">
        <v>22120</v>
      </c>
      <c r="C94" s="594" t="s">
        <v>561</v>
      </c>
      <c r="D94" s="595"/>
      <c r="E94" s="580"/>
      <c r="F94" s="581"/>
      <c r="G94" s="581"/>
      <c r="H94" s="581"/>
      <c r="I94" s="581"/>
      <c r="J94" s="581"/>
      <c r="K94" s="581"/>
      <c r="L94" s="581"/>
      <c r="M94" s="581"/>
      <c r="N94" s="581"/>
      <c r="O94" s="581"/>
      <c r="P94" s="581"/>
      <c r="Q94" s="581"/>
      <c r="R94" s="581"/>
      <c r="S94" s="581"/>
      <c r="T94" s="581"/>
      <c r="U94" s="581"/>
      <c r="V94" s="581"/>
      <c r="W94" s="581"/>
      <c r="X94" s="581"/>
      <c r="Y94" s="581"/>
      <c r="Z94" s="581"/>
    </row>
    <row r="95" spans="1:26" ht="26" outlineLevel="3" x14ac:dyDescent="0.3">
      <c r="A95" s="583" t="s">
        <v>420</v>
      </c>
      <c r="B95" s="593">
        <v>22130</v>
      </c>
      <c r="C95" s="594" t="s">
        <v>562</v>
      </c>
      <c r="D95" s="595"/>
      <c r="E95" s="580"/>
      <c r="F95" s="581"/>
      <c r="G95" s="581"/>
      <c r="H95" s="581"/>
      <c r="I95" s="581"/>
      <c r="J95" s="581"/>
      <c r="K95" s="581"/>
      <c r="L95" s="581"/>
      <c r="M95" s="581"/>
      <c r="N95" s="581"/>
      <c r="O95" s="581"/>
      <c r="P95" s="581"/>
      <c r="Q95" s="581"/>
      <c r="R95" s="581"/>
      <c r="S95" s="581"/>
      <c r="T95" s="581"/>
      <c r="U95" s="581"/>
      <c r="V95" s="581"/>
      <c r="W95" s="581"/>
      <c r="X95" s="581"/>
      <c r="Y95" s="581"/>
      <c r="Z95" s="581"/>
    </row>
    <row r="96" spans="1:26" ht="26" outlineLevel="3" x14ac:dyDescent="0.3">
      <c r="A96" s="583" t="s">
        <v>420</v>
      </c>
      <c r="B96" s="593">
        <v>22140</v>
      </c>
      <c r="C96" s="594" t="s">
        <v>563</v>
      </c>
      <c r="D96" s="595"/>
      <c r="E96" s="580"/>
      <c r="F96" s="581"/>
      <c r="G96" s="581"/>
      <c r="H96" s="581"/>
      <c r="I96" s="581"/>
      <c r="J96" s="581"/>
      <c r="K96" s="581"/>
      <c r="L96" s="581"/>
      <c r="M96" s="581"/>
      <c r="N96" s="581"/>
      <c r="O96" s="581"/>
      <c r="P96" s="581"/>
      <c r="Q96" s="581"/>
      <c r="R96" s="581"/>
      <c r="S96" s="581"/>
      <c r="T96" s="581"/>
      <c r="U96" s="581"/>
      <c r="V96" s="581"/>
      <c r="W96" s="581"/>
      <c r="X96" s="581"/>
      <c r="Y96" s="581"/>
      <c r="Z96" s="581"/>
    </row>
    <row r="97" spans="1:26" ht="26" outlineLevel="3" x14ac:dyDescent="0.3">
      <c r="A97" s="583"/>
      <c r="B97" s="593">
        <v>22150</v>
      </c>
      <c r="C97" s="594" t="s">
        <v>564</v>
      </c>
      <c r="D97" s="595"/>
      <c r="E97" s="580"/>
      <c r="F97" s="581"/>
      <c r="G97" s="581"/>
      <c r="H97" s="581"/>
      <c r="I97" s="581"/>
      <c r="J97" s="581"/>
      <c r="K97" s="581"/>
      <c r="L97" s="581"/>
      <c r="M97" s="581"/>
      <c r="N97" s="581"/>
      <c r="O97" s="581"/>
      <c r="P97" s="581"/>
      <c r="Q97" s="581"/>
      <c r="R97" s="581"/>
      <c r="S97" s="581"/>
      <c r="T97" s="581"/>
      <c r="U97" s="581"/>
      <c r="V97" s="581"/>
      <c r="W97" s="581"/>
      <c r="X97" s="581"/>
      <c r="Y97" s="581"/>
      <c r="Z97" s="581"/>
    </row>
    <row r="98" spans="1:26" ht="14" outlineLevel="3" x14ac:dyDescent="0.3">
      <c r="A98" s="583" t="s">
        <v>420</v>
      </c>
      <c r="B98" s="593">
        <v>22190</v>
      </c>
      <c r="C98" s="594" t="s">
        <v>565</v>
      </c>
      <c r="D98" s="595" t="s">
        <v>566</v>
      </c>
      <c r="E98" s="580"/>
      <c r="F98" s="581"/>
      <c r="G98" s="581"/>
      <c r="H98" s="581"/>
      <c r="I98" s="581"/>
      <c r="J98" s="581"/>
      <c r="K98" s="581"/>
      <c r="L98" s="581"/>
      <c r="M98" s="581"/>
      <c r="N98" s="581"/>
      <c r="O98" s="581"/>
      <c r="P98" s="581"/>
      <c r="Q98" s="581"/>
      <c r="R98" s="581"/>
      <c r="S98" s="581"/>
      <c r="T98" s="581"/>
      <c r="U98" s="581"/>
      <c r="V98" s="581"/>
      <c r="W98" s="581"/>
      <c r="X98" s="581"/>
      <c r="Y98" s="581"/>
      <c r="Z98" s="581"/>
    </row>
    <row r="99" spans="1:26" ht="14" outlineLevel="2" x14ac:dyDescent="0.3">
      <c r="A99" s="583" t="s">
        <v>420</v>
      </c>
      <c r="B99" s="590">
        <v>22200</v>
      </c>
      <c r="C99" s="591" t="s">
        <v>567</v>
      </c>
      <c r="D99" s="592" t="s">
        <v>568</v>
      </c>
      <c r="E99" s="580"/>
      <c r="F99" s="581"/>
      <c r="G99" s="581"/>
      <c r="H99" s="581"/>
      <c r="I99" s="581"/>
      <c r="J99" s="581"/>
      <c r="K99" s="581"/>
      <c r="L99" s="581"/>
      <c r="M99" s="581"/>
      <c r="N99" s="581"/>
      <c r="O99" s="581"/>
      <c r="P99" s="581"/>
      <c r="Q99" s="581"/>
      <c r="R99" s="581"/>
      <c r="S99" s="581"/>
      <c r="T99" s="581"/>
      <c r="U99" s="581"/>
      <c r="V99" s="581"/>
      <c r="W99" s="581"/>
      <c r="X99" s="581"/>
      <c r="Y99" s="581"/>
      <c r="Z99" s="581"/>
    </row>
    <row r="100" spans="1:26" ht="26" outlineLevel="3" x14ac:dyDescent="0.3">
      <c r="A100" s="583" t="s">
        <v>420</v>
      </c>
      <c r="B100" s="593">
        <v>22210</v>
      </c>
      <c r="C100" s="594" t="s">
        <v>569</v>
      </c>
      <c r="D100" s="595" t="s">
        <v>570</v>
      </c>
      <c r="E100" s="580"/>
      <c r="F100" s="581"/>
      <c r="G100" s="581"/>
      <c r="H100" s="581"/>
      <c r="I100" s="581"/>
      <c r="J100" s="581"/>
      <c r="K100" s="581"/>
      <c r="L100" s="581"/>
      <c r="M100" s="581"/>
      <c r="N100" s="581"/>
      <c r="O100" s="581"/>
      <c r="P100" s="581"/>
      <c r="Q100" s="581"/>
      <c r="R100" s="581"/>
      <c r="S100" s="581"/>
      <c r="T100" s="581"/>
      <c r="U100" s="581"/>
      <c r="V100" s="581"/>
      <c r="W100" s="581"/>
      <c r="X100" s="581"/>
      <c r="Y100" s="581"/>
      <c r="Z100" s="581"/>
    </row>
    <row r="101" spans="1:26" ht="26" outlineLevel="3" x14ac:dyDescent="0.3">
      <c r="A101" s="583"/>
      <c r="B101" s="593">
        <v>22220</v>
      </c>
      <c r="C101" s="594" t="s">
        <v>571</v>
      </c>
      <c r="D101" s="595" t="s">
        <v>572</v>
      </c>
      <c r="E101" s="580"/>
      <c r="F101" s="581"/>
      <c r="G101" s="581"/>
      <c r="H101" s="581"/>
      <c r="I101" s="581"/>
      <c r="J101" s="581"/>
      <c r="K101" s="581"/>
      <c r="L101" s="581"/>
      <c r="M101" s="581"/>
      <c r="N101" s="581"/>
      <c r="O101" s="581"/>
      <c r="P101" s="581"/>
      <c r="Q101" s="581"/>
      <c r="R101" s="581"/>
      <c r="S101" s="581"/>
      <c r="T101" s="581"/>
      <c r="U101" s="581"/>
      <c r="V101" s="581"/>
      <c r="W101" s="581"/>
      <c r="X101" s="581"/>
      <c r="Y101" s="581"/>
      <c r="Z101" s="581"/>
    </row>
    <row r="102" spans="1:26" ht="26" outlineLevel="3" x14ac:dyDescent="0.3">
      <c r="A102" s="583" t="s">
        <v>420</v>
      </c>
      <c r="B102" s="593">
        <v>22230</v>
      </c>
      <c r="C102" s="594" t="s">
        <v>573</v>
      </c>
      <c r="D102" s="595" t="s">
        <v>574</v>
      </c>
      <c r="E102" s="580"/>
      <c r="F102" s="581"/>
      <c r="G102" s="581"/>
      <c r="H102" s="581"/>
      <c r="I102" s="581"/>
      <c r="J102" s="581"/>
      <c r="K102" s="581"/>
      <c r="L102" s="581"/>
      <c r="M102" s="581"/>
      <c r="N102" s="581"/>
      <c r="O102" s="581"/>
      <c r="P102" s="581"/>
      <c r="Q102" s="581"/>
      <c r="R102" s="581"/>
      <c r="S102" s="581"/>
      <c r="T102" s="581"/>
      <c r="U102" s="581"/>
      <c r="V102" s="581"/>
      <c r="W102" s="581"/>
      <c r="X102" s="581"/>
      <c r="Y102" s="581"/>
      <c r="Z102" s="581"/>
    </row>
    <row r="103" spans="1:26" ht="14" outlineLevel="2" x14ac:dyDescent="0.3">
      <c r="A103" s="583" t="s">
        <v>420</v>
      </c>
      <c r="B103" s="590">
        <v>22300</v>
      </c>
      <c r="C103" s="591" t="s">
        <v>575</v>
      </c>
      <c r="D103" s="592" t="s">
        <v>576</v>
      </c>
      <c r="E103" s="580"/>
      <c r="F103" s="581"/>
      <c r="G103" s="581"/>
      <c r="H103" s="581"/>
      <c r="I103" s="581"/>
      <c r="J103" s="581"/>
      <c r="K103" s="581"/>
      <c r="L103" s="581"/>
      <c r="M103" s="581"/>
      <c r="N103" s="581"/>
      <c r="O103" s="581"/>
      <c r="P103" s="581"/>
      <c r="Q103" s="581"/>
      <c r="R103" s="581"/>
      <c r="S103" s="581"/>
      <c r="T103" s="581"/>
      <c r="U103" s="581"/>
      <c r="V103" s="581"/>
      <c r="W103" s="581"/>
      <c r="X103" s="581"/>
      <c r="Y103" s="581"/>
      <c r="Z103" s="581"/>
    </row>
    <row r="104" spans="1:26" ht="14" outlineLevel="1" x14ac:dyDescent="0.3">
      <c r="A104" s="583" t="s">
        <v>420</v>
      </c>
      <c r="B104" s="587">
        <v>23000</v>
      </c>
      <c r="C104" s="588" t="s">
        <v>577</v>
      </c>
      <c r="D104" s="589" t="s">
        <v>578</v>
      </c>
      <c r="E104" s="580"/>
      <c r="F104" s="581"/>
      <c r="G104" s="581"/>
      <c r="H104" s="581"/>
      <c r="I104" s="581"/>
      <c r="J104" s="581"/>
      <c r="K104" s="581"/>
      <c r="L104" s="581"/>
      <c r="M104" s="581"/>
      <c r="N104" s="581"/>
      <c r="O104" s="581"/>
      <c r="P104" s="581"/>
      <c r="Q104" s="581"/>
      <c r="R104" s="581"/>
      <c r="S104" s="581"/>
      <c r="T104" s="581"/>
      <c r="U104" s="581"/>
      <c r="V104" s="581"/>
      <c r="W104" s="581"/>
      <c r="X104" s="581"/>
      <c r="Y104" s="581"/>
      <c r="Z104" s="581"/>
    </row>
    <row r="105" spans="1:26" ht="26" outlineLevel="3" x14ac:dyDescent="0.3">
      <c r="A105" s="583" t="s">
        <v>420</v>
      </c>
      <c r="B105" s="590">
        <v>23100</v>
      </c>
      <c r="C105" s="591" t="s">
        <v>579</v>
      </c>
      <c r="D105" s="592" t="s">
        <v>580</v>
      </c>
      <c r="E105" s="580"/>
      <c r="F105" s="581"/>
      <c r="G105" s="581"/>
      <c r="H105" s="581"/>
      <c r="I105" s="606"/>
      <c r="J105" s="581"/>
      <c r="K105" s="581"/>
      <c r="L105" s="581"/>
      <c r="M105" s="581"/>
      <c r="N105" s="581"/>
      <c r="O105" s="581"/>
      <c r="P105" s="581"/>
      <c r="Q105" s="581"/>
      <c r="R105" s="581"/>
      <c r="S105" s="581"/>
      <c r="T105" s="581"/>
      <c r="U105" s="581"/>
      <c r="V105" s="581"/>
      <c r="W105" s="581"/>
      <c r="X105" s="581"/>
      <c r="Y105" s="581"/>
      <c r="Z105" s="581"/>
    </row>
    <row r="106" spans="1:26" ht="26" outlineLevel="4" x14ac:dyDescent="0.3">
      <c r="A106" s="583" t="s">
        <v>420</v>
      </c>
      <c r="B106" s="593">
        <v>23110</v>
      </c>
      <c r="C106" s="594" t="s">
        <v>581</v>
      </c>
      <c r="D106" s="595" t="s">
        <v>582</v>
      </c>
      <c r="E106" s="580"/>
      <c r="F106" s="581"/>
      <c r="G106" s="581"/>
      <c r="H106" s="581"/>
      <c r="I106" s="606"/>
      <c r="J106" s="581"/>
      <c r="K106" s="581"/>
      <c r="L106" s="581"/>
      <c r="M106" s="581"/>
      <c r="N106" s="581"/>
      <c r="O106" s="581"/>
      <c r="P106" s="581"/>
      <c r="Q106" s="581"/>
      <c r="R106" s="581"/>
      <c r="S106" s="581"/>
      <c r="T106" s="581"/>
      <c r="U106" s="581"/>
      <c r="V106" s="581"/>
      <c r="W106" s="581"/>
      <c r="X106" s="581"/>
      <c r="Y106" s="581"/>
      <c r="Z106" s="581"/>
    </row>
    <row r="107" spans="1:26" ht="26" outlineLevel="4" x14ac:dyDescent="0.3">
      <c r="A107" s="583" t="s">
        <v>420</v>
      </c>
      <c r="B107" s="593">
        <v>23120</v>
      </c>
      <c r="C107" s="594" t="s">
        <v>583</v>
      </c>
      <c r="D107" s="595" t="s">
        <v>584</v>
      </c>
      <c r="E107" s="580"/>
      <c r="F107" s="581"/>
      <c r="G107" s="581"/>
      <c r="H107" s="581"/>
      <c r="I107" s="606"/>
      <c r="J107" s="581"/>
      <c r="K107" s="581"/>
      <c r="L107" s="581"/>
      <c r="M107" s="581"/>
      <c r="N107" s="581"/>
      <c r="O107" s="581"/>
      <c r="P107" s="581"/>
      <c r="Q107" s="581"/>
      <c r="R107" s="581"/>
      <c r="S107" s="581"/>
      <c r="T107" s="581"/>
      <c r="U107" s="581"/>
      <c r="V107" s="581"/>
      <c r="W107" s="581"/>
      <c r="X107" s="581"/>
      <c r="Y107" s="581"/>
      <c r="Z107" s="581"/>
    </row>
    <row r="108" spans="1:26" ht="26" outlineLevel="4" x14ac:dyDescent="0.3">
      <c r="A108" s="583" t="s">
        <v>420</v>
      </c>
      <c r="B108" s="593">
        <v>23130</v>
      </c>
      <c r="C108" s="594" t="s">
        <v>585</v>
      </c>
      <c r="D108" s="595" t="s">
        <v>586</v>
      </c>
      <c r="E108" s="580"/>
      <c r="F108" s="581"/>
      <c r="G108" s="581"/>
      <c r="H108" s="581"/>
      <c r="I108" s="606"/>
      <c r="J108" s="581"/>
      <c r="K108" s="581"/>
      <c r="L108" s="581"/>
      <c r="M108" s="581"/>
      <c r="N108" s="581"/>
      <c r="O108" s="581"/>
      <c r="P108" s="581"/>
      <c r="Q108" s="581"/>
      <c r="R108" s="581"/>
      <c r="S108" s="581"/>
      <c r="T108" s="581"/>
      <c r="U108" s="581"/>
      <c r="V108" s="581"/>
      <c r="W108" s="581"/>
      <c r="X108" s="581"/>
      <c r="Y108" s="581"/>
      <c r="Z108" s="581"/>
    </row>
    <row r="109" spans="1:26" ht="26" outlineLevel="4" x14ac:dyDescent="0.3">
      <c r="A109" s="583" t="s">
        <v>420</v>
      </c>
      <c r="B109" s="593">
        <v>23140</v>
      </c>
      <c r="C109" s="594" t="s">
        <v>587</v>
      </c>
      <c r="D109" s="595" t="s">
        <v>588</v>
      </c>
      <c r="E109" s="580"/>
      <c r="F109" s="581"/>
      <c r="G109" s="581"/>
      <c r="H109" s="581"/>
      <c r="I109" s="606"/>
      <c r="J109" s="581"/>
      <c r="K109" s="581"/>
      <c r="L109" s="581"/>
      <c r="M109" s="581"/>
      <c r="N109" s="581"/>
      <c r="O109" s="581"/>
      <c r="P109" s="581"/>
      <c r="Q109" s="581"/>
      <c r="R109" s="581"/>
      <c r="S109" s="581"/>
      <c r="T109" s="581"/>
      <c r="U109" s="581"/>
      <c r="V109" s="581"/>
      <c r="W109" s="581"/>
      <c r="X109" s="581"/>
      <c r="Y109" s="581"/>
      <c r="Z109" s="581"/>
    </row>
    <row r="110" spans="1:26" ht="26" outlineLevel="4" x14ac:dyDescent="0.3">
      <c r="A110" s="583" t="s">
        <v>420</v>
      </c>
      <c r="B110" s="593">
        <v>23150</v>
      </c>
      <c r="C110" s="594" t="s">
        <v>589</v>
      </c>
      <c r="D110" s="595"/>
      <c r="E110" s="580"/>
      <c r="F110" s="581"/>
      <c r="G110" s="581"/>
      <c r="H110" s="581"/>
      <c r="I110" s="606"/>
      <c r="J110" s="581"/>
      <c r="K110" s="581"/>
      <c r="L110" s="581"/>
      <c r="M110" s="581"/>
      <c r="N110" s="581"/>
      <c r="O110" s="581"/>
      <c r="P110" s="581"/>
      <c r="Q110" s="581"/>
      <c r="R110" s="581"/>
      <c r="S110" s="581"/>
      <c r="T110" s="581"/>
      <c r="U110" s="581"/>
      <c r="V110" s="581"/>
      <c r="W110" s="581"/>
      <c r="X110" s="581"/>
      <c r="Y110" s="581"/>
      <c r="Z110" s="581"/>
    </row>
    <row r="111" spans="1:26" ht="19" customHeight="1" outlineLevel="4" x14ac:dyDescent="0.3">
      <c r="A111" s="583" t="s">
        <v>420</v>
      </c>
      <c r="B111" s="593">
        <v>23190</v>
      </c>
      <c r="C111" s="594" t="s">
        <v>590</v>
      </c>
      <c r="D111" s="595" t="s">
        <v>591</v>
      </c>
      <c r="E111" s="580"/>
      <c r="F111" s="581"/>
      <c r="G111" s="581"/>
      <c r="H111" s="581"/>
      <c r="I111" s="581"/>
      <c r="J111" s="581"/>
      <c r="K111" s="581"/>
      <c r="L111" s="581"/>
      <c r="M111" s="581"/>
      <c r="N111" s="581"/>
      <c r="O111" s="581"/>
      <c r="P111" s="581"/>
      <c r="Q111" s="581"/>
      <c r="R111" s="581"/>
      <c r="S111" s="581"/>
      <c r="T111" s="581"/>
      <c r="U111" s="581"/>
      <c r="V111" s="581"/>
      <c r="W111" s="581"/>
      <c r="X111" s="581"/>
      <c r="Y111" s="581"/>
      <c r="Z111" s="581"/>
    </row>
    <row r="112" spans="1:26" ht="14" outlineLevel="2" x14ac:dyDescent="0.3">
      <c r="A112" s="583" t="s">
        <v>420</v>
      </c>
      <c r="B112" s="590">
        <v>23200</v>
      </c>
      <c r="C112" s="591" t="s">
        <v>592</v>
      </c>
      <c r="D112" s="592" t="s">
        <v>593</v>
      </c>
      <c r="E112" s="580"/>
      <c r="F112" s="581"/>
      <c r="G112" s="581"/>
      <c r="H112" s="581"/>
      <c r="I112" s="581"/>
      <c r="J112" s="581"/>
      <c r="K112" s="581"/>
      <c r="L112" s="581"/>
      <c r="M112" s="581"/>
      <c r="N112" s="581"/>
      <c r="O112" s="581"/>
      <c r="P112" s="581"/>
      <c r="Q112" s="581"/>
      <c r="R112" s="581"/>
      <c r="S112" s="581"/>
      <c r="T112" s="581"/>
      <c r="U112" s="581"/>
      <c r="V112" s="581"/>
      <c r="W112" s="581"/>
      <c r="X112" s="581"/>
      <c r="Y112" s="581"/>
      <c r="Z112" s="581"/>
    </row>
    <row r="113" spans="1:26" ht="14" outlineLevel="3" x14ac:dyDescent="0.3">
      <c r="A113" s="583" t="s">
        <v>420</v>
      </c>
      <c r="B113" s="593">
        <v>23210</v>
      </c>
      <c r="C113" s="594" t="s">
        <v>594</v>
      </c>
      <c r="D113" s="595" t="s">
        <v>595</v>
      </c>
      <c r="E113" s="580"/>
      <c r="F113" s="581"/>
      <c r="G113" s="581"/>
      <c r="H113" s="581"/>
      <c r="I113" s="606"/>
      <c r="J113" s="581"/>
      <c r="K113" s="581"/>
      <c r="L113" s="581"/>
      <c r="M113" s="581"/>
      <c r="N113" s="581"/>
      <c r="O113" s="581"/>
      <c r="P113" s="581"/>
      <c r="Q113" s="581"/>
      <c r="R113" s="581"/>
      <c r="S113" s="581"/>
      <c r="T113" s="581"/>
      <c r="U113" s="581"/>
      <c r="V113" s="581"/>
      <c r="W113" s="581"/>
      <c r="X113" s="581"/>
      <c r="Y113" s="581"/>
      <c r="Z113" s="581"/>
    </row>
    <row r="114" spans="1:26" ht="26" outlineLevel="3" x14ac:dyDescent="0.3">
      <c r="A114" s="583" t="s">
        <v>420</v>
      </c>
      <c r="B114" s="593">
        <v>23220</v>
      </c>
      <c r="C114" s="594" t="s">
        <v>596</v>
      </c>
      <c r="D114" s="595" t="s">
        <v>597</v>
      </c>
      <c r="E114" s="580"/>
      <c r="F114" s="581"/>
      <c r="G114" s="581"/>
      <c r="H114" s="581"/>
      <c r="I114" s="606"/>
      <c r="J114" s="581"/>
      <c r="K114" s="581"/>
      <c r="L114" s="581"/>
      <c r="M114" s="581"/>
      <c r="N114" s="581"/>
      <c r="O114" s="581"/>
      <c r="P114" s="581"/>
      <c r="Q114" s="581"/>
      <c r="R114" s="581"/>
      <c r="S114" s="581"/>
      <c r="T114" s="581"/>
      <c r="U114" s="581"/>
      <c r="V114" s="581"/>
      <c r="W114" s="581"/>
      <c r="X114" s="581"/>
      <c r="Y114" s="581"/>
      <c r="Z114" s="581"/>
    </row>
    <row r="115" spans="1:26" ht="39" outlineLevel="3" x14ac:dyDescent="0.3">
      <c r="A115" s="583" t="s">
        <v>420</v>
      </c>
      <c r="B115" s="593">
        <v>23230</v>
      </c>
      <c r="C115" s="594" t="s">
        <v>598</v>
      </c>
      <c r="D115" s="595" t="s">
        <v>599</v>
      </c>
      <c r="E115" s="580"/>
      <c r="F115" s="581"/>
      <c r="G115" s="581"/>
      <c r="H115" s="581"/>
      <c r="I115" s="581"/>
      <c r="J115" s="581"/>
      <c r="K115" s="581"/>
      <c r="L115" s="581"/>
      <c r="M115" s="581"/>
      <c r="N115" s="581"/>
      <c r="O115" s="581"/>
      <c r="P115" s="581"/>
      <c r="Q115" s="581"/>
      <c r="R115" s="581"/>
      <c r="S115" s="581"/>
      <c r="T115" s="581"/>
      <c r="U115" s="581"/>
      <c r="V115" s="581"/>
      <c r="W115" s="581"/>
      <c r="X115" s="581"/>
      <c r="Y115" s="581"/>
      <c r="Z115" s="581"/>
    </row>
    <row r="116" spans="1:26" ht="14" outlineLevel="2" x14ac:dyDescent="0.3">
      <c r="A116" s="583" t="s">
        <v>420</v>
      </c>
      <c r="B116" s="590">
        <v>23300</v>
      </c>
      <c r="C116" s="591" t="s">
        <v>600</v>
      </c>
      <c r="D116" s="592" t="s">
        <v>601</v>
      </c>
      <c r="E116" s="580"/>
      <c r="F116" s="581"/>
      <c r="G116" s="581"/>
      <c r="H116" s="581"/>
      <c r="I116" s="606"/>
      <c r="J116" s="581"/>
      <c r="K116" s="581"/>
      <c r="L116" s="581"/>
      <c r="M116" s="581"/>
      <c r="N116" s="581"/>
      <c r="O116" s="581"/>
      <c r="P116" s="581"/>
      <c r="Q116" s="581"/>
      <c r="R116" s="581"/>
      <c r="S116" s="581"/>
      <c r="T116" s="581"/>
      <c r="U116" s="581"/>
      <c r="V116" s="581"/>
      <c r="W116" s="581"/>
      <c r="X116" s="581"/>
      <c r="Y116" s="581"/>
      <c r="Z116" s="581"/>
    </row>
    <row r="117" spans="1:26" ht="14" x14ac:dyDescent="0.3">
      <c r="A117" s="607"/>
      <c r="B117" s="603"/>
      <c r="C117" s="604"/>
      <c r="D117" s="605"/>
      <c r="E117" s="580"/>
      <c r="F117" s="581"/>
      <c r="G117" s="581"/>
      <c r="H117" s="581"/>
      <c r="I117" s="581"/>
      <c r="J117" s="581"/>
      <c r="K117" s="581"/>
      <c r="L117" s="581"/>
      <c r="M117" s="581"/>
      <c r="N117" s="581"/>
      <c r="O117" s="581"/>
      <c r="P117" s="581"/>
      <c r="Q117" s="581"/>
      <c r="R117" s="581"/>
      <c r="S117" s="581"/>
      <c r="T117" s="581"/>
      <c r="U117" s="581"/>
      <c r="V117" s="581"/>
      <c r="W117" s="581"/>
      <c r="X117" s="581"/>
      <c r="Y117" s="581"/>
      <c r="Z117" s="581"/>
    </row>
    <row r="118" spans="1:26" ht="26" x14ac:dyDescent="0.3">
      <c r="A118" s="583" t="s">
        <v>420</v>
      </c>
      <c r="B118" s="584">
        <v>30000</v>
      </c>
      <c r="C118" s="585" t="s">
        <v>602</v>
      </c>
      <c r="D118" s="586" t="s">
        <v>603</v>
      </c>
      <c r="E118" s="580"/>
      <c r="F118" s="581"/>
      <c r="G118" s="581"/>
      <c r="H118" s="581"/>
      <c r="I118" s="581"/>
      <c r="J118" s="581"/>
      <c r="K118" s="581"/>
      <c r="L118" s="581"/>
      <c r="M118" s="581"/>
      <c r="N118" s="581"/>
      <c r="O118" s="581"/>
      <c r="P118" s="581"/>
      <c r="Q118" s="581"/>
      <c r="R118" s="581"/>
      <c r="S118" s="581"/>
      <c r="T118" s="581"/>
      <c r="U118" s="581"/>
      <c r="V118" s="581"/>
      <c r="W118" s="581"/>
      <c r="X118" s="581"/>
      <c r="Y118" s="581"/>
      <c r="Z118" s="581"/>
    </row>
    <row r="119" spans="1:26" ht="26" outlineLevel="1" x14ac:dyDescent="0.3">
      <c r="A119" s="583" t="s">
        <v>420</v>
      </c>
      <c r="B119" s="587">
        <v>31000</v>
      </c>
      <c r="C119" s="588" t="s">
        <v>604</v>
      </c>
      <c r="D119" s="589" t="s">
        <v>605</v>
      </c>
      <c r="E119" s="580"/>
      <c r="F119" s="581"/>
      <c r="G119" s="581"/>
      <c r="H119" s="581"/>
      <c r="I119" s="581"/>
      <c r="J119" s="581"/>
      <c r="K119" s="581"/>
      <c r="L119" s="581"/>
      <c r="M119" s="581"/>
      <c r="N119" s="581"/>
      <c r="O119" s="581"/>
      <c r="P119" s="581"/>
      <c r="Q119" s="581"/>
      <c r="R119" s="581"/>
      <c r="S119" s="581"/>
      <c r="T119" s="581"/>
      <c r="U119" s="581"/>
      <c r="V119" s="581"/>
      <c r="W119" s="581"/>
      <c r="X119" s="581"/>
      <c r="Y119" s="581"/>
      <c r="Z119" s="581"/>
    </row>
    <row r="120" spans="1:26" ht="52" outlineLevel="2" x14ac:dyDescent="0.3">
      <c r="A120" s="583" t="s">
        <v>420</v>
      </c>
      <c r="B120" s="590">
        <v>31100</v>
      </c>
      <c r="C120" s="591" t="s">
        <v>606</v>
      </c>
      <c r="D120" s="592" t="s">
        <v>607</v>
      </c>
      <c r="E120" s="580"/>
      <c r="F120" s="581"/>
      <c r="G120" s="581"/>
      <c r="H120" s="581"/>
      <c r="I120" s="581"/>
      <c r="J120" s="581"/>
      <c r="K120" s="581"/>
      <c r="L120" s="581"/>
      <c r="M120" s="581"/>
      <c r="N120" s="581"/>
      <c r="O120" s="581"/>
      <c r="P120" s="581"/>
      <c r="Q120" s="581"/>
      <c r="R120" s="581"/>
      <c r="S120" s="581"/>
      <c r="T120" s="581"/>
      <c r="U120" s="581"/>
      <c r="V120" s="581"/>
      <c r="W120" s="581"/>
      <c r="X120" s="581"/>
      <c r="Y120" s="581"/>
      <c r="Z120" s="581"/>
    </row>
    <row r="121" spans="1:26" ht="26" outlineLevel="2" x14ac:dyDescent="0.3">
      <c r="A121" s="583" t="s">
        <v>420</v>
      </c>
      <c r="B121" s="590">
        <v>31200</v>
      </c>
      <c r="C121" s="591" t="s">
        <v>608</v>
      </c>
      <c r="D121" s="592" t="s">
        <v>609</v>
      </c>
      <c r="E121" s="580"/>
      <c r="F121" s="581"/>
      <c r="G121" s="581"/>
      <c r="H121" s="581"/>
      <c r="I121" s="581"/>
      <c r="J121" s="581"/>
      <c r="K121" s="581"/>
      <c r="L121" s="581"/>
      <c r="M121" s="581"/>
      <c r="N121" s="581"/>
      <c r="O121" s="581"/>
      <c r="P121" s="581"/>
      <c r="Q121" s="581"/>
      <c r="R121" s="581"/>
      <c r="S121" s="581"/>
      <c r="T121" s="581"/>
      <c r="U121" s="581"/>
      <c r="V121" s="581"/>
      <c r="W121" s="581"/>
      <c r="X121" s="581"/>
      <c r="Y121" s="581"/>
      <c r="Z121" s="581"/>
    </row>
    <row r="122" spans="1:26" ht="39" outlineLevel="2" x14ac:dyDescent="0.3">
      <c r="A122" s="583" t="s">
        <v>420</v>
      </c>
      <c r="B122" s="590">
        <v>31300</v>
      </c>
      <c r="C122" s="591" t="s">
        <v>610</v>
      </c>
      <c r="D122" s="592" t="s">
        <v>611</v>
      </c>
      <c r="E122" s="580"/>
      <c r="F122" s="581"/>
      <c r="G122" s="581"/>
      <c r="H122" s="581"/>
      <c r="I122" s="581"/>
      <c r="J122" s="581"/>
      <c r="K122" s="581"/>
      <c r="L122" s="581"/>
      <c r="M122" s="581"/>
      <c r="N122" s="581"/>
      <c r="O122" s="581"/>
      <c r="P122" s="581"/>
      <c r="Q122" s="581"/>
      <c r="R122" s="581"/>
      <c r="S122" s="581"/>
      <c r="T122" s="581"/>
      <c r="U122" s="581"/>
      <c r="V122" s="581"/>
      <c r="W122" s="581"/>
      <c r="X122" s="581"/>
      <c r="Y122" s="581"/>
      <c r="Z122" s="581"/>
    </row>
    <row r="123" spans="1:26" ht="39" outlineLevel="2" x14ac:dyDescent="0.3">
      <c r="A123" s="583" t="s">
        <v>420</v>
      </c>
      <c r="B123" s="590">
        <v>31400</v>
      </c>
      <c r="C123" s="591" t="s">
        <v>612</v>
      </c>
      <c r="D123" s="592" t="s">
        <v>613</v>
      </c>
      <c r="E123" s="580"/>
      <c r="F123" s="581"/>
      <c r="G123" s="581"/>
      <c r="H123" s="581"/>
      <c r="I123" s="581"/>
      <c r="J123" s="581"/>
      <c r="K123" s="581"/>
      <c r="L123" s="581"/>
      <c r="M123" s="581"/>
      <c r="N123" s="581"/>
      <c r="O123" s="581"/>
      <c r="P123" s="581"/>
      <c r="Q123" s="581"/>
      <c r="R123" s="581"/>
      <c r="S123" s="581"/>
      <c r="T123" s="581"/>
      <c r="U123" s="581"/>
      <c r="V123" s="581"/>
      <c r="W123" s="581"/>
      <c r="X123" s="581"/>
      <c r="Y123" s="581"/>
      <c r="Z123" s="581"/>
    </row>
    <row r="124" spans="1:26" ht="14" outlineLevel="2" x14ac:dyDescent="0.3">
      <c r="A124" s="583" t="s">
        <v>420</v>
      </c>
      <c r="B124" s="590">
        <v>31500</v>
      </c>
      <c r="C124" s="591" t="s">
        <v>614</v>
      </c>
      <c r="D124" s="592"/>
      <c r="E124" s="580"/>
      <c r="F124" s="581"/>
      <c r="G124" s="581"/>
      <c r="H124" s="581"/>
      <c r="I124" s="581"/>
      <c r="J124" s="581"/>
      <c r="K124" s="581"/>
      <c r="L124" s="581"/>
      <c r="M124" s="581"/>
      <c r="N124" s="581"/>
      <c r="O124" s="581"/>
      <c r="P124" s="581"/>
      <c r="Q124" s="581"/>
      <c r="R124" s="581"/>
      <c r="S124" s="581"/>
      <c r="T124" s="581"/>
      <c r="U124" s="581"/>
      <c r="V124" s="581"/>
      <c r="W124" s="581"/>
      <c r="X124" s="581"/>
      <c r="Y124" s="581"/>
      <c r="Z124" s="581"/>
    </row>
    <row r="125" spans="1:26" ht="26" outlineLevel="2" x14ac:dyDescent="0.3">
      <c r="A125" s="583" t="s">
        <v>420</v>
      </c>
      <c r="B125" s="590">
        <v>31900</v>
      </c>
      <c r="C125" s="591" t="s">
        <v>615</v>
      </c>
      <c r="D125" s="592" t="s">
        <v>1855</v>
      </c>
      <c r="E125" s="580"/>
      <c r="F125" s="581"/>
      <c r="G125" s="581"/>
      <c r="H125" s="581"/>
      <c r="I125" s="581"/>
      <c r="J125" s="581"/>
      <c r="K125" s="581"/>
      <c r="L125" s="581"/>
      <c r="M125" s="581"/>
      <c r="N125" s="581"/>
      <c r="O125" s="581"/>
      <c r="P125" s="581"/>
      <c r="Q125" s="581"/>
      <c r="R125" s="581"/>
      <c r="S125" s="581"/>
      <c r="T125" s="581"/>
      <c r="U125" s="581"/>
      <c r="V125" s="581"/>
      <c r="W125" s="581"/>
      <c r="X125" s="581"/>
      <c r="Y125" s="581"/>
      <c r="Z125" s="581"/>
    </row>
    <row r="126" spans="1:26" ht="26" outlineLevel="3" x14ac:dyDescent="0.3">
      <c r="A126" s="583" t="s">
        <v>420</v>
      </c>
      <c r="B126" s="593">
        <v>31910</v>
      </c>
      <c r="C126" s="594" t="s">
        <v>1837</v>
      </c>
      <c r="D126" s="595" t="s">
        <v>1857</v>
      </c>
      <c r="E126" s="580"/>
      <c r="F126" s="581"/>
      <c r="G126" s="581"/>
      <c r="H126" s="581"/>
      <c r="I126" s="581"/>
      <c r="J126" s="581"/>
      <c r="K126" s="581"/>
      <c r="L126" s="581"/>
      <c r="M126" s="581"/>
      <c r="N126" s="581"/>
      <c r="O126" s="581"/>
      <c r="P126" s="581"/>
      <c r="Q126" s="581"/>
      <c r="R126" s="581"/>
      <c r="S126" s="581"/>
      <c r="T126" s="581"/>
      <c r="U126" s="581"/>
      <c r="V126" s="581"/>
      <c r="W126" s="581"/>
      <c r="X126" s="581"/>
      <c r="Y126" s="581"/>
      <c r="Z126" s="581"/>
    </row>
    <row r="127" spans="1:26" ht="26" outlineLevel="3" x14ac:dyDescent="0.3">
      <c r="A127" s="583" t="s">
        <v>420</v>
      </c>
      <c r="B127" s="593">
        <v>31920</v>
      </c>
      <c r="C127" s="594" t="s">
        <v>1838</v>
      </c>
      <c r="D127" s="595" t="s">
        <v>1856</v>
      </c>
      <c r="E127" s="580"/>
      <c r="F127" s="581"/>
      <c r="G127" s="581"/>
      <c r="H127" s="581"/>
      <c r="I127" s="581"/>
      <c r="J127" s="581"/>
      <c r="K127" s="581"/>
      <c r="L127" s="581"/>
      <c r="M127" s="581"/>
      <c r="N127" s="581"/>
      <c r="O127" s="581"/>
      <c r="P127" s="581"/>
      <c r="Q127" s="581"/>
      <c r="R127" s="581"/>
      <c r="S127" s="581"/>
      <c r="T127" s="581"/>
      <c r="U127" s="581"/>
      <c r="V127" s="581"/>
      <c r="W127" s="581"/>
      <c r="X127" s="581"/>
      <c r="Y127" s="581"/>
      <c r="Z127" s="581"/>
    </row>
    <row r="128" spans="1:26" ht="14" outlineLevel="1" x14ac:dyDescent="0.3">
      <c r="A128" s="583" t="s">
        <v>420</v>
      </c>
      <c r="B128" s="587">
        <v>32000</v>
      </c>
      <c r="C128" s="588" t="s">
        <v>616</v>
      </c>
      <c r="D128" s="589" t="s">
        <v>1863</v>
      </c>
      <c r="E128" s="580"/>
      <c r="F128" s="581"/>
      <c r="G128" s="581"/>
      <c r="H128" s="581"/>
      <c r="I128" s="581"/>
      <c r="J128" s="581"/>
      <c r="K128" s="581"/>
      <c r="L128" s="581"/>
      <c r="M128" s="581"/>
      <c r="N128" s="581"/>
      <c r="O128" s="581"/>
      <c r="P128" s="581"/>
      <c r="Q128" s="581"/>
      <c r="R128" s="581"/>
      <c r="S128" s="581"/>
      <c r="T128" s="581"/>
      <c r="U128" s="581"/>
      <c r="V128" s="581"/>
      <c r="W128" s="581"/>
      <c r="X128" s="581"/>
      <c r="Y128" s="581"/>
      <c r="Z128" s="581"/>
    </row>
    <row r="129" spans="1:26" ht="14" outlineLevel="1" x14ac:dyDescent="0.3">
      <c r="A129" s="583" t="s">
        <v>420</v>
      </c>
      <c r="B129" s="587">
        <v>33000</v>
      </c>
      <c r="C129" s="588" t="s">
        <v>617</v>
      </c>
      <c r="D129" s="589" t="s">
        <v>618</v>
      </c>
      <c r="E129" s="580"/>
      <c r="F129" s="581"/>
      <c r="G129" s="581"/>
      <c r="H129" s="581"/>
      <c r="I129" s="581"/>
      <c r="J129" s="581"/>
      <c r="K129" s="581"/>
      <c r="L129" s="581"/>
      <c r="M129" s="581"/>
      <c r="N129" s="581"/>
      <c r="O129" s="581"/>
      <c r="P129" s="581"/>
      <c r="Q129" s="581"/>
      <c r="R129" s="581"/>
      <c r="S129" s="581"/>
      <c r="T129" s="581"/>
      <c r="U129" s="581"/>
      <c r="V129" s="581"/>
      <c r="W129" s="581"/>
      <c r="X129" s="581"/>
      <c r="Y129" s="581"/>
      <c r="Z129" s="581"/>
    </row>
    <row r="130" spans="1:26" ht="26" outlineLevel="1" x14ac:dyDescent="0.3">
      <c r="A130" s="583" t="s">
        <v>420</v>
      </c>
      <c r="B130" s="587">
        <v>34000</v>
      </c>
      <c r="C130" s="588" t="s">
        <v>27</v>
      </c>
      <c r="D130" s="589" t="s">
        <v>619</v>
      </c>
      <c r="E130" s="580"/>
      <c r="F130" s="581"/>
      <c r="G130" s="581"/>
      <c r="H130" s="581"/>
      <c r="I130" s="581"/>
      <c r="J130" s="581"/>
      <c r="K130" s="581"/>
      <c r="L130" s="581"/>
      <c r="M130" s="581"/>
      <c r="N130" s="581"/>
      <c r="O130" s="581"/>
      <c r="P130" s="581"/>
      <c r="Q130" s="581"/>
      <c r="R130" s="581"/>
      <c r="S130" s="581"/>
      <c r="T130" s="581"/>
      <c r="U130" s="581"/>
      <c r="V130" s="581"/>
      <c r="W130" s="581"/>
      <c r="X130" s="581"/>
      <c r="Y130" s="581"/>
      <c r="Z130" s="581"/>
    </row>
    <row r="131" spans="1:26" ht="26" outlineLevel="2" x14ac:dyDescent="0.3">
      <c r="A131" s="583" t="s">
        <v>420</v>
      </c>
      <c r="B131" s="593">
        <v>34100</v>
      </c>
      <c r="C131" s="594" t="s">
        <v>1859</v>
      </c>
      <c r="D131" s="595" t="s">
        <v>1861</v>
      </c>
      <c r="E131" s="580"/>
      <c r="F131" s="581"/>
      <c r="G131" s="581"/>
      <c r="H131" s="581"/>
      <c r="I131" s="581"/>
      <c r="J131" s="581"/>
      <c r="K131" s="581"/>
      <c r="L131" s="581"/>
      <c r="M131" s="581"/>
      <c r="N131" s="581"/>
      <c r="O131" s="581"/>
      <c r="P131" s="581"/>
      <c r="Q131" s="581"/>
      <c r="R131" s="581"/>
      <c r="S131" s="581"/>
      <c r="T131" s="581"/>
      <c r="U131" s="581"/>
      <c r="V131" s="581"/>
      <c r="W131" s="581"/>
      <c r="X131" s="581"/>
      <c r="Y131" s="581"/>
      <c r="Z131" s="581"/>
    </row>
    <row r="132" spans="1:26" ht="26" outlineLevel="2" x14ac:dyDescent="0.3">
      <c r="A132" s="583" t="s">
        <v>420</v>
      </c>
      <c r="B132" s="593">
        <v>34200</v>
      </c>
      <c r="C132" s="594" t="s">
        <v>1858</v>
      </c>
      <c r="D132" s="595" t="s">
        <v>1862</v>
      </c>
      <c r="E132" s="580"/>
      <c r="F132" s="581"/>
      <c r="G132" s="581"/>
      <c r="H132" s="581"/>
      <c r="I132" s="581"/>
      <c r="J132" s="581"/>
      <c r="K132" s="581"/>
      <c r="L132" s="581"/>
      <c r="M132" s="581"/>
      <c r="N132" s="581"/>
      <c r="O132" s="581"/>
      <c r="P132" s="581"/>
      <c r="Q132" s="581"/>
      <c r="R132" s="581"/>
      <c r="S132" s="581"/>
      <c r="T132" s="581"/>
      <c r="U132" s="581"/>
      <c r="V132" s="581"/>
      <c r="W132" s="581"/>
      <c r="X132" s="581"/>
      <c r="Y132" s="581"/>
      <c r="Z132" s="581"/>
    </row>
    <row r="133" spans="1:26" ht="14" x14ac:dyDescent="0.3">
      <c r="A133" s="607"/>
      <c r="B133" s="603"/>
      <c r="C133" s="604"/>
      <c r="D133" s="605"/>
      <c r="E133" s="580"/>
      <c r="F133" s="581"/>
      <c r="G133" s="581"/>
      <c r="H133" s="581"/>
      <c r="I133" s="581"/>
      <c r="J133" s="581"/>
      <c r="K133" s="581"/>
      <c r="L133" s="581"/>
      <c r="M133" s="581"/>
      <c r="N133" s="581"/>
      <c r="O133" s="581"/>
      <c r="P133" s="581"/>
      <c r="Q133" s="581"/>
      <c r="R133" s="581"/>
      <c r="S133" s="581"/>
      <c r="T133" s="581"/>
      <c r="U133" s="581"/>
      <c r="V133" s="581"/>
      <c r="W133" s="581"/>
      <c r="X133" s="581"/>
      <c r="Y133" s="581"/>
      <c r="Z133" s="581"/>
    </row>
    <row r="134" spans="1:26" ht="14" x14ac:dyDescent="0.3">
      <c r="A134" s="583" t="s">
        <v>620</v>
      </c>
      <c r="B134" s="584">
        <v>40000</v>
      </c>
      <c r="C134" s="585" t="s">
        <v>621</v>
      </c>
      <c r="D134" s="586" t="s">
        <v>622</v>
      </c>
      <c r="E134" s="580"/>
      <c r="F134" s="581"/>
      <c r="G134" s="581"/>
      <c r="H134" s="581"/>
      <c r="I134" s="581"/>
      <c r="J134" s="581"/>
      <c r="K134" s="581"/>
      <c r="L134" s="581"/>
      <c r="M134" s="581"/>
      <c r="N134" s="581"/>
      <c r="O134" s="581"/>
      <c r="P134" s="581"/>
      <c r="Q134" s="581"/>
      <c r="R134" s="581"/>
      <c r="S134" s="581"/>
      <c r="T134" s="581"/>
      <c r="U134" s="581"/>
      <c r="V134" s="581"/>
      <c r="W134" s="581"/>
      <c r="X134" s="581"/>
      <c r="Y134" s="581"/>
      <c r="Z134" s="581"/>
    </row>
    <row r="135" spans="1:26" ht="14" outlineLevel="1" x14ac:dyDescent="0.3">
      <c r="A135" s="583" t="s">
        <v>620</v>
      </c>
      <c r="B135" s="587">
        <v>41000</v>
      </c>
      <c r="C135" s="588" t="s">
        <v>623</v>
      </c>
      <c r="D135" s="589" t="s">
        <v>624</v>
      </c>
      <c r="E135" s="580"/>
      <c r="F135" s="581"/>
      <c r="G135" s="581"/>
      <c r="H135" s="581"/>
      <c r="I135" s="581"/>
      <c r="J135" s="581"/>
      <c r="K135" s="581"/>
      <c r="L135" s="581"/>
      <c r="M135" s="581"/>
      <c r="N135" s="581"/>
      <c r="O135" s="581"/>
      <c r="P135" s="581"/>
      <c r="Q135" s="581"/>
      <c r="R135" s="581"/>
      <c r="S135" s="581"/>
      <c r="T135" s="581"/>
      <c r="U135" s="581"/>
      <c r="V135" s="581"/>
      <c r="W135" s="581"/>
      <c r="X135" s="581"/>
      <c r="Y135" s="581"/>
      <c r="Z135" s="581"/>
    </row>
    <row r="136" spans="1:26" ht="14" outlineLevel="2" x14ac:dyDescent="0.3">
      <c r="A136" s="583" t="s">
        <v>620</v>
      </c>
      <c r="B136" s="590">
        <v>41100</v>
      </c>
      <c r="C136" s="591" t="s">
        <v>625</v>
      </c>
      <c r="D136" s="592" t="s">
        <v>626</v>
      </c>
      <c r="E136" s="580"/>
      <c r="F136" s="581"/>
      <c r="G136" s="581"/>
      <c r="H136" s="581"/>
      <c r="I136" s="581"/>
      <c r="J136" s="581"/>
      <c r="K136" s="581"/>
      <c r="L136" s="581"/>
      <c r="M136" s="581"/>
      <c r="N136" s="581"/>
      <c r="O136" s="581"/>
      <c r="P136" s="581"/>
      <c r="Q136" s="581"/>
      <c r="R136" s="581"/>
      <c r="S136" s="581"/>
      <c r="T136" s="581"/>
      <c r="U136" s="581"/>
      <c r="V136" s="581"/>
      <c r="W136" s="581"/>
      <c r="X136" s="581"/>
      <c r="Y136" s="581"/>
      <c r="Z136" s="581"/>
    </row>
    <row r="137" spans="1:26" ht="39" outlineLevel="3" x14ac:dyDescent="0.3">
      <c r="A137" s="583" t="s">
        <v>620</v>
      </c>
      <c r="B137" s="593">
        <v>41110</v>
      </c>
      <c r="C137" s="594" t="s">
        <v>627</v>
      </c>
      <c r="D137" s="595" t="s">
        <v>628</v>
      </c>
      <c r="E137" s="580"/>
      <c r="F137" s="581"/>
      <c r="G137" s="581"/>
      <c r="H137" s="581"/>
      <c r="I137" s="581"/>
      <c r="J137" s="581"/>
      <c r="K137" s="581"/>
      <c r="L137" s="581"/>
      <c r="M137" s="581"/>
      <c r="N137" s="581"/>
      <c r="O137" s="581"/>
      <c r="P137" s="581"/>
      <c r="Q137" s="581"/>
      <c r="R137" s="581"/>
      <c r="S137" s="581"/>
      <c r="T137" s="581"/>
      <c r="U137" s="581"/>
      <c r="V137" s="581"/>
      <c r="W137" s="581"/>
      <c r="X137" s="581"/>
      <c r="Y137" s="581"/>
      <c r="Z137" s="581"/>
    </row>
    <row r="138" spans="1:26" ht="14" outlineLevel="3" x14ac:dyDescent="0.3">
      <c r="A138" s="583" t="s">
        <v>620</v>
      </c>
      <c r="B138" s="593">
        <v>41120</v>
      </c>
      <c r="C138" s="594" t="s">
        <v>629</v>
      </c>
      <c r="D138" s="595" t="s">
        <v>630</v>
      </c>
      <c r="E138" s="580"/>
      <c r="F138" s="581"/>
      <c r="G138" s="581"/>
      <c r="H138" s="581"/>
      <c r="I138" s="581"/>
      <c r="J138" s="581"/>
      <c r="K138" s="581"/>
      <c r="L138" s="581"/>
      <c r="M138" s="581"/>
      <c r="N138" s="581"/>
      <c r="O138" s="581"/>
      <c r="P138" s="581"/>
      <c r="Q138" s="581"/>
      <c r="R138" s="581"/>
      <c r="S138" s="581"/>
      <c r="T138" s="581"/>
      <c r="U138" s="581"/>
      <c r="V138" s="581"/>
      <c r="W138" s="581"/>
      <c r="X138" s="581"/>
      <c r="Y138" s="581"/>
      <c r="Z138" s="581"/>
    </row>
    <row r="139" spans="1:26" ht="26" outlineLevel="3" x14ac:dyDescent="0.3">
      <c r="A139" s="583" t="s">
        <v>620</v>
      </c>
      <c r="B139" s="593">
        <v>41130</v>
      </c>
      <c r="C139" s="594" t="s">
        <v>631</v>
      </c>
      <c r="D139" s="595" t="s">
        <v>632</v>
      </c>
      <c r="E139" s="580"/>
      <c r="F139" s="581"/>
      <c r="G139" s="581"/>
      <c r="H139" s="581"/>
      <c r="I139" s="581"/>
      <c r="J139" s="581"/>
      <c r="K139" s="581"/>
      <c r="L139" s="581"/>
      <c r="M139" s="581"/>
      <c r="N139" s="581"/>
      <c r="O139" s="581"/>
      <c r="P139" s="581"/>
      <c r="Q139" s="581"/>
      <c r="R139" s="581"/>
      <c r="S139" s="581"/>
      <c r="T139" s="581"/>
      <c r="U139" s="581"/>
      <c r="V139" s="581"/>
      <c r="W139" s="581"/>
      <c r="X139" s="581"/>
      <c r="Y139" s="581"/>
      <c r="Z139" s="581"/>
    </row>
    <row r="140" spans="1:26" ht="14" outlineLevel="3" x14ac:dyDescent="0.3">
      <c r="A140" s="583" t="s">
        <v>620</v>
      </c>
      <c r="B140" s="593">
        <v>41140</v>
      </c>
      <c r="C140" s="594" t="s">
        <v>633</v>
      </c>
      <c r="D140" s="595" t="s">
        <v>634</v>
      </c>
      <c r="E140" s="580"/>
      <c r="F140" s="581"/>
      <c r="G140" s="581"/>
      <c r="H140" s="581"/>
      <c r="I140" s="581"/>
      <c r="J140" s="581"/>
      <c r="K140" s="581"/>
      <c r="L140" s="581"/>
      <c r="M140" s="581"/>
      <c r="N140" s="581"/>
      <c r="O140" s="581"/>
      <c r="P140" s="581"/>
      <c r="Q140" s="581"/>
      <c r="R140" s="581"/>
      <c r="S140" s="581"/>
      <c r="T140" s="581"/>
      <c r="U140" s="581"/>
      <c r="V140" s="581"/>
      <c r="W140" s="581"/>
      <c r="X140" s="581"/>
      <c r="Y140" s="581"/>
      <c r="Z140" s="581"/>
    </row>
    <row r="141" spans="1:26" ht="14" outlineLevel="3" x14ac:dyDescent="0.3">
      <c r="A141" s="583" t="s">
        <v>620</v>
      </c>
      <c r="B141" s="593">
        <v>41150</v>
      </c>
      <c r="C141" s="594" t="s">
        <v>635</v>
      </c>
      <c r="D141" s="595" t="s">
        <v>636</v>
      </c>
      <c r="E141" s="580"/>
      <c r="F141" s="581"/>
      <c r="G141" s="581"/>
      <c r="H141" s="581"/>
      <c r="I141" s="581"/>
      <c r="J141" s="581"/>
      <c r="K141" s="581"/>
      <c r="L141" s="581"/>
      <c r="M141" s="581"/>
      <c r="N141" s="581"/>
      <c r="O141" s="581"/>
      <c r="P141" s="581"/>
      <c r="Q141" s="581"/>
      <c r="R141" s="581"/>
      <c r="S141" s="581"/>
      <c r="T141" s="581"/>
      <c r="U141" s="581"/>
      <c r="V141" s="581"/>
      <c r="W141" s="581"/>
      <c r="X141" s="581"/>
      <c r="Y141" s="581"/>
      <c r="Z141" s="581"/>
    </row>
    <row r="142" spans="1:26" ht="24.65" customHeight="1" outlineLevel="3" x14ac:dyDescent="0.3">
      <c r="A142" s="583" t="s">
        <v>620</v>
      </c>
      <c r="B142" s="593">
        <v>41160</v>
      </c>
      <c r="C142" s="594" t="s">
        <v>637</v>
      </c>
      <c r="D142" s="595" t="s">
        <v>638</v>
      </c>
      <c r="E142" s="580"/>
      <c r="F142" s="581"/>
      <c r="G142" s="581"/>
      <c r="H142" s="581"/>
      <c r="I142" s="581"/>
      <c r="J142" s="581"/>
      <c r="K142" s="581"/>
      <c r="L142" s="581"/>
      <c r="M142" s="581"/>
      <c r="N142" s="581"/>
      <c r="O142" s="581"/>
      <c r="P142" s="581"/>
      <c r="Q142" s="581"/>
      <c r="R142" s="581"/>
      <c r="S142" s="581"/>
      <c r="T142" s="581"/>
      <c r="U142" s="581"/>
      <c r="V142" s="581"/>
      <c r="W142" s="581"/>
      <c r="X142" s="581"/>
      <c r="Y142" s="581"/>
      <c r="Z142" s="581"/>
    </row>
    <row r="143" spans="1:26" ht="14" outlineLevel="2" x14ac:dyDescent="0.3">
      <c r="A143" s="583" t="s">
        <v>620</v>
      </c>
      <c r="B143" s="590">
        <v>41200</v>
      </c>
      <c r="C143" s="591" t="s">
        <v>639</v>
      </c>
      <c r="D143" s="592" t="s">
        <v>640</v>
      </c>
      <c r="E143" s="580"/>
      <c r="F143" s="581"/>
      <c r="G143" s="581"/>
      <c r="H143" s="581"/>
      <c r="I143" s="581"/>
      <c r="J143" s="581"/>
      <c r="K143" s="581"/>
      <c r="L143" s="581"/>
      <c r="M143" s="581"/>
      <c r="N143" s="581"/>
      <c r="O143" s="581"/>
      <c r="P143" s="581"/>
      <c r="Q143" s="581"/>
      <c r="R143" s="581"/>
      <c r="S143" s="581"/>
      <c r="T143" s="581"/>
      <c r="U143" s="581"/>
      <c r="V143" s="581"/>
      <c r="W143" s="581"/>
      <c r="X143" s="581"/>
      <c r="Y143" s="581"/>
      <c r="Z143" s="581"/>
    </row>
    <row r="144" spans="1:26" ht="14" outlineLevel="2" x14ac:dyDescent="0.3">
      <c r="A144" s="583" t="s">
        <v>620</v>
      </c>
      <c r="B144" s="590">
        <v>41300</v>
      </c>
      <c r="C144" s="591" t="s">
        <v>641</v>
      </c>
      <c r="D144" s="592" t="s">
        <v>642</v>
      </c>
      <c r="E144" s="580"/>
      <c r="F144" s="581"/>
      <c r="G144" s="581"/>
      <c r="H144" s="581"/>
      <c r="I144" s="581"/>
      <c r="J144" s="581"/>
      <c r="K144" s="581"/>
      <c r="L144" s="581"/>
      <c r="M144" s="581"/>
      <c r="N144" s="581"/>
      <c r="O144" s="581"/>
      <c r="P144" s="581"/>
      <c r="Q144" s="581"/>
      <c r="R144" s="581"/>
      <c r="S144" s="581"/>
      <c r="T144" s="581"/>
      <c r="U144" s="581"/>
      <c r="V144" s="581"/>
      <c r="W144" s="581"/>
      <c r="X144" s="581"/>
      <c r="Y144" s="581"/>
      <c r="Z144" s="581"/>
    </row>
    <row r="145" spans="1:26" ht="14" outlineLevel="2" x14ac:dyDescent="0.3">
      <c r="A145" s="583"/>
      <c r="B145" s="590">
        <v>41400</v>
      </c>
      <c r="C145" s="591" t="s">
        <v>643</v>
      </c>
      <c r="D145" s="592" t="s">
        <v>644</v>
      </c>
      <c r="E145" s="580"/>
      <c r="F145" s="581"/>
      <c r="G145" s="581"/>
      <c r="H145" s="581"/>
      <c r="I145" s="581"/>
      <c r="J145" s="581"/>
      <c r="K145" s="581"/>
      <c r="L145" s="581"/>
      <c r="M145" s="581"/>
      <c r="N145" s="581"/>
      <c r="O145" s="581"/>
      <c r="P145" s="581"/>
      <c r="Q145" s="581"/>
      <c r="R145" s="581"/>
      <c r="S145" s="581"/>
      <c r="T145" s="581"/>
      <c r="U145" s="581"/>
      <c r="V145" s="581"/>
      <c r="W145" s="581"/>
      <c r="X145" s="581"/>
      <c r="Y145" s="581"/>
      <c r="Z145" s="581"/>
    </row>
    <row r="146" spans="1:26" ht="14" outlineLevel="2" x14ac:dyDescent="0.3">
      <c r="A146" s="583" t="s">
        <v>620</v>
      </c>
      <c r="B146" s="590">
        <v>41400</v>
      </c>
      <c r="C146" s="591" t="s">
        <v>645</v>
      </c>
      <c r="D146" s="592" t="s">
        <v>644</v>
      </c>
      <c r="E146" s="580"/>
      <c r="F146" s="581"/>
      <c r="G146" s="581"/>
      <c r="H146" s="581"/>
      <c r="I146" s="581"/>
      <c r="J146" s="581"/>
      <c r="K146" s="581"/>
      <c r="L146" s="581"/>
      <c r="M146" s="581"/>
      <c r="N146" s="581"/>
      <c r="O146" s="581"/>
      <c r="P146" s="581"/>
      <c r="Q146" s="581"/>
      <c r="R146" s="581"/>
      <c r="S146" s="581"/>
      <c r="T146" s="581"/>
      <c r="U146" s="581"/>
      <c r="V146" s="581"/>
      <c r="W146" s="581"/>
      <c r="X146" s="581"/>
      <c r="Y146" s="581"/>
      <c r="Z146" s="581"/>
    </row>
    <row r="147" spans="1:26" ht="14" outlineLevel="1" x14ac:dyDescent="0.3">
      <c r="A147" s="583" t="s">
        <v>620</v>
      </c>
      <c r="B147" s="587">
        <v>42000</v>
      </c>
      <c r="C147" s="588" t="s">
        <v>646</v>
      </c>
      <c r="D147" s="589" t="s">
        <v>647</v>
      </c>
      <c r="E147" s="580"/>
      <c r="F147" s="581"/>
      <c r="G147" s="581"/>
      <c r="H147" s="581"/>
      <c r="I147" s="581"/>
      <c r="J147" s="581"/>
      <c r="K147" s="581"/>
      <c r="L147" s="581"/>
      <c r="M147" s="581"/>
      <c r="N147" s="581"/>
      <c r="O147" s="581"/>
      <c r="P147" s="581"/>
      <c r="Q147" s="581"/>
      <c r="R147" s="581"/>
      <c r="S147" s="581"/>
      <c r="T147" s="581"/>
      <c r="U147" s="581"/>
      <c r="V147" s="581"/>
      <c r="W147" s="581"/>
      <c r="X147" s="581"/>
      <c r="Y147" s="581"/>
      <c r="Z147" s="581"/>
    </row>
    <row r="148" spans="1:26" ht="14" outlineLevel="2" x14ac:dyDescent="0.3">
      <c r="A148" s="583" t="s">
        <v>620</v>
      </c>
      <c r="B148" s="590">
        <v>42100</v>
      </c>
      <c r="C148" s="591" t="s">
        <v>648</v>
      </c>
      <c r="D148" s="592" t="s">
        <v>649</v>
      </c>
      <c r="E148" s="580"/>
      <c r="F148" s="581"/>
      <c r="G148" s="581"/>
      <c r="H148" s="581"/>
      <c r="I148" s="581"/>
      <c r="J148" s="581"/>
      <c r="K148" s="581"/>
      <c r="L148" s="581"/>
      <c r="M148" s="581"/>
      <c r="N148" s="581"/>
      <c r="O148" s="581"/>
      <c r="P148" s="581"/>
      <c r="Q148" s="581"/>
      <c r="R148" s="581"/>
      <c r="S148" s="581"/>
      <c r="T148" s="581"/>
      <c r="U148" s="581"/>
      <c r="V148" s="581"/>
      <c r="W148" s="581"/>
      <c r="X148" s="581"/>
      <c r="Y148" s="581"/>
      <c r="Z148" s="581"/>
    </row>
    <row r="149" spans="1:26" ht="14" outlineLevel="3" x14ac:dyDescent="0.3">
      <c r="A149" s="583" t="s">
        <v>620</v>
      </c>
      <c r="B149" s="593">
        <v>42110</v>
      </c>
      <c r="C149" s="594" t="s">
        <v>650</v>
      </c>
      <c r="D149" s="595" t="s">
        <v>651</v>
      </c>
      <c r="E149" s="580"/>
      <c r="F149" s="581"/>
      <c r="G149" s="581"/>
      <c r="H149" s="581"/>
      <c r="I149" s="581"/>
      <c r="J149" s="581"/>
      <c r="K149" s="581"/>
      <c r="L149" s="581"/>
      <c r="M149" s="581"/>
      <c r="N149" s="581"/>
      <c r="O149" s="581"/>
      <c r="P149" s="581"/>
      <c r="Q149" s="581"/>
      <c r="R149" s="581"/>
      <c r="S149" s="581"/>
      <c r="T149" s="581"/>
      <c r="U149" s="581"/>
      <c r="V149" s="581"/>
      <c r="W149" s="581"/>
      <c r="X149" s="581"/>
      <c r="Y149" s="581"/>
      <c r="Z149" s="581"/>
    </row>
    <row r="150" spans="1:26" ht="26" outlineLevel="3" x14ac:dyDescent="0.3">
      <c r="A150" s="583" t="s">
        <v>620</v>
      </c>
      <c r="B150" s="593">
        <v>42120</v>
      </c>
      <c r="C150" s="594" t="s">
        <v>652</v>
      </c>
      <c r="D150" s="595" t="s">
        <v>653</v>
      </c>
      <c r="E150" s="580"/>
      <c r="F150" s="581"/>
      <c r="G150" s="581"/>
      <c r="H150" s="581"/>
      <c r="I150" s="581"/>
      <c r="J150" s="581"/>
      <c r="K150" s="581"/>
      <c r="L150" s="581"/>
      <c r="M150" s="581"/>
      <c r="N150" s="581"/>
      <c r="O150" s="581"/>
      <c r="P150" s="581"/>
      <c r="Q150" s="581"/>
      <c r="R150" s="581"/>
      <c r="S150" s="581"/>
      <c r="T150" s="581"/>
      <c r="U150" s="581"/>
      <c r="V150" s="581"/>
      <c r="W150" s="581"/>
      <c r="X150" s="581"/>
      <c r="Y150" s="581"/>
      <c r="Z150" s="581"/>
    </row>
    <row r="151" spans="1:26" ht="14" outlineLevel="2" x14ac:dyDescent="0.3">
      <c r="A151" s="583" t="s">
        <v>620</v>
      </c>
      <c r="B151" s="590">
        <v>42200</v>
      </c>
      <c r="C151" s="591" t="s">
        <v>654</v>
      </c>
      <c r="D151" s="592" t="s">
        <v>655</v>
      </c>
      <c r="E151" s="580"/>
      <c r="F151" s="581"/>
      <c r="G151" s="581"/>
      <c r="H151" s="581"/>
      <c r="I151" s="581"/>
      <c r="J151" s="581"/>
      <c r="K151" s="581"/>
      <c r="L151" s="581"/>
      <c r="M151" s="581"/>
      <c r="N151" s="581"/>
      <c r="O151" s="581"/>
      <c r="P151" s="581"/>
      <c r="Q151" s="581"/>
      <c r="R151" s="581"/>
      <c r="S151" s="581"/>
      <c r="T151" s="581"/>
      <c r="U151" s="581"/>
      <c r="V151" s="581"/>
      <c r="W151" s="581"/>
      <c r="X151" s="581"/>
      <c r="Y151" s="581"/>
      <c r="Z151" s="581"/>
    </row>
    <row r="152" spans="1:26" ht="14" outlineLevel="2" x14ac:dyDescent="0.3">
      <c r="A152" s="583" t="s">
        <v>620</v>
      </c>
      <c r="B152" s="590">
        <v>42300</v>
      </c>
      <c r="C152" s="591" t="s">
        <v>656</v>
      </c>
      <c r="D152" s="592" t="s">
        <v>657</v>
      </c>
      <c r="E152" s="580"/>
      <c r="F152" s="581"/>
      <c r="G152" s="581"/>
      <c r="H152" s="581"/>
      <c r="I152" s="581"/>
      <c r="J152" s="581"/>
      <c r="K152" s="581"/>
      <c r="L152" s="581"/>
      <c r="M152" s="581"/>
      <c r="N152" s="581"/>
      <c r="O152" s="581"/>
      <c r="P152" s="581"/>
      <c r="Q152" s="581"/>
      <c r="R152" s="581"/>
      <c r="S152" s="581"/>
      <c r="T152" s="581"/>
      <c r="U152" s="581"/>
      <c r="V152" s="581"/>
      <c r="W152" s="581"/>
      <c r="X152" s="581"/>
      <c r="Y152" s="581"/>
      <c r="Z152" s="581"/>
    </row>
    <row r="153" spans="1:26" ht="14" outlineLevel="2" x14ac:dyDescent="0.3">
      <c r="A153" s="583" t="s">
        <v>620</v>
      </c>
      <c r="B153" s="590">
        <v>42400</v>
      </c>
      <c r="C153" s="591" t="s">
        <v>658</v>
      </c>
      <c r="D153" s="592" t="s">
        <v>502</v>
      </c>
      <c r="E153" s="580"/>
      <c r="F153" s="581"/>
      <c r="G153" s="581"/>
      <c r="H153" s="581"/>
      <c r="I153" s="581"/>
      <c r="J153" s="581"/>
      <c r="K153" s="581"/>
      <c r="L153" s="581"/>
      <c r="M153" s="581"/>
      <c r="N153" s="581"/>
      <c r="O153" s="581"/>
      <c r="P153" s="581"/>
      <c r="Q153" s="581"/>
      <c r="R153" s="581"/>
      <c r="S153" s="581"/>
      <c r="T153" s="581"/>
      <c r="U153" s="581"/>
      <c r="V153" s="581"/>
      <c r="W153" s="581"/>
      <c r="X153" s="581"/>
      <c r="Y153" s="581"/>
      <c r="Z153" s="581"/>
    </row>
    <row r="154" spans="1:26" ht="14" outlineLevel="2" x14ac:dyDescent="0.3">
      <c r="A154" s="583" t="s">
        <v>620</v>
      </c>
      <c r="B154" s="590">
        <v>42600</v>
      </c>
      <c r="C154" s="591" t="s">
        <v>659</v>
      </c>
      <c r="D154" s="592" t="s">
        <v>502</v>
      </c>
      <c r="E154" s="580"/>
      <c r="F154" s="581"/>
      <c r="G154" s="581"/>
      <c r="H154" s="581"/>
      <c r="I154" s="581"/>
      <c r="J154" s="581"/>
      <c r="K154" s="581"/>
      <c r="L154" s="581"/>
      <c r="M154" s="581"/>
      <c r="N154" s="581"/>
      <c r="O154" s="581"/>
      <c r="P154" s="581"/>
      <c r="Q154" s="581"/>
      <c r="R154" s="581"/>
      <c r="S154" s="581"/>
      <c r="T154" s="581"/>
      <c r="U154" s="581"/>
      <c r="V154" s="581"/>
      <c r="W154" s="581"/>
      <c r="X154" s="581"/>
      <c r="Y154" s="581"/>
      <c r="Z154" s="581"/>
    </row>
    <row r="155" spans="1:26" ht="14" outlineLevel="1" x14ac:dyDescent="0.3">
      <c r="A155" s="583" t="s">
        <v>620</v>
      </c>
      <c r="B155" s="587">
        <v>43000</v>
      </c>
      <c r="C155" s="588" t="s">
        <v>660</v>
      </c>
      <c r="D155" s="589" t="s">
        <v>647</v>
      </c>
      <c r="E155" s="580"/>
      <c r="F155" s="581"/>
      <c r="G155" s="581"/>
      <c r="H155" s="581"/>
      <c r="I155" s="581"/>
      <c r="J155" s="581"/>
      <c r="K155" s="581"/>
      <c r="L155" s="581"/>
      <c r="M155" s="581"/>
      <c r="N155" s="581"/>
      <c r="O155" s="581"/>
      <c r="P155" s="581"/>
      <c r="Q155" s="581"/>
      <c r="R155" s="581"/>
      <c r="S155" s="581"/>
      <c r="T155" s="581"/>
      <c r="U155" s="581"/>
      <c r="V155" s="581"/>
      <c r="W155" s="581"/>
      <c r="X155" s="581"/>
      <c r="Y155" s="581"/>
      <c r="Z155" s="581"/>
    </row>
    <row r="156" spans="1:26" ht="14" outlineLevel="2" x14ac:dyDescent="0.3">
      <c r="A156" s="583" t="s">
        <v>620</v>
      </c>
      <c r="B156" s="590">
        <v>43100</v>
      </c>
      <c r="C156" s="591" t="s">
        <v>661</v>
      </c>
      <c r="D156" s="592" t="s">
        <v>662</v>
      </c>
      <c r="E156" s="580"/>
      <c r="F156" s="581"/>
      <c r="G156" s="581"/>
      <c r="H156" s="581"/>
      <c r="I156" s="581"/>
      <c r="J156" s="581"/>
      <c r="K156" s="581"/>
      <c r="L156" s="581"/>
      <c r="M156" s="581"/>
      <c r="N156" s="581"/>
      <c r="O156" s="581"/>
      <c r="P156" s="581"/>
      <c r="Q156" s="581"/>
      <c r="R156" s="581"/>
      <c r="S156" s="581"/>
      <c r="T156" s="581"/>
      <c r="U156" s="581"/>
      <c r="V156" s="581"/>
      <c r="W156" s="581"/>
      <c r="X156" s="581"/>
      <c r="Y156" s="581"/>
      <c r="Z156" s="581"/>
    </row>
    <row r="157" spans="1:26" ht="26" outlineLevel="2" x14ac:dyDescent="0.3">
      <c r="A157" s="583" t="s">
        <v>620</v>
      </c>
      <c r="B157" s="590">
        <v>43200</v>
      </c>
      <c r="C157" s="591" t="s">
        <v>663</v>
      </c>
      <c r="D157" s="592" t="s">
        <v>664</v>
      </c>
      <c r="E157" s="580"/>
      <c r="F157" s="581"/>
      <c r="G157" s="581"/>
      <c r="H157" s="581"/>
      <c r="I157" s="581"/>
      <c r="J157" s="581"/>
      <c r="K157" s="581"/>
      <c r="L157" s="581"/>
      <c r="M157" s="581"/>
      <c r="N157" s="581"/>
      <c r="O157" s="581"/>
      <c r="P157" s="581"/>
      <c r="Q157" s="581"/>
      <c r="R157" s="581"/>
      <c r="S157" s="581"/>
      <c r="T157" s="581"/>
      <c r="U157" s="581"/>
      <c r="V157" s="581"/>
      <c r="W157" s="581"/>
      <c r="X157" s="581"/>
      <c r="Y157" s="581"/>
      <c r="Z157" s="581"/>
    </row>
    <row r="158" spans="1:26" ht="14" outlineLevel="3" x14ac:dyDescent="0.3">
      <c r="A158" s="583" t="s">
        <v>620</v>
      </c>
      <c r="B158" s="593">
        <v>43210</v>
      </c>
      <c r="C158" s="594" t="s">
        <v>665</v>
      </c>
      <c r="D158" s="595" t="s">
        <v>666</v>
      </c>
      <c r="E158" s="580"/>
      <c r="F158" s="581"/>
      <c r="G158" s="581"/>
      <c r="H158" s="581"/>
      <c r="I158" s="581"/>
      <c r="J158" s="581"/>
      <c r="K158" s="581"/>
      <c r="L158" s="581"/>
      <c r="M158" s="581"/>
      <c r="N158" s="581"/>
      <c r="O158" s="581"/>
      <c r="P158" s="581"/>
      <c r="Q158" s="581"/>
      <c r="R158" s="581"/>
      <c r="S158" s="581"/>
      <c r="T158" s="581"/>
      <c r="U158" s="581"/>
      <c r="V158" s="581"/>
      <c r="W158" s="581"/>
      <c r="X158" s="581"/>
      <c r="Y158" s="581"/>
      <c r="Z158" s="581"/>
    </row>
    <row r="159" spans="1:26" ht="14" outlineLevel="3" x14ac:dyDescent="0.3">
      <c r="A159" s="583" t="s">
        <v>620</v>
      </c>
      <c r="B159" s="593">
        <v>43220</v>
      </c>
      <c r="C159" s="594" t="s">
        <v>667</v>
      </c>
      <c r="D159" s="595" t="s">
        <v>668</v>
      </c>
      <c r="E159" s="580"/>
      <c r="F159" s="581"/>
      <c r="G159" s="581"/>
      <c r="H159" s="581"/>
      <c r="I159" s="581"/>
      <c r="J159" s="581"/>
      <c r="K159" s="581"/>
      <c r="L159" s="581"/>
      <c r="M159" s="581"/>
      <c r="N159" s="581"/>
      <c r="O159" s="581"/>
      <c r="P159" s="581"/>
      <c r="Q159" s="581"/>
      <c r="R159" s="581"/>
      <c r="S159" s="581"/>
      <c r="T159" s="581"/>
      <c r="U159" s="581"/>
      <c r="V159" s="581"/>
      <c r="W159" s="581"/>
      <c r="X159" s="581"/>
      <c r="Y159" s="581"/>
      <c r="Z159" s="581"/>
    </row>
    <row r="160" spans="1:26" ht="14" outlineLevel="4" x14ac:dyDescent="0.3">
      <c r="A160" s="583" t="s">
        <v>620</v>
      </c>
      <c r="B160" s="608">
        <v>43221</v>
      </c>
      <c r="C160" s="609" t="s">
        <v>669</v>
      </c>
      <c r="D160" s="601" t="s">
        <v>502</v>
      </c>
      <c r="E160" s="580"/>
      <c r="F160" s="581"/>
      <c r="G160" s="581"/>
      <c r="H160" s="581"/>
      <c r="I160" s="581"/>
      <c r="J160" s="581"/>
      <c r="K160" s="581"/>
      <c r="L160" s="581"/>
      <c r="M160" s="581"/>
      <c r="N160" s="581"/>
      <c r="O160" s="581"/>
      <c r="P160" s="581"/>
      <c r="Q160" s="581"/>
      <c r="R160" s="581"/>
      <c r="S160" s="581"/>
      <c r="T160" s="581"/>
      <c r="U160" s="581"/>
      <c r="V160" s="581"/>
      <c r="W160" s="581"/>
      <c r="X160" s="581"/>
      <c r="Y160" s="581"/>
      <c r="Z160" s="581"/>
    </row>
    <row r="161" spans="1:26" ht="14" outlineLevel="4" x14ac:dyDescent="0.3">
      <c r="A161" s="583" t="s">
        <v>620</v>
      </c>
      <c r="B161" s="608">
        <v>43222</v>
      </c>
      <c r="C161" s="609" t="s">
        <v>670</v>
      </c>
      <c r="D161" s="601" t="s">
        <v>502</v>
      </c>
      <c r="E161" s="580"/>
      <c r="F161" s="581"/>
      <c r="G161" s="581"/>
      <c r="H161" s="581"/>
      <c r="I161" s="581"/>
      <c r="J161" s="581"/>
      <c r="K161" s="581"/>
      <c r="L161" s="581"/>
      <c r="M161" s="581"/>
      <c r="N161" s="581"/>
      <c r="O161" s="581"/>
      <c r="P161" s="581"/>
      <c r="Q161" s="581"/>
      <c r="R161" s="581"/>
      <c r="S161" s="581"/>
      <c r="T161" s="581"/>
      <c r="U161" s="581"/>
      <c r="V161" s="581"/>
      <c r="W161" s="581"/>
      <c r="X161" s="581"/>
      <c r="Y161" s="581"/>
      <c r="Z161" s="581"/>
    </row>
    <row r="162" spans="1:26" ht="14" outlineLevel="4" x14ac:dyDescent="0.3">
      <c r="A162" s="583" t="s">
        <v>620</v>
      </c>
      <c r="B162" s="608">
        <v>43223</v>
      </c>
      <c r="C162" s="609" t="s">
        <v>671</v>
      </c>
      <c r="D162" s="601" t="s">
        <v>502</v>
      </c>
      <c r="E162" s="580"/>
      <c r="F162" s="581"/>
      <c r="G162" s="581"/>
      <c r="H162" s="581"/>
      <c r="I162" s="581"/>
      <c r="J162" s="581"/>
      <c r="K162" s="581"/>
      <c r="L162" s="581"/>
      <c r="M162" s="581"/>
      <c r="N162" s="581"/>
      <c r="O162" s="581"/>
      <c r="P162" s="581"/>
      <c r="Q162" s="581"/>
      <c r="R162" s="581"/>
      <c r="S162" s="581"/>
      <c r="T162" s="581"/>
      <c r="U162" s="581"/>
      <c r="V162" s="581"/>
      <c r="W162" s="581"/>
      <c r="X162" s="581"/>
      <c r="Y162" s="581"/>
      <c r="Z162" s="581"/>
    </row>
    <row r="163" spans="1:26" ht="14" outlineLevel="4" x14ac:dyDescent="0.3">
      <c r="A163" s="583" t="s">
        <v>620</v>
      </c>
      <c r="B163" s="608">
        <v>43224</v>
      </c>
      <c r="C163" s="609" t="s">
        <v>672</v>
      </c>
      <c r="D163" s="601" t="s">
        <v>502</v>
      </c>
      <c r="E163" s="580"/>
      <c r="F163" s="581"/>
      <c r="G163" s="581"/>
      <c r="H163" s="581"/>
      <c r="I163" s="581"/>
      <c r="J163" s="581"/>
      <c r="K163" s="581"/>
      <c r="L163" s="581"/>
      <c r="M163" s="581"/>
      <c r="N163" s="581"/>
      <c r="O163" s="581"/>
      <c r="P163" s="581"/>
      <c r="Q163" s="581"/>
      <c r="R163" s="581"/>
      <c r="S163" s="581"/>
      <c r="T163" s="581"/>
      <c r="U163" s="581"/>
      <c r="V163" s="581"/>
      <c r="W163" s="581"/>
      <c r="X163" s="581"/>
      <c r="Y163" s="581"/>
      <c r="Z163" s="581"/>
    </row>
    <row r="164" spans="1:26" ht="14" outlineLevel="4" x14ac:dyDescent="0.3">
      <c r="A164" s="583" t="s">
        <v>620</v>
      </c>
      <c r="B164" s="608">
        <v>43225</v>
      </c>
      <c r="C164" s="609" t="s">
        <v>673</v>
      </c>
      <c r="D164" s="601" t="s">
        <v>502</v>
      </c>
      <c r="E164" s="580"/>
      <c r="F164" s="581"/>
      <c r="G164" s="581"/>
      <c r="H164" s="581"/>
      <c r="I164" s="581"/>
      <c r="J164" s="581"/>
      <c r="K164" s="581"/>
      <c r="L164" s="581"/>
      <c r="M164" s="581"/>
      <c r="N164" s="581"/>
      <c r="O164" s="581"/>
      <c r="P164" s="581"/>
      <c r="Q164" s="581"/>
      <c r="R164" s="581"/>
      <c r="S164" s="581"/>
      <c r="T164" s="581"/>
      <c r="U164" s="581"/>
      <c r="V164" s="581"/>
      <c r="W164" s="581"/>
      <c r="X164" s="581"/>
      <c r="Y164" s="581"/>
      <c r="Z164" s="581"/>
    </row>
    <row r="165" spans="1:26" ht="14" outlineLevel="4" x14ac:dyDescent="0.3">
      <c r="A165" s="583" t="s">
        <v>620</v>
      </c>
      <c r="B165" s="608">
        <v>43229</v>
      </c>
      <c r="C165" s="609" t="s">
        <v>674</v>
      </c>
      <c r="D165" s="601" t="s">
        <v>502</v>
      </c>
      <c r="E165" s="580"/>
      <c r="F165" s="581"/>
      <c r="G165" s="581"/>
      <c r="H165" s="581"/>
      <c r="I165" s="581"/>
      <c r="J165" s="581"/>
      <c r="K165" s="581"/>
      <c r="L165" s="581"/>
      <c r="M165" s="581"/>
      <c r="N165" s="581"/>
      <c r="O165" s="581"/>
      <c r="P165" s="581"/>
      <c r="Q165" s="581"/>
      <c r="R165" s="581"/>
      <c r="S165" s="581"/>
      <c r="T165" s="581"/>
      <c r="U165" s="581"/>
      <c r="V165" s="581"/>
      <c r="W165" s="581"/>
      <c r="X165" s="581"/>
      <c r="Y165" s="581"/>
      <c r="Z165" s="581"/>
    </row>
    <row r="166" spans="1:26" ht="26" outlineLevel="3" x14ac:dyDescent="0.3">
      <c r="A166" s="583" t="s">
        <v>620</v>
      </c>
      <c r="B166" s="593">
        <v>43230</v>
      </c>
      <c r="C166" s="594" t="s">
        <v>675</v>
      </c>
      <c r="D166" s="595" t="s">
        <v>676</v>
      </c>
      <c r="E166" s="580"/>
      <c r="F166" s="581"/>
      <c r="G166" s="581"/>
      <c r="H166" s="581"/>
      <c r="I166" s="581"/>
      <c r="J166" s="581"/>
      <c r="K166" s="581"/>
      <c r="L166" s="581"/>
      <c r="M166" s="581"/>
      <c r="N166" s="581"/>
      <c r="O166" s="581"/>
      <c r="P166" s="581"/>
      <c r="Q166" s="581"/>
      <c r="R166" s="581"/>
      <c r="S166" s="581"/>
      <c r="T166" s="581"/>
      <c r="U166" s="581"/>
      <c r="V166" s="581"/>
      <c r="W166" s="581"/>
      <c r="X166" s="581"/>
      <c r="Y166" s="581"/>
      <c r="Z166" s="581"/>
    </row>
    <row r="167" spans="1:26" ht="14" outlineLevel="2" x14ac:dyDescent="0.3">
      <c r="A167" s="583" t="s">
        <v>620</v>
      </c>
      <c r="B167" s="590">
        <v>43300</v>
      </c>
      <c r="C167" s="591" t="s">
        <v>677</v>
      </c>
      <c r="D167" s="592" t="s">
        <v>678</v>
      </c>
      <c r="E167" s="580"/>
      <c r="F167" s="581"/>
      <c r="G167" s="581"/>
      <c r="H167" s="581"/>
      <c r="I167" s="581"/>
      <c r="J167" s="581"/>
      <c r="K167" s="581"/>
      <c r="L167" s="581"/>
      <c r="M167" s="581"/>
      <c r="N167" s="581"/>
      <c r="O167" s="581"/>
      <c r="P167" s="581"/>
      <c r="Q167" s="581"/>
      <c r="R167" s="581"/>
      <c r="S167" s="581"/>
      <c r="T167" s="581"/>
      <c r="U167" s="581"/>
      <c r="V167" s="581"/>
      <c r="W167" s="581"/>
      <c r="X167" s="581"/>
      <c r="Y167" s="581"/>
      <c r="Z167" s="581"/>
    </row>
    <row r="168" spans="1:26" ht="14" outlineLevel="2" x14ac:dyDescent="0.3">
      <c r="A168" s="583" t="s">
        <v>620</v>
      </c>
      <c r="B168" s="590">
        <v>43400</v>
      </c>
      <c r="C168" s="591" t="s">
        <v>679</v>
      </c>
      <c r="D168" s="592" t="s">
        <v>680</v>
      </c>
      <c r="E168" s="580"/>
      <c r="F168" s="581"/>
      <c r="G168" s="581"/>
      <c r="H168" s="581"/>
      <c r="I168" s="581"/>
      <c r="J168" s="581"/>
      <c r="K168" s="581"/>
      <c r="L168" s="581"/>
      <c r="M168" s="581"/>
      <c r="N168" s="581"/>
      <c r="O168" s="581"/>
      <c r="P168" s="581"/>
      <c r="Q168" s="581"/>
      <c r="R168" s="581"/>
      <c r="S168" s="581"/>
      <c r="T168" s="581"/>
      <c r="U168" s="581"/>
      <c r="V168" s="581"/>
      <c r="W168" s="581"/>
      <c r="X168" s="581"/>
      <c r="Y168" s="581"/>
      <c r="Z168" s="581"/>
    </row>
    <row r="169" spans="1:26" ht="14" outlineLevel="2" x14ac:dyDescent="0.3">
      <c r="A169" s="583" t="s">
        <v>620</v>
      </c>
      <c r="B169" s="590">
        <v>43500</v>
      </c>
      <c r="C169" s="591" t="s">
        <v>681</v>
      </c>
      <c r="D169" s="592" t="s">
        <v>682</v>
      </c>
      <c r="E169" s="580"/>
      <c r="F169" s="581"/>
      <c r="G169" s="581"/>
      <c r="H169" s="581"/>
      <c r="I169" s="581"/>
      <c r="J169" s="581"/>
      <c r="K169" s="581"/>
      <c r="L169" s="581"/>
      <c r="M169" s="581"/>
      <c r="N169" s="581"/>
      <c r="O169" s="581"/>
      <c r="P169" s="581"/>
      <c r="Q169" s="581"/>
      <c r="R169" s="581"/>
      <c r="S169" s="581"/>
      <c r="T169" s="581"/>
      <c r="U169" s="581"/>
      <c r="V169" s="581"/>
      <c r="W169" s="581"/>
      <c r="X169" s="581"/>
      <c r="Y169" s="581"/>
      <c r="Z169" s="581"/>
    </row>
    <row r="170" spans="1:26" ht="14" outlineLevel="2" x14ac:dyDescent="0.3">
      <c r="A170" s="583" t="s">
        <v>620</v>
      </c>
      <c r="B170" s="590">
        <v>43600</v>
      </c>
      <c r="C170" s="591" t="s">
        <v>683</v>
      </c>
      <c r="D170" s="592" t="s">
        <v>684</v>
      </c>
      <c r="E170" s="580"/>
      <c r="F170" s="581"/>
      <c r="G170" s="581"/>
      <c r="H170" s="581"/>
      <c r="I170" s="581"/>
      <c r="J170" s="581"/>
      <c r="K170" s="581"/>
      <c r="L170" s="581"/>
      <c r="M170" s="581"/>
      <c r="N170" s="581"/>
      <c r="O170" s="581"/>
      <c r="P170" s="581"/>
      <c r="Q170" s="581"/>
      <c r="R170" s="581"/>
      <c r="S170" s="581"/>
      <c r="T170" s="581"/>
      <c r="U170" s="581"/>
      <c r="V170" s="581"/>
      <c r="W170" s="581"/>
      <c r="X170" s="581"/>
      <c r="Y170" s="581"/>
      <c r="Z170" s="581"/>
    </row>
    <row r="171" spans="1:26" ht="14" outlineLevel="2" x14ac:dyDescent="0.3">
      <c r="A171" s="583" t="s">
        <v>620</v>
      </c>
      <c r="B171" s="590">
        <v>43700</v>
      </c>
      <c r="C171" s="591" t="s">
        <v>685</v>
      </c>
      <c r="D171" s="592" t="s">
        <v>502</v>
      </c>
      <c r="E171" s="580"/>
      <c r="F171" s="581"/>
      <c r="G171" s="581"/>
      <c r="H171" s="581"/>
      <c r="I171" s="581"/>
      <c r="J171" s="581"/>
      <c r="K171" s="581"/>
      <c r="L171" s="581"/>
      <c r="M171" s="581"/>
      <c r="N171" s="581"/>
      <c r="O171" s="581"/>
      <c r="P171" s="581"/>
      <c r="Q171" s="581"/>
      <c r="R171" s="581"/>
      <c r="S171" s="581"/>
      <c r="T171" s="581"/>
      <c r="U171" s="581"/>
      <c r="V171" s="581"/>
      <c r="W171" s="581"/>
      <c r="X171" s="581"/>
      <c r="Y171" s="581"/>
      <c r="Z171" s="581"/>
    </row>
    <row r="172" spans="1:26" ht="39" outlineLevel="2" x14ac:dyDescent="0.3">
      <c r="A172" s="583" t="s">
        <v>620</v>
      </c>
      <c r="B172" s="590">
        <v>43900</v>
      </c>
      <c r="C172" s="591" t="s">
        <v>686</v>
      </c>
      <c r="D172" s="592" t="s">
        <v>687</v>
      </c>
      <c r="E172" s="580"/>
      <c r="F172" s="581"/>
      <c r="G172" s="581"/>
      <c r="H172" s="581"/>
      <c r="I172" s="581"/>
      <c r="J172" s="581"/>
      <c r="K172" s="581"/>
      <c r="L172" s="581"/>
      <c r="M172" s="581"/>
      <c r="N172" s="581"/>
      <c r="O172" s="581"/>
      <c r="P172" s="581"/>
      <c r="Q172" s="581"/>
      <c r="R172" s="581"/>
      <c r="S172" s="581"/>
      <c r="T172" s="581"/>
      <c r="U172" s="581"/>
      <c r="V172" s="581"/>
      <c r="W172" s="581"/>
      <c r="X172" s="581"/>
      <c r="Y172" s="581"/>
      <c r="Z172" s="581"/>
    </row>
    <row r="173" spans="1:26" ht="14" outlineLevel="3" x14ac:dyDescent="0.3">
      <c r="A173" s="583" t="s">
        <v>620</v>
      </c>
      <c r="B173" s="593">
        <v>43910</v>
      </c>
      <c r="C173" s="594" t="s">
        <v>688</v>
      </c>
      <c r="D173" s="595" t="s">
        <v>647</v>
      </c>
      <c r="E173" s="580"/>
      <c r="F173" s="581"/>
      <c r="G173" s="581"/>
      <c r="H173" s="581"/>
      <c r="I173" s="581"/>
      <c r="J173" s="581"/>
      <c r="K173" s="581"/>
      <c r="L173" s="581"/>
      <c r="M173" s="581"/>
      <c r="N173" s="581"/>
      <c r="O173" s="581"/>
      <c r="P173" s="581"/>
      <c r="Q173" s="581"/>
      <c r="R173" s="581"/>
      <c r="S173" s="581"/>
      <c r="T173" s="581"/>
      <c r="U173" s="581"/>
      <c r="V173" s="581"/>
      <c r="W173" s="581"/>
      <c r="X173" s="581"/>
      <c r="Y173" s="581"/>
      <c r="Z173" s="581"/>
    </row>
    <row r="174" spans="1:26" ht="14" outlineLevel="3" x14ac:dyDescent="0.3">
      <c r="A174" s="583" t="s">
        <v>620</v>
      </c>
      <c r="B174" s="593">
        <v>43920</v>
      </c>
      <c r="C174" s="594" t="s">
        <v>689</v>
      </c>
      <c r="D174" s="595" t="s">
        <v>647</v>
      </c>
      <c r="E174" s="580"/>
      <c r="F174" s="581"/>
      <c r="G174" s="581"/>
      <c r="H174" s="581"/>
      <c r="I174" s="581"/>
      <c r="J174" s="581"/>
      <c r="K174" s="581"/>
      <c r="L174" s="581"/>
      <c r="M174" s="581"/>
      <c r="N174" s="581"/>
      <c r="O174" s="581"/>
      <c r="P174" s="581"/>
      <c r="Q174" s="581"/>
      <c r="R174" s="581"/>
      <c r="S174" s="581"/>
      <c r="T174" s="581"/>
      <c r="U174" s="581"/>
      <c r="V174" s="581"/>
      <c r="W174" s="581"/>
      <c r="X174" s="581"/>
      <c r="Y174" s="581"/>
      <c r="Z174" s="581"/>
    </row>
    <row r="175" spans="1:26" ht="14" outlineLevel="1" x14ac:dyDescent="0.3">
      <c r="A175" s="583" t="s">
        <v>620</v>
      </c>
      <c r="B175" s="587">
        <v>44000</v>
      </c>
      <c r="C175" s="588" t="s">
        <v>690</v>
      </c>
      <c r="D175" s="589" t="s">
        <v>647</v>
      </c>
      <c r="E175" s="580"/>
      <c r="F175" s="581"/>
      <c r="G175" s="581"/>
      <c r="H175" s="581"/>
      <c r="I175" s="581"/>
      <c r="J175" s="581"/>
      <c r="K175" s="581"/>
      <c r="L175" s="581"/>
      <c r="M175" s="581"/>
      <c r="N175" s="581"/>
      <c r="O175" s="581"/>
      <c r="P175" s="581"/>
      <c r="Q175" s="581"/>
      <c r="R175" s="581"/>
      <c r="S175" s="581"/>
      <c r="T175" s="581"/>
      <c r="U175" s="581"/>
      <c r="V175" s="581"/>
      <c r="W175" s="581"/>
      <c r="X175" s="581"/>
      <c r="Y175" s="581"/>
      <c r="Z175" s="581"/>
    </row>
    <row r="176" spans="1:26" ht="26" outlineLevel="2" x14ac:dyDescent="0.3">
      <c r="A176" s="583" t="s">
        <v>620</v>
      </c>
      <c r="B176" s="590">
        <v>44100</v>
      </c>
      <c r="C176" s="591" t="s">
        <v>691</v>
      </c>
      <c r="D176" s="592" t="s">
        <v>692</v>
      </c>
      <c r="E176" s="580"/>
      <c r="F176" s="581"/>
      <c r="G176" s="581"/>
      <c r="H176" s="581"/>
      <c r="I176" s="581"/>
      <c r="J176" s="581"/>
      <c r="K176" s="581"/>
      <c r="L176" s="581"/>
      <c r="M176" s="581"/>
      <c r="N176" s="581"/>
      <c r="O176" s="581"/>
      <c r="P176" s="581"/>
      <c r="Q176" s="581"/>
      <c r="R176" s="581"/>
      <c r="S176" s="581"/>
      <c r="T176" s="581"/>
      <c r="U176" s="581"/>
      <c r="V176" s="581"/>
      <c r="W176" s="581"/>
      <c r="X176" s="581"/>
      <c r="Y176" s="581"/>
      <c r="Z176" s="581"/>
    </row>
    <row r="177" spans="1:26" ht="26" outlineLevel="2" x14ac:dyDescent="0.3">
      <c r="A177" s="583" t="s">
        <v>620</v>
      </c>
      <c r="B177" s="590">
        <v>44200</v>
      </c>
      <c r="C177" s="591" t="s">
        <v>693</v>
      </c>
      <c r="D177" s="592" t="s">
        <v>694</v>
      </c>
      <c r="E177" s="580"/>
      <c r="F177" s="581"/>
      <c r="G177" s="581"/>
      <c r="H177" s="581"/>
      <c r="I177" s="581"/>
      <c r="J177" s="581"/>
      <c r="K177" s="581"/>
      <c r="L177" s="581"/>
      <c r="M177" s="581"/>
      <c r="N177" s="581"/>
      <c r="O177" s="581"/>
      <c r="P177" s="581"/>
      <c r="Q177" s="581"/>
      <c r="R177" s="581"/>
      <c r="S177" s="581"/>
      <c r="T177" s="581"/>
      <c r="U177" s="581"/>
      <c r="V177" s="581"/>
      <c r="W177" s="581"/>
      <c r="X177" s="581"/>
      <c r="Y177" s="581"/>
      <c r="Z177" s="581"/>
    </row>
    <row r="178" spans="1:26" ht="26" outlineLevel="1" x14ac:dyDescent="0.3">
      <c r="A178" s="583" t="s">
        <v>620</v>
      </c>
      <c r="B178" s="587">
        <v>45000</v>
      </c>
      <c r="C178" s="588" t="s">
        <v>695</v>
      </c>
      <c r="D178" s="589" t="s">
        <v>696</v>
      </c>
      <c r="E178" s="580"/>
      <c r="F178" s="581"/>
      <c r="G178" s="581"/>
      <c r="H178" s="581"/>
      <c r="I178" s="581"/>
      <c r="J178" s="581"/>
      <c r="K178" s="581"/>
      <c r="L178" s="581"/>
      <c r="M178" s="581"/>
      <c r="N178" s="581"/>
      <c r="O178" s="581"/>
      <c r="P178" s="581"/>
      <c r="Q178" s="581"/>
      <c r="R178" s="581"/>
      <c r="S178" s="581"/>
      <c r="T178" s="581"/>
      <c r="U178" s="581"/>
      <c r="V178" s="581"/>
      <c r="W178" s="581"/>
      <c r="X178" s="581"/>
      <c r="Y178" s="581"/>
      <c r="Z178" s="581"/>
    </row>
    <row r="179" spans="1:26" ht="26" outlineLevel="2" x14ac:dyDescent="0.3">
      <c r="A179" s="583" t="s">
        <v>620</v>
      </c>
      <c r="B179" s="590">
        <v>45100</v>
      </c>
      <c r="C179" s="591" t="s">
        <v>697</v>
      </c>
      <c r="D179" s="592" t="s">
        <v>647</v>
      </c>
      <c r="E179" s="580"/>
      <c r="F179" s="581"/>
      <c r="G179" s="581"/>
      <c r="H179" s="581"/>
      <c r="I179" s="581"/>
      <c r="J179" s="581"/>
      <c r="K179" s="581"/>
      <c r="L179" s="581"/>
      <c r="M179" s="581"/>
      <c r="N179" s="581"/>
      <c r="O179" s="581"/>
      <c r="P179" s="581"/>
      <c r="Q179" s="581"/>
      <c r="R179" s="581"/>
      <c r="S179" s="581"/>
      <c r="T179" s="581"/>
      <c r="U179" s="581"/>
      <c r="V179" s="581"/>
      <c r="W179" s="581"/>
      <c r="X179" s="581"/>
      <c r="Y179" s="581"/>
      <c r="Z179" s="581"/>
    </row>
    <row r="180" spans="1:26" ht="14" outlineLevel="2" x14ac:dyDescent="0.3">
      <c r="A180" s="583" t="s">
        <v>620</v>
      </c>
      <c r="B180" s="590">
        <v>45200</v>
      </c>
      <c r="C180" s="591" t="s">
        <v>698</v>
      </c>
      <c r="D180" s="592" t="s">
        <v>647</v>
      </c>
      <c r="E180" s="580"/>
      <c r="F180" s="581"/>
      <c r="G180" s="581"/>
      <c r="H180" s="581"/>
      <c r="I180" s="581"/>
      <c r="J180" s="581"/>
      <c r="K180" s="581"/>
      <c r="L180" s="581"/>
      <c r="M180" s="581"/>
      <c r="N180" s="581"/>
      <c r="O180" s="581"/>
      <c r="P180" s="581"/>
      <c r="Q180" s="581"/>
      <c r="R180" s="581"/>
      <c r="S180" s="581"/>
      <c r="T180" s="581"/>
      <c r="U180" s="581"/>
      <c r="V180" s="581"/>
      <c r="W180" s="581"/>
      <c r="X180" s="581"/>
      <c r="Y180" s="581"/>
      <c r="Z180" s="581"/>
    </row>
    <row r="181" spans="1:26" ht="26" outlineLevel="2" x14ac:dyDescent="0.3">
      <c r="A181" s="583" t="s">
        <v>620</v>
      </c>
      <c r="B181" s="590">
        <v>45300</v>
      </c>
      <c r="C181" s="591" t="s">
        <v>699</v>
      </c>
      <c r="D181" s="592" t="s">
        <v>647</v>
      </c>
      <c r="E181" s="580"/>
      <c r="F181" s="581"/>
      <c r="G181" s="581"/>
      <c r="H181" s="581"/>
      <c r="I181" s="581"/>
      <c r="J181" s="581"/>
      <c r="K181" s="581"/>
      <c r="L181" s="581"/>
      <c r="M181" s="581"/>
      <c r="N181" s="581"/>
      <c r="O181" s="581"/>
      <c r="P181" s="581"/>
      <c r="Q181" s="581"/>
      <c r="R181" s="581"/>
      <c r="S181" s="581"/>
      <c r="T181" s="581"/>
      <c r="U181" s="581"/>
      <c r="V181" s="581"/>
      <c r="W181" s="581"/>
      <c r="X181" s="581"/>
      <c r="Y181" s="581"/>
      <c r="Z181" s="581"/>
    </row>
    <row r="182" spans="1:26" ht="14" outlineLevel="2" x14ac:dyDescent="0.3">
      <c r="A182" s="583" t="s">
        <v>620</v>
      </c>
      <c r="B182" s="590">
        <v>45400</v>
      </c>
      <c r="C182" s="591" t="s">
        <v>700</v>
      </c>
      <c r="D182" s="592" t="s">
        <v>502</v>
      </c>
      <c r="E182" s="580"/>
      <c r="F182" s="581"/>
      <c r="G182" s="581"/>
      <c r="H182" s="581"/>
      <c r="I182" s="581"/>
      <c r="J182" s="581"/>
      <c r="K182" s="581"/>
      <c r="L182" s="581"/>
      <c r="M182" s="581"/>
      <c r="N182" s="581"/>
      <c r="O182" s="581"/>
      <c r="P182" s="581"/>
      <c r="Q182" s="581"/>
      <c r="R182" s="581"/>
      <c r="S182" s="581"/>
      <c r="T182" s="581"/>
      <c r="U182" s="581"/>
      <c r="V182" s="581"/>
      <c r="W182" s="581"/>
      <c r="X182" s="581"/>
      <c r="Y182" s="581"/>
      <c r="Z182" s="581"/>
    </row>
    <row r="183" spans="1:26" ht="14" outlineLevel="2" x14ac:dyDescent="0.3">
      <c r="A183" s="583"/>
      <c r="B183" s="590">
        <v>45800</v>
      </c>
      <c r="C183" s="591" t="s">
        <v>701</v>
      </c>
      <c r="D183" s="592" t="s">
        <v>502</v>
      </c>
      <c r="E183" s="580"/>
      <c r="F183" s="581"/>
      <c r="G183" s="581"/>
      <c r="H183" s="581"/>
      <c r="I183" s="581"/>
      <c r="J183" s="581"/>
      <c r="K183" s="581"/>
      <c r="L183" s="581"/>
      <c r="M183" s="581"/>
      <c r="N183" s="581"/>
      <c r="O183" s="581"/>
      <c r="P183" s="581"/>
      <c r="Q183" s="581"/>
      <c r="R183" s="581"/>
      <c r="S183" s="581"/>
      <c r="T183" s="581"/>
      <c r="U183" s="581"/>
      <c r="V183" s="581"/>
      <c r="W183" s="581"/>
      <c r="X183" s="581"/>
      <c r="Y183" s="581"/>
      <c r="Z183" s="581"/>
    </row>
    <row r="184" spans="1:26" ht="14" outlineLevel="2" x14ac:dyDescent="0.3">
      <c r="A184" s="583" t="s">
        <v>620</v>
      </c>
      <c r="B184" s="590">
        <v>45900</v>
      </c>
      <c r="C184" s="591" t="s">
        <v>702</v>
      </c>
      <c r="D184" s="592" t="s">
        <v>647</v>
      </c>
      <c r="E184" s="580"/>
      <c r="F184" s="581"/>
      <c r="G184" s="581"/>
      <c r="H184" s="581"/>
      <c r="I184" s="581"/>
      <c r="J184" s="581"/>
      <c r="K184" s="581"/>
      <c r="L184" s="581"/>
      <c r="M184" s="581"/>
      <c r="N184" s="581"/>
      <c r="O184" s="581"/>
      <c r="P184" s="581"/>
      <c r="Q184" s="581"/>
      <c r="R184" s="581"/>
      <c r="S184" s="581"/>
      <c r="T184" s="581"/>
      <c r="U184" s="581"/>
      <c r="V184" s="581"/>
      <c r="W184" s="581"/>
      <c r="X184" s="581"/>
      <c r="Y184" s="581"/>
      <c r="Z184" s="581"/>
    </row>
    <row r="185" spans="1:26" ht="14" outlineLevel="1" x14ac:dyDescent="0.3">
      <c r="A185" s="583" t="s">
        <v>620</v>
      </c>
      <c r="B185" s="587">
        <v>46000</v>
      </c>
      <c r="C185" s="588" t="s">
        <v>703</v>
      </c>
      <c r="D185" s="589" t="s">
        <v>647</v>
      </c>
      <c r="E185" s="580"/>
      <c r="F185" s="581"/>
      <c r="G185" s="581"/>
      <c r="H185" s="581"/>
      <c r="I185" s="581"/>
      <c r="J185" s="581"/>
      <c r="K185" s="581"/>
      <c r="L185" s="581"/>
      <c r="M185" s="581"/>
      <c r="N185" s="581"/>
      <c r="O185" s="581"/>
      <c r="P185" s="581"/>
      <c r="Q185" s="581"/>
      <c r="R185" s="581"/>
      <c r="S185" s="581"/>
      <c r="T185" s="581"/>
      <c r="U185" s="581"/>
      <c r="V185" s="581"/>
      <c r="W185" s="581"/>
      <c r="X185" s="581"/>
      <c r="Y185" s="581"/>
      <c r="Z185" s="581"/>
    </row>
    <row r="186" spans="1:26" ht="14" outlineLevel="2" x14ac:dyDescent="0.3">
      <c r="A186" s="583" t="s">
        <v>620</v>
      </c>
      <c r="B186" s="593">
        <v>46100</v>
      </c>
      <c r="C186" s="594" t="s">
        <v>704</v>
      </c>
      <c r="D186" s="595" t="s">
        <v>705</v>
      </c>
      <c r="E186" s="580"/>
      <c r="F186" s="581"/>
      <c r="G186" s="581"/>
      <c r="H186" s="581"/>
      <c r="I186" s="581"/>
      <c r="J186" s="581"/>
      <c r="K186" s="581"/>
      <c r="L186" s="581"/>
      <c r="M186" s="581"/>
      <c r="N186" s="581"/>
      <c r="O186" s="581"/>
      <c r="P186" s="581"/>
      <c r="Q186" s="581"/>
      <c r="R186" s="581"/>
      <c r="S186" s="581"/>
      <c r="T186" s="581"/>
      <c r="U186" s="581"/>
      <c r="V186" s="581"/>
      <c r="W186" s="581"/>
      <c r="X186" s="581"/>
      <c r="Y186" s="581"/>
      <c r="Z186" s="581"/>
    </row>
    <row r="187" spans="1:26" ht="14" outlineLevel="2" x14ac:dyDescent="0.3">
      <c r="A187" s="583" t="s">
        <v>620</v>
      </c>
      <c r="B187" s="593">
        <v>46200</v>
      </c>
      <c r="C187" s="594" t="s">
        <v>706</v>
      </c>
      <c r="D187" s="595" t="s">
        <v>707</v>
      </c>
      <c r="E187" s="580"/>
      <c r="F187" s="581"/>
      <c r="G187" s="581"/>
      <c r="H187" s="581"/>
      <c r="I187" s="581"/>
      <c r="J187" s="581"/>
      <c r="K187" s="581"/>
      <c r="L187" s="581"/>
      <c r="M187" s="581"/>
      <c r="N187" s="581"/>
      <c r="O187" s="581"/>
      <c r="P187" s="581"/>
      <c r="Q187" s="581"/>
      <c r="R187" s="581"/>
      <c r="S187" s="581"/>
      <c r="T187" s="581"/>
      <c r="U187" s="581"/>
      <c r="V187" s="581"/>
      <c r="W187" s="581"/>
      <c r="X187" s="581"/>
      <c r="Y187" s="581"/>
      <c r="Z187" s="581"/>
    </row>
    <row r="188" spans="1:26" ht="26" outlineLevel="2" x14ac:dyDescent="0.3">
      <c r="A188" s="583" t="s">
        <v>620</v>
      </c>
      <c r="B188" s="593">
        <v>46300</v>
      </c>
      <c r="C188" s="594" t="s">
        <v>708</v>
      </c>
      <c r="D188" s="595" t="s">
        <v>709</v>
      </c>
      <c r="E188" s="580"/>
      <c r="F188" s="581"/>
      <c r="G188" s="581"/>
      <c r="H188" s="581"/>
      <c r="I188" s="581"/>
      <c r="J188" s="581"/>
      <c r="K188" s="581"/>
      <c r="L188" s="581"/>
      <c r="M188" s="581"/>
      <c r="N188" s="581"/>
      <c r="O188" s="581"/>
      <c r="P188" s="581"/>
      <c r="Q188" s="581"/>
      <c r="R188" s="581"/>
      <c r="S188" s="581"/>
      <c r="T188" s="581"/>
      <c r="U188" s="581"/>
      <c r="V188" s="581"/>
      <c r="W188" s="581"/>
      <c r="X188" s="581"/>
      <c r="Y188" s="581"/>
      <c r="Z188" s="581"/>
    </row>
    <row r="189" spans="1:26" ht="14" outlineLevel="2" x14ac:dyDescent="0.3">
      <c r="A189" s="583" t="s">
        <v>620</v>
      </c>
      <c r="B189" s="593">
        <v>46400</v>
      </c>
      <c r="C189" s="594" t="s">
        <v>710</v>
      </c>
      <c r="D189" s="595" t="s">
        <v>711</v>
      </c>
      <c r="E189" s="580"/>
      <c r="F189" s="581"/>
      <c r="G189" s="581"/>
      <c r="H189" s="581"/>
      <c r="I189" s="581"/>
      <c r="J189" s="581"/>
      <c r="K189" s="581"/>
      <c r="L189" s="581"/>
      <c r="M189" s="581"/>
      <c r="N189" s="581"/>
      <c r="O189" s="581"/>
      <c r="P189" s="581"/>
      <c r="Q189" s="581"/>
      <c r="R189" s="581"/>
      <c r="S189" s="581"/>
      <c r="T189" s="581"/>
      <c r="U189" s="581"/>
      <c r="V189" s="581"/>
      <c r="W189" s="581"/>
      <c r="X189" s="581"/>
      <c r="Y189" s="581"/>
      <c r="Z189" s="581"/>
    </row>
    <row r="190" spans="1:26" ht="26" outlineLevel="2" x14ac:dyDescent="0.3">
      <c r="A190" s="583" t="s">
        <v>620</v>
      </c>
      <c r="B190" s="593">
        <v>46500</v>
      </c>
      <c r="C190" s="594" t="s">
        <v>712</v>
      </c>
      <c r="D190" s="595" t="s">
        <v>713</v>
      </c>
      <c r="E190" s="580"/>
      <c r="F190" s="581"/>
      <c r="G190" s="581"/>
      <c r="H190" s="581"/>
      <c r="I190" s="581"/>
      <c r="J190" s="581"/>
      <c r="K190" s="581"/>
      <c r="L190" s="581"/>
      <c r="M190" s="581"/>
      <c r="N190" s="581"/>
      <c r="O190" s="581"/>
      <c r="P190" s="581"/>
      <c r="Q190" s="581"/>
      <c r="R190" s="581"/>
      <c r="S190" s="581"/>
      <c r="T190" s="581"/>
      <c r="U190" s="581"/>
      <c r="V190" s="581"/>
      <c r="W190" s="581"/>
      <c r="X190" s="581"/>
      <c r="Y190" s="581"/>
      <c r="Z190" s="581"/>
    </row>
    <row r="191" spans="1:26" ht="14" outlineLevel="2" x14ac:dyDescent="0.3">
      <c r="A191" s="583" t="s">
        <v>620</v>
      </c>
      <c r="B191" s="593">
        <v>46600</v>
      </c>
      <c r="C191" s="594" t="s">
        <v>714</v>
      </c>
      <c r="D191" s="595" t="s">
        <v>715</v>
      </c>
      <c r="E191" s="580"/>
      <c r="F191" s="581"/>
      <c r="G191" s="581"/>
      <c r="H191" s="581"/>
      <c r="I191" s="581"/>
      <c r="J191" s="581"/>
      <c r="K191" s="581"/>
      <c r="L191" s="581"/>
      <c r="M191" s="581"/>
      <c r="N191" s="581"/>
      <c r="O191" s="581"/>
      <c r="P191" s="581"/>
      <c r="Q191" s="581"/>
      <c r="R191" s="581"/>
      <c r="S191" s="581"/>
      <c r="T191" s="581"/>
      <c r="U191" s="581"/>
      <c r="V191" s="581"/>
      <c r="W191" s="581"/>
      <c r="X191" s="581"/>
      <c r="Y191" s="581"/>
      <c r="Z191" s="581"/>
    </row>
    <row r="192" spans="1:26" ht="14" outlineLevel="2" x14ac:dyDescent="0.3">
      <c r="A192" s="583" t="s">
        <v>620</v>
      </c>
      <c r="B192" s="593">
        <v>46700</v>
      </c>
      <c r="C192" s="594" t="s">
        <v>716</v>
      </c>
      <c r="D192" s="595" t="s">
        <v>717</v>
      </c>
      <c r="E192" s="580"/>
      <c r="F192" s="581"/>
      <c r="G192" s="581"/>
      <c r="H192" s="581"/>
      <c r="I192" s="581"/>
      <c r="J192" s="581"/>
      <c r="K192" s="581"/>
      <c r="L192" s="581"/>
      <c r="M192" s="581"/>
      <c r="N192" s="581"/>
      <c r="O192" s="581"/>
      <c r="P192" s="581"/>
      <c r="Q192" s="581"/>
      <c r="R192" s="581"/>
      <c r="S192" s="581"/>
      <c r="T192" s="581"/>
      <c r="U192" s="581"/>
      <c r="V192" s="581"/>
      <c r="W192" s="581"/>
      <c r="X192" s="581"/>
      <c r="Y192" s="581"/>
      <c r="Z192" s="581"/>
    </row>
    <row r="193" spans="1:26" ht="14" outlineLevel="2" x14ac:dyDescent="0.3">
      <c r="A193" s="583" t="s">
        <v>620</v>
      </c>
      <c r="B193" s="593">
        <v>46800</v>
      </c>
      <c r="C193" s="594" t="s">
        <v>718</v>
      </c>
      <c r="D193" s="595" t="s">
        <v>718</v>
      </c>
      <c r="E193" s="580"/>
      <c r="F193" s="581"/>
      <c r="G193" s="581"/>
      <c r="H193" s="581"/>
      <c r="I193" s="581"/>
      <c r="J193" s="581"/>
      <c r="K193" s="581"/>
      <c r="L193" s="581"/>
      <c r="M193" s="581"/>
      <c r="N193" s="581"/>
      <c r="O193" s="581"/>
      <c r="P193" s="581"/>
      <c r="Q193" s="581"/>
      <c r="R193" s="581"/>
      <c r="S193" s="581"/>
      <c r="T193" s="581"/>
      <c r="U193" s="581"/>
      <c r="V193" s="581"/>
      <c r="W193" s="581"/>
      <c r="X193" s="581"/>
      <c r="Y193" s="581"/>
      <c r="Z193" s="581"/>
    </row>
    <row r="194" spans="1:26" ht="14" x14ac:dyDescent="0.3">
      <c r="A194" s="610"/>
      <c r="B194" s="603"/>
      <c r="C194" s="604"/>
      <c r="D194" s="605"/>
      <c r="E194" s="580"/>
      <c r="F194" s="581"/>
      <c r="G194" s="581"/>
      <c r="H194" s="581"/>
      <c r="I194" s="581"/>
      <c r="J194" s="581"/>
      <c r="K194" s="581"/>
      <c r="L194" s="581"/>
      <c r="M194" s="581"/>
      <c r="N194" s="581"/>
      <c r="O194" s="581"/>
      <c r="P194" s="581"/>
      <c r="Q194" s="581"/>
      <c r="R194" s="581"/>
      <c r="S194" s="581"/>
      <c r="T194" s="581"/>
      <c r="U194" s="581"/>
      <c r="V194" s="581"/>
      <c r="W194" s="581"/>
      <c r="X194" s="581"/>
      <c r="Y194" s="581"/>
      <c r="Z194" s="581"/>
    </row>
    <row r="195" spans="1:26" ht="14" x14ac:dyDescent="0.3">
      <c r="A195" s="583" t="s">
        <v>620</v>
      </c>
      <c r="B195" s="584">
        <v>50000</v>
      </c>
      <c r="C195" s="585" t="s">
        <v>719</v>
      </c>
      <c r="D195" s="586" t="s">
        <v>720</v>
      </c>
      <c r="E195" s="580"/>
      <c r="F195" s="581"/>
      <c r="G195" s="581"/>
      <c r="H195" s="581"/>
      <c r="I195" s="581"/>
      <c r="J195" s="581"/>
      <c r="K195" s="581"/>
      <c r="L195" s="581"/>
      <c r="M195" s="581"/>
      <c r="N195" s="581"/>
      <c r="O195" s="581"/>
      <c r="P195" s="581"/>
      <c r="Q195" s="581"/>
      <c r="R195" s="581"/>
      <c r="S195" s="581"/>
      <c r="T195" s="581"/>
      <c r="U195" s="581"/>
      <c r="V195" s="581"/>
      <c r="W195" s="581"/>
      <c r="X195" s="581"/>
      <c r="Y195" s="581"/>
      <c r="Z195" s="581"/>
    </row>
    <row r="196" spans="1:26" ht="14" outlineLevel="1" x14ac:dyDescent="0.3">
      <c r="A196" s="583" t="s">
        <v>620</v>
      </c>
      <c r="B196" s="587">
        <v>51000</v>
      </c>
      <c r="C196" s="588" t="s">
        <v>721</v>
      </c>
      <c r="D196" s="589"/>
      <c r="E196" s="580"/>
      <c r="F196" s="581"/>
      <c r="G196" s="581"/>
      <c r="H196" s="581"/>
      <c r="I196" s="581"/>
      <c r="J196" s="581"/>
      <c r="K196" s="581"/>
      <c r="L196" s="581"/>
      <c r="M196" s="581"/>
      <c r="N196" s="581"/>
      <c r="O196" s="581"/>
      <c r="P196" s="581"/>
      <c r="Q196" s="581"/>
      <c r="R196" s="581"/>
      <c r="S196" s="581"/>
      <c r="T196" s="581"/>
      <c r="U196" s="581"/>
      <c r="V196" s="581"/>
      <c r="W196" s="581"/>
      <c r="X196" s="581"/>
      <c r="Y196" s="581"/>
      <c r="Z196" s="581"/>
    </row>
    <row r="197" spans="1:26" ht="14" outlineLevel="2" x14ac:dyDescent="0.3">
      <c r="A197" s="583" t="s">
        <v>620</v>
      </c>
      <c r="B197" s="590">
        <v>51100</v>
      </c>
      <c r="C197" s="591" t="s">
        <v>722</v>
      </c>
      <c r="D197" s="592" t="s">
        <v>723</v>
      </c>
      <c r="E197" s="580"/>
      <c r="F197" s="581"/>
      <c r="G197" s="581"/>
      <c r="H197" s="581"/>
      <c r="I197" s="581"/>
      <c r="J197" s="581"/>
      <c r="K197" s="581"/>
      <c r="L197" s="581"/>
      <c r="M197" s="581"/>
      <c r="N197" s="581"/>
      <c r="O197" s="581"/>
      <c r="P197" s="581"/>
      <c r="Q197" s="581"/>
      <c r="R197" s="581"/>
      <c r="S197" s="581"/>
      <c r="T197" s="581"/>
      <c r="U197" s="581"/>
      <c r="V197" s="581"/>
      <c r="W197" s="581"/>
      <c r="X197" s="581"/>
      <c r="Y197" s="581"/>
      <c r="Z197" s="581"/>
    </row>
    <row r="198" spans="1:26" ht="14" outlineLevel="2" x14ac:dyDescent="0.3">
      <c r="A198" s="583" t="s">
        <v>620</v>
      </c>
      <c r="B198" s="590">
        <v>51200</v>
      </c>
      <c r="C198" s="591" t="s">
        <v>724</v>
      </c>
      <c r="D198" s="592" t="s">
        <v>725</v>
      </c>
      <c r="E198" s="580"/>
      <c r="F198" s="581"/>
      <c r="G198" s="581"/>
      <c r="H198" s="581"/>
      <c r="I198" s="581"/>
      <c r="J198" s="581"/>
      <c r="K198" s="581"/>
      <c r="L198" s="581"/>
      <c r="M198" s="581"/>
      <c r="N198" s="581"/>
      <c r="O198" s="581"/>
      <c r="P198" s="581"/>
      <c r="Q198" s="581"/>
      <c r="R198" s="581"/>
      <c r="S198" s="581"/>
      <c r="T198" s="581"/>
      <c r="U198" s="581"/>
      <c r="V198" s="581"/>
      <c r="W198" s="581"/>
      <c r="X198" s="581"/>
      <c r="Y198" s="581"/>
      <c r="Z198" s="581"/>
    </row>
    <row r="199" spans="1:26" ht="14" outlineLevel="2" x14ac:dyDescent="0.3">
      <c r="A199" s="583" t="s">
        <v>620</v>
      </c>
      <c r="B199" s="590">
        <v>51300</v>
      </c>
      <c r="C199" s="591" t="s">
        <v>726</v>
      </c>
      <c r="D199" s="592" t="s">
        <v>727</v>
      </c>
      <c r="E199" s="580"/>
      <c r="F199" s="581"/>
      <c r="G199" s="581"/>
      <c r="H199" s="581"/>
      <c r="I199" s="581"/>
      <c r="J199" s="581"/>
      <c r="K199" s="581"/>
      <c r="L199" s="581"/>
      <c r="M199" s="581"/>
      <c r="N199" s="581"/>
      <c r="O199" s="581"/>
      <c r="P199" s="581"/>
      <c r="Q199" s="581"/>
      <c r="R199" s="581"/>
      <c r="S199" s="581"/>
      <c r="T199" s="581"/>
      <c r="U199" s="581"/>
      <c r="V199" s="581"/>
      <c r="W199" s="581"/>
      <c r="X199" s="581"/>
      <c r="Y199" s="581"/>
      <c r="Z199" s="581"/>
    </row>
    <row r="200" spans="1:26" ht="14" outlineLevel="2" x14ac:dyDescent="0.3">
      <c r="A200" s="583" t="s">
        <v>620</v>
      </c>
      <c r="B200" s="590">
        <v>51400</v>
      </c>
      <c r="C200" s="591" t="s">
        <v>728</v>
      </c>
      <c r="D200" s="592" t="s">
        <v>729</v>
      </c>
      <c r="E200" s="580"/>
      <c r="F200" s="581"/>
      <c r="G200" s="581"/>
      <c r="H200" s="581"/>
      <c r="I200" s="581"/>
      <c r="J200" s="581"/>
      <c r="K200" s="581"/>
      <c r="L200" s="581"/>
      <c r="M200" s="581"/>
      <c r="N200" s="581"/>
      <c r="O200" s="581"/>
      <c r="P200" s="581"/>
      <c r="Q200" s="581"/>
      <c r="R200" s="581"/>
      <c r="S200" s="581"/>
      <c r="T200" s="581"/>
      <c r="U200" s="581"/>
      <c r="V200" s="581"/>
      <c r="W200" s="581"/>
      <c r="X200" s="581"/>
      <c r="Y200" s="581"/>
      <c r="Z200" s="581"/>
    </row>
    <row r="201" spans="1:26" ht="14" outlineLevel="1" x14ac:dyDescent="0.3">
      <c r="A201" s="583" t="s">
        <v>620</v>
      </c>
      <c r="B201" s="587">
        <v>52000</v>
      </c>
      <c r="C201" s="588" t="s">
        <v>730</v>
      </c>
      <c r="D201" s="589"/>
      <c r="E201" s="580"/>
      <c r="F201" s="581"/>
      <c r="G201" s="581"/>
      <c r="H201" s="581"/>
      <c r="I201" s="581"/>
      <c r="J201" s="581"/>
      <c r="K201" s="581"/>
      <c r="L201" s="581"/>
      <c r="M201" s="581"/>
      <c r="N201" s="581"/>
      <c r="O201" s="581"/>
      <c r="P201" s="581"/>
      <c r="Q201" s="581"/>
      <c r="R201" s="581"/>
      <c r="S201" s="581"/>
      <c r="T201" s="581"/>
      <c r="U201" s="581"/>
      <c r="V201" s="581"/>
      <c r="W201" s="581"/>
      <c r="X201" s="581"/>
      <c r="Y201" s="581"/>
      <c r="Z201" s="581"/>
    </row>
    <row r="202" spans="1:26" ht="39" outlineLevel="2" x14ac:dyDescent="0.3">
      <c r="A202" s="583" t="s">
        <v>620</v>
      </c>
      <c r="B202" s="590">
        <v>52100</v>
      </c>
      <c r="C202" s="591" t="s">
        <v>731</v>
      </c>
      <c r="D202" s="592" t="s">
        <v>732</v>
      </c>
      <c r="E202" s="580"/>
      <c r="F202" s="581"/>
      <c r="G202" s="581"/>
      <c r="H202" s="581"/>
      <c r="I202" s="581"/>
      <c r="J202" s="581"/>
      <c r="K202" s="581"/>
      <c r="L202" s="581"/>
      <c r="M202" s="581"/>
      <c r="N202" s="581"/>
      <c r="O202" s="581"/>
      <c r="P202" s="581"/>
      <c r="Q202" s="581"/>
      <c r="R202" s="581"/>
      <c r="S202" s="581"/>
      <c r="T202" s="581"/>
      <c r="U202" s="581"/>
      <c r="V202" s="581"/>
      <c r="W202" s="581"/>
      <c r="X202" s="581"/>
      <c r="Y202" s="581"/>
      <c r="Z202" s="581"/>
    </row>
    <row r="203" spans="1:26" ht="14" outlineLevel="2" x14ac:dyDescent="0.3">
      <c r="A203" s="583" t="s">
        <v>620</v>
      </c>
      <c r="B203" s="590">
        <v>52200</v>
      </c>
      <c r="C203" s="591" t="s">
        <v>733</v>
      </c>
      <c r="D203" s="592" t="s">
        <v>734</v>
      </c>
      <c r="E203" s="580"/>
      <c r="F203" s="581"/>
      <c r="G203" s="581"/>
      <c r="H203" s="581"/>
      <c r="I203" s="581"/>
      <c r="J203" s="581"/>
      <c r="K203" s="581"/>
      <c r="L203" s="581"/>
      <c r="M203" s="581"/>
      <c r="N203" s="581"/>
      <c r="O203" s="581"/>
      <c r="P203" s="581"/>
      <c r="Q203" s="581"/>
      <c r="R203" s="581"/>
      <c r="S203" s="581"/>
      <c r="T203" s="581"/>
      <c r="U203" s="581"/>
      <c r="V203" s="581"/>
      <c r="W203" s="581"/>
      <c r="X203" s="581"/>
      <c r="Y203" s="581"/>
      <c r="Z203" s="581"/>
    </row>
    <row r="204" spans="1:26" ht="14" outlineLevel="2" x14ac:dyDescent="0.3">
      <c r="A204" s="583" t="s">
        <v>620</v>
      </c>
      <c r="B204" s="590">
        <v>52300</v>
      </c>
      <c r="C204" s="591" t="s">
        <v>735</v>
      </c>
      <c r="D204" s="592" t="s">
        <v>736</v>
      </c>
      <c r="E204" s="580"/>
      <c r="F204" s="581"/>
      <c r="G204" s="581"/>
      <c r="H204" s="581"/>
      <c r="I204" s="581"/>
      <c r="J204" s="581"/>
      <c r="K204" s="581"/>
      <c r="L204" s="581"/>
      <c r="M204" s="581"/>
      <c r="N204" s="581"/>
      <c r="O204" s="581"/>
      <c r="P204" s="581"/>
      <c r="Q204" s="581"/>
      <c r="R204" s="581"/>
      <c r="S204" s="581"/>
      <c r="T204" s="581"/>
      <c r="U204" s="581"/>
      <c r="V204" s="581"/>
      <c r="W204" s="581"/>
      <c r="X204" s="581"/>
      <c r="Y204" s="581"/>
      <c r="Z204" s="581"/>
    </row>
    <row r="205" spans="1:26" ht="14" outlineLevel="2" x14ac:dyDescent="0.3">
      <c r="A205" s="583" t="s">
        <v>620</v>
      </c>
      <c r="B205" s="590">
        <v>52400</v>
      </c>
      <c r="C205" s="591" t="s">
        <v>737</v>
      </c>
      <c r="D205" s="592" t="s">
        <v>738</v>
      </c>
      <c r="E205" s="580"/>
      <c r="F205" s="581"/>
      <c r="G205" s="581"/>
      <c r="H205" s="581"/>
      <c r="I205" s="581"/>
      <c r="J205" s="581"/>
      <c r="K205" s="581"/>
      <c r="L205" s="581"/>
      <c r="M205" s="581"/>
      <c r="N205" s="581"/>
      <c r="O205" s="581"/>
      <c r="P205" s="581"/>
      <c r="Q205" s="581"/>
      <c r="R205" s="581"/>
      <c r="S205" s="581"/>
      <c r="T205" s="581"/>
      <c r="U205" s="581"/>
      <c r="V205" s="581"/>
      <c r="W205" s="581"/>
      <c r="X205" s="581"/>
      <c r="Y205" s="581"/>
      <c r="Z205" s="581"/>
    </row>
    <row r="206" spans="1:26" ht="14" outlineLevel="2" x14ac:dyDescent="0.3">
      <c r="A206" s="583" t="s">
        <v>620</v>
      </c>
      <c r="B206" s="590">
        <v>52500</v>
      </c>
      <c r="C206" s="591" t="s">
        <v>739</v>
      </c>
      <c r="D206" s="592" t="s">
        <v>740</v>
      </c>
      <c r="E206" s="580"/>
      <c r="F206" s="581"/>
      <c r="G206" s="581"/>
      <c r="H206" s="581"/>
      <c r="I206" s="581"/>
      <c r="J206" s="581"/>
      <c r="K206" s="581"/>
      <c r="L206" s="581"/>
      <c r="M206" s="581"/>
      <c r="N206" s="581"/>
      <c r="O206" s="581"/>
      <c r="P206" s="581"/>
      <c r="Q206" s="581"/>
      <c r="R206" s="581"/>
      <c r="S206" s="581"/>
      <c r="T206" s="581"/>
      <c r="U206" s="581"/>
      <c r="V206" s="581"/>
      <c r="W206" s="581"/>
      <c r="X206" s="581"/>
      <c r="Y206" s="581"/>
      <c r="Z206" s="581"/>
    </row>
    <row r="207" spans="1:26" ht="14" outlineLevel="3" x14ac:dyDescent="0.3">
      <c r="A207" s="583" t="s">
        <v>620</v>
      </c>
      <c r="B207" s="593">
        <v>52510</v>
      </c>
      <c r="C207" s="594" t="s">
        <v>741</v>
      </c>
      <c r="D207" s="595" t="s">
        <v>742</v>
      </c>
      <c r="E207" s="580"/>
      <c r="F207" s="581"/>
      <c r="G207" s="581"/>
      <c r="H207" s="581"/>
      <c r="I207" s="581"/>
      <c r="J207" s="581"/>
      <c r="K207" s="581"/>
      <c r="L207" s="581"/>
      <c r="M207" s="581"/>
      <c r="N207" s="581"/>
      <c r="O207" s="581"/>
      <c r="P207" s="581"/>
      <c r="Q207" s="581"/>
      <c r="R207" s="581"/>
      <c r="S207" s="581"/>
      <c r="T207" s="581"/>
      <c r="U207" s="581"/>
      <c r="V207" s="581"/>
      <c r="W207" s="581"/>
      <c r="X207" s="581"/>
      <c r="Y207" s="581"/>
      <c r="Z207" s="581"/>
    </row>
    <row r="208" spans="1:26" ht="14" outlineLevel="3" x14ac:dyDescent="0.3">
      <c r="A208" s="583" t="s">
        <v>620</v>
      </c>
      <c r="B208" s="593">
        <v>52520</v>
      </c>
      <c r="C208" s="594" t="s">
        <v>743</v>
      </c>
      <c r="D208" s="595" t="s">
        <v>744</v>
      </c>
      <c r="E208" s="580"/>
      <c r="F208" s="581"/>
      <c r="G208" s="581"/>
      <c r="H208" s="581"/>
      <c r="I208" s="581"/>
      <c r="J208" s="581"/>
      <c r="K208" s="581"/>
      <c r="L208" s="581"/>
      <c r="M208" s="581"/>
      <c r="N208" s="581"/>
      <c r="O208" s="581"/>
      <c r="P208" s="581"/>
      <c r="Q208" s="581"/>
      <c r="R208" s="581"/>
      <c r="S208" s="581"/>
      <c r="T208" s="581"/>
      <c r="U208" s="581"/>
      <c r="V208" s="581"/>
      <c r="W208" s="581"/>
      <c r="X208" s="581"/>
      <c r="Y208" s="581"/>
      <c r="Z208" s="581"/>
    </row>
    <row r="209" spans="1:26" ht="26" outlineLevel="2" x14ac:dyDescent="0.3">
      <c r="A209" s="583" t="s">
        <v>620</v>
      </c>
      <c r="B209" s="590">
        <v>52600</v>
      </c>
      <c r="C209" s="591" t="s">
        <v>745</v>
      </c>
      <c r="D209" s="592" t="s">
        <v>746</v>
      </c>
      <c r="E209" s="580"/>
      <c r="F209" s="581"/>
      <c r="G209" s="581"/>
      <c r="H209" s="581"/>
      <c r="I209" s="581"/>
      <c r="J209" s="581"/>
      <c r="K209" s="581"/>
      <c r="L209" s="581"/>
      <c r="M209" s="581"/>
      <c r="N209" s="581"/>
      <c r="O209" s="581"/>
      <c r="P209" s="581"/>
      <c r="Q209" s="581"/>
      <c r="R209" s="581"/>
      <c r="S209" s="581"/>
      <c r="T209" s="581"/>
      <c r="U209" s="581"/>
      <c r="V209" s="581"/>
      <c r="W209" s="581"/>
      <c r="X209" s="581"/>
      <c r="Y209" s="581"/>
      <c r="Z209" s="581"/>
    </row>
    <row r="210" spans="1:26" ht="14" outlineLevel="2" x14ac:dyDescent="0.3">
      <c r="A210" s="583" t="s">
        <v>620</v>
      </c>
      <c r="B210" s="590">
        <v>52700</v>
      </c>
      <c r="C210" s="591" t="s">
        <v>747</v>
      </c>
      <c r="D210" s="592" t="s">
        <v>748</v>
      </c>
      <c r="E210" s="580"/>
      <c r="F210" s="581"/>
      <c r="G210" s="581"/>
      <c r="H210" s="581"/>
      <c r="I210" s="581"/>
      <c r="J210" s="581"/>
      <c r="K210" s="581"/>
      <c r="L210" s="581"/>
      <c r="M210" s="581"/>
      <c r="N210" s="581"/>
      <c r="O210" s="581"/>
      <c r="P210" s="581"/>
      <c r="Q210" s="581"/>
      <c r="R210" s="581"/>
      <c r="S210" s="581"/>
      <c r="T210" s="581"/>
      <c r="U210" s="581"/>
      <c r="V210" s="581"/>
      <c r="W210" s="581"/>
      <c r="X210" s="581"/>
      <c r="Y210" s="581"/>
      <c r="Z210" s="581"/>
    </row>
    <row r="211" spans="1:26" ht="14" outlineLevel="3" x14ac:dyDescent="0.3">
      <c r="A211" s="583" t="s">
        <v>620</v>
      </c>
      <c r="B211" s="593">
        <v>52710</v>
      </c>
      <c r="C211" s="594" t="s">
        <v>749</v>
      </c>
      <c r="D211" s="595" t="s">
        <v>750</v>
      </c>
      <c r="E211" s="580"/>
      <c r="F211" s="581"/>
      <c r="G211" s="581"/>
      <c r="H211" s="581"/>
      <c r="I211" s="581"/>
      <c r="J211" s="581"/>
      <c r="K211" s="581"/>
      <c r="L211" s="581"/>
      <c r="M211" s="581"/>
      <c r="N211" s="581"/>
      <c r="O211" s="581"/>
      <c r="P211" s="581"/>
      <c r="Q211" s="581"/>
      <c r="R211" s="581"/>
      <c r="S211" s="581"/>
      <c r="T211" s="581"/>
      <c r="U211" s="581"/>
      <c r="V211" s="581"/>
      <c r="W211" s="581"/>
      <c r="X211" s="581"/>
      <c r="Y211" s="581"/>
      <c r="Z211" s="581"/>
    </row>
    <row r="212" spans="1:26" ht="26" outlineLevel="3" x14ac:dyDescent="0.3">
      <c r="A212" s="583" t="s">
        <v>620</v>
      </c>
      <c r="B212" s="593">
        <v>52720</v>
      </c>
      <c r="C212" s="594" t="s">
        <v>751</v>
      </c>
      <c r="D212" s="595" t="s">
        <v>752</v>
      </c>
      <c r="E212" s="580"/>
      <c r="F212" s="581"/>
      <c r="G212" s="581"/>
      <c r="H212" s="581"/>
      <c r="I212" s="581"/>
      <c r="J212" s="581"/>
      <c r="K212" s="581"/>
      <c r="L212" s="581"/>
      <c r="M212" s="581"/>
      <c r="N212" s="581"/>
      <c r="O212" s="581"/>
      <c r="P212" s="581"/>
      <c r="Q212" s="581"/>
      <c r="R212" s="581"/>
      <c r="S212" s="581"/>
      <c r="T212" s="581"/>
      <c r="U212" s="581"/>
      <c r="V212" s="581"/>
      <c r="W212" s="581"/>
      <c r="X212" s="581"/>
      <c r="Y212" s="581"/>
      <c r="Z212" s="581"/>
    </row>
    <row r="213" spans="1:26" ht="26" outlineLevel="2" x14ac:dyDescent="0.3">
      <c r="A213" s="583" t="s">
        <v>620</v>
      </c>
      <c r="B213" s="590">
        <v>52800</v>
      </c>
      <c r="C213" s="591" t="s">
        <v>753</v>
      </c>
      <c r="D213" s="592" t="s">
        <v>754</v>
      </c>
      <c r="E213" s="580"/>
      <c r="F213" s="581"/>
      <c r="G213" s="581"/>
      <c r="H213" s="581"/>
      <c r="I213" s="581"/>
      <c r="J213" s="581"/>
      <c r="K213" s="581"/>
      <c r="L213" s="581"/>
      <c r="M213" s="581"/>
      <c r="N213" s="581"/>
      <c r="O213" s="581"/>
      <c r="P213" s="581"/>
      <c r="Q213" s="581"/>
      <c r="R213" s="581"/>
      <c r="S213" s="581"/>
      <c r="T213" s="581"/>
      <c r="U213" s="581"/>
      <c r="V213" s="581"/>
      <c r="W213" s="581"/>
      <c r="X213" s="581"/>
      <c r="Y213" s="581"/>
      <c r="Z213" s="581"/>
    </row>
    <row r="214" spans="1:26" ht="14" outlineLevel="1" x14ac:dyDescent="0.3">
      <c r="A214" s="583" t="s">
        <v>620</v>
      </c>
      <c r="B214" s="587">
        <v>53000</v>
      </c>
      <c r="C214" s="588" t="s">
        <v>755</v>
      </c>
      <c r="D214" s="589" t="s">
        <v>502</v>
      </c>
      <c r="E214" s="580"/>
      <c r="F214" s="581"/>
      <c r="G214" s="581"/>
      <c r="H214" s="581"/>
      <c r="I214" s="581"/>
      <c r="J214" s="581"/>
      <c r="K214" s="581"/>
      <c r="L214" s="581"/>
      <c r="M214" s="581"/>
      <c r="N214" s="581"/>
      <c r="O214" s="581"/>
      <c r="P214" s="581"/>
      <c r="Q214" s="581"/>
      <c r="R214" s="581"/>
      <c r="S214" s="581"/>
      <c r="T214" s="581"/>
      <c r="U214" s="581"/>
      <c r="V214" s="581"/>
      <c r="W214" s="581"/>
      <c r="X214" s="581"/>
      <c r="Y214" s="581"/>
      <c r="Z214" s="581"/>
    </row>
    <row r="215" spans="1:26" ht="26" outlineLevel="2" x14ac:dyDescent="0.3">
      <c r="A215" s="583" t="s">
        <v>620</v>
      </c>
      <c r="B215" s="590">
        <v>53100</v>
      </c>
      <c r="C215" s="591" t="s">
        <v>756</v>
      </c>
      <c r="D215" s="592" t="s">
        <v>757</v>
      </c>
      <c r="E215" s="580"/>
      <c r="F215" s="581"/>
      <c r="G215" s="581"/>
      <c r="H215" s="581"/>
      <c r="I215" s="581"/>
      <c r="J215" s="581"/>
      <c r="K215" s="581"/>
      <c r="L215" s="581"/>
      <c r="M215" s="581"/>
      <c r="N215" s="581"/>
      <c r="O215" s="581"/>
      <c r="P215" s="581"/>
      <c r="Q215" s="581"/>
      <c r="R215" s="581"/>
      <c r="S215" s="581"/>
      <c r="T215" s="581"/>
      <c r="U215" s="581"/>
      <c r="V215" s="581"/>
      <c r="W215" s="581"/>
      <c r="X215" s="581"/>
      <c r="Y215" s="581"/>
      <c r="Z215" s="581"/>
    </row>
    <row r="216" spans="1:26" ht="14" outlineLevel="2" x14ac:dyDescent="0.3">
      <c r="A216" s="583" t="s">
        <v>620</v>
      </c>
      <c r="B216" s="590">
        <v>53200</v>
      </c>
      <c r="C216" s="591" t="s">
        <v>758</v>
      </c>
      <c r="D216" s="592" t="s">
        <v>759</v>
      </c>
      <c r="E216" s="580"/>
      <c r="F216" s="581"/>
      <c r="G216" s="581"/>
      <c r="H216" s="581"/>
      <c r="I216" s="581"/>
      <c r="J216" s="581"/>
      <c r="K216" s="581"/>
      <c r="L216" s="581"/>
      <c r="M216" s="581"/>
      <c r="N216" s="581"/>
      <c r="O216" s="581"/>
      <c r="P216" s="581"/>
      <c r="Q216" s="581"/>
      <c r="R216" s="581"/>
      <c r="S216" s="581"/>
      <c r="T216" s="581"/>
      <c r="U216" s="581"/>
      <c r="V216" s="581"/>
      <c r="W216" s="581"/>
      <c r="X216" s="581"/>
      <c r="Y216" s="581"/>
      <c r="Z216" s="581"/>
    </row>
    <row r="217" spans="1:26" ht="14" outlineLevel="2" x14ac:dyDescent="0.3">
      <c r="A217" s="583" t="s">
        <v>620</v>
      </c>
      <c r="B217" s="590">
        <v>53300</v>
      </c>
      <c r="C217" s="591" t="s">
        <v>760</v>
      </c>
      <c r="D217" s="592" t="s">
        <v>761</v>
      </c>
      <c r="E217" s="580"/>
      <c r="F217" s="581"/>
      <c r="G217" s="581"/>
      <c r="H217" s="581"/>
      <c r="I217" s="581"/>
      <c r="J217" s="581"/>
      <c r="K217" s="581"/>
      <c r="L217" s="581"/>
      <c r="M217" s="581"/>
      <c r="N217" s="581"/>
      <c r="O217" s="581"/>
      <c r="P217" s="581"/>
      <c r="Q217" s="581"/>
      <c r="R217" s="581"/>
      <c r="S217" s="581"/>
      <c r="T217" s="581"/>
      <c r="U217" s="581"/>
      <c r="V217" s="581"/>
      <c r="W217" s="581"/>
      <c r="X217" s="581"/>
      <c r="Y217" s="581"/>
      <c r="Z217" s="581"/>
    </row>
    <row r="218" spans="1:26" ht="14" outlineLevel="2" x14ac:dyDescent="0.3">
      <c r="A218" s="583" t="s">
        <v>620</v>
      </c>
      <c r="B218" s="590">
        <v>53400</v>
      </c>
      <c r="C218" s="591" t="s">
        <v>762</v>
      </c>
      <c r="D218" s="592" t="s">
        <v>763</v>
      </c>
      <c r="E218" s="580"/>
      <c r="F218" s="581"/>
      <c r="G218" s="581"/>
      <c r="H218" s="581"/>
      <c r="I218" s="581"/>
      <c r="J218" s="581"/>
      <c r="K218" s="581"/>
      <c r="L218" s="581"/>
      <c r="M218" s="581"/>
      <c r="N218" s="581"/>
      <c r="O218" s="581"/>
      <c r="P218" s="581"/>
      <c r="Q218" s="581"/>
      <c r="R218" s="581"/>
      <c r="S218" s="581"/>
      <c r="T218" s="581"/>
      <c r="U218" s="581"/>
      <c r="V218" s="581"/>
      <c r="W218" s="581"/>
      <c r="X218" s="581"/>
      <c r="Y218" s="581"/>
      <c r="Z218" s="581"/>
    </row>
    <row r="219" spans="1:26" ht="14" outlineLevel="1" x14ac:dyDescent="0.3">
      <c r="A219" s="583" t="s">
        <v>620</v>
      </c>
      <c r="B219" s="587">
        <v>54000</v>
      </c>
      <c r="C219" s="588" t="s">
        <v>764</v>
      </c>
      <c r="D219" s="589" t="s">
        <v>502</v>
      </c>
      <c r="E219" s="580"/>
      <c r="F219" s="581"/>
      <c r="G219" s="581"/>
      <c r="H219" s="581"/>
      <c r="I219" s="581"/>
      <c r="J219" s="581"/>
      <c r="K219" s="581"/>
      <c r="L219" s="581"/>
      <c r="M219" s="581"/>
      <c r="N219" s="581"/>
      <c r="O219" s="581"/>
      <c r="P219" s="581"/>
      <c r="Q219" s="581"/>
      <c r="R219" s="581"/>
      <c r="S219" s="581"/>
      <c r="T219" s="581"/>
      <c r="U219" s="581"/>
      <c r="V219" s="581"/>
      <c r="W219" s="581"/>
      <c r="X219" s="581"/>
      <c r="Y219" s="581"/>
      <c r="Z219" s="581"/>
    </row>
    <row r="220" spans="1:26" ht="14" outlineLevel="2" x14ac:dyDescent="0.3">
      <c r="A220" s="583" t="s">
        <v>620</v>
      </c>
      <c r="B220" s="590">
        <v>54100</v>
      </c>
      <c r="C220" s="591" t="s">
        <v>765</v>
      </c>
      <c r="D220" s="592" t="s">
        <v>766</v>
      </c>
      <c r="E220" s="580"/>
      <c r="F220" s="581"/>
      <c r="G220" s="581"/>
      <c r="H220" s="581"/>
      <c r="I220" s="581"/>
      <c r="J220" s="581"/>
      <c r="K220" s="581"/>
      <c r="L220" s="581"/>
      <c r="M220" s="581"/>
      <c r="N220" s="581"/>
      <c r="O220" s="581"/>
      <c r="P220" s="581"/>
      <c r="Q220" s="581"/>
      <c r="R220" s="581"/>
      <c r="S220" s="581"/>
      <c r="T220" s="581"/>
      <c r="U220" s="581"/>
      <c r="V220" s="581"/>
      <c r="W220" s="581"/>
      <c r="X220" s="581"/>
      <c r="Y220" s="581"/>
      <c r="Z220" s="581"/>
    </row>
    <row r="221" spans="1:26" ht="14" outlineLevel="2" x14ac:dyDescent="0.3">
      <c r="A221" s="583" t="s">
        <v>620</v>
      </c>
      <c r="B221" s="590">
        <v>54200</v>
      </c>
      <c r="C221" s="591" t="s">
        <v>767</v>
      </c>
      <c r="D221" s="592" t="s">
        <v>768</v>
      </c>
      <c r="E221" s="580"/>
      <c r="F221" s="581"/>
      <c r="G221" s="581"/>
      <c r="H221" s="581"/>
      <c r="I221" s="581"/>
      <c r="J221" s="581"/>
      <c r="K221" s="581"/>
      <c r="L221" s="581"/>
      <c r="M221" s="581"/>
      <c r="N221" s="581"/>
      <c r="O221" s="581"/>
      <c r="P221" s="581"/>
      <c r="Q221" s="581"/>
      <c r="R221" s="581"/>
      <c r="S221" s="581"/>
      <c r="T221" s="581"/>
      <c r="U221" s="581"/>
      <c r="V221" s="581"/>
      <c r="W221" s="581"/>
      <c r="X221" s="581"/>
      <c r="Y221" s="581"/>
      <c r="Z221" s="581"/>
    </row>
    <row r="222" spans="1:26" ht="14" outlineLevel="2" x14ac:dyDescent="0.3">
      <c r="A222" s="583" t="s">
        <v>620</v>
      </c>
      <c r="B222" s="590">
        <v>54300</v>
      </c>
      <c r="C222" s="591" t="s">
        <v>769</v>
      </c>
      <c r="D222" s="592" t="s">
        <v>770</v>
      </c>
      <c r="E222" s="580"/>
      <c r="F222" s="581"/>
      <c r="G222" s="581"/>
      <c r="H222" s="581"/>
      <c r="I222" s="581"/>
      <c r="J222" s="581"/>
      <c r="K222" s="581"/>
      <c r="L222" s="581"/>
      <c r="M222" s="581"/>
      <c r="N222" s="581"/>
      <c r="O222" s="581"/>
      <c r="P222" s="581"/>
      <c r="Q222" s="581"/>
      <c r="R222" s="581"/>
      <c r="S222" s="581"/>
      <c r="T222" s="581"/>
      <c r="U222" s="581"/>
      <c r="V222" s="581"/>
      <c r="W222" s="581"/>
      <c r="X222" s="581"/>
      <c r="Y222" s="581"/>
      <c r="Z222" s="581"/>
    </row>
    <row r="223" spans="1:26" ht="14" outlineLevel="2" x14ac:dyDescent="0.3">
      <c r="A223" s="583" t="s">
        <v>620</v>
      </c>
      <c r="B223" s="590">
        <v>54400</v>
      </c>
      <c r="C223" s="591" t="s">
        <v>771</v>
      </c>
      <c r="D223" s="592" t="s">
        <v>772</v>
      </c>
      <c r="E223" s="580"/>
      <c r="F223" s="581"/>
      <c r="G223" s="581"/>
      <c r="H223" s="581"/>
      <c r="I223" s="581"/>
      <c r="J223" s="581"/>
      <c r="K223" s="581"/>
      <c r="L223" s="581"/>
      <c r="M223" s="581"/>
      <c r="N223" s="581"/>
      <c r="O223" s="581"/>
      <c r="P223" s="581"/>
      <c r="Q223" s="581"/>
      <c r="R223" s="581"/>
      <c r="S223" s="581"/>
      <c r="T223" s="581"/>
      <c r="U223" s="581"/>
      <c r="V223" s="581"/>
      <c r="W223" s="581"/>
      <c r="X223" s="581"/>
      <c r="Y223" s="581"/>
      <c r="Z223" s="581"/>
    </row>
    <row r="224" spans="1:26" ht="14" outlineLevel="1" x14ac:dyDescent="0.3">
      <c r="A224" s="583" t="s">
        <v>620</v>
      </c>
      <c r="B224" s="587">
        <v>55000</v>
      </c>
      <c r="C224" s="588" t="s">
        <v>773</v>
      </c>
      <c r="D224" s="589" t="s">
        <v>502</v>
      </c>
      <c r="E224" s="580"/>
      <c r="F224" s="581"/>
      <c r="G224" s="581"/>
      <c r="H224" s="581"/>
      <c r="I224" s="581"/>
      <c r="J224" s="581"/>
      <c r="K224" s="581"/>
      <c r="L224" s="581"/>
      <c r="M224" s="581"/>
      <c r="N224" s="581"/>
      <c r="O224" s="581"/>
      <c r="P224" s="581"/>
      <c r="Q224" s="581"/>
      <c r="R224" s="581"/>
      <c r="S224" s="581"/>
      <c r="T224" s="581"/>
      <c r="U224" s="581"/>
      <c r="V224" s="581"/>
      <c r="W224" s="581"/>
      <c r="X224" s="581"/>
      <c r="Y224" s="581"/>
      <c r="Z224" s="581"/>
    </row>
    <row r="225" spans="1:26" ht="26" outlineLevel="2" x14ac:dyDescent="0.3">
      <c r="A225" s="583" t="s">
        <v>620</v>
      </c>
      <c r="B225" s="590">
        <v>55100</v>
      </c>
      <c r="C225" s="591" t="s">
        <v>774</v>
      </c>
      <c r="D225" s="592" t="s">
        <v>775</v>
      </c>
      <c r="E225" s="580"/>
      <c r="F225" s="581"/>
      <c r="G225" s="581"/>
      <c r="H225" s="581"/>
      <c r="I225" s="581"/>
      <c r="J225" s="581"/>
      <c r="K225" s="581"/>
      <c r="L225" s="581"/>
      <c r="M225" s="581"/>
      <c r="N225" s="581"/>
      <c r="O225" s="581"/>
      <c r="P225" s="581"/>
      <c r="Q225" s="581"/>
      <c r="R225" s="581"/>
      <c r="S225" s="581"/>
      <c r="T225" s="581"/>
      <c r="U225" s="581"/>
      <c r="V225" s="581"/>
      <c r="W225" s="581"/>
      <c r="X225" s="581"/>
      <c r="Y225" s="581"/>
      <c r="Z225" s="581"/>
    </row>
    <row r="226" spans="1:26" ht="14" outlineLevel="3" x14ac:dyDescent="0.3">
      <c r="A226" s="583" t="s">
        <v>620</v>
      </c>
      <c r="B226" s="593">
        <v>55110</v>
      </c>
      <c r="C226" s="594" t="s">
        <v>776</v>
      </c>
      <c r="D226" s="595" t="s">
        <v>777</v>
      </c>
      <c r="E226" s="580"/>
      <c r="F226" s="581"/>
      <c r="G226" s="581"/>
      <c r="H226" s="581"/>
      <c r="I226" s="581"/>
      <c r="J226" s="581"/>
      <c r="K226" s="581"/>
      <c r="L226" s="581"/>
      <c r="M226" s="581"/>
      <c r="N226" s="581"/>
      <c r="O226" s="581"/>
      <c r="P226" s="581"/>
      <c r="Q226" s="581"/>
      <c r="R226" s="581"/>
      <c r="S226" s="581"/>
      <c r="T226" s="581"/>
      <c r="U226" s="581"/>
      <c r="V226" s="581"/>
      <c r="W226" s="581"/>
      <c r="X226" s="581"/>
      <c r="Y226" s="581"/>
      <c r="Z226" s="581"/>
    </row>
    <row r="227" spans="1:26" ht="14" outlineLevel="3" x14ac:dyDescent="0.3">
      <c r="A227" s="583" t="s">
        <v>620</v>
      </c>
      <c r="B227" s="593">
        <v>55120</v>
      </c>
      <c r="C227" s="594" t="s">
        <v>778</v>
      </c>
      <c r="D227" s="595" t="s">
        <v>779</v>
      </c>
      <c r="E227" s="580"/>
      <c r="F227" s="581"/>
      <c r="G227" s="581"/>
      <c r="H227" s="581"/>
      <c r="I227" s="581"/>
      <c r="J227" s="581"/>
      <c r="K227" s="581"/>
      <c r="L227" s="581"/>
      <c r="M227" s="581"/>
      <c r="N227" s="581"/>
      <c r="O227" s="581"/>
      <c r="P227" s="581"/>
      <c r="Q227" s="581"/>
      <c r="R227" s="581"/>
      <c r="S227" s="581"/>
      <c r="T227" s="581"/>
      <c r="U227" s="581"/>
      <c r="V227" s="581"/>
      <c r="W227" s="581"/>
      <c r="X227" s="581"/>
      <c r="Y227" s="581"/>
      <c r="Z227" s="581"/>
    </row>
    <row r="228" spans="1:26" ht="14" outlineLevel="2" x14ac:dyDescent="0.3">
      <c r="A228" s="583" t="s">
        <v>620</v>
      </c>
      <c r="B228" s="590">
        <v>55200</v>
      </c>
      <c r="C228" s="591" t="s">
        <v>780</v>
      </c>
      <c r="D228" s="592" t="s">
        <v>781</v>
      </c>
      <c r="E228" s="580"/>
      <c r="F228" s="581"/>
      <c r="G228" s="581"/>
      <c r="H228" s="581"/>
      <c r="I228" s="581"/>
      <c r="J228" s="581"/>
      <c r="K228" s="581"/>
      <c r="L228" s="581"/>
      <c r="M228" s="581"/>
      <c r="N228" s="581"/>
      <c r="O228" s="581"/>
      <c r="P228" s="581"/>
      <c r="Q228" s="581"/>
      <c r="R228" s="581"/>
      <c r="S228" s="581"/>
      <c r="T228" s="581"/>
      <c r="U228" s="581"/>
      <c r="V228" s="581"/>
      <c r="W228" s="581"/>
      <c r="X228" s="581"/>
      <c r="Y228" s="581"/>
      <c r="Z228" s="581"/>
    </row>
    <row r="229" spans="1:26" ht="14" outlineLevel="2" x14ac:dyDescent="0.3">
      <c r="A229" s="583" t="s">
        <v>620</v>
      </c>
      <c r="B229" s="590">
        <v>55300</v>
      </c>
      <c r="C229" s="591" t="s">
        <v>782</v>
      </c>
      <c r="D229" s="592" t="s">
        <v>783</v>
      </c>
      <c r="E229" s="580"/>
      <c r="F229" s="581"/>
      <c r="G229" s="581"/>
      <c r="H229" s="581"/>
      <c r="I229" s="581"/>
      <c r="J229" s="581"/>
      <c r="K229" s="581"/>
      <c r="L229" s="581"/>
      <c r="M229" s="581"/>
      <c r="N229" s="581"/>
      <c r="O229" s="581"/>
      <c r="P229" s="581"/>
      <c r="Q229" s="581"/>
      <c r="R229" s="581"/>
      <c r="S229" s="581"/>
      <c r="T229" s="581"/>
      <c r="U229" s="581"/>
      <c r="V229" s="581"/>
      <c r="W229" s="581"/>
      <c r="X229" s="581"/>
      <c r="Y229" s="581"/>
      <c r="Z229" s="581"/>
    </row>
    <row r="230" spans="1:26" ht="26" outlineLevel="2" x14ac:dyDescent="0.3">
      <c r="A230" s="583" t="s">
        <v>620</v>
      </c>
      <c r="B230" s="590">
        <v>55400</v>
      </c>
      <c r="C230" s="591" t="s">
        <v>784</v>
      </c>
      <c r="D230" s="592" t="s">
        <v>785</v>
      </c>
      <c r="E230" s="580"/>
      <c r="F230" s="581"/>
      <c r="G230" s="581"/>
      <c r="H230" s="581"/>
      <c r="I230" s="581"/>
      <c r="J230" s="581"/>
      <c r="K230" s="581"/>
      <c r="L230" s="581"/>
      <c r="M230" s="581"/>
      <c r="N230" s="581"/>
      <c r="O230" s="581"/>
      <c r="P230" s="581"/>
      <c r="Q230" s="581"/>
      <c r="R230" s="581"/>
      <c r="S230" s="581"/>
      <c r="T230" s="581"/>
      <c r="U230" s="581"/>
      <c r="V230" s="581"/>
      <c r="W230" s="581"/>
      <c r="X230" s="581"/>
      <c r="Y230" s="581"/>
      <c r="Z230" s="581"/>
    </row>
    <row r="231" spans="1:26" ht="14" outlineLevel="1" x14ac:dyDescent="0.3">
      <c r="A231" s="583" t="s">
        <v>620</v>
      </c>
      <c r="B231" s="587">
        <v>56000</v>
      </c>
      <c r="C231" s="588" t="s">
        <v>786</v>
      </c>
      <c r="D231" s="589" t="s">
        <v>502</v>
      </c>
      <c r="E231" s="580"/>
      <c r="F231" s="581"/>
      <c r="G231" s="581"/>
      <c r="H231" s="581"/>
      <c r="I231" s="581"/>
      <c r="J231" s="581"/>
      <c r="K231" s="581"/>
      <c r="L231" s="581"/>
      <c r="M231" s="581"/>
      <c r="N231" s="581"/>
      <c r="O231" s="581"/>
      <c r="P231" s="581"/>
      <c r="Q231" s="581"/>
      <c r="R231" s="581"/>
      <c r="S231" s="581"/>
      <c r="T231" s="581"/>
      <c r="U231" s="581"/>
      <c r="V231" s="581"/>
      <c r="W231" s="581"/>
      <c r="X231" s="581"/>
      <c r="Y231" s="581"/>
      <c r="Z231" s="581"/>
    </row>
    <row r="232" spans="1:26" ht="26" outlineLevel="2" x14ac:dyDescent="0.3">
      <c r="A232" s="583" t="s">
        <v>620</v>
      </c>
      <c r="B232" s="590">
        <v>56100</v>
      </c>
      <c r="C232" s="591" t="s">
        <v>787</v>
      </c>
      <c r="D232" s="592" t="s">
        <v>788</v>
      </c>
      <c r="E232" s="580"/>
      <c r="F232" s="581"/>
      <c r="G232" s="581"/>
      <c r="H232" s="581"/>
      <c r="I232" s="581"/>
      <c r="J232" s="581"/>
      <c r="K232" s="581"/>
      <c r="L232" s="581"/>
      <c r="M232" s="581"/>
      <c r="N232" s="581"/>
      <c r="O232" s="581"/>
      <c r="P232" s="581"/>
      <c r="Q232" s="581"/>
      <c r="R232" s="581"/>
      <c r="S232" s="581"/>
      <c r="T232" s="581"/>
      <c r="U232" s="581"/>
      <c r="V232" s="581"/>
      <c r="W232" s="581"/>
      <c r="X232" s="581"/>
      <c r="Y232" s="581"/>
      <c r="Z232" s="581"/>
    </row>
    <row r="233" spans="1:26" ht="26" outlineLevel="2" x14ac:dyDescent="0.3">
      <c r="A233" s="583" t="s">
        <v>620</v>
      </c>
      <c r="B233" s="590">
        <v>56200</v>
      </c>
      <c r="C233" s="591" t="s">
        <v>789</v>
      </c>
      <c r="D233" s="592" t="s">
        <v>790</v>
      </c>
      <c r="E233" s="580"/>
      <c r="F233" s="581"/>
      <c r="G233" s="581"/>
      <c r="H233" s="581"/>
      <c r="I233" s="581"/>
      <c r="J233" s="581"/>
      <c r="K233" s="581"/>
      <c r="L233" s="581"/>
      <c r="M233" s="581"/>
      <c r="N233" s="581"/>
      <c r="O233" s="581"/>
      <c r="P233" s="581"/>
      <c r="Q233" s="581"/>
      <c r="R233" s="581"/>
      <c r="S233" s="581"/>
      <c r="T233" s="581"/>
      <c r="U233" s="581"/>
      <c r="V233" s="581"/>
      <c r="W233" s="581"/>
      <c r="X233" s="581"/>
      <c r="Y233" s="581"/>
      <c r="Z233" s="581"/>
    </row>
    <row r="234" spans="1:26" ht="14" outlineLevel="2" x14ac:dyDescent="0.3">
      <c r="A234" s="583" t="s">
        <v>620</v>
      </c>
      <c r="B234" s="590">
        <v>56300</v>
      </c>
      <c r="C234" s="591" t="s">
        <v>791</v>
      </c>
      <c r="D234" s="592" t="s">
        <v>792</v>
      </c>
      <c r="E234" s="580"/>
      <c r="F234" s="581"/>
      <c r="G234" s="581"/>
      <c r="H234" s="581"/>
      <c r="I234" s="581"/>
      <c r="J234" s="581"/>
      <c r="K234" s="581"/>
      <c r="L234" s="581"/>
      <c r="M234" s="581"/>
      <c r="N234" s="581"/>
      <c r="O234" s="581"/>
      <c r="P234" s="581"/>
      <c r="Q234" s="581"/>
      <c r="R234" s="581"/>
      <c r="S234" s="581"/>
      <c r="T234" s="581"/>
      <c r="U234" s="581"/>
      <c r="V234" s="581"/>
      <c r="W234" s="581"/>
      <c r="X234" s="581"/>
      <c r="Y234" s="581"/>
      <c r="Z234" s="581"/>
    </row>
    <row r="235" spans="1:26" ht="14" outlineLevel="1" x14ac:dyDescent="0.3">
      <c r="A235" s="583" t="s">
        <v>620</v>
      </c>
      <c r="B235" s="587">
        <v>57000</v>
      </c>
      <c r="C235" s="588" t="s">
        <v>793</v>
      </c>
      <c r="D235" s="589" t="s">
        <v>502</v>
      </c>
      <c r="E235" s="580"/>
      <c r="F235" s="581"/>
      <c r="G235" s="581"/>
      <c r="H235" s="581"/>
      <c r="I235" s="581"/>
      <c r="J235" s="581"/>
      <c r="K235" s="581"/>
      <c r="L235" s="581"/>
      <c r="M235" s="581"/>
      <c r="N235" s="581"/>
      <c r="O235" s="581"/>
      <c r="P235" s="581"/>
      <c r="Q235" s="581"/>
      <c r="R235" s="581"/>
      <c r="S235" s="581"/>
      <c r="T235" s="581"/>
      <c r="U235" s="581"/>
      <c r="V235" s="581"/>
      <c r="W235" s="581"/>
      <c r="X235" s="581"/>
      <c r="Y235" s="581"/>
      <c r="Z235" s="581"/>
    </row>
    <row r="236" spans="1:26" ht="14" outlineLevel="2" x14ac:dyDescent="0.3">
      <c r="A236" s="583" t="s">
        <v>620</v>
      </c>
      <c r="B236" s="590">
        <v>57100</v>
      </c>
      <c r="C236" s="591" t="s">
        <v>794</v>
      </c>
      <c r="D236" s="592" t="s">
        <v>502</v>
      </c>
      <c r="E236" s="580"/>
      <c r="F236" s="581"/>
      <c r="G236" s="581"/>
      <c r="H236" s="581"/>
      <c r="I236" s="581"/>
      <c r="J236" s="581"/>
      <c r="K236" s="581"/>
      <c r="L236" s="581"/>
      <c r="M236" s="581"/>
      <c r="N236" s="581"/>
      <c r="O236" s="581"/>
      <c r="P236" s="581"/>
      <c r="Q236" s="581"/>
      <c r="R236" s="581"/>
      <c r="S236" s="581"/>
      <c r="T236" s="581"/>
      <c r="U236" s="581"/>
      <c r="V236" s="581"/>
      <c r="W236" s="581"/>
      <c r="X236" s="581"/>
      <c r="Y236" s="581"/>
      <c r="Z236" s="581"/>
    </row>
    <row r="237" spans="1:26" ht="26" outlineLevel="3" x14ac:dyDescent="0.3">
      <c r="A237" s="583" t="s">
        <v>620</v>
      </c>
      <c r="B237" s="611">
        <v>57110</v>
      </c>
      <c r="C237" s="594" t="s">
        <v>795</v>
      </c>
      <c r="D237" s="595" t="s">
        <v>796</v>
      </c>
      <c r="E237" s="580"/>
      <c r="F237" s="581"/>
      <c r="G237" s="581"/>
      <c r="H237" s="581"/>
      <c r="I237" s="581"/>
      <c r="J237" s="581"/>
      <c r="K237" s="581"/>
      <c r="L237" s="581"/>
      <c r="M237" s="581"/>
      <c r="N237" s="581"/>
      <c r="O237" s="581"/>
      <c r="P237" s="581"/>
      <c r="Q237" s="581"/>
      <c r="R237" s="581"/>
      <c r="S237" s="581"/>
      <c r="T237" s="581"/>
      <c r="U237" s="581"/>
      <c r="V237" s="581"/>
      <c r="W237" s="581"/>
      <c r="X237" s="581"/>
      <c r="Y237" s="581"/>
      <c r="Z237" s="581"/>
    </row>
    <row r="238" spans="1:26" ht="14" outlineLevel="3" x14ac:dyDescent="0.3">
      <c r="A238" s="583" t="s">
        <v>620</v>
      </c>
      <c r="B238" s="611">
        <v>57120</v>
      </c>
      <c r="C238" s="594" t="s">
        <v>797</v>
      </c>
      <c r="D238" s="595" t="s">
        <v>798</v>
      </c>
      <c r="E238" s="580"/>
      <c r="F238" s="581"/>
      <c r="G238" s="581"/>
      <c r="H238" s="581"/>
      <c r="I238" s="581"/>
      <c r="J238" s="581"/>
      <c r="K238" s="581"/>
      <c r="L238" s="581"/>
      <c r="M238" s="581"/>
      <c r="N238" s="581"/>
      <c r="O238" s="581"/>
      <c r="P238" s="581"/>
      <c r="Q238" s="581"/>
      <c r="R238" s="581"/>
      <c r="S238" s="581"/>
      <c r="T238" s="581"/>
      <c r="U238" s="581"/>
      <c r="V238" s="581"/>
      <c r="W238" s="581"/>
      <c r="X238" s="581"/>
      <c r="Y238" s="581"/>
      <c r="Z238" s="581"/>
    </row>
    <row r="239" spans="1:26" ht="14" outlineLevel="2" x14ac:dyDescent="0.3">
      <c r="A239" s="583" t="s">
        <v>620</v>
      </c>
      <c r="B239" s="590">
        <v>57200</v>
      </c>
      <c r="C239" s="591" t="s">
        <v>799</v>
      </c>
      <c r="D239" s="592" t="s">
        <v>502</v>
      </c>
      <c r="E239" s="580"/>
      <c r="F239" s="581"/>
      <c r="G239" s="581"/>
      <c r="H239" s="581"/>
      <c r="I239" s="581"/>
      <c r="J239" s="581"/>
      <c r="K239" s="581"/>
      <c r="L239" s="581"/>
      <c r="M239" s="581"/>
      <c r="N239" s="581"/>
      <c r="O239" s="581"/>
      <c r="P239" s="581"/>
      <c r="Q239" s="581"/>
      <c r="R239" s="581"/>
      <c r="S239" s="581"/>
      <c r="T239" s="581"/>
      <c r="U239" s="581"/>
      <c r="V239" s="581"/>
      <c r="W239" s="581"/>
      <c r="X239" s="581"/>
      <c r="Y239" s="581"/>
      <c r="Z239" s="581"/>
    </row>
    <row r="240" spans="1:26" ht="78" outlineLevel="3" x14ac:dyDescent="0.3">
      <c r="A240" s="583" t="s">
        <v>620</v>
      </c>
      <c r="B240" s="611">
        <v>57210</v>
      </c>
      <c r="C240" s="594" t="s">
        <v>800</v>
      </c>
      <c r="D240" s="595" t="s">
        <v>801</v>
      </c>
      <c r="E240" s="580"/>
      <c r="F240" s="581"/>
      <c r="G240" s="581"/>
      <c r="H240" s="581"/>
      <c r="I240" s="581"/>
      <c r="J240" s="581"/>
      <c r="K240" s="581"/>
      <c r="L240" s="581"/>
      <c r="M240" s="581"/>
      <c r="N240" s="581"/>
      <c r="O240" s="581"/>
      <c r="P240" s="581"/>
      <c r="Q240" s="581"/>
      <c r="R240" s="581"/>
      <c r="S240" s="581"/>
      <c r="T240" s="581"/>
      <c r="U240" s="581"/>
      <c r="V240" s="581"/>
      <c r="W240" s="581"/>
      <c r="X240" s="581"/>
      <c r="Y240" s="581"/>
      <c r="Z240" s="581"/>
    </row>
    <row r="241" spans="1:26" ht="14" outlineLevel="3" x14ac:dyDescent="0.3">
      <c r="A241" s="583" t="s">
        <v>620</v>
      </c>
      <c r="B241" s="611">
        <v>57220</v>
      </c>
      <c r="C241" s="594" t="s">
        <v>802</v>
      </c>
      <c r="D241" s="595" t="s">
        <v>803</v>
      </c>
      <c r="E241" s="580"/>
      <c r="F241" s="581"/>
      <c r="G241" s="581"/>
      <c r="H241" s="581"/>
      <c r="I241" s="581"/>
      <c r="J241" s="581"/>
      <c r="K241" s="581"/>
      <c r="L241" s="581"/>
      <c r="M241" s="581"/>
      <c r="N241" s="581"/>
      <c r="O241" s="581"/>
      <c r="P241" s="581"/>
      <c r="Q241" s="581"/>
      <c r="R241" s="581"/>
      <c r="S241" s="581"/>
      <c r="T241" s="581"/>
      <c r="U241" s="581"/>
      <c r="V241" s="581"/>
      <c r="W241" s="581"/>
      <c r="X241" s="581"/>
      <c r="Y241" s="581"/>
      <c r="Z241" s="581"/>
    </row>
    <row r="242" spans="1:26" ht="14" outlineLevel="3" x14ac:dyDescent="0.3">
      <c r="A242" s="583" t="s">
        <v>620</v>
      </c>
      <c r="B242" s="611">
        <v>57230</v>
      </c>
      <c r="C242" s="594" t="s">
        <v>804</v>
      </c>
      <c r="D242" s="595" t="s">
        <v>502</v>
      </c>
      <c r="E242" s="580"/>
      <c r="F242" s="581"/>
      <c r="G242" s="581"/>
      <c r="H242" s="581"/>
      <c r="I242" s="581"/>
      <c r="J242" s="581"/>
      <c r="K242" s="581"/>
      <c r="L242" s="581"/>
      <c r="M242" s="581"/>
      <c r="N242" s="581"/>
      <c r="O242" s="581"/>
      <c r="P242" s="581"/>
      <c r="Q242" s="581"/>
      <c r="R242" s="581"/>
      <c r="S242" s="581"/>
      <c r="T242" s="581"/>
      <c r="U242" s="581"/>
      <c r="V242" s="581"/>
      <c r="W242" s="581"/>
      <c r="X242" s="581"/>
      <c r="Y242" s="581"/>
      <c r="Z242" s="581"/>
    </row>
    <row r="243" spans="1:26" ht="26" outlineLevel="2" x14ac:dyDescent="0.3">
      <c r="A243" s="583" t="s">
        <v>620</v>
      </c>
      <c r="B243" s="590">
        <v>57300</v>
      </c>
      <c r="C243" s="591" t="s">
        <v>805</v>
      </c>
      <c r="D243" s="592" t="s">
        <v>806</v>
      </c>
      <c r="E243" s="580"/>
      <c r="F243" s="581"/>
      <c r="G243" s="581"/>
      <c r="H243" s="581"/>
      <c r="I243" s="581"/>
      <c r="J243" s="581"/>
      <c r="K243" s="581"/>
      <c r="L243" s="581"/>
      <c r="M243" s="581"/>
      <c r="N243" s="581"/>
      <c r="O243" s="581"/>
      <c r="P243" s="581"/>
      <c r="Q243" s="581"/>
      <c r="R243" s="581"/>
      <c r="S243" s="581"/>
      <c r="T243" s="581"/>
      <c r="U243" s="581"/>
      <c r="V243" s="581"/>
      <c r="W243" s="581"/>
      <c r="X243" s="581"/>
      <c r="Y243" s="581"/>
      <c r="Z243" s="581"/>
    </row>
    <row r="244" spans="1:26" ht="26" outlineLevel="2" x14ac:dyDescent="0.3">
      <c r="A244" s="583" t="s">
        <v>620</v>
      </c>
      <c r="B244" s="590">
        <v>57400</v>
      </c>
      <c r="C244" s="591" t="s">
        <v>807</v>
      </c>
      <c r="D244" s="592" t="s">
        <v>808</v>
      </c>
      <c r="E244" s="580"/>
      <c r="F244" s="581"/>
      <c r="G244" s="581"/>
      <c r="H244" s="581"/>
      <c r="I244" s="581"/>
      <c r="J244" s="581"/>
      <c r="K244" s="581"/>
      <c r="L244" s="581"/>
      <c r="M244" s="581"/>
      <c r="N244" s="581"/>
      <c r="O244" s="581"/>
      <c r="P244" s="581"/>
      <c r="Q244" s="581"/>
      <c r="R244" s="581"/>
      <c r="S244" s="581"/>
      <c r="T244" s="581"/>
      <c r="U244" s="581"/>
      <c r="V244" s="581"/>
      <c r="W244" s="581"/>
      <c r="X244" s="581"/>
      <c r="Y244" s="581"/>
      <c r="Z244" s="581"/>
    </row>
    <row r="245" spans="1:26" ht="14" outlineLevel="2" x14ac:dyDescent="0.3">
      <c r="A245" s="583" t="s">
        <v>620</v>
      </c>
      <c r="B245" s="590">
        <v>57500</v>
      </c>
      <c r="C245" s="591" t="s">
        <v>809</v>
      </c>
      <c r="D245" s="592" t="s">
        <v>810</v>
      </c>
      <c r="E245" s="580"/>
      <c r="F245" s="581"/>
      <c r="G245" s="581"/>
      <c r="H245" s="581"/>
      <c r="I245" s="581"/>
      <c r="J245" s="581"/>
      <c r="K245" s="581"/>
      <c r="L245" s="581"/>
      <c r="M245" s="581"/>
      <c r="N245" s="581"/>
      <c r="O245" s="581"/>
      <c r="P245" s="581"/>
      <c r="Q245" s="581"/>
      <c r="R245" s="581"/>
      <c r="S245" s="581"/>
      <c r="T245" s="581"/>
      <c r="U245" s="581"/>
      <c r="V245" s="581"/>
      <c r="W245" s="581"/>
      <c r="X245" s="581"/>
      <c r="Y245" s="581"/>
      <c r="Z245" s="581"/>
    </row>
    <row r="246" spans="1:26" ht="14" outlineLevel="2" x14ac:dyDescent="0.3">
      <c r="A246" s="583" t="s">
        <v>620</v>
      </c>
      <c r="B246" s="590">
        <v>57700</v>
      </c>
      <c r="C246" s="591" t="s">
        <v>811</v>
      </c>
      <c r="D246" s="592" t="s">
        <v>812</v>
      </c>
      <c r="E246" s="580"/>
      <c r="F246" s="581"/>
      <c r="G246" s="581"/>
      <c r="H246" s="581"/>
      <c r="I246" s="581"/>
      <c r="J246" s="581"/>
      <c r="K246" s="581"/>
      <c r="L246" s="581"/>
      <c r="M246" s="581"/>
      <c r="N246" s="581"/>
      <c r="O246" s="581"/>
      <c r="P246" s="581"/>
      <c r="Q246" s="581"/>
      <c r="R246" s="581"/>
      <c r="S246" s="581"/>
      <c r="T246" s="581"/>
      <c r="U246" s="581"/>
      <c r="V246" s="581"/>
      <c r="W246" s="581"/>
      <c r="X246" s="581"/>
      <c r="Y246" s="581"/>
      <c r="Z246" s="581"/>
    </row>
    <row r="247" spans="1:26" ht="14" outlineLevel="3" x14ac:dyDescent="0.3">
      <c r="A247" s="583" t="s">
        <v>620</v>
      </c>
      <c r="B247" s="611">
        <v>57710</v>
      </c>
      <c r="C247" s="594" t="s">
        <v>813</v>
      </c>
      <c r="D247" s="595" t="s">
        <v>812</v>
      </c>
      <c r="E247" s="580"/>
      <c r="F247" s="581"/>
      <c r="G247" s="581"/>
      <c r="H247" s="581"/>
      <c r="I247" s="581"/>
      <c r="J247" s="581"/>
      <c r="K247" s="581"/>
      <c r="L247" s="581"/>
      <c r="M247" s="581"/>
      <c r="N247" s="581"/>
      <c r="O247" s="581"/>
      <c r="P247" s="581"/>
      <c r="Q247" s="581"/>
      <c r="R247" s="581"/>
      <c r="S247" s="581"/>
      <c r="T247" s="581"/>
      <c r="U247" s="581"/>
      <c r="V247" s="581"/>
      <c r="W247" s="581"/>
      <c r="X247" s="581"/>
      <c r="Y247" s="581"/>
      <c r="Z247" s="581"/>
    </row>
    <row r="248" spans="1:26" ht="14" outlineLevel="3" x14ac:dyDescent="0.3">
      <c r="A248" s="583" t="s">
        <v>620</v>
      </c>
      <c r="B248" s="611">
        <v>57720</v>
      </c>
      <c r="C248" s="594" t="s">
        <v>814</v>
      </c>
      <c r="D248" s="595" t="s">
        <v>502</v>
      </c>
      <c r="E248" s="580"/>
      <c r="F248" s="581"/>
      <c r="G248" s="581"/>
      <c r="H248" s="581"/>
      <c r="I248" s="581"/>
      <c r="J248" s="581"/>
      <c r="K248" s="581"/>
      <c r="L248" s="581"/>
      <c r="M248" s="581"/>
      <c r="N248" s="581"/>
      <c r="O248" s="581"/>
      <c r="P248" s="581"/>
      <c r="Q248" s="581"/>
      <c r="R248" s="581"/>
      <c r="S248" s="581"/>
      <c r="T248" s="581"/>
      <c r="U248" s="581"/>
      <c r="V248" s="581"/>
      <c r="W248" s="581"/>
      <c r="X248" s="581"/>
      <c r="Y248" s="581"/>
      <c r="Z248" s="581"/>
    </row>
    <row r="249" spans="1:26" ht="14" outlineLevel="1" x14ac:dyDescent="0.3">
      <c r="A249" s="583" t="s">
        <v>620</v>
      </c>
      <c r="B249" s="587">
        <v>58000</v>
      </c>
      <c r="C249" s="588" t="s">
        <v>815</v>
      </c>
      <c r="D249" s="589" t="s">
        <v>502</v>
      </c>
      <c r="E249" s="580"/>
      <c r="F249" s="581"/>
      <c r="G249" s="581"/>
      <c r="H249" s="581"/>
      <c r="I249" s="581"/>
      <c r="J249" s="581"/>
      <c r="K249" s="581"/>
      <c r="L249" s="581"/>
      <c r="M249" s="581"/>
      <c r="N249" s="581"/>
      <c r="O249" s="581"/>
      <c r="P249" s="581"/>
      <c r="Q249" s="581"/>
      <c r="R249" s="581"/>
      <c r="S249" s="581"/>
      <c r="T249" s="581"/>
      <c r="U249" s="581"/>
      <c r="V249" s="581"/>
      <c r="W249" s="581"/>
      <c r="X249" s="581"/>
      <c r="Y249" s="581"/>
      <c r="Z249" s="581"/>
    </row>
    <row r="250" spans="1:26" ht="26" outlineLevel="2" x14ac:dyDescent="0.3">
      <c r="A250" s="583" t="s">
        <v>620</v>
      </c>
      <c r="B250" s="1609">
        <v>58100</v>
      </c>
      <c r="C250" s="1610" t="s">
        <v>816</v>
      </c>
      <c r="D250" s="592" t="s">
        <v>817</v>
      </c>
      <c r="E250" s="580"/>
      <c r="F250" s="581"/>
      <c r="G250" s="581"/>
      <c r="H250" s="581"/>
      <c r="I250" s="581"/>
      <c r="J250" s="581"/>
      <c r="K250" s="581"/>
      <c r="L250" s="581"/>
      <c r="M250" s="581"/>
      <c r="N250" s="581"/>
      <c r="O250" s="581"/>
      <c r="P250" s="581"/>
      <c r="Q250" s="581"/>
      <c r="R250" s="581"/>
      <c r="S250" s="581"/>
      <c r="T250" s="581"/>
      <c r="U250" s="581"/>
      <c r="V250" s="581"/>
      <c r="W250" s="581"/>
      <c r="X250" s="581"/>
      <c r="Y250" s="581"/>
      <c r="Z250" s="581"/>
    </row>
    <row r="251" spans="1:26" ht="26" outlineLevel="2" x14ac:dyDescent="0.3">
      <c r="A251" s="583" t="s">
        <v>620</v>
      </c>
      <c r="B251" s="1609">
        <v>58200</v>
      </c>
      <c r="C251" s="1610" t="s">
        <v>818</v>
      </c>
      <c r="D251" s="592" t="s">
        <v>819</v>
      </c>
      <c r="E251" s="580"/>
      <c r="F251" s="581"/>
      <c r="G251" s="581"/>
      <c r="H251" s="581"/>
      <c r="I251" s="581"/>
      <c r="J251" s="581"/>
      <c r="K251" s="581"/>
      <c r="L251" s="581"/>
      <c r="M251" s="581"/>
      <c r="N251" s="581"/>
      <c r="O251" s="581"/>
      <c r="P251" s="581"/>
      <c r="Q251" s="581"/>
      <c r="R251" s="581"/>
      <c r="S251" s="581"/>
      <c r="T251" s="581"/>
      <c r="U251" s="581"/>
      <c r="V251" s="581"/>
      <c r="W251" s="581"/>
      <c r="X251" s="581"/>
      <c r="Y251" s="581"/>
      <c r="Z251" s="581"/>
    </row>
    <row r="252" spans="1:26" ht="14" outlineLevel="2" x14ac:dyDescent="0.3">
      <c r="A252" s="583" t="s">
        <v>620</v>
      </c>
      <c r="B252" s="1609">
        <v>58300</v>
      </c>
      <c r="C252" s="1610" t="s">
        <v>820</v>
      </c>
      <c r="D252" s="592" t="s">
        <v>821</v>
      </c>
      <c r="E252" s="580"/>
      <c r="F252" s="581"/>
      <c r="G252" s="581"/>
      <c r="H252" s="581"/>
      <c r="I252" s="581"/>
      <c r="J252" s="581"/>
      <c r="K252" s="581"/>
      <c r="L252" s="581"/>
      <c r="M252" s="581"/>
      <c r="N252" s="581"/>
      <c r="O252" s="581"/>
      <c r="P252" s="581"/>
      <c r="Q252" s="581"/>
      <c r="R252" s="581"/>
      <c r="S252" s="581"/>
      <c r="T252" s="581"/>
      <c r="U252" s="581"/>
      <c r="V252" s="581"/>
      <c r="W252" s="581"/>
      <c r="X252" s="581"/>
      <c r="Y252" s="581"/>
      <c r="Z252" s="581"/>
    </row>
    <row r="253" spans="1:26" ht="14" outlineLevel="2" x14ac:dyDescent="0.3">
      <c r="A253" s="583" t="s">
        <v>620</v>
      </c>
      <c r="B253" s="1609">
        <v>58400</v>
      </c>
      <c r="C253" s="1610" t="s">
        <v>822</v>
      </c>
      <c r="D253" s="592" t="s">
        <v>823</v>
      </c>
      <c r="E253" s="580"/>
      <c r="F253" s="581"/>
      <c r="G253" s="581"/>
      <c r="H253" s="581"/>
      <c r="I253" s="581"/>
      <c r="J253" s="581"/>
      <c r="K253" s="581"/>
      <c r="L253" s="581"/>
      <c r="M253" s="581"/>
      <c r="N253" s="581"/>
      <c r="O253" s="581"/>
      <c r="P253" s="581"/>
      <c r="Q253" s="581"/>
      <c r="R253" s="581"/>
      <c r="S253" s="581"/>
      <c r="T253" s="581"/>
      <c r="U253" s="581"/>
      <c r="V253" s="581"/>
      <c r="W253" s="581"/>
      <c r="X253" s="581"/>
      <c r="Y253" s="581"/>
      <c r="Z253" s="581"/>
    </row>
    <row r="254" spans="1:26" ht="14" outlineLevel="1" x14ac:dyDescent="0.3">
      <c r="A254" s="583" t="s">
        <v>620</v>
      </c>
      <c r="B254" s="587">
        <v>59000</v>
      </c>
      <c r="C254" s="588" t="s">
        <v>824</v>
      </c>
      <c r="D254" s="589" t="s">
        <v>502</v>
      </c>
      <c r="E254" s="580"/>
      <c r="F254" s="581"/>
      <c r="G254" s="581"/>
      <c r="H254" s="581"/>
      <c r="I254" s="581"/>
      <c r="J254" s="581"/>
      <c r="K254" s="581"/>
      <c r="L254" s="581"/>
      <c r="M254" s="581"/>
      <c r="N254" s="581"/>
      <c r="O254" s="581"/>
      <c r="P254" s="581"/>
      <c r="Q254" s="581"/>
      <c r="R254" s="581"/>
      <c r="S254" s="581"/>
      <c r="T254" s="581"/>
      <c r="U254" s="581"/>
      <c r="V254" s="581"/>
      <c r="W254" s="581"/>
      <c r="X254" s="581"/>
      <c r="Y254" s="581"/>
      <c r="Z254" s="581"/>
    </row>
    <row r="255" spans="1:26" ht="14" outlineLevel="2" x14ac:dyDescent="0.3">
      <c r="A255" s="583" t="s">
        <v>620</v>
      </c>
      <c r="B255" s="590">
        <v>59100</v>
      </c>
      <c r="C255" s="591" t="s">
        <v>825</v>
      </c>
      <c r="D255" s="592" t="s">
        <v>502</v>
      </c>
      <c r="E255" s="580"/>
      <c r="F255" s="581"/>
      <c r="G255" s="581"/>
      <c r="H255" s="581"/>
      <c r="I255" s="581"/>
      <c r="J255" s="581"/>
      <c r="K255" s="581"/>
      <c r="L255" s="581"/>
      <c r="M255" s="581"/>
      <c r="N255" s="581"/>
      <c r="O255" s="581"/>
      <c r="P255" s="581"/>
      <c r="Q255" s="581"/>
      <c r="R255" s="581"/>
      <c r="S255" s="581"/>
      <c r="T255" s="581"/>
      <c r="U255" s="581"/>
      <c r="V255" s="581"/>
      <c r="W255" s="581"/>
      <c r="X255" s="581"/>
      <c r="Y255" s="581"/>
      <c r="Z255" s="581"/>
    </row>
    <row r="256" spans="1:26" ht="14" outlineLevel="3" x14ac:dyDescent="0.3">
      <c r="A256" s="583" t="s">
        <v>620</v>
      </c>
      <c r="B256" s="611">
        <v>59110</v>
      </c>
      <c r="C256" s="594" t="s">
        <v>826</v>
      </c>
      <c r="D256" s="595" t="s">
        <v>827</v>
      </c>
      <c r="E256" s="580"/>
      <c r="F256" s="581"/>
      <c r="G256" s="581"/>
      <c r="H256" s="581"/>
      <c r="I256" s="581"/>
      <c r="J256" s="581"/>
      <c r="K256" s="581"/>
      <c r="L256" s="581"/>
      <c r="M256" s="581"/>
      <c r="N256" s="581"/>
      <c r="O256" s="581"/>
      <c r="P256" s="581"/>
      <c r="Q256" s="581"/>
      <c r="R256" s="581"/>
      <c r="S256" s="581"/>
      <c r="T256" s="581"/>
      <c r="U256" s="581"/>
      <c r="V256" s="581"/>
      <c r="W256" s="581"/>
      <c r="X256" s="581"/>
      <c r="Y256" s="581"/>
      <c r="Z256" s="581"/>
    </row>
    <row r="257" spans="1:26" ht="14" outlineLevel="3" x14ac:dyDescent="0.3">
      <c r="A257" s="583" t="s">
        <v>620</v>
      </c>
      <c r="B257" s="611">
        <v>59120</v>
      </c>
      <c r="C257" s="594" t="s">
        <v>828</v>
      </c>
      <c r="D257" s="595" t="s">
        <v>829</v>
      </c>
      <c r="E257" s="580"/>
      <c r="F257" s="581"/>
      <c r="G257" s="581"/>
      <c r="H257" s="581"/>
      <c r="I257" s="581"/>
      <c r="J257" s="581"/>
      <c r="K257" s="581"/>
      <c r="L257" s="581"/>
      <c r="M257" s="581"/>
      <c r="N257" s="581"/>
      <c r="O257" s="581"/>
      <c r="P257" s="581"/>
      <c r="Q257" s="581"/>
      <c r="R257" s="581"/>
      <c r="S257" s="581"/>
      <c r="T257" s="581"/>
      <c r="U257" s="581"/>
      <c r="V257" s="581"/>
      <c r="W257" s="581"/>
      <c r="X257" s="581"/>
      <c r="Y257" s="581"/>
      <c r="Z257" s="581"/>
    </row>
    <row r="258" spans="1:26" ht="14" outlineLevel="2" x14ac:dyDescent="0.3">
      <c r="A258" s="583" t="s">
        <v>620</v>
      </c>
      <c r="B258" s="590">
        <v>59200</v>
      </c>
      <c r="C258" s="591" t="s">
        <v>830</v>
      </c>
      <c r="D258" s="592" t="s">
        <v>831</v>
      </c>
      <c r="E258" s="580"/>
      <c r="F258" s="581"/>
      <c r="G258" s="581"/>
      <c r="H258" s="581"/>
      <c r="I258" s="581"/>
      <c r="J258" s="581"/>
      <c r="K258" s="581"/>
      <c r="L258" s="581"/>
      <c r="M258" s="581"/>
      <c r="N258" s="581"/>
      <c r="O258" s="581"/>
      <c r="P258" s="581"/>
      <c r="Q258" s="581"/>
      <c r="R258" s="581"/>
      <c r="S258" s="581"/>
      <c r="T258" s="581"/>
      <c r="U258" s="581"/>
      <c r="V258" s="581"/>
      <c r="W258" s="581"/>
      <c r="X258" s="581"/>
      <c r="Y258" s="581"/>
      <c r="Z258" s="581"/>
    </row>
    <row r="259" spans="1:26" ht="52" outlineLevel="2" x14ac:dyDescent="0.3">
      <c r="A259" s="583" t="s">
        <v>620</v>
      </c>
      <c r="B259" s="590">
        <v>59300</v>
      </c>
      <c r="C259" s="591" t="s">
        <v>832</v>
      </c>
      <c r="D259" s="592" t="s">
        <v>833</v>
      </c>
      <c r="E259" s="580"/>
      <c r="F259" s="581"/>
      <c r="G259" s="581"/>
      <c r="H259" s="581"/>
      <c r="I259" s="581"/>
      <c r="J259" s="581"/>
      <c r="K259" s="581"/>
      <c r="L259" s="581"/>
      <c r="M259" s="581"/>
      <c r="N259" s="581"/>
      <c r="O259" s="581"/>
      <c r="P259" s="581"/>
      <c r="Q259" s="581"/>
      <c r="R259" s="581"/>
      <c r="S259" s="581"/>
      <c r="T259" s="581"/>
      <c r="U259" s="581"/>
      <c r="V259" s="581"/>
      <c r="W259" s="581"/>
      <c r="X259" s="581"/>
      <c r="Y259" s="581"/>
      <c r="Z259" s="581"/>
    </row>
    <row r="260" spans="1:26" ht="52" outlineLevel="2" x14ac:dyDescent="0.3">
      <c r="A260" s="583" t="s">
        <v>620</v>
      </c>
      <c r="B260" s="590">
        <v>59400</v>
      </c>
      <c r="C260" s="591" t="s">
        <v>834</v>
      </c>
      <c r="D260" s="592" t="s">
        <v>835</v>
      </c>
      <c r="E260" s="580"/>
      <c r="F260" s="581"/>
      <c r="G260" s="581"/>
      <c r="H260" s="581"/>
      <c r="I260" s="581"/>
      <c r="J260" s="581"/>
      <c r="K260" s="581"/>
      <c r="L260" s="581"/>
      <c r="M260" s="581"/>
      <c r="N260" s="581"/>
      <c r="O260" s="581"/>
      <c r="P260" s="581"/>
      <c r="Q260" s="581"/>
      <c r="R260" s="581"/>
      <c r="S260" s="581"/>
      <c r="T260" s="581"/>
      <c r="U260" s="581"/>
      <c r="V260" s="581"/>
      <c r="W260" s="581"/>
      <c r="X260" s="581"/>
      <c r="Y260" s="581"/>
      <c r="Z260" s="581"/>
    </row>
    <row r="261" spans="1:26" ht="14" outlineLevel="2" x14ac:dyDescent="0.3">
      <c r="A261" s="583" t="s">
        <v>620</v>
      </c>
      <c r="B261" s="590">
        <v>59500</v>
      </c>
      <c r="C261" s="591" t="s">
        <v>836</v>
      </c>
      <c r="D261" s="592" t="s">
        <v>502</v>
      </c>
      <c r="E261" s="580"/>
      <c r="F261" s="581"/>
      <c r="G261" s="581"/>
      <c r="H261" s="581"/>
      <c r="I261" s="581"/>
      <c r="J261" s="581"/>
      <c r="K261" s="581"/>
      <c r="L261" s="581"/>
      <c r="M261" s="581"/>
      <c r="N261" s="581"/>
      <c r="O261" s="581"/>
      <c r="P261" s="581"/>
      <c r="Q261" s="581"/>
      <c r="R261" s="581"/>
      <c r="S261" s="581"/>
      <c r="T261" s="581"/>
      <c r="U261" s="581"/>
      <c r="V261" s="581"/>
      <c r="W261" s="581"/>
      <c r="X261" s="581"/>
      <c r="Y261" s="581"/>
      <c r="Z261" s="581"/>
    </row>
    <row r="262" spans="1:26" ht="39" outlineLevel="3" x14ac:dyDescent="0.3">
      <c r="A262" s="583" t="s">
        <v>620</v>
      </c>
      <c r="B262" s="611">
        <v>59510</v>
      </c>
      <c r="C262" s="594" t="s">
        <v>837</v>
      </c>
      <c r="D262" s="595" t="s">
        <v>838</v>
      </c>
      <c r="E262" s="580"/>
      <c r="F262" s="581"/>
      <c r="G262" s="581"/>
      <c r="H262" s="581"/>
      <c r="I262" s="581"/>
      <c r="J262" s="581"/>
      <c r="K262" s="581"/>
      <c r="L262" s="581"/>
      <c r="M262" s="581"/>
      <c r="N262" s="581"/>
      <c r="O262" s="581"/>
      <c r="P262" s="581"/>
      <c r="Q262" s="581"/>
      <c r="R262" s="581"/>
      <c r="S262" s="581"/>
      <c r="T262" s="581"/>
      <c r="U262" s="581"/>
      <c r="V262" s="581"/>
      <c r="W262" s="581"/>
      <c r="X262" s="581"/>
      <c r="Y262" s="581"/>
      <c r="Z262" s="581"/>
    </row>
    <row r="263" spans="1:26" ht="14" outlineLevel="3" x14ac:dyDescent="0.3">
      <c r="A263" s="583" t="s">
        <v>620</v>
      </c>
      <c r="B263" s="611">
        <v>59530</v>
      </c>
      <c r="C263" s="594" t="s">
        <v>839</v>
      </c>
      <c r="D263" s="595" t="s">
        <v>502</v>
      </c>
      <c r="E263" s="580"/>
      <c r="F263" s="581"/>
      <c r="G263" s="581"/>
      <c r="H263" s="581"/>
      <c r="I263" s="581"/>
      <c r="J263" s="581"/>
      <c r="K263" s="581"/>
      <c r="L263" s="581"/>
      <c r="M263" s="581"/>
      <c r="N263" s="581"/>
      <c r="O263" s="581"/>
      <c r="P263" s="581"/>
      <c r="Q263" s="581"/>
      <c r="R263" s="581"/>
      <c r="S263" s="581"/>
      <c r="T263" s="581"/>
      <c r="U263" s="581"/>
      <c r="V263" s="581"/>
      <c r="W263" s="581"/>
      <c r="X263" s="581"/>
      <c r="Y263" s="581"/>
      <c r="Z263" s="581"/>
    </row>
    <row r="264" spans="1:26" ht="14" outlineLevel="1" x14ac:dyDescent="0.3">
      <c r="A264" s="583" t="s">
        <v>620</v>
      </c>
      <c r="B264" s="587">
        <v>61000</v>
      </c>
      <c r="C264" s="588" t="s">
        <v>840</v>
      </c>
      <c r="D264" s="589" t="s">
        <v>502</v>
      </c>
      <c r="E264" s="580"/>
      <c r="F264" s="581"/>
      <c r="G264" s="581"/>
      <c r="H264" s="581"/>
      <c r="I264" s="581"/>
      <c r="J264" s="581"/>
      <c r="K264" s="581"/>
      <c r="L264" s="581"/>
      <c r="M264" s="581"/>
      <c r="N264" s="581"/>
      <c r="O264" s="581"/>
      <c r="P264" s="581"/>
      <c r="Q264" s="581"/>
      <c r="R264" s="581"/>
      <c r="S264" s="581"/>
      <c r="T264" s="581"/>
      <c r="U264" s="581"/>
      <c r="V264" s="581"/>
      <c r="W264" s="581"/>
      <c r="X264" s="581"/>
      <c r="Y264" s="581"/>
      <c r="Z264" s="581"/>
    </row>
    <row r="265" spans="1:26" ht="26" outlineLevel="2" x14ac:dyDescent="0.3">
      <c r="A265" s="583" t="s">
        <v>620</v>
      </c>
      <c r="B265" s="590">
        <v>61100</v>
      </c>
      <c r="C265" s="591" t="s">
        <v>841</v>
      </c>
      <c r="D265" s="592" t="s">
        <v>842</v>
      </c>
      <c r="E265" s="580"/>
      <c r="F265" s="581"/>
      <c r="G265" s="581"/>
      <c r="H265" s="581"/>
      <c r="I265" s="581"/>
      <c r="J265" s="581"/>
      <c r="K265" s="581"/>
      <c r="L265" s="581"/>
      <c r="M265" s="581"/>
      <c r="N265" s="581"/>
      <c r="O265" s="581"/>
      <c r="P265" s="581"/>
      <c r="Q265" s="581"/>
      <c r="R265" s="581"/>
      <c r="S265" s="581"/>
      <c r="T265" s="581"/>
      <c r="U265" s="581"/>
      <c r="V265" s="581"/>
      <c r="W265" s="581"/>
      <c r="X265" s="581"/>
      <c r="Y265" s="581"/>
      <c r="Z265" s="581"/>
    </row>
    <row r="266" spans="1:26" ht="26" outlineLevel="3" x14ac:dyDescent="0.3">
      <c r="A266" s="583" t="s">
        <v>620</v>
      </c>
      <c r="B266" s="611">
        <v>61110</v>
      </c>
      <c r="C266" s="594" t="s">
        <v>843</v>
      </c>
      <c r="D266" s="595" t="s">
        <v>844</v>
      </c>
      <c r="E266" s="580"/>
      <c r="F266" s="581"/>
      <c r="G266" s="581"/>
      <c r="H266" s="581"/>
      <c r="I266" s="581"/>
      <c r="J266" s="581"/>
      <c r="K266" s="581"/>
      <c r="L266" s="581"/>
      <c r="M266" s="581"/>
      <c r="N266" s="581"/>
      <c r="O266" s="581"/>
      <c r="P266" s="581"/>
      <c r="Q266" s="581"/>
      <c r="R266" s="581"/>
      <c r="S266" s="581"/>
      <c r="T266" s="581"/>
      <c r="U266" s="581"/>
      <c r="V266" s="581"/>
      <c r="W266" s="581"/>
      <c r="X266" s="581"/>
      <c r="Y266" s="581"/>
      <c r="Z266" s="581"/>
    </row>
    <row r="267" spans="1:26" ht="14" outlineLevel="3" x14ac:dyDescent="0.3">
      <c r="A267" s="583" t="s">
        <v>620</v>
      </c>
      <c r="B267" s="611">
        <v>61120</v>
      </c>
      <c r="C267" s="594" t="s">
        <v>845</v>
      </c>
      <c r="D267" s="595" t="s">
        <v>846</v>
      </c>
      <c r="E267" s="580"/>
      <c r="F267" s="581"/>
      <c r="G267" s="581"/>
      <c r="H267" s="581"/>
      <c r="I267" s="581"/>
      <c r="J267" s="581"/>
      <c r="K267" s="581"/>
      <c r="L267" s="581"/>
      <c r="M267" s="581"/>
      <c r="N267" s="581"/>
      <c r="O267" s="581"/>
      <c r="P267" s="581"/>
      <c r="Q267" s="581"/>
      <c r="R267" s="581"/>
      <c r="S267" s="581"/>
      <c r="T267" s="581"/>
      <c r="U267" s="581"/>
      <c r="V267" s="581"/>
      <c r="W267" s="581"/>
      <c r="X267" s="581"/>
      <c r="Y267" s="581"/>
      <c r="Z267" s="581"/>
    </row>
    <row r="268" spans="1:26" ht="26" outlineLevel="2" x14ac:dyDescent="0.3">
      <c r="A268" s="583" t="s">
        <v>620</v>
      </c>
      <c r="B268" s="590">
        <v>61200</v>
      </c>
      <c r="C268" s="591" t="s">
        <v>847</v>
      </c>
      <c r="D268" s="592" t="s">
        <v>848</v>
      </c>
      <c r="E268" s="580"/>
      <c r="F268" s="581"/>
      <c r="G268" s="581"/>
      <c r="H268" s="581"/>
      <c r="I268" s="581"/>
      <c r="J268" s="581"/>
      <c r="K268" s="581"/>
      <c r="L268" s="581"/>
      <c r="M268" s="581"/>
      <c r="N268" s="581"/>
      <c r="O268" s="581"/>
      <c r="P268" s="581"/>
      <c r="Q268" s="581"/>
      <c r="R268" s="581"/>
      <c r="S268" s="581"/>
      <c r="T268" s="581"/>
      <c r="U268" s="581"/>
      <c r="V268" s="581"/>
      <c r="W268" s="581"/>
      <c r="X268" s="581"/>
      <c r="Y268" s="581"/>
      <c r="Z268" s="581"/>
    </row>
    <row r="269" spans="1:26" ht="26" outlineLevel="3" x14ac:dyDescent="0.3">
      <c r="A269" s="583" t="s">
        <v>620</v>
      </c>
      <c r="B269" s="611">
        <v>61210</v>
      </c>
      <c r="C269" s="594" t="s">
        <v>849</v>
      </c>
      <c r="D269" s="595" t="s">
        <v>850</v>
      </c>
      <c r="E269" s="580"/>
      <c r="F269" s="581"/>
      <c r="G269" s="581"/>
      <c r="H269" s="581"/>
      <c r="I269" s="581"/>
      <c r="J269" s="581"/>
      <c r="K269" s="581"/>
      <c r="L269" s="581"/>
      <c r="M269" s="581"/>
      <c r="N269" s="581"/>
      <c r="O269" s="581"/>
      <c r="P269" s="581"/>
      <c r="Q269" s="581"/>
      <c r="R269" s="581"/>
      <c r="S269" s="581"/>
      <c r="T269" s="581"/>
      <c r="U269" s="581"/>
      <c r="V269" s="581"/>
      <c r="W269" s="581"/>
      <c r="X269" s="581"/>
      <c r="Y269" s="581"/>
      <c r="Z269" s="581"/>
    </row>
    <row r="270" spans="1:26" ht="26" outlineLevel="3" x14ac:dyDescent="0.3">
      <c r="A270" s="583" t="s">
        <v>620</v>
      </c>
      <c r="B270" s="611">
        <v>61220</v>
      </c>
      <c r="C270" s="594" t="s">
        <v>851</v>
      </c>
      <c r="D270" s="595" t="s">
        <v>852</v>
      </c>
      <c r="E270" s="580"/>
      <c r="F270" s="581"/>
      <c r="G270" s="581"/>
      <c r="H270" s="581"/>
      <c r="I270" s="581"/>
      <c r="J270" s="581"/>
      <c r="K270" s="581"/>
      <c r="L270" s="581"/>
      <c r="M270" s="581"/>
      <c r="N270" s="581"/>
      <c r="O270" s="581"/>
      <c r="P270" s="581"/>
      <c r="Q270" s="581"/>
      <c r="R270" s="581"/>
      <c r="S270" s="581"/>
      <c r="T270" s="581"/>
      <c r="U270" s="581"/>
      <c r="V270" s="581"/>
      <c r="W270" s="581"/>
      <c r="X270" s="581"/>
      <c r="Y270" s="581"/>
      <c r="Z270" s="581"/>
    </row>
    <row r="271" spans="1:26" ht="26" outlineLevel="2" x14ac:dyDescent="0.3">
      <c r="A271" s="583" t="s">
        <v>620</v>
      </c>
      <c r="B271" s="590">
        <v>61300</v>
      </c>
      <c r="C271" s="591" t="s">
        <v>853</v>
      </c>
      <c r="D271" s="592" t="s">
        <v>854</v>
      </c>
      <c r="E271" s="580"/>
      <c r="F271" s="581"/>
      <c r="G271" s="581"/>
      <c r="H271" s="581"/>
      <c r="I271" s="581"/>
      <c r="J271" s="581"/>
      <c r="K271" s="581"/>
      <c r="L271" s="581"/>
      <c r="M271" s="581"/>
      <c r="N271" s="581"/>
      <c r="O271" s="581"/>
      <c r="P271" s="581"/>
      <c r="Q271" s="581"/>
      <c r="R271" s="581"/>
      <c r="S271" s="581"/>
      <c r="T271" s="581"/>
      <c r="U271" s="581"/>
      <c r="V271" s="581"/>
      <c r="W271" s="581"/>
      <c r="X271" s="581"/>
      <c r="Y271" s="581"/>
      <c r="Z271" s="581"/>
    </row>
    <row r="272" spans="1:26" ht="26" outlineLevel="3" x14ac:dyDescent="0.3">
      <c r="A272" s="583" t="s">
        <v>620</v>
      </c>
      <c r="B272" s="611">
        <v>61310</v>
      </c>
      <c r="C272" s="594" t="s">
        <v>855</v>
      </c>
      <c r="D272" s="595" t="s">
        <v>856</v>
      </c>
      <c r="E272" s="580"/>
      <c r="F272" s="581"/>
      <c r="G272" s="581"/>
      <c r="H272" s="581"/>
      <c r="I272" s="581"/>
      <c r="J272" s="581"/>
      <c r="K272" s="581"/>
      <c r="L272" s="581"/>
      <c r="M272" s="581"/>
      <c r="N272" s="581"/>
      <c r="O272" s="581"/>
      <c r="P272" s="581"/>
      <c r="Q272" s="581"/>
      <c r="R272" s="581"/>
      <c r="S272" s="581"/>
      <c r="T272" s="581"/>
      <c r="U272" s="581"/>
      <c r="V272" s="581"/>
      <c r="W272" s="581"/>
      <c r="X272" s="581"/>
      <c r="Y272" s="581"/>
      <c r="Z272" s="581"/>
    </row>
    <row r="273" spans="1:26" ht="26" outlineLevel="3" x14ac:dyDescent="0.3">
      <c r="A273" s="583" t="s">
        <v>620</v>
      </c>
      <c r="B273" s="611">
        <v>61320</v>
      </c>
      <c r="C273" s="594" t="s">
        <v>857</v>
      </c>
      <c r="D273" s="595" t="s">
        <v>858</v>
      </c>
      <c r="E273" s="580"/>
      <c r="F273" s="581"/>
      <c r="G273" s="581"/>
      <c r="H273" s="581"/>
      <c r="I273" s="581"/>
      <c r="J273" s="581"/>
      <c r="K273" s="581"/>
      <c r="L273" s="581"/>
      <c r="M273" s="581"/>
      <c r="N273" s="581"/>
      <c r="O273" s="581"/>
      <c r="P273" s="581"/>
      <c r="Q273" s="581"/>
      <c r="R273" s="581"/>
      <c r="S273" s="581"/>
      <c r="T273" s="581"/>
      <c r="U273" s="581"/>
      <c r="V273" s="581"/>
      <c r="W273" s="581"/>
      <c r="X273" s="581"/>
      <c r="Y273" s="581"/>
      <c r="Z273" s="581"/>
    </row>
    <row r="274" spans="1:26" ht="14" outlineLevel="1" x14ac:dyDescent="0.3">
      <c r="A274" s="583" t="s">
        <v>620</v>
      </c>
      <c r="B274" s="587">
        <v>62000</v>
      </c>
      <c r="C274" s="588" t="s">
        <v>859</v>
      </c>
      <c r="D274" s="589" t="s">
        <v>502</v>
      </c>
      <c r="E274" s="580"/>
      <c r="F274" s="581"/>
      <c r="G274" s="581"/>
      <c r="H274" s="581"/>
      <c r="I274" s="581"/>
      <c r="J274" s="581"/>
      <c r="K274" s="581"/>
      <c r="L274" s="581"/>
      <c r="M274" s="581"/>
      <c r="N274" s="581"/>
      <c r="O274" s="581"/>
      <c r="P274" s="581"/>
      <c r="Q274" s="581"/>
      <c r="R274" s="581"/>
      <c r="S274" s="581"/>
      <c r="T274" s="581"/>
      <c r="U274" s="581"/>
      <c r="V274" s="581"/>
      <c r="W274" s="581"/>
      <c r="X274" s="581"/>
      <c r="Y274" s="581"/>
      <c r="Z274" s="581"/>
    </row>
    <row r="275" spans="1:26" ht="14" outlineLevel="2" x14ac:dyDescent="0.3">
      <c r="A275" s="583" t="s">
        <v>620</v>
      </c>
      <c r="B275" s="590">
        <v>62100</v>
      </c>
      <c r="C275" s="591" t="s">
        <v>860</v>
      </c>
      <c r="D275" s="592" t="s">
        <v>502</v>
      </c>
      <c r="E275" s="580"/>
      <c r="F275" s="581"/>
      <c r="G275" s="581"/>
      <c r="H275" s="581"/>
      <c r="I275" s="581"/>
      <c r="J275" s="581"/>
      <c r="K275" s="581"/>
      <c r="L275" s="581"/>
      <c r="M275" s="581"/>
      <c r="N275" s="581"/>
      <c r="O275" s="581"/>
      <c r="P275" s="581"/>
      <c r="Q275" s="581"/>
      <c r="R275" s="581"/>
      <c r="S275" s="581"/>
      <c r="T275" s="581"/>
      <c r="U275" s="581"/>
      <c r="V275" s="581"/>
      <c r="W275" s="581"/>
      <c r="X275" s="581"/>
      <c r="Y275" s="581"/>
      <c r="Z275" s="581"/>
    </row>
    <row r="276" spans="1:26" ht="14" outlineLevel="3" x14ac:dyDescent="0.3">
      <c r="A276" s="583" t="s">
        <v>620</v>
      </c>
      <c r="B276" s="611">
        <v>62110</v>
      </c>
      <c r="C276" s="594" t="s">
        <v>861</v>
      </c>
      <c r="D276" s="595" t="s">
        <v>862</v>
      </c>
      <c r="E276" s="580"/>
      <c r="F276" s="581"/>
      <c r="G276" s="581"/>
      <c r="H276" s="581"/>
      <c r="I276" s="581"/>
      <c r="J276" s="581"/>
      <c r="K276" s="581"/>
      <c r="L276" s="581"/>
      <c r="M276" s="581"/>
      <c r="N276" s="581"/>
      <c r="O276" s="581"/>
      <c r="P276" s="581"/>
      <c r="Q276" s="581"/>
      <c r="R276" s="581"/>
      <c r="S276" s="581"/>
      <c r="T276" s="581"/>
      <c r="U276" s="581"/>
      <c r="V276" s="581"/>
      <c r="W276" s="581"/>
      <c r="X276" s="581"/>
      <c r="Y276" s="581"/>
      <c r="Z276" s="581"/>
    </row>
    <row r="277" spans="1:26" ht="14" outlineLevel="3" x14ac:dyDescent="0.3">
      <c r="A277" s="583" t="s">
        <v>620</v>
      </c>
      <c r="B277" s="611">
        <v>62120</v>
      </c>
      <c r="C277" s="594" t="s">
        <v>863</v>
      </c>
      <c r="D277" s="595" t="s">
        <v>864</v>
      </c>
      <c r="E277" s="580"/>
      <c r="F277" s="581"/>
      <c r="G277" s="581"/>
      <c r="H277" s="581"/>
      <c r="I277" s="581"/>
      <c r="J277" s="581"/>
      <c r="K277" s="581"/>
      <c r="L277" s="581"/>
      <c r="M277" s="581"/>
      <c r="N277" s="581"/>
      <c r="O277" s="581"/>
      <c r="P277" s="581"/>
      <c r="Q277" s="581"/>
      <c r="R277" s="581"/>
      <c r="S277" s="581"/>
      <c r="T277" s="581"/>
      <c r="U277" s="581"/>
      <c r="V277" s="581"/>
      <c r="W277" s="581"/>
      <c r="X277" s="581"/>
      <c r="Y277" s="581"/>
      <c r="Z277" s="581"/>
    </row>
    <row r="278" spans="1:26" ht="14" outlineLevel="2" x14ac:dyDescent="0.3">
      <c r="A278" s="583" t="s">
        <v>620</v>
      </c>
      <c r="B278" s="590">
        <v>62200</v>
      </c>
      <c r="C278" s="591" t="s">
        <v>865</v>
      </c>
      <c r="D278" s="592" t="s">
        <v>502</v>
      </c>
      <c r="E278" s="580"/>
      <c r="F278" s="581"/>
      <c r="G278" s="581"/>
      <c r="H278" s="581"/>
      <c r="I278" s="581"/>
      <c r="J278" s="581"/>
      <c r="K278" s="581"/>
      <c r="L278" s="581"/>
      <c r="M278" s="581"/>
      <c r="N278" s="581"/>
      <c r="O278" s="581"/>
      <c r="P278" s="581"/>
      <c r="Q278" s="581"/>
      <c r="R278" s="581"/>
      <c r="S278" s="581"/>
      <c r="T278" s="581"/>
      <c r="U278" s="581"/>
      <c r="V278" s="581"/>
      <c r="W278" s="581"/>
      <c r="X278" s="581"/>
      <c r="Y278" s="581"/>
      <c r="Z278" s="581"/>
    </row>
    <row r="279" spans="1:26" ht="14" outlineLevel="3" x14ac:dyDescent="0.3">
      <c r="A279" s="583" t="s">
        <v>620</v>
      </c>
      <c r="B279" s="611">
        <v>62230</v>
      </c>
      <c r="C279" s="594" t="s">
        <v>866</v>
      </c>
      <c r="D279" s="595" t="s">
        <v>502</v>
      </c>
      <c r="E279" s="580"/>
      <c r="F279" s="581"/>
      <c r="G279" s="581"/>
      <c r="H279" s="581"/>
      <c r="I279" s="581"/>
      <c r="J279" s="581"/>
      <c r="K279" s="581"/>
      <c r="L279" s="581"/>
      <c r="M279" s="581"/>
      <c r="N279" s="581"/>
      <c r="O279" s="581"/>
      <c r="P279" s="581"/>
      <c r="Q279" s="581"/>
      <c r="R279" s="581"/>
      <c r="S279" s="581"/>
      <c r="T279" s="581"/>
      <c r="U279" s="581"/>
      <c r="V279" s="581"/>
      <c r="W279" s="581"/>
      <c r="X279" s="581"/>
      <c r="Y279" s="581"/>
      <c r="Z279" s="581"/>
    </row>
    <row r="280" spans="1:26" ht="14" outlineLevel="3" x14ac:dyDescent="0.3">
      <c r="A280" s="583" t="s">
        <v>620</v>
      </c>
      <c r="B280" s="611">
        <v>62260</v>
      </c>
      <c r="C280" s="594" t="s">
        <v>867</v>
      </c>
      <c r="D280" s="595" t="s">
        <v>502</v>
      </c>
      <c r="E280" s="580"/>
      <c r="F280" s="581"/>
      <c r="G280" s="581"/>
      <c r="H280" s="581"/>
      <c r="I280" s="581"/>
      <c r="J280" s="581"/>
      <c r="K280" s="581"/>
      <c r="L280" s="581"/>
      <c r="M280" s="581"/>
      <c r="N280" s="581"/>
      <c r="O280" s="581"/>
      <c r="P280" s="581"/>
      <c r="Q280" s="581"/>
      <c r="R280" s="581"/>
      <c r="S280" s="581"/>
      <c r="T280" s="581"/>
      <c r="U280" s="581"/>
      <c r="V280" s="581"/>
      <c r="W280" s="581"/>
      <c r="X280" s="581"/>
      <c r="Y280" s="581"/>
      <c r="Z280" s="581"/>
    </row>
    <row r="281" spans="1:26" ht="14" outlineLevel="3" x14ac:dyDescent="0.3">
      <c r="A281" s="583" t="s">
        <v>620</v>
      </c>
      <c r="B281" s="611">
        <v>62290</v>
      </c>
      <c r="C281" s="594" t="s">
        <v>868</v>
      </c>
      <c r="D281" s="595" t="s">
        <v>502</v>
      </c>
      <c r="E281" s="580"/>
      <c r="F281" s="581"/>
      <c r="G281" s="581"/>
      <c r="H281" s="581"/>
      <c r="I281" s="581"/>
      <c r="J281" s="581"/>
      <c r="K281" s="581"/>
      <c r="L281" s="581"/>
      <c r="M281" s="581"/>
      <c r="N281" s="581"/>
      <c r="O281" s="581"/>
      <c r="P281" s="581"/>
      <c r="Q281" s="581"/>
      <c r="R281" s="581"/>
      <c r="S281" s="581"/>
      <c r="T281" s="581"/>
      <c r="U281" s="581"/>
      <c r="V281" s="581"/>
      <c r="W281" s="581"/>
      <c r="X281" s="581"/>
      <c r="Y281" s="581"/>
      <c r="Z281" s="581"/>
    </row>
    <row r="282" spans="1:26" ht="14" outlineLevel="1" x14ac:dyDescent="0.3">
      <c r="A282" s="583" t="s">
        <v>620</v>
      </c>
      <c r="B282" s="587">
        <v>63000</v>
      </c>
      <c r="C282" s="588" t="s">
        <v>869</v>
      </c>
      <c r="D282" s="589" t="s">
        <v>502</v>
      </c>
      <c r="E282" s="580"/>
      <c r="F282" s="581"/>
      <c r="G282" s="581"/>
      <c r="H282" s="581"/>
      <c r="I282" s="581"/>
      <c r="J282" s="581"/>
      <c r="K282" s="581"/>
      <c r="L282" s="581"/>
      <c r="M282" s="581"/>
      <c r="N282" s="581"/>
      <c r="O282" s="581"/>
      <c r="P282" s="581"/>
      <c r="Q282" s="581"/>
      <c r="R282" s="581"/>
      <c r="S282" s="581"/>
      <c r="T282" s="581"/>
      <c r="U282" s="581"/>
      <c r="V282" s="581"/>
      <c r="W282" s="581"/>
      <c r="X282" s="581"/>
      <c r="Y282" s="581"/>
      <c r="Z282" s="581"/>
    </row>
    <row r="283" spans="1:26" ht="39" outlineLevel="2" x14ac:dyDescent="0.3">
      <c r="A283" s="583" t="s">
        <v>620</v>
      </c>
      <c r="B283" s="590">
        <v>63100</v>
      </c>
      <c r="C283" s="591" t="s">
        <v>870</v>
      </c>
      <c r="D283" s="592" t="s">
        <v>871</v>
      </c>
      <c r="E283" s="580"/>
      <c r="F283" s="581"/>
      <c r="G283" s="581"/>
      <c r="H283" s="581"/>
      <c r="I283" s="581"/>
      <c r="J283" s="581"/>
      <c r="K283" s="581"/>
      <c r="L283" s="581"/>
      <c r="M283" s="581"/>
      <c r="N283" s="581"/>
      <c r="O283" s="581"/>
      <c r="P283" s="581"/>
      <c r="Q283" s="581"/>
      <c r="R283" s="581"/>
      <c r="S283" s="581"/>
      <c r="T283" s="581"/>
      <c r="U283" s="581"/>
      <c r="V283" s="581"/>
      <c r="W283" s="581"/>
      <c r="X283" s="581"/>
      <c r="Y283" s="581"/>
      <c r="Z283" s="581"/>
    </row>
    <row r="284" spans="1:26" ht="14" outlineLevel="2" x14ac:dyDescent="0.3">
      <c r="A284" s="583" t="s">
        <v>620</v>
      </c>
      <c r="B284" s="590">
        <v>63200</v>
      </c>
      <c r="C284" s="591" t="s">
        <v>872</v>
      </c>
      <c r="D284" s="592" t="s">
        <v>873</v>
      </c>
      <c r="E284" s="580"/>
      <c r="F284" s="581"/>
      <c r="G284" s="581"/>
      <c r="H284" s="581"/>
      <c r="I284" s="581"/>
      <c r="J284" s="581"/>
      <c r="K284" s="581"/>
      <c r="L284" s="581"/>
      <c r="M284" s="581"/>
      <c r="N284" s="581"/>
      <c r="O284" s="581"/>
      <c r="P284" s="581"/>
      <c r="Q284" s="581"/>
      <c r="R284" s="581"/>
      <c r="S284" s="581"/>
      <c r="T284" s="581"/>
      <c r="U284" s="581"/>
      <c r="V284" s="581"/>
      <c r="W284" s="581"/>
      <c r="X284" s="581"/>
      <c r="Y284" s="581"/>
      <c r="Z284" s="581"/>
    </row>
    <row r="285" spans="1:26" ht="14" outlineLevel="2" x14ac:dyDescent="0.3">
      <c r="A285" s="583" t="s">
        <v>620</v>
      </c>
      <c r="B285" s="590">
        <v>63300</v>
      </c>
      <c r="C285" s="591" t="s">
        <v>874</v>
      </c>
      <c r="D285" s="592" t="s">
        <v>875</v>
      </c>
      <c r="E285" s="580"/>
      <c r="F285" s="581"/>
      <c r="G285" s="581"/>
      <c r="H285" s="581"/>
      <c r="I285" s="581"/>
      <c r="J285" s="581"/>
      <c r="K285" s="581"/>
      <c r="L285" s="581"/>
      <c r="M285" s="581"/>
      <c r="N285" s="581"/>
      <c r="O285" s="581"/>
      <c r="P285" s="581"/>
      <c r="Q285" s="581"/>
      <c r="R285" s="581"/>
      <c r="S285" s="581"/>
      <c r="T285" s="581"/>
      <c r="U285" s="581"/>
      <c r="V285" s="581"/>
      <c r="W285" s="581"/>
      <c r="X285" s="581"/>
      <c r="Y285" s="581"/>
      <c r="Z285" s="581"/>
    </row>
    <row r="286" spans="1:26" ht="14" outlineLevel="2" x14ac:dyDescent="0.3">
      <c r="A286" s="583" t="s">
        <v>620</v>
      </c>
      <c r="B286" s="590">
        <v>63500</v>
      </c>
      <c r="C286" s="591" t="s">
        <v>876</v>
      </c>
      <c r="D286" s="592" t="s">
        <v>877</v>
      </c>
      <c r="E286" s="580"/>
      <c r="F286" s="581"/>
      <c r="G286" s="581"/>
      <c r="H286" s="581"/>
      <c r="I286" s="581"/>
      <c r="J286" s="581"/>
      <c r="K286" s="581"/>
      <c r="L286" s="581"/>
      <c r="M286" s="581"/>
      <c r="N286" s="581"/>
      <c r="O286" s="581"/>
      <c r="P286" s="581"/>
      <c r="Q286" s="581"/>
      <c r="R286" s="581"/>
      <c r="S286" s="581"/>
      <c r="T286" s="581"/>
      <c r="U286" s="581"/>
      <c r="V286" s="581"/>
      <c r="W286" s="581"/>
      <c r="X286" s="581"/>
      <c r="Y286" s="581"/>
      <c r="Z286" s="581"/>
    </row>
    <row r="287" spans="1:26" ht="14" outlineLevel="2" x14ac:dyDescent="0.3">
      <c r="A287" s="583" t="s">
        <v>620</v>
      </c>
      <c r="B287" s="590">
        <v>63600</v>
      </c>
      <c r="C287" s="591" t="s">
        <v>878</v>
      </c>
      <c r="D287" s="592" t="s">
        <v>502</v>
      </c>
      <c r="E287" s="580"/>
      <c r="F287" s="581"/>
      <c r="G287" s="581"/>
      <c r="H287" s="581"/>
      <c r="I287" s="581"/>
      <c r="J287" s="581"/>
      <c r="K287" s="581"/>
      <c r="L287" s="581"/>
      <c r="M287" s="581"/>
      <c r="N287" s="581"/>
      <c r="O287" s="581"/>
      <c r="P287" s="581"/>
      <c r="Q287" s="581"/>
      <c r="R287" s="581"/>
      <c r="S287" s="581"/>
      <c r="T287" s="581"/>
      <c r="U287" s="581"/>
      <c r="V287" s="581"/>
      <c r="W287" s="581"/>
      <c r="X287" s="581"/>
      <c r="Y287" s="581"/>
      <c r="Z287" s="581"/>
    </row>
    <row r="288" spans="1:26" ht="14" outlineLevel="2" x14ac:dyDescent="0.3">
      <c r="A288" s="583" t="s">
        <v>620</v>
      </c>
      <c r="B288" s="590">
        <v>63700</v>
      </c>
      <c r="C288" s="591" t="s">
        <v>879</v>
      </c>
      <c r="D288" s="592" t="s">
        <v>502</v>
      </c>
      <c r="E288" s="580"/>
      <c r="F288" s="581"/>
      <c r="G288" s="581"/>
      <c r="H288" s="581"/>
      <c r="I288" s="581"/>
      <c r="J288" s="581"/>
      <c r="K288" s="581"/>
      <c r="L288" s="581"/>
      <c r="M288" s="581"/>
      <c r="N288" s="581"/>
      <c r="O288" s="581"/>
      <c r="P288" s="581"/>
      <c r="Q288" s="581"/>
      <c r="R288" s="581"/>
      <c r="S288" s="581"/>
      <c r="T288" s="581"/>
      <c r="U288" s="581"/>
      <c r="V288" s="581"/>
      <c r="W288" s="581"/>
      <c r="X288" s="581"/>
      <c r="Y288" s="581"/>
      <c r="Z288" s="581"/>
    </row>
    <row r="289" spans="1:26" ht="26" outlineLevel="2" x14ac:dyDescent="0.3">
      <c r="A289" s="583" t="s">
        <v>620</v>
      </c>
      <c r="B289" s="590">
        <v>63800</v>
      </c>
      <c r="C289" s="591" t="s">
        <v>880</v>
      </c>
      <c r="D289" s="592" t="s">
        <v>881</v>
      </c>
      <c r="E289" s="580"/>
      <c r="F289" s="581"/>
      <c r="G289" s="581"/>
      <c r="H289" s="581"/>
      <c r="I289" s="581"/>
      <c r="J289" s="581"/>
      <c r="K289" s="581"/>
      <c r="L289" s="581"/>
      <c r="M289" s="581"/>
      <c r="N289" s="581"/>
      <c r="O289" s="581"/>
      <c r="P289" s="581"/>
      <c r="Q289" s="581"/>
      <c r="R289" s="581"/>
      <c r="S289" s="581"/>
      <c r="T289" s="581"/>
      <c r="U289" s="581"/>
      <c r="V289" s="581"/>
      <c r="W289" s="581"/>
      <c r="X289" s="581"/>
      <c r="Y289" s="581"/>
      <c r="Z289" s="581"/>
    </row>
    <row r="290" spans="1:26" ht="14" outlineLevel="2" x14ac:dyDescent="0.3">
      <c r="A290" s="583" t="s">
        <v>620</v>
      </c>
      <c r="B290" s="590">
        <v>63900</v>
      </c>
      <c r="C290" s="591" t="s">
        <v>882</v>
      </c>
      <c r="D290" s="592" t="s">
        <v>502</v>
      </c>
      <c r="E290" s="580"/>
      <c r="F290" s="581"/>
      <c r="G290" s="581"/>
      <c r="H290" s="581"/>
      <c r="I290" s="581"/>
      <c r="J290" s="581"/>
      <c r="K290" s="581"/>
      <c r="L290" s="581"/>
      <c r="M290" s="581"/>
      <c r="N290" s="581"/>
      <c r="O290" s="581"/>
      <c r="P290" s="581"/>
      <c r="Q290" s="581"/>
      <c r="R290" s="581"/>
      <c r="S290" s="581"/>
      <c r="T290" s="581"/>
      <c r="U290" s="581"/>
      <c r="V290" s="581"/>
      <c r="W290" s="581"/>
      <c r="X290" s="581"/>
      <c r="Y290" s="581"/>
      <c r="Z290" s="581"/>
    </row>
    <row r="291" spans="1:26" ht="14" x14ac:dyDescent="0.3">
      <c r="A291" s="612"/>
      <c r="B291" s="612"/>
      <c r="C291" s="613"/>
      <c r="D291" s="595"/>
      <c r="E291" s="580"/>
      <c r="F291" s="581"/>
      <c r="G291" s="581"/>
      <c r="H291" s="581"/>
      <c r="I291" s="581"/>
      <c r="J291" s="581"/>
      <c r="K291" s="581"/>
      <c r="L291" s="581"/>
      <c r="M291" s="581"/>
      <c r="N291" s="581"/>
      <c r="O291" s="581"/>
      <c r="P291" s="581"/>
      <c r="Q291" s="581"/>
      <c r="R291" s="581"/>
      <c r="S291" s="581"/>
      <c r="T291" s="581"/>
      <c r="U291" s="581"/>
      <c r="V291" s="581"/>
      <c r="W291" s="581"/>
      <c r="X291" s="581"/>
      <c r="Y291" s="581"/>
      <c r="Z291" s="581"/>
    </row>
    <row r="292" spans="1:26" ht="14" x14ac:dyDescent="0.3">
      <c r="A292" s="583" t="s">
        <v>883</v>
      </c>
      <c r="B292" s="584">
        <v>80000</v>
      </c>
      <c r="C292" s="585" t="s">
        <v>884</v>
      </c>
      <c r="D292" s="586"/>
      <c r="E292" s="580"/>
      <c r="F292" s="581"/>
      <c r="G292" s="581"/>
      <c r="H292" s="581"/>
      <c r="I292" s="581"/>
      <c r="J292" s="581"/>
      <c r="K292" s="581"/>
      <c r="L292" s="581"/>
      <c r="M292" s="581"/>
      <c r="N292" s="581"/>
      <c r="O292" s="581"/>
      <c r="P292" s="581"/>
      <c r="Q292" s="581"/>
      <c r="R292" s="581"/>
      <c r="S292" s="581"/>
      <c r="T292" s="581"/>
      <c r="U292" s="581"/>
      <c r="V292" s="581"/>
      <c r="W292" s="581"/>
      <c r="X292" s="581"/>
      <c r="Y292" s="581"/>
      <c r="Z292" s="581"/>
    </row>
    <row r="293" spans="1:26" ht="14" outlineLevel="1" x14ac:dyDescent="0.3">
      <c r="A293" s="583" t="s">
        <v>883</v>
      </c>
      <c r="B293" s="590">
        <v>89900</v>
      </c>
      <c r="C293" s="591" t="s">
        <v>885</v>
      </c>
      <c r="D293" s="592" t="s">
        <v>502</v>
      </c>
      <c r="E293" s="580"/>
      <c r="F293" s="581"/>
      <c r="G293" s="581"/>
      <c r="H293" s="581"/>
      <c r="I293" s="581"/>
      <c r="J293" s="581"/>
      <c r="K293" s="581"/>
      <c r="L293" s="581"/>
      <c r="M293" s="581"/>
      <c r="N293" s="581"/>
      <c r="O293" s="581"/>
      <c r="P293" s="581"/>
      <c r="Q293" s="581"/>
      <c r="R293" s="581"/>
      <c r="S293" s="581"/>
      <c r="T293" s="581"/>
      <c r="U293" s="581"/>
      <c r="V293" s="581"/>
      <c r="W293" s="581"/>
      <c r="X293" s="581"/>
      <c r="Y293" s="581"/>
      <c r="Z293" s="581"/>
    </row>
    <row r="294" spans="1:26" ht="14" outlineLevel="2" x14ac:dyDescent="0.3">
      <c r="A294" s="583" t="s">
        <v>883</v>
      </c>
      <c r="B294" s="593">
        <v>89910</v>
      </c>
      <c r="C294" s="594" t="s">
        <v>886</v>
      </c>
      <c r="D294" s="595" t="s">
        <v>502</v>
      </c>
      <c r="E294" s="580"/>
      <c r="F294" s="581"/>
      <c r="G294" s="581"/>
      <c r="H294" s="581"/>
      <c r="I294" s="581"/>
      <c r="J294" s="581"/>
      <c r="K294" s="581"/>
      <c r="L294" s="581"/>
      <c r="M294" s="581"/>
      <c r="N294" s="581"/>
      <c r="O294" s="581"/>
      <c r="P294" s="581"/>
      <c r="Q294" s="581"/>
      <c r="R294" s="581"/>
      <c r="S294" s="581"/>
      <c r="T294" s="581"/>
      <c r="U294" s="581"/>
      <c r="V294" s="581"/>
      <c r="W294" s="581"/>
      <c r="X294" s="581"/>
      <c r="Y294" s="581"/>
      <c r="Z294" s="581"/>
    </row>
    <row r="295" spans="1:26" ht="14" outlineLevel="2" x14ac:dyDescent="0.3">
      <c r="A295" s="583" t="s">
        <v>883</v>
      </c>
      <c r="B295" s="593">
        <v>89920</v>
      </c>
      <c r="C295" s="594" t="s">
        <v>887</v>
      </c>
      <c r="D295" s="595" t="s">
        <v>502</v>
      </c>
      <c r="E295" s="580"/>
      <c r="F295" s="581"/>
      <c r="G295" s="581"/>
      <c r="H295" s="581"/>
      <c r="I295" s="581"/>
      <c r="J295" s="581"/>
      <c r="K295" s="581"/>
      <c r="L295" s="581"/>
      <c r="M295" s="581"/>
      <c r="N295" s="581"/>
      <c r="O295" s="581"/>
      <c r="P295" s="581"/>
      <c r="Q295" s="581"/>
      <c r="R295" s="581"/>
      <c r="S295" s="581"/>
      <c r="T295" s="581"/>
      <c r="U295" s="581"/>
      <c r="V295" s="581"/>
      <c r="W295" s="581"/>
      <c r="X295" s="581"/>
      <c r="Y295" s="581"/>
      <c r="Z295" s="581"/>
    </row>
    <row r="296" spans="1:26" ht="14" outlineLevel="2" x14ac:dyDescent="0.3">
      <c r="A296" s="583" t="s">
        <v>883</v>
      </c>
      <c r="B296" s="593">
        <v>89930</v>
      </c>
      <c r="C296" s="594" t="s">
        <v>888</v>
      </c>
      <c r="D296" s="595" t="s">
        <v>502</v>
      </c>
      <c r="E296" s="580"/>
      <c r="F296" s="581"/>
      <c r="G296" s="581"/>
      <c r="H296" s="581"/>
      <c r="I296" s="581"/>
      <c r="J296" s="581"/>
      <c r="K296" s="581"/>
      <c r="L296" s="581"/>
      <c r="M296" s="581"/>
      <c r="N296" s="581"/>
      <c r="O296" s="581"/>
      <c r="P296" s="581"/>
      <c r="Q296" s="581"/>
      <c r="R296" s="581"/>
      <c r="S296" s="581"/>
      <c r="T296" s="581"/>
      <c r="U296" s="581"/>
      <c r="V296" s="581"/>
      <c r="W296" s="581"/>
      <c r="X296" s="581"/>
      <c r="Y296" s="581"/>
      <c r="Z296" s="581"/>
    </row>
    <row r="297" spans="1:26" ht="14" outlineLevel="2" x14ac:dyDescent="0.3">
      <c r="A297" s="583" t="s">
        <v>883</v>
      </c>
      <c r="B297" s="593">
        <v>89940</v>
      </c>
      <c r="C297" s="594" t="s">
        <v>889</v>
      </c>
      <c r="D297" s="595" t="s">
        <v>502</v>
      </c>
      <c r="E297" s="580"/>
      <c r="F297" s="581"/>
      <c r="G297" s="581"/>
      <c r="H297" s="581"/>
      <c r="I297" s="581"/>
      <c r="J297" s="581"/>
      <c r="K297" s="581"/>
      <c r="L297" s="581"/>
      <c r="M297" s="581"/>
      <c r="N297" s="581"/>
      <c r="O297" s="581"/>
      <c r="P297" s="581"/>
      <c r="Q297" s="581"/>
      <c r="R297" s="581"/>
      <c r="S297" s="581"/>
      <c r="T297" s="581"/>
      <c r="U297" s="581"/>
      <c r="V297" s="581"/>
      <c r="W297" s="581"/>
      <c r="X297" s="581"/>
      <c r="Y297" s="581"/>
      <c r="Z297" s="581"/>
    </row>
    <row r="298" spans="1:26" ht="14" outlineLevel="2" x14ac:dyDescent="0.3">
      <c r="A298" s="583"/>
      <c r="B298" s="593">
        <v>89950</v>
      </c>
      <c r="C298" s="594" t="s">
        <v>890</v>
      </c>
      <c r="D298" s="595"/>
      <c r="E298" s="580"/>
      <c r="F298" s="581"/>
      <c r="G298" s="581"/>
      <c r="H298" s="581"/>
      <c r="I298" s="581"/>
      <c r="J298" s="581"/>
      <c r="K298" s="581"/>
      <c r="L298" s="581"/>
      <c r="M298" s="581"/>
      <c r="N298" s="581"/>
      <c r="O298" s="581"/>
      <c r="P298" s="581"/>
      <c r="Q298" s="581"/>
      <c r="R298" s="581"/>
      <c r="S298" s="581"/>
      <c r="T298" s="581"/>
      <c r="U298" s="581"/>
      <c r="V298" s="581"/>
      <c r="W298" s="581"/>
      <c r="X298" s="581"/>
      <c r="Y298" s="581"/>
      <c r="Z298" s="581"/>
    </row>
    <row r="299" spans="1:26" ht="14" outlineLevel="2" x14ac:dyDescent="0.3">
      <c r="A299" s="583" t="s">
        <v>883</v>
      </c>
      <c r="B299" s="593">
        <v>89960</v>
      </c>
      <c r="C299" s="594" t="s">
        <v>891</v>
      </c>
      <c r="D299" s="595" t="s">
        <v>502</v>
      </c>
      <c r="E299" s="580"/>
      <c r="F299" s="581"/>
      <c r="G299" s="581"/>
      <c r="H299" s="581"/>
      <c r="I299" s="581"/>
      <c r="J299" s="581"/>
      <c r="K299" s="581"/>
      <c r="L299" s="581"/>
      <c r="M299" s="581"/>
      <c r="N299" s="581"/>
      <c r="O299" s="581"/>
      <c r="P299" s="581"/>
      <c r="Q299" s="581"/>
      <c r="R299" s="581"/>
      <c r="S299" s="581"/>
      <c r="T299" s="581"/>
      <c r="U299" s="581"/>
      <c r="V299" s="581"/>
      <c r="W299" s="581"/>
      <c r="X299" s="581"/>
      <c r="Y299" s="581"/>
      <c r="Z299" s="581"/>
    </row>
    <row r="300" spans="1:26" ht="14" outlineLevel="2" x14ac:dyDescent="0.3">
      <c r="A300" s="583" t="s">
        <v>883</v>
      </c>
      <c r="B300" s="593">
        <v>89970</v>
      </c>
      <c r="C300" s="594" t="s">
        <v>892</v>
      </c>
      <c r="D300" s="595" t="s">
        <v>502</v>
      </c>
      <c r="E300" s="580"/>
      <c r="F300" s="581"/>
      <c r="G300" s="581"/>
      <c r="H300" s="581"/>
      <c r="I300" s="581"/>
      <c r="J300" s="581"/>
      <c r="K300" s="581"/>
      <c r="L300" s="581"/>
      <c r="M300" s="581"/>
      <c r="N300" s="581"/>
      <c r="O300" s="581"/>
      <c r="P300" s="581"/>
      <c r="Q300" s="581"/>
      <c r="R300" s="581"/>
      <c r="S300" s="581"/>
      <c r="T300" s="581"/>
      <c r="U300" s="581"/>
      <c r="V300" s="581"/>
      <c r="W300" s="581"/>
      <c r="X300" s="581"/>
      <c r="Y300" s="581"/>
      <c r="Z300" s="581"/>
    </row>
    <row r="301" spans="1:26" ht="14" outlineLevel="2" x14ac:dyDescent="0.3">
      <c r="A301" s="583" t="s">
        <v>883</v>
      </c>
      <c r="B301" s="593">
        <v>89980</v>
      </c>
      <c r="C301" s="594" t="s">
        <v>893</v>
      </c>
      <c r="D301" s="595" t="s">
        <v>502</v>
      </c>
      <c r="E301" s="580"/>
      <c r="F301" s="581"/>
      <c r="G301" s="581"/>
      <c r="H301" s="581"/>
      <c r="I301" s="581"/>
      <c r="J301" s="581"/>
      <c r="K301" s="581"/>
      <c r="L301" s="581"/>
      <c r="M301" s="581"/>
      <c r="N301" s="581"/>
      <c r="O301" s="581"/>
      <c r="P301" s="581"/>
      <c r="Q301" s="581"/>
      <c r="R301" s="581"/>
      <c r="S301" s="581"/>
      <c r="T301" s="581"/>
      <c r="U301" s="581"/>
      <c r="V301" s="581"/>
      <c r="W301" s="581"/>
      <c r="X301" s="581"/>
      <c r="Y301" s="581"/>
      <c r="Z301" s="581"/>
    </row>
    <row r="302" spans="1:26" ht="14" outlineLevel="2" x14ac:dyDescent="0.3">
      <c r="A302" s="583" t="s">
        <v>883</v>
      </c>
      <c r="B302" s="593">
        <v>89990</v>
      </c>
      <c r="C302" s="594" t="s">
        <v>894</v>
      </c>
      <c r="D302" s="595" t="s">
        <v>502</v>
      </c>
      <c r="E302" s="580"/>
      <c r="F302" s="581"/>
      <c r="G302" s="581"/>
      <c r="H302" s="581"/>
      <c r="I302" s="581"/>
      <c r="J302" s="581"/>
      <c r="K302" s="581"/>
      <c r="L302" s="581"/>
      <c r="M302" s="581"/>
      <c r="N302" s="581"/>
      <c r="O302" s="581"/>
      <c r="P302" s="581"/>
      <c r="Q302" s="581"/>
      <c r="R302" s="581"/>
      <c r="S302" s="581"/>
      <c r="T302" s="581"/>
      <c r="U302" s="581"/>
      <c r="V302" s="581"/>
      <c r="W302" s="581"/>
      <c r="X302" s="581"/>
      <c r="Y302" s="581"/>
      <c r="Z302" s="581"/>
    </row>
    <row r="303" spans="1:26" ht="14" outlineLevel="1" x14ac:dyDescent="0.3">
      <c r="A303" s="583" t="s">
        <v>620</v>
      </c>
      <c r="B303" s="587">
        <v>90000</v>
      </c>
      <c r="C303" s="588" t="s">
        <v>895</v>
      </c>
      <c r="D303" s="589" t="s">
        <v>502</v>
      </c>
      <c r="E303" s="580"/>
      <c r="F303" s="581"/>
      <c r="G303" s="581"/>
      <c r="H303" s="581"/>
      <c r="I303" s="581"/>
      <c r="J303" s="581"/>
      <c r="K303" s="581"/>
      <c r="L303" s="581"/>
      <c r="M303" s="581"/>
      <c r="N303" s="581"/>
      <c r="O303" s="581"/>
      <c r="P303" s="581"/>
      <c r="Q303" s="581"/>
      <c r="R303" s="581"/>
      <c r="S303" s="581"/>
      <c r="T303" s="581"/>
      <c r="U303" s="581"/>
      <c r="V303" s="581"/>
      <c r="W303" s="581"/>
      <c r="X303" s="581"/>
      <c r="Y303" s="581"/>
      <c r="Z303" s="581"/>
    </row>
    <row r="304" spans="1:26" ht="14" outlineLevel="1" x14ac:dyDescent="0.3">
      <c r="A304" s="583" t="s">
        <v>883</v>
      </c>
      <c r="B304" s="590">
        <v>91100</v>
      </c>
      <c r="C304" s="591" t="s">
        <v>896</v>
      </c>
      <c r="D304" s="592" t="s">
        <v>502</v>
      </c>
      <c r="E304" s="580"/>
      <c r="F304" s="581"/>
      <c r="G304" s="581"/>
      <c r="H304" s="581"/>
      <c r="I304" s="581"/>
      <c r="J304" s="581"/>
      <c r="K304" s="581"/>
      <c r="L304" s="581"/>
      <c r="M304" s="581"/>
      <c r="N304" s="581"/>
      <c r="O304" s="581"/>
      <c r="P304" s="581"/>
      <c r="Q304" s="581"/>
      <c r="R304" s="581"/>
      <c r="S304" s="581"/>
      <c r="T304" s="581"/>
      <c r="U304" s="581"/>
      <c r="V304" s="581"/>
      <c r="W304" s="581"/>
      <c r="X304" s="581"/>
      <c r="Y304" s="581"/>
      <c r="Z304" s="581"/>
    </row>
    <row r="305" spans="1:26" ht="14" outlineLevel="2" x14ac:dyDescent="0.3">
      <c r="A305" s="583" t="s">
        <v>883</v>
      </c>
      <c r="B305" s="593">
        <v>91110</v>
      </c>
      <c r="C305" s="594" t="s">
        <v>897</v>
      </c>
      <c r="D305" s="595" t="s">
        <v>502</v>
      </c>
      <c r="E305" s="580"/>
      <c r="F305" s="581"/>
      <c r="G305" s="581"/>
      <c r="H305" s="581"/>
      <c r="I305" s="581"/>
      <c r="J305" s="581"/>
      <c r="K305" s="581"/>
      <c r="L305" s="581"/>
      <c r="M305" s="581"/>
      <c r="N305" s="581"/>
      <c r="O305" s="581"/>
      <c r="P305" s="581"/>
      <c r="Q305" s="581"/>
      <c r="R305" s="581"/>
      <c r="S305" s="581"/>
      <c r="T305" s="581"/>
      <c r="U305" s="581"/>
      <c r="V305" s="581"/>
      <c r="W305" s="581"/>
      <c r="X305" s="581"/>
      <c r="Y305" s="581"/>
      <c r="Z305" s="581"/>
    </row>
    <row r="306" spans="1:26" ht="26" outlineLevel="2" x14ac:dyDescent="0.3">
      <c r="A306" s="583" t="s">
        <v>883</v>
      </c>
      <c r="B306" s="593">
        <v>91120</v>
      </c>
      <c r="C306" s="594" t="s">
        <v>898</v>
      </c>
      <c r="D306" s="595" t="s">
        <v>899</v>
      </c>
      <c r="E306" s="580"/>
      <c r="F306" s="581"/>
      <c r="G306" s="581"/>
      <c r="H306" s="581"/>
      <c r="I306" s="581"/>
      <c r="J306" s="581"/>
      <c r="K306" s="581"/>
      <c r="L306" s="581"/>
      <c r="M306" s="581"/>
      <c r="N306" s="581"/>
      <c r="O306" s="581"/>
      <c r="P306" s="581"/>
      <c r="Q306" s="581"/>
      <c r="R306" s="581"/>
      <c r="S306" s="581"/>
      <c r="T306" s="581"/>
      <c r="U306" s="581"/>
      <c r="V306" s="581"/>
      <c r="W306" s="581"/>
      <c r="X306" s="581"/>
      <c r="Y306" s="581"/>
      <c r="Z306" s="581"/>
    </row>
    <row r="307" spans="1:26" ht="14" outlineLevel="2" x14ac:dyDescent="0.3">
      <c r="A307" s="583" t="s">
        <v>883</v>
      </c>
      <c r="B307" s="593">
        <v>91130</v>
      </c>
      <c r="C307" s="594" t="s">
        <v>900</v>
      </c>
      <c r="D307" s="595" t="s">
        <v>502</v>
      </c>
      <c r="E307" s="580"/>
      <c r="F307" s="581"/>
      <c r="G307" s="581"/>
      <c r="H307" s="581"/>
      <c r="I307" s="581"/>
      <c r="J307" s="581"/>
      <c r="K307" s="581"/>
      <c r="L307" s="581"/>
      <c r="M307" s="581"/>
      <c r="N307" s="581"/>
      <c r="O307" s="581"/>
      <c r="P307" s="581"/>
      <c r="Q307" s="581"/>
      <c r="R307" s="581"/>
      <c r="S307" s="581"/>
      <c r="T307" s="581"/>
      <c r="U307" s="581"/>
      <c r="V307" s="581"/>
      <c r="W307" s="581"/>
      <c r="X307" s="581"/>
      <c r="Y307" s="581"/>
      <c r="Z307" s="581"/>
    </row>
    <row r="308" spans="1:26" ht="14" outlineLevel="2" x14ac:dyDescent="0.3">
      <c r="A308" s="583" t="s">
        <v>883</v>
      </c>
      <c r="B308" s="593">
        <v>91140</v>
      </c>
      <c r="C308" s="594" t="s">
        <v>901</v>
      </c>
      <c r="D308" s="595" t="s">
        <v>502</v>
      </c>
      <c r="E308" s="580"/>
      <c r="F308" s="581"/>
      <c r="G308" s="581"/>
      <c r="H308" s="581"/>
      <c r="I308" s="581"/>
      <c r="J308" s="581"/>
      <c r="K308" s="581"/>
      <c r="L308" s="581"/>
      <c r="M308" s="581"/>
      <c r="N308" s="581"/>
      <c r="O308" s="581"/>
      <c r="P308" s="581"/>
      <c r="Q308" s="581"/>
      <c r="R308" s="581"/>
      <c r="S308" s="581"/>
      <c r="T308" s="581"/>
      <c r="U308" s="581"/>
      <c r="V308" s="581"/>
      <c r="W308" s="581"/>
      <c r="X308" s="581"/>
      <c r="Y308" s="581"/>
      <c r="Z308" s="581"/>
    </row>
    <row r="309" spans="1:26" ht="14" outlineLevel="2" x14ac:dyDescent="0.3">
      <c r="A309" s="583" t="s">
        <v>883</v>
      </c>
      <c r="B309" s="593">
        <v>91150</v>
      </c>
      <c r="C309" s="594" t="s">
        <v>902</v>
      </c>
      <c r="D309" s="595"/>
      <c r="E309" s="580"/>
      <c r="F309" s="581"/>
      <c r="G309" s="581"/>
      <c r="H309" s="581"/>
      <c r="I309" s="581"/>
      <c r="J309" s="581"/>
      <c r="K309" s="581"/>
      <c r="L309" s="581"/>
      <c r="M309" s="581"/>
      <c r="N309" s="581"/>
      <c r="O309" s="581"/>
      <c r="P309" s="581"/>
      <c r="Q309" s="581"/>
      <c r="R309" s="581"/>
      <c r="S309" s="581"/>
      <c r="T309" s="581"/>
      <c r="U309" s="581"/>
      <c r="V309" s="581"/>
      <c r="W309" s="581"/>
      <c r="X309" s="581"/>
      <c r="Y309" s="581"/>
      <c r="Z309" s="581"/>
    </row>
    <row r="310" spans="1:26" ht="14" outlineLevel="2" x14ac:dyDescent="0.3">
      <c r="A310" s="583" t="s">
        <v>883</v>
      </c>
      <c r="B310" s="593">
        <v>91190</v>
      </c>
      <c r="C310" s="594" t="s">
        <v>903</v>
      </c>
      <c r="D310" s="595" t="s">
        <v>502</v>
      </c>
      <c r="E310" s="580"/>
      <c r="F310" s="581"/>
      <c r="G310" s="581"/>
      <c r="H310" s="581"/>
      <c r="I310" s="581"/>
      <c r="J310" s="581"/>
      <c r="K310" s="581"/>
      <c r="L310" s="581"/>
      <c r="M310" s="581"/>
      <c r="N310" s="581"/>
      <c r="O310" s="581"/>
      <c r="P310" s="581"/>
      <c r="Q310" s="581"/>
      <c r="R310" s="581"/>
      <c r="S310" s="581"/>
      <c r="T310" s="581"/>
      <c r="U310" s="581"/>
      <c r="V310" s="581"/>
      <c r="W310" s="581"/>
      <c r="X310" s="581"/>
      <c r="Y310" s="581"/>
      <c r="Z310" s="581"/>
    </row>
    <row r="311" spans="1:26" ht="14" outlineLevel="1" x14ac:dyDescent="0.3">
      <c r="A311" s="583" t="s">
        <v>883</v>
      </c>
      <c r="B311" s="590">
        <v>91300</v>
      </c>
      <c r="C311" s="591" t="s">
        <v>904</v>
      </c>
      <c r="D311" s="592" t="s">
        <v>502</v>
      </c>
      <c r="E311" s="580"/>
      <c r="F311" s="581"/>
      <c r="G311" s="581"/>
      <c r="H311" s="581"/>
      <c r="I311" s="581"/>
      <c r="J311" s="581"/>
      <c r="K311" s="581"/>
      <c r="L311" s="581"/>
      <c r="M311" s="581"/>
      <c r="N311" s="581"/>
      <c r="O311" s="581"/>
      <c r="P311" s="581"/>
      <c r="Q311" s="581"/>
      <c r="R311" s="581"/>
      <c r="S311" s="581"/>
      <c r="T311" s="581"/>
      <c r="U311" s="581"/>
      <c r="V311" s="581"/>
      <c r="W311" s="581"/>
      <c r="X311" s="581"/>
      <c r="Y311" s="581"/>
      <c r="Z311" s="581"/>
    </row>
    <row r="312" spans="1:26" ht="14" outlineLevel="2" x14ac:dyDescent="0.3">
      <c r="A312" s="583" t="s">
        <v>883</v>
      </c>
      <c r="B312" s="593">
        <v>93310</v>
      </c>
      <c r="C312" s="594" t="s">
        <v>15</v>
      </c>
      <c r="D312" s="595" t="s">
        <v>502</v>
      </c>
      <c r="E312" s="580"/>
      <c r="F312" s="581"/>
      <c r="G312" s="581"/>
      <c r="H312" s="581"/>
      <c r="I312" s="581"/>
      <c r="J312" s="581"/>
      <c r="K312" s="581"/>
      <c r="L312" s="581"/>
      <c r="M312" s="581"/>
      <c r="N312" s="581"/>
      <c r="O312" s="581"/>
      <c r="P312" s="581"/>
      <c r="Q312" s="581"/>
      <c r="R312" s="581"/>
      <c r="S312" s="581"/>
      <c r="T312" s="581"/>
      <c r="U312" s="581"/>
      <c r="V312" s="581"/>
      <c r="W312" s="581"/>
      <c r="X312" s="581"/>
      <c r="Y312" s="581"/>
      <c r="Z312" s="581"/>
    </row>
    <row r="313" spans="1:26" ht="14" outlineLevel="2" x14ac:dyDescent="0.3">
      <c r="A313" s="583" t="s">
        <v>883</v>
      </c>
      <c r="B313" s="593">
        <v>93320</v>
      </c>
      <c r="C313" s="594" t="s">
        <v>25</v>
      </c>
      <c r="D313" s="595" t="s">
        <v>502</v>
      </c>
      <c r="E313" s="580"/>
      <c r="F313" s="581"/>
      <c r="G313" s="581"/>
      <c r="H313" s="581"/>
      <c r="I313" s="581"/>
      <c r="J313" s="581"/>
      <c r="K313" s="581"/>
      <c r="L313" s="581"/>
      <c r="M313" s="581"/>
      <c r="N313" s="581"/>
      <c r="O313" s="581"/>
      <c r="P313" s="581"/>
      <c r="Q313" s="581"/>
      <c r="R313" s="581"/>
      <c r="S313" s="581"/>
      <c r="T313" s="581"/>
      <c r="U313" s="581"/>
      <c r="V313" s="581"/>
      <c r="W313" s="581"/>
      <c r="X313" s="581"/>
      <c r="Y313" s="581"/>
      <c r="Z313" s="581"/>
    </row>
    <row r="314" spans="1:26" ht="14" outlineLevel="2" x14ac:dyDescent="0.3">
      <c r="A314" s="583" t="s">
        <v>883</v>
      </c>
      <c r="B314" s="593">
        <v>93330</v>
      </c>
      <c r="C314" s="594" t="s">
        <v>35</v>
      </c>
      <c r="D314" s="595" t="s">
        <v>502</v>
      </c>
      <c r="E314" s="580"/>
      <c r="F314" s="581"/>
      <c r="G314" s="581"/>
      <c r="H314" s="581"/>
      <c r="I314" s="581"/>
      <c r="J314" s="581"/>
      <c r="K314" s="581"/>
      <c r="L314" s="581"/>
      <c r="M314" s="581"/>
      <c r="N314" s="581"/>
      <c r="O314" s="581"/>
      <c r="P314" s="581"/>
      <c r="Q314" s="581"/>
      <c r="R314" s="581"/>
      <c r="S314" s="581"/>
      <c r="T314" s="581"/>
      <c r="U314" s="581"/>
      <c r="V314" s="581"/>
      <c r="W314" s="581"/>
      <c r="X314" s="581"/>
      <c r="Y314" s="581"/>
      <c r="Z314" s="581"/>
    </row>
    <row r="315" spans="1:26" ht="14" outlineLevel="2" x14ac:dyDescent="0.3">
      <c r="A315" s="583" t="s">
        <v>883</v>
      </c>
      <c r="B315" s="593">
        <v>93340</v>
      </c>
      <c r="C315" s="594" t="s">
        <v>1860</v>
      </c>
      <c r="D315" s="595" t="s">
        <v>502</v>
      </c>
      <c r="E315" s="580"/>
      <c r="F315" s="581"/>
      <c r="G315" s="581"/>
      <c r="H315" s="581"/>
      <c r="I315" s="581"/>
      <c r="J315" s="581"/>
      <c r="K315" s="581"/>
      <c r="L315" s="581"/>
      <c r="M315" s="581"/>
      <c r="N315" s="581"/>
      <c r="O315" s="581"/>
      <c r="P315" s="581"/>
      <c r="Q315" s="581"/>
      <c r="R315" s="581"/>
      <c r="S315" s="581"/>
      <c r="T315" s="581"/>
      <c r="U315" s="581"/>
      <c r="V315" s="581"/>
      <c r="W315" s="581"/>
      <c r="X315" s="581"/>
      <c r="Y315" s="581"/>
      <c r="Z315" s="581"/>
    </row>
    <row r="316" spans="1:26" ht="14" outlineLevel="2" x14ac:dyDescent="0.3">
      <c r="A316" s="583" t="s">
        <v>883</v>
      </c>
      <c r="B316" s="593">
        <v>93350</v>
      </c>
      <c r="C316" s="594" t="s">
        <v>906</v>
      </c>
      <c r="D316" s="595" t="s">
        <v>502</v>
      </c>
      <c r="E316" s="580"/>
      <c r="F316" s="581"/>
      <c r="G316" s="581"/>
      <c r="H316" s="581"/>
      <c r="I316" s="581"/>
      <c r="J316" s="581"/>
      <c r="K316" s="581"/>
      <c r="L316" s="581"/>
      <c r="M316" s="581"/>
      <c r="N316" s="581"/>
      <c r="O316" s="581"/>
      <c r="P316" s="581"/>
      <c r="Q316" s="581"/>
      <c r="R316" s="581"/>
      <c r="S316" s="581"/>
      <c r="T316" s="581"/>
      <c r="U316" s="581"/>
      <c r="V316" s="581"/>
      <c r="W316" s="581"/>
      <c r="X316" s="581"/>
      <c r="Y316" s="581"/>
      <c r="Z316" s="581"/>
    </row>
    <row r="317" spans="1:26" ht="14" outlineLevel="2" x14ac:dyDescent="0.3">
      <c r="A317" s="583" t="s">
        <v>883</v>
      </c>
      <c r="B317" s="593">
        <v>93390</v>
      </c>
      <c r="C317" s="594" t="s">
        <v>55</v>
      </c>
      <c r="D317" s="595" t="s">
        <v>502</v>
      </c>
      <c r="E317" s="580"/>
      <c r="F317" s="581"/>
      <c r="G317" s="581"/>
      <c r="H317" s="581"/>
      <c r="I317" s="581"/>
      <c r="J317" s="581"/>
      <c r="K317" s="581"/>
      <c r="L317" s="581"/>
      <c r="M317" s="581"/>
      <c r="N317" s="581"/>
      <c r="O317" s="581"/>
      <c r="P317" s="581"/>
      <c r="Q317" s="581"/>
      <c r="R317" s="581"/>
      <c r="S317" s="581"/>
      <c r="T317" s="581"/>
      <c r="U317" s="581"/>
      <c r="V317" s="581"/>
      <c r="W317" s="581"/>
      <c r="X317" s="581"/>
      <c r="Y317" s="581"/>
      <c r="Z317" s="581"/>
    </row>
    <row r="318" spans="1:26" ht="14" outlineLevel="1" x14ac:dyDescent="0.3">
      <c r="A318" s="583" t="s">
        <v>883</v>
      </c>
      <c r="B318" s="590">
        <v>92100</v>
      </c>
      <c r="C318" s="591" t="s">
        <v>907</v>
      </c>
      <c r="D318" s="592" t="s">
        <v>502</v>
      </c>
      <c r="E318" s="580"/>
      <c r="F318" s="581"/>
      <c r="G318" s="581"/>
      <c r="H318" s="581"/>
      <c r="I318" s="581"/>
      <c r="J318" s="581"/>
      <c r="K318" s="581"/>
      <c r="L318" s="581"/>
      <c r="M318" s="581"/>
      <c r="N318" s="581"/>
      <c r="O318" s="581"/>
      <c r="P318" s="581"/>
      <c r="Q318" s="581"/>
      <c r="R318" s="581"/>
      <c r="S318" s="581"/>
      <c r="T318" s="581"/>
      <c r="U318" s="581"/>
      <c r="V318" s="581"/>
      <c r="W318" s="581"/>
      <c r="X318" s="581"/>
      <c r="Y318" s="581"/>
      <c r="Z318" s="581"/>
    </row>
    <row r="319" spans="1:26" ht="14" outlineLevel="2" x14ac:dyDescent="0.3">
      <c r="A319" s="583" t="s">
        <v>883</v>
      </c>
      <c r="B319" s="593">
        <v>92110</v>
      </c>
      <c r="C319" s="594" t="s">
        <v>908</v>
      </c>
      <c r="D319" s="595" t="s">
        <v>909</v>
      </c>
      <c r="E319" s="580"/>
      <c r="F319" s="581"/>
      <c r="G319" s="581"/>
      <c r="H319" s="581"/>
      <c r="I319" s="581"/>
      <c r="J319" s="581"/>
      <c r="K319" s="581"/>
      <c r="L319" s="581"/>
      <c r="M319" s="581"/>
      <c r="N319" s="581"/>
      <c r="O319" s="581"/>
      <c r="P319" s="581"/>
      <c r="Q319" s="581"/>
      <c r="R319" s="581"/>
      <c r="S319" s="581"/>
      <c r="T319" s="581"/>
      <c r="U319" s="581"/>
      <c r="V319" s="581"/>
      <c r="W319" s="581"/>
      <c r="X319" s="581"/>
      <c r="Y319" s="581"/>
      <c r="Z319" s="581"/>
    </row>
    <row r="320" spans="1:26" ht="14" outlineLevel="2" x14ac:dyDescent="0.3">
      <c r="A320" s="583" t="s">
        <v>883</v>
      </c>
      <c r="B320" s="593">
        <v>92120</v>
      </c>
      <c r="C320" s="594" t="s">
        <v>910</v>
      </c>
      <c r="D320" s="595" t="s">
        <v>911</v>
      </c>
      <c r="E320" s="580"/>
      <c r="F320" s="581"/>
      <c r="G320" s="581"/>
      <c r="H320" s="581"/>
      <c r="I320" s="581"/>
      <c r="J320" s="581"/>
      <c r="K320" s="581"/>
      <c r="L320" s="581"/>
      <c r="M320" s="581"/>
      <c r="N320" s="581"/>
      <c r="O320" s="581"/>
      <c r="P320" s="581"/>
      <c r="Q320" s="581"/>
      <c r="R320" s="581"/>
      <c r="S320" s="581"/>
      <c r="T320" s="581"/>
      <c r="U320" s="581"/>
      <c r="V320" s="581"/>
      <c r="W320" s="581"/>
      <c r="X320" s="581"/>
      <c r="Y320" s="581"/>
      <c r="Z320" s="581"/>
    </row>
    <row r="321" spans="1:26" ht="26" outlineLevel="2" x14ac:dyDescent="0.3">
      <c r="A321" s="583" t="s">
        <v>883</v>
      </c>
      <c r="B321" s="593">
        <v>92130</v>
      </c>
      <c r="C321" s="594" t="s">
        <v>912</v>
      </c>
      <c r="D321" s="595" t="s">
        <v>913</v>
      </c>
      <c r="E321" s="580"/>
      <c r="F321" s="581"/>
      <c r="G321" s="581"/>
      <c r="H321" s="581"/>
      <c r="I321" s="581"/>
      <c r="J321" s="581"/>
      <c r="K321" s="581"/>
      <c r="L321" s="581"/>
      <c r="M321" s="581"/>
      <c r="N321" s="581"/>
      <c r="O321" s="581"/>
      <c r="P321" s="581"/>
      <c r="Q321" s="581"/>
      <c r="R321" s="581"/>
      <c r="S321" s="581"/>
      <c r="T321" s="581"/>
      <c r="U321" s="581"/>
      <c r="V321" s="581"/>
      <c r="W321" s="581"/>
      <c r="X321" s="581"/>
      <c r="Y321" s="581"/>
      <c r="Z321" s="581"/>
    </row>
    <row r="322" spans="1:26" ht="26" outlineLevel="2" x14ac:dyDescent="0.3">
      <c r="A322" s="583" t="s">
        <v>883</v>
      </c>
      <c r="B322" s="593">
        <v>92140</v>
      </c>
      <c r="C322" s="594" t="s">
        <v>914</v>
      </c>
      <c r="D322" s="595" t="s">
        <v>915</v>
      </c>
      <c r="E322" s="580"/>
      <c r="F322" s="581"/>
      <c r="G322" s="581"/>
      <c r="H322" s="581"/>
      <c r="I322" s="581"/>
      <c r="J322" s="581"/>
      <c r="K322" s="581"/>
      <c r="L322" s="581"/>
      <c r="M322" s="581"/>
      <c r="N322" s="581"/>
      <c r="O322" s="581"/>
      <c r="P322" s="581"/>
      <c r="Q322" s="581"/>
      <c r="R322" s="581"/>
      <c r="S322" s="581"/>
      <c r="T322" s="581"/>
      <c r="U322" s="581"/>
      <c r="V322" s="581"/>
      <c r="W322" s="581"/>
      <c r="X322" s="581"/>
      <c r="Y322" s="581"/>
      <c r="Z322" s="581"/>
    </row>
    <row r="323" spans="1:26" ht="14" outlineLevel="1" x14ac:dyDescent="0.3">
      <c r="A323" s="583" t="s">
        <v>883</v>
      </c>
      <c r="B323" s="590">
        <v>92200</v>
      </c>
      <c r="C323" s="591" t="s">
        <v>916</v>
      </c>
      <c r="D323" s="592" t="s">
        <v>502</v>
      </c>
      <c r="E323" s="580"/>
      <c r="F323" s="581"/>
      <c r="G323" s="581"/>
      <c r="H323" s="581"/>
      <c r="I323" s="581"/>
      <c r="J323" s="581"/>
      <c r="K323" s="581"/>
      <c r="L323" s="581"/>
      <c r="M323" s="581"/>
      <c r="N323" s="581"/>
      <c r="O323" s="581"/>
      <c r="P323" s="581"/>
      <c r="Q323" s="581"/>
      <c r="R323" s="581"/>
      <c r="S323" s="581"/>
      <c r="T323" s="581"/>
      <c r="U323" s="581"/>
      <c r="V323" s="581"/>
      <c r="W323" s="581"/>
      <c r="X323" s="581"/>
      <c r="Y323" s="581"/>
      <c r="Z323" s="581"/>
    </row>
    <row r="324" spans="1:26" ht="14" outlineLevel="2" x14ac:dyDescent="0.3">
      <c r="A324" s="583" t="s">
        <v>883</v>
      </c>
      <c r="B324" s="593">
        <v>92210</v>
      </c>
      <c r="C324" s="594" t="s">
        <v>917</v>
      </c>
      <c r="D324" s="595"/>
      <c r="E324" s="580"/>
      <c r="F324" s="581"/>
      <c r="G324" s="581"/>
      <c r="H324" s="581"/>
      <c r="I324" s="581"/>
      <c r="J324" s="581"/>
      <c r="K324" s="581"/>
      <c r="L324" s="581"/>
      <c r="M324" s="581"/>
      <c r="N324" s="581"/>
      <c r="O324" s="581"/>
      <c r="P324" s="581"/>
      <c r="Q324" s="581"/>
      <c r="R324" s="581"/>
      <c r="S324" s="581"/>
      <c r="T324" s="581"/>
      <c r="U324" s="581"/>
      <c r="V324" s="581"/>
      <c r="W324" s="581"/>
      <c r="X324" s="581"/>
      <c r="Y324" s="581"/>
      <c r="Z324" s="581"/>
    </row>
    <row r="325" spans="1:26" ht="14" outlineLevel="2" x14ac:dyDescent="0.3">
      <c r="A325" s="583" t="s">
        <v>883</v>
      </c>
      <c r="B325" s="593">
        <v>92220</v>
      </c>
      <c r="C325" s="594" t="s">
        <v>918</v>
      </c>
      <c r="D325" s="595"/>
      <c r="E325" s="580"/>
      <c r="F325" s="581"/>
      <c r="G325" s="581"/>
      <c r="H325" s="581"/>
      <c r="I325" s="581"/>
      <c r="J325" s="581"/>
      <c r="K325" s="581"/>
      <c r="L325" s="581"/>
      <c r="M325" s="581"/>
      <c r="N325" s="581"/>
      <c r="O325" s="581"/>
      <c r="P325" s="581"/>
      <c r="Q325" s="581"/>
      <c r="R325" s="581"/>
      <c r="S325" s="581"/>
      <c r="T325" s="581"/>
      <c r="U325" s="581"/>
      <c r="V325" s="581"/>
      <c r="W325" s="581"/>
      <c r="X325" s="581"/>
      <c r="Y325" s="581"/>
      <c r="Z325" s="581"/>
    </row>
    <row r="326" spans="1:26" ht="14" outlineLevel="1" x14ac:dyDescent="0.3">
      <c r="A326" s="583" t="s">
        <v>883</v>
      </c>
      <c r="B326" s="590">
        <v>92300</v>
      </c>
      <c r="C326" s="591" t="s">
        <v>919</v>
      </c>
      <c r="D326" s="592" t="s">
        <v>502</v>
      </c>
      <c r="E326" s="580"/>
      <c r="F326" s="581"/>
      <c r="G326" s="581"/>
      <c r="H326" s="581"/>
      <c r="I326" s="581"/>
      <c r="J326" s="581"/>
      <c r="K326" s="581"/>
      <c r="L326" s="581"/>
      <c r="M326" s="581"/>
      <c r="N326" s="581"/>
      <c r="O326" s="581"/>
      <c r="P326" s="581"/>
      <c r="Q326" s="581"/>
      <c r="R326" s="581"/>
      <c r="S326" s="581"/>
      <c r="T326" s="581"/>
      <c r="U326" s="581"/>
      <c r="V326" s="581"/>
      <c r="W326" s="581"/>
      <c r="X326" s="581"/>
      <c r="Y326" s="581"/>
      <c r="Z326" s="581"/>
    </row>
    <row r="327" spans="1:26" ht="14" outlineLevel="1" x14ac:dyDescent="0.3">
      <c r="A327" s="583" t="s">
        <v>883</v>
      </c>
      <c r="B327" s="590">
        <v>92400</v>
      </c>
      <c r="C327" s="591" t="s">
        <v>920</v>
      </c>
      <c r="D327" s="592" t="s">
        <v>921</v>
      </c>
      <c r="E327" s="580"/>
      <c r="F327" s="581"/>
      <c r="G327" s="581"/>
      <c r="H327" s="581"/>
      <c r="I327" s="581"/>
      <c r="J327" s="581"/>
      <c r="K327" s="581"/>
      <c r="L327" s="581"/>
      <c r="M327" s="581"/>
      <c r="N327" s="581"/>
      <c r="O327" s="581"/>
      <c r="P327" s="581"/>
      <c r="Q327" s="581"/>
      <c r="R327" s="581"/>
      <c r="S327" s="581"/>
      <c r="T327" s="581"/>
      <c r="U327" s="581"/>
      <c r="V327" s="581"/>
      <c r="W327" s="581"/>
      <c r="X327" s="581"/>
      <c r="Y327" s="581"/>
      <c r="Z327" s="581"/>
    </row>
    <row r="328" spans="1:26" ht="14" outlineLevel="2" x14ac:dyDescent="0.3">
      <c r="A328" s="583" t="s">
        <v>883</v>
      </c>
      <c r="B328" s="593">
        <v>92410</v>
      </c>
      <c r="C328" s="594" t="s">
        <v>922</v>
      </c>
      <c r="D328" s="595" t="s">
        <v>923</v>
      </c>
      <c r="E328" s="580"/>
      <c r="F328" s="581"/>
      <c r="G328" s="581"/>
      <c r="H328" s="581"/>
      <c r="I328" s="581"/>
      <c r="J328" s="581"/>
      <c r="K328" s="581"/>
      <c r="L328" s="581"/>
      <c r="M328" s="581"/>
      <c r="N328" s="581"/>
      <c r="O328" s="581"/>
      <c r="P328" s="581"/>
      <c r="Q328" s="581"/>
      <c r="R328" s="581"/>
      <c r="S328" s="581"/>
      <c r="T328" s="581"/>
      <c r="U328" s="581"/>
      <c r="V328" s="581"/>
      <c r="W328" s="581"/>
      <c r="X328" s="581"/>
      <c r="Y328" s="581"/>
      <c r="Z328" s="581"/>
    </row>
    <row r="329" spans="1:26" ht="14" outlineLevel="3" x14ac:dyDescent="0.3">
      <c r="A329" s="583" t="s">
        <v>883</v>
      </c>
      <c r="B329" s="608">
        <v>92411</v>
      </c>
      <c r="C329" s="609" t="s">
        <v>924</v>
      </c>
      <c r="D329" s="601" t="s">
        <v>925</v>
      </c>
      <c r="E329" s="580"/>
      <c r="F329" s="581"/>
      <c r="G329" s="581"/>
      <c r="H329" s="581"/>
      <c r="I329" s="581"/>
      <c r="J329" s="581"/>
      <c r="K329" s="581"/>
      <c r="L329" s="581"/>
      <c r="M329" s="581"/>
      <c r="N329" s="581"/>
      <c r="O329" s="581"/>
      <c r="P329" s="581"/>
      <c r="Q329" s="581"/>
      <c r="R329" s="581"/>
      <c r="S329" s="581"/>
      <c r="T329" s="581"/>
      <c r="U329" s="581"/>
      <c r="V329" s="581"/>
      <c r="W329" s="581"/>
      <c r="X329" s="581"/>
      <c r="Y329" s="581"/>
      <c r="Z329" s="581"/>
    </row>
    <row r="330" spans="1:26" ht="26" outlineLevel="3" x14ac:dyDescent="0.3">
      <c r="A330" s="583" t="s">
        <v>883</v>
      </c>
      <c r="B330" s="608">
        <v>92412</v>
      </c>
      <c r="C330" s="609" t="s">
        <v>926</v>
      </c>
      <c r="D330" s="601" t="s">
        <v>927</v>
      </c>
      <c r="E330" s="580"/>
      <c r="F330" s="581"/>
      <c r="G330" s="581"/>
      <c r="H330" s="581"/>
      <c r="I330" s="581"/>
      <c r="J330" s="581"/>
      <c r="K330" s="581"/>
      <c r="L330" s="581"/>
      <c r="M330" s="581"/>
      <c r="N330" s="581"/>
      <c r="O330" s="581"/>
      <c r="P330" s="581"/>
      <c r="Q330" s="581"/>
      <c r="R330" s="581"/>
      <c r="S330" s="581"/>
      <c r="T330" s="581"/>
      <c r="U330" s="581"/>
      <c r="V330" s="581"/>
      <c r="W330" s="581"/>
      <c r="X330" s="581"/>
      <c r="Y330" s="581"/>
      <c r="Z330" s="581"/>
    </row>
    <row r="331" spans="1:26" ht="26" outlineLevel="2" x14ac:dyDescent="0.3">
      <c r="A331" s="583" t="s">
        <v>883</v>
      </c>
      <c r="B331" s="593">
        <v>92420</v>
      </c>
      <c r="C331" s="594" t="s">
        <v>928</v>
      </c>
      <c r="D331" s="595" t="s">
        <v>929</v>
      </c>
      <c r="E331" s="580"/>
      <c r="F331" s="581"/>
      <c r="G331" s="581"/>
      <c r="H331" s="581"/>
      <c r="I331" s="581"/>
      <c r="J331" s="581"/>
      <c r="K331" s="581"/>
      <c r="L331" s="581"/>
      <c r="M331" s="581"/>
      <c r="N331" s="581"/>
      <c r="O331" s="581"/>
      <c r="P331" s="581"/>
      <c r="Q331" s="581"/>
      <c r="R331" s="581"/>
      <c r="S331" s="581"/>
      <c r="T331" s="581"/>
      <c r="U331" s="581"/>
      <c r="V331" s="581"/>
      <c r="W331" s="581"/>
      <c r="X331" s="581"/>
      <c r="Y331" s="581"/>
      <c r="Z331" s="581"/>
    </row>
    <row r="332" spans="1:26" ht="14" outlineLevel="2" x14ac:dyDescent="0.3">
      <c r="A332" s="583" t="s">
        <v>883</v>
      </c>
      <c r="B332" s="593">
        <v>92430</v>
      </c>
      <c r="C332" s="594" t="s">
        <v>930</v>
      </c>
      <c r="D332" s="595" t="s">
        <v>931</v>
      </c>
      <c r="E332" s="580"/>
      <c r="F332" s="581"/>
      <c r="G332" s="581"/>
      <c r="H332" s="581"/>
      <c r="I332" s="581"/>
      <c r="J332" s="581"/>
      <c r="K332" s="581"/>
      <c r="L332" s="581"/>
      <c r="M332" s="581"/>
      <c r="N332" s="581"/>
      <c r="O332" s="581"/>
      <c r="P332" s="581"/>
      <c r="Q332" s="581"/>
      <c r="R332" s="581"/>
      <c r="S332" s="581"/>
      <c r="T332" s="581"/>
      <c r="U332" s="581"/>
      <c r="V332" s="581"/>
      <c r="W332" s="581"/>
      <c r="X332" s="581"/>
      <c r="Y332" s="581"/>
      <c r="Z332" s="581"/>
    </row>
    <row r="333" spans="1:26" ht="14" outlineLevel="1" x14ac:dyDescent="0.3">
      <c r="A333" s="583" t="s">
        <v>883</v>
      </c>
      <c r="B333" s="590">
        <v>92500</v>
      </c>
      <c r="C333" s="591" t="s">
        <v>932</v>
      </c>
      <c r="D333" s="592" t="s">
        <v>502</v>
      </c>
      <c r="E333" s="580"/>
      <c r="F333" s="581"/>
      <c r="G333" s="581"/>
      <c r="H333" s="581"/>
      <c r="I333" s="581"/>
      <c r="J333" s="581"/>
      <c r="K333" s="581"/>
      <c r="L333" s="581"/>
      <c r="M333" s="581"/>
      <c r="N333" s="581"/>
      <c r="O333" s="581"/>
      <c r="P333" s="581"/>
      <c r="Q333" s="581"/>
      <c r="R333" s="581"/>
      <c r="S333" s="581"/>
      <c r="T333" s="581"/>
      <c r="U333" s="581"/>
      <c r="V333" s="581"/>
      <c r="W333" s="581"/>
      <c r="X333" s="581"/>
      <c r="Y333" s="581"/>
      <c r="Z333" s="581"/>
    </row>
    <row r="334" spans="1:26" ht="14" outlineLevel="1" x14ac:dyDescent="0.3">
      <c r="A334" s="583" t="s">
        <v>883</v>
      </c>
      <c r="B334" s="590">
        <v>92800</v>
      </c>
      <c r="C334" s="591" t="s">
        <v>933</v>
      </c>
      <c r="D334" s="592" t="s">
        <v>502</v>
      </c>
      <c r="E334" s="580"/>
      <c r="F334" s="581"/>
      <c r="G334" s="581"/>
      <c r="H334" s="581"/>
      <c r="I334" s="581"/>
      <c r="J334" s="581"/>
      <c r="K334" s="581"/>
      <c r="L334" s="581"/>
      <c r="M334" s="581"/>
      <c r="N334" s="581"/>
      <c r="O334" s="581"/>
      <c r="P334" s="581"/>
      <c r="Q334" s="581"/>
      <c r="R334" s="581"/>
      <c r="S334" s="581"/>
      <c r="T334" s="581"/>
      <c r="U334" s="581"/>
      <c r="V334" s="581"/>
      <c r="W334" s="581"/>
      <c r="X334" s="581"/>
      <c r="Y334" s="581"/>
      <c r="Z334" s="581"/>
    </row>
    <row r="335" spans="1:26" ht="14" outlineLevel="1" x14ac:dyDescent="0.3">
      <c r="A335" s="583" t="s">
        <v>883</v>
      </c>
      <c r="B335" s="590">
        <v>92900</v>
      </c>
      <c r="C335" s="591" t="s">
        <v>934</v>
      </c>
      <c r="D335" s="592" t="s">
        <v>502</v>
      </c>
      <c r="E335" s="580"/>
      <c r="F335" s="581"/>
      <c r="G335" s="581"/>
      <c r="H335" s="581"/>
      <c r="I335" s="581"/>
      <c r="J335" s="581"/>
      <c r="K335" s="581"/>
      <c r="L335" s="581"/>
      <c r="M335" s="581"/>
      <c r="N335" s="581"/>
      <c r="O335" s="581"/>
      <c r="P335" s="581"/>
      <c r="Q335" s="581"/>
      <c r="R335" s="581"/>
      <c r="S335" s="581"/>
      <c r="T335" s="581"/>
      <c r="U335" s="581"/>
      <c r="V335" s="581"/>
      <c r="W335" s="581"/>
      <c r="X335" s="581"/>
      <c r="Y335" s="581"/>
      <c r="Z335" s="581"/>
    </row>
    <row r="336" spans="1:26" ht="14" outlineLevel="2" x14ac:dyDescent="0.3">
      <c r="A336" s="583" t="s">
        <v>883</v>
      </c>
      <c r="B336" s="593">
        <v>92910</v>
      </c>
      <c r="C336" s="594" t="s">
        <v>935</v>
      </c>
      <c r="D336" s="595" t="s">
        <v>502</v>
      </c>
      <c r="E336" s="580"/>
      <c r="F336" s="581"/>
      <c r="G336" s="581"/>
      <c r="H336" s="581"/>
      <c r="I336" s="581"/>
      <c r="J336" s="581"/>
      <c r="K336" s="581"/>
      <c r="L336" s="581"/>
      <c r="M336" s="581"/>
      <c r="N336" s="581"/>
      <c r="O336" s="581"/>
      <c r="P336" s="581"/>
      <c r="Q336" s="581"/>
      <c r="R336" s="581"/>
      <c r="S336" s="581"/>
      <c r="T336" s="581"/>
      <c r="U336" s="581"/>
      <c r="V336" s="581"/>
      <c r="W336" s="581"/>
      <c r="X336" s="581"/>
      <c r="Y336" s="581"/>
      <c r="Z336" s="581"/>
    </row>
    <row r="337" spans="1:26" ht="14" outlineLevel="2" x14ac:dyDescent="0.3">
      <c r="A337" s="583" t="s">
        <v>883</v>
      </c>
      <c r="B337" s="593">
        <v>92920</v>
      </c>
      <c r="C337" s="594" t="s">
        <v>936</v>
      </c>
      <c r="D337" s="595" t="s">
        <v>502</v>
      </c>
      <c r="E337" s="580"/>
      <c r="F337" s="581"/>
      <c r="G337" s="581"/>
      <c r="H337" s="581"/>
      <c r="I337" s="581"/>
      <c r="J337" s="581"/>
      <c r="K337" s="581"/>
      <c r="L337" s="581"/>
      <c r="M337" s="581"/>
      <c r="N337" s="581"/>
      <c r="O337" s="581"/>
      <c r="P337" s="581"/>
      <c r="Q337" s="581"/>
      <c r="R337" s="581"/>
      <c r="S337" s="581"/>
      <c r="T337" s="581"/>
      <c r="U337" s="581"/>
      <c r="V337" s="581"/>
      <c r="W337" s="581"/>
      <c r="X337" s="581"/>
      <c r="Y337" s="581"/>
      <c r="Z337" s="581"/>
    </row>
    <row r="338" spans="1:26" ht="14" outlineLevel="1" x14ac:dyDescent="0.3">
      <c r="A338" s="583" t="s">
        <v>883</v>
      </c>
      <c r="B338" s="590">
        <v>93100</v>
      </c>
      <c r="C338" s="591" t="s">
        <v>937</v>
      </c>
      <c r="D338" s="592" t="s">
        <v>502</v>
      </c>
      <c r="E338" s="580"/>
      <c r="F338" s="581"/>
      <c r="G338" s="581"/>
      <c r="H338" s="581"/>
      <c r="I338" s="581"/>
      <c r="J338" s="581"/>
      <c r="K338" s="581"/>
      <c r="L338" s="581"/>
      <c r="M338" s="581"/>
      <c r="N338" s="581"/>
      <c r="O338" s="581"/>
      <c r="P338" s="581"/>
      <c r="Q338" s="581"/>
      <c r="R338" s="581"/>
      <c r="S338" s="581"/>
      <c r="T338" s="581"/>
      <c r="U338" s="581"/>
      <c r="V338" s="581"/>
      <c r="W338" s="581"/>
      <c r="X338" s="581"/>
      <c r="Y338" s="581"/>
      <c r="Z338" s="581"/>
    </row>
    <row r="339" spans="1:26" ht="14" outlineLevel="2" x14ac:dyDescent="0.3">
      <c r="A339" s="583" t="s">
        <v>883</v>
      </c>
      <c r="B339" s="593">
        <v>93110</v>
      </c>
      <c r="C339" s="594" t="s">
        <v>938</v>
      </c>
      <c r="D339" s="595" t="s">
        <v>502</v>
      </c>
      <c r="E339" s="580"/>
      <c r="F339" s="581"/>
      <c r="G339" s="581"/>
      <c r="H339" s="581"/>
      <c r="I339" s="581"/>
      <c r="J339" s="581"/>
      <c r="K339" s="581"/>
      <c r="L339" s="581"/>
      <c r="M339" s="581"/>
      <c r="N339" s="581"/>
      <c r="O339" s="581"/>
      <c r="P339" s="581"/>
      <c r="Q339" s="581"/>
      <c r="R339" s="581"/>
      <c r="S339" s="581"/>
      <c r="T339" s="581"/>
      <c r="U339" s="581"/>
      <c r="V339" s="581"/>
      <c r="W339" s="581"/>
      <c r="X339" s="581"/>
      <c r="Y339" s="581"/>
      <c r="Z339" s="581"/>
    </row>
    <row r="340" spans="1:26" ht="14" outlineLevel="2" x14ac:dyDescent="0.3">
      <c r="A340" s="583" t="s">
        <v>883</v>
      </c>
      <c r="B340" s="593">
        <v>93120</v>
      </c>
      <c r="C340" s="594" t="s">
        <v>939</v>
      </c>
      <c r="D340" s="595" t="s">
        <v>502</v>
      </c>
      <c r="E340" s="580"/>
      <c r="F340" s="581"/>
      <c r="G340" s="581"/>
      <c r="H340" s="581"/>
      <c r="I340" s="581"/>
      <c r="J340" s="581"/>
      <c r="K340" s="581"/>
      <c r="L340" s="581"/>
      <c r="M340" s="581"/>
      <c r="N340" s="581"/>
      <c r="O340" s="581"/>
      <c r="P340" s="581"/>
      <c r="Q340" s="581"/>
      <c r="R340" s="581"/>
      <c r="S340" s="581"/>
      <c r="T340" s="581"/>
      <c r="U340" s="581"/>
      <c r="V340" s="581"/>
      <c r="W340" s="581"/>
      <c r="X340" s="581"/>
      <c r="Y340" s="581"/>
      <c r="Z340" s="581"/>
    </row>
    <row r="341" spans="1:26" ht="14" outlineLevel="1" x14ac:dyDescent="0.3">
      <c r="A341" s="614" t="s">
        <v>883</v>
      </c>
      <c r="B341" s="615">
        <v>93900</v>
      </c>
      <c r="C341" s="616" t="s">
        <v>940</v>
      </c>
      <c r="D341" s="617" t="s">
        <v>502</v>
      </c>
      <c r="E341" s="580"/>
      <c r="F341" s="581"/>
      <c r="G341" s="581"/>
      <c r="H341" s="581"/>
      <c r="I341" s="581"/>
      <c r="J341" s="581"/>
      <c r="K341" s="581"/>
      <c r="L341" s="581"/>
      <c r="M341" s="581"/>
      <c r="N341" s="581"/>
      <c r="O341" s="581"/>
      <c r="P341" s="581"/>
      <c r="Q341" s="581"/>
      <c r="R341" s="581"/>
      <c r="S341" s="581"/>
      <c r="T341" s="581"/>
      <c r="U341" s="581"/>
      <c r="V341" s="581"/>
      <c r="W341" s="581"/>
      <c r="X341" s="581"/>
      <c r="Y341" s="581"/>
      <c r="Z341" s="581"/>
    </row>
    <row r="342" spans="1:26" ht="15.75" customHeight="1" x14ac:dyDescent="0.3">
      <c r="A342" s="618"/>
      <c r="B342" s="619"/>
      <c r="C342" s="620"/>
      <c r="D342" s="621"/>
      <c r="E342" s="580"/>
      <c r="F342" s="581"/>
      <c r="G342" s="581"/>
      <c r="H342" s="581"/>
      <c r="I342" s="581"/>
      <c r="J342" s="581"/>
      <c r="K342" s="581"/>
      <c r="L342" s="581"/>
      <c r="M342" s="581"/>
      <c r="N342" s="581"/>
      <c r="O342" s="581"/>
      <c r="P342" s="581"/>
      <c r="Q342" s="581"/>
      <c r="R342" s="581"/>
      <c r="S342" s="581"/>
      <c r="T342" s="581"/>
      <c r="U342" s="581"/>
      <c r="V342" s="581"/>
      <c r="W342" s="581"/>
      <c r="X342" s="581"/>
      <c r="Y342" s="581"/>
      <c r="Z342" s="581"/>
    </row>
    <row r="343" spans="1:26" ht="15.75" customHeight="1" x14ac:dyDescent="0.3">
      <c r="A343" s="618"/>
      <c r="B343" s="619"/>
      <c r="C343" s="620"/>
      <c r="D343" s="621"/>
      <c r="E343" s="580"/>
      <c r="F343" s="581"/>
      <c r="G343" s="581"/>
      <c r="H343" s="581"/>
      <c r="I343" s="581"/>
      <c r="J343" s="581"/>
      <c r="K343" s="581"/>
      <c r="L343" s="581"/>
      <c r="M343" s="581"/>
      <c r="N343" s="581"/>
      <c r="O343" s="581"/>
      <c r="P343" s="581"/>
      <c r="Q343" s="581"/>
      <c r="R343" s="581"/>
      <c r="S343" s="581"/>
      <c r="T343" s="581"/>
      <c r="U343" s="581"/>
      <c r="V343" s="581"/>
      <c r="W343" s="581"/>
      <c r="X343" s="581"/>
      <c r="Y343" s="581"/>
      <c r="Z343" s="581"/>
    </row>
    <row r="344" spans="1:26" ht="15.75" customHeight="1" x14ac:dyDescent="0.3">
      <c r="A344" s="618"/>
      <c r="B344" s="619"/>
      <c r="C344" s="620"/>
      <c r="D344" s="621"/>
      <c r="E344" s="580"/>
      <c r="F344" s="581"/>
      <c r="G344" s="581"/>
      <c r="H344" s="581"/>
      <c r="I344" s="581"/>
      <c r="J344" s="581"/>
      <c r="K344" s="581"/>
      <c r="L344" s="581"/>
      <c r="M344" s="581"/>
      <c r="N344" s="581"/>
      <c r="O344" s="581"/>
      <c r="P344" s="581"/>
      <c r="Q344" s="581"/>
      <c r="R344" s="581"/>
      <c r="S344" s="581"/>
      <c r="T344" s="581"/>
      <c r="U344" s="581"/>
      <c r="V344" s="581"/>
      <c r="W344" s="581"/>
      <c r="X344" s="581"/>
      <c r="Y344" s="581"/>
      <c r="Z344" s="581"/>
    </row>
    <row r="345" spans="1:26" ht="15.75" customHeight="1" x14ac:dyDescent="0.3">
      <c r="A345" s="618"/>
      <c r="B345" s="619"/>
      <c r="C345" s="620"/>
      <c r="D345" s="621"/>
      <c r="E345" s="580"/>
      <c r="F345" s="581"/>
      <c r="G345" s="581"/>
      <c r="H345" s="581"/>
      <c r="I345" s="581"/>
      <c r="J345" s="581"/>
      <c r="K345" s="581"/>
      <c r="L345" s="581"/>
      <c r="M345" s="581"/>
      <c r="N345" s="581"/>
      <c r="O345" s="581"/>
      <c r="P345" s="581"/>
      <c r="Q345" s="581"/>
      <c r="R345" s="581"/>
      <c r="S345" s="581"/>
      <c r="T345" s="581"/>
      <c r="U345" s="581"/>
      <c r="V345" s="581"/>
      <c r="W345" s="581"/>
      <c r="X345" s="581"/>
      <c r="Y345" s="581"/>
      <c r="Z345" s="581"/>
    </row>
    <row r="346" spans="1:26" ht="15.75" customHeight="1" x14ac:dyDescent="0.3">
      <c r="A346" s="618"/>
      <c r="B346" s="619"/>
      <c r="C346" s="620"/>
      <c r="D346" s="621"/>
      <c r="E346" s="580"/>
      <c r="F346" s="581"/>
      <c r="G346" s="581"/>
      <c r="H346" s="581"/>
      <c r="I346" s="581"/>
      <c r="J346" s="581"/>
      <c r="K346" s="581"/>
      <c r="L346" s="581"/>
      <c r="M346" s="581"/>
      <c r="N346" s="581"/>
      <c r="O346" s="581"/>
      <c r="P346" s="581"/>
      <c r="Q346" s="581"/>
      <c r="R346" s="581"/>
      <c r="S346" s="581"/>
      <c r="T346" s="581"/>
      <c r="U346" s="581"/>
      <c r="V346" s="581"/>
      <c r="W346" s="581"/>
      <c r="X346" s="581"/>
      <c r="Y346" s="581"/>
      <c r="Z346" s="581"/>
    </row>
    <row r="347" spans="1:26" ht="15.75" customHeight="1" x14ac:dyDescent="0.3">
      <c r="A347" s="618"/>
      <c r="B347" s="622"/>
      <c r="C347" s="618"/>
      <c r="D347" s="621"/>
      <c r="E347" s="623"/>
      <c r="F347" s="581"/>
      <c r="G347" s="581"/>
      <c r="H347" s="581"/>
      <c r="I347" s="581"/>
      <c r="J347" s="581"/>
      <c r="K347" s="581"/>
      <c r="L347" s="581"/>
      <c r="M347" s="581"/>
      <c r="N347" s="581"/>
      <c r="O347" s="581"/>
      <c r="P347" s="581"/>
      <c r="Q347" s="581"/>
      <c r="R347" s="581"/>
      <c r="S347" s="581"/>
      <c r="T347" s="581"/>
      <c r="U347" s="581"/>
      <c r="V347" s="581"/>
      <c r="W347" s="581"/>
      <c r="X347" s="581"/>
      <c r="Y347" s="581"/>
      <c r="Z347" s="581"/>
    </row>
    <row r="348" spans="1:26" ht="15.75" customHeight="1" x14ac:dyDescent="0.3">
      <c r="A348" s="618"/>
      <c r="B348" s="622"/>
      <c r="C348" s="618"/>
      <c r="D348" s="624"/>
      <c r="E348" s="623"/>
      <c r="F348" s="581"/>
      <c r="G348" s="581"/>
      <c r="H348" s="581"/>
      <c r="I348" s="581"/>
      <c r="J348" s="581"/>
      <c r="K348" s="581"/>
      <c r="L348" s="581"/>
      <c r="M348" s="581"/>
      <c r="N348" s="581"/>
      <c r="O348" s="581"/>
      <c r="P348" s="581"/>
      <c r="Q348" s="581"/>
      <c r="R348" s="581"/>
      <c r="S348" s="581"/>
      <c r="T348" s="581"/>
      <c r="U348" s="581"/>
      <c r="V348" s="581"/>
      <c r="W348" s="581"/>
      <c r="X348" s="581"/>
      <c r="Y348" s="581"/>
      <c r="Z348" s="581"/>
    </row>
    <row r="349" spans="1:26" ht="15.75" customHeight="1" x14ac:dyDescent="0.3">
      <c r="A349" s="618"/>
      <c r="B349" s="622"/>
      <c r="C349" s="618"/>
      <c r="D349" s="624"/>
      <c r="E349" s="623"/>
      <c r="F349" s="581"/>
      <c r="G349" s="581"/>
      <c r="H349" s="581"/>
      <c r="I349" s="581"/>
      <c r="J349" s="581"/>
      <c r="K349" s="581"/>
      <c r="L349" s="581"/>
      <c r="M349" s="581"/>
      <c r="N349" s="581"/>
      <c r="O349" s="581"/>
      <c r="P349" s="581"/>
      <c r="Q349" s="581"/>
      <c r="R349" s="581"/>
      <c r="S349" s="581"/>
      <c r="T349" s="581"/>
      <c r="U349" s="581"/>
      <c r="V349" s="581"/>
      <c r="W349" s="581"/>
      <c r="X349" s="581"/>
      <c r="Y349" s="581"/>
      <c r="Z349" s="581"/>
    </row>
    <row r="350" spans="1:26" ht="15.75" customHeight="1" x14ac:dyDescent="0.3">
      <c r="A350" s="618"/>
      <c r="B350" s="622"/>
      <c r="C350" s="618"/>
      <c r="D350" s="624"/>
      <c r="E350" s="623"/>
      <c r="F350" s="581"/>
      <c r="G350" s="581"/>
      <c r="H350" s="581"/>
      <c r="I350" s="581"/>
      <c r="J350" s="581"/>
      <c r="K350" s="581"/>
      <c r="L350" s="581"/>
      <c r="M350" s="581"/>
      <c r="N350" s="581"/>
      <c r="O350" s="581"/>
      <c r="P350" s="581"/>
      <c r="Q350" s="581"/>
      <c r="R350" s="581"/>
      <c r="S350" s="581"/>
      <c r="T350" s="581"/>
      <c r="U350" s="581"/>
      <c r="V350" s="581"/>
      <c r="W350" s="581"/>
      <c r="X350" s="581"/>
      <c r="Y350" s="581"/>
      <c r="Z350" s="581"/>
    </row>
    <row r="351" spans="1:26" ht="15.75" customHeight="1" x14ac:dyDescent="0.3">
      <c r="A351" s="618"/>
      <c r="B351" s="622"/>
      <c r="C351" s="618"/>
      <c r="D351" s="624"/>
      <c r="E351" s="623"/>
      <c r="F351" s="581"/>
      <c r="G351" s="581"/>
      <c r="H351" s="581"/>
      <c r="I351" s="581"/>
      <c r="J351" s="581"/>
      <c r="K351" s="581"/>
      <c r="L351" s="581"/>
      <c r="M351" s="581"/>
      <c r="N351" s="581"/>
      <c r="O351" s="581"/>
      <c r="P351" s="581"/>
      <c r="Q351" s="581"/>
      <c r="R351" s="581"/>
      <c r="S351" s="581"/>
      <c r="T351" s="581"/>
      <c r="U351" s="581"/>
      <c r="V351" s="581"/>
      <c r="W351" s="581"/>
      <c r="X351" s="581"/>
      <c r="Y351" s="581"/>
      <c r="Z351" s="581"/>
    </row>
    <row r="352" spans="1:26" ht="15.75" customHeight="1" x14ac:dyDescent="0.3">
      <c r="A352" s="618"/>
      <c r="B352" s="622"/>
      <c r="C352" s="618"/>
      <c r="D352" s="624"/>
      <c r="E352" s="623"/>
      <c r="F352" s="581"/>
      <c r="G352" s="581"/>
      <c r="H352" s="581"/>
      <c r="I352" s="581"/>
      <c r="J352" s="581"/>
      <c r="K352" s="581"/>
      <c r="L352" s="581"/>
      <c r="M352" s="581"/>
      <c r="N352" s="581"/>
      <c r="O352" s="581"/>
      <c r="P352" s="581"/>
      <c r="Q352" s="581"/>
      <c r="R352" s="581"/>
      <c r="S352" s="581"/>
      <c r="T352" s="581"/>
      <c r="U352" s="581"/>
      <c r="V352" s="581"/>
      <c r="W352" s="581"/>
      <c r="X352" s="581"/>
      <c r="Y352" s="581"/>
      <c r="Z352" s="581"/>
    </row>
    <row r="353" spans="1:26" ht="15.75" customHeight="1" x14ac:dyDescent="0.3">
      <c r="A353" s="618"/>
      <c r="B353" s="622"/>
      <c r="C353" s="618"/>
      <c r="D353" s="624"/>
      <c r="E353" s="623"/>
      <c r="F353" s="581"/>
      <c r="G353" s="581"/>
      <c r="H353" s="581"/>
      <c r="I353" s="581"/>
      <c r="J353" s="581"/>
      <c r="K353" s="581"/>
      <c r="L353" s="581"/>
      <c r="M353" s="581"/>
      <c r="N353" s="581"/>
      <c r="O353" s="581"/>
      <c r="P353" s="581"/>
      <c r="Q353" s="581"/>
      <c r="R353" s="581"/>
      <c r="S353" s="581"/>
      <c r="T353" s="581"/>
      <c r="U353" s="581"/>
      <c r="V353" s="581"/>
      <c r="W353" s="581"/>
      <c r="X353" s="581"/>
      <c r="Y353" s="581"/>
      <c r="Z353" s="581"/>
    </row>
    <row r="354" spans="1:26" ht="15.75" customHeight="1" x14ac:dyDescent="0.3">
      <c r="A354" s="618"/>
      <c r="B354" s="622"/>
      <c r="C354" s="618"/>
      <c r="D354" s="624"/>
      <c r="E354" s="623"/>
      <c r="F354" s="581"/>
      <c r="G354" s="581"/>
      <c r="H354" s="581"/>
      <c r="I354" s="581"/>
      <c r="J354" s="581"/>
      <c r="K354" s="581"/>
      <c r="L354" s="581"/>
      <c r="M354" s="581"/>
      <c r="N354" s="581"/>
      <c r="O354" s="581"/>
      <c r="P354" s="581"/>
      <c r="Q354" s="581"/>
      <c r="R354" s="581"/>
      <c r="S354" s="581"/>
      <c r="T354" s="581"/>
      <c r="U354" s="581"/>
      <c r="V354" s="581"/>
      <c r="W354" s="581"/>
      <c r="X354" s="581"/>
      <c r="Y354" s="581"/>
      <c r="Z354" s="581"/>
    </row>
    <row r="355" spans="1:26" ht="15.75" customHeight="1" x14ac:dyDescent="0.3">
      <c r="A355" s="618"/>
      <c r="B355" s="622"/>
      <c r="C355" s="618"/>
      <c r="D355" s="624"/>
      <c r="E355" s="623"/>
      <c r="F355" s="581"/>
      <c r="G355" s="581"/>
      <c r="H355" s="581"/>
      <c r="I355" s="581"/>
      <c r="J355" s="581"/>
      <c r="K355" s="581"/>
      <c r="L355" s="581"/>
      <c r="M355" s="581"/>
      <c r="N355" s="581"/>
      <c r="O355" s="581"/>
      <c r="P355" s="581"/>
      <c r="Q355" s="581"/>
      <c r="R355" s="581"/>
      <c r="S355" s="581"/>
      <c r="T355" s="581"/>
      <c r="U355" s="581"/>
      <c r="V355" s="581"/>
      <c r="W355" s="581"/>
      <c r="X355" s="581"/>
      <c r="Y355" s="581"/>
      <c r="Z355" s="581"/>
    </row>
    <row r="356" spans="1:26" ht="15.75" customHeight="1" x14ac:dyDescent="0.3">
      <c r="A356" s="618"/>
      <c r="B356" s="622"/>
      <c r="C356" s="618"/>
      <c r="D356" s="624"/>
      <c r="E356" s="623"/>
      <c r="F356" s="581"/>
      <c r="G356" s="581"/>
      <c r="H356" s="581"/>
      <c r="I356" s="581"/>
      <c r="J356" s="581"/>
      <c r="K356" s="581"/>
      <c r="L356" s="581"/>
      <c r="M356" s="581"/>
      <c r="N356" s="581"/>
      <c r="O356" s="581"/>
      <c r="P356" s="581"/>
      <c r="Q356" s="581"/>
      <c r="R356" s="581"/>
      <c r="S356" s="581"/>
      <c r="T356" s="581"/>
      <c r="U356" s="581"/>
      <c r="V356" s="581"/>
      <c r="W356" s="581"/>
      <c r="X356" s="581"/>
      <c r="Y356" s="581"/>
      <c r="Z356" s="581"/>
    </row>
    <row r="357" spans="1:26" ht="15.75" customHeight="1" x14ac:dyDescent="0.3">
      <c r="A357" s="618"/>
      <c r="B357" s="622"/>
      <c r="C357" s="618"/>
      <c r="D357" s="624"/>
      <c r="E357" s="623"/>
      <c r="F357" s="581"/>
      <c r="G357" s="581"/>
      <c r="H357" s="581"/>
      <c r="I357" s="581"/>
      <c r="J357" s="581"/>
      <c r="K357" s="581"/>
      <c r="L357" s="581"/>
      <c r="M357" s="581"/>
      <c r="N357" s="581"/>
      <c r="O357" s="581"/>
      <c r="P357" s="581"/>
      <c r="Q357" s="581"/>
      <c r="R357" s="581"/>
      <c r="S357" s="581"/>
      <c r="T357" s="581"/>
      <c r="U357" s="581"/>
      <c r="V357" s="581"/>
      <c r="W357" s="581"/>
      <c r="X357" s="581"/>
      <c r="Y357" s="581"/>
      <c r="Z357" s="581"/>
    </row>
    <row r="358" spans="1:26" ht="15.75" customHeight="1" x14ac:dyDescent="0.3">
      <c r="A358" s="618"/>
      <c r="B358" s="622"/>
      <c r="C358" s="618"/>
      <c r="D358" s="624"/>
      <c r="E358" s="623"/>
      <c r="F358" s="581"/>
      <c r="G358" s="581"/>
      <c r="H358" s="581"/>
      <c r="I358" s="581"/>
      <c r="J358" s="581"/>
      <c r="K358" s="581"/>
      <c r="L358" s="581"/>
      <c r="M358" s="581"/>
      <c r="N358" s="581"/>
      <c r="O358" s="581"/>
      <c r="P358" s="581"/>
      <c r="Q358" s="581"/>
      <c r="R358" s="581"/>
      <c r="S358" s="581"/>
      <c r="T358" s="581"/>
      <c r="U358" s="581"/>
      <c r="V358" s="581"/>
      <c r="W358" s="581"/>
      <c r="X358" s="581"/>
      <c r="Y358" s="581"/>
      <c r="Z358" s="581"/>
    </row>
    <row r="359" spans="1:26" ht="15.75" customHeight="1" x14ac:dyDescent="0.3">
      <c r="A359" s="618"/>
      <c r="B359" s="622"/>
      <c r="C359" s="618"/>
      <c r="D359" s="624"/>
      <c r="E359" s="623"/>
      <c r="F359" s="581"/>
      <c r="G359" s="581"/>
      <c r="H359" s="581"/>
      <c r="I359" s="581"/>
      <c r="J359" s="581"/>
      <c r="K359" s="581"/>
      <c r="L359" s="581"/>
      <c r="M359" s="581"/>
      <c r="N359" s="581"/>
      <c r="O359" s="581"/>
      <c r="P359" s="581"/>
      <c r="Q359" s="581"/>
      <c r="R359" s="581"/>
      <c r="S359" s="581"/>
      <c r="T359" s="581"/>
      <c r="U359" s="581"/>
      <c r="V359" s="581"/>
      <c r="W359" s="581"/>
      <c r="X359" s="581"/>
      <c r="Y359" s="581"/>
      <c r="Z359" s="581"/>
    </row>
    <row r="360" spans="1:26" ht="15.75" customHeight="1" x14ac:dyDescent="0.3">
      <c r="A360" s="618"/>
      <c r="B360" s="622"/>
      <c r="C360" s="618"/>
      <c r="D360" s="624"/>
      <c r="E360" s="623"/>
      <c r="F360" s="581"/>
      <c r="G360" s="581"/>
      <c r="H360" s="581"/>
      <c r="I360" s="581"/>
      <c r="J360" s="581"/>
      <c r="K360" s="581"/>
      <c r="L360" s="581"/>
      <c r="M360" s="581"/>
      <c r="N360" s="581"/>
      <c r="O360" s="581"/>
      <c r="P360" s="581"/>
      <c r="Q360" s="581"/>
      <c r="R360" s="581"/>
      <c r="S360" s="581"/>
      <c r="T360" s="581"/>
      <c r="U360" s="581"/>
      <c r="V360" s="581"/>
      <c r="W360" s="581"/>
      <c r="X360" s="581"/>
      <c r="Y360" s="581"/>
      <c r="Z360" s="581"/>
    </row>
    <row r="361" spans="1:26" ht="15.75" customHeight="1" x14ac:dyDescent="0.3">
      <c r="A361" s="618"/>
      <c r="B361" s="622"/>
      <c r="C361" s="618"/>
      <c r="D361" s="624"/>
      <c r="E361" s="623"/>
      <c r="F361" s="581"/>
      <c r="G361" s="581"/>
      <c r="H361" s="581"/>
      <c r="I361" s="581"/>
      <c r="J361" s="581"/>
      <c r="K361" s="581"/>
      <c r="L361" s="581"/>
      <c r="M361" s="581"/>
      <c r="N361" s="581"/>
      <c r="O361" s="581"/>
      <c r="P361" s="581"/>
      <c r="Q361" s="581"/>
      <c r="R361" s="581"/>
      <c r="S361" s="581"/>
      <c r="T361" s="581"/>
      <c r="U361" s="581"/>
      <c r="V361" s="581"/>
      <c r="W361" s="581"/>
      <c r="X361" s="581"/>
      <c r="Y361" s="581"/>
      <c r="Z361" s="581"/>
    </row>
    <row r="362" spans="1:26" ht="15.75" customHeight="1" x14ac:dyDescent="0.3">
      <c r="A362" s="618"/>
      <c r="B362" s="622"/>
      <c r="C362" s="618"/>
      <c r="D362" s="624"/>
      <c r="E362" s="623"/>
      <c r="F362" s="581"/>
      <c r="G362" s="581"/>
      <c r="H362" s="581"/>
      <c r="I362" s="581"/>
      <c r="J362" s="581"/>
      <c r="K362" s="581"/>
      <c r="L362" s="581"/>
      <c r="M362" s="581"/>
      <c r="N362" s="581"/>
      <c r="O362" s="581"/>
      <c r="P362" s="581"/>
      <c r="Q362" s="581"/>
      <c r="R362" s="581"/>
      <c r="S362" s="581"/>
      <c r="T362" s="581"/>
      <c r="U362" s="581"/>
      <c r="V362" s="581"/>
      <c r="W362" s="581"/>
      <c r="X362" s="581"/>
      <c r="Y362" s="581"/>
      <c r="Z362" s="581"/>
    </row>
    <row r="363" spans="1:26" ht="15.75" customHeight="1" x14ac:dyDescent="0.3">
      <c r="A363" s="618"/>
      <c r="B363" s="622"/>
      <c r="C363" s="618"/>
      <c r="D363" s="624"/>
      <c r="E363" s="623"/>
      <c r="F363" s="581"/>
      <c r="G363" s="581"/>
      <c r="H363" s="581"/>
      <c r="I363" s="581"/>
      <c r="J363" s="581"/>
      <c r="K363" s="581"/>
      <c r="L363" s="581"/>
      <c r="M363" s="581"/>
      <c r="N363" s="581"/>
      <c r="O363" s="581"/>
      <c r="P363" s="581"/>
      <c r="Q363" s="581"/>
      <c r="R363" s="581"/>
      <c r="S363" s="581"/>
      <c r="T363" s="581"/>
      <c r="U363" s="581"/>
      <c r="V363" s="581"/>
      <c r="W363" s="581"/>
      <c r="X363" s="581"/>
      <c r="Y363" s="581"/>
      <c r="Z363" s="581"/>
    </row>
    <row r="364" spans="1:26" ht="15.75" customHeight="1" x14ac:dyDescent="0.3">
      <c r="A364" s="618"/>
      <c r="B364" s="622"/>
      <c r="C364" s="618"/>
      <c r="D364" s="624"/>
      <c r="E364" s="623"/>
      <c r="F364" s="581"/>
      <c r="G364" s="581"/>
      <c r="H364" s="581"/>
      <c r="I364" s="581"/>
      <c r="J364" s="581"/>
      <c r="K364" s="581"/>
      <c r="L364" s="581"/>
      <c r="M364" s="581"/>
      <c r="N364" s="581"/>
      <c r="O364" s="581"/>
      <c r="P364" s="581"/>
      <c r="Q364" s="581"/>
      <c r="R364" s="581"/>
      <c r="S364" s="581"/>
      <c r="T364" s="581"/>
      <c r="U364" s="581"/>
      <c r="V364" s="581"/>
      <c r="W364" s="581"/>
      <c r="X364" s="581"/>
      <c r="Y364" s="581"/>
      <c r="Z364" s="581"/>
    </row>
    <row r="365" spans="1:26" ht="15.75" customHeight="1" x14ac:dyDescent="0.3">
      <c r="A365" s="618"/>
      <c r="B365" s="622"/>
      <c r="C365" s="618"/>
      <c r="D365" s="624"/>
      <c r="E365" s="623"/>
      <c r="F365" s="581"/>
      <c r="G365" s="581"/>
      <c r="H365" s="581"/>
      <c r="I365" s="581"/>
      <c r="J365" s="581"/>
      <c r="K365" s="581"/>
      <c r="L365" s="581"/>
      <c r="M365" s="581"/>
      <c r="N365" s="581"/>
      <c r="O365" s="581"/>
      <c r="P365" s="581"/>
      <c r="Q365" s="581"/>
      <c r="R365" s="581"/>
      <c r="S365" s="581"/>
      <c r="T365" s="581"/>
      <c r="U365" s="581"/>
      <c r="V365" s="581"/>
      <c r="W365" s="581"/>
      <c r="X365" s="581"/>
      <c r="Y365" s="581"/>
      <c r="Z365" s="581"/>
    </row>
    <row r="366" spans="1:26" ht="15.75" customHeight="1" x14ac:dyDescent="0.3">
      <c r="A366" s="618"/>
      <c r="B366" s="622"/>
      <c r="C366" s="618"/>
      <c r="D366" s="624"/>
      <c r="E366" s="623"/>
      <c r="F366" s="581"/>
      <c r="G366" s="581"/>
      <c r="H366" s="581"/>
      <c r="I366" s="581"/>
      <c r="J366" s="581"/>
      <c r="K366" s="581"/>
      <c r="L366" s="581"/>
      <c r="M366" s="581"/>
      <c r="N366" s="581"/>
      <c r="O366" s="581"/>
      <c r="P366" s="581"/>
      <c r="Q366" s="581"/>
      <c r="R366" s="581"/>
      <c r="S366" s="581"/>
      <c r="T366" s="581"/>
      <c r="U366" s="581"/>
      <c r="V366" s="581"/>
      <c r="W366" s="581"/>
      <c r="X366" s="581"/>
      <c r="Y366" s="581"/>
      <c r="Z366" s="581"/>
    </row>
    <row r="367" spans="1:26" ht="15.75" customHeight="1" x14ac:dyDescent="0.3">
      <c r="A367" s="618"/>
      <c r="B367" s="622"/>
      <c r="C367" s="618"/>
      <c r="D367" s="624"/>
      <c r="E367" s="623"/>
      <c r="F367" s="581"/>
      <c r="G367" s="581"/>
      <c r="H367" s="581"/>
      <c r="I367" s="581"/>
      <c r="J367" s="581"/>
      <c r="K367" s="581"/>
      <c r="L367" s="581"/>
      <c r="M367" s="581"/>
      <c r="N367" s="581"/>
      <c r="O367" s="581"/>
      <c r="P367" s="581"/>
      <c r="Q367" s="581"/>
      <c r="R367" s="581"/>
      <c r="S367" s="581"/>
      <c r="T367" s="581"/>
      <c r="U367" s="581"/>
      <c r="V367" s="581"/>
      <c r="W367" s="581"/>
      <c r="X367" s="581"/>
      <c r="Y367" s="581"/>
      <c r="Z367" s="581"/>
    </row>
    <row r="368" spans="1:26" ht="15.75" customHeight="1" x14ac:dyDescent="0.3">
      <c r="A368" s="618"/>
      <c r="B368" s="622"/>
      <c r="C368" s="618"/>
      <c r="D368" s="624"/>
      <c r="E368" s="623"/>
      <c r="F368" s="581"/>
      <c r="G368" s="581"/>
      <c r="H368" s="581"/>
      <c r="I368" s="581"/>
      <c r="J368" s="581"/>
      <c r="K368" s="581"/>
      <c r="L368" s="581"/>
      <c r="M368" s="581"/>
      <c r="N368" s="581"/>
      <c r="O368" s="581"/>
      <c r="P368" s="581"/>
      <c r="Q368" s="581"/>
      <c r="R368" s="581"/>
      <c r="S368" s="581"/>
      <c r="T368" s="581"/>
      <c r="U368" s="581"/>
      <c r="V368" s="581"/>
      <c r="W368" s="581"/>
      <c r="X368" s="581"/>
      <c r="Y368" s="581"/>
      <c r="Z368" s="581"/>
    </row>
    <row r="369" spans="1:26" ht="15.75" customHeight="1" x14ac:dyDescent="0.3">
      <c r="A369" s="618"/>
      <c r="B369" s="622"/>
      <c r="C369" s="618"/>
      <c r="D369" s="624"/>
      <c r="E369" s="623"/>
      <c r="F369" s="581"/>
      <c r="G369" s="581"/>
      <c r="H369" s="581"/>
      <c r="I369" s="581"/>
      <c r="J369" s="581"/>
      <c r="K369" s="581"/>
      <c r="L369" s="581"/>
      <c r="M369" s="581"/>
      <c r="N369" s="581"/>
      <c r="O369" s="581"/>
      <c r="P369" s="581"/>
      <c r="Q369" s="581"/>
      <c r="R369" s="581"/>
      <c r="S369" s="581"/>
      <c r="T369" s="581"/>
      <c r="U369" s="581"/>
      <c r="V369" s="581"/>
      <c r="W369" s="581"/>
      <c r="X369" s="581"/>
      <c r="Y369" s="581"/>
      <c r="Z369" s="581"/>
    </row>
    <row r="370" spans="1:26" ht="15.75" customHeight="1" x14ac:dyDescent="0.3">
      <c r="A370" s="618"/>
      <c r="B370" s="622"/>
      <c r="C370" s="618"/>
      <c r="D370" s="624"/>
      <c r="E370" s="623"/>
      <c r="F370" s="581"/>
      <c r="G370" s="581"/>
      <c r="H370" s="581"/>
      <c r="I370" s="581"/>
      <c r="J370" s="581"/>
      <c r="K370" s="581"/>
      <c r="L370" s="581"/>
      <c r="M370" s="581"/>
      <c r="N370" s="581"/>
      <c r="O370" s="581"/>
      <c r="P370" s="581"/>
      <c r="Q370" s="581"/>
      <c r="R370" s="581"/>
      <c r="S370" s="581"/>
      <c r="T370" s="581"/>
      <c r="U370" s="581"/>
      <c r="V370" s="581"/>
      <c r="W370" s="581"/>
      <c r="X370" s="581"/>
      <c r="Y370" s="581"/>
      <c r="Z370" s="581"/>
    </row>
    <row r="371" spans="1:26" ht="15.75" customHeight="1" x14ac:dyDescent="0.3">
      <c r="A371" s="618"/>
      <c r="B371" s="622"/>
      <c r="C371" s="618"/>
      <c r="D371" s="624"/>
      <c r="E371" s="623"/>
      <c r="F371" s="581"/>
      <c r="G371" s="581"/>
      <c r="H371" s="581"/>
      <c r="I371" s="581"/>
      <c r="J371" s="581"/>
      <c r="K371" s="581"/>
      <c r="L371" s="581"/>
      <c r="M371" s="581"/>
      <c r="N371" s="581"/>
      <c r="O371" s="581"/>
      <c r="P371" s="581"/>
      <c r="Q371" s="581"/>
      <c r="R371" s="581"/>
      <c r="S371" s="581"/>
      <c r="T371" s="581"/>
      <c r="U371" s="581"/>
      <c r="V371" s="581"/>
      <c r="W371" s="581"/>
      <c r="X371" s="581"/>
      <c r="Y371" s="581"/>
      <c r="Z371" s="581"/>
    </row>
    <row r="372" spans="1:26" ht="15.75" customHeight="1" x14ac:dyDescent="0.3">
      <c r="A372" s="618"/>
      <c r="B372" s="622"/>
      <c r="C372" s="618"/>
      <c r="D372" s="624"/>
      <c r="E372" s="623"/>
      <c r="F372" s="581"/>
      <c r="G372" s="581"/>
      <c r="H372" s="581"/>
      <c r="I372" s="581"/>
      <c r="J372" s="581"/>
      <c r="K372" s="581"/>
      <c r="L372" s="581"/>
      <c r="M372" s="581"/>
      <c r="N372" s="581"/>
      <c r="O372" s="581"/>
      <c r="P372" s="581"/>
      <c r="Q372" s="581"/>
      <c r="R372" s="581"/>
      <c r="S372" s="581"/>
      <c r="T372" s="581"/>
      <c r="U372" s="581"/>
      <c r="V372" s="581"/>
      <c r="W372" s="581"/>
      <c r="X372" s="581"/>
      <c r="Y372" s="581"/>
      <c r="Z372" s="581"/>
    </row>
    <row r="373" spans="1:26" ht="15.75" customHeight="1" x14ac:dyDescent="0.3">
      <c r="A373" s="618"/>
      <c r="B373" s="622"/>
      <c r="C373" s="618"/>
      <c r="D373" s="624"/>
      <c r="E373" s="623"/>
      <c r="F373" s="581"/>
      <c r="G373" s="581"/>
      <c r="H373" s="581"/>
      <c r="I373" s="581"/>
      <c r="J373" s="581"/>
      <c r="K373" s="581"/>
      <c r="L373" s="581"/>
      <c r="M373" s="581"/>
      <c r="N373" s="581"/>
      <c r="O373" s="581"/>
      <c r="P373" s="581"/>
      <c r="Q373" s="581"/>
      <c r="R373" s="581"/>
      <c r="S373" s="581"/>
      <c r="T373" s="581"/>
      <c r="U373" s="581"/>
      <c r="V373" s="581"/>
      <c r="W373" s="581"/>
      <c r="X373" s="581"/>
      <c r="Y373" s="581"/>
      <c r="Z373" s="581"/>
    </row>
    <row r="374" spans="1:26" ht="15.75" customHeight="1" x14ac:dyDescent="0.3">
      <c r="A374" s="618"/>
      <c r="B374" s="622"/>
      <c r="C374" s="618"/>
      <c r="D374" s="624"/>
      <c r="E374" s="623"/>
      <c r="F374" s="581"/>
      <c r="G374" s="581"/>
      <c r="H374" s="581"/>
      <c r="I374" s="581"/>
      <c r="J374" s="581"/>
      <c r="K374" s="581"/>
      <c r="L374" s="581"/>
      <c r="M374" s="581"/>
      <c r="N374" s="581"/>
      <c r="O374" s="581"/>
      <c r="P374" s="581"/>
      <c r="Q374" s="581"/>
      <c r="R374" s="581"/>
      <c r="S374" s="581"/>
      <c r="T374" s="581"/>
      <c r="U374" s="581"/>
      <c r="V374" s="581"/>
      <c r="W374" s="581"/>
      <c r="X374" s="581"/>
      <c r="Y374" s="581"/>
      <c r="Z374" s="581"/>
    </row>
    <row r="375" spans="1:26" ht="15.75" customHeight="1" x14ac:dyDescent="0.3">
      <c r="A375" s="618"/>
      <c r="B375" s="622"/>
      <c r="C375" s="618"/>
      <c r="D375" s="624"/>
      <c r="E375" s="623"/>
      <c r="F375" s="581"/>
      <c r="G375" s="581"/>
      <c r="H375" s="581"/>
      <c r="I375" s="581"/>
      <c r="J375" s="581"/>
      <c r="K375" s="581"/>
      <c r="L375" s="581"/>
      <c r="M375" s="581"/>
      <c r="N375" s="581"/>
      <c r="O375" s="581"/>
      <c r="P375" s="581"/>
      <c r="Q375" s="581"/>
      <c r="R375" s="581"/>
      <c r="S375" s="581"/>
      <c r="T375" s="581"/>
      <c r="U375" s="581"/>
      <c r="V375" s="581"/>
      <c r="W375" s="581"/>
      <c r="X375" s="581"/>
      <c r="Y375" s="581"/>
      <c r="Z375" s="581"/>
    </row>
    <row r="376" spans="1:26" ht="15.75" customHeight="1" x14ac:dyDescent="0.3">
      <c r="A376" s="618"/>
      <c r="B376" s="622"/>
      <c r="C376" s="618"/>
      <c r="D376" s="624"/>
      <c r="E376" s="623"/>
      <c r="F376" s="581"/>
      <c r="G376" s="581"/>
      <c r="H376" s="581"/>
      <c r="I376" s="581"/>
      <c r="J376" s="581"/>
      <c r="K376" s="581"/>
      <c r="L376" s="581"/>
      <c r="M376" s="581"/>
      <c r="N376" s="581"/>
      <c r="O376" s="581"/>
      <c r="P376" s="581"/>
      <c r="Q376" s="581"/>
      <c r="R376" s="581"/>
      <c r="S376" s="581"/>
      <c r="T376" s="581"/>
      <c r="U376" s="581"/>
      <c r="V376" s="581"/>
      <c r="W376" s="581"/>
      <c r="X376" s="581"/>
      <c r="Y376" s="581"/>
      <c r="Z376" s="581"/>
    </row>
    <row r="377" spans="1:26" ht="15.75" customHeight="1" x14ac:dyDescent="0.3">
      <c r="A377" s="618"/>
      <c r="B377" s="622"/>
      <c r="C377" s="618"/>
      <c r="D377" s="624"/>
      <c r="E377" s="623"/>
      <c r="F377" s="581"/>
      <c r="G377" s="581"/>
      <c r="H377" s="581"/>
      <c r="I377" s="581"/>
      <c r="J377" s="581"/>
      <c r="K377" s="581"/>
      <c r="L377" s="581"/>
      <c r="M377" s="581"/>
      <c r="N377" s="581"/>
      <c r="O377" s="581"/>
      <c r="P377" s="581"/>
      <c r="Q377" s="581"/>
      <c r="R377" s="581"/>
      <c r="S377" s="581"/>
      <c r="T377" s="581"/>
      <c r="U377" s="581"/>
      <c r="V377" s="581"/>
      <c r="W377" s="581"/>
      <c r="X377" s="581"/>
      <c r="Y377" s="581"/>
      <c r="Z377" s="581"/>
    </row>
    <row r="378" spans="1:26" ht="15.75" customHeight="1" x14ac:dyDescent="0.3">
      <c r="A378" s="618"/>
      <c r="B378" s="622"/>
      <c r="C378" s="618"/>
      <c r="D378" s="624"/>
      <c r="E378" s="623"/>
      <c r="F378" s="581"/>
      <c r="G378" s="581"/>
      <c r="H378" s="581"/>
      <c r="I378" s="581"/>
      <c r="J378" s="581"/>
      <c r="K378" s="581"/>
      <c r="L378" s="581"/>
      <c r="M378" s="581"/>
      <c r="N378" s="581"/>
      <c r="O378" s="581"/>
      <c r="P378" s="581"/>
      <c r="Q378" s="581"/>
      <c r="R378" s="581"/>
      <c r="S378" s="581"/>
      <c r="T378" s="581"/>
      <c r="U378" s="581"/>
      <c r="V378" s="581"/>
      <c r="W378" s="581"/>
      <c r="X378" s="581"/>
      <c r="Y378" s="581"/>
      <c r="Z378" s="581"/>
    </row>
    <row r="379" spans="1:26" ht="15.75" customHeight="1" x14ac:dyDescent="0.3">
      <c r="A379" s="618"/>
      <c r="B379" s="622"/>
      <c r="C379" s="618"/>
      <c r="D379" s="624"/>
      <c r="E379" s="623"/>
      <c r="F379" s="581"/>
      <c r="G379" s="581"/>
      <c r="H379" s="581"/>
      <c r="I379" s="581"/>
      <c r="J379" s="581"/>
      <c r="K379" s="581"/>
      <c r="L379" s="581"/>
      <c r="M379" s="581"/>
      <c r="N379" s="581"/>
      <c r="O379" s="581"/>
      <c r="P379" s="581"/>
      <c r="Q379" s="581"/>
      <c r="R379" s="581"/>
      <c r="S379" s="581"/>
      <c r="T379" s="581"/>
      <c r="U379" s="581"/>
      <c r="V379" s="581"/>
      <c r="W379" s="581"/>
      <c r="X379" s="581"/>
      <c r="Y379" s="581"/>
      <c r="Z379" s="581"/>
    </row>
    <row r="380" spans="1:26" ht="15.75" customHeight="1" x14ac:dyDescent="0.3">
      <c r="A380" s="618"/>
      <c r="B380" s="622"/>
      <c r="C380" s="618"/>
      <c r="D380" s="624"/>
      <c r="E380" s="623"/>
      <c r="F380" s="581"/>
      <c r="G380" s="581"/>
      <c r="H380" s="581"/>
      <c r="I380" s="581"/>
      <c r="J380" s="581"/>
      <c r="K380" s="581"/>
      <c r="L380" s="581"/>
      <c r="M380" s="581"/>
      <c r="N380" s="581"/>
      <c r="O380" s="581"/>
      <c r="P380" s="581"/>
      <c r="Q380" s="581"/>
      <c r="R380" s="581"/>
      <c r="S380" s="581"/>
      <c r="T380" s="581"/>
      <c r="U380" s="581"/>
      <c r="V380" s="581"/>
      <c r="W380" s="581"/>
      <c r="X380" s="581"/>
      <c r="Y380" s="581"/>
      <c r="Z380" s="581"/>
    </row>
    <row r="381" spans="1:26" ht="15.75" customHeight="1" x14ac:dyDescent="0.3">
      <c r="A381" s="618"/>
      <c r="B381" s="622"/>
      <c r="C381" s="618"/>
      <c r="D381" s="624"/>
      <c r="E381" s="623"/>
      <c r="F381" s="581"/>
      <c r="G381" s="581"/>
      <c r="H381" s="581"/>
      <c r="I381" s="581"/>
      <c r="J381" s="581"/>
      <c r="K381" s="581"/>
      <c r="L381" s="581"/>
      <c r="M381" s="581"/>
      <c r="N381" s="581"/>
      <c r="O381" s="581"/>
      <c r="P381" s="581"/>
      <c r="Q381" s="581"/>
      <c r="R381" s="581"/>
      <c r="S381" s="581"/>
      <c r="T381" s="581"/>
      <c r="U381" s="581"/>
      <c r="V381" s="581"/>
      <c r="W381" s="581"/>
      <c r="X381" s="581"/>
      <c r="Y381" s="581"/>
      <c r="Z381" s="581"/>
    </row>
    <row r="382" spans="1:26" ht="15.75" customHeight="1" x14ac:dyDescent="0.3">
      <c r="A382" s="618"/>
      <c r="B382" s="622"/>
      <c r="C382" s="618"/>
      <c r="D382" s="624"/>
      <c r="E382" s="623"/>
      <c r="F382" s="581"/>
      <c r="G382" s="581"/>
      <c r="H382" s="581"/>
      <c r="I382" s="581"/>
      <c r="J382" s="581"/>
      <c r="K382" s="581"/>
      <c r="L382" s="581"/>
      <c r="M382" s="581"/>
      <c r="N382" s="581"/>
      <c r="O382" s="581"/>
      <c r="P382" s="581"/>
      <c r="Q382" s="581"/>
      <c r="R382" s="581"/>
      <c r="S382" s="581"/>
      <c r="T382" s="581"/>
      <c r="U382" s="581"/>
      <c r="V382" s="581"/>
      <c r="W382" s="581"/>
      <c r="X382" s="581"/>
      <c r="Y382" s="581"/>
      <c r="Z382" s="581"/>
    </row>
    <row r="383" spans="1:26" ht="15.75" customHeight="1" x14ac:dyDescent="0.3">
      <c r="A383" s="618"/>
      <c r="B383" s="622"/>
      <c r="C383" s="618"/>
      <c r="D383" s="624"/>
      <c r="E383" s="623"/>
      <c r="F383" s="581"/>
      <c r="G383" s="581"/>
      <c r="H383" s="581"/>
      <c r="I383" s="581"/>
      <c r="J383" s="581"/>
      <c r="K383" s="581"/>
      <c r="L383" s="581"/>
      <c r="M383" s="581"/>
      <c r="N383" s="581"/>
      <c r="O383" s="581"/>
      <c r="P383" s="581"/>
      <c r="Q383" s="581"/>
      <c r="R383" s="581"/>
      <c r="S383" s="581"/>
      <c r="T383" s="581"/>
      <c r="U383" s="581"/>
      <c r="V383" s="581"/>
      <c r="W383" s="581"/>
      <c r="X383" s="581"/>
      <c r="Y383" s="581"/>
      <c r="Z383" s="581"/>
    </row>
    <row r="384" spans="1:26" ht="15.75" customHeight="1" x14ac:dyDescent="0.3">
      <c r="A384" s="618"/>
      <c r="B384" s="622"/>
      <c r="C384" s="618"/>
      <c r="D384" s="624"/>
      <c r="E384" s="623"/>
      <c r="F384" s="581"/>
      <c r="G384" s="581"/>
      <c r="H384" s="581"/>
      <c r="I384" s="581"/>
      <c r="J384" s="581"/>
      <c r="K384" s="581"/>
      <c r="L384" s="581"/>
      <c r="M384" s="581"/>
      <c r="N384" s="581"/>
      <c r="O384" s="581"/>
      <c r="P384" s="581"/>
      <c r="Q384" s="581"/>
      <c r="R384" s="581"/>
      <c r="S384" s="581"/>
      <c r="T384" s="581"/>
      <c r="U384" s="581"/>
      <c r="V384" s="581"/>
      <c r="W384" s="581"/>
      <c r="X384" s="581"/>
      <c r="Y384" s="581"/>
      <c r="Z384" s="581"/>
    </row>
    <row r="385" spans="1:26" ht="15.75" customHeight="1" x14ac:dyDescent="0.3">
      <c r="A385" s="618"/>
      <c r="B385" s="622"/>
      <c r="C385" s="618"/>
      <c r="D385" s="624"/>
      <c r="E385" s="623"/>
      <c r="F385" s="581"/>
      <c r="G385" s="581"/>
      <c r="H385" s="581"/>
      <c r="I385" s="581"/>
      <c r="J385" s="581"/>
      <c r="K385" s="581"/>
      <c r="L385" s="581"/>
      <c r="M385" s="581"/>
      <c r="N385" s="581"/>
      <c r="O385" s="581"/>
      <c r="P385" s="581"/>
      <c r="Q385" s="581"/>
      <c r="R385" s="581"/>
      <c r="S385" s="581"/>
      <c r="T385" s="581"/>
      <c r="U385" s="581"/>
      <c r="V385" s="581"/>
      <c r="W385" s="581"/>
      <c r="X385" s="581"/>
      <c r="Y385" s="581"/>
      <c r="Z385" s="581"/>
    </row>
    <row r="386" spans="1:26" ht="15.75" customHeight="1" x14ac:dyDescent="0.3">
      <c r="A386" s="618"/>
      <c r="B386" s="622"/>
      <c r="C386" s="618"/>
      <c r="D386" s="624"/>
      <c r="E386" s="623"/>
      <c r="F386" s="581"/>
      <c r="G386" s="581"/>
      <c r="H386" s="581"/>
      <c r="I386" s="581"/>
      <c r="J386" s="581"/>
      <c r="K386" s="581"/>
      <c r="L386" s="581"/>
      <c r="M386" s="581"/>
      <c r="N386" s="581"/>
      <c r="O386" s="581"/>
      <c r="P386" s="581"/>
      <c r="Q386" s="581"/>
      <c r="R386" s="581"/>
      <c r="S386" s="581"/>
      <c r="T386" s="581"/>
      <c r="U386" s="581"/>
      <c r="V386" s="581"/>
      <c r="W386" s="581"/>
      <c r="X386" s="581"/>
      <c r="Y386" s="581"/>
      <c r="Z386" s="581"/>
    </row>
    <row r="387" spans="1:26" ht="15.75" customHeight="1" x14ac:dyDescent="0.3">
      <c r="A387" s="618"/>
      <c r="B387" s="622"/>
      <c r="C387" s="618"/>
      <c r="D387" s="624"/>
      <c r="E387" s="623"/>
      <c r="F387" s="581"/>
      <c r="G387" s="581"/>
      <c r="H387" s="581"/>
      <c r="I387" s="581"/>
      <c r="J387" s="581"/>
      <c r="K387" s="581"/>
      <c r="L387" s="581"/>
      <c r="M387" s="581"/>
      <c r="N387" s="581"/>
      <c r="O387" s="581"/>
      <c r="P387" s="581"/>
      <c r="Q387" s="581"/>
      <c r="R387" s="581"/>
      <c r="S387" s="581"/>
      <c r="T387" s="581"/>
      <c r="U387" s="581"/>
      <c r="V387" s="581"/>
      <c r="W387" s="581"/>
      <c r="X387" s="581"/>
      <c r="Y387" s="581"/>
      <c r="Z387" s="581"/>
    </row>
    <row r="388" spans="1:26" ht="15.75" customHeight="1" x14ac:dyDescent="0.3">
      <c r="A388" s="618"/>
      <c r="B388" s="622"/>
      <c r="C388" s="618"/>
      <c r="D388" s="624"/>
      <c r="E388" s="623"/>
      <c r="F388" s="581"/>
      <c r="G388" s="581"/>
      <c r="H388" s="581"/>
      <c r="I388" s="581"/>
      <c r="J388" s="581"/>
      <c r="K388" s="581"/>
      <c r="L388" s="581"/>
      <c r="M388" s="581"/>
      <c r="N388" s="581"/>
      <c r="O388" s="581"/>
      <c r="P388" s="581"/>
      <c r="Q388" s="581"/>
      <c r="R388" s="581"/>
      <c r="S388" s="581"/>
      <c r="T388" s="581"/>
      <c r="U388" s="581"/>
      <c r="V388" s="581"/>
      <c r="W388" s="581"/>
      <c r="X388" s="581"/>
      <c r="Y388" s="581"/>
      <c r="Z388" s="581"/>
    </row>
    <row r="389" spans="1:26" ht="15.75" customHeight="1" x14ac:dyDescent="0.3">
      <c r="A389" s="618"/>
      <c r="B389" s="622"/>
      <c r="C389" s="618"/>
      <c r="D389" s="624"/>
      <c r="E389" s="623"/>
      <c r="F389" s="581"/>
      <c r="G389" s="581"/>
      <c r="H389" s="581"/>
      <c r="I389" s="581"/>
      <c r="J389" s="581"/>
      <c r="K389" s="581"/>
      <c r="L389" s="581"/>
      <c r="M389" s="581"/>
      <c r="N389" s="581"/>
      <c r="O389" s="581"/>
      <c r="P389" s="581"/>
      <c r="Q389" s="581"/>
      <c r="R389" s="581"/>
      <c r="S389" s="581"/>
      <c r="T389" s="581"/>
      <c r="U389" s="581"/>
      <c r="V389" s="581"/>
      <c r="W389" s="581"/>
      <c r="X389" s="581"/>
      <c r="Y389" s="581"/>
      <c r="Z389" s="581"/>
    </row>
    <row r="390" spans="1:26" ht="15.75" customHeight="1" x14ac:dyDescent="0.3">
      <c r="A390" s="618"/>
      <c r="B390" s="622"/>
      <c r="C390" s="618"/>
      <c r="D390" s="624"/>
      <c r="E390" s="623"/>
      <c r="F390" s="581"/>
      <c r="G390" s="581"/>
      <c r="H390" s="581"/>
      <c r="I390" s="581"/>
      <c r="J390" s="581"/>
      <c r="K390" s="581"/>
      <c r="L390" s="581"/>
      <c r="M390" s="581"/>
      <c r="N390" s="581"/>
      <c r="O390" s="581"/>
      <c r="P390" s="581"/>
      <c r="Q390" s="581"/>
      <c r="R390" s="581"/>
      <c r="S390" s="581"/>
      <c r="T390" s="581"/>
      <c r="U390" s="581"/>
      <c r="V390" s="581"/>
      <c r="W390" s="581"/>
      <c r="X390" s="581"/>
      <c r="Y390" s="581"/>
      <c r="Z390" s="581"/>
    </row>
    <row r="391" spans="1:26" ht="15.75" customHeight="1" x14ac:dyDescent="0.3">
      <c r="A391" s="618"/>
      <c r="B391" s="622"/>
      <c r="C391" s="618"/>
      <c r="D391" s="624"/>
      <c r="E391" s="623"/>
      <c r="F391" s="581"/>
      <c r="G391" s="581"/>
      <c r="H391" s="581"/>
      <c r="I391" s="581"/>
      <c r="J391" s="581"/>
      <c r="K391" s="581"/>
      <c r="L391" s="581"/>
      <c r="M391" s="581"/>
      <c r="N391" s="581"/>
      <c r="O391" s="581"/>
      <c r="P391" s="581"/>
      <c r="Q391" s="581"/>
      <c r="R391" s="581"/>
      <c r="S391" s="581"/>
      <c r="T391" s="581"/>
      <c r="U391" s="581"/>
      <c r="V391" s="581"/>
      <c r="W391" s="581"/>
      <c r="X391" s="581"/>
      <c r="Y391" s="581"/>
      <c r="Z391" s="581"/>
    </row>
    <row r="392" spans="1:26" ht="15.75" customHeight="1" x14ac:dyDescent="0.3">
      <c r="A392" s="618"/>
      <c r="B392" s="622"/>
      <c r="C392" s="618"/>
      <c r="D392" s="624"/>
      <c r="E392" s="623"/>
      <c r="F392" s="581"/>
      <c r="G392" s="581"/>
      <c r="H392" s="581"/>
      <c r="I392" s="581"/>
      <c r="J392" s="581"/>
      <c r="K392" s="581"/>
      <c r="L392" s="581"/>
      <c r="M392" s="581"/>
      <c r="N392" s="581"/>
      <c r="O392" s="581"/>
      <c r="P392" s="581"/>
      <c r="Q392" s="581"/>
      <c r="R392" s="581"/>
      <c r="S392" s="581"/>
      <c r="T392" s="581"/>
      <c r="U392" s="581"/>
      <c r="V392" s="581"/>
      <c r="W392" s="581"/>
      <c r="X392" s="581"/>
      <c r="Y392" s="581"/>
      <c r="Z392" s="581"/>
    </row>
    <row r="393" spans="1:26" ht="15.75" customHeight="1" x14ac:dyDescent="0.3">
      <c r="A393" s="618"/>
      <c r="B393" s="622"/>
      <c r="C393" s="618"/>
      <c r="D393" s="624"/>
      <c r="E393" s="623"/>
      <c r="F393" s="581"/>
      <c r="G393" s="581"/>
      <c r="H393" s="581"/>
      <c r="I393" s="581"/>
      <c r="J393" s="581"/>
      <c r="K393" s="581"/>
      <c r="L393" s="581"/>
      <c r="M393" s="581"/>
      <c r="N393" s="581"/>
      <c r="O393" s="581"/>
      <c r="P393" s="581"/>
      <c r="Q393" s="581"/>
      <c r="R393" s="581"/>
      <c r="S393" s="581"/>
      <c r="T393" s="581"/>
      <c r="U393" s="581"/>
      <c r="V393" s="581"/>
      <c r="W393" s="581"/>
      <c r="X393" s="581"/>
      <c r="Y393" s="581"/>
      <c r="Z393" s="581"/>
    </row>
    <row r="394" spans="1:26" ht="15.75" customHeight="1" x14ac:dyDescent="0.3">
      <c r="A394" s="618"/>
      <c r="B394" s="622"/>
      <c r="C394" s="618"/>
      <c r="D394" s="624"/>
      <c r="E394" s="623"/>
      <c r="F394" s="581"/>
      <c r="G394" s="581"/>
      <c r="H394" s="581"/>
      <c r="I394" s="581"/>
      <c r="J394" s="581"/>
      <c r="K394" s="581"/>
      <c r="L394" s="581"/>
      <c r="M394" s="581"/>
      <c r="N394" s="581"/>
      <c r="O394" s="581"/>
      <c r="P394" s="581"/>
      <c r="Q394" s="581"/>
      <c r="R394" s="581"/>
      <c r="S394" s="581"/>
      <c r="T394" s="581"/>
      <c r="U394" s="581"/>
      <c r="V394" s="581"/>
      <c r="W394" s="581"/>
      <c r="X394" s="581"/>
      <c r="Y394" s="581"/>
      <c r="Z394" s="581"/>
    </row>
    <row r="395" spans="1:26" ht="15.75" customHeight="1" x14ac:dyDescent="0.3">
      <c r="A395" s="618"/>
      <c r="B395" s="622"/>
      <c r="C395" s="618"/>
      <c r="D395" s="624"/>
      <c r="E395" s="623"/>
      <c r="F395" s="581"/>
      <c r="G395" s="581"/>
      <c r="H395" s="581"/>
      <c r="I395" s="581"/>
      <c r="J395" s="581"/>
      <c r="K395" s="581"/>
      <c r="L395" s="581"/>
      <c r="M395" s="581"/>
      <c r="N395" s="581"/>
      <c r="O395" s="581"/>
      <c r="P395" s="581"/>
      <c r="Q395" s="581"/>
      <c r="R395" s="581"/>
      <c r="S395" s="581"/>
      <c r="T395" s="581"/>
      <c r="U395" s="581"/>
      <c r="V395" s="581"/>
      <c r="W395" s="581"/>
      <c r="X395" s="581"/>
      <c r="Y395" s="581"/>
      <c r="Z395" s="581"/>
    </row>
    <row r="396" spans="1:26" ht="15.75" customHeight="1" x14ac:dyDescent="0.3">
      <c r="A396" s="618"/>
      <c r="B396" s="622"/>
      <c r="C396" s="618"/>
      <c r="D396" s="624"/>
      <c r="E396" s="623"/>
      <c r="F396" s="581"/>
      <c r="G396" s="581"/>
      <c r="H396" s="581"/>
      <c r="I396" s="581"/>
      <c r="J396" s="581"/>
      <c r="K396" s="581"/>
      <c r="L396" s="581"/>
      <c r="M396" s="581"/>
      <c r="N396" s="581"/>
      <c r="O396" s="581"/>
      <c r="P396" s="581"/>
      <c r="Q396" s="581"/>
      <c r="R396" s="581"/>
      <c r="S396" s="581"/>
      <c r="T396" s="581"/>
      <c r="U396" s="581"/>
      <c r="V396" s="581"/>
      <c r="W396" s="581"/>
      <c r="X396" s="581"/>
      <c r="Y396" s="581"/>
      <c r="Z396" s="581"/>
    </row>
    <row r="397" spans="1:26" ht="15.75" customHeight="1" x14ac:dyDescent="0.3">
      <c r="A397" s="618"/>
      <c r="B397" s="622"/>
      <c r="C397" s="618"/>
      <c r="D397" s="624"/>
      <c r="E397" s="623"/>
      <c r="F397" s="581"/>
      <c r="G397" s="581"/>
      <c r="H397" s="581"/>
      <c r="I397" s="581"/>
      <c r="J397" s="581"/>
      <c r="K397" s="581"/>
      <c r="L397" s="581"/>
      <c r="M397" s="581"/>
      <c r="N397" s="581"/>
      <c r="O397" s="581"/>
      <c r="P397" s="581"/>
      <c r="Q397" s="581"/>
      <c r="R397" s="581"/>
      <c r="S397" s="581"/>
      <c r="T397" s="581"/>
      <c r="U397" s="581"/>
      <c r="V397" s="581"/>
      <c r="W397" s="581"/>
      <c r="X397" s="581"/>
      <c r="Y397" s="581"/>
      <c r="Z397" s="581"/>
    </row>
    <row r="398" spans="1:26" ht="15.75" customHeight="1" x14ac:dyDescent="0.3">
      <c r="A398" s="618"/>
      <c r="B398" s="622"/>
      <c r="C398" s="618"/>
      <c r="D398" s="624"/>
      <c r="E398" s="623"/>
      <c r="F398" s="581"/>
      <c r="G398" s="581"/>
      <c r="H398" s="581"/>
      <c r="I398" s="581"/>
      <c r="J398" s="581"/>
      <c r="K398" s="581"/>
      <c r="L398" s="581"/>
      <c r="M398" s="581"/>
      <c r="N398" s="581"/>
      <c r="O398" s="581"/>
      <c r="P398" s="581"/>
      <c r="Q398" s="581"/>
      <c r="R398" s="581"/>
      <c r="S398" s="581"/>
      <c r="T398" s="581"/>
      <c r="U398" s="581"/>
      <c r="V398" s="581"/>
      <c r="W398" s="581"/>
      <c r="X398" s="581"/>
      <c r="Y398" s="581"/>
      <c r="Z398" s="581"/>
    </row>
    <row r="399" spans="1:26" ht="15.75" customHeight="1" x14ac:dyDescent="0.3">
      <c r="A399" s="618"/>
      <c r="B399" s="622"/>
      <c r="C399" s="618"/>
      <c r="D399" s="624"/>
      <c r="E399" s="623"/>
      <c r="F399" s="581"/>
      <c r="G399" s="581"/>
      <c r="H399" s="581"/>
      <c r="I399" s="581"/>
      <c r="J399" s="581"/>
      <c r="K399" s="581"/>
      <c r="L399" s="581"/>
      <c r="M399" s="581"/>
      <c r="N399" s="581"/>
      <c r="O399" s="581"/>
      <c r="P399" s="581"/>
      <c r="Q399" s="581"/>
      <c r="R399" s="581"/>
      <c r="S399" s="581"/>
      <c r="T399" s="581"/>
      <c r="U399" s="581"/>
      <c r="V399" s="581"/>
      <c r="W399" s="581"/>
      <c r="X399" s="581"/>
      <c r="Y399" s="581"/>
      <c r="Z399" s="581"/>
    </row>
    <row r="400" spans="1:26" ht="15.75" customHeight="1" x14ac:dyDescent="0.3">
      <c r="A400" s="618"/>
      <c r="B400" s="622"/>
      <c r="C400" s="618"/>
      <c r="D400" s="624"/>
      <c r="E400" s="623"/>
      <c r="F400" s="581"/>
      <c r="G400" s="581"/>
      <c r="H400" s="581"/>
      <c r="I400" s="581"/>
      <c r="J400" s="581"/>
      <c r="K400" s="581"/>
      <c r="L400" s="581"/>
      <c r="M400" s="581"/>
      <c r="N400" s="581"/>
      <c r="O400" s="581"/>
      <c r="P400" s="581"/>
      <c r="Q400" s="581"/>
      <c r="R400" s="581"/>
      <c r="S400" s="581"/>
      <c r="T400" s="581"/>
      <c r="U400" s="581"/>
      <c r="V400" s="581"/>
      <c r="W400" s="581"/>
      <c r="X400" s="581"/>
      <c r="Y400" s="581"/>
      <c r="Z400" s="581"/>
    </row>
    <row r="401" spans="1:26" ht="15.75" customHeight="1" x14ac:dyDescent="0.3">
      <c r="A401" s="618"/>
      <c r="B401" s="622"/>
      <c r="C401" s="618"/>
      <c r="D401" s="624"/>
      <c r="E401" s="623"/>
      <c r="F401" s="581"/>
      <c r="G401" s="581"/>
      <c r="H401" s="581"/>
      <c r="I401" s="581"/>
      <c r="J401" s="581"/>
      <c r="K401" s="581"/>
      <c r="L401" s="581"/>
      <c r="M401" s="581"/>
      <c r="N401" s="581"/>
      <c r="O401" s="581"/>
      <c r="P401" s="581"/>
      <c r="Q401" s="581"/>
      <c r="R401" s="581"/>
      <c r="S401" s="581"/>
      <c r="T401" s="581"/>
      <c r="U401" s="581"/>
      <c r="V401" s="581"/>
      <c r="W401" s="581"/>
      <c r="X401" s="581"/>
      <c r="Y401" s="581"/>
      <c r="Z401" s="581"/>
    </row>
    <row r="402" spans="1:26" ht="15.75" customHeight="1" x14ac:dyDescent="0.3">
      <c r="A402" s="618"/>
      <c r="B402" s="622"/>
      <c r="C402" s="618"/>
      <c r="D402" s="624"/>
      <c r="E402" s="623"/>
      <c r="F402" s="581"/>
      <c r="G402" s="581"/>
      <c r="H402" s="581"/>
      <c r="I402" s="581"/>
      <c r="J402" s="581"/>
      <c r="K402" s="581"/>
      <c r="L402" s="581"/>
      <c r="M402" s="581"/>
      <c r="N402" s="581"/>
      <c r="O402" s="581"/>
      <c r="P402" s="581"/>
      <c r="Q402" s="581"/>
      <c r="R402" s="581"/>
      <c r="S402" s="581"/>
      <c r="T402" s="581"/>
      <c r="U402" s="581"/>
      <c r="V402" s="581"/>
      <c r="W402" s="581"/>
      <c r="X402" s="581"/>
      <c r="Y402" s="581"/>
      <c r="Z402" s="581"/>
    </row>
    <row r="403" spans="1:26" ht="15.75" customHeight="1" x14ac:dyDescent="0.3">
      <c r="A403" s="618"/>
      <c r="B403" s="622"/>
      <c r="C403" s="618"/>
      <c r="D403" s="624"/>
      <c r="E403" s="623"/>
      <c r="F403" s="581"/>
      <c r="G403" s="581"/>
      <c r="H403" s="581"/>
      <c r="I403" s="581"/>
      <c r="J403" s="581"/>
      <c r="K403" s="581"/>
      <c r="L403" s="581"/>
      <c r="M403" s="581"/>
      <c r="N403" s="581"/>
      <c r="O403" s="581"/>
      <c r="P403" s="581"/>
      <c r="Q403" s="581"/>
      <c r="R403" s="581"/>
      <c r="S403" s="581"/>
      <c r="T403" s="581"/>
      <c r="U403" s="581"/>
      <c r="V403" s="581"/>
      <c r="W403" s="581"/>
      <c r="X403" s="581"/>
      <c r="Y403" s="581"/>
      <c r="Z403" s="581"/>
    </row>
    <row r="404" spans="1:26" ht="15.75" customHeight="1" x14ac:dyDescent="0.3">
      <c r="A404" s="618"/>
      <c r="B404" s="622"/>
      <c r="C404" s="618"/>
      <c r="D404" s="624"/>
      <c r="E404" s="623"/>
      <c r="F404" s="581"/>
      <c r="G404" s="581"/>
      <c r="H404" s="581"/>
      <c r="I404" s="581"/>
      <c r="J404" s="581"/>
      <c r="K404" s="581"/>
      <c r="L404" s="581"/>
      <c r="M404" s="581"/>
      <c r="N404" s="581"/>
      <c r="O404" s="581"/>
      <c r="P404" s="581"/>
      <c r="Q404" s="581"/>
      <c r="R404" s="581"/>
      <c r="S404" s="581"/>
      <c r="T404" s="581"/>
      <c r="U404" s="581"/>
      <c r="V404" s="581"/>
      <c r="W404" s="581"/>
      <c r="X404" s="581"/>
      <c r="Y404" s="581"/>
      <c r="Z404" s="581"/>
    </row>
    <row r="405" spans="1:26" ht="15.75" customHeight="1" x14ac:dyDescent="0.3">
      <c r="A405" s="618"/>
      <c r="B405" s="622"/>
      <c r="C405" s="618"/>
      <c r="D405" s="624"/>
      <c r="E405" s="623"/>
      <c r="F405" s="581"/>
      <c r="G405" s="581"/>
      <c r="H405" s="581"/>
      <c r="I405" s="581"/>
      <c r="J405" s="581"/>
      <c r="K405" s="581"/>
      <c r="L405" s="581"/>
      <c r="M405" s="581"/>
      <c r="N405" s="581"/>
      <c r="O405" s="581"/>
      <c r="P405" s="581"/>
      <c r="Q405" s="581"/>
      <c r="R405" s="581"/>
      <c r="S405" s="581"/>
      <c r="T405" s="581"/>
      <c r="U405" s="581"/>
      <c r="V405" s="581"/>
      <c r="W405" s="581"/>
      <c r="X405" s="581"/>
      <c r="Y405" s="581"/>
      <c r="Z405" s="581"/>
    </row>
    <row r="406" spans="1:26" ht="15.75" customHeight="1" x14ac:dyDescent="0.3">
      <c r="A406" s="618"/>
      <c r="B406" s="622"/>
      <c r="C406" s="618"/>
      <c r="D406" s="624"/>
      <c r="E406" s="623"/>
      <c r="F406" s="581"/>
      <c r="G406" s="581"/>
      <c r="H406" s="581"/>
      <c r="I406" s="581"/>
      <c r="J406" s="581"/>
      <c r="K406" s="581"/>
      <c r="L406" s="581"/>
      <c r="M406" s="581"/>
      <c r="N406" s="581"/>
      <c r="O406" s="581"/>
      <c r="P406" s="581"/>
      <c r="Q406" s="581"/>
      <c r="R406" s="581"/>
      <c r="S406" s="581"/>
      <c r="T406" s="581"/>
      <c r="U406" s="581"/>
      <c r="V406" s="581"/>
      <c r="W406" s="581"/>
      <c r="X406" s="581"/>
      <c r="Y406" s="581"/>
      <c r="Z406" s="581"/>
    </row>
    <row r="407" spans="1:26" ht="15.75" customHeight="1" x14ac:dyDescent="0.3">
      <c r="A407" s="618"/>
      <c r="B407" s="622"/>
      <c r="C407" s="618"/>
      <c r="D407" s="624"/>
      <c r="E407" s="623"/>
      <c r="F407" s="581"/>
      <c r="G407" s="581"/>
      <c r="H407" s="581"/>
      <c r="I407" s="581"/>
      <c r="J407" s="581"/>
      <c r="K407" s="581"/>
      <c r="L407" s="581"/>
      <c r="M407" s="581"/>
      <c r="N407" s="581"/>
      <c r="O407" s="581"/>
      <c r="P407" s="581"/>
      <c r="Q407" s="581"/>
      <c r="R407" s="581"/>
      <c r="S407" s="581"/>
      <c r="T407" s="581"/>
      <c r="U407" s="581"/>
      <c r="V407" s="581"/>
      <c r="W407" s="581"/>
      <c r="X407" s="581"/>
      <c r="Y407" s="581"/>
      <c r="Z407" s="581"/>
    </row>
    <row r="408" spans="1:26" ht="15.75" customHeight="1" x14ac:dyDescent="0.3">
      <c r="A408" s="618"/>
      <c r="B408" s="622"/>
      <c r="C408" s="618"/>
      <c r="D408" s="624"/>
      <c r="E408" s="623"/>
      <c r="F408" s="581"/>
      <c r="G408" s="581"/>
      <c r="H408" s="581"/>
      <c r="I408" s="581"/>
      <c r="J408" s="581"/>
      <c r="K408" s="581"/>
      <c r="L408" s="581"/>
      <c r="M408" s="581"/>
      <c r="N408" s="581"/>
      <c r="O408" s="581"/>
      <c r="P408" s="581"/>
      <c r="Q408" s="581"/>
      <c r="R408" s="581"/>
      <c r="S408" s="581"/>
      <c r="T408" s="581"/>
      <c r="U408" s="581"/>
      <c r="V408" s="581"/>
      <c r="W408" s="581"/>
      <c r="X408" s="581"/>
      <c r="Y408" s="581"/>
      <c r="Z408" s="581"/>
    </row>
    <row r="409" spans="1:26" ht="15.75" customHeight="1" x14ac:dyDescent="0.3">
      <c r="A409" s="618"/>
      <c r="B409" s="622"/>
      <c r="C409" s="618"/>
      <c r="D409" s="624"/>
      <c r="E409" s="623"/>
      <c r="F409" s="581"/>
      <c r="G409" s="581"/>
      <c r="H409" s="581"/>
      <c r="I409" s="581"/>
      <c r="J409" s="581"/>
      <c r="K409" s="581"/>
      <c r="L409" s="581"/>
      <c r="M409" s="581"/>
      <c r="N409" s="581"/>
      <c r="O409" s="581"/>
      <c r="P409" s="581"/>
      <c r="Q409" s="581"/>
      <c r="R409" s="581"/>
      <c r="S409" s="581"/>
      <c r="T409" s="581"/>
      <c r="U409" s="581"/>
      <c r="V409" s="581"/>
      <c r="W409" s="581"/>
      <c r="X409" s="581"/>
      <c r="Y409" s="581"/>
      <c r="Z409" s="581"/>
    </row>
    <row r="410" spans="1:26" ht="15.75" customHeight="1" x14ac:dyDescent="0.3">
      <c r="A410" s="618"/>
      <c r="B410" s="622"/>
      <c r="C410" s="618"/>
      <c r="D410" s="624"/>
      <c r="E410" s="623"/>
      <c r="F410" s="581"/>
      <c r="G410" s="581"/>
      <c r="H410" s="581"/>
      <c r="I410" s="581"/>
      <c r="J410" s="581"/>
      <c r="K410" s="581"/>
      <c r="L410" s="581"/>
      <c r="M410" s="581"/>
      <c r="N410" s="581"/>
      <c r="O410" s="581"/>
      <c r="P410" s="581"/>
      <c r="Q410" s="581"/>
      <c r="R410" s="581"/>
      <c r="S410" s="581"/>
      <c r="T410" s="581"/>
      <c r="U410" s="581"/>
      <c r="V410" s="581"/>
      <c r="W410" s="581"/>
      <c r="X410" s="581"/>
      <c r="Y410" s="581"/>
      <c r="Z410" s="581"/>
    </row>
    <row r="411" spans="1:26" ht="15.75" customHeight="1" x14ac:dyDescent="0.3">
      <c r="A411" s="618"/>
      <c r="B411" s="622"/>
      <c r="C411" s="618"/>
      <c r="D411" s="624"/>
      <c r="E411" s="623"/>
      <c r="F411" s="581"/>
      <c r="G411" s="581"/>
      <c r="H411" s="581"/>
      <c r="I411" s="581"/>
      <c r="J411" s="581"/>
      <c r="K411" s="581"/>
      <c r="L411" s="581"/>
      <c r="M411" s="581"/>
      <c r="N411" s="581"/>
      <c r="O411" s="581"/>
      <c r="P411" s="581"/>
      <c r="Q411" s="581"/>
      <c r="R411" s="581"/>
      <c r="S411" s="581"/>
      <c r="T411" s="581"/>
      <c r="U411" s="581"/>
      <c r="V411" s="581"/>
      <c r="W411" s="581"/>
      <c r="X411" s="581"/>
      <c r="Y411" s="581"/>
      <c r="Z411" s="581"/>
    </row>
    <row r="412" spans="1:26" ht="15.75" customHeight="1" x14ac:dyDescent="0.3">
      <c r="A412" s="618"/>
      <c r="B412" s="622"/>
      <c r="C412" s="618"/>
      <c r="D412" s="624"/>
      <c r="E412" s="623"/>
      <c r="F412" s="581"/>
      <c r="G412" s="581"/>
      <c r="H412" s="581"/>
      <c r="I412" s="581"/>
      <c r="J412" s="581"/>
      <c r="K412" s="581"/>
      <c r="L412" s="581"/>
      <c r="M412" s="581"/>
      <c r="N412" s="581"/>
      <c r="O412" s="581"/>
      <c r="P412" s="581"/>
      <c r="Q412" s="581"/>
      <c r="R412" s="581"/>
      <c r="S412" s="581"/>
      <c r="T412" s="581"/>
      <c r="U412" s="581"/>
      <c r="V412" s="581"/>
      <c r="W412" s="581"/>
      <c r="X412" s="581"/>
      <c r="Y412" s="581"/>
      <c r="Z412" s="581"/>
    </row>
    <row r="413" spans="1:26" ht="15.75" customHeight="1" x14ac:dyDescent="0.3">
      <c r="A413" s="618"/>
      <c r="B413" s="622"/>
      <c r="C413" s="618"/>
      <c r="D413" s="624"/>
      <c r="E413" s="623"/>
      <c r="F413" s="581"/>
      <c r="G413" s="581"/>
      <c r="H413" s="581"/>
      <c r="I413" s="581"/>
      <c r="J413" s="581"/>
      <c r="K413" s="581"/>
      <c r="L413" s="581"/>
      <c r="M413" s="581"/>
      <c r="N413" s="581"/>
      <c r="O413" s="581"/>
      <c r="P413" s="581"/>
      <c r="Q413" s="581"/>
      <c r="R413" s="581"/>
      <c r="S413" s="581"/>
      <c r="T413" s="581"/>
      <c r="U413" s="581"/>
      <c r="V413" s="581"/>
      <c r="W413" s="581"/>
      <c r="X413" s="581"/>
      <c r="Y413" s="581"/>
      <c r="Z413" s="581"/>
    </row>
    <row r="414" spans="1:26" ht="15.75" customHeight="1" x14ac:dyDescent="0.3">
      <c r="A414" s="618"/>
      <c r="B414" s="622"/>
      <c r="C414" s="618"/>
      <c r="D414" s="624"/>
      <c r="E414" s="623"/>
      <c r="F414" s="581"/>
      <c r="G414" s="581"/>
      <c r="H414" s="581"/>
      <c r="I414" s="581"/>
      <c r="J414" s="581"/>
      <c r="K414" s="581"/>
      <c r="L414" s="581"/>
      <c r="M414" s="581"/>
      <c r="N414" s="581"/>
      <c r="O414" s="581"/>
      <c r="P414" s="581"/>
      <c r="Q414" s="581"/>
      <c r="R414" s="581"/>
      <c r="S414" s="581"/>
      <c r="T414" s="581"/>
      <c r="U414" s="581"/>
      <c r="V414" s="581"/>
      <c r="W414" s="581"/>
      <c r="X414" s="581"/>
      <c r="Y414" s="581"/>
      <c r="Z414" s="581"/>
    </row>
    <row r="415" spans="1:26" ht="15.75" customHeight="1" x14ac:dyDescent="0.3">
      <c r="A415" s="618"/>
      <c r="B415" s="622"/>
      <c r="C415" s="618"/>
      <c r="D415" s="624"/>
      <c r="E415" s="623"/>
      <c r="F415" s="581"/>
      <c r="G415" s="581"/>
      <c r="H415" s="581"/>
      <c r="I415" s="581"/>
      <c r="J415" s="581"/>
      <c r="K415" s="581"/>
      <c r="L415" s="581"/>
      <c r="M415" s="581"/>
      <c r="N415" s="581"/>
      <c r="O415" s="581"/>
      <c r="P415" s="581"/>
      <c r="Q415" s="581"/>
      <c r="R415" s="581"/>
      <c r="S415" s="581"/>
      <c r="T415" s="581"/>
      <c r="U415" s="581"/>
      <c r="V415" s="581"/>
      <c r="W415" s="581"/>
      <c r="X415" s="581"/>
      <c r="Y415" s="581"/>
      <c r="Z415" s="581"/>
    </row>
    <row r="416" spans="1:26" ht="15.75" customHeight="1" x14ac:dyDescent="0.3">
      <c r="A416" s="618"/>
      <c r="B416" s="622"/>
      <c r="C416" s="618"/>
      <c r="D416" s="624"/>
      <c r="E416" s="623"/>
      <c r="F416" s="581"/>
      <c r="G416" s="581"/>
      <c r="H416" s="581"/>
      <c r="I416" s="581"/>
      <c r="J416" s="581"/>
      <c r="K416" s="581"/>
      <c r="L416" s="581"/>
      <c r="M416" s="581"/>
      <c r="N416" s="581"/>
      <c r="O416" s="581"/>
      <c r="P416" s="581"/>
      <c r="Q416" s="581"/>
      <c r="R416" s="581"/>
      <c r="S416" s="581"/>
      <c r="T416" s="581"/>
      <c r="U416" s="581"/>
      <c r="V416" s="581"/>
      <c r="W416" s="581"/>
      <c r="X416" s="581"/>
      <c r="Y416" s="581"/>
      <c r="Z416" s="581"/>
    </row>
    <row r="417" spans="1:26" ht="15.75" customHeight="1" x14ac:dyDescent="0.3">
      <c r="A417" s="618"/>
      <c r="B417" s="622"/>
      <c r="C417" s="618"/>
      <c r="D417" s="624"/>
      <c r="E417" s="623"/>
      <c r="F417" s="581"/>
      <c r="G417" s="581"/>
      <c r="H417" s="581"/>
      <c r="I417" s="581"/>
      <c r="J417" s="581"/>
      <c r="K417" s="581"/>
      <c r="L417" s="581"/>
      <c r="M417" s="581"/>
      <c r="N417" s="581"/>
      <c r="O417" s="581"/>
      <c r="P417" s="581"/>
      <c r="Q417" s="581"/>
      <c r="R417" s="581"/>
      <c r="S417" s="581"/>
      <c r="T417" s="581"/>
      <c r="U417" s="581"/>
      <c r="V417" s="581"/>
      <c r="W417" s="581"/>
      <c r="X417" s="581"/>
      <c r="Y417" s="581"/>
      <c r="Z417" s="581"/>
    </row>
    <row r="418" spans="1:26" ht="15.75" customHeight="1" x14ac:dyDescent="0.3">
      <c r="A418" s="618"/>
      <c r="B418" s="622"/>
      <c r="C418" s="618"/>
      <c r="D418" s="624"/>
      <c r="E418" s="623"/>
      <c r="F418" s="581"/>
      <c r="G418" s="581"/>
      <c r="H418" s="581"/>
      <c r="I418" s="581"/>
      <c r="J418" s="581"/>
      <c r="K418" s="581"/>
      <c r="L418" s="581"/>
      <c r="M418" s="581"/>
      <c r="N418" s="581"/>
      <c r="O418" s="581"/>
      <c r="P418" s="581"/>
      <c r="Q418" s="581"/>
      <c r="R418" s="581"/>
      <c r="S418" s="581"/>
      <c r="T418" s="581"/>
      <c r="U418" s="581"/>
      <c r="V418" s="581"/>
      <c r="W418" s="581"/>
      <c r="X418" s="581"/>
      <c r="Y418" s="581"/>
      <c r="Z418" s="581"/>
    </row>
    <row r="419" spans="1:26" ht="15.75" customHeight="1" x14ac:dyDescent="0.3">
      <c r="A419" s="618"/>
      <c r="B419" s="622"/>
      <c r="C419" s="618"/>
      <c r="D419" s="624"/>
      <c r="E419" s="623"/>
      <c r="F419" s="581"/>
      <c r="G419" s="581"/>
      <c r="H419" s="581"/>
      <c r="I419" s="581"/>
      <c r="J419" s="581"/>
      <c r="K419" s="581"/>
      <c r="L419" s="581"/>
      <c r="M419" s="581"/>
      <c r="N419" s="581"/>
      <c r="O419" s="581"/>
      <c r="P419" s="581"/>
      <c r="Q419" s="581"/>
      <c r="R419" s="581"/>
      <c r="S419" s="581"/>
      <c r="T419" s="581"/>
      <c r="U419" s="581"/>
      <c r="V419" s="581"/>
      <c r="W419" s="581"/>
      <c r="X419" s="581"/>
      <c r="Y419" s="581"/>
      <c r="Z419" s="581"/>
    </row>
    <row r="420" spans="1:26" ht="15.75" customHeight="1" x14ac:dyDescent="0.3">
      <c r="A420" s="618"/>
      <c r="B420" s="622"/>
      <c r="C420" s="618"/>
      <c r="D420" s="624"/>
      <c r="E420" s="623"/>
      <c r="F420" s="581"/>
      <c r="G420" s="581"/>
      <c r="H420" s="581"/>
      <c r="I420" s="581"/>
      <c r="J420" s="581"/>
      <c r="K420" s="581"/>
      <c r="L420" s="581"/>
      <c r="M420" s="581"/>
      <c r="N420" s="581"/>
      <c r="O420" s="581"/>
      <c r="P420" s="581"/>
      <c r="Q420" s="581"/>
      <c r="R420" s="581"/>
      <c r="S420" s="581"/>
      <c r="T420" s="581"/>
      <c r="U420" s="581"/>
      <c r="V420" s="581"/>
      <c r="W420" s="581"/>
      <c r="X420" s="581"/>
      <c r="Y420" s="581"/>
      <c r="Z420" s="581"/>
    </row>
    <row r="421" spans="1:26" ht="15.75" customHeight="1" x14ac:dyDescent="0.3">
      <c r="A421" s="618"/>
      <c r="B421" s="622"/>
      <c r="C421" s="618"/>
      <c r="D421" s="624"/>
      <c r="E421" s="623"/>
      <c r="F421" s="581"/>
      <c r="G421" s="581"/>
      <c r="H421" s="581"/>
      <c r="I421" s="581"/>
      <c r="J421" s="581"/>
      <c r="K421" s="581"/>
      <c r="L421" s="581"/>
      <c r="M421" s="581"/>
      <c r="N421" s="581"/>
      <c r="O421" s="581"/>
      <c r="P421" s="581"/>
      <c r="Q421" s="581"/>
      <c r="R421" s="581"/>
      <c r="S421" s="581"/>
      <c r="T421" s="581"/>
      <c r="U421" s="581"/>
      <c r="V421" s="581"/>
      <c r="W421" s="581"/>
      <c r="X421" s="581"/>
      <c r="Y421" s="581"/>
      <c r="Z421" s="581"/>
    </row>
    <row r="422" spans="1:26" ht="15.75" customHeight="1" x14ac:dyDescent="0.3">
      <c r="A422" s="618"/>
      <c r="B422" s="622"/>
      <c r="C422" s="618"/>
      <c r="D422" s="624"/>
      <c r="E422" s="623"/>
      <c r="F422" s="581"/>
      <c r="G422" s="581"/>
      <c r="H422" s="581"/>
      <c r="I422" s="581"/>
      <c r="J422" s="581"/>
      <c r="K422" s="581"/>
      <c r="L422" s="581"/>
      <c r="M422" s="581"/>
      <c r="N422" s="581"/>
      <c r="O422" s="581"/>
      <c r="P422" s="581"/>
      <c r="Q422" s="581"/>
      <c r="R422" s="581"/>
      <c r="S422" s="581"/>
      <c r="T422" s="581"/>
      <c r="U422" s="581"/>
      <c r="V422" s="581"/>
      <c r="W422" s="581"/>
      <c r="X422" s="581"/>
      <c r="Y422" s="581"/>
      <c r="Z422" s="581"/>
    </row>
    <row r="423" spans="1:26" ht="15.75" customHeight="1" x14ac:dyDescent="0.3">
      <c r="A423" s="618"/>
      <c r="B423" s="622"/>
      <c r="C423" s="618"/>
      <c r="D423" s="624"/>
      <c r="E423" s="623"/>
      <c r="F423" s="581"/>
      <c r="G423" s="581"/>
      <c r="H423" s="581"/>
      <c r="I423" s="581"/>
      <c r="J423" s="581"/>
      <c r="K423" s="581"/>
      <c r="L423" s="581"/>
      <c r="M423" s="581"/>
      <c r="N423" s="581"/>
      <c r="O423" s="581"/>
      <c r="P423" s="581"/>
      <c r="Q423" s="581"/>
      <c r="R423" s="581"/>
      <c r="S423" s="581"/>
      <c r="T423" s="581"/>
      <c r="U423" s="581"/>
      <c r="V423" s="581"/>
      <c r="W423" s="581"/>
      <c r="X423" s="581"/>
      <c r="Y423" s="581"/>
      <c r="Z423" s="581"/>
    </row>
    <row r="424" spans="1:26" ht="15.75" customHeight="1" x14ac:dyDescent="0.3">
      <c r="A424" s="618"/>
      <c r="B424" s="622"/>
      <c r="C424" s="618"/>
      <c r="D424" s="624"/>
      <c r="E424" s="623"/>
      <c r="F424" s="581"/>
      <c r="G424" s="581"/>
      <c r="H424" s="581"/>
      <c r="I424" s="581"/>
      <c r="J424" s="581"/>
      <c r="K424" s="581"/>
      <c r="L424" s="581"/>
      <c r="M424" s="581"/>
      <c r="N424" s="581"/>
      <c r="O424" s="581"/>
      <c r="P424" s="581"/>
      <c r="Q424" s="581"/>
      <c r="R424" s="581"/>
      <c r="S424" s="581"/>
      <c r="T424" s="581"/>
      <c r="U424" s="581"/>
      <c r="V424" s="581"/>
      <c r="W424" s="581"/>
      <c r="X424" s="581"/>
      <c r="Y424" s="581"/>
      <c r="Z424" s="581"/>
    </row>
    <row r="425" spans="1:26" ht="15.75" customHeight="1" x14ac:dyDescent="0.3">
      <c r="A425" s="618"/>
      <c r="B425" s="622"/>
      <c r="C425" s="618"/>
      <c r="D425" s="624"/>
      <c r="E425" s="623"/>
      <c r="F425" s="581"/>
      <c r="G425" s="581"/>
      <c r="H425" s="581"/>
      <c r="I425" s="581"/>
      <c r="J425" s="581"/>
      <c r="K425" s="581"/>
      <c r="L425" s="581"/>
      <c r="M425" s="581"/>
      <c r="N425" s="581"/>
      <c r="O425" s="581"/>
      <c r="P425" s="581"/>
      <c r="Q425" s="581"/>
      <c r="R425" s="581"/>
      <c r="S425" s="581"/>
      <c r="T425" s="581"/>
      <c r="U425" s="581"/>
      <c r="V425" s="581"/>
      <c r="W425" s="581"/>
      <c r="X425" s="581"/>
      <c r="Y425" s="581"/>
      <c r="Z425" s="581"/>
    </row>
    <row r="426" spans="1:26" ht="15.75" customHeight="1" x14ac:dyDescent="0.3">
      <c r="A426" s="618"/>
      <c r="B426" s="622"/>
      <c r="C426" s="618"/>
      <c r="D426" s="624"/>
      <c r="E426" s="623"/>
      <c r="F426" s="581"/>
      <c r="G426" s="581"/>
      <c r="H426" s="581"/>
      <c r="I426" s="581"/>
      <c r="J426" s="581"/>
      <c r="K426" s="581"/>
      <c r="L426" s="581"/>
      <c r="M426" s="581"/>
      <c r="N426" s="581"/>
      <c r="O426" s="581"/>
      <c r="P426" s="581"/>
      <c r="Q426" s="581"/>
      <c r="R426" s="581"/>
      <c r="S426" s="581"/>
      <c r="T426" s="581"/>
      <c r="U426" s="581"/>
      <c r="V426" s="581"/>
      <c r="W426" s="581"/>
      <c r="X426" s="581"/>
      <c r="Y426" s="581"/>
      <c r="Z426" s="581"/>
    </row>
    <row r="427" spans="1:26" ht="15.75" customHeight="1" x14ac:dyDescent="0.3">
      <c r="A427" s="618"/>
      <c r="B427" s="622"/>
      <c r="C427" s="618"/>
      <c r="D427" s="624"/>
      <c r="E427" s="623"/>
      <c r="F427" s="581"/>
      <c r="G427" s="581"/>
      <c r="H427" s="581"/>
      <c r="I427" s="581"/>
      <c r="J427" s="581"/>
      <c r="K427" s="581"/>
      <c r="L427" s="581"/>
      <c r="M427" s="581"/>
      <c r="N427" s="581"/>
      <c r="O427" s="581"/>
      <c r="P427" s="581"/>
      <c r="Q427" s="581"/>
      <c r="R427" s="581"/>
      <c r="S427" s="581"/>
      <c r="T427" s="581"/>
      <c r="U427" s="581"/>
      <c r="V427" s="581"/>
      <c r="W427" s="581"/>
      <c r="X427" s="581"/>
      <c r="Y427" s="581"/>
      <c r="Z427" s="581"/>
    </row>
    <row r="428" spans="1:26" ht="15.75" customHeight="1" x14ac:dyDescent="0.3">
      <c r="A428" s="618"/>
      <c r="B428" s="622"/>
      <c r="C428" s="618"/>
      <c r="D428" s="624"/>
      <c r="E428" s="623"/>
      <c r="F428" s="581"/>
      <c r="G428" s="581"/>
      <c r="H428" s="581"/>
      <c r="I428" s="581"/>
      <c r="J428" s="581"/>
      <c r="K428" s="581"/>
      <c r="L428" s="581"/>
      <c r="M428" s="581"/>
      <c r="N428" s="581"/>
      <c r="O428" s="581"/>
      <c r="P428" s="581"/>
      <c r="Q428" s="581"/>
      <c r="R428" s="581"/>
      <c r="S428" s="581"/>
      <c r="T428" s="581"/>
      <c r="U428" s="581"/>
      <c r="V428" s="581"/>
      <c r="W428" s="581"/>
      <c r="X428" s="581"/>
      <c r="Y428" s="581"/>
      <c r="Z428" s="581"/>
    </row>
    <row r="429" spans="1:26" ht="15.75" customHeight="1" x14ac:dyDescent="0.3">
      <c r="A429" s="618"/>
      <c r="B429" s="622"/>
      <c r="C429" s="618"/>
      <c r="D429" s="624"/>
      <c r="E429" s="623"/>
      <c r="F429" s="581"/>
      <c r="G429" s="581"/>
      <c r="H429" s="581"/>
      <c r="I429" s="581"/>
      <c r="J429" s="581"/>
      <c r="K429" s="581"/>
      <c r="L429" s="581"/>
      <c r="M429" s="581"/>
      <c r="N429" s="581"/>
      <c r="O429" s="581"/>
      <c r="P429" s="581"/>
      <c r="Q429" s="581"/>
      <c r="R429" s="581"/>
      <c r="S429" s="581"/>
      <c r="T429" s="581"/>
      <c r="U429" s="581"/>
      <c r="V429" s="581"/>
      <c r="W429" s="581"/>
      <c r="X429" s="581"/>
      <c r="Y429" s="581"/>
      <c r="Z429" s="581"/>
    </row>
    <row r="430" spans="1:26" ht="15.75" customHeight="1" x14ac:dyDescent="0.3">
      <c r="A430" s="618"/>
      <c r="B430" s="622"/>
      <c r="C430" s="618"/>
      <c r="D430" s="624"/>
      <c r="E430" s="623"/>
      <c r="F430" s="581"/>
      <c r="G430" s="581"/>
      <c r="H430" s="581"/>
      <c r="I430" s="581"/>
      <c r="J430" s="581"/>
      <c r="K430" s="581"/>
      <c r="L430" s="581"/>
      <c r="M430" s="581"/>
      <c r="N430" s="581"/>
      <c r="O430" s="581"/>
      <c r="P430" s="581"/>
      <c r="Q430" s="581"/>
      <c r="R430" s="581"/>
      <c r="S430" s="581"/>
      <c r="T430" s="581"/>
      <c r="U430" s="581"/>
      <c r="V430" s="581"/>
      <c r="W430" s="581"/>
      <c r="X430" s="581"/>
      <c r="Y430" s="581"/>
      <c r="Z430" s="581"/>
    </row>
    <row r="431" spans="1:26" ht="15.75" customHeight="1" x14ac:dyDescent="0.3">
      <c r="A431" s="618"/>
      <c r="B431" s="622"/>
      <c r="C431" s="618"/>
      <c r="D431" s="624"/>
      <c r="E431" s="623"/>
      <c r="F431" s="581"/>
      <c r="G431" s="581"/>
      <c r="H431" s="581"/>
      <c r="I431" s="581"/>
      <c r="J431" s="581"/>
      <c r="K431" s="581"/>
      <c r="L431" s="581"/>
      <c r="M431" s="581"/>
      <c r="N431" s="581"/>
      <c r="O431" s="581"/>
      <c r="P431" s="581"/>
      <c r="Q431" s="581"/>
      <c r="R431" s="581"/>
      <c r="S431" s="581"/>
      <c r="T431" s="581"/>
      <c r="U431" s="581"/>
      <c r="V431" s="581"/>
      <c r="W431" s="581"/>
      <c r="X431" s="581"/>
      <c r="Y431" s="581"/>
      <c r="Z431" s="581"/>
    </row>
    <row r="432" spans="1:26" ht="15.75" customHeight="1" x14ac:dyDescent="0.3">
      <c r="A432" s="618"/>
      <c r="B432" s="622"/>
      <c r="C432" s="618"/>
      <c r="D432" s="624"/>
      <c r="E432" s="623"/>
      <c r="F432" s="581"/>
      <c r="G432" s="581"/>
      <c r="H432" s="581"/>
      <c r="I432" s="581"/>
      <c r="J432" s="581"/>
      <c r="K432" s="581"/>
      <c r="L432" s="581"/>
      <c r="M432" s="581"/>
      <c r="N432" s="581"/>
      <c r="O432" s="581"/>
      <c r="P432" s="581"/>
      <c r="Q432" s="581"/>
      <c r="R432" s="581"/>
      <c r="S432" s="581"/>
      <c r="T432" s="581"/>
      <c r="U432" s="581"/>
      <c r="V432" s="581"/>
      <c r="W432" s="581"/>
      <c r="X432" s="581"/>
      <c r="Y432" s="581"/>
      <c r="Z432" s="581"/>
    </row>
    <row r="433" spans="1:26" ht="15.75" customHeight="1" x14ac:dyDescent="0.3">
      <c r="A433" s="618"/>
      <c r="B433" s="622"/>
      <c r="C433" s="618"/>
      <c r="D433" s="624"/>
      <c r="E433" s="623"/>
      <c r="F433" s="581"/>
      <c r="G433" s="581"/>
      <c r="H433" s="581"/>
      <c r="I433" s="581"/>
      <c r="J433" s="581"/>
      <c r="K433" s="581"/>
      <c r="L433" s="581"/>
      <c r="M433" s="581"/>
      <c r="N433" s="581"/>
      <c r="O433" s="581"/>
      <c r="P433" s="581"/>
      <c r="Q433" s="581"/>
      <c r="R433" s="581"/>
      <c r="S433" s="581"/>
      <c r="T433" s="581"/>
      <c r="U433" s="581"/>
      <c r="V433" s="581"/>
      <c r="W433" s="581"/>
      <c r="X433" s="581"/>
      <c r="Y433" s="581"/>
      <c r="Z433" s="581"/>
    </row>
    <row r="434" spans="1:26" ht="15.75" customHeight="1" x14ac:dyDescent="0.3">
      <c r="A434" s="618"/>
      <c r="B434" s="622"/>
      <c r="C434" s="618"/>
      <c r="D434" s="624"/>
      <c r="E434" s="623"/>
      <c r="F434" s="581"/>
      <c r="G434" s="581"/>
      <c r="H434" s="581"/>
      <c r="I434" s="581"/>
      <c r="J434" s="581"/>
      <c r="K434" s="581"/>
      <c r="L434" s="581"/>
      <c r="M434" s="581"/>
      <c r="N434" s="581"/>
      <c r="O434" s="581"/>
      <c r="P434" s="581"/>
      <c r="Q434" s="581"/>
      <c r="R434" s="581"/>
      <c r="S434" s="581"/>
      <c r="T434" s="581"/>
      <c r="U434" s="581"/>
      <c r="V434" s="581"/>
      <c r="W434" s="581"/>
      <c r="X434" s="581"/>
      <c r="Y434" s="581"/>
      <c r="Z434" s="581"/>
    </row>
    <row r="435" spans="1:26" ht="15.75" customHeight="1" x14ac:dyDescent="0.3">
      <c r="A435" s="618"/>
      <c r="B435" s="622"/>
      <c r="C435" s="618"/>
      <c r="D435" s="624"/>
      <c r="E435" s="623"/>
      <c r="F435" s="581"/>
      <c r="G435" s="581"/>
      <c r="H435" s="581"/>
      <c r="I435" s="581"/>
      <c r="J435" s="581"/>
      <c r="K435" s="581"/>
      <c r="L435" s="581"/>
      <c r="M435" s="581"/>
      <c r="N435" s="581"/>
      <c r="O435" s="581"/>
      <c r="P435" s="581"/>
      <c r="Q435" s="581"/>
      <c r="R435" s="581"/>
      <c r="S435" s="581"/>
      <c r="T435" s="581"/>
      <c r="U435" s="581"/>
      <c r="V435" s="581"/>
      <c r="W435" s="581"/>
      <c r="X435" s="581"/>
      <c r="Y435" s="581"/>
      <c r="Z435" s="581"/>
    </row>
    <row r="436" spans="1:26" ht="15.75" customHeight="1" x14ac:dyDescent="0.3">
      <c r="A436" s="618"/>
      <c r="B436" s="622"/>
      <c r="C436" s="618"/>
      <c r="D436" s="624"/>
      <c r="E436" s="623"/>
      <c r="F436" s="581"/>
      <c r="G436" s="581"/>
      <c r="H436" s="581"/>
      <c r="I436" s="581"/>
      <c r="J436" s="581"/>
      <c r="K436" s="581"/>
      <c r="L436" s="581"/>
      <c r="M436" s="581"/>
      <c r="N436" s="581"/>
      <c r="O436" s="581"/>
      <c r="P436" s="581"/>
      <c r="Q436" s="581"/>
      <c r="R436" s="581"/>
      <c r="S436" s="581"/>
      <c r="T436" s="581"/>
      <c r="U436" s="581"/>
      <c r="V436" s="581"/>
      <c r="W436" s="581"/>
      <c r="X436" s="581"/>
      <c r="Y436" s="581"/>
      <c r="Z436" s="581"/>
    </row>
    <row r="437" spans="1:26" ht="15.75" customHeight="1" x14ac:dyDescent="0.3">
      <c r="A437" s="618"/>
      <c r="B437" s="622"/>
      <c r="C437" s="618"/>
      <c r="D437" s="624"/>
      <c r="E437" s="623"/>
      <c r="F437" s="581"/>
      <c r="G437" s="581"/>
      <c r="H437" s="581"/>
      <c r="I437" s="581"/>
      <c r="J437" s="581"/>
      <c r="K437" s="581"/>
      <c r="L437" s="581"/>
      <c r="M437" s="581"/>
      <c r="N437" s="581"/>
      <c r="O437" s="581"/>
      <c r="P437" s="581"/>
      <c r="Q437" s="581"/>
      <c r="R437" s="581"/>
      <c r="S437" s="581"/>
      <c r="T437" s="581"/>
      <c r="U437" s="581"/>
      <c r="V437" s="581"/>
      <c r="W437" s="581"/>
      <c r="X437" s="581"/>
      <c r="Y437" s="581"/>
      <c r="Z437" s="581"/>
    </row>
    <row r="438" spans="1:26" ht="15.75" customHeight="1" x14ac:dyDescent="0.3">
      <c r="A438" s="618"/>
      <c r="B438" s="622"/>
      <c r="C438" s="618"/>
      <c r="D438" s="624"/>
      <c r="E438" s="623"/>
      <c r="F438" s="581"/>
      <c r="G438" s="581"/>
      <c r="H438" s="581"/>
      <c r="I438" s="581"/>
      <c r="J438" s="581"/>
      <c r="K438" s="581"/>
      <c r="L438" s="581"/>
      <c r="M438" s="581"/>
      <c r="N438" s="581"/>
      <c r="O438" s="581"/>
      <c r="P438" s="581"/>
      <c r="Q438" s="581"/>
      <c r="R438" s="581"/>
      <c r="S438" s="581"/>
      <c r="T438" s="581"/>
      <c r="U438" s="581"/>
      <c r="V438" s="581"/>
      <c r="W438" s="581"/>
      <c r="X438" s="581"/>
      <c r="Y438" s="581"/>
      <c r="Z438" s="581"/>
    </row>
    <row r="439" spans="1:26" ht="15.75" customHeight="1" x14ac:dyDescent="0.3">
      <c r="A439" s="618"/>
      <c r="B439" s="622"/>
      <c r="C439" s="618"/>
      <c r="D439" s="624"/>
      <c r="E439" s="623"/>
      <c r="F439" s="581"/>
      <c r="G439" s="581"/>
      <c r="H439" s="581"/>
      <c r="I439" s="581"/>
      <c r="J439" s="581"/>
      <c r="K439" s="581"/>
      <c r="L439" s="581"/>
      <c r="M439" s="581"/>
      <c r="N439" s="581"/>
      <c r="O439" s="581"/>
      <c r="P439" s="581"/>
      <c r="Q439" s="581"/>
      <c r="R439" s="581"/>
      <c r="S439" s="581"/>
      <c r="T439" s="581"/>
      <c r="U439" s="581"/>
      <c r="V439" s="581"/>
      <c r="W439" s="581"/>
      <c r="X439" s="581"/>
      <c r="Y439" s="581"/>
      <c r="Z439" s="581"/>
    </row>
    <row r="440" spans="1:26" ht="15.75" customHeight="1" x14ac:dyDescent="0.3">
      <c r="A440" s="618"/>
      <c r="B440" s="622"/>
      <c r="C440" s="618"/>
      <c r="D440" s="624"/>
      <c r="E440" s="623"/>
      <c r="F440" s="581"/>
      <c r="G440" s="581"/>
      <c r="H440" s="581"/>
      <c r="I440" s="581"/>
      <c r="J440" s="581"/>
      <c r="K440" s="581"/>
      <c r="L440" s="581"/>
      <c r="M440" s="581"/>
      <c r="N440" s="581"/>
      <c r="O440" s="581"/>
      <c r="P440" s="581"/>
      <c r="Q440" s="581"/>
      <c r="R440" s="581"/>
      <c r="S440" s="581"/>
      <c r="T440" s="581"/>
      <c r="U440" s="581"/>
      <c r="V440" s="581"/>
      <c r="W440" s="581"/>
      <c r="X440" s="581"/>
      <c r="Y440" s="581"/>
      <c r="Z440" s="581"/>
    </row>
    <row r="441" spans="1:26" ht="15.75" customHeight="1" x14ac:dyDescent="0.3">
      <c r="A441" s="618"/>
      <c r="B441" s="622"/>
      <c r="C441" s="618"/>
      <c r="D441" s="624"/>
      <c r="E441" s="623"/>
      <c r="F441" s="581"/>
      <c r="G441" s="581"/>
      <c r="H441" s="581"/>
      <c r="I441" s="581"/>
      <c r="J441" s="581"/>
      <c r="K441" s="581"/>
      <c r="L441" s="581"/>
      <c r="M441" s="581"/>
      <c r="N441" s="581"/>
      <c r="O441" s="581"/>
      <c r="P441" s="581"/>
      <c r="Q441" s="581"/>
      <c r="R441" s="581"/>
      <c r="S441" s="581"/>
      <c r="T441" s="581"/>
      <c r="U441" s="581"/>
      <c r="V441" s="581"/>
      <c r="W441" s="581"/>
      <c r="X441" s="581"/>
      <c r="Y441" s="581"/>
      <c r="Z441" s="581"/>
    </row>
    <row r="442" spans="1:26" ht="15.75" customHeight="1" x14ac:dyDescent="0.3">
      <c r="A442" s="618"/>
      <c r="B442" s="622"/>
      <c r="C442" s="618"/>
      <c r="D442" s="624"/>
      <c r="E442" s="623"/>
      <c r="F442" s="581"/>
      <c r="G442" s="581"/>
      <c r="H442" s="581"/>
      <c r="I442" s="581"/>
      <c r="J442" s="581"/>
      <c r="K442" s="581"/>
      <c r="L442" s="581"/>
      <c r="M442" s="581"/>
      <c r="N442" s="581"/>
      <c r="O442" s="581"/>
      <c r="P442" s="581"/>
      <c r="Q442" s="581"/>
      <c r="R442" s="581"/>
      <c r="S442" s="581"/>
      <c r="T442" s="581"/>
      <c r="U442" s="581"/>
      <c r="V442" s="581"/>
      <c r="W442" s="581"/>
      <c r="X442" s="581"/>
      <c r="Y442" s="581"/>
      <c r="Z442" s="581"/>
    </row>
    <row r="443" spans="1:26" ht="15.75" customHeight="1" x14ac:dyDescent="0.3">
      <c r="A443" s="618"/>
      <c r="B443" s="622"/>
      <c r="C443" s="618"/>
      <c r="D443" s="624"/>
      <c r="E443" s="623"/>
      <c r="F443" s="581"/>
      <c r="G443" s="581"/>
      <c r="H443" s="581"/>
      <c r="I443" s="581"/>
      <c r="J443" s="581"/>
      <c r="K443" s="581"/>
      <c r="L443" s="581"/>
      <c r="M443" s="581"/>
      <c r="N443" s="581"/>
      <c r="O443" s="581"/>
      <c r="P443" s="581"/>
      <c r="Q443" s="581"/>
      <c r="R443" s="581"/>
      <c r="S443" s="581"/>
      <c r="T443" s="581"/>
      <c r="U443" s="581"/>
      <c r="V443" s="581"/>
      <c r="W443" s="581"/>
      <c r="X443" s="581"/>
      <c r="Y443" s="581"/>
      <c r="Z443" s="581"/>
    </row>
    <row r="444" spans="1:26" ht="15.75" customHeight="1" x14ac:dyDescent="0.3">
      <c r="A444" s="618"/>
      <c r="B444" s="622"/>
      <c r="C444" s="618"/>
      <c r="D444" s="624"/>
      <c r="E444" s="623"/>
      <c r="F444" s="581"/>
      <c r="G444" s="581"/>
      <c r="H444" s="581"/>
      <c r="I444" s="581"/>
      <c r="J444" s="581"/>
      <c r="K444" s="581"/>
      <c r="L444" s="581"/>
      <c r="M444" s="581"/>
      <c r="N444" s="581"/>
      <c r="O444" s="581"/>
      <c r="P444" s="581"/>
      <c r="Q444" s="581"/>
      <c r="R444" s="581"/>
      <c r="S444" s="581"/>
      <c r="T444" s="581"/>
      <c r="U444" s="581"/>
      <c r="V444" s="581"/>
      <c r="W444" s="581"/>
      <c r="X444" s="581"/>
      <c r="Y444" s="581"/>
      <c r="Z444" s="581"/>
    </row>
    <row r="445" spans="1:26" ht="15.75" customHeight="1" x14ac:dyDescent="0.3">
      <c r="A445" s="618"/>
      <c r="B445" s="622"/>
      <c r="C445" s="618"/>
      <c r="D445" s="624"/>
      <c r="E445" s="623"/>
      <c r="F445" s="581"/>
      <c r="G445" s="581"/>
      <c r="H445" s="581"/>
      <c r="I445" s="581"/>
      <c r="J445" s="581"/>
      <c r="K445" s="581"/>
      <c r="L445" s="581"/>
      <c r="M445" s="581"/>
      <c r="N445" s="581"/>
      <c r="O445" s="581"/>
      <c r="P445" s="581"/>
      <c r="Q445" s="581"/>
      <c r="R445" s="581"/>
      <c r="S445" s="581"/>
      <c r="T445" s="581"/>
      <c r="U445" s="581"/>
      <c r="V445" s="581"/>
      <c r="W445" s="581"/>
      <c r="X445" s="581"/>
      <c r="Y445" s="581"/>
      <c r="Z445" s="581"/>
    </row>
    <row r="446" spans="1:26" ht="15.75" customHeight="1" x14ac:dyDescent="0.3">
      <c r="A446" s="618"/>
      <c r="B446" s="622"/>
      <c r="C446" s="618"/>
      <c r="D446" s="624"/>
      <c r="E446" s="623"/>
      <c r="F446" s="581"/>
      <c r="G446" s="581"/>
      <c r="H446" s="581"/>
      <c r="I446" s="581"/>
      <c r="J446" s="581"/>
      <c r="K446" s="581"/>
      <c r="L446" s="581"/>
      <c r="M446" s="581"/>
      <c r="N446" s="581"/>
      <c r="O446" s="581"/>
      <c r="P446" s="581"/>
      <c r="Q446" s="581"/>
      <c r="R446" s="581"/>
      <c r="S446" s="581"/>
      <c r="T446" s="581"/>
      <c r="U446" s="581"/>
      <c r="V446" s="581"/>
      <c r="W446" s="581"/>
      <c r="X446" s="581"/>
      <c r="Y446" s="581"/>
      <c r="Z446" s="581"/>
    </row>
    <row r="447" spans="1:26" ht="15.75" customHeight="1" x14ac:dyDescent="0.3">
      <c r="A447" s="618"/>
      <c r="B447" s="622"/>
      <c r="C447" s="618"/>
      <c r="D447" s="624"/>
      <c r="E447" s="623"/>
      <c r="F447" s="581"/>
      <c r="G447" s="581"/>
      <c r="H447" s="581"/>
      <c r="I447" s="581"/>
      <c r="J447" s="581"/>
      <c r="K447" s="581"/>
      <c r="L447" s="581"/>
      <c r="M447" s="581"/>
      <c r="N447" s="581"/>
      <c r="O447" s="581"/>
      <c r="P447" s="581"/>
      <c r="Q447" s="581"/>
      <c r="R447" s="581"/>
      <c r="S447" s="581"/>
      <c r="T447" s="581"/>
      <c r="U447" s="581"/>
      <c r="V447" s="581"/>
      <c r="W447" s="581"/>
      <c r="X447" s="581"/>
      <c r="Y447" s="581"/>
      <c r="Z447" s="581"/>
    </row>
    <row r="448" spans="1:26" ht="15.75" customHeight="1" x14ac:dyDescent="0.3">
      <c r="A448" s="618"/>
      <c r="B448" s="622"/>
      <c r="C448" s="618"/>
      <c r="D448" s="624"/>
      <c r="E448" s="623"/>
      <c r="F448" s="581"/>
      <c r="G448" s="581"/>
      <c r="H448" s="581"/>
      <c r="I448" s="581"/>
      <c r="J448" s="581"/>
      <c r="K448" s="581"/>
      <c r="L448" s="581"/>
      <c r="M448" s="581"/>
      <c r="N448" s="581"/>
      <c r="O448" s="581"/>
      <c r="P448" s="581"/>
      <c r="Q448" s="581"/>
      <c r="R448" s="581"/>
      <c r="S448" s="581"/>
      <c r="T448" s="581"/>
      <c r="U448" s="581"/>
      <c r="V448" s="581"/>
      <c r="W448" s="581"/>
      <c r="X448" s="581"/>
      <c r="Y448" s="581"/>
      <c r="Z448" s="581"/>
    </row>
    <row r="449" spans="1:26" ht="15.75" customHeight="1" x14ac:dyDescent="0.3">
      <c r="A449" s="618"/>
      <c r="B449" s="622"/>
      <c r="C449" s="618"/>
      <c r="D449" s="624"/>
      <c r="E449" s="623"/>
      <c r="F449" s="581"/>
      <c r="G449" s="581"/>
      <c r="H449" s="581"/>
      <c r="I449" s="581"/>
      <c r="J449" s="581"/>
      <c r="K449" s="581"/>
      <c r="L449" s="581"/>
      <c r="M449" s="581"/>
      <c r="N449" s="581"/>
      <c r="O449" s="581"/>
      <c r="P449" s="581"/>
      <c r="Q449" s="581"/>
      <c r="R449" s="581"/>
      <c r="S449" s="581"/>
      <c r="T449" s="581"/>
      <c r="U449" s="581"/>
      <c r="V449" s="581"/>
      <c r="W449" s="581"/>
      <c r="X449" s="581"/>
      <c r="Y449" s="581"/>
      <c r="Z449" s="581"/>
    </row>
    <row r="450" spans="1:26" ht="15.75" customHeight="1" x14ac:dyDescent="0.3">
      <c r="A450" s="618"/>
      <c r="B450" s="622"/>
      <c r="C450" s="618"/>
      <c r="D450" s="624"/>
      <c r="E450" s="623"/>
      <c r="F450" s="581"/>
      <c r="G450" s="581"/>
      <c r="H450" s="581"/>
      <c r="I450" s="581"/>
      <c r="J450" s="581"/>
      <c r="K450" s="581"/>
      <c r="L450" s="581"/>
      <c r="M450" s="581"/>
      <c r="N450" s="581"/>
      <c r="O450" s="581"/>
      <c r="P450" s="581"/>
      <c r="Q450" s="581"/>
      <c r="R450" s="581"/>
      <c r="S450" s="581"/>
      <c r="T450" s="581"/>
      <c r="U450" s="581"/>
      <c r="V450" s="581"/>
      <c r="W450" s="581"/>
      <c r="X450" s="581"/>
      <c r="Y450" s="581"/>
      <c r="Z450" s="581"/>
    </row>
    <row r="451" spans="1:26" ht="15.75" customHeight="1" x14ac:dyDescent="0.3">
      <c r="A451" s="618"/>
      <c r="B451" s="622"/>
      <c r="C451" s="618"/>
      <c r="D451" s="624"/>
      <c r="E451" s="623"/>
      <c r="F451" s="581"/>
      <c r="G451" s="581"/>
      <c r="H451" s="581"/>
      <c r="I451" s="581"/>
      <c r="J451" s="581"/>
      <c r="K451" s="581"/>
      <c r="L451" s="581"/>
      <c r="M451" s="581"/>
      <c r="N451" s="581"/>
      <c r="O451" s="581"/>
      <c r="P451" s="581"/>
      <c r="Q451" s="581"/>
      <c r="R451" s="581"/>
      <c r="S451" s="581"/>
      <c r="T451" s="581"/>
      <c r="U451" s="581"/>
      <c r="V451" s="581"/>
      <c r="W451" s="581"/>
      <c r="X451" s="581"/>
      <c r="Y451" s="581"/>
      <c r="Z451" s="581"/>
    </row>
    <row r="452" spans="1:26" ht="15.75" customHeight="1" x14ac:dyDescent="0.3">
      <c r="A452" s="618"/>
      <c r="B452" s="622"/>
      <c r="C452" s="618"/>
      <c r="D452" s="624"/>
      <c r="E452" s="623"/>
      <c r="F452" s="581"/>
      <c r="G452" s="581"/>
      <c r="H452" s="581"/>
      <c r="I452" s="581"/>
      <c r="J452" s="581"/>
      <c r="K452" s="581"/>
      <c r="L452" s="581"/>
      <c r="M452" s="581"/>
      <c r="N452" s="581"/>
      <c r="O452" s="581"/>
      <c r="P452" s="581"/>
      <c r="Q452" s="581"/>
      <c r="R452" s="581"/>
      <c r="S452" s="581"/>
      <c r="T452" s="581"/>
      <c r="U452" s="581"/>
      <c r="V452" s="581"/>
      <c r="W452" s="581"/>
      <c r="X452" s="581"/>
      <c r="Y452" s="581"/>
      <c r="Z452" s="581"/>
    </row>
    <row r="453" spans="1:26" ht="15.75" customHeight="1" x14ac:dyDescent="0.3">
      <c r="A453" s="618"/>
      <c r="B453" s="622"/>
      <c r="C453" s="618"/>
      <c r="D453" s="624"/>
      <c r="E453" s="623"/>
      <c r="F453" s="581"/>
      <c r="G453" s="581"/>
      <c r="H453" s="581"/>
      <c r="I453" s="581"/>
      <c r="J453" s="581"/>
      <c r="K453" s="581"/>
      <c r="L453" s="581"/>
      <c r="M453" s="581"/>
      <c r="N453" s="581"/>
      <c r="O453" s="581"/>
      <c r="P453" s="581"/>
      <c r="Q453" s="581"/>
      <c r="R453" s="581"/>
      <c r="S453" s="581"/>
      <c r="T453" s="581"/>
      <c r="U453" s="581"/>
      <c r="V453" s="581"/>
      <c r="W453" s="581"/>
      <c r="X453" s="581"/>
      <c r="Y453" s="581"/>
      <c r="Z453" s="581"/>
    </row>
    <row r="454" spans="1:26" ht="15.75" customHeight="1" x14ac:dyDescent="0.3">
      <c r="A454" s="618"/>
      <c r="B454" s="622"/>
      <c r="C454" s="618"/>
      <c r="D454" s="624"/>
      <c r="E454" s="623"/>
      <c r="F454" s="581"/>
      <c r="G454" s="581"/>
      <c r="H454" s="581"/>
      <c r="I454" s="581"/>
      <c r="J454" s="581"/>
      <c r="K454" s="581"/>
      <c r="L454" s="581"/>
      <c r="M454" s="581"/>
      <c r="N454" s="581"/>
      <c r="O454" s="581"/>
      <c r="P454" s="581"/>
      <c r="Q454" s="581"/>
      <c r="R454" s="581"/>
      <c r="S454" s="581"/>
      <c r="T454" s="581"/>
      <c r="U454" s="581"/>
      <c r="V454" s="581"/>
      <c r="W454" s="581"/>
      <c r="X454" s="581"/>
      <c r="Y454" s="581"/>
      <c r="Z454" s="581"/>
    </row>
    <row r="455" spans="1:26" ht="15.75" customHeight="1" x14ac:dyDescent="0.3">
      <c r="A455" s="618"/>
      <c r="B455" s="622"/>
      <c r="C455" s="618"/>
      <c r="D455" s="624"/>
      <c r="E455" s="623"/>
      <c r="F455" s="581"/>
      <c r="G455" s="581"/>
      <c r="H455" s="581"/>
      <c r="I455" s="581"/>
      <c r="J455" s="581"/>
      <c r="K455" s="581"/>
      <c r="L455" s="581"/>
      <c r="M455" s="581"/>
      <c r="N455" s="581"/>
      <c r="O455" s="581"/>
      <c r="P455" s="581"/>
      <c r="Q455" s="581"/>
      <c r="R455" s="581"/>
      <c r="S455" s="581"/>
      <c r="T455" s="581"/>
      <c r="U455" s="581"/>
      <c r="V455" s="581"/>
      <c r="W455" s="581"/>
      <c r="X455" s="581"/>
      <c r="Y455" s="581"/>
      <c r="Z455" s="581"/>
    </row>
    <row r="456" spans="1:26" ht="15.75" customHeight="1" x14ac:dyDescent="0.3">
      <c r="A456" s="618"/>
      <c r="B456" s="622"/>
      <c r="C456" s="618"/>
      <c r="D456" s="624"/>
      <c r="E456" s="623"/>
      <c r="F456" s="581"/>
      <c r="G456" s="581"/>
      <c r="H456" s="581"/>
      <c r="I456" s="581"/>
      <c r="J456" s="581"/>
      <c r="K456" s="581"/>
      <c r="L456" s="581"/>
      <c r="M456" s="581"/>
      <c r="N456" s="581"/>
      <c r="O456" s="581"/>
      <c r="P456" s="581"/>
      <c r="Q456" s="581"/>
      <c r="R456" s="581"/>
      <c r="S456" s="581"/>
      <c r="T456" s="581"/>
      <c r="U456" s="581"/>
      <c r="V456" s="581"/>
      <c r="W456" s="581"/>
      <c r="X456" s="581"/>
      <c r="Y456" s="581"/>
      <c r="Z456" s="581"/>
    </row>
    <row r="457" spans="1:26" ht="15.75" customHeight="1" x14ac:dyDescent="0.3">
      <c r="A457" s="618"/>
      <c r="B457" s="622"/>
      <c r="C457" s="618"/>
      <c r="D457" s="624"/>
      <c r="E457" s="623"/>
      <c r="F457" s="581"/>
      <c r="G457" s="581"/>
      <c r="H457" s="581"/>
      <c r="I457" s="581"/>
      <c r="J457" s="581"/>
      <c r="K457" s="581"/>
      <c r="L457" s="581"/>
      <c r="M457" s="581"/>
      <c r="N457" s="581"/>
      <c r="O457" s="581"/>
      <c r="P457" s="581"/>
      <c r="Q457" s="581"/>
      <c r="R457" s="581"/>
      <c r="S457" s="581"/>
      <c r="T457" s="581"/>
      <c r="U457" s="581"/>
      <c r="V457" s="581"/>
      <c r="W457" s="581"/>
      <c r="X457" s="581"/>
      <c r="Y457" s="581"/>
      <c r="Z457" s="581"/>
    </row>
    <row r="458" spans="1:26" ht="15.75" customHeight="1" x14ac:dyDescent="0.3">
      <c r="A458" s="618"/>
      <c r="B458" s="622"/>
      <c r="C458" s="618"/>
      <c r="D458" s="624"/>
      <c r="E458" s="623"/>
      <c r="F458" s="581"/>
      <c r="G458" s="581"/>
      <c r="H458" s="581"/>
      <c r="I458" s="581"/>
      <c r="J458" s="581"/>
      <c r="K458" s="581"/>
      <c r="L458" s="581"/>
      <c r="M458" s="581"/>
      <c r="N458" s="581"/>
      <c r="O458" s="581"/>
      <c r="P458" s="581"/>
      <c r="Q458" s="581"/>
      <c r="R458" s="581"/>
      <c r="S458" s="581"/>
      <c r="T458" s="581"/>
      <c r="U458" s="581"/>
      <c r="V458" s="581"/>
      <c r="W458" s="581"/>
      <c r="X458" s="581"/>
      <c r="Y458" s="581"/>
      <c r="Z458" s="581"/>
    </row>
    <row r="459" spans="1:26" ht="15.75" customHeight="1" x14ac:dyDescent="0.3">
      <c r="A459" s="618"/>
      <c r="B459" s="622"/>
      <c r="C459" s="618"/>
      <c r="D459" s="624"/>
      <c r="E459" s="623"/>
      <c r="F459" s="581"/>
      <c r="G459" s="581"/>
      <c r="H459" s="581"/>
      <c r="I459" s="581"/>
      <c r="J459" s="581"/>
      <c r="K459" s="581"/>
      <c r="L459" s="581"/>
      <c r="M459" s="581"/>
      <c r="N459" s="581"/>
      <c r="O459" s="581"/>
      <c r="P459" s="581"/>
      <c r="Q459" s="581"/>
      <c r="R459" s="581"/>
      <c r="S459" s="581"/>
      <c r="T459" s="581"/>
      <c r="U459" s="581"/>
      <c r="V459" s="581"/>
      <c r="W459" s="581"/>
      <c r="X459" s="581"/>
      <c r="Y459" s="581"/>
      <c r="Z459" s="581"/>
    </row>
    <row r="460" spans="1:26" ht="15.75" customHeight="1" x14ac:dyDescent="0.3">
      <c r="A460" s="618"/>
      <c r="B460" s="622"/>
      <c r="C460" s="618"/>
      <c r="D460" s="624"/>
      <c r="E460" s="623"/>
      <c r="F460" s="581"/>
      <c r="G460" s="581"/>
      <c r="H460" s="581"/>
      <c r="I460" s="581"/>
      <c r="J460" s="581"/>
      <c r="K460" s="581"/>
      <c r="L460" s="581"/>
      <c r="M460" s="581"/>
      <c r="N460" s="581"/>
      <c r="O460" s="581"/>
      <c r="P460" s="581"/>
      <c r="Q460" s="581"/>
      <c r="R460" s="581"/>
      <c r="S460" s="581"/>
      <c r="T460" s="581"/>
      <c r="U460" s="581"/>
      <c r="V460" s="581"/>
      <c r="W460" s="581"/>
      <c r="X460" s="581"/>
      <c r="Y460" s="581"/>
      <c r="Z460" s="581"/>
    </row>
    <row r="461" spans="1:26" ht="15.75" customHeight="1" x14ac:dyDescent="0.3">
      <c r="A461" s="618"/>
      <c r="B461" s="622"/>
      <c r="C461" s="618"/>
      <c r="D461" s="624"/>
      <c r="E461" s="623"/>
      <c r="F461" s="581"/>
      <c r="G461" s="581"/>
      <c r="H461" s="581"/>
      <c r="I461" s="581"/>
      <c r="J461" s="581"/>
      <c r="K461" s="581"/>
      <c r="L461" s="581"/>
      <c r="M461" s="581"/>
      <c r="N461" s="581"/>
      <c r="O461" s="581"/>
      <c r="P461" s="581"/>
      <c r="Q461" s="581"/>
      <c r="R461" s="581"/>
      <c r="S461" s="581"/>
      <c r="T461" s="581"/>
      <c r="U461" s="581"/>
      <c r="V461" s="581"/>
      <c r="W461" s="581"/>
      <c r="X461" s="581"/>
      <c r="Y461" s="581"/>
      <c r="Z461" s="581"/>
    </row>
    <row r="462" spans="1:26" ht="15.75" customHeight="1" x14ac:dyDescent="0.3">
      <c r="A462" s="618"/>
      <c r="B462" s="622"/>
      <c r="C462" s="618"/>
      <c r="D462" s="624"/>
      <c r="E462" s="623"/>
      <c r="F462" s="581"/>
      <c r="G462" s="581"/>
      <c r="H462" s="581"/>
      <c r="I462" s="581"/>
      <c r="J462" s="581"/>
      <c r="K462" s="581"/>
      <c r="L462" s="581"/>
      <c r="M462" s="581"/>
      <c r="N462" s="581"/>
      <c r="O462" s="581"/>
      <c r="P462" s="581"/>
      <c r="Q462" s="581"/>
      <c r="R462" s="581"/>
      <c r="S462" s="581"/>
      <c r="T462" s="581"/>
      <c r="U462" s="581"/>
      <c r="V462" s="581"/>
      <c r="W462" s="581"/>
      <c r="X462" s="581"/>
      <c r="Y462" s="581"/>
      <c r="Z462" s="581"/>
    </row>
    <row r="463" spans="1:26" ht="15.75" customHeight="1" x14ac:dyDescent="0.3">
      <c r="A463" s="618"/>
      <c r="B463" s="622"/>
      <c r="C463" s="618"/>
      <c r="D463" s="624"/>
      <c r="E463" s="623"/>
      <c r="F463" s="581"/>
      <c r="G463" s="581"/>
      <c r="H463" s="581"/>
      <c r="I463" s="581"/>
      <c r="J463" s="581"/>
      <c r="K463" s="581"/>
      <c r="L463" s="581"/>
      <c r="M463" s="581"/>
      <c r="N463" s="581"/>
      <c r="O463" s="581"/>
      <c r="P463" s="581"/>
      <c r="Q463" s="581"/>
      <c r="R463" s="581"/>
      <c r="S463" s="581"/>
      <c r="T463" s="581"/>
      <c r="U463" s="581"/>
      <c r="V463" s="581"/>
      <c r="W463" s="581"/>
      <c r="X463" s="581"/>
      <c r="Y463" s="581"/>
      <c r="Z463" s="581"/>
    </row>
    <row r="464" spans="1:26" ht="15.75" customHeight="1" x14ac:dyDescent="0.3">
      <c r="A464" s="618"/>
      <c r="B464" s="622"/>
      <c r="C464" s="618"/>
      <c r="D464" s="624"/>
      <c r="E464" s="623"/>
      <c r="F464" s="581"/>
      <c r="G464" s="581"/>
      <c r="H464" s="581"/>
      <c r="I464" s="581"/>
      <c r="J464" s="581"/>
      <c r="K464" s="581"/>
      <c r="L464" s="581"/>
      <c r="M464" s="581"/>
      <c r="N464" s="581"/>
      <c r="O464" s="581"/>
      <c r="P464" s="581"/>
      <c r="Q464" s="581"/>
      <c r="R464" s="581"/>
      <c r="S464" s="581"/>
      <c r="T464" s="581"/>
      <c r="U464" s="581"/>
      <c r="V464" s="581"/>
      <c r="W464" s="581"/>
      <c r="X464" s="581"/>
      <c r="Y464" s="581"/>
      <c r="Z464" s="581"/>
    </row>
    <row r="465" spans="1:26" ht="15.75" customHeight="1" x14ac:dyDescent="0.3">
      <c r="A465" s="618"/>
      <c r="B465" s="622"/>
      <c r="C465" s="618"/>
      <c r="D465" s="624"/>
      <c r="E465" s="623"/>
      <c r="F465" s="581"/>
      <c r="G465" s="581"/>
      <c r="H465" s="581"/>
      <c r="I465" s="581"/>
      <c r="J465" s="581"/>
      <c r="K465" s="581"/>
      <c r="L465" s="581"/>
      <c r="M465" s="581"/>
      <c r="N465" s="581"/>
      <c r="O465" s="581"/>
      <c r="P465" s="581"/>
      <c r="Q465" s="581"/>
      <c r="R465" s="581"/>
      <c r="S465" s="581"/>
      <c r="T465" s="581"/>
      <c r="U465" s="581"/>
      <c r="V465" s="581"/>
      <c r="W465" s="581"/>
      <c r="X465" s="581"/>
      <c r="Y465" s="581"/>
      <c r="Z465" s="581"/>
    </row>
    <row r="466" spans="1:26" ht="15.75" customHeight="1" x14ac:dyDescent="0.3">
      <c r="A466" s="618"/>
      <c r="B466" s="622"/>
      <c r="C466" s="618"/>
      <c r="D466" s="624"/>
      <c r="E466" s="623"/>
      <c r="F466" s="581"/>
      <c r="G466" s="581"/>
      <c r="H466" s="581"/>
      <c r="I466" s="581"/>
      <c r="J466" s="581"/>
      <c r="K466" s="581"/>
      <c r="L466" s="581"/>
      <c r="M466" s="581"/>
      <c r="N466" s="581"/>
      <c r="O466" s="581"/>
      <c r="P466" s="581"/>
      <c r="Q466" s="581"/>
      <c r="R466" s="581"/>
      <c r="S466" s="581"/>
      <c r="T466" s="581"/>
      <c r="U466" s="581"/>
      <c r="V466" s="581"/>
      <c r="W466" s="581"/>
      <c r="X466" s="581"/>
      <c r="Y466" s="581"/>
      <c r="Z466" s="581"/>
    </row>
    <row r="467" spans="1:26" ht="15.75" customHeight="1" x14ac:dyDescent="0.3">
      <c r="A467" s="618"/>
      <c r="B467" s="622"/>
      <c r="C467" s="618"/>
      <c r="D467" s="624"/>
      <c r="E467" s="623"/>
      <c r="F467" s="581"/>
      <c r="G467" s="581"/>
      <c r="H467" s="581"/>
      <c r="I467" s="581"/>
      <c r="J467" s="581"/>
      <c r="K467" s="581"/>
      <c r="L467" s="581"/>
      <c r="M467" s="581"/>
      <c r="N467" s="581"/>
      <c r="O467" s="581"/>
      <c r="P467" s="581"/>
      <c r="Q467" s="581"/>
      <c r="R467" s="581"/>
      <c r="S467" s="581"/>
      <c r="T467" s="581"/>
      <c r="U467" s="581"/>
      <c r="V467" s="581"/>
      <c r="W467" s="581"/>
      <c r="X467" s="581"/>
      <c r="Y467" s="581"/>
      <c r="Z467" s="581"/>
    </row>
    <row r="468" spans="1:26" ht="15.75" customHeight="1" x14ac:dyDescent="0.3">
      <c r="A468" s="618"/>
      <c r="B468" s="622"/>
      <c r="C468" s="618"/>
      <c r="D468" s="624"/>
      <c r="E468" s="623"/>
      <c r="F468" s="581"/>
      <c r="G468" s="581"/>
      <c r="H468" s="581"/>
      <c r="I468" s="581"/>
      <c r="J468" s="581"/>
      <c r="K468" s="581"/>
      <c r="L468" s="581"/>
      <c r="M468" s="581"/>
      <c r="N468" s="581"/>
      <c r="O468" s="581"/>
      <c r="P468" s="581"/>
      <c r="Q468" s="581"/>
      <c r="R468" s="581"/>
      <c r="S468" s="581"/>
      <c r="T468" s="581"/>
      <c r="U468" s="581"/>
      <c r="V468" s="581"/>
      <c r="W468" s="581"/>
      <c r="X468" s="581"/>
      <c r="Y468" s="581"/>
      <c r="Z468" s="581"/>
    </row>
    <row r="469" spans="1:26" ht="15.75" customHeight="1" x14ac:dyDescent="0.3">
      <c r="A469" s="618"/>
      <c r="B469" s="622"/>
      <c r="C469" s="618"/>
      <c r="D469" s="624"/>
      <c r="E469" s="623"/>
      <c r="F469" s="581"/>
      <c r="G469" s="581"/>
      <c r="H469" s="581"/>
      <c r="I469" s="581"/>
      <c r="J469" s="581"/>
      <c r="K469" s="581"/>
      <c r="L469" s="581"/>
      <c r="M469" s="581"/>
      <c r="N469" s="581"/>
      <c r="O469" s="581"/>
      <c r="P469" s="581"/>
      <c r="Q469" s="581"/>
      <c r="R469" s="581"/>
      <c r="S469" s="581"/>
      <c r="T469" s="581"/>
      <c r="U469" s="581"/>
      <c r="V469" s="581"/>
      <c r="W469" s="581"/>
      <c r="X469" s="581"/>
      <c r="Y469" s="581"/>
      <c r="Z469" s="581"/>
    </row>
    <row r="470" spans="1:26" ht="15.75" customHeight="1" x14ac:dyDescent="0.3">
      <c r="A470" s="618"/>
      <c r="B470" s="622"/>
      <c r="C470" s="618"/>
      <c r="D470" s="624"/>
      <c r="E470" s="623"/>
      <c r="F470" s="581"/>
      <c r="G470" s="581"/>
      <c r="H470" s="581"/>
      <c r="I470" s="581"/>
      <c r="J470" s="581"/>
      <c r="K470" s="581"/>
      <c r="L470" s="581"/>
      <c r="M470" s="581"/>
      <c r="N470" s="581"/>
      <c r="O470" s="581"/>
      <c r="P470" s="581"/>
      <c r="Q470" s="581"/>
      <c r="R470" s="581"/>
      <c r="S470" s="581"/>
      <c r="T470" s="581"/>
      <c r="U470" s="581"/>
      <c r="V470" s="581"/>
      <c r="W470" s="581"/>
      <c r="X470" s="581"/>
      <c r="Y470" s="581"/>
      <c r="Z470" s="581"/>
    </row>
    <row r="471" spans="1:26" ht="15.75" customHeight="1" x14ac:dyDescent="0.3">
      <c r="A471" s="618"/>
      <c r="B471" s="622"/>
      <c r="C471" s="618"/>
      <c r="D471" s="624"/>
      <c r="E471" s="623"/>
      <c r="F471" s="581"/>
      <c r="G471" s="581"/>
      <c r="H471" s="581"/>
      <c r="I471" s="581"/>
      <c r="J471" s="581"/>
      <c r="K471" s="581"/>
      <c r="L471" s="581"/>
      <c r="M471" s="581"/>
      <c r="N471" s="581"/>
      <c r="O471" s="581"/>
      <c r="P471" s="581"/>
      <c r="Q471" s="581"/>
      <c r="R471" s="581"/>
      <c r="S471" s="581"/>
      <c r="T471" s="581"/>
      <c r="U471" s="581"/>
      <c r="V471" s="581"/>
      <c r="W471" s="581"/>
      <c r="X471" s="581"/>
      <c r="Y471" s="581"/>
      <c r="Z471" s="581"/>
    </row>
    <row r="472" spans="1:26" ht="15.75" customHeight="1" x14ac:dyDescent="0.3">
      <c r="A472" s="618"/>
      <c r="B472" s="622"/>
      <c r="C472" s="618"/>
      <c r="D472" s="624"/>
      <c r="E472" s="623"/>
      <c r="F472" s="581"/>
      <c r="G472" s="581"/>
      <c r="H472" s="581"/>
      <c r="I472" s="581"/>
      <c r="J472" s="581"/>
      <c r="K472" s="581"/>
      <c r="L472" s="581"/>
      <c r="M472" s="581"/>
      <c r="N472" s="581"/>
      <c r="O472" s="581"/>
      <c r="P472" s="581"/>
      <c r="Q472" s="581"/>
      <c r="R472" s="581"/>
      <c r="S472" s="581"/>
      <c r="T472" s="581"/>
      <c r="U472" s="581"/>
      <c r="V472" s="581"/>
      <c r="W472" s="581"/>
      <c r="X472" s="581"/>
      <c r="Y472" s="581"/>
      <c r="Z472" s="581"/>
    </row>
    <row r="473" spans="1:26" ht="15.75" customHeight="1" x14ac:dyDescent="0.3">
      <c r="A473" s="618"/>
      <c r="B473" s="622"/>
      <c r="C473" s="618"/>
      <c r="D473" s="624"/>
      <c r="E473" s="623"/>
      <c r="F473" s="581"/>
      <c r="G473" s="581"/>
      <c r="H473" s="581"/>
      <c r="I473" s="581"/>
      <c r="J473" s="581"/>
      <c r="K473" s="581"/>
      <c r="L473" s="581"/>
      <c r="M473" s="581"/>
      <c r="N473" s="581"/>
      <c r="O473" s="581"/>
      <c r="P473" s="581"/>
      <c r="Q473" s="581"/>
      <c r="R473" s="581"/>
      <c r="S473" s="581"/>
      <c r="T473" s="581"/>
      <c r="U473" s="581"/>
      <c r="V473" s="581"/>
      <c r="W473" s="581"/>
      <c r="X473" s="581"/>
      <c r="Y473" s="581"/>
      <c r="Z473" s="581"/>
    </row>
    <row r="474" spans="1:26" ht="15.75" customHeight="1" x14ac:dyDescent="0.3">
      <c r="A474" s="618"/>
      <c r="B474" s="622"/>
      <c r="C474" s="618"/>
      <c r="D474" s="624"/>
      <c r="E474" s="623"/>
      <c r="F474" s="581"/>
      <c r="G474" s="581"/>
      <c r="H474" s="581"/>
      <c r="I474" s="581"/>
      <c r="J474" s="581"/>
      <c r="K474" s="581"/>
      <c r="L474" s="581"/>
      <c r="M474" s="581"/>
      <c r="N474" s="581"/>
      <c r="O474" s="581"/>
      <c r="P474" s="581"/>
      <c r="Q474" s="581"/>
      <c r="R474" s="581"/>
      <c r="S474" s="581"/>
      <c r="T474" s="581"/>
      <c r="U474" s="581"/>
      <c r="V474" s="581"/>
      <c r="W474" s="581"/>
      <c r="X474" s="581"/>
      <c r="Y474" s="581"/>
      <c r="Z474" s="581"/>
    </row>
    <row r="475" spans="1:26" ht="15.75" customHeight="1" x14ac:dyDescent="0.3">
      <c r="A475" s="618"/>
      <c r="B475" s="622"/>
      <c r="C475" s="618"/>
      <c r="D475" s="624"/>
      <c r="E475" s="623"/>
      <c r="F475" s="581"/>
      <c r="G475" s="581"/>
      <c r="H475" s="581"/>
      <c r="I475" s="581"/>
      <c r="J475" s="581"/>
      <c r="K475" s="581"/>
      <c r="L475" s="581"/>
      <c r="M475" s="581"/>
      <c r="N475" s="581"/>
      <c r="O475" s="581"/>
      <c r="P475" s="581"/>
      <c r="Q475" s="581"/>
      <c r="R475" s="581"/>
      <c r="S475" s="581"/>
      <c r="T475" s="581"/>
      <c r="U475" s="581"/>
      <c r="V475" s="581"/>
      <c r="W475" s="581"/>
      <c r="X475" s="581"/>
      <c r="Y475" s="581"/>
      <c r="Z475" s="581"/>
    </row>
    <row r="476" spans="1:26" ht="15.75" customHeight="1" x14ac:dyDescent="0.3">
      <c r="A476" s="618"/>
      <c r="B476" s="622"/>
      <c r="C476" s="618"/>
      <c r="D476" s="624"/>
      <c r="E476" s="623"/>
      <c r="F476" s="581"/>
      <c r="G476" s="581"/>
      <c r="H476" s="581"/>
      <c r="I476" s="581"/>
      <c r="J476" s="581"/>
      <c r="K476" s="581"/>
      <c r="L476" s="581"/>
      <c r="M476" s="581"/>
      <c r="N476" s="581"/>
      <c r="O476" s="581"/>
      <c r="P476" s="581"/>
      <c r="Q476" s="581"/>
      <c r="R476" s="581"/>
      <c r="S476" s="581"/>
      <c r="T476" s="581"/>
      <c r="U476" s="581"/>
      <c r="V476" s="581"/>
      <c r="W476" s="581"/>
      <c r="X476" s="581"/>
      <c r="Y476" s="581"/>
      <c r="Z476" s="581"/>
    </row>
    <row r="477" spans="1:26" ht="15.75" customHeight="1" x14ac:dyDescent="0.3">
      <c r="A477" s="618"/>
      <c r="B477" s="622"/>
      <c r="C477" s="618"/>
      <c r="D477" s="624"/>
      <c r="E477" s="623"/>
      <c r="F477" s="581"/>
      <c r="G477" s="581"/>
      <c r="H477" s="581"/>
      <c r="I477" s="581"/>
      <c r="J477" s="581"/>
      <c r="K477" s="581"/>
      <c r="L477" s="581"/>
      <c r="M477" s="581"/>
      <c r="N477" s="581"/>
      <c r="O477" s="581"/>
      <c r="P477" s="581"/>
      <c r="Q477" s="581"/>
      <c r="R477" s="581"/>
      <c r="S477" s="581"/>
      <c r="T477" s="581"/>
      <c r="U477" s="581"/>
      <c r="V477" s="581"/>
      <c r="W477" s="581"/>
      <c r="X477" s="581"/>
      <c r="Y477" s="581"/>
      <c r="Z477" s="581"/>
    </row>
    <row r="478" spans="1:26" ht="15.75" customHeight="1" x14ac:dyDescent="0.3">
      <c r="A478" s="618"/>
      <c r="B478" s="622"/>
      <c r="C478" s="618"/>
      <c r="D478" s="624"/>
      <c r="E478" s="623"/>
      <c r="F478" s="581"/>
      <c r="G478" s="581"/>
      <c r="H478" s="581"/>
      <c r="I478" s="581"/>
      <c r="J478" s="581"/>
      <c r="K478" s="581"/>
      <c r="L478" s="581"/>
      <c r="M478" s="581"/>
      <c r="N478" s="581"/>
      <c r="O478" s="581"/>
      <c r="P478" s="581"/>
      <c r="Q478" s="581"/>
      <c r="R478" s="581"/>
      <c r="S478" s="581"/>
      <c r="T478" s="581"/>
      <c r="U478" s="581"/>
      <c r="V478" s="581"/>
      <c r="W478" s="581"/>
      <c r="X478" s="581"/>
      <c r="Y478" s="581"/>
      <c r="Z478" s="581"/>
    </row>
    <row r="479" spans="1:26" ht="15.75" customHeight="1" x14ac:dyDescent="0.3">
      <c r="A479" s="618"/>
      <c r="B479" s="622"/>
      <c r="C479" s="618"/>
      <c r="D479" s="624"/>
      <c r="E479" s="623"/>
      <c r="F479" s="581"/>
      <c r="G479" s="581"/>
      <c r="H479" s="581"/>
      <c r="I479" s="581"/>
      <c r="J479" s="581"/>
      <c r="K479" s="581"/>
      <c r="L479" s="581"/>
      <c r="M479" s="581"/>
      <c r="N479" s="581"/>
      <c r="O479" s="581"/>
      <c r="P479" s="581"/>
      <c r="Q479" s="581"/>
      <c r="R479" s="581"/>
      <c r="S479" s="581"/>
      <c r="T479" s="581"/>
      <c r="U479" s="581"/>
      <c r="V479" s="581"/>
      <c r="W479" s="581"/>
      <c r="X479" s="581"/>
      <c r="Y479" s="581"/>
      <c r="Z479" s="581"/>
    </row>
    <row r="480" spans="1:26" ht="15.75" customHeight="1" x14ac:dyDescent="0.3">
      <c r="A480" s="618"/>
      <c r="B480" s="622"/>
      <c r="C480" s="618"/>
      <c r="D480" s="624"/>
      <c r="E480" s="623"/>
      <c r="F480" s="581"/>
      <c r="G480" s="581"/>
      <c r="H480" s="581"/>
      <c r="I480" s="581"/>
      <c r="J480" s="581"/>
      <c r="K480" s="581"/>
      <c r="L480" s="581"/>
      <c r="M480" s="581"/>
      <c r="N480" s="581"/>
      <c r="O480" s="581"/>
      <c r="P480" s="581"/>
      <c r="Q480" s="581"/>
      <c r="R480" s="581"/>
      <c r="S480" s="581"/>
      <c r="T480" s="581"/>
      <c r="U480" s="581"/>
      <c r="V480" s="581"/>
      <c r="W480" s="581"/>
      <c r="X480" s="581"/>
      <c r="Y480" s="581"/>
      <c r="Z480" s="581"/>
    </row>
    <row r="481" spans="1:26" ht="15.75" customHeight="1" x14ac:dyDescent="0.3">
      <c r="A481" s="618"/>
      <c r="B481" s="622"/>
      <c r="C481" s="618"/>
      <c r="D481" s="624"/>
      <c r="E481" s="623"/>
      <c r="F481" s="581"/>
      <c r="G481" s="581"/>
      <c r="H481" s="581"/>
      <c r="I481" s="581"/>
      <c r="J481" s="581"/>
      <c r="K481" s="581"/>
      <c r="L481" s="581"/>
      <c r="M481" s="581"/>
      <c r="N481" s="581"/>
      <c r="O481" s="581"/>
      <c r="P481" s="581"/>
      <c r="Q481" s="581"/>
      <c r="R481" s="581"/>
      <c r="S481" s="581"/>
      <c r="T481" s="581"/>
      <c r="U481" s="581"/>
      <c r="V481" s="581"/>
      <c r="W481" s="581"/>
      <c r="X481" s="581"/>
      <c r="Y481" s="581"/>
      <c r="Z481" s="581"/>
    </row>
    <row r="482" spans="1:26" ht="15.75" customHeight="1" x14ac:dyDescent="0.3">
      <c r="A482" s="618"/>
      <c r="B482" s="622"/>
      <c r="C482" s="618"/>
      <c r="D482" s="624"/>
      <c r="E482" s="623"/>
      <c r="F482" s="581"/>
      <c r="G482" s="581"/>
      <c r="H482" s="581"/>
      <c r="I482" s="581"/>
      <c r="J482" s="581"/>
      <c r="K482" s="581"/>
      <c r="L482" s="581"/>
      <c r="M482" s="581"/>
      <c r="N482" s="581"/>
      <c r="O482" s="581"/>
      <c r="P482" s="581"/>
      <c r="Q482" s="581"/>
      <c r="R482" s="581"/>
      <c r="S482" s="581"/>
      <c r="T482" s="581"/>
      <c r="U482" s="581"/>
      <c r="V482" s="581"/>
      <c r="W482" s="581"/>
      <c r="X482" s="581"/>
      <c r="Y482" s="581"/>
      <c r="Z482" s="581"/>
    </row>
    <row r="483" spans="1:26" ht="15.75" customHeight="1" x14ac:dyDescent="0.3">
      <c r="A483" s="618"/>
      <c r="B483" s="622"/>
      <c r="C483" s="618"/>
      <c r="D483" s="624"/>
      <c r="E483" s="623"/>
      <c r="F483" s="581"/>
      <c r="G483" s="581"/>
      <c r="H483" s="581"/>
      <c r="I483" s="581"/>
      <c r="J483" s="581"/>
      <c r="K483" s="581"/>
      <c r="L483" s="581"/>
      <c r="M483" s="581"/>
      <c r="N483" s="581"/>
      <c r="O483" s="581"/>
      <c r="P483" s="581"/>
      <c r="Q483" s="581"/>
      <c r="R483" s="581"/>
      <c r="S483" s="581"/>
      <c r="T483" s="581"/>
      <c r="U483" s="581"/>
      <c r="V483" s="581"/>
      <c r="W483" s="581"/>
      <c r="X483" s="581"/>
      <c r="Y483" s="581"/>
      <c r="Z483" s="581"/>
    </row>
    <row r="484" spans="1:26" ht="15.75" customHeight="1" x14ac:dyDescent="0.3">
      <c r="A484" s="618"/>
      <c r="B484" s="622"/>
      <c r="C484" s="618"/>
      <c r="D484" s="624"/>
      <c r="E484" s="623"/>
      <c r="F484" s="581"/>
      <c r="G484" s="581"/>
      <c r="H484" s="581"/>
      <c r="I484" s="581"/>
      <c r="J484" s="581"/>
      <c r="K484" s="581"/>
      <c r="L484" s="581"/>
      <c r="M484" s="581"/>
      <c r="N484" s="581"/>
      <c r="O484" s="581"/>
      <c r="P484" s="581"/>
      <c r="Q484" s="581"/>
      <c r="R484" s="581"/>
      <c r="S484" s="581"/>
      <c r="T484" s="581"/>
      <c r="U484" s="581"/>
      <c r="V484" s="581"/>
      <c r="W484" s="581"/>
      <c r="X484" s="581"/>
      <c r="Y484" s="581"/>
      <c r="Z484" s="581"/>
    </row>
    <row r="485" spans="1:26" ht="15.75" customHeight="1" x14ac:dyDescent="0.3">
      <c r="A485" s="618"/>
      <c r="B485" s="622"/>
      <c r="C485" s="618"/>
      <c r="D485" s="624"/>
      <c r="E485" s="623"/>
      <c r="F485" s="581"/>
      <c r="G485" s="581"/>
      <c r="H485" s="581"/>
      <c r="I485" s="581"/>
      <c r="J485" s="581"/>
      <c r="K485" s="581"/>
      <c r="L485" s="581"/>
      <c r="M485" s="581"/>
      <c r="N485" s="581"/>
      <c r="O485" s="581"/>
      <c r="P485" s="581"/>
      <c r="Q485" s="581"/>
      <c r="R485" s="581"/>
      <c r="S485" s="581"/>
      <c r="T485" s="581"/>
      <c r="U485" s="581"/>
      <c r="V485" s="581"/>
      <c r="W485" s="581"/>
      <c r="X485" s="581"/>
      <c r="Y485" s="581"/>
      <c r="Z485" s="581"/>
    </row>
    <row r="486" spans="1:26" ht="15.75" customHeight="1" x14ac:dyDescent="0.3">
      <c r="A486" s="618"/>
      <c r="B486" s="622"/>
      <c r="C486" s="618"/>
      <c r="D486" s="624"/>
      <c r="E486" s="623"/>
      <c r="F486" s="581"/>
      <c r="G486" s="581"/>
      <c r="H486" s="581"/>
      <c r="I486" s="581"/>
      <c r="J486" s="581"/>
      <c r="K486" s="581"/>
      <c r="L486" s="581"/>
      <c r="M486" s="581"/>
      <c r="N486" s="581"/>
      <c r="O486" s="581"/>
      <c r="P486" s="581"/>
      <c r="Q486" s="581"/>
      <c r="R486" s="581"/>
      <c r="S486" s="581"/>
      <c r="T486" s="581"/>
      <c r="U486" s="581"/>
      <c r="V486" s="581"/>
      <c r="W486" s="581"/>
      <c r="X486" s="581"/>
      <c r="Y486" s="581"/>
      <c r="Z486" s="581"/>
    </row>
    <row r="487" spans="1:26" ht="15.75" customHeight="1" x14ac:dyDescent="0.3">
      <c r="A487" s="618"/>
      <c r="B487" s="622"/>
      <c r="C487" s="618"/>
      <c r="D487" s="624"/>
      <c r="E487" s="623"/>
      <c r="F487" s="581"/>
      <c r="G487" s="581"/>
      <c r="H487" s="581"/>
      <c r="I487" s="581"/>
      <c r="J487" s="581"/>
      <c r="K487" s="581"/>
      <c r="L487" s="581"/>
      <c r="M487" s="581"/>
      <c r="N487" s="581"/>
      <c r="O487" s="581"/>
      <c r="P487" s="581"/>
      <c r="Q487" s="581"/>
      <c r="R487" s="581"/>
      <c r="S487" s="581"/>
      <c r="T487" s="581"/>
      <c r="U487" s="581"/>
      <c r="V487" s="581"/>
      <c r="W487" s="581"/>
      <c r="X487" s="581"/>
      <c r="Y487" s="581"/>
      <c r="Z487" s="581"/>
    </row>
    <row r="488" spans="1:26" ht="15.75" customHeight="1" x14ac:dyDescent="0.3">
      <c r="A488" s="618"/>
      <c r="B488" s="622"/>
      <c r="C488" s="618"/>
      <c r="D488" s="624"/>
      <c r="E488" s="623"/>
      <c r="F488" s="581"/>
      <c r="G488" s="581"/>
      <c r="H488" s="581"/>
      <c r="I488" s="581"/>
      <c r="J488" s="581"/>
      <c r="K488" s="581"/>
      <c r="L488" s="581"/>
      <c r="M488" s="581"/>
      <c r="N488" s="581"/>
      <c r="O488" s="581"/>
      <c r="P488" s="581"/>
      <c r="Q488" s="581"/>
      <c r="R488" s="581"/>
      <c r="S488" s="581"/>
      <c r="T488" s="581"/>
      <c r="U488" s="581"/>
      <c r="V488" s="581"/>
      <c r="W488" s="581"/>
      <c r="X488" s="581"/>
      <c r="Y488" s="581"/>
      <c r="Z488" s="581"/>
    </row>
    <row r="489" spans="1:26" ht="15.75" customHeight="1" x14ac:dyDescent="0.3">
      <c r="A489" s="618"/>
      <c r="B489" s="622"/>
      <c r="C489" s="618"/>
      <c r="D489" s="624"/>
      <c r="E489" s="623"/>
      <c r="F489" s="581"/>
      <c r="G489" s="581"/>
      <c r="H489" s="581"/>
      <c r="I489" s="581"/>
      <c r="J489" s="581"/>
      <c r="K489" s="581"/>
      <c r="L489" s="581"/>
      <c r="M489" s="581"/>
      <c r="N489" s="581"/>
      <c r="O489" s="581"/>
      <c r="P489" s="581"/>
      <c r="Q489" s="581"/>
      <c r="R489" s="581"/>
      <c r="S489" s="581"/>
      <c r="T489" s="581"/>
      <c r="U489" s="581"/>
      <c r="V489" s="581"/>
      <c r="W489" s="581"/>
      <c r="X489" s="581"/>
      <c r="Y489" s="581"/>
      <c r="Z489" s="581"/>
    </row>
    <row r="490" spans="1:26" ht="15.75" customHeight="1" x14ac:dyDescent="0.3">
      <c r="A490" s="618"/>
      <c r="B490" s="622"/>
      <c r="C490" s="618"/>
      <c r="D490" s="624"/>
      <c r="E490" s="623"/>
      <c r="F490" s="581"/>
      <c r="G490" s="581"/>
      <c r="H490" s="581"/>
      <c r="I490" s="581"/>
      <c r="J490" s="581"/>
      <c r="K490" s="581"/>
      <c r="L490" s="581"/>
      <c r="M490" s="581"/>
      <c r="N490" s="581"/>
      <c r="O490" s="581"/>
      <c r="P490" s="581"/>
      <c r="Q490" s="581"/>
      <c r="R490" s="581"/>
      <c r="S490" s="581"/>
      <c r="T490" s="581"/>
      <c r="U490" s="581"/>
      <c r="V490" s="581"/>
      <c r="W490" s="581"/>
      <c r="X490" s="581"/>
      <c r="Y490" s="581"/>
      <c r="Z490" s="581"/>
    </row>
    <row r="491" spans="1:26" ht="15.75" customHeight="1" x14ac:dyDescent="0.3">
      <c r="A491" s="618"/>
      <c r="B491" s="622"/>
      <c r="C491" s="618"/>
      <c r="D491" s="624"/>
      <c r="E491" s="623"/>
      <c r="F491" s="581"/>
      <c r="G491" s="581"/>
      <c r="H491" s="581"/>
      <c r="I491" s="581"/>
      <c r="J491" s="581"/>
      <c r="K491" s="581"/>
      <c r="L491" s="581"/>
      <c r="M491" s="581"/>
      <c r="N491" s="581"/>
      <c r="O491" s="581"/>
      <c r="P491" s="581"/>
      <c r="Q491" s="581"/>
      <c r="R491" s="581"/>
      <c r="S491" s="581"/>
      <c r="T491" s="581"/>
      <c r="U491" s="581"/>
      <c r="V491" s="581"/>
      <c r="W491" s="581"/>
      <c r="X491" s="581"/>
      <c r="Y491" s="581"/>
      <c r="Z491" s="581"/>
    </row>
    <row r="492" spans="1:26" ht="15.75" customHeight="1" x14ac:dyDescent="0.3">
      <c r="A492" s="618"/>
      <c r="B492" s="622"/>
      <c r="C492" s="618"/>
      <c r="D492" s="624"/>
      <c r="E492" s="623"/>
      <c r="F492" s="581"/>
      <c r="G492" s="581"/>
      <c r="H492" s="581"/>
      <c r="I492" s="581"/>
      <c r="J492" s="581"/>
      <c r="K492" s="581"/>
      <c r="L492" s="581"/>
      <c r="M492" s="581"/>
      <c r="N492" s="581"/>
      <c r="O492" s="581"/>
      <c r="P492" s="581"/>
      <c r="Q492" s="581"/>
      <c r="R492" s="581"/>
      <c r="S492" s="581"/>
      <c r="T492" s="581"/>
      <c r="U492" s="581"/>
      <c r="V492" s="581"/>
      <c r="W492" s="581"/>
      <c r="X492" s="581"/>
      <c r="Y492" s="581"/>
      <c r="Z492" s="581"/>
    </row>
    <row r="493" spans="1:26" ht="15.75" customHeight="1" x14ac:dyDescent="0.3">
      <c r="A493" s="618"/>
      <c r="B493" s="622"/>
      <c r="C493" s="618"/>
      <c r="D493" s="624"/>
      <c r="E493" s="623"/>
      <c r="F493" s="581"/>
      <c r="G493" s="581"/>
      <c r="H493" s="581"/>
      <c r="I493" s="581"/>
      <c r="J493" s="581"/>
      <c r="K493" s="581"/>
      <c r="L493" s="581"/>
      <c r="M493" s="581"/>
      <c r="N493" s="581"/>
      <c r="O493" s="581"/>
      <c r="P493" s="581"/>
      <c r="Q493" s="581"/>
      <c r="R493" s="581"/>
      <c r="S493" s="581"/>
      <c r="T493" s="581"/>
      <c r="U493" s="581"/>
      <c r="V493" s="581"/>
      <c r="W493" s="581"/>
      <c r="X493" s="581"/>
      <c r="Y493" s="581"/>
      <c r="Z493" s="581"/>
    </row>
    <row r="494" spans="1:26" ht="15.75" customHeight="1" x14ac:dyDescent="0.3">
      <c r="A494" s="618"/>
      <c r="B494" s="622"/>
      <c r="C494" s="618"/>
      <c r="D494" s="624"/>
      <c r="E494" s="623"/>
      <c r="F494" s="581"/>
      <c r="G494" s="581"/>
      <c r="H494" s="581"/>
      <c r="I494" s="581"/>
      <c r="J494" s="581"/>
      <c r="K494" s="581"/>
      <c r="L494" s="581"/>
      <c r="M494" s="581"/>
      <c r="N494" s="581"/>
      <c r="O494" s="581"/>
      <c r="P494" s="581"/>
      <c r="Q494" s="581"/>
      <c r="R494" s="581"/>
      <c r="S494" s="581"/>
      <c r="T494" s="581"/>
      <c r="U494" s="581"/>
      <c r="V494" s="581"/>
      <c r="W494" s="581"/>
      <c r="X494" s="581"/>
      <c r="Y494" s="581"/>
      <c r="Z494" s="581"/>
    </row>
    <row r="495" spans="1:26" ht="15.75" customHeight="1" x14ac:dyDescent="0.3">
      <c r="A495" s="618"/>
      <c r="B495" s="622"/>
      <c r="C495" s="618"/>
      <c r="D495" s="624"/>
      <c r="E495" s="623"/>
      <c r="F495" s="581"/>
      <c r="G495" s="581"/>
      <c r="H495" s="581"/>
      <c r="I495" s="581"/>
      <c r="J495" s="581"/>
      <c r="K495" s="581"/>
      <c r="L495" s="581"/>
      <c r="M495" s="581"/>
      <c r="N495" s="581"/>
      <c r="O495" s="581"/>
      <c r="P495" s="581"/>
      <c r="Q495" s="581"/>
      <c r="R495" s="581"/>
      <c r="S495" s="581"/>
      <c r="T495" s="581"/>
      <c r="U495" s="581"/>
      <c r="V495" s="581"/>
      <c r="W495" s="581"/>
      <c r="X495" s="581"/>
      <c r="Y495" s="581"/>
      <c r="Z495" s="581"/>
    </row>
    <row r="496" spans="1:26" ht="15.75" customHeight="1" x14ac:dyDescent="0.3">
      <c r="A496" s="618"/>
      <c r="B496" s="622"/>
      <c r="C496" s="618"/>
      <c r="D496" s="624"/>
      <c r="E496" s="623"/>
      <c r="F496" s="581"/>
      <c r="G496" s="581"/>
      <c r="H496" s="581"/>
      <c r="I496" s="581"/>
      <c r="J496" s="581"/>
      <c r="K496" s="581"/>
      <c r="L496" s="581"/>
      <c r="M496" s="581"/>
      <c r="N496" s="581"/>
      <c r="O496" s="581"/>
      <c r="P496" s="581"/>
      <c r="Q496" s="581"/>
      <c r="R496" s="581"/>
      <c r="S496" s="581"/>
      <c r="T496" s="581"/>
      <c r="U496" s="581"/>
      <c r="V496" s="581"/>
      <c r="W496" s="581"/>
      <c r="X496" s="581"/>
      <c r="Y496" s="581"/>
      <c r="Z496" s="581"/>
    </row>
    <row r="497" spans="1:26" ht="15.75" customHeight="1" x14ac:dyDescent="0.3">
      <c r="A497" s="618"/>
      <c r="B497" s="622"/>
      <c r="C497" s="618"/>
      <c r="D497" s="624"/>
      <c r="E497" s="623"/>
      <c r="F497" s="581"/>
      <c r="G497" s="581"/>
      <c r="H497" s="581"/>
      <c r="I497" s="581"/>
      <c r="J497" s="581"/>
      <c r="K497" s="581"/>
      <c r="L497" s="581"/>
      <c r="M497" s="581"/>
      <c r="N497" s="581"/>
      <c r="O497" s="581"/>
      <c r="P497" s="581"/>
      <c r="Q497" s="581"/>
      <c r="R497" s="581"/>
      <c r="S497" s="581"/>
      <c r="T497" s="581"/>
      <c r="U497" s="581"/>
      <c r="V497" s="581"/>
      <c r="W497" s="581"/>
      <c r="X497" s="581"/>
      <c r="Y497" s="581"/>
      <c r="Z497" s="581"/>
    </row>
    <row r="498" spans="1:26" ht="15.75" customHeight="1" x14ac:dyDescent="0.3">
      <c r="A498" s="618"/>
      <c r="B498" s="622"/>
      <c r="C498" s="618"/>
      <c r="D498" s="624"/>
      <c r="E498" s="623"/>
      <c r="F498" s="581"/>
      <c r="G498" s="581"/>
      <c r="H498" s="581"/>
      <c r="I498" s="581"/>
      <c r="J498" s="581"/>
      <c r="K498" s="581"/>
      <c r="L498" s="581"/>
      <c r="M498" s="581"/>
      <c r="N498" s="581"/>
      <c r="O498" s="581"/>
      <c r="P498" s="581"/>
      <c r="Q498" s="581"/>
      <c r="R498" s="581"/>
      <c r="S498" s="581"/>
      <c r="T498" s="581"/>
      <c r="U498" s="581"/>
      <c r="V498" s="581"/>
      <c r="W498" s="581"/>
      <c r="X498" s="581"/>
      <c r="Y498" s="581"/>
      <c r="Z498" s="581"/>
    </row>
    <row r="499" spans="1:26" ht="15.75" customHeight="1" x14ac:dyDescent="0.3">
      <c r="A499" s="618"/>
      <c r="B499" s="622"/>
      <c r="C499" s="618"/>
      <c r="D499" s="624"/>
      <c r="E499" s="623"/>
      <c r="F499" s="581"/>
      <c r="G499" s="581"/>
      <c r="H499" s="581"/>
      <c r="I499" s="581"/>
      <c r="J499" s="581"/>
      <c r="K499" s="581"/>
      <c r="L499" s="581"/>
      <c r="M499" s="581"/>
      <c r="N499" s="581"/>
      <c r="O499" s="581"/>
      <c r="P499" s="581"/>
      <c r="Q499" s="581"/>
      <c r="R499" s="581"/>
      <c r="S499" s="581"/>
      <c r="T499" s="581"/>
      <c r="U499" s="581"/>
      <c r="V499" s="581"/>
      <c r="W499" s="581"/>
      <c r="X499" s="581"/>
      <c r="Y499" s="581"/>
      <c r="Z499" s="581"/>
    </row>
    <row r="500" spans="1:26" ht="15.75" customHeight="1" x14ac:dyDescent="0.3">
      <c r="A500" s="618"/>
      <c r="B500" s="622"/>
      <c r="C500" s="618"/>
      <c r="D500" s="624"/>
      <c r="E500" s="623"/>
      <c r="F500" s="581"/>
      <c r="G500" s="581"/>
      <c r="H500" s="581"/>
      <c r="I500" s="581"/>
      <c r="J500" s="581"/>
      <c r="K500" s="581"/>
      <c r="L500" s="581"/>
      <c r="M500" s="581"/>
      <c r="N500" s="581"/>
      <c r="O500" s="581"/>
      <c r="P500" s="581"/>
      <c r="Q500" s="581"/>
      <c r="R500" s="581"/>
      <c r="S500" s="581"/>
      <c r="T500" s="581"/>
      <c r="U500" s="581"/>
      <c r="V500" s="581"/>
      <c r="W500" s="581"/>
      <c r="X500" s="581"/>
      <c r="Y500" s="581"/>
      <c r="Z500" s="581"/>
    </row>
    <row r="501" spans="1:26" ht="15.75" customHeight="1" x14ac:dyDescent="0.3">
      <c r="A501" s="618"/>
      <c r="B501" s="622"/>
      <c r="C501" s="618"/>
      <c r="D501" s="624"/>
      <c r="E501" s="623"/>
      <c r="F501" s="581"/>
      <c r="G501" s="581"/>
      <c r="H501" s="581"/>
      <c r="I501" s="581"/>
      <c r="J501" s="581"/>
      <c r="K501" s="581"/>
      <c r="L501" s="581"/>
      <c r="M501" s="581"/>
      <c r="N501" s="581"/>
      <c r="O501" s="581"/>
      <c r="P501" s="581"/>
      <c r="Q501" s="581"/>
      <c r="R501" s="581"/>
      <c r="S501" s="581"/>
      <c r="T501" s="581"/>
      <c r="U501" s="581"/>
      <c r="V501" s="581"/>
      <c r="W501" s="581"/>
      <c r="X501" s="581"/>
      <c r="Y501" s="581"/>
      <c r="Z501" s="581"/>
    </row>
    <row r="502" spans="1:26" ht="15.75" customHeight="1" x14ac:dyDescent="0.3">
      <c r="A502" s="618"/>
      <c r="B502" s="622"/>
      <c r="C502" s="618"/>
      <c r="D502" s="624"/>
      <c r="E502" s="623"/>
      <c r="F502" s="581"/>
      <c r="G502" s="581"/>
      <c r="H502" s="581"/>
      <c r="I502" s="581"/>
      <c r="J502" s="581"/>
      <c r="K502" s="581"/>
      <c r="L502" s="581"/>
      <c r="M502" s="581"/>
      <c r="N502" s="581"/>
      <c r="O502" s="581"/>
      <c r="P502" s="581"/>
      <c r="Q502" s="581"/>
      <c r="R502" s="581"/>
      <c r="S502" s="581"/>
      <c r="T502" s="581"/>
      <c r="U502" s="581"/>
      <c r="V502" s="581"/>
      <c r="W502" s="581"/>
      <c r="X502" s="581"/>
      <c r="Y502" s="581"/>
      <c r="Z502" s="581"/>
    </row>
    <row r="503" spans="1:26" ht="15.75" customHeight="1" x14ac:dyDescent="0.3">
      <c r="A503" s="618"/>
      <c r="B503" s="622"/>
      <c r="C503" s="618"/>
      <c r="D503" s="624"/>
      <c r="E503" s="623"/>
      <c r="F503" s="581"/>
      <c r="G503" s="581"/>
      <c r="H503" s="581"/>
      <c r="I503" s="581"/>
      <c r="J503" s="581"/>
      <c r="K503" s="581"/>
      <c r="L503" s="581"/>
      <c r="M503" s="581"/>
      <c r="N503" s="581"/>
      <c r="O503" s="581"/>
      <c r="P503" s="581"/>
      <c r="Q503" s="581"/>
      <c r="R503" s="581"/>
      <c r="S503" s="581"/>
      <c r="T503" s="581"/>
      <c r="U503" s="581"/>
      <c r="V503" s="581"/>
      <c r="W503" s="581"/>
      <c r="X503" s="581"/>
      <c r="Y503" s="581"/>
      <c r="Z503" s="581"/>
    </row>
    <row r="504" spans="1:26" ht="15.75" customHeight="1" x14ac:dyDescent="0.3">
      <c r="A504" s="618"/>
      <c r="B504" s="622"/>
      <c r="C504" s="618"/>
      <c r="D504" s="624"/>
      <c r="E504" s="623"/>
      <c r="F504" s="581"/>
      <c r="G504" s="581"/>
      <c r="H504" s="581"/>
      <c r="I504" s="581"/>
      <c r="J504" s="581"/>
      <c r="K504" s="581"/>
      <c r="L504" s="581"/>
      <c r="M504" s="581"/>
      <c r="N504" s="581"/>
      <c r="O504" s="581"/>
      <c r="P504" s="581"/>
      <c r="Q504" s="581"/>
      <c r="R504" s="581"/>
      <c r="S504" s="581"/>
      <c r="T504" s="581"/>
      <c r="U504" s="581"/>
      <c r="V504" s="581"/>
      <c r="W504" s="581"/>
      <c r="X504" s="581"/>
      <c r="Y504" s="581"/>
      <c r="Z504" s="581"/>
    </row>
    <row r="505" spans="1:26" ht="15.75" customHeight="1" x14ac:dyDescent="0.3">
      <c r="A505" s="618"/>
      <c r="B505" s="622"/>
      <c r="C505" s="618"/>
      <c r="D505" s="624"/>
      <c r="E505" s="623"/>
      <c r="F505" s="581"/>
      <c r="G505" s="581"/>
      <c r="H505" s="581"/>
      <c r="I505" s="581"/>
      <c r="J505" s="581"/>
      <c r="K505" s="581"/>
      <c r="L505" s="581"/>
      <c r="M505" s="581"/>
      <c r="N505" s="581"/>
      <c r="O505" s="581"/>
      <c r="P505" s="581"/>
      <c r="Q505" s="581"/>
      <c r="R505" s="581"/>
      <c r="S505" s="581"/>
      <c r="T505" s="581"/>
      <c r="U505" s="581"/>
      <c r="V505" s="581"/>
      <c r="W505" s="581"/>
      <c r="X505" s="581"/>
      <c r="Y505" s="581"/>
      <c r="Z505" s="581"/>
    </row>
    <row r="506" spans="1:26" ht="15.75" customHeight="1" x14ac:dyDescent="0.3">
      <c r="A506" s="618"/>
      <c r="B506" s="622"/>
      <c r="C506" s="618"/>
      <c r="D506" s="624"/>
      <c r="E506" s="623"/>
      <c r="F506" s="581"/>
      <c r="G506" s="581"/>
      <c r="H506" s="581"/>
      <c r="I506" s="581"/>
      <c r="J506" s="581"/>
      <c r="K506" s="581"/>
      <c r="L506" s="581"/>
      <c r="M506" s="581"/>
      <c r="N506" s="581"/>
      <c r="O506" s="581"/>
      <c r="P506" s="581"/>
      <c r="Q506" s="581"/>
      <c r="R506" s="581"/>
      <c r="S506" s="581"/>
      <c r="T506" s="581"/>
      <c r="U506" s="581"/>
      <c r="V506" s="581"/>
      <c r="W506" s="581"/>
      <c r="X506" s="581"/>
      <c r="Y506" s="581"/>
      <c r="Z506" s="581"/>
    </row>
    <row r="507" spans="1:26" ht="15.75" customHeight="1" x14ac:dyDescent="0.3">
      <c r="A507" s="618"/>
      <c r="B507" s="622"/>
      <c r="C507" s="618"/>
      <c r="D507" s="624"/>
      <c r="E507" s="623"/>
      <c r="F507" s="581"/>
      <c r="G507" s="581"/>
      <c r="H507" s="581"/>
      <c r="I507" s="581"/>
      <c r="J507" s="581"/>
      <c r="K507" s="581"/>
      <c r="L507" s="581"/>
      <c r="M507" s="581"/>
      <c r="N507" s="581"/>
      <c r="O507" s="581"/>
      <c r="P507" s="581"/>
      <c r="Q507" s="581"/>
      <c r="R507" s="581"/>
      <c r="S507" s="581"/>
      <c r="T507" s="581"/>
      <c r="U507" s="581"/>
      <c r="V507" s="581"/>
      <c r="W507" s="581"/>
      <c r="X507" s="581"/>
      <c r="Y507" s="581"/>
      <c r="Z507" s="581"/>
    </row>
    <row r="508" spans="1:26" ht="15.75" customHeight="1" x14ac:dyDescent="0.3">
      <c r="A508" s="618"/>
      <c r="B508" s="622"/>
      <c r="C508" s="618"/>
      <c r="D508" s="624"/>
      <c r="E508" s="623"/>
      <c r="F508" s="581"/>
      <c r="G508" s="581"/>
      <c r="H508" s="581"/>
      <c r="I508" s="581"/>
      <c r="J508" s="581"/>
      <c r="K508" s="581"/>
      <c r="L508" s="581"/>
      <c r="M508" s="581"/>
      <c r="N508" s="581"/>
      <c r="O508" s="581"/>
      <c r="P508" s="581"/>
      <c r="Q508" s="581"/>
      <c r="R508" s="581"/>
      <c r="S508" s="581"/>
      <c r="T508" s="581"/>
      <c r="U508" s="581"/>
      <c r="V508" s="581"/>
      <c r="W508" s="581"/>
      <c r="X508" s="581"/>
      <c r="Y508" s="581"/>
      <c r="Z508" s="581"/>
    </row>
    <row r="509" spans="1:26" ht="15.75" customHeight="1" x14ac:dyDescent="0.3">
      <c r="A509" s="618"/>
      <c r="B509" s="622"/>
      <c r="C509" s="618"/>
      <c r="D509" s="624"/>
      <c r="E509" s="623"/>
      <c r="F509" s="581"/>
      <c r="G509" s="581"/>
      <c r="H509" s="581"/>
      <c r="I509" s="581"/>
      <c r="J509" s="581"/>
      <c r="K509" s="581"/>
      <c r="L509" s="581"/>
      <c r="M509" s="581"/>
      <c r="N509" s="581"/>
      <c r="O509" s="581"/>
      <c r="P509" s="581"/>
      <c r="Q509" s="581"/>
      <c r="R509" s="581"/>
      <c r="S509" s="581"/>
      <c r="T509" s="581"/>
      <c r="U509" s="581"/>
      <c r="V509" s="581"/>
      <c r="W509" s="581"/>
      <c r="X509" s="581"/>
      <c r="Y509" s="581"/>
      <c r="Z509" s="581"/>
    </row>
    <row r="510" spans="1:26" ht="15.75" customHeight="1" x14ac:dyDescent="0.3">
      <c r="A510" s="618"/>
      <c r="B510" s="622"/>
      <c r="C510" s="618"/>
      <c r="D510" s="624"/>
      <c r="E510" s="623"/>
      <c r="F510" s="581"/>
      <c r="G510" s="581"/>
      <c r="H510" s="581"/>
      <c r="I510" s="581"/>
      <c r="J510" s="581"/>
      <c r="K510" s="581"/>
      <c r="L510" s="581"/>
      <c r="M510" s="581"/>
      <c r="N510" s="581"/>
      <c r="O510" s="581"/>
      <c r="P510" s="581"/>
      <c r="Q510" s="581"/>
      <c r="R510" s="581"/>
      <c r="S510" s="581"/>
      <c r="T510" s="581"/>
      <c r="U510" s="581"/>
      <c r="V510" s="581"/>
      <c r="W510" s="581"/>
      <c r="X510" s="581"/>
      <c r="Y510" s="581"/>
      <c r="Z510" s="581"/>
    </row>
    <row r="511" spans="1:26" ht="15.75" customHeight="1" x14ac:dyDescent="0.3">
      <c r="A511" s="618"/>
      <c r="B511" s="622"/>
      <c r="C511" s="618"/>
      <c r="D511" s="624"/>
      <c r="E511" s="623"/>
      <c r="F511" s="581"/>
      <c r="G511" s="581"/>
      <c r="H511" s="581"/>
      <c r="I511" s="581"/>
      <c r="J511" s="581"/>
      <c r="K511" s="581"/>
      <c r="L511" s="581"/>
      <c r="M511" s="581"/>
      <c r="N511" s="581"/>
      <c r="O511" s="581"/>
      <c r="P511" s="581"/>
      <c r="Q511" s="581"/>
      <c r="R511" s="581"/>
      <c r="S511" s="581"/>
      <c r="T511" s="581"/>
      <c r="U511" s="581"/>
      <c r="V511" s="581"/>
      <c r="W511" s="581"/>
      <c r="X511" s="581"/>
      <c r="Y511" s="581"/>
      <c r="Z511" s="581"/>
    </row>
    <row r="512" spans="1:26" ht="15.75" customHeight="1" x14ac:dyDescent="0.3">
      <c r="A512" s="618"/>
      <c r="B512" s="622"/>
      <c r="C512" s="618"/>
      <c r="D512" s="624"/>
      <c r="E512" s="623"/>
      <c r="F512" s="581"/>
      <c r="G512" s="581"/>
      <c r="H512" s="581"/>
      <c r="I512" s="581"/>
      <c r="J512" s="581"/>
      <c r="K512" s="581"/>
      <c r="L512" s="581"/>
      <c r="M512" s="581"/>
      <c r="N512" s="581"/>
      <c r="O512" s="581"/>
      <c r="P512" s="581"/>
      <c r="Q512" s="581"/>
      <c r="R512" s="581"/>
      <c r="S512" s="581"/>
      <c r="T512" s="581"/>
      <c r="U512" s="581"/>
      <c r="V512" s="581"/>
      <c r="W512" s="581"/>
      <c r="X512" s="581"/>
      <c r="Y512" s="581"/>
      <c r="Z512" s="581"/>
    </row>
    <row r="513" spans="1:26" ht="15.75" customHeight="1" x14ac:dyDescent="0.3">
      <c r="A513" s="618"/>
      <c r="B513" s="622"/>
      <c r="C513" s="618"/>
      <c r="D513" s="624"/>
      <c r="E513" s="623"/>
      <c r="F513" s="581"/>
      <c r="G513" s="581"/>
      <c r="H513" s="581"/>
      <c r="I513" s="581"/>
      <c r="J513" s="581"/>
      <c r="K513" s="581"/>
      <c r="L513" s="581"/>
      <c r="M513" s="581"/>
      <c r="N513" s="581"/>
      <c r="O513" s="581"/>
      <c r="P513" s="581"/>
      <c r="Q513" s="581"/>
      <c r="R513" s="581"/>
      <c r="S513" s="581"/>
      <c r="T513" s="581"/>
      <c r="U513" s="581"/>
      <c r="V513" s="581"/>
      <c r="W513" s="581"/>
      <c r="X513" s="581"/>
      <c r="Y513" s="581"/>
      <c r="Z513" s="581"/>
    </row>
    <row r="514" spans="1:26" ht="15.75" customHeight="1" x14ac:dyDescent="0.3">
      <c r="A514" s="618"/>
      <c r="B514" s="622"/>
      <c r="C514" s="618"/>
      <c r="D514" s="624"/>
      <c r="E514" s="623"/>
      <c r="F514" s="581"/>
      <c r="G514" s="581"/>
      <c r="H514" s="581"/>
      <c r="I514" s="581"/>
      <c r="J514" s="581"/>
      <c r="K514" s="581"/>
      <c r="L514" s="581"/>
      <c r="M514" s="581"/>
      <c r="N514" s="581"/>
      <c r="O514" s="581"/>
      <c r="P514" s="581"/>
      <c r="Q514" s="581"/>
      <c r="R514" s="581"/>
      <c r="S514" s="581"/>
      <c r="T514" s="581"/>
      <c r="U514" s="581"/>
      <c r="V514" s="581"/>
      <c r="W514" s="581"/>
      <c r="X514" s="581"/>
      <c r="Y514" s="581"/>
      <c r="Z514" s="581"/>
    </row>
    <row r="515" spans="1:26" ht="15.75" customHeight="1" x14ac:dyDescent="0.3">
      <c r="A515" s="618"/>
      <c r="B515" s="622"/>
      <c r="C515" s="618"/>
      <c r="D515" s="624"/>
      <c r="E515" s="623"/>
      <c r="F515" s="581"/>
      <c r="G515" s="581"/>
      <c r="H515" s="581"/>
      <c r="I515" s="581"/>
      <c r="J515" s="581"/>
      <c r="K515" s="581"/>
      <c r="L515" s="581"/>
      <c r="M515" s="581"/>
      <c r="N515" s="581"/>
      <c r="O515" s="581"/>
      <c r="P515" s="581"/>
      <c r="Q515" s="581"/>
      <c r="R515" s="581"/>
      <c r="S515" s="581"/>
      <c r="T515" s="581"/>
      <c r="U515" s="581"/>
      <c r="V515" s="581"/>
      <c r="W515" s="581"/>
      <c r="X515" s="581"/>
      <c r="Y515" s="581"/>
      <c r="Z515" s="581"/>
    </row>
    <row r="516" spans="1:26" ht="15.75" customHeight="1" x14ac:dyDescent="0.3">
      <c r="A516" s="618"/>
      <c r="B516" s="622"/>
      <c r="C516" s="618"/>
      <c r="D516" s="624"/>
      <c r="E516" s="623"/>
      <c r="F516" s="581"/>
      <c r="G516" s="581"/>
      <c r="H516" s="581"/>
      <c r="I516" s="581"/>
      <c r="J516" s="581"/>
      <c r="K516" s="581"/>
      <c r="L516" s="581"/>
      <c r="M516" s="581"/>
      <c r="N516" s="581"/>
      <c r="O516" s="581"/>
      <c r="P516" s="581"/>
      <c r="Q516" s="581"/>
      <c r="R516" s="581"/>
      <c r="S516" s="581"/>
      <c r="T516" s="581"/>
      <c r="U516" s="581"/>
      <c r="V516" s="581"/>
      <c r="W516" s="581"/>
      <c r="X516" s="581"/>
      <c r="Y516" s="581"/>
      <c r="Z516" s="581"/>
    </row>
    <row r="517" spans="1:26" ht="15.75" customHeight="1" x14ac:dyDescent="0.3">
      <c r="A517" s="618"/>
      <c r="B517" s="622"/>
      <c r="C517" s="618"/>
      <c r="D517" s="624"/>
      <c r="E517" s="623"/>
      <c r="F517" s="581"/>
      <c r="G517" s="581"/>
      <c r="H517" s="581"/>
      <c r="I517" s="581"/>
      <c r="J517" s="581"/>
      <c r="K517" s="581"/>
      <c r="L517" s="581"/>
      <c r="M517" s="581"/>
      <c r="N517" s="581"/>
      <c r="O517" s="581"/>
      <c r="P517" s="581"/>
      <c r="Q517" s="581"/>
      <c r="R517" s="581"/>
      <c r="S517" s="581"/>
      <c r="T517" s="581"/>
      <c r="U517" s="581"/>
      <c r="V517" s="581"/>
      <c r="W517" s="581"/>
      <c r="X517" s="581"/>
      <c r="Y517" s="581"/>
      <c r="Z517" s="581"/>
    </row>
    <row r="518" spans="1:26" ht="15.75" customHeight="1" x14ac:dyDescent="0.3">
      <c r="A518" s="618"/>
      <c r="B518" s="622"/>
      <c r="C518" s="618"/>
      <c r="D518" s="624"/>
      <c r="E518" s="623"/>
      <c r="F518" s="581"/>
      <c r="G518" s="581"/>
      <c r="H518" s="581"/>
      <c r="I518" s="581"/>
      <c r="J518" s="581"/>
      <c r="K518" s="581"/>
      <c r="L518" s="581"/>
      <c r="M518" s="581"/>
      <c r="N518" s="581"/>
      <c r="O518" s="581"/>
      <c r="P518" s="581"/>
      <c r="Q518" s="581"/>
      <c r="R518" s="581"/>
      <c r="S518" s="581"/>
      <c r="T518" s="581"/>
      <c r="U518" s="581"/>
      <c r="V518" s="581"/>
      <c r="W518" s="581"/>
      <c r="X518" s="581"/>
      <c r="Y518" s="581"/>
      <c r="Z518" s="581"/>
    </row>
    <row r="519" spans="1:26" ht="15.75" customHeight="1" x14ac:dyDescent="0.3">
      <c r="A519" s="618"/>
      <c r="B519" s="622"/>
      <c r="C519" s="618"/>
      <c r="D519" s="624"/>
      <c r="E519" s="623"/>
      <c r="F519" s="581"/>
      <c r="G519" s="581"/>
      <c r="H519" s="581"/>
      <c r="I519" s="581"/>
      <c r="J519" s="581"/>
      <c r="K519" s="581"/>
      <c r="L519" s="581"/>
      <c r="M519" s="581"/>
      <c r="N519" s="581"/>
      <c r="O519" s="581"/>
      <c r="P519" s="581"/>
      <c r="Q519" s="581"/>
      <c r="R519" s="581"/>
      <c r="S519" s="581"/>
      <c r="T519" s="581"/>
      <c r="U519" s="581"/>
      <c r="V519" s="581"/>
      <c r="W519" s="581"/>
      <c r="X519" s="581"/>
      <c r="Y519" s="581"/>
      <c r="Z519" s="581"/>
    </row>
    <row r="520" spans="1:26" ht="15.75" customHeight="1" x14ac:dyDescent="0.3">
      <c r="A520" s="618"/>
      <c r="B520" s="622"/>
      <c r="C520" s="618"/>
      <c r="D520" s="624"/>
      <c r="E520" s="623"/>
      <c r="F520" s="581"/>
      <c r="G520" s="581"/>
      <c r="H520" s="581"/>
      <c r="I520" s="581"/>
      <c r="J520" s="581"/>
      <c r="K520" s="581"/>
      <c r="L520" s="581"/>
      <c r="M520" s="581"/>
      <c r="N520" s="581"/>
      <c r="O520" s="581"/>
      <c r="P520" s="581"/>
      <c r="Q520" s="581"/>
      <c r="R520" s="581"/>
      <c r="S520" s="581"/>
      <c r="T520" s="581"/>
      <c r="U520" s="581"/>
      <c r="V520" s="581"/>
      <c r="W520" s="581"/>
      <c r="X520" s="581"/>
      <c r="Y520" s="581"/>
      <c r="Z520" s="581"/>
    </row>
    <row r="521" spans="1:26" ht="15.75" customHeight="1" x14ac:dyDescent="0.3">
      <c r="A521" s="618"/>
      <c r="B521" s="622"/>
      <c r="C521" s="618"/>
      <c r="D521" s="624"/>
      <c r="E521" s="623"/>
      <c r="F521" s="581"/>
      <c r="G521" s="581"/>
      <c r="H521" s="581"/>
      <c r="I521" s="581"/>
      <c r="J521" s="581"/>
      <c r="K521" s="581"/>
      <c r="L521" s="581"/>
      <c r="M521" s="581"/>
      <c r="N521" s="581"/>
      <c r="O521" s="581"/>
      <c r="P521" s="581"/>
      <c r="Q521" s="581"/>
      <c r="R521" s="581"/>
      <c r="S521" s="581"/>
      <c r="T521" s="581"/>
      <c r="U521" s="581"/>
      <c r="V521" s="581"/>
      <c r="W521" s="581"/>
      <c r="X521" s="581"/>
      <c r="Y521" s="581"/>
      <c r="Z521" s="581"/>
    </row>
    <row r="522" spans="1:26" ht="15.75" customHeight="1" x14ac:dyDescent="0.3">
      <c r="A522" s="618"/>
      <c r="B522" s="622"/>
      <c r="C522" s="618"/>
      <c r="D522" s="624"/>
      <c r="E522" s="623"/>
      <c r="F522" s="581"/>
      <c r="G522" s="581"/>
      <c r="H522" s="581"/>
      <c r="I522" s="581"/>
      <c r="J522" s="581"/>
      <c r="K522" s="581"/>
      <c r="L522" s="581"/>
      <c r="M522" s="581"/>
      <c r="N522" s="581"/>
      <c r="O522" s="581"/>
      <c r="P522" s="581"/>
      <c r="Q522" s="581"/>
      <c r="R522" s="581"/>
      <c r="S522" s="581"/>
      <c r="T522" s="581"/>
      <c r="U522" s="581"/>
      <c r="V522" s="581"/>
      <c r="W522" s="581"/>
      <c r="X522" s="581"/>
      <c r="Y522" s="581"/>
      <c r="Z522" s="581"/>
    </row>
    <row r="523" spans="1:26" ht="15.75" customHeight="1" x14ac:dyDescent="0.3">
      <c r="A523" s="618"/>
      <c r="B523" s="622"/>
      <c r="C523" s="618"/>
      <c r="D523" s="624"/>
      <c r="E523" s="623"/>
      <c r="F523" s="581"/>
      <c r="G523" s="581"/>
      <c r="H523" s="581"/>
      <c r="I523" s="581"/>
      <c r="J523" s="581"/>
      <c r="K523" s="581"/>
      <c r="L523" s="581"/>
      <c r="M523" s="581"/>
      <c r="N523" s="581"/>
      <c r="O523" s="581"/>
      <c r="P523" s="581"/>
      <c r="Q523" s="581"/>
      <c r="R523" s="581"/>
      <c r="S523" s="581"/>
      <c r="T523" s="581"/>
      <c r="U523" s="581"/>
      <c r="V523" s="581"/>
      <c r="W523" s="581"/>
      <c r="X523" s="581"/>
      <c r="Y523" s="581"/>
      <c r="Z523" s="581"/>
    </row>
    <row r="524" spans="1:26" ht="15.75" customHeight="1" x14ac:dyDescent="0.3">
      <c r="A524" s="618"/>
      <c r="B524" s="622"/>
      <c r="C524" s="618"/>
      <c r="D524" s="624"/>
      <c r="E524" s="623"/>
      <c r="F524" s="581"/>
      <c r="G524" s="581"/>
      <c r="H524" s="581"/>
      <c r="I524" s="581"/>
      <c r="J524" s="581"/>
      <c r="K524" s="581"/>
      <c r="L524" s="581"/>
      <c r="M524" s="581"/>
      <c r="N524" s="581"/>
      <c r="O524" s="581"/>
      <c r="P524" s="581"/>
      <c r="Q524" s="581"/>
      <c r="R524" s="581"/>
      <c r="S524" s="581"/>
      <c r="T524" s="581"/>
      <c r="U524" s="581"/>
      <c r="V524" s="581"/>
      <c r="W524" s="581"/>
      <c r="X524" s="581"/>
      <c r="Y524" s="581"/>
      <c r="Z524" s="581"/>
    </row>
    <row r="525" spans="1:26" ht="15.75" customHeight="1" x14ac:dyDescent="0.3">
      <c r="A525" s="618"/>
      <c r="B525" s="622"/>
      <c r="C525" s="618"/>
      <c r="D525" s="624"/>
      <c r="E525" s="623"/>
      <c r="F525" s="581"/>
      <c r="G525" s="581"/>
      <c r="H525" s="581"/>
      <c r="I525" s="581"/>
      <c r="J525" s="581"/>
      <c r="K525" s="581"/>
      <c r="L525" s="581"/>
      <c r="M525" s="581"/>
      <c r="N525" s="581"/>
      <c r="O525" s="581"/>
      <c r="P525" s="581"/>
      <c r="Q525" s="581"/>
      <c r="R525" s="581"/>
      <c r="S525" s="581"/>
      <c r="T525" s="581"/>
      <c r="U525" s="581"/>
      <c r="V525" s="581"/>
      <c r="W525" s="581"/>
      <c r="X525" s="581"/>
      <c r="Y525" s="581"/>
      <c r="Z525" s="581"/>
    </row>
    <row r="526" spans="1:26" ht="15.75" customHeight="1" x14ac:dyDescent="0.3">
      <c r="A526" s="618"/>
      <c r="B526" s="622"/>
      <c r="C526" s="618"/>
      <c r="D526" s="624"/>
      <c r="E526" s="623"/>
      <c r="F526" s="581"/>
      <c r="G526" s="581"/>
      <c r="H526" s="581"/>
      <c r="I526" s="581"/>
      <c r="J526" s="581"/>
      <c r="K526" s="581"/>
      <c r="L526" s="581"/>
      <c r="M526" s="581"/>
      <c r="N526" s="581"/>
      <c r="O526" s="581"/>
      <c r="P526" s="581"/>
      <c r="Q526" s="581"/>
      <c r="R526" s="581"/>
      <c r="S526" s="581"/>
      <c r="T526" s="581"/>
      <c r="U526" s="581"/>
      <c r="V526" s="581"/>
      <c r="W526" s="581"/>
      <c r="X526" s="581"/>
      <c r="Y526" s="581"/>
      <c r="Z526" s="581"/>
    </row>
    <row r="527" spans="1:26" ht="15.75" customHeight="1" x14ac:dyDescent="0.3">
      <c r="A527" s="618"/>
      <c r="B527" s="622"/>
      <c r="C527" s="618"/>
      <c r="D527" s="624"/>
      <c r="E527" s="623"/>
      <c r="F527" s="581"/>
      <c r="G527" s="581"/>
      <c r="H527" s="581"/>
      <c r="I527" s="581"/>
      <c r="J527" s="581"/>
      <c r="K527" s="581"/>
      <c r="L527" s="581"/>
      <c r="M527" s="581"/>
      <c r="N527" s="581"/>
      <c r="O527" s="581"/>
      <c r="P527" s="581"/>
      <c r="Q527" s="581"/>
      <c r="R527" s="581"/>
      <c r="S527" s="581"/>
      <c r="T527" s="581"/>
      <c r="U527" s="581"/>
      <c r="V527" s="581"/>
      <c r="W527" s="581"/>
      <c r="X527" s="581"/>
      <c r="Y527" s="581"/>
      <c r="Z527" s="581"/>
    </row>
    <row r="528" spans="1:26" ht="15.75" customHeight="1" x14ac:dyDescent="0.3">
      <c r="A528" s="618"/>
      <c r="B528" s="622"/>
      <c r="C528" s="618"/>
      <c r="D528" s="624"/>
      <c r="E528" s="623"/>
      <c r="F528" s="581"/>
      <c r="G528" s="581"/>
      <c r="H528" s="581"/>
      <c r="I528" s="581"/>
      <c r="J528" s="581"/>
      <c r="K528" s="581"/>
      <c r="L528" s="581"/>
      <c r="M528" s="581"/>
      <c r="N528" s="581"/>
      <c r="O528" s="581"/>
      <c r="P528" s="581"/>
      <c r="Q528" s="581"/>
      <c r="R528" s="581"/>
      <c r="S528" s="581"/>
      <c r="T528" s="581"/>
      <c r="U528" s="581"/>
      <c r="V528" s="581"/>
      <c r="W528" s="581"/>
      <c r="X528" s="581"/>
      <c r="Y528" s="581"/>
      <c r="Z528" s="581"/>
    </row>
    <row r="529" spans="1:26" ht="15.75" customHeight="1" x14ac:dyDescent="0.3">
      <c r="A529" s="618"/>
      <c r="B529" s="622"/>
      <c r="C529" s="618"/>
      <c r="D529" s="624"/>
      <c r="E529" s="623"/>
      <c r="F529" s="581"/>
      <c r="G529" s="581"/>
      <c r="H529" s="581"/>
      <c r="I529" s="581"/>
      <c r="J529" s="581"/>
      <c r="K529" s="581"/>
      <c r="L529" s="581"/>
      <c r="M529" s="581"/>
      <c r="N529" s="581"/>
      <c r="O529" s="581"/>
      <c r="P529" s="581"/>
      <c r="Q529" s="581"/>
      <c r="R529" s="581"/>
      <c r="S529" s="581"/>
      <c r="T529" s="581"/>
      <c r="U529" s="581"/>
      <c r="V529" s="581"/>
      <c r="W529" s="581"/>
      <c r="X529" s="581"/>
      <c r="Y529" s="581"/>
      <c r="Z529" s="581"/>
    </row>
    <row r="530" spans="1:26" ht="15.75" customHeight="1" x14ac:dyDescent="0.3">
      <c r="A530" s="618"/>
      <c r="B530" s="622"/>
      <c r="C530" s="618"/>
      <c r="D530" s="624"/>
      <c r="E530" s="623"/>
      <c r="F530" s="581"/>
      <c r="G530" s="581"/>
      <c r="H530" s="581"/>
      <c r="I530" s="581"/>
      <c r="J530" s="581"/>
      <c r="K530" s="581"/>
      <c r="L530" s="581"/>
      <c r="M530" s="581"/>
      <c r="N530" s="581"/>
      <c r="O530" s="581"/>
      <c r="P530" s="581"/>
      <c r="Q530" s="581"/>
      <c r="R530" s="581"/>
      <c r="S530" s="581"/>
      <c r="T530" s="581"/>
      <c r="U530" s="581"/>
      <c r="V530" s="581"/>
      <c r="W530" s="581"/>
      <c r="X530" s="581"/>
      <c r="Y530" s="581"/>
      <c r="Z530" s="581"/>
    </row>
    <row r="531" spans="1:26" ht="15.75" customHeight="1" x14ac:dyDescent="0.3">
      <c r="A531" s="618"/>
      <c r="B531" s="622"/>
      <c r="C531" s="618"/>
      <c r="D531" s="624"/>
      <c r="E531" s="623"/>
      <c r="F531" s="581"/>
      <c r="G531" s="581"/>
      <c r="H531" s="581"/>
      <c r="I531" s="581"/>
      <c r="J531" s="581"/>
      <c r="K531" s="581"/>
      <c r="L531" s="581"/>
      <c r="M531" s="581"/>
      <c r="N531" s="581"/>
      <c r="O531" s="581"/>
      <c r="P531" s="581"/>
      <c r="Q531" s="581"/>
      <c r="R531" s="581"/>
      <c r="S531" s="581"/>
      <c r="T531" s="581"/>
      <c r="U531" s="581"/>
      <c r="V531" s="581"/>
      <c r="W531" s="581"/>
      <c r="X531" s="581"/>
      <c r="Y531" s="581"/>
      <c r="Z531" s="581"/>
    </row>
    <row r="532" spans="1:26" ht="15.75" customHeight="1" x14ac:dyDescent="0.3">
      <c r="A532" s="618"/>
      <c r="B532" s="622"/>
      <c r="C532" s="618"/>
      <c r="D532" s="624"/>
      <c r="E532" s="623"/>
      <c r="F532" s="581"/>
      <c r="G532" s="581"/>
      <c r="H532" s="581"/>
      <c r="I532" s="581"/>
      <c r="J532" s="581"/>
      <c r="K532" s="581"/>
      <c r="L532" s="581"/>
      <c r="M532" s="581"/>
      <c r="N532" s="581"/>
      <c r="O532" s="581"/>
      <c r="P532" s="581"/>
      <c r="Q532" s="581"/>
      <c r="R532" s="581"/>
      <c r="S532" s="581"/>
      <c r="T532" s="581"/>
      <c r="U532" s="581"/>
      <c r="V532" s="581"/>
      <c r="W532" s="581"/>
      <c r="X532" s="581"/>
      <c r="Y532" s="581"/>
      <c r="Z532" s="581"/>
    </row>
    <row r="533" spans="1:26" ht="15.75" customHeight="1" x14ac:dyDescent="0.3">
      <c r="A533" s="618"/>
      <c r="B533" s="622"/>
      <c r="C533" s="618"/>
      <c r="D533" s="624"/>
      <c r="E533" s="623"/>
      <c r="F533" s="581"/>
      <c r="G533" s="581"/>
      <c r="H533" s="581"/>
      <c r="I533" s="581"/>
      <c r="J533" s="581"/>
      <c r="K533" s="581"/>
      <c r="L533" s="581"/>
      <c r="M533" s="581"/>
      <c r="N533" s="581"/>
      <c r="O533" s="581"/>
      <c r="P533" s="581"/>
      <c r="Q533" s="581"/>
      <c r="R533" s="581"/>
      <c r="S533" s="581"/>
      <c r="T533" s="581"/>
      <c r="U533" s="581"/>
      <c r="V533" s="581"/>
      <c r="W533" s="581"/>
      <c r="X533" s="581"/>
      <c r="Y533" s="581"/>
      <c r="Z533" s="581"/>
    </row>
    <row r="534" spans="1:26" ht="15.75" customHeight="1" x14ac:dyDescent="0.3">
      <c r="A534" s="618"/>
      <c r="B534" s="622"/>
      <c r="C534" s="618"/>
      <c r="D534" s="624"/>
      <c r="E534" s="623"/>
      <c r="F534" s="581"/>
      <c r="G534" s="581"/>
      <c r="H534" s="581"/>
      <c r="I534" s="581"/>
      <c r="J534" s="581"/>
      <c r="K534" s="581"/>
      <c r="L534" s="581"/>
      <c r="M534" s="581"/>
      <c r="N534" s="581"/>
      <c r="O534" s="581"/>
      <c r="P534" s="581"/>
      <c r="Q534" s="581"/>
      <c r="R534" s="581"/>
      <c r="S534" s="581"/>
      <c r="T534" s="581"/>
      <c r="U534" s="581"/>
      <c r="V534" s="581"/>
      <c r="W534" s="581"/>
      <c r="X534" s="581"/>
      <c r="Y534" s="581"/>
      <c r="Z534" s="581"/>
    </row>
    <row r="535" spans="1:26" ht="15.75" customHeight="1" x14ac:dyDescent="0.3">
      <c r="A535" s="618"/>
      <c r="B535" s="622"/>
      <c r="C535" s="618"/>
      <c r="D535" s="624"/>
      <c r="E535" s="623"/>
      <c r="F535" s="581"/>
      <c r="G535" s="581"/>
      <c r="H535" s="581"/>
      <c r="I535" s="581"/>
      <c r="J535" s="581"/>
      <c r="K535" s="581"/>
      <c r="L535" s="581"/>
      <c r="M535" s="581"/>
      <c r="N535" s="581"/>
      <c r="O535" s="581"/>
      <c r="P535" s="581"/>
      <c r="Q535" s="581"/>
      <c r="R535" s="581"/>
      <c r="S535" s="581"/>
      <c r="T535" s="581"/>
      <c r="U535" s="581"/>
      <c r="V535" s="581"/>
      <c r="W535" s="581"/>
      <c r="X535" s="581"/>
      <c r="Y535" s="581"/>
      <c r="Z535" s="581"/>
    </row>
    <row r="536" spans="1:26" ht="15.75" customHeight="1" x14ac:dyDescent="0.3">
      <c r="A536" s="618"/>
      <c r="B536" s="622"/>
      <c r="C536" s="618"/>
      <c r="D536" s="624"/>
      <c r="E536" s="623"/>
      <c r="F536" s="581"/>
      <c r="G536" s="581"/>
      <c r="H536" s="581"/>
      <c r="I536" s="581"/>
      <c r="J536" s="581"/>
      <c r="K536" s="581"/>
      <c r="L536" s="581"/>
      <c r="M536" s="581"/>
      <c r="N536" s="581"/>
      <c r="O536" s="581"/>
      <c r="P536" s="581"/>
      <c r="Q536" s="581"/>
      <c r="R536" s="581"/>
      <c r="S536" s="581"/>
      <c r="T536" s="581"/>
      <c r="U536" s="581"/>
      <c r="V536" s="581"/>
      <c r="W536" s="581"/>
      <c r="X536" s="581"/>
      <c r="Y536" s="581"/>
      <c r="Z536" s="581"/>
    </row>
    <row r="537" spans="1:26" ht="15.75" customHeight="1" x14ac:dyDescent="0.3">
      <c r="A537" s="618"/>
      <c r="B537" s="622"/>
      <c r="C537" s="618"/>
      <c r="D537" s="624"/>
      <c r="E537" s="623"/>
      <c r="F537" s="581"/>
      <c r="G537" s="581"/>
      <c r="H537" s="581"/>
      <c r="I537" s="581"/>
      <c r="J537" s="581"/>
      <c r="K537" s="581"/>
      <c r="L537" s="581"/>
      <c r="M537" s="581"/>
      <c r="N537" s="581"/>
      <c r="O537" s="581"/>
      <c r="P537" s="581"/>
      <c r="Q537" s="581"/>
      <c r="R537" s="581"/>
      <c r="S537" s="581"/>
      <c r="T537" s="581"/>
      <c r="U537" s="581"/>
      <c r="V537" s="581"/>
      <c r="W537" s="581"/>
      <c r="X537" s="581"/>
      <c r="Y537" s="581"/>
      <c r="Z537" s="581"/>
    </row>
    <row r="538" spans="1:26" ht="15.75" customHeight="1" x14ac:dyDescent="0.3">
      <c r="A538" s="618"/>
      <c r="B538" s="622"/>
      <c r="C538" s="618"/>
      <c r="D538" s="624"/>
      <c r="E538" s="623"/>
      <c r="F538" s="581"/>
      <c r="G538" s="581"/>
      <c r="H538" s="581"/>
      <c r="I538" s="581"/>
      <c r="J538" s="581"/>
      <c r="K538" s="581"/>
      <c r="L538" s="581"/>
      <c r="M538" s="581"/>
      <c r="N538" s="581"/>
      <c r="O538" s="581"/>
      <c r="P538" s="581"/>
      <c r="Q538" s="581"/>
      <c r="R538" s="581"/>
      <c r="S538" s="581"/>
      <c r="T538" s="581"/>
      <c r="U538" s="581"/>
      <c r="V538" s="581"/>
      <c r="W538" s="581"/>
      <c r="X538" s="581"/>
      <c r="Y538" s="581"/>
      <c r="Z538" s="581"/>
    </row>
    <row r="539" spans="1:26" ht="15.75" customHeight="1" x14ac:dyDescent="0.3">
      <c r="A539" s="618"/>
      <c r="B539" s="622"/>
      <c r="C539" s="618"/>
      <c r="D539" s="624"/>
      <c r="E539" s="623"/>
      <c r="F539" s="581"/>
      <c r="G539" s="581"/>
      <c r="H539" s="581"/>
      <c r="I539" s="581"/>
      <c r="J539" s="581"/>
      <c r="K539" s="581"/>
      <c r="L539" s="581"/>
      <c r="M539" s="581"/>
      <c r="N539" s="581"/>
      <c r="O539" s="581"/>
      <c r="P539" s="581"/>
      <c r="Q539" s="581"/>
      <c r="R539" s="581"/>
      <c r="S539" s="581"/>
      <c r="T539" s="581"/>
      <c r="U539" s="581"/>
      <c r="V539" s="581"/>
      <c r="W539" s="581"/>
      <c r="X539" s="581"/>
      <c r="Y539" s="581"/>
      <c r="Z539" s="581"/>
    </row>
    <row r="540" spans="1:26" ht="15.75" customHeight="1" x14ac:dyDescent="0.3">
      <c r="A540" s="618"/>
      <c r="B540" s="622"/>
      <c r="C540" s="618"/>
      <c r="D540" s="624"/>
      <c r="E540" s="623"/>
      <c r="F540" s="581"/>
      <c r="G540" s="581"/>
      <c r="H540" s="581"/>
      <c r="I540" s="581"/>
      <c r="J540" s="581"/>
      <c r="K540" s="581"/>
      <c r="L540" s="581"/>
      <c r="M540" s="581"/>
      <c r="N540" s="581"/>
      <c r="O540" s="581"/>
      <c r="P540" s="581"/>
      <c r="Q540" s="581"/>
      <c r="R540" s="581"/>
      <c r="S540" s="581"/>
      <c r="T540" s="581"/>
      <c r="U540" s="581"/>
      <c r="V540" s="581"/>
      <c r="W540" s="581"/>
      <c r="X540" s="581"/>
      <c r="Y540" s="581"/>
      <c r="Z540" s="581"/>
    </row>
    <row r="541" spans="1:26" ht="15.75" customHeight="1" x14ac:dyDescent="0.3">
      <c r="A541" s="618"/>
      <c r="B541" s="622"/>
      <c r="C541" s="618"/>
      <c r="D541" s="624"/>
      <c r="E541" s="623"/>
      <c r="F541" s="581"/>
      <c r="G541" s="581"/>
      <c r="H541" s="581"/>
      <c r="I541" s="581"/>
      <c r="J541" s="581"/>
      <c r="K541" s="581"/>
      <c r="L541" s="581"/>
      <c r="M541" s="581"/>
      <c r="N541" s="581"/>
      <c r="O541" s="581"/>
      <c r="P541" s="581"/>
      <c r="Q541" s="581"/>
      <c r="R541" s="581"/>
      <c r="S541" s="581"/>
      <c r="T541" s="581"/>
      <c r="U541" s="581"/>
      <c r="V541" s="581"/>
      <c r="W541" s="581"/>
      <c r="X541" s="581"/>
      <c r="Y541" s="581"/>
      <c r="Z541" s="581"/>
    </row>
    <row r="542" spans="1:26" ht="15.75" customHeight="1" x14ac:dyDescent="0.3">
      <c r="A542" s="625"/>
      <c r="B542" s="626"/>
      <c r="C542" s="625"/>
      <c r="D542" s="627"/>
      <c r="E542" s="628"/>
      <c r="F542" s="581"/>
      <c r="G542" s="581"/>
      <c r="H542" s="581"/>
      <c r="I542" s="581"/>
      <c r="J542" s="581"/>
      <c r="K542" s="581"/>
      <c r="L542" s="581"/>
      <c r="M542" s="581"/>
      <c r="N542" s="581"/>
      <c r="O542" s="581"/>
      <c r="P542" s="581"/>
      <c r="Q542" s="581"/>
      <c r="R542" s="581"/>
      <c r="S542" s="581"/>
      <c r="T542" s="581"/>
      <c r="U542" s="581"/>
      <c r="V542" s="581"/>
      <c r="W542" s="581"/>
      <c r="X542" s="581"/>
      <c r="Y542" s="581"/>
      <c r="Z542" s="581"/>
    </row>
    <row r="543" spans="1:26" ht="15.75" customHeight="1" x14ac:dyDescent="0.3">
      <c r="A543" s="625"/>
      <c r="B543" s="626"/>
      <c r="C543" s="625"/>
      <c r="D543" s="627"/>
      <c r="E543" s="628"/>
      <c r="F543" s="581"/>
      <c r="G543" s="581"/>
      <c r="H543" s="581"/>
      <c r="I543" s="581"/>
      <c r="J543" s="581"/>
      <c r="K543" s="581"/>
      <c r="L543" s="581"/>
      <c r="M543" s="581"/>
      <c r="N543" s="581"/>
      <c r="O543" s="581"/>
      <c r="P543" s="581"/>
      <c r="Q543" s="581"/>
      <c r="R543" s="581"/>
      <c r="S543" s="581"/>
      <c r="T543" s="581"/>
      <c r="U543" s="581"/>
      <c r="V543" s="581"/>
      <c r="W543" s="581"/>
      <c r="X543" s="581"/>
      <c r="Y543" s="581"/>
      <c r="Z543" s="581"/>
    </row>
    <row r="544" spans="1:26" ht="15.75" customHeight="1" x14ac:dyDescent="0.3">
      <c r="A544" s="625"/>
      <c r="B544" s="626"/>
      <c r="C544" s="625"/>
      <c r="D544" s="627"/>
      <c r="E544" s="628"/>
      <c r="F544" s="581"/>
      <c r="G544" s="581"/>
      <c r="H544" s="581"/>
      <c r="I544" s="581"/>
      <c r="J544" s="581"/>
      <c r="K544" s="581"/>
      <c r="L544" s="581"/>
      <c r="M544" s="581"/>
      <c r="N544" s="581"/>
      <c r="O544" s="581"/>
      <c r="P544" s="581"/>
      <c r="Q544" s="581"/>
      <c r="R544" s="581"/>
      <c r="S544" s="581"/>
      <c r="T544" s="581"/>
      <c r="U544" s="581"/>
      <c r="V544" s="581"/>
      <c r="W544" s="581"/>
      <c r="X544" s="581"/>
      <c r="Y544" s="581"/>
      <c r="Z544" s="581"/>
    </row>
    <row r="545" spans="1:26" ht="15.75" customHeight="1" x14ac:dyDescent="0.3">
      <c r="A545" s="625"/>
      <c r="B545" s="626"/>
      <c r="C545" s="625"/>
      <c r="D545" s="627"/>
      <c r="E545" s="628"/>
      <c r="F545" s="581"/>
      <c r="G545" s="581"/>
      <c r="H545" s="581"/>
      <c r="I545" s="581"/>
      <c r="J545" s="581"/>
      <c r="K545" s="581"/>
      <c r="L545" s="581"/>
      <c r="M545" s="581"/>
      <c r="N545" s="581"/>
      <c r="O545" s="581"/>
      <c r="P545" s="581"/>
      <c r="Q545" s="581"/>
      <c r="R545" s="581"/>
      <c r="S545" s="581"/>
      <c r="T545" s="581"/>
      <c r="U545" s="581"/>
      <c r="V545" s="581"/>
      <c r="W545" s="581"/>
      <c r="X545" s="581"/>
      <c r="Y545" s="581"/>
      <c r="Z545" s="581"/>
    </row>
    <row r="546" spans="1:26" ht="15.75" customHeight="1" x14ac:dyDescent="0.3">
      <c r="A546" s="625"/>
      <c r="B546" s="626"/>
      <c r="C546" s="625"/>
      <c r="D546" s="627"/>
      <c r="E546" s="628"/>
      <c r="F546" s="581"/>
      <c r="G546" s="581"/>
      <c r="H546" s="581"/>
      <c r="I546" s="581"/>
      <c r="J546" s="581"/>
      <c r="K546" s="581"/>
      <c r="L546" s="581"/>
      <c r="M546" s="581"/>
      <c r="N546" s="581"/>
      <c r="O546" s="581"/>
      <c r="P546" s="581"/>
      <c r="Q546" s="581"/>
      <c r="R546" s="581"/>
      <c r="S546" s="581"/>
      <c r="T546" s="581"/>
      <c r="U546" s="581"/>
      <c r="V546" s="581"/>
      <c r="W546" s="581"/>
      <c r="X546" s="581"/>
      <c r="Y546" s="581"/>
      <c r="Z546" s="581"/>
    </row>
    <row r="547" spans="1:26" ht="15.75" customHeight="1" x14ac:dyDescent="0.3">
      <c r="A547" s="625"/>
      <c r="B547" s="626"/>
      <c r="C547" s="625"/>
      <c r="D547" s="627"/>
      <c r="E547" s="628"/>
      <c r="F547" s="581"/>
      <c r="G547" s="581"/>
      <c r="H547" s="581"/>
      <c r="I547" s="581"/>
      <c r="J547" s="581"/>
      <c r="K547" s="581"/>
      <c r="L547" s="581"/>
      <c r="M547" s="581"/>
      <c r="N547" s="581"/>
      <c r="O547" s="581"/>
      <c r="P547" s="581"/>
      <c r="Q547" s="581"/>
      <c r="R547" s="581"/>
      <c r="S547" s="581"/>
      <c r="T547" s="581"/>
      <c r="U547" s="581"/>
      <c r="V547" s="581"/>
      <c r="W547" s="581"/>
      <c r="X547" s="581"/>
      <c r="Y547" s="581"/>
      <c r="Z547" s="581"/>
    </row>
    <row r="548" spans="1:26" ht="15.75" customHeight="1" x14ac:dyDescent="0.3">
      <c r="A548" s="625"/>
      <c r="B548" s="626"/>
      <c r="C548" s="625"/>
      <c r="D548" s="627"/>
      <c r="E548" s="628"/>
      <c r="F548" s="581"/>
      <c r="G548" s="581"/>
      <c r="H548" s="581"/>
      <c r="I548" s="581"/>
      <c r="J548" s="581"/>
      <c r="K548" s="581"/>
      <c r="L548" s="581"/>
      <c r="M548" s="581"/>
      <c r="N548" s="581"/>
      <c r="O548" s="581"/>
      <c r="P548" s="581"/>
      <c r="Q548" s="581"/>
      <c r="R548" s="581"/>
      <c r="S548" s="581"/>
      <c r="T548" s="581"/>
      <c r="U548" s="581"/>
      <c r="V548" s="581"/>
      <c r="W548" s="581"/>
      <c r="X548" s="581"/>
      <c r="Y548" s="581"/>
      <c r="Z548" s="581"/>
    </row>
    <row r="549" spans="1:26" ht="15.75" customHeight="1" x14ac:dyDescent="0.3">
      <c r="A549" s="625"/>
      <c r="B549" s="626"/>
      <c r="C549" s="625"/>
      <c r="D549" s="627"/>
      <c r="E549" s="628"/>
      <c r="F549" s="581"/>
      <c r="G549" s="581"/>
      <c r="H549" s="581"/>
      <c r="I549" s="581"/>
      <c r="J549" s="581"/>
      <c r="K549" s="581"/>
      <c r="L549" s="581"/>
      <c r="M549" s="581"/>
      <c r="N549" s="581"/>
      <c r="O549" s="581"/>
      <c r="P549" s="581"/>
      <c r="Q549" s="581"/>
      <c r="R549" s="581"/>
      <c r="S549" s="581"/>
      <c r="T549" s="581"/>
      <c r="U549" s="581"/>
      <c r="V549" s="581"/>
      <c r="W549" s="581"/>
      <c r="X549" s="581"/>
      <c r="Y549" s="581"/>
      <c r="Z549" s="581"/>
    </row>
    <row r="550" spans="1:26" ht="15.75" customHeight="1" x14ac:dyDescent="0.3">
      <c r="A550" s="625"/>
      <c r="B550" s="626"/>
      <c r="C550" s="625"/>
      <c r="D550" s="627"/>
      <c r="E550" s="628"/>
      <c r="F550" s="581"/>
      <c r="G550" s="581"/>
      <c r="H550" s="581"/>
      <c r="I550" s="581"/>
      <c r="J550" s="581"/>
      <c r="K550" s="581"/>
      <c r="L550" s="581"/>
      <c r="M550" s="581"/>
      <c r="N550" s="581"/>
      <c r="O550" s="581"/>
      <c r="P550" s="581"/>
      <c r="Q550" s="581"/>
      <c r="R550" s="581"/>
      <c r="S550" s="581"/>
      <c r="T550" s="581"/>
      <c r="U550" s="581"/>
      <c r="V550" s="581"/>
      <c r="W550" s="581"/>
      <c r="X550" s="581"/>
      <c r="Y550" s="581"/>
      <c r="Z550" s="581"/>
    </row>
    <row r="551" spans="1:26" ht="15.75" customHeight="1" x14ac:dyDescent="0.3">
      <c r="A551" s="625"/>
      <c r="B551" s="626"/>
      <c r="C551" s="625"/>
      <c r="D551" s="627"/>
      <c r="E551" s="628"/>
      <c r="F551" s="581"/>
      <c r="G551" s="581"/>
      <c r="H551" s="581"/>
      <c r="I551" s="581"/>
      <c r="J551" s="581"/>
      <c r="K551" s="581"/>
      <c r="L551" s="581"/>
      <c r="M551" s="581"/>
      <c r="N551" s="581"/>
      <c r="O551" s="581"/>
      <c r="P551" s="581"/>
      <c r="Q551" s="581"/>
      <c r="R551" s="581"/>
      <c r="S551" s="581"/>
      <c r="T551" s="581"/>
      <c r="U551" s="581"/>
      <c r="V551" s="581"/>
      <c r="W551" s="581"/>
      <c r="X551" s="581"/>
      <c r="Y551" s="581"/>
      <c r="Z551" s="581"/>
    </row>
    <row r="552" spans="1:26" ht="15.75" customHeight="1" x14ac:dyDescent="0.3">
      <c r="A552" s="625"/>
      <c r="B552" s="626"/>
      <c r="C552" s="625"/>
      <c r="D552" s="627"/>
      <c r="E552" s="628"/>
      <c r="F552" s="581"/>
      <c r="G552" s="581"/>
      <c r="H552" s="581"/>
      <c r="I552" s="581"/>
      <c r="J552" s="581"/>
      <c r="K552" s="581"/>
      <c r="L552" s="581"/>
      <c r="M552" s="581"/>
      <c r="N552" s="581"/>
      <c r="O552" s="581"/>
      <c r="P552" s="581"/>
      <c r="Q552" s="581"/>
      <c r="R552" s="581"/>
      <c r="S552" s="581"/>
      <c r="T552" s="581"/>
      <c r="U552" s="581"/>
      <c r="V552" s="581"/>
      <c r="W552" s="581"/>
      <c r="X552" s="581"/>
      <c r="Y552" s="581"/>
      <c r="Z552" s="581"/>
    </row>
    <row r="553" spans="1:26" ht="15.75" customHeight="1" x14ac:dyDescent="0.3">
      <c r="A553" s="625"/>
      <c r="B553" s="626"/>
      <c r="C553" s="625"/>
      <c r="D553" s="627"/>
      <c r="E553" s="628"/>
      <c r="F553" s="581"/>
      <c r="G553" s="581"/>
      <c r="H553" s="581"/>
      <c r="I553" s="581"/>
      <c r="J553" s="581"/>
      <c r="K553" s="581"/>
      <c r="L553" s="581"/>
      <c r="M553" s="581"/>
      <c r="N553" s="581"/>
      <c r="O553" s="581"/>
      <c r="P553" s="581"/>
      <c r="Q553" s="581"/>
      <c r="R553" s="581"/>
      <c r="S553" s="581"/>
      <c r="T553" s="581"/>
      <c r="U553" s="581"/>
      <c r="V553" s="581"/>
      <c r="W553" s="581"/>
      <c r="X553" s="581"/>
      <c r="Y553" s="581"/>
      <c r="Z553" s="581"/>
    </row>
    <row r="554" spans="1:26" ht="15.75" customHeight="1" x14ac:dyDescent="0.3">
      <c r="A554" s="625"/>
      <c r="B554" s="626"/>
      <c r="C554" s="625"/>
      <c r="D554" s="627"/>
      <c r="E554" s="628"/>
      <c r="F554" s="581"/>
      <c r="G554" s="581"/>
      <c r="H554" s="581"/>
      <c r="I554" s="581"/>
      <c r="J554" s="581"/>
      <c r="K554" s="581"/>
      <c r="L554" s="581"/>
      <c r="M554" s="581"/>
      <c r="N554" s="581"/>
      <c r="O554" s="581"/>
      <c r="P554" s="581"/>
      <c r="Q554" s="581"/>
      <c r="R554" s="581"/>
      <c r="S554" s="581"/>
      <c r="T554" s="581"/>
      <c r="U554" s="581"/>
      <c r="V554" s="581"/>
      <c r="W554" s="581"/>
      <c r="X554" s="581"/>
      <c r="Y554" s="581"/>
      <c r="Z554" s="581"/>
    </row>
    <row r="555" spans="1:26" ht="15.75" customHeight="1" x14ac:dyDescent="0.3">
      <c r="A555" s="625"/>
      <c r="B555" s="626"/>
      <c r="C555" s="625"/>
      <c r="D555" s="627"/>
      <c r="E555" s="628"/>
      <c r="F555" s="581"/>
      <c r="G555" s="581"/>
      <c r="H555" s="581"/>
      <c r="I555" s="581"/>
      <c r="J555" s="581"/>
      <c r="K555" s="581"/>
      <c r="L555" s="581"/>
      <c r="M555" s="581"/>
      <c r="N555" s="581"/>
      <c r="O555" s="581"/>
      <c r="P555" s="581"/>
      <c r="Q555" s="581"/>
      <c r="R555" s="581"/>
      <c r="S555" s="581"/>
      <c r="T555" s="581"/>
      <c r="U555" s="581"/>
      <c r="V555" s="581"/>
      <c r="W555" s="581"/>
      <c r="X555" s="581"/>
      <c r="Y555" s="581"/>
      <c r="Z555" s="581"/>
    </row>
    <row r="556" spans="1:26" ht="15.75" customHeight="1" x14ac:dyDescent="0.3">
      <c r="A556" s="625"/>
      <c r="B556" s="626"/>
      <c r="C556" s="625"/>
      <c r="D556" s="627"/>
      <c r="E556" s="628"/>
      <c r="F556" s="581"/>
      <c r="G556" s="581"/>
      <c r="H556" s="581"/>
      <c r="I556" s="581"/>
      <c r="J556" s="581"/>
      <c r="K556" s="581"/>
      <c r="L556" s="581"/>
      <c r="M556" s="581"/>
      <c r="N556" s="581"/>
      <c r="O556" s="581"/>
      <c r="P556" s="581"/>
      <c r="Q556" s="581"/>
      <c r="R556" s="581"/>
      <c r="S556" s="581"/>
      <c r="T556" s="581"/>
      <c r="U556" s="581"/>
      <c r="V556" s="581"/>
      <c r="W556" s="581"/>
      <c r="X556" s="581"/>
      <c r="Y556" s="581"/>
      <c r="Z556" s="581"/>
    </row>
    <row r="557" spans="1:26" ht="15.75" customHeight="1" x14ac:dyDescent="0.3">
      <c r="A557" s="625"/>
      <c r="B557" s="626"/>
      <c r="C557" s="625"/>
      <c r="D557" s="627"/>
      <c r="E557" s="628"/>
      <c r="F557" s="581"/>
      <c r="G557" s="581"/>
      <c r="H557" s="581"/>
      <c r="I557" s="581"/>
      <c r="J557" s="581"/>
      <c r="K557" s="581"/>
      <c r="L557" s="581"/>
      <c r="M557" s="581"/>
      <c r="N557" s="581"/>
      <c r="O557" s="581"/>
      <c r="P557" s="581"/>
      <c r="Q557" s="581"/>
      <c r="R557" s="581"/>
      <c r="S557" s="581"/>
      <c r="T557" s="581"/>
      <c r="U557" s="581"/>
      <c r="V557" s="581"/>
      <c r="W557" s="581"/>
      <c r="X557" s="581"/>
      <c r="Y557" s="581"/>
      <c r="Z557" s="581"/>
    </row>
    <row r="558" spans="1:26" ht="15.75" customHeight="1" x14ac:dyDescent="0.3">
      <c r="A558" s="625"/>
      <c r="B558" s="626"/>
      <c r="C558" s="625"/>
      <c r="D558" s="627"/>
      <c r="E558" s="628"/>
      <c r="F558" s="581"/>
      <c r="G558" s="581"/>
      <c r="H558" s="581"/>
      <c r="I558" s="581"/>
      <c r="J558" s="581"/>
      <c r="K558" s="581"/>
      <c r="L558" s="581"/>
      <c r="M558" s="581"/>
      <c r="N558" s="581"/>
      <c r="O558" s="581"/>
      <c r="P558" s="581"/>
      <c r="Q558" s="581"/>
      <c r="R558" s="581"/>
      <c r="S558" s="581"/>
      <c r="T558" s="581"/>
      <c r="U558" s="581"/>
      <c r="V558" s="581"/>
      <c r="W558" s="581"/>
      <c r="X558" s="581"/>
      <c r="Y558" s="581"/>
      <c r="Z558" s="581"/>
    </row>
    <row r="559" spans="1:26" ht="15.75" customHeight="1" x14ac:dyDescent="0.3">
      <c r="A559" s="625"/>
      <c r="B559" s="626"/>
      <c r="C559" s="625"/>
      <c r="D559" s="627"/>
      <c r="E559" s="628"/>
      <c r="F559" s="581"/>
      <c r="G559" s="581"/>
      <c r="H559" s="581"/>
      <c r="I559" s="581"/>
      <c r="J559" s="581"/>
      <c r="K559" s="581"/>
      <c r="L559" s="581"/>
      <c r="M559" s="581"/>
      <c r="N559" s="581"/>
      <c r="O559" s="581"/>
      <c r="P559" s="581"/>
      <c r="Q559" s="581"/>
      <c r="R559" s="581"/>
      <c r="S559" s="581"/>
      <c r="T559" s="581"/>
      <c r="U559" s="581"/>
      <c r="V559" s="581"/>
      <c r="W559" s="581"/>
      <c r="X559" s="581"/>
      <c r="Y559" s="581"/>
      <c r="Z559" s="581"/>
    </row>
    <row r="560" spans="1:26" ht="15.75" customHeight="1" x14ac:dyDescent="0.3">
      <c r="A560" s="625"/>
      <c r="B560" s="626"/>
      <c r="C560" s="625"/>
      <c r="D560" s="627"/>
      <c r="E560" s="628"/>
      <c r="F560" s="581"/>
      <c r="G560" s="581"/>
      <c r="H560" s="581"/>
      <c r="I560" s="581"/>
      <c r="J560" s="581"/>
      <c r="K560" s="581"/>
      <c r="L560" s="581"/>
      <c r="M560" s="581"/>
      <c r="N560" s="581"/>
      <c r="O560" s="581"/>
      <c r="P560" s="581"/>
      <c r="Q560" s="581"/>
      <c r="R560" s="581"/>
      <c r="S560" s="581"/>
      <c r="T560" s="581"/>
      <c r="U560" s="581"/>
      <c r="V560" s="581"/>
      <c r="W560" s="581"/>
      <c r="X560" s="581"/>
      <c r="Y560" s="581"/>
      <c r="Z560" s="581"/>
    </row>
    <row r="561" spans="1:26" ht="15.75" customHeight="1" x14ac:dyDescent="0.3">
      <c r="A561" s="625"/>
      <c r="B561" s="626"/>
      <c r="C561" s="625"/>
      <c r="D561" s="627"/>
      <c r="E561" s="628"/>
      <c r="F561" s="581"/>
      <c r="G561" s="581"/>
      <c r="H561" s="581"/>
      <c r="I561" s="581"/>
      <c r="J561" s="581"/>
      <c r="K561" s="581"/>
      <c r="L561" s="581"/>
      <c r="M561" s="581"/>
      <c r="N561" s="581"/>
      <c r="O561" s="581"/>
      <c r="P561" s="581"/>
      <c r="Q561" s="581"/>
      <c r="R561" s="581"/>
      <c r="S561" s="581"/>
      <c r="T561" s="581"/>
      <c r="U561" s="581"/>
      <c r="V561" s="581"/>
      <c r="W561" s="581"/>
      <c r="X561" s="581"/>
      <c r="Y561" s="581"/>
      <c r="Z561" s="581"/>
    </row>
    <row r="562" spans="1:26" ht="15.75" customHeight="1" x14ac:dyDescent="0.3">
      <c r="A562" s="625"/>
      <c r="B562" s="626"/>
      <c r="C562" s="625"/>
      <c r="D562" s="627"/>
      <c r="E562" s="628"/>
      <c r="F562" s="581"/>
      <c r="G562" s="581"/>
      <c r="H562" s="581"/>
      <c r="I562" s="581"/>
      <c r="J562" s="581"/>
      <c r="K562" s="581"/>
      <c r="L562" s="581"/>
      <c r="M562" s="581"/>
      <c r="N562" s="581"/>
      <c r="O562" s="581"/>
      <c r="P562" s="581"/>
      <c r="Q562" s="581"/>
      <c r="R562" s="581"/>
      <c r="S562" s="581"/>
      <c r="T562" s="581"/>
      <c r="U562" s="581"/>
      <c r="V562" s="581"/>
      <c r="W562" s="581"/>
      <c r="X562" s="581"/>
      <c r="Y562" s="581"/>
      <c r="Z562" s="581"/>
    </row>
    <row r="563" spans="1:26" ht="15.75" customHeight="1" x14ac:dyDescent="0.3">
      <c r="A563" s="625"/>
      <c r="B563" s="626"/>
      <c r="C563" s="625"/>
      <c r="D563" s="627"/>
      <c r="E563" s="628"/>
      <c r="F563" s="581"/>
      <c r="G563" s="581"/>
      <c r="H563" s="581"/>
      <c r="I563" s="581"/>
      <c r="J563" s="581"/>
      <c r="K563" s="581"/>
      <c r="L563" s="581"/>
      <c r="M563" s="581"/>
      <c r="N563" s="581"/>
      <c r="O563" s="581"/>
      <c r="P563" s="581"/>
      <c r="Q563" s="581"/>
      <c r="R563" s="581"/>
      <c r="S563" s="581"/>
      <c r="T563" s="581"/>
      <c r="U563" s="581"/>
      <c r="V563" s="581"/>
      <c r="W563" s="581"/>
      <c r="X563" s="581"/>
      <c r="Y563" s="581"/>
      <c r="Z563" s="581"/>
    </row>
    <row r="564" spans="1:26" ht="15.75" customHeight="1" x14ac:dyDescent="0.3">
      <c r="A564" s="625"/>
      <c r="B564" s="626"/>
      <c r="C564" s="625"/>
      <c r="D564" s="627"/>
      <c r="E564" s="628"/>
      <c r="F564" s="581"/>
      <c r="G564" s="581"/>
      <c r="H564" s="581"/>
      <c r="I564" s="581"/>
      <c r="J564" s="581"/>
      <c r="K564" s="581"/>
      <c r="L564" s="581"/>
      <c r="M564" s="581"/>
      <c r="N564" s="581"/>
      <c r="O564" s="581"/>
      <c r="P564" s="581"/>
      <c r="Q564" s="581"/>
      <c r="R564" s="581"/>
      <c r="S564" s="581"/>
      <c r="T564" s="581"/>
      <c r="U564" s="581"/>
      <c r="V564" s="581"/>
      <c r="W564" s="581"/>
      <c r="X564" s="581"/>
      <c r="Y564" s="581"/>
      <c r="Z564" s="581"/>
    </row>
    <row r="565" spans="1:26" ht="15.75" customHeight="1" x14ac:dyDescent="0.3">
      <c r="A565" s="625"/>
      <c r="B565" s="626"/>
      <c r="C565" s="625"/>
      <c r="D565" s="627"/>
      <c r="E565" s="628"/>
      <c r="F565" s="581"/>
      <c r="G565" s="581"/>
      <c r="H565" s="581"/>
      <c r="I565" s="581"/>
      <c r="J565" s="581"/>
      <c r="K565" s="581"/>
      <c r="L565" s="581"/>
      <c r="M565" s="581"/>
      <c r="N565" s="581"/>
      <c r="O565" s="581"/>
      <c r="P565" s="581"/>
      <c r="Q565" s="581"/>
      <c r="R565" s="581"/>
      <c r="S565" s="581"/>
      <c r="T565" s="581"/>
      <c r="U565" s="581"/>
      <c r="V565" s="581"/>
      <c r="W565" s="581"/>
      <c r="X565" s="581"/>
      <c r="Y565" s="581"/>
      <c r="Z565" s="581"/>
    </row>
    <row r="566" spans="1:26" ht="15.75" customHeight="1" x14ac:dyDescent="0.3">
      <c r="A566" s="625"/>
      <c r="B566" s="626"/>
      <c r="C566" s="625"/>
      <c r="D566" s="627"/>
      <c r="E566" s="628"/>
      <c r="F566" s="581"/>
      <c r="G566" s="581"/>
      <c r="H566" s="581"/>
      <c r="I566" s="581"/>
      <c r="J566" s="581"/>
      <c r="K566" s="581"/>
      <c r="L566" s="581"/>
      <c r="M566" s="581"/>
      <c r="N566" s="581"/>
      <c r="O566" s="581"/>
      <c r="P566" s="581"/>
      <c r="Q566" s="581"/>
      <c r="R566" s="581"/>
      <c r="S566" s="581"/>
      <c r="T566" s="581"/>
      <c r="U566" s="581"/>
      <c r="V566" s="581"/>
      <c r="W566" s="581"/>
      <c r="X566" s="581"/>
      <c r="Y566" s="581"/>
      <c r="Z566" s="581"/>
    </row>
    <row r="567" spans="1:26" ht="15.75" customHeight="1" x14ac:dyDescent="0.3">
      <c r="A567" s="625"/>
      <c r="B567" s="626"/>
      <c r="C567" s="625"/>
      <c r="D567" s="627"/>
      <c r="E567" s="628"/>
      <c r="F567" s="581"/>
      <c r="G567" s="581"/>
      <c r="H567" s="581"/>
      <c r="I567" s="581"/>
      <c r="J567" s="581"/>
      <c r="K567" s="581"/>
      <c r="L567" s="581"/>
      <c r="M567" s="581"/>
      <c r="N567" s="581"/>
      <c r="O567" s="581"/>
      <c r="P567" s="581"/>
      <c r="Q567" s="581"/>
      <c r="R567" s="581"/>
      <c r="S567" s="581"/>
      <c r="T567" s="581"/>
      <c r="U567" s="581"/>
      <c r="V567" s="581"/>
      <c r="W567" s="581"/>
      <c r="X567" s="581"/>
      <c r="Y567" s="581"/>
      <c r="Z567" s="581"/>
    </row>
    <row r="568" spans="1:26" ht="15.75" customHeight="1" x14ac:dyDescent="0.3">
      <c r="A568" s="625"/>
      <c r="B568" s="626"/>
      <c r="C568" s="625"/>
      <c r="D568" s="627"/>
      <c r="E568" s="628"/>
      <c r="F568" s="581"/>
      <c r="G568" s="581"/>
      <c r="H568" s="581"/>
      <c r="I568" s="581"/>
      <c r="J568" s="581"/>
      <c r="K568" s="581"/>
      <c r="L568" s="581"/>
      <c r="M568" s="581"/>
      <c r="N568" s="581"/>
      <c r="O568" s="581"/>
      <c r="P568" s="581"/>
      <c r="Q568" s="581"/>
      <c r="R568" s="581"/>
      <c r="S568" s="581"/>
      <c r="T568" s="581"/>
      <c r="U568" s="581"/>
      <c r="V568" s="581"/>
      <c r="W568" s="581"/>
      <c r="X568" s="581"/>
      <c r="Y568" s="581"/>
      <c r="Z568" s="581"/>
    </row>
    <row r="569" spans="1:26" ht="15.75" customHeight="1" x14ac:dyDescent="0.3">
      <c r="A569" s="625"/>
      <c r="B569" s="626"/>
      <c r="C569" s="625"/>
      <c r="D569" s="627"/>
      <c r="E569" s="628"/>
      <c r="F569" s="581"/>
      <c r="G569" s="581"/>
      <c r="H569" s="581"/>
      <c r="I569" s="581"/>
      <c r="J569" s="581"/>
      <c r="K569" s="581"/>
      <c r="L569" s="581"/>
      <c r="M569" s="581"/>
      <c r="N569" s="581"/>
      <c r="O569" s="581"/>
      <c r="P569" s="581"/>
      <c r="Q569" s="581"/>
      <c r="R569" s="581"/>
      <c r="S569" s="581"/>
      <c r="T569" s="581"/>
      <c r="U569" s="581"/>
      <c r="V569" s="581"/>
      <c r="W569" s="581"/>
      <c r="X569" s="581"/>
      <c r="Y569" s="581"/>
      <c r="Z569" s="581"/>
    </row>
    <row r="570" spans="1:26" ht="15.75" customHeight="1" x14ac:dyDescent="0.3">
      <c r="A570" s="625"/>
      <c r="B570" s="626"/>
      <c r="C570" s="625"/>
      <c r="D570" s="627"/>
      <c r="E570" s="628"/>
      <c r="F570" s="581"/>
      <c r="G570" s="581"/>
      <c r="H570" s="581"/>
      <c r="I570" s="581"/>
      <c r="J570" s="581"/>
      <c r="K570" s="581"/>
      <c r="L570" s="581"/>
      <c r="M570" s="581"/>
      <c r="N570" s="581"/>
      <c r="O570" s="581"/>
      <c r="P570" s="581"/>
      <c r="Q570" s="581"/>
      <c r="R570" s="581"/>
      <c r="S570" s="581"/>
      <c r="T570" s="581"/>
      <c r="U570" s="581"/>
      <c r="V570" s="581"/>
      <c r="W570" s="581"/>
      <c r="X570" s="581"/>
      <c r="Y570" s="581"/>
      <c r="Z570" s="581"/>
    </row>
    <row r="571" spans="1:26" ht="15.75" customHeight="1" x14ac:dyDescent="0.3">
      <c r="A571" s="625"/>
      <c r="B571" s="626"/>
      <c r="C571" s="625"/>
      <c r="D571" s="627"/>
      <c r="E571" s="628"/>
      <c r="F571" s="581"/>
      <c r="G571" s="581"/>
      <c r="H571" s="581"/>
      <c r="I571" s="581"/>
      <c r="J571" s="581"/>
      <c r="K571" s="581"/>
      <c r="L571" s="581"/>
      <c r="M571" s="581"/>
      <c r="N571" s="581"/>
      <c r="O571" s="581"/>
      <c r="P571" s="581"/>
      <c r="Q571" s="581"/>
      <c r="R571" s="581"/>
      <c r="S571" s="581"/>
      <c r="T571" s="581"/>
      <c r="U571" s="581"/>
      <c r="V571" s="581"/>
      <c r="W571" s="581"/>
      <c r="X571" s="581"/>
      <c r="Y571" s="581"/>
      <c r="Z571" s="581"/>
    </row>
    <row r="572" spans="1:26" ht="15.75" customHeight="1" x14ac:dyDescent="0.3">
      <c r="A572" s="625"/>
      <c r="B572" s="626"/>
      <c r="C572" s="625"/>
      <c r="D572" s="627"/>
      <c r="E572" s="628"/>
      <c r="F572" s="581"/>
      <c r="G572" s="581"/>
      <c r="H572" s="581"/>
      <c r="I572" s="581"/>
      <c r="J572" s="581"/>
      <c r="K572" s="581"/>
      <c r="L572" s="581"/>
      <c r="M572" s="581"/>
      <c r="N572" s="581"/>
      <c r="O572" s="581"/>
      <c r="P572" s="581"/>
      <c r="Q572" s="581"/>
      <c r="R572" s="581"/>
      <c r="S572" s="581"/>
      <c r="T572" s="581"/>
      <c r="U572" s="581"/>
      <c r="V572" s="581"/>
      <c r="W572" s="581"/>
      <c r="X572" s="581"/>
      <c r="Y572" s="581"/>
      <c r="Z572" s="581"/>
    </row>
    <row r="573" spans="1:26" ht="15.75" customHeight="1" x14ac:dyDescent="0.3">
      <c r="A573" s="625"/>
      <c r="B573" s="626"/>
      <c r="C573" s="625"/>
      <c r="D573" s="627"/>
      <c r="E573" s="628"/>
      <c r="F573" s="581"/>
      <c r="G573" s="581"/>
      <c r="H573" s="581"/>
      <c r="I573" s="581"/>
      <c r="J573" s="581"/>
      <c r="K573" s="581"/>
      <c r="L573" s="581"/>
      <c r="M573" s="581"/>
      <c r="N573" s="581"/>
      <c r="O573" s="581"/>
      <c r="P573" s="581"/>
      <c r="Q573" s="581"/>
      <c r="R573" s="581"/>
      <c r="S573" s="581"/>
      <c r="T573" s="581"/>
      <c r="U573" s="581"/>
      <c r="V573" s="581"/>
      <c r="W573" s="581"/>
      <c r="X573" s="581"/>
      <c r="Y573" s="581"/>
      <c r="Z573" s="581"/>
    </row>
    <row r="574" spans="1:26" ht="15.75" customHeight="1" x14ac:dyDescent="0.3">
      <c r="A574" s="625"/>
      <c r="B574" s="626"/>
      <c r="C574" s="625"/>
      <c r="D574" s="627"/>
      <c r="E574" s="628"/>
      <c r="F574" s="581"/>
      <c r="G574" s="581"/>
      <c r="H574" s="581"/>
      <c r="I574" s="581"/>
      <c r="J574" s="581"/>
      <c r="K574" s="581"/>
      <c r="L574" s="581"/>
      <c r="M574" s="581"/>
      <c r="N574" s="581"/>
      <c r="O574" s="581"/>
      <c r="P574" s="581"/>
      <c r="Q574" s="581"/>
      <c r="R574" s="581"/>
      <c r="S574" s="581"/>
      <c r="T574" s="581"/>
      <c r="U574" s="581"/>
      <c r="V574" s="581"/>
      <c r="W574" s="581"/>
      <c r="X574" s="581"/>
      <c r="Y574" s="581"/>
      <c r="Z574" s="581"/>
    </row>
    <row r="575" spans="1:26" ht="15.75" customHeight="1" x14ac:dyDescent="0.3">
      <c r="A575" s="625"/>
      <c r="B575" s="626"/>
      <c r="C575" s="625"/>
      <c r="D575" s="627"/>
      <c r="E575" s="628"/>
      <c r="F575" s="581"/>
      <c r="G575" s="581"/>
      <c r="H575" s="581"/>
      <c r="I575" s="581"/>
      <c r="J575" s="581"/>
      <c r="K575" s="581"/>
      <c r="L575" s="581"/>
      <c r="M575" s="581"/>
      <c r="N575" s="581"/>
      <c r="O575" s="581"/>
      <c r="P575" s="581"/>
      <c r="Q575" s="581"/>
      <c r="R575" s="581"/>
      <c r="S575" s="581"/>
      <c r="T575" s="581"/>
      <c r="U575" s="581"/>
      <c r="V575" s="581"/>
      <c r="W575" s="581"/>
      <c r="X575" s="581"/>
      <c r="Y575" s="581"/>
      <c r="Z575" s="581"/>
    </row>
    <row r="576" spans="1:26" ht="15.75" customHeight="1" x14ac:dyDescent="0.3">
      <c r="A576" s="625"/>
      <c r="B576" s="626"/>
      <c r="C576" s="625"/>
      <c r="D576" s="627"/>
      <c r="E576" s="628"/>
      <c r="F576" s="581"/>
      <c r="G576" s="581"/>
      <c r="H576" s="581"/>
      <c r="I576" s="581"/>
      <c r="J576" s="581"/>
      <c r="K576" s="581"/>
      <c r="L576" s="581"/>
      <c r="M576" s="581"/>
      <c r="N576" s="581"/>
      <c r="O576" s="581"/>
      <c r="P576" s="581"/>
      <c r="Q576" s="581"/>
      <c r="R576" s="581"/>
      <c r="S576" s="581"/>
      <c r="T576" s="581"/>
      <c r="U576" s="581"/>
      <c r="V576" s="581"/>
      <c r="W576" s="581"/>
      <c r="X576" s="581"/>
      <c r="Y576" s="581"/>
      <c r="Z576" s="581"/>
    </row>
    <row r="577" spans="1:26" ht="15.75" customHeight="1" x14ac:dyDescent="0.3">
      <c r="A577" s="625"/>
      <c r="B577" s="626"/>
      <c r="C577" s="625"/>
      <c r="D577" s="627"/>
      <c r="E577" s="628"/>
      <c r="F577" s="581"/>
      <c r="G577" s="581"/>
      <c r="H577" s="581"/>
      <c r="I577" s="581"/>
      <c r="J577" s="581"/>
      <c r="K577" s="581"/>
      <c r="L577" s="581"/>
      <c r="M577" s="581"/>
      <c r="N577" s="581"/>
      <c r="O577" s="581"/>
      <c r="P577" s="581"/>
      <c r="Q577" s="581"/>
      <c r="R577" s="581"/>
      <c r="S577" s="581"/>
      <c r="T577" s="581"/>
      <c r="U577" s="581"/>
      <c r="V577" s="581"/>
      <c r="W577" s="581"/>
      <c r="X577" s="581"/>
      <c r="Y577" s="581"/>
      <c r="Z577" s="581"/>
    </row>
    <row r="578" spans="1:26" ht="15.75" customHeight="1" x14ac:dyDescent="0.3">
      <c r="A578" s="625"/>
      <c r="B578" s="626"/>
      <c r="C578" s="625"/>
      <c r="D578" s="627"/>
      <c r="E578" s="628"/>
      <c r="F578" s="581"/>
      <c r="G578" s="581"/>
      <c r="H578" s="581"/>
      <c r="I578" s="581"/>
      <c r="J578" s="581"/>
      <c r="K578" s="581"/>
      <c r="L578" s="581"/>
      <c r="M578" s="581"/>
      <c r="N578" s="581"/>
      <c r="O578" s="581"/>
      <c r="P578" s="581"/>
      <c r="Q578" s="581"/>
      <c r="R578" s="581"/>
      <c r="S578" s="581"/>
      <c r="T578" s="581"/>
      <c r="U578" s="581"/>
      <c r="V578" s="581"/>
      <c r="W578" s="581"/>
      <c r="X578" s="581"/>
      <c r="Y578" s="581"/>
      <c r="Z578" s="581"/>
    </row>
    <row r="579" spans="1:26" ht="15.75" customHeight="1" x14ac:dyDescent="0.3">
      <c r="A579" s="625"/>
      <c r="B579" s="626"/>
      <c r="C579" s="625"/>
      <c r="D579" s="627"/>
      <c r="E579" s="628"/>
      <c r="F579" s="581"/>
      <c r="G579" s="581"/>
      <c r="H579" s="581"/>
      <c r="I579" s="581"/>
      <c r="J579" s="581"/>
      <c r="K579" s="581"/>
      <c r="L579" s="581"/>
      <c r="M579" s="581"/>
      <c r="N579" s="581"/>
      <c r="O579" s="581"/>
      <c r="P579" s="581"/>
      <c r="Q579" s="581"/>
      <c r="R579" s="581"/>
      <c r="S579" s="581"/>
      <c r="T579" s="581"/>
      <c r="U579" s="581"/>
      <c r="V579" s="581"/>
      <c r="W579" s="581"/>
      <c r="X579" s="581"/>
      <c r="Y579" s="581"/>
      <c r="Z579" s="581"/>
    </row>
    <row r="580" spans="1:26" ht="15.75" customHeight="1" x14ac:dyDescent="0.3">
      <c r="A580" s="625"/>
      <c r="B580" s="626"/>
      <c r="C580" s="625"/>
      <c r="D580" s="627"/>
      <c r="E580" s="628"/>
      <c r="F580" s="581"/>
      <c r="G580" s="581"/>
      <c r="H580" s="581"/>
      <c r="I580" s="581"/>
      <c r="J580" s="581"/>
      <c r="K580" s="581"/>
      <c r="L580" s="581"/>
      <c r="M580" s="581"/>
      <c r="N580" s="581"/>
      <c r="O580" s="581"/>
      <c r="P580" s="581"/>
      <c r="Q580" s="581"/>
      <c r="R580" s="581"/>
      <c r="S580" s="581"/>
      <c r="T580" s="581"/>
      <c r="U580" s="581"/>
      <c r="V580" s="581"/>
      <c r="W580" s="581"/>
      <c r="X580" s="581"/>
      <c r="Y580" s="581"/>
      <c r="Z580" s="581"/>
    </row>
    <row r="581" spans="1:26" ht="15.75" customHeight="1" x14ac:dyDescent="0.3">
      <c r="A581" s="625"/>
      <c r="B581" s="626"/>
      <c r="C581" s="625"/>
      <c r="D581" s="627"/>
      <c r="E581" s="628"/>
      <c r="F581" s="581"/>
      <c r="G581" s="581"/>
      <c r="H581" s="581"/>
      <c r="I581" s="581"/>
      <c r="J581" s="581"/>
      <c r="K581" s="581"/>
      <c r="L581" s="581"/>
      <c r="M581" s="581"/>
      <c r="N581" s="581"/>
      <c r="O581" s="581"/>
      <c r="P581" s="581"/>
      <c r="Q581" s="581"/>
      <c r="R581" s="581"/>
      <c r="S581" s="581"/>
      <c r="T581" s="581"/>
      <c r="U581" s="581"/>
      <c r="V581" s="581"/>
      <c r="W581" s="581"/>
      <c r="X581" s="581"/>
      <c r="Y581" s="581"/>
      <c r="Z581" s="581"/>
    </row>
    <row r="582" spans="1:26" ht="15.75" customHeight="1" x14ac:dyDescent="0.3">
      <c r="A582" s="625"/>
      <c r="B582" s="626"/>
      <c r="C582" s="625"/>
      <c r="D582" s="627"/>
      <c r="E582" s="628"/>
      <c r="F582" s="581"/>
      <c r="G582" s="581"/>
      <c r="H582" s="581"/>
      <c r="I582" s="581"/>
      <c r="J582" s="581"/>
      <c r="K582" s="581"/>
      <c r="L582" s="581"/>
      <c r="M582" s="581"/>
      <c r="N582" s="581"/>
      <c r="O582" s="581"/>
      <c r="P582" s="581"/>
      <c r="Q582" s="581"/>
      <c r="R582" s="581"/>
      <c r="S582" s="581"/>
      <c r="T582" s="581"/>
      <c r="U582" s="581"/>
      <c r="V582" s="581"/>
      <c r="W582" s="581"/>
      <c r="X582" s="581"/>
      <c r="Y582" s="581"/>
      <c r="Z582" s="581"/>
    </row>
    <row r="583" spans="1:26" ht="15.75" customHeight="1" x14ac:dyDescent="0.3">
      <c r="A583" s="625"/>
      <c r="B583" s="626"/>
      <c r="C583" s="625"/>
      <c r="D583" s="627"/>
      <c r="E583" s="628"/>
      <c r="F583" s="581"/>
      <c r="G583" s="581"/>
      <c r="H583" s="581"/>
      <c r="I583" s="581"/>
      <c r="J583" s="581"/>
      <c r="K583" s="581"/>
      <c r="L583" s="581"/>
      <c r="M583" s="581"/>
      <c r="N583" s="581"/>
      <c r="O583" s="581"/>
      <c r="P583" s="581"/>
      <c r="Q583" s="581"/>
      <c r="R583" s="581"/>
      <c r="S583" s="581"/>
      <c r="T583" s="581"/>
      <c r="U583" s="581"/>
      <c r="V583" s="581"/>
      <c r="W583" s="581"/>
      <c r="X583" s="581"/>
      <c r="Y583" s="581"/>
      <c r="Z583" s="581"/>
    </row>
    <row r="584" spans="1:26" ht="15.75" customHeight="1" x14ac:dyDescent="0.3">
      <c r="A584" s="625"/>
      <c r="B584" s="626"/>
      <c r="C584" s="625"/>
      <c r="D584" s="627"/>
      <c r="E584" s="628"/>
      <c r="F584" s="581"/>
      <c r="G584" s="581"/>
      <c r="H584" s="581"/>
      <c r="I584" s="581"/>
      <c r="J584" s="581"/>
      <c r="K584" s="581"/>
      <c r="L584" s="581"/>
      <c r="M584" s="581"/>
      <c r="N584" s="581"/>
      <c r="O584" s="581"/>
      <c r="P584" s="581"/>
      <c r="Q584" s="581"/>
      <c r="R584" s="581"/>
      <c r="S584" s="581"/>
      <c r="T584" s="581"/>
      <c r="U584" s="581"/>
      <c r="V584" s="581"/>
      <c r="W584" s="581"/>
      <c r="X584" s="581"/>
      <c r="Y584" s="581"/>
      <c r="Z584" s="581"/>
    </row>
    <row r="585" spans="1:26" ht="15.75" customHeight="1" x14ac:dyDescent="0.3">
      <c r="A585" s="625"/>
      <c r="B585" s="626"/>
      <c r="C585" s="625"/>
      <c r="D585" s="627"/>
      <c r="E585" s="628"/>
      <c r="F585" s="581"/>
      <c r="G585" s="581"/>
      <c r="H585" s="581"/>
      <c r="I585" s="581"/>
      <c r="J585" s="581"/>
      <c r="K585" s="581"/>
      <c r="L585" s="581"/>
      <c r="M585" s="581"/>
      <c r="N585" s="581"/>
      <c r="O585" s="581"/>
      <c r="P585" s="581"/>
      <c r="Q585" s="581"/>
      <c r="R585" s="581"/>
      <c r="S585" s="581"/>
      <c r="T585" s="581"/>
      <c r="U585" s="581"/>
      <c r="V585" s="581"/>
      <c r="W585" s="581"/>
      <c r="X585" s="581"/>
      <c r="Y585" s="581"/>
      <c r="Z585" s="581"/>
    </row>
    <row r="586" spans="1:26" ht="15.75" customHeight="1" x14ac:dyDescent="0.3">
      <c r="A586" s="625"/>
      <c r="B586" s="626"/>
      <c r="C586" s="625"/>
      <c r="D586" s="627"/>
      <c r="E586" s="628"/>
      <c r="F586" s="581"/>
      <c r="G586" s="581"/>
      <c r="H586" s="581"/>
      <c r="I586" s="581"/>
      <c r="J586" s="581"/>
      <c r="K586" s="581"/>
      <c r="L586" s="581"/>
      <c r="M586" s="581"/>
      <c r="N586" s="581"/>
      <c r="O586" s="581"/>
      <c r="P586" s="581"/>
      <c r="Q586" s="581"/>
      <c r="R586" s="581"/>
      <c r="S586" s="581"/>
      <c r="T586" s="581"/>
      <c r="U586" s="581"/>
      <c r="V586" s="581"/>
      <c r="W586" s="581"/>
      <c r="X586" s="581"/>
      <c r="Y586" s="581"/>
      <c r="Z586" s="581"/>
    </row>
    <row r="587" spans="1:26" ht="15.75" customHeight="1" x14ac:dyDescent="0.3">
      <c r="A587" s="625"/>
      <c r="B587" s="626"/>
      <c r="C587" s="625"/>
      <c r="D587" s="627"/>
      <c r="E587" s="628"/>
      <c r="F587" s="581"/>
      <c r="G587" s="581"/>
      <c r="H587" s="581"/>
      <c r="I587" s="581"/>
      <c r="J587" s="581"/>
      <c r="K587" s="581"/>
      <c r="L587" s="581"/>
      <c r="M587" s="581"/>
      <c r="N587" s="581"/>
      <c r="O587" s="581"/>
      <c r="P587" s="581"/>
      <c r="Q587" s="581"/>
      <c r="R587" s="581"/>
      <c r="S587" s="581"/>
      <c r="T587" s="581"/>
      <c r="U587" s="581"/>
      <c r="V587" s="581"/>
      <c r="W587" s="581"/>
      <c r="X587" s="581"/>
      <c r="Y587" s="581"/>
      <c r="Z587" s="581"/>
    </row>
    <row r="588" spans="1:26" ht="15.75" customHeight="1" x14ac:dyDescent="0.3">
      <c r="A588" s="625"/>
      <c r="B588" s="626"/>
      <c r="C588" s="625"/>
      <c r="D588" s="627"/>
      <c r="E588" s="628"/>
      <c r="F588" s="581"/>
      <c r="G588" s="581"/>
      <c r="H588" s="581"/>
      <c r="I588" s="581"/>
      <c r="J588" s="581"/>
      <c r="K588" s="581"/>
      <c r="L588" s="581"/>
      <c r="M588" s="581"/>
      <c r="N588" s="581"/>
      <c r="O588" s="581"/>
      <c r="P588" s="581"/>
      <c r="Q588" s="581"/>
      <c r="R588" s="581"/>
      <c r="S588" s="581"/>
      <c r="T588" s="581"/>
      <c r="U588" s="581"/>
      <c r="V588" s="581"/>
      <c r="W588" s="581"/>
      <c r="X588" s="581"/>
      <c r="Y588" s="581"/>
      <c r="Z588" s="581"/>
    </row>
    <row r="589" spans="1:26" ht="15.75" customHeight="1" x14ac:dyDescent="0.3">
      <c r="A589" s="625"/>
      <c r="B589" s="626"/>
      <c r="C589" s="625"/>
      <c r="D589" s="627"/>
      <c r="E589" s="628"/>
      <c r="F589" s="581"/>
      <c r="G589" s="581"/>
      <c r="H589" s="581"/>
      <c r="I589" s="581"/>
      <c r="J589" s="581"/>
      <c r="K589" s="581"/>
      <c r="L589" s="581"/>
      <c r="M589" s="581"/>
      <c r="N589" s="581"/>
      <c r="O589" s="581"/>
      <c r="P589" s="581"/>
      <c r="Q589" s="581"/>
      <c r="R589" s="581"/>
      <c r="S589" s="581"/>
      <c r="T589" s="581"/>
      <c r="U589" s="581"/>
      <c r="V589" s="581"/>
      <c r="W589" s="581"/>
      <c r="X589" s="581"/>
      <c r="Y589" s="581"/>
      <c r="Z589" s="581"/>
    </row>
    <row r="590" spans="1:26" ht="15.75" customHeight="1" x14ac:dyDescent="0.3">
      <c r="A590" s="625"/>
      <c r="B590" s="626"/>
      <c r="C590" s="625"/>
      <c r="D590" s="627"/>
      <c r="E590" s="628"/>
      <c r="F590" s="581"/>
      <c r="G590" s="581"/>
      <c r="H590" s="581"/>
      <c r="I590" s="581"/>
      <c r="J590" s="581"/>
      <c r="K590" s="581"/>
      <c r="L590" s="581"/>
      <c r="M590" s="581"/>
      <c r="N590" s="581"/>
      <c r="O590" s="581"/>
      <c r="P590" s="581"/>
      <c r="Q590" s="581"/>
      <c r="R590" s="581"/>
      <c r="S590" s="581"/>
      <c r="T590" s="581"/>
      <c r="U590" s="581"/>
      <c r="V590" s="581"/>
      <c r="W590" s="581"/>
      <c r="X590" s="581"/>
      <c r="Y590" s="581"/>
      <c r="Z590" s="581"/>
    </row>
    <row r="591" spans="1:26" ht="15.75" customHeight="1" x14ac:dyDescent="0.3">
      <c r="A591" s="625"/>
      <c r="B591" s="626"/>
      <c r="C591" s="625"/>
      <c r="D591" s="627"/>
      <c r="E591" s="628"/>
      <c r="F591" s="581"/>
      <c r="G591" s="581"/>
      <c r="H591" s="581"/>
      <c r="I591" s="581"/>
      <c r="J591" s="581"/>
      <c r="K591" s="581"/>
      <c r="L591" s="581"/>
      <c r="M591" s="581"/>
      <c r="N591" s="581"/>
      <c r="O591" s="581"/>
      <c r="P591" s="581"/>
      <c r="Q591" s="581"/>
      <c r="R591" s="581"/>
      <c r="S591" s="581"/>
      <c r="T591" s="581"/>
      <c r="U591" s="581"/>
      <c r="V591" s="581"/>
      <c r="W591" s="581"/>
      <c r="X591" s="581"/>
      <c r="Y591" s="581"/>
      <c r="Z591" s="581"/>
    </row>
    <row r="592" spans="1:26" ht="15.75" customHeight="1" x14ac:dyDescent="0.3">
      <c r="A592" s="625"/>
      <c r="B592" s="626"/>
      <c r="C592" s="625"/>
      <c r="D592" s="627"/>
      <c r="E592" s="628"/>
      <c r="F592" s="581"/>
      <c r="G592" s="581"/>
      <c r="H592" s="581"/>
      <c r="I592" s="581"/>
      <c r="J592" s="581"/>
      <c r="K592" s="581"/>
      <c r="L592" s="581"/>
      <c r="M592" s="581"/>
      <c r="N592" s="581"/>
      <c r="O592" s="581"/>
      <c r="P592" s="581"/>
      <c r="Q592" s="581"/>
      <c r="R592" s="581"/>
      <c r="S592" s="581"/>
      <c r="T592" s="581"/>
      <c r="U592" s="581"/>
      <c r="V592" s="581"/>
      <c r="W592" s="581"/>
      <c r="X592" s="581"/>
      <c r="Y592" s="581"/>
      <c r="Z592" s="581"/>
    </row>
    <row r="593" spans="1:26" ht="15.75" customHeight="1" x14ac:dyDescent="0.3">
      <c r="A593" s="625"/>
      <c r="B593" s="626"/>
      <c r="C593" s="625"/>
      <c r="D593" s="627"/>
      <c r="E593" s="628"/>
      <c r="F593" s="581"/>
      <c r="G593" s="581"/>
      <c r="H593" s="581"/>
      <c r="I593" s="581"/>
      <c r="J593" s="581"/>
      <c r="K593" s="581"/>
      <c r="L593" s="581"/>
      <c r="M593" s="581"/>
      <c r="N593" s="581"/>
      <c r="O593" s="581"/>
      <c r="P593" s="581"/>
      <c r="Q593" s="581"/>
      <c r="R593" s="581"/>
      <c r="S593" s="581"/>
      <c r="T593" s="581"/>
      <c r="U593" s="581"/>
      <c r="V593" s="581"/>
      <c r="W593" s="581"/>
      <c r="X593" s="581"/>
      <c r="Y593" s="581"/>
      <c r="Z593" s="581"/>
    </row>
    <row r="594" spans="1:26" ht="15.75" customHeight="1" x14ac:dyDescent="0.3">
      <c r="A594" s="625"/>
      <c r="B594" s="626"/>
      <c r="C594" s="625"/>
      <c r="D594" s="627"/>
      <c r="E594" s="628"/>
      <c r="F594" s="581"/>
      <c r="G594" s="581"/>
      <c r="H594" s="581"/>
      <c r="I594" s="581"/>
      <c r="J594" s="581"/>
      <c r="K594" s="581"/>
      <c r="L594" s="581"/>
      <c r="M594" s="581"/>
      <c r="N594" s="581"/>
      <c r="O594" s="581"/>
      <c r="P594" s="581"/>
      <c r="Q594" s="581"/>
      <c r="R594" s="581"/>
      <c r="S594" s="581"/>
      <c r="T594" s="581"/>
      <c r="U594" s="581"/>
      <c r="V594" s="581"/>
      <c r="W594" s="581"/>
      <c r="X594" s="581"/>
      <c r="Y594" s="581"/>
      <c r="Z594" s="581"/>
    </row>
    <row r="595" spans="1:26" ht="15.75" customHeight="1" x14ac:dyDescent="0.3">
      <c r="A595" s="625"/>
      <c r="B595" s="626"/>
      <c r="C595" s="625"/>
      <c r="D595" s="627"/>
      <c r="E595" s="628"/>
      <c r="F595" s="581"/>
      <c r="G595" s="581"/>
      <c r="H595" s="581"/>
      <c r="I595" s="581"/>
      <c r="J595" s="581"/>
      <c r="K595" s="581"/>
      <c r="L595" s="581"/>
      <c r="M595" s="581"/>
      <c r="N595" s="581"/>
      <c r="O595" s="581"/>
      <c r="P595" s="581"/>
      <c r="Q595" s="581"/>
      <c r="R595" s="581"/>
      <c r="S595" s="581"/>
      <c r="T595" s="581"/>
      <c r="U595" s="581"/>
      <c r="V595" s="581"/>
      <c r="W595" s="581"/>
      <c r="X595" s="581"/>
      <c r="Y595" s="581"/>
      <c r="Z595" s="581"/>
    </row>
    <row r="596" spans="1:26" ht="15.75" customHeight="1" x14ac:dyDescent="0.3">
      <c r="A596" s="625"/>
      <c r="B596" s="626"/>
      <c r="C596" s="625"/>
      <c r="D596" s="627"/>
      <c r="E596" s="628"/>
      <c r="F596" s="581"/>
      <c r="G596" s="581"/>
      <c r="H596" s="581"/>
      <c r="I596" s="581"/>
      <c r="J596" s="581"/>
      <c r="K596" s="581"/>
      <c r="L596" s="581"/>
      <c r="M596" s="581"/>
      <c r="N596" s="581"/>
      <c r="O596" s="581"/>
      <c r="P596" s="581"/>
      <c r="Q596" s="581"/>
      <c r="R596" s="581"/>
      <c r="S596" s="581"/>
      <c r="T596" s="581"/>
      <c r="U596" s="581"/>
      <c r="V596" s="581"/>
      <c r="W596" s="581"/>
      <c r="X596" s="581"/>
      <c r="Y596" s="581"/>
      <c r="Z596" s="581"/>
    </row>
    <row r="597" spans="1:26" ht="15.75" customHeight="1" x14ac:dyDescent="0.3">
      <c r="A597" s="625"/>
      <c r="B597" s="626"/>
      <c r="C597" s="625"/>
      <c r="D597" s="627"/>
      <c r="E597" s="628"/>
      <c r="F597" s="581"/>
      <c r="G597" s="581"/>
      <c r="H597" s="581"/>
      <c r="I597" s="581"/>
      <c r="J597" s="581"/>
      <c r="K597" s="581"/>
      <c r="L597" s="581"/>
      <c r="M597" s="581"/>
      <c r="N597" s="581"/>
      <c r="O597" s="581"/>
      <c r="P597" s="581"/>
      <c r="Q597" s="581"/>
      <c r="R597" s="581"/>
      <c r="S597" s="581"/>
      <c r="T597" s="581"/>
      <c r="U597" s="581"/>
      <c r="V597" s="581"/>
      <c r="W597" s="581"/>
      <c r="X597" s="581"/>
      <c r="Y597" s="581"/>
      <c r="Z597" s="581"/>
    </row>
    <row r="598" spans="1:26" ht="15.75" customHeight="1" x14ac:dyDescent="0.3">
      <c r="A598" s="625"/>
      <c r="B598" s="626"/>
      <c r="C598" s="625"/>
      <c r="D598" s="627"/>
      <c r="E598" s="628"/>
      <c r="F598" s="581"/>
      <c r="G598" s="581"/>
      <c r="H598" s="581"/>
      <c r="I598" s="581"/>
      <c r="J598" s="581"/>
      <c r="K598" s="581"/>
      <c r="L598" s="581"/>
      <c r="M598" s="581"/>
      <c r="N598" s="581"/>
      <c r="O598" s="581"/>
      <c r="P598" s="581"/>
      <c r="Q598" s="581"/>
      <c r="R598" s="581"/>
      <c r="S598" s="581"/>
      <c r="T598" s="581"/>
      <c r="U598" s="581"/>
      <c r="V598" s="581"/>
      <c r="W598" s="581"/>
      <c r="X598" s="581"/>
      <c r="Y598" s="581"/>
      <c r="Z598" s="581"/>
    </row>
    <row r="599" spans="1:26" ht="15.75" customHeight="1" x14ac:dyDescent="0.3">
      <c r="A599" s="625"/>
      <c r="B599" s="626"/>
      <c r="C599" s="625"/>
      <c r="D599" s="627"/>
      <c r="E599" s="628"/>
      <c r="F599" s="581"/>
      <c r="G599" s="581"/>
      <c r="H599" s="581"/>
      <c r="I599" s="581"/>
      <c r="J599" s="581"/>
      <c r="K599" s="581"/>
      <c r="L599" s="581"/>
      <c r="M599" s="581"/>
      <c r="N599" s="581"/>
      <c r="O599" s="581"/>
      <c r="P599" s="581"/>
      <c r="Q599" s="581"/>
      <c r="R599" s="581"/>
      <c r="S599" s="581"/>
      <c r="T599" s="581"/>
      <c r="U599" s="581"/>
      <c r="V599" s="581"/>
      <c r="W599" s="581"/>
      <c r="X599" s="581"/>
      <c r="Y599" s="581"/>
      <c r="Z599" s="581"/>
    </row>
    <row r="600" spans="1:26" ht="15.75" customHeight="1" x14ac:dyDescent="0.3">
      <c r="A600" s="625"/>
      <c r="B600" s="626"/>
      <c r="C600" s="625"/>
      <c r="D600" s="627"/>
      <c r="E600" s="628"/>
      <c r="F600" s="581"/>
      <c r="G600" s="581"/>
      <c r="H600" s="581"/>
      <c r="I600" s="581"/>
      <c r="J600" s="581"/>
      <c r="K600" s="581"/>
      <c r="L600" s="581"/>
      <c r="M600" s="581"/>
      <c r="N600" s="581"/>
      <c r="O600" s="581"/>
      <c r="P600" s="581"/>
      <c r="Q600" s="581"/>
      <c r="R600" s="581"/>
      <c r="S600" s="581"/>
      <c r="T600" s="581"/>
      <c r="U600" s="581"/>
      <c r="V600" s="581"/>
      <c r="W600" s="581"/>
      <c r="X600" s="581"/>
      <c r="Y600" s="581"/>
      <c r="Z600" s="581"/>
    </row>
    <row r="601" spans="1:26" ht="15.75" customHeight="1" x14ac:dyDescent="0.3">
      <c r="A601" s="625"/>
      <c r="B601" s="626"/>
      <c r="C601" s="625"/>
      <c r="D601" s="627"/>
      <c r="E601" s="628"/>
      <c r="F601" s="581"/>
      <c r="G601" s="581"/>
      <c r="H601" s="581"/>
      <c r="I601" s="581"/>
      <c r="J601" s="581"/>
      <c r="K601" s="581"/>
      <c r="L601" s="581"/>
      <c r="M601" s="581"/>
      <c r="N601" s="581"/>
      <c r="O601" s="581"/>
      <c r="P601" s="581"/>
      <c r="Q601" s="581"/>
      <c r="R601" s="581"/>
      <c r="S601" s="581"/>
      <c r="T601" s="581"/>
      <c r="U601" s="581"/>
      <c r="V601" s="581"/>
      <c r="W601" s="581"/>
      <c r="X601" s="581"/>
      <c r="Y601" s="581"/>
      <c r="Z601" s="581"/>
    </row>
    <row r="602" spans="1:26" ht="15.75" customHeight="1" x14ac:dyDescent="0.3">
      <c r="A602" s="625"/>
      <c r="B602" s="626"/>
      <c r="C602" s="625"/>
      <c r="D602" s="627"/>
      <c r="E602" s="628"/>
      <c r="F602" s="581"/>
      <c r="G602" s="581"/>
      <c r="H602" s="581"/>
      <c r="I602" s="581"/>
      <c r="J602" s="581"/>
      <c r="K602" s="581"/>
      <c r="L602" s="581"/>
      <c r="M602" s="581"/>
      <c r="N602" s="581"/>
      <c r="O602" s="581"/>
      <c r="P602" s="581"/>
      <c r="Q602" s="581"/>
      <c r="R602" s="581"/>
      <c r="S602" s="581"/>
      <c r="T602" s="581"/>
      <c r="U602" s="581"/>
      <c r="V602" s="581"/>
      <c r="W602" s="581"/>
      <c r="X602" s="581"/>
      <c r="Y602" s="581"/>
      <c r="Z602" s="581"/>
    </row>
    <row r="603" spans="1:26" ht="15.75" customHeight="1" x14ac:dyDescent="0.3">
      <c r="A603" s="625"/>
      <c r="B603" s="626"/>
      <c r="C603" s="625"/>
      <c r="D603" s="627"/>
      <c r="E603" s="628"/>
      <c r="F603" s="581"/>
      <c r="G603" s="581"/>
      <c r="H603" s="581"/>
      <c r="I603" s="581"/>
      <c r="J603" s="581"/>
      <c r="K603" s="581"/>
      <c r="L603" s="581"/>
      <c r="M603" s="581"/>
      <c r="N603" s="581"/>
      <c r="O603" s="581"/>
      <c r="P603" s="581"/>
      <c r="Q603" s="581"/>
      <c r="R603" s="581"/>
      <c r="S603" s="581"/>
      <c r="T603" s="581"/>
      <c r="U603" s="581"/>
      <c r="V603" s="581"/>
      <c r="W603" s="581"/>
      <c r="X603" s="581"/>
      <c r="Y603" s="581"/>
      <c r="Z603" s="581"/>
    </row>
    <row r="604" spans="1:26" ht="15.75" customHeight="1" x14ac:dyDescent="0.3">
      <c r="A604" s="625"/>
      <c r="B604" s="626"/>
      <c r="C604" s="625"/>
      <c r="D604" s="627"/>
      <c r="E604" s="628"/>
      <c r="F604" s="581"/>
      <c r="G604" s="581"/>
      <c r="H604" s="581"/>
      <c r="I604" s="581"/>
      <c r="J604" s="581"/>
      <c r="K604" s="581"/>
      <c r="L604" s="581"/>
      <c r="M604" s="581"/>
      <c r="N604" s="581"/>
      <c r="O604" s="581"/>
      <c r="P604" s="581"/>
      <c r="Q604" s="581"/>
      <c r="R604" s="581"/>
      <c r="S604" s="581"/>
      <c r="T604" s="581"/>
      <c r="U604" s="581"/>
      <c r="V604" s="581"/>
      <c r="W604" s="581"/>
      <c r="X604" s="581"/>
      <c r="Y604" s="581"/>
      <c r="Z604" s="581"/>
    </row>
    <row r="605" spans="1:26" ht="15.75" customHeight="1" x14ac:dyDescent="0.3">
      <c r="A605" s="625"/>
      <c r="B605" s="626"/>
      <c r="C605" s="625"/>
      <c r="D605" s="627"/>
      <c r="E605" s="628"/>
      <c r="F605" s="581"/>
      <c r="G605" s="581"/>
      <c r="H605" s="581"/>
      <c r="I605" s="581"/>
      <c r="J605" s="581"/>
      <c r="K605" s="581"/>
      <c r="L605" s="581"/>
      <c r="M605" s="581"/>
      <c r="N605" s="581"/>
      <c r="O605" s="581"/>
      <c r="P605" s="581"/>
      <c r="Q605" s="581"/>
      <c r="R605" s="581"/>
      <c r="S605" s="581"/>
      <c r="T605" s="581"/>
      <c r="U605" s="581"/>
      <c r="V605" s="581"/>
      <c r="W605" s="581"/>
      <c r="X605" s="581"/>
      <c r="Y605" s="581"/>
      <c r="Z605" s="581"/>
    </row>
    <row r="606" spans="1:26" ht="15.75" customHeight="1" x14ac:dyDescent="0.3">
      <c r="A606" s="625"/>
      <c r="B606" s="626"/>
      <c r="C606" s="625"/>
      <c r="D606" s="627"/>
      <c r="E606" s="628"/>
      <c r="F606" s="581"/>
      <c r="G606" s="581"/>
      <c r="H606" s="581"/>
      <c r="I606" s="581"/>
      <c r="J606" s="581"/>
      <c r="K606" s="581"/>
      <c r="L606" s="581"/>
      <c r="M606" s="581"/>
      <c r="N606" s="581"/>
      <c r="O606" s="581"/>
      <c r="P606" s="581"/>
      <c r="Q606" s="581"/>
      <c r="R606" s="581"/>
      <c r="S606" s="581"/>
      <c r="T606" s="581"/>
      <c r="U606" s="581"/>
      <c r="V606" s="581"/>
      <c r="W606" s="581"/>
      <c r="X606" s="581"/>
      <c r="Y606" s="581"/>
      <c r="Z606" s="581"/>
    </row>
    <row r="607" spans="1:26" ht="15.75" customHeight="1" x14ac:dyDescent="0.3">
      <c r="A607" s="625"/>
      <c r="B607" s="626"/>
      <c r="C607" s="625"/>
      <c r="D607" s="627"/>
      <c r="E607" s="628"/>
      <c r="F607" s="581"/>
      <c r="G607" s="581"/>
      <c r="H607" s="581"/>
      <c r="I607" s="581"/>
      <c r="J607" s="581"/>
      <c r="K607" s="581"/>
      <c r="L607" s="581"/>
      <c r="M607" s="581"/>
      <c r="N607" s="581"/>
      <c r="O607" s="581"/>
      <c r="P607" s="581"/>
      <c r="Q607" s="581"/>
      <c r="R607" s="581"/>
      <c r="S607" s="581"/>
      <c r="T607" s="581"/>
      <c r="U607" s="581"/>
      <c r="V607" s="581"/>
      <c r="W607" s="581"/>
      <c r="X607" s="581"/>
      <c r="Y607" s="581"/>
      <c r="Z607" s="581"/>
    </row>
    <row r="608" spans="1:26" ht="15.75" customHeight="1" x14ac:dyDescent="0.3">
      <c r="A608" s="625"/>
      <c r="B608" s="626"/>
      <c r="C608" s="625"/>
      <c r="D608" s="627"/>
      <c r="E608" s="628"/>
      <c r="F608" s="581"/>
      <c r="G608" s="581"/>
      <c r="H608" s="581"/>
      <c r="I608" s="581"/>
      <c r="J608" s="581"/>
      <c r="K608" s="581"/>
      <c r="L608" s="581"/>
      <c r="M608" s="581"/>
      <c r="N608" s="581"/>
      <c r="O608" s="581"/>
      <c r="P608" s="581"/>
      <c r="Q608" s="581"/>
      <c r="R608" s="581"/>
      <c r="S608" s="581"/>
      <c r="T608" s="581"/>
      <c r="U608" s="581"/>
      <c r="V608" s="581"/>
      <c r="W608" s="581"/>
      <c r="X608" s="581"/>
      <c r="Y608" s="581"/>
      <c r="Z608" s="581"/>
    </row>
    <row r="609" spans="1:26" ht="15.75" customHeight="1" x14ac:dyDescent="0.3">
      <c r="A609" s="625"/>
      <c r="B609" s="626"/>
      <c r="C609" s="625"/>
      <c r="D609" s="627"/>
      <c r="E609" s="628"/>
      <c r="F609" s="581"/>
      <c r="G609" s="581"/>
      <c r="H609" s="581"/>
      <c r="I609" s="581"/>
      <c r="J609" s="581"/>
      <c r="K609" s="581"/>
      <c r="L609" s="581"/>
      <c r="M609" s="581"/>
      <c r="N609" s="581"/>
      <c r="O609" s="581"/>
      <c r="P609" s="581"/>
      <c r="Q609" s="581"/>
      <c r="R609" s="581"/>
      <c r="S609" s="581"/>
      <c r="T609" s="581"/>
      <c r="U609" s="581"/>
      <c r="V609" s="581"/>
      <c r="W609" s="581"/>
      <c r="X609" s="581"/>
      <c r="Y609" s="581"/>
      <c r="Z609" s="581"/>
    </row>
    <row r="610" spans="1:26" ht="15.75" customHeight="1" x14ac:dyDescent="0.3">
      <c r="A610" s="625"/>
      <c r="B610" s="626"/>
      <c r="C610" s="625"/>
      <c r="D610" s="627"/>
      <c r="E610" s="628"/>
      <c r="F610" s="581"/>
      <c r="G610" s="581"/>
      <c r="H610" s="581"/>
      <c r="I610" s="581"/>
      <c r="J610" s="581"/>
      <c r="K610" s="581"/>
      <c r="L610" s="581"/>
      <c r="M610" s="581"/>
      <c r="N610" s="581"/>
      <c r="O610" s="581"/>
      <c r="P610" s="581"/>
      <c r="Q610" s="581"/>
      <c r="R610" s="581"/>
      <c r="S610" s="581"/>
      <c r="T610" s="581"/>
      <c r="U610" s="581"/>
      <c r="V610" s="581"/>
      <c r="W610" s="581"/>
      <c r="X610" s="581"/>
      <c r="Y610" s="581"/>
      <c r="Z610" s="581"/>
    </row>
    <row r="611" spans="1:26" ht="15.75" customHeight="1" x14ac:dyDescent="0.3">
      <c r="A611" s="625"/>
      <c r="B611" s="626"/>
      <c r="C611" s="625"/>
      <c r="D611" s="627"/>
      <c r="E611" s="628"/>
      <c r="F611" s="581"/>
      <c r="G611" s="581"/>
      <c r="H611" s="581"/>
      <c r="I611" s="581"/>
      <c r="J611" s="581"/>
      <c r="K611" s="581"/>
      <c r="L611" s="581"/>
      <c r="M611" s="581"/>
      <c r="N611" s="581"/>
      <c r="O611" s="581"/>
      <c r="P611" s="581"/>
      <c r="Q611" s="581"/>
      <c r="R611" s="581"/>
      <c r="S611" s="581"/>
      <c r="T611" s="581"/>
      <c r="U611" s="581"/>
      <c r="V611" s="581"/>
      <c r="W611" s="581"/>
      <c r="X611" s="581"/>
      <c r="Y611" s="581"/>
      <c r="Z611" s="581"/>
    </row>
    <row r="612" spans="1:26" ht="15.75" customHeight="1" x14ac:dyDescent="0.3">
      <c r="A612" s="625"/>
      <c r="B612" s="626"/>
      <c r="C612" s="625"/>
      <c r="D612" s="627"/>
      <c r="E612" s="628"/>
      <c r="F612" s="581"/>
      <c r="G612" s="581"/>
      <c r="H612" s="581"/>
      <c r="I612" s="581"/>
      <c r="J612" s="581"/>
      <c r="K612" s="581"/>
      <c r="L612" s="581"/>
      <c r="M612" s="581"/>
      <c r="N612" s="581"/>
      <c r="O612" s="581"/>
      <c r="P612" s="581"/>
      <c r="Q612" s="581"/>
      <c r="R612" s="581"/>
      <c r="S612" s="581"/>
      <c r="T612" s="581"/>
      <c r="U612" s="581"/>
      <c r="V612" s="581"/>
      <c r="W612" s="581"/>
      <c r="X612" s="581"/>
      <c r="Y612" s="581"/>
      <c r="Z612" s="581"/>
    </row>
    <row r="613" spans="1:26" ht="15.75" customHeight="1" x14ac:dyDescent="0.3">
      <c r="A613" s="625"/>
      <c r="B613" s="626"/>
      <c r="C613" s="625"/>
      <c r="D613" s="627"/>
      <c r="E613" s="628"/>
      <c r="F613" s="581"/>
      <c r="G613" s="581"/>
      <c r="H613" s="581"/>
      <c r="I613" s="581"/>
      <c r="J613" s="581"/>
      <c r="K613" s="581"/>
      <c r="L613" s="581"/>
      <c r="M613" s="581"/>
      <c r="N613" s="581"/>
      <c r="O613" s="581"/>
      <c r="P613" s="581"/>
      <c r="Q613" s="581"/>
      <c r="R613" s="581"/>
      <c r="S613" s="581"/>
      <c r="T613" s="581"/>
      <c r="U613" s="581"/>
      <c r="V613" s="581"/>
      <c r="W613" s="581"/>
      <c r="X613" s="581"/>
      <c r="Y613" s="581"/>
      <c r="Z613" s="581"/>
    </row>
    <row r="614" spans="1:26" ht="15.75" customHeight="1" x14ac:dyDescent="0.3">
      <c r="A614" s="625"/>
      <c r="B614" s="626"/>
      <c r="C614" s="625"/>
      <c r="D614" s="627"/>
      <c r="E614" s="628"/>
      <c r="F614" s="581"/>
      <c r="G614" s="581"/>
      <c r="H614" s="581"/>
      <c r="I614" s="581"/>
      <c r="J614" s="581"/>
      <c r="K614" s="581"/>
      <c r="L614" s="581"/>
      <c r="M614" s="581"/>
      <c r="N614" s="581"/>
      <c r="O614" s="581"/>
      <c r="P614" s="581"/>
      <c r="Q614" s="581"/>
      <c r="R614" s="581"/>
      <c r="S614" s="581"/>
      <c r="T614" s="581"/>
      <c r="U614" s="581"/>
      <c r="V614" s="581"/>
      <c r="W614" s="581"/>
      <c r="X614" s="581"/>
      <c r="Y614" s="581"/>
      <c r="Z614" s="581"/>
    </row>
    <row r="615" spans="1:26" ht="15.75" customHeight="1" x14ac:dyDescent="0.3">
      <c r="A615" s="625"/>
      <c r="B615" s="626"/>
      <c r="C615" s="625"/>
      <c r="D615" s="627"/>
      <c r="E615" s="628"/>
      <c r="F615" s="581"/>
      <c r="G615" s="581"/>
      <c r="H615" s="581"/>
      <c r="I615" s="581"/>
      <c r="J615" s="581"/>
      <c r="K615" s="581"/>
      <c r="L615" s="581"/>
      <c r="M615" s="581"/>
      <c r="N615" s="581"/>
      <c r="O615" s="581"/>
      <c r="P615" s="581"/>
      <c r="Q615" s="581"/>
      <c r="R615" s="581"/>
      <c r="S615" s="581"/>
      <c r="T615" s="581"/>
      <c r="U615" s="581"/>
      <c r="V615" s="581"/>
      <c r="W615" s="581"/>
      <c r="X615" s="581"/>
      <c r="Y615" s="581"/>
      <c r="Z615" s="581"/>
    </row>
    <row r="616" spans="1:26" ht="15.75" customHeight="1" x14ac:dyDescent="0.3">
      <c r="A616" s="625"/>
      <c r="B616" s="626"/>
      <c r="C616" s="625"/>
      <c r="D616" s="627"/>
      <c r="E616" s="628"/>
      <c r="F616" s="581"/>
      <c r="G616" s="581"/>
      <c r="H616" s="581"/>
      <c r="I616" s="581"/>
      <c r="J616" s="581"/>
      <c r="K616" s="581"/>
      <c r="L616" s="581"/>
      <c r="M616" s="581"/>
      <c r="N616" s="581"/>
      <c r="O616" s="581"/>
      <c r="P616" s="581"/>
      <c r="Q616" s="581"/>
      <c r="R616" s="581"/>
      <c r="S616" s="581"/>
      <c r="T616" s="581"/>
      <c r="U616" s="581"/>
      <c r="V616" s="581"/>
      <c r="W616" s="581"/>
      <c r="X616" s="581"/>
      <c r="Y616" s="581"/>
      <c r="Z616" s="581"/>
    </row>
    <row r="617" spans="1:26" ht="15.75" customHeight="1" x14ac:dyDescent="0.3">
      <c r="A617" s="625"/>
      <c r="B617" s="626"/>
      <c r="C617" s="625"/>
      <c r="D617" s="627"/>
      <c r="E617" s="628"/>
      <c r="F617" s="581"/>
      <c r="G617" s="581"/>
      <c r="H617" s="581"/>
      <c r="I617" s="581"/>
      <c r="J617" s="581"/>
      <c r="K617" s="581"/>
      <c r="L617" s="581"/>
      <c r="M617" s="581"/>
      <c r="N617" s="581"/>
      <c r="O617" s="581"/>
      <c r="P617" s="581"/>
      <c r="Q617" s="581"/>
      <c r="R617" s="581"/>
      <c r="S617" s="581"/>
      <c r="T617" s="581"/>
      <c r="U617" s="581"/>
      <c r="V617" s="581"/>
      <c r="W617" s="581"/>
      <c r="X617" s="581"/>
      <c r="Y617" s="581"/>
      <c r="Z617" s="581"/>
    </row>
    <row r="618" spans="1:26" ht="15.75" customHeight="1" x14ac:dyDescent="0.3">
      <c r="A618" s="625"/>
      <c r="B618" s="626"/>
      <c r="C618" s="625"/>
      <c r="D618" s="627"/>
      <c r="E618" s="628"/>
      <c r="F618" s="581"/>
      <c r="G618" s="581"/>
      <c r="H618" s="581"/>
      <c r="I618" s="581"/>
      <c r="J618" s="581"/>
      <c r="K618" s="581"/>
      <c r="L618" s="581"/>
      <c r="M618" s="581"/>
      <c r="N618" s="581"/>
      <c r="O618" s="581"/>
      <c r="P618" s="581"/>
      <c r="Q618" s="581"/>
      <c r="R618" s="581"/>
      <c r="S618" s="581"/>
      <c r="T618" s="581"/>
      <c r="U618" s="581"/>
      <c r="V618" s="581"/>
      <c r="W618" s="581"/>
      <c r="X618" s="581"/>
      <c r="Y618" s="581"/>
      <c r="Z618" s="581"/>
    </row>
    <row r="619" spans="1:26" ht="15.75" customHeight="1" x14ac:dyDescent="0.3">
      <c r="A619" s="625"/>
      <c r="B619" s="626"/>
      <c r="C619" s="625"/>
      <c r="D619" s="627"/>
      <c r="E619" s="628"/>
      <c r="F619" s="581"/>
      <c r="G619" s="581"/>
      <c r="H619" s="581"/>
      <c r="I619" s="581"/>
      <c r="J619" s="581"/>
      <c r="K619" s="581"/>
      <c r="L619" s="581"/>
      <c r="M619" s="581"/>
      <c r="N619" s="581"/>
      <c r="O619" s="581"/>
      <c r="P619" s="581"/>
      <c r="Q619" s="581"/>
      <c r="R619" s="581"/>
      <c r="S619" s="581"/>
      <c r="T619" s="581"/>
      <c r="U619" s="581"/>
      <c r="V619" s="581"/>
      <c r="W619" s="581"/>
      <c r="X619" s="581"/>
      <c r="Y619" s="581"/>
      <c r="Z619" s="581"/>
    </row>
    <row r="620" spans="1:26" ht="15.75" customHeight="1" x14ac:dyDescent="0.3">
      <c r="A620" s="625"/>
      <c r="B620" s="626"/>
      <c r="C620" s="625"/>
      <c r="D620" s="627"/>
      <c r="E620" s="628"/>
      <c r="F620" s="581"/>
      <c r="G620" s="581"/>
      <c r="H620" s="581"/>
      <c r="I620" s="581"/>
      <c r="J620" s="581"/>
      <c r="K620" s="581"/>
      <c r="L620" s="581"/>
      <c r="M620" s="581"/>
      <c r="N620" s="581"/>
      <c r="O620" s="581"/>
      <c r="P620" s="581"/>
      <c r="Q620" s="581"/>
      <c r="R620" s="581"/>
      <c r="S620" s="581"/>
      <c r="T620" s="581"/>
      <c r="U620" s="581"/>
      <c r="V620" s="581"/>
      <c r="W620" s="581"/>
      <c r="X620" s="581"/>
      <c r="Y620" s="581"/>
      <c r="Z620" s="581"/>
    </row>
    <row r="621" spans="1:26" ht="15.75" customHeight="1" x14ac:dyDescent="0.3">
      <c r="A621" s="625"/>
      <c r="B621" s="626"/>
      <c r="C621" s="625"/>
      <c r="D621" s="627"/>
      <c r="E621" s="628"/>
      <c r="F621" s="581"/>
      <c r="G621" s="581"/>
      <c r="H621" s="581"/>
      <c r="I621" s="581"/>
      <c r="J621" s="581"/>
      <c r="K621" s="581"/>
      <c r="L621" s="581"/>
      <c r="M621" s="581"/>
      <c r="N621" s="581"/>
      <c r="O621" s="581"/>
      <c r="P621" s="581"/>
      <c r="Q621" s="581"/>
      <c r="R621" s="581"/>
      <c r="S621" s="581"/>
      <c r="T621" s="581"/>
      <c r="U621" s="581"/>
      <c r="V621" s="581"/>
      <c r="W621" s="581"/>
      <c r="X621" s="581"/>
      <c r="Y621" s="581"/>
      <c r="Z621" s="581"/>
    </row>
    <row r="622" spans="1:26" ht="15.75" customHeight="1" x14ac:dyDescent="0.3">
      <c r="A622" s="625"/>
      <c r="B622" s="626"/>
      <c r="C622" s="625"/>
      <c r="D622" s="627"/>
      <c r="E622" s="628"/>
      <c r="F622" s="581"/>
      <c r="G622" s="581"/>
      <c r="H622" s="581"/>
      <c r="I622" s="581"/>
      <c r="J622" s="581"/>
      <c r="K622" s="581"/>
      <c r="L622" s="581"/>
      <c r="M622" s="581"/>
      <c r="N622" s="581"/>
      <c r="O622" s="581"/>
      <c r="P622" s="581"/>
      <c r="Q622" s="581"/>
      <c r="R622" s="581"/>
      <c r="S622" s="581"/>
      <c r="T622" s="581"/>
      <c r="U622" s="581"/>
      <c r="V622" s="581"/>
      <c r="W622" s="581"/>
      <c r="X622" s="581"/>
      <c r="Y622" s="581"/>
      <c r="Z622" s="581"/>
    </row>
    <row r="623" spans="1:26" ht="15.75" customHeight="1" x14ac:dyDescent="0.3">
      <c r="A623" s="625"/>
      <c r="B623" s="626"/>
      <c r="C623" s="625"/>
      <c r="D623" s="627"/>
      <c r="E623" s="628"/>
      <c r="F623" s="581"/>
      <c r="G623" s="581"/>
      <c r="H623" s="581"/>
      <c r="I623" s="581"/>
      <c r="J623" s="581"/>
      <c r="K623" s="581"/>
      <c r="L623" s="581"/>
      <c r="M623" s="581"/>
      <c r="N623" s="581"/>
      <c r="O623" s="581"/>
      <c r="P623" s="581"/>
      <c r="Q623" s="581"/>
      <c r="R623" s="581"/>
      <c r="S623" s="581"/>
      <c r="T623" s="581"/>
      <c r="U623" s="581"/>
      <c r="V623" s="581"/>
      <c r="W623" s="581"/>
      <c r="X623" s="581"/>
      <c r="Y623" s="581"/>
      <c r="Z623" s="581"/>
    </row>
    <row r="624" spans="1:26" ht="15.75" customHeight="1" x14ac:dyDescent="0.3">
      <c r="A624" s="625"/>
      <c r="B624" s="626"/>
      <c r="C624" s="625"/>
      <c r="D624" s="627"/>
      <c r="E624" s="628"/>
      <c r="F624" s="581"/>
      <c r="G624" s="581"/>
      <c r="H624" s="581"/>
      <c r="I624" s="581"/>
      <c r="J624" s="581"/>
      <c r="K624" s="581"/>
      <c r="L624" s="581"/>
      <c r="M624" s="581"/>
      <c r="N624" s="581"/>
      <c r="O624" s="581"/>
      <c r="P624" s="581"/>
      <c r="Q624" s="581"/>
      <c r="R624" s="581"/>
      <c r="S624" s="581"/>
      <c r="T624" s="581"/>
      <c r="U624" s="581"/>
      <c r="V624" s="581"/>
      <c r="W624" s="581"/>
      <c r="X624" s="581"/>
      <c r="Y624" s="581"/>
      <c r="Z624" s="581"/>
    </row>
    <row r="625" spans="1:26" ht="15.75" customHeight="1" x14ac:dyDescent="0.3">
      <c r="A625" s="625"/>
      <c r="B625" s="626"/>
      <c r="C625" s="625"/>
      <c r="D625" s="627"/>
      <c r="E625" s="628"/>
      <c r="F625" s="581"/>
      <c r="G625" s="581"/>
      <c r="H625" s="581"/>
      <c r="I625" s="581"/>
      <c r="J625" s="581"/>
      <c r="K625" s="581"/>
      <c r="L625" s="581"/>
      <c r="M625" s="581"/>
      <c r="N625" s="581"/>
      <c r="O625" s="581"/>
      <c r="P625" s="581"/>
      <c r="Q625" s="581"/>
      <c r="R625" s="581"/>
      <c r="S625" s="581"/>
      <c r="T625" s="581"/>
      <c r="U625" s="581"/>
      <c r="V625" s="581"/>
      <c r="W625" s="581"/>
      <c r="X625" s="581"/>
      <c r="Y625" s="581"/>
      <c r="Z625" s="581"/>
    </row>
    <row r="626" spans="1:26" ht="15.75" customHeight="1" x14ac:dyDescent="0.3">
      <c r="A626" s="625"/>
      <c r="B626" s="626"/>
      <c r="C626" s="625"/>
      <c r="D626" s="627"/>
      <c r="E626" s="628"/>
      <c r="F626" s="581"/>
      <c r="G626" s="581"/>
      <c r="H626" s="581"/>
      <c r="I626" s="581"/>
      <c r="J626" s="581"/>
      <c r="K626" s="581"/>
      <c r="L626" s="581"/>
      <c r="M626" s="581"/>
      <c r="N626" s="581"/>
      <c r="O626" s="581"/>
      <c r="P626" s="581"/>
      <c r="Q626" s="581"/>
      <c r="R626" s="581"/>
      <c r="S626" s="581"/>
      <c r="T626" s="581"/>
      <c r="U626" s="581"/>
      <c r="V626" s="581"/>
      <c r="W626" s="581"/>
      <c r="X626" s="581"/>
      <c r="Y626" s="581"/>
      <c r="Z626" s="581"/>
    </row>
    <row r="627" spans="1:26" ht="15.75" customHeight="1" x14ac:dyDescent="0.3">
      <c r="A627" s="625"/>
      <c r="B627" s="626"/>
      <c r="C627" s="625"/>
      <c r="D627" s="627"/>
      <c r="E627" s="628"/>
      <c r="F627" s="581"/>
      <c r="G627" s="581"/>
      <c r="H627" s="581"/>
      <c r="I627" s="581"/>
      <c r="J627" s="581"/>
      <c r="K627" s="581"/>
      <c r="L627" s="581"/>
      <c r="M627" s="581"/>
      <c r="N627" s="581"/>
      <c r="O627" s="581"/>
      <c r="P627" s="581"/>
      <c r="Q627" s="581"/>
      <c r="R627" s="581"/>
      <c r="S627" s="581"/>
      <c r="T627" s="581"/>
      <c r="U627" s="581"/>
      <c r="V627" s="581"/>
      <c r="W627" s="581"/>
      <c r="X627" s="581"/>
      <c r="Y627" s="581"/>
      <c r="Z627" s="581"/>
    </row>
    <row r="628" spans="1:26" ht="15.75" customHeight="1" x14ac:dyDescent="0.3">
      <c r="A628" s="625"/>
      <c r="B628" s="626"/>
      <c r="C628" s="625"/>
      <c r="D628" s="627"/>
      <c r="E628" s="628"/>
      <c r="F628" s="581"/>
      <c r="G628" s="581"/>
      <c r="H628" s="581"/>
      <c r="I628" s="581"/>
      <c r="J628" s="581"/>
      <c r="K628" s="581"/>
      <c r="L628" s="581"/>
      <c r="M628" s="581"/>
      <c r="N628" s="581"/>
      <c r="O628" s="581"/>
      <c r="P628" s="581"/>
      <c r="Q628" s="581"/>
      <c r="R628" s="581"/>
      <c r="S628" s="581"/>
      <c r="T628" s="581"/>
      <c r="U628" s="581"/>
      <c r="V628" s="581"/>
      <c r="W628" s="581"/>
      <c r="X628" s="581"/>
      <c r="Y628" s="581"/>
      <c r="Z628" s="581"/>
    </row>
    <row r="629" spans="1:26" ht="15.75" customHeight="1" x14ac:dyDescent="0.3">
      <c r="A629" s="625"/>
      <c r="B629" s="626"/>
      <c r="C629" s="625"/>
      <c r="D629" s="627"/>
      <c r="E629" s="628"/>
      <c r="F629" s="581"/>
      <c r="G629" s="581"/>
      <c r="H629" s="581"/>
      <c r="I629" s="581"/>
      <c r="J629" s="581"/>
      <c r="K629" s="581"/>
      <c r="L629" s="581"/>
      <c r="M629" s="581"/>
      <c r="N629" s="581"/>
      <c r="O629" s="581"/>
      <c r="P629" s="581"/>
      <c r="Q629" s="581"/>
      <c r="R629" s="581"/>
      <c r="S629" s="581"/>
      <c r="T629" s="581"/>
      <c r="U629" s="581"/>
      <c r="V629" s="581"/>
      <c r="W629" s="581"/>
      <c r="X629" s="581"/>
      <c r="Y629" s="581"/>
      <c r="Z629" s="581"/>
    </row>
    <row r="630" spans="1:26" ht="15.75" customHeight="1" x14ac:dyDescent="0.3">
      <c r="A630" s="625"/>
      <c r="B630" s="626"/>
      <c r="C630" s="625"/>
      <c r="D630" s="627"/>
      <c r="E630" s="628"/>
      <c r="F630" s="581"/>
      <c r="G630" s="581"/>
      <c r="H630" s="581"/>
      <c r="I630" s="581"/>
      <c r="J630" s="581"/>
      <c r="K630" s="581"/>
      <c r="L630" s="581"/>
      <c r="M630" s="581"/>
      <c r="N630" s="581"/>
      <c r="O630" s="581"/>
      <c r="P630" s="581"/>
      <c r="Q630" s="581"/>
      <c r="R630" s="581"/>
      <c r="S630" s="581"/>
      <c r="T630" s="581"/>
      <c r="U630" s="581"/>
      <c r="V630" s="581"/>
      <c r="W630" s="581"/>
      <c r="X630" s="581"/>
      <c r="Y630" s="581"/>
      <c r="Z630" s="581"/>
    </row>
    <row r="631" spans="1:26" ht="15.75" customHeight="1" x14ac:dyDescent="0.3">
      <c r="A631" s="625"/>
      <c r="B631" s="626"/>
      <c r="C631" s="625"/>
      <c r="D631" s="627"/>
      <c r="E631" s="628"/>
      <c r="F631" s="581"/>
      <c r="G631" s="581"/>
      <c r="H631" s="581"/>
      <c r="I631" s="581"/>
      <c r="J631" s="581"/>
      <c r="K631" s="581"/>
      <c r="L631" s="581"/>
      <c r="M631" s="581"/>
      <c r="N631" s="581"/>
      <c r="O631" s="581"/>
      <c r="P631" s="581"/>
      <c r="Q631" s="581"/>
      <c r="R631" s="581"/>
      <c r="S631" s="581"/>
      <c r="T631" s="581"/>
      <c r="U631" s="581"/>
      <c r="V631" s="581"/>
      <c r="W631" s="581"/>
      <c r="X631" s="581"/>
      <c r="Y631" s="581"/>
      <c r="Z631" s="581"/>
    </row>
    <row r="632" spans="1:26" ht="15.75" customHeight="1" x14ac:dyDescent="0.3">
      <c r="A632" s="625"/>
      <c r="B632" s="626"/>
      <c r="C632" s="625"/>
      <c r="D632" s="627"/>
      <c r="E632" s="628"/>
      <c r="F632" s="581"/>
      <c r="G632" s="581"/>
      <c r="H632" s="581"/>
      <c r="I632" s="581"/>
      <c r="J632" s="581"/>
      <c r="K632" s="581"/>
      <c r="L632" s="581"/>
      <c r="M632" s="581"/>
      <c r="N632" s="581"/>
      <c r="O632" s="581"/>
      <c r="P632" s="581"/>
      <c r="Q632" s="581"/>
      <c r="R632" s="581"/>
      <c r="S632" s="581"/>
      <c r="T632" s="581"/>
      <c r="U632" s="581"/>
      <c r="V632" s="581"/>
      <c r="W632" s="581"/>
      <c r="X632" s="581"/>
      <c r="Y632" s="581"/>
      <c r="Z632" s="581"/>
    </row>
    <row r="633" spans="1:26" ht="15.75" customHeight="1" x14ac:dyDescent="0.3">
      <c r="A633" s="625"/>
      <c r="B633" s="626"/>
      <c r="C633" s="625"/>
      <c r="D633" s="627"/>
      <c r="E633" s="628"/>
      <c r="F633" s="581"/>
      <c r="G633" s="581"/>
      <c r="H633" s="581"/>
      <c r="I633" s="581"/>
      <c r="J633" s="581"/>
      <c r="K633" s="581"/>
      <c r="L633" s="581"/>
      <c r="M633" s="581"/>
      <c r="N633" s="581"/>
      <c r="O633" s="581"/>
      <c r="P633" s="581"/>
      <c r="Q633" s="581"/>
      <c r="R633" s="581"/>
      <c r="S633" s="581"/>
      <c r="T633" s="581"/>
      <c r="U633" s="581"/>
      <c r="V633" s="581"/>
      <c r="W633" s="581"/>
      <c r="X633" s="581"/>
      <c r="Y633" s="581"/>
      <c r="Z633" s="581"/>
    </row>
    <row r="634" spans="1:26" ht="15.75" customHeight="1" x14ac:dyDescent="0.3">
      <c r="A634" s="625"/>
      <c r="B634" s="626"/>
      <c r="C634" s="625"/>
      <c r="D634" s="627"/>
      <c r="E634" s="628"/>
      <c r="F634" s="581"/>
      <c r="G634" s="581"/>
      <c r="H634" s="581"/>
      <c r="I634" s="581"/>
      <c r="J634" s="581"/>
      <c r="K634" s="581"/>
      <c r="L634" s="581"/>
      <c r="M634" s="581"/>
      <c r="N634" s="581"/>
      <c r="O634" s="581"/>
      <c r="P634" s="581"/>
      <c r="Q634" s="581"/>
      <c r="R634" s="581"/>
      <c r="S634" s="581"/>
      <c r="T634" s="581"/>
      <c r="U634" s="581"/>
      <c r="V634" s="581"/>
      <c r="W634" s="581"/>
      <c r="X634" s="581"/>
      <c r="Y634" s="581"/>
      <c r="Z634" s="581"/>
    </row>
    <row r="635" spans="1:26" ht="15.75" customHeight="1" x14ac:dyDescent="0.3">
      <c r="A635" s="625"/>
      <c r="B635" s="626"/>
      <c r="C635" s="625"/>
      <c r="D635" s="627"/>
      <c r="E635" s="628"/>
      <c r="F635" s="581"/>
      <c r="G635" s="581"/>
      <c r="H635" s="581"/>
      <c r="I635" s="581"/>
      <c r="J635" s="581"/>
      <c r="K635" s="581"/>
      <c r="L635" s="581"/>
      <c r="M635" s="581"/>
      <c r="N635" s="581"/>
      <c r="O635" s="581"/>
      <c r="P635" s="581"/>
      <c r="Q635" s="581"/>
      <c r="R635" s="581"/>
      <c r="S635" s="581"/>
      <c r="T635" s="581"/>
      <c r="U635" s="581"/>
      <c r="V635" s="581"/>
      <c r="W635" s="581"/>
      <c r="X635" s="581"/>
      <c r="Y635" s="581"/>
      <c r="Z635" s="581"/>
    </row>
    <row r="636" spans="1:26" ht="15.75" customHeight="1" x14ac:dyDescent="0.3">
      <c r="A636" s="625"/>
      <c r="B636" s="626"/>
      <c r="C636" s="625"/>
      <c r="D636" s="627"/>
      <c r="E636" s="628"/>
      <c r="F636" s="581"/>
      <c r="G636" s="581"/>
      <c r="H636" s="581"/>
      <c r="I636" s="581"/>
      <c r="J636" s="581"/>
      <c r="K636" s="581"/>
      <c r="L636" s="581"/>
      <c r="M636" s="581"/>
      <c r="N636" s="581"/>
      <c r="O636" s="581"/>
      <c r="P636" s="581"/>
      <c r="Q636" s="581"/>
      <c r="R636" s="581"/>
      <c r="S636" s="581"/>
      <c r="T636" s="581"/>
      <c r="U636" s="581"/>
      <c r="V636" s="581"/>
      <c r="W636" s="581"/>
      <c r="X636" s="581"/>
      <c r="Y636" s="581"/>
      <c r="Z636" s="581"/>
    </row>
    <row r="637" spans="1:26" ht="15.75" customHeight="1" x14ac:dyDescent="0.3">
      <c r="A637" s="625"/>
      <c r="B637" s="626"/>
      <c r="C637" s="625"/>
      <c r="D637" s="627"/>
      <c r="E637" s="628"/>
      <c r="F637" s="581"/>
      <c r="G637" s="581"/>
      <c r="H637" s="581"/>
      <c r="I637" s="581"/>
      <c r="J637" s="581"/>
      <c r="K637" s="581"/>
      <c r="L637" s="581"/>
      <c r="M637" s="581"/>
      <c r="N637" s="581"/>
      <c r="O637" s="581"/>
      <c r="P637" s="581"/>
      <c r="Q637" s="581"/>
      <c r="R637" s="581"/>
      <c r="S637" s="581"/>
      <c r="T637" s="581"/>
      <c r="U637" s="581"/>
      <c r="V637" s="581"/>
      <c r="W637" s="581"/>
      <c r="X637" s="581"/>
      <c r="Y637" s="581"/>
      <c r="Z637" s="581"/>
    </row>
    <row r="638" spans="1:26" ht="15.75" customHeight="1" x14ac:dyDescent="0.3">
      <c r="A638" s="625"/>
      <c r="B638" s="626"/>
      <c r="C638" s="625"/>
      <c r="D638" s="627"/>
      <c r="E638" s="628"/>
      <c r="F638" s="581"/>
      <c r="G638" s="581"/>
      <c r="H638" s="581"/>
      <c r="I638" s="581"/>
      <c r="J638" s="581"/>
      <c r="K638" s="581"/>
      <c r="L638" s="581"/>
      <c r="M638" s="581"/>
      <c r="N638" s="581"/>
      <c r="O638" s="581"/>
      <c r="P638" s="581"/>
      <c r="Q638" s="581"/>
      <c r="R638" s="581"/>
      <c r="S638" s="581"/>
      <c r="T638" s="581"/>
      <c r="U638" s="581"/>
      <c r="V638" s="581"/>
      <c r="W638" s="581"/>
      <c r="X638" s="581"/>
      <c r="Y638" s="581"/>
      <c r="Z638" s="581"/>
    </row>
    <row r="639" spans="1:26" ht="15.75" customHeight="1" x14ac:dyDescent="0.3">
      <c r="A639" s="625"/>
      <c r="B639" s="626"/>
      <c r="C639" s="625"/>
      <c r="D639" s="627"/>
      <c r="E639" s="628"/>
      <c r="F639" s="581"/>
      <c r="G639" s="581"/>
      <c r="H639" s="581"/>
      <c r="I639" s="581"/>
      <c r="J639" s="581"/>
      <c r="K639" s="581"/>
      <c r="L639" s="581"/>
      <c r="M639" s="581"/>
      <c r="N639" s="581"/>
      <c r="O639" s="581"/>
      <c r="P639" s="581"/>
      <c r="Q639" s="581"/>
      <c r="R639" s="581"/>
      <c r="S639" s="581"/>
      <c r="T639" s="581"/>
      <c r="U639" s="581"/>
      <c r="V639" s="581"/>
      <c r="W639" s="581"/>
      <c r="X639" s="581"/>
      <c r="Y639" s="581"/>
      <c r="Z639" s="581"/>
    </row>
    <row r="640" spans="1:26" ht="15.75" customHeight="1" x14ac:dyDescent="0.3">
      <c r="A640" s="625"/>
      <c r="B640" s="626"/>
      <c r="C640" s="625"/>
      <c r="D640" s="627"/>
      <c r="E640" s="628"/>
      <c r="F640" s="581"/>
      <c r="G640" s="581"/>
      <c r="H640" s="581"/>
      <c r="I640" s="581"/>
      <c r="J640" s="581"/>
      <c r="K640" s="581"/>
      <c r="L640" s="581"/>
      <c r="M640" s="581"/>
      <c r="N640" s="581"/>
      <c r="O640" s="581"/>
      <c r="P640" s="581"/>
      <c r="Q640" s="581"/>
      <c r="R640" s="581"/>
      <c r="S640" s="581"/>
      <c r="T640" s="581"/>
      <c r="U640" s="581"/>
      <c r="V640" s="581"/>
      <c r="W640" s="581"/>
      <c r="X640" s="581"/>
      <c r="Y640" s="581"/>
      <c r="Z640" s="581"/>
    </row>
    <row r="641" spans="1:26" ht="15.75" customHeight="1" x14ac:dyDescent="0.3">
      <c r="A641" s="625"/>
      <c r="B641" s="626"/>
      <c r="C641" s="625"/>
      <c r="D641" s="627"/>
      <c r="E641" s="628"/>
      <c r="F641" s="581"/>
      <c r="G641" s="581"/>
      <c r="H641" s="581"/>
      <c r="I641" s="581"/>
      <c r="J641" s="581"/>
      <c r="K641" s="581"/>
      <c r="L641" s="581"/>
      <c r="M641" s="581"/>
      <c r="N641" s="581"/>
      <c r="O641" s="581"/>
      <c r="P641" s="581"/>
      <c r="Q641" s="581"/>
      <c r="R641" s="581"/>
      <c r="S641" s="581"/>
      <c r="T641" s="581"/>
      <c r="U641" s="581"/>
      <c r="V641" s="581"/>
      <c r="W641" s="581"/>
      <c r="X641" s="581"/>
      <c r="Y641" s="581"/>
      <c r="Z641" s="581"/>
    </row>
    <row r="642" spans="1:26" ht="15.75" customHeight="1" x14ac:dyDescent="0.3">
      <c r="A642" s="625"/>
      <c r="B642" s="626"/>
      <c r="C642" s="625"/>
      <c r="D642" s="627"/>
      <c r="E642" s="628"/>
      <c r="F642" s="581"/>
      <c r="G642" s="581"/>
      <c r="H642" s="581"/>
      <c r="I642" s="581"/>
      <c r="J642" s="581"/>
      <c r="K642" s="581"/>
      <c r="L642" s="581"/>
      <c r="M642" s="581"/>
      <c r="N642" s="581"/>
      <c r="O642" s="581"/>
      <c r="P642" s="581"/>
      <c r="Q642" s="581"/>
      <c r="R642" s="581"/>
      <c r="S642" s="581"/>
      <c r="T642" s="581"/>
      <c r="U642" s="581"/>
      <c r="V642" s="581"/>
      <c r="W642" s="581"/>
      <c r="X642" s="581"/>
      <c r="Y642" s="581"/>
      <c r="Z642" s="581"/>
    </row>
    <row r="643" spans="1:26" ht="15.75" customHeight="1" x14ac:dyDescent="0.3">
      <c r="A643" s="625"/>
      <c r="B643" s="626"/>
      <c r="C643" s="625"/>
      <c r="D643" s="627"/>
      <c r="E643" s="628"/>
      <c r="F643" s="581"/>
      <c r="G643" s="581"/>
      <c r="H643" s="581"/>
      <c r="I643" s="581"/>
      <c r="J643" s="581"/>
      <c r="K643" s="581"/>
      <c r="L643" s="581"/>
      <c r="M643" s="581"/>
      <c r="N643" s="581"/>
      <c r="O643" s="581"/>
      <c r="P643" s="581"/>
      <c r="Q643" s="581"/>
      <c r="R643" s="581"/>
      <c r="S643" s="581"/>
      <c r="T643" s="581"/>
      <c r="U643" s="581"/>
      <c r="V643" s="581"/>
      <c r="W643" s="581"/>
      <c r="X643" s="581"/>
      <c r="Y643" s="581"/>
      <c r="Z643" s="581"/>
    </row>
    <row r="644" spans="1:26" ht="15.75" customHeight="1" x14ac:dyDescent="0.3">
      <c r="A644" s="625"/>
      <c r="B644" s="626"/>
      <c r="C644" s="625"/>
      <c r="D644" s="627"/>
      <c r="E644" s="628"/>
      <c r="F644" s="581"/>
      <c r="G644" s="581"/>
      <c r="H644" s="581"/>
      <c r="I644" s="581"/>
      <c r="J644" s="581"/>
      <c r="K644" s="581"/>
      <c r="L644" s="581"/>
      <c r="M644" s="581"/>
      <c r="N644" s="581"/>
      <c r="O644" s="581"/>
      <c r="P644" s="581"/>
      <c r="Q644" s="581"/>
      <c r="R644" s="581"/>
      <c r="S644" s="581"/>
      <c r="T644" s="581"/>
      <c r="U644" s="581"/>
      <c r="V644" s="581"/>
      <c r="W644" s="581"/>
      <c r="X644" s="581"/>
      <c r="Y644" s="581"/>
      <c r="Z644" s="581"/>
    </row>
    <row r="645" spans="1:26" ht="15.75" customHeight="1" x14ac:dyDescent="0.3">
      <c r="A645" s="625"/>
      <c r="B645" s="626"/>
      <c r="C645" s="625"/>
      <c r="D645" s="627"/>
      <c r="E645" s="628"/>
      <c r="F645" s="581"/>
      <c r="G645" s="581"/>
      <c r="H645" s="581"/>
      <c r="I645" s="581"/>
      <c r="J645" s="581"/>
      <c r="K645" s="581"/>
      <c r="L645" s="581"/>
      <c r="M645" s="581"/>
      <c r="N645" s="581"/>
      <c r="O645" s="581"/>
      <c r="P645" s="581"/>
      <c r="Q645" s="581"/>
      <c r="R645" s="581"/>
      <c r="S645" s="581"/>
      <c r="T645" s="581"/>
      <c r="U645" s="581"/>
      <c r="V645" s="581"/>
      <c r="W645" s="581"/>
      <c r="X645" s="581"/>
      <c r="Y645" s="581"/>
      <c r="Z645" s="581"/>
    </row>
    <row r="646" spans="1:26" ht="15.75" customHeight="1" x14ac:dyDescent="0.3">
      <c r="A646" s="625"/>
      <c r="B646" s="626"/>
      <c r="C646" s="625"/>
      <c r="D646" s="627"/>
      <c r="E646" s="628"/>
      <c r="F646" s="581"/>
      <c r="G646" s="581"/>
      <c r="H646" s="581"/>
      <c r="I646" s="581"/>
      <c r="J646" s="581"/>
      <c r="K646" s="581"/>
      <c r="L646" s="581"/>
      <c r="M646" s="581"/>
      <c r="N646" s="581"/>
      <c r="O646" s="581"/>
      <c r="P646" s="581"/>
      <c r="Q646" s="581"/>
      <c r="R646" s="581"/>
      <c r="S646" s="581"/>
      <c r="T646" s="581"/>
      <c r="U646" s="581"/>
      <c r="V646" s="581"/>
      <c r="W646" s="581"/>
      <c r="X646" s="581"/>
      <c r="Y646" s="581"/>
      <c r="Z646" s="581"/>
    </row>
    <row r="647" spans="1:26" ht="15.75" customHeight="1" x14ac:dyDescent="0.3">
      <c r="A647" s="625"/>
      <c r="B647" s="626"/>
      <c r="C647" s="625"/>
      <c r="D647" s="627"/>
      <c r="E647" s="628"/>
      <c r="F647" s="581"/>
      <c r="G647" s="581"/>
      <c r="H647" s="581"/>
      <c r="I647" s="581"/>
      <c r="J647" s="581"/>
      <c r="K647" s="581"/>
      <c r="L647" s="581"/>
      <c r="M647" s="581"/>
      <c r="N647" s="581"/>
      <c r="O647" s="581"/>
      <c r="P647" s="581"/>
      <c r="Q647" s="581"/>
      <c r="R647" s="581"/>
      <c r="S647" s="581"/>
      <c r="T647" s="581"/>
      <c r="U647" s="581"/>
      <c r="V647" s="581"/>
      <c r="W647" s="581"/>
      <c r="X647" s="581"/>
      <c r="Y647" s="581"/>
      <c r="Z647" s="581"/>
    </row>
    <row r="648" spans="1:26" ht="15.75" customHeight="1" x14ac:dyDescent="0.3">
      <c r="A648" s="625"/>
      <c r="B648" s="626"/>
      <c r="C648" s="625"/>
      <c r="D648" s="627"/>
      <c r="E648" s="628"/>
      <c r="F648" s="581"/>
      <c r="G648" s="581"/>
      <c r="H648" s="581"/>
      <c r="I648" s="581"/>
      <c r="J648" s="581"/>
      <c r="K648" s="581"/>
      <c r="L648" s="581"/>
      <c r="M648" s="581"/>
      <c r="N648" s="581"/>
      <c r="O648" s="581"/>
      <c r="P648" s="581"/>
      <c r="Q648" s="581"/>
      <c r="R648" s="581"/>
      <c r="S648" s="581"/>
      <c r="T648" s="581"/>
      <c r="U648" s="581"/>
      <c r="V648" s="581"/>
      <c r="W648" s="581"/>
      <c r="X648" s="581"/>
      <c r="Y648" s="581"/>
      <c r="Z648" s="581"/>
    </row>
    <row r="649" spans="1:26" ht="15.75" customHeight="1" x14ac:dyDescent="0.3">
      <c r="A649" s="625"/>
      <c r="B649" s="626"/>
      <c r="C649" s="625"/>
      <c r="D649" s="627"/>
      <c r="E649" s="628"/>
      <c r="F649" s="581"/>
      <c r="G649" s="581"/>
      <c r="H649" s="581"/>
      <c r="I649" s="581"/>
      <c r="J649" s="581"/>
      <c r="K649" s="581"/>
      <c r="L649" s="581"/>
      <c r="M649" s="581"/>
      <c r="N649" s="581"/>
      <c r="O649" s="581"/>
      <c r="P649" s="581"/>
      <c r="Q649" s="581"/>
      <c r="R649" s="581"/>
      <c r="S649" s="581"/>
      <c r="T649" s="581"/>
      <c r="U649" s="581"/>
      <c r="V649" s="581"/>
      <c r="W649" s="581"/>
      <c r="X649" s="581"/>
      <c r="Y649" s="581"/>
      <c r="Z649" s="581"/>
    </row>
    <row r="650" spans="1:26" ht="15.75" customHeight="1" x14ac:dyDescent="0.3">
      <c r="A650" s="625"/>
      <c r="B650" s="626"/>
      <c r="C650" s="625"/>
      <c r="D650" s="627"/>
      <c r="E650" s="628"/>
      <c r="F650" s="581"/>
      <c r="G650" s="581"/>
      <c r="H650" s="581"/>
      <c r="I650" s="581"/>
      <c r="J650" s="581"/>
      <c r="K650" s="581"/>
      <c r="L650" s="581"/>
      <c r="M650" s="581"/>
      <c r="N650" s="581"/>
      <c r="O650" s="581"/>
      <c r="P650" s="581"/>
      <c r="Q650" s="581"/>
      <c r="R650" s="581"/>
      <c r="S650" s="581"/>
      <c r="T650" s="581"/>
      <c r="U650" s="581"/>
      <c r="V650" s="581"/>
      <c r="W650" s="581"/>
      <c r="X650" s="581"/>
      <c r="Y650" s="581"/>
      <c r="Z650" s="581"/>
    </row>
    <row r="651" spans="1:26" ht="15.75" customHeight="1" x14ac:dyDescent="0.3">
      <c r="A651" s="625"/>
      <c r="B651" s="626"/>
      <c r="C651" s="625"/>
      <c r="D651" s="627"/>
      <c r="E651" s="628"/>
      <c r="F651" s="581"/>
      <c r="G651" s="581"/>
      <c r="H651" s="581"/>
      <c r="I651" s="581"/>
      <c r="J651" s="581"/>
      <c r="K651" s="581"/>
      <c r="L651" s="581"/>
      <c r="M651" s="581"/>
      <c r="N651" s="581"/>
      <c r="O651" s="581"/>
      <c r="P651" s="581"/>
      <c r="Q651" s="581"/>
      <c r="R651" s="581"/>
      <c r="S651" s="581"/>
      <c r="T651" s="581"/>
      <c r="U651" s="581"/>
      <c r="V651" s="581"/>
      <c r="W651" s="581"/>
      <c r="X651" s="581"/>
      <c r="Y651" s="581"/>
      <c r="Z651" s="581"/>
    </row>
    <row r="652" spans="1:26" ht="15.75" customHeight="1" x14ac:dyDescent="0.3">
      <c r="A652" s="625"/>
      <c r="B652" s="626"/>
      <c r="C652" s="625"/>
      <c r="D652" s="627"/>
      <c r="E652" s="628"/>
      <c r="F652" s="581"/>
      <c r="G652" s="581"/>
      <c r="H652" s="581"/>
      <c r="I652" s="581"/>
      <c r="J652" s="581"/>
      <c r="K652" s="581"/>
      <c r="L652" s="581"/>
      <c r="M652" s="581"/>
      <c r="N652" s="581"/>
      <c r="O652" s="581"/>
      <c r="P652" s="581"/>
      <c r="Q652" s="581"/>
      <c r="R652" s="581"/>
      <c r="S652" s="581"/>
      <c r="T652" s="581"/>
      <c r="U652" s="581"/>
      <c r="V652" s="581"/>
      <c r="W652" s="581"/>
      <c r="X652" s="581"/>
      <c r="Y652" s="581"/>
      <c r="Z652" s="581"/>
    </row>
    <row r="653" spans="1:26" ht="15.75" customHeight="1" x14ac:dyDescent="0.3">
      <c r="A653" s="625"/>
      <c r="B653" s="626"/>
      <c r="C653" s="625"/>
      <c r="D653" s="627"/>
      <c r="E653" s="628"/>
      <c r="F653" s="581"/>
      <c r="G653" s="581"/>
      <c r="H653" s="581"/>
      <c r="I653" s="581"/>
      <c r="J653" s="581"/>
      <c r="K653" s="581"/>
      <c r="L653" s="581"/>
      <c r="M653" s="581"/>
      <c r="N653" s="581"/>
      <c r="O653" s="581"/>
      <c r="P653" s="581"/>
      <c r="Q653" s="581"/>
      <c r="R653" s="581"/>
      <c r="S653" s="581"/>
      <c r="T653" s="581"/>
      <c r="U653" s="581"/>
      <c r="V653" s="581"/>
      <c r="W653" s="581"/>
      <c r="X653" s="581"/>
      <c r="Y653" s="581"/>
      <c r="Z653" s="581"/>
    </row>
    <row r="654" spans="1:26" ht="15.75" customHeight="1" x14ac:dyDescent="0.3">
      <c r="A654" s="625"/>
      <c r="B654" s="626"/>
      <c r="C654" s="625"/>
      <c r="D654" s="627"/>
      <c r="E654" s="628"/>
      <c r="F654" s="581"/>
      <c r="G654" s="581"/>
      <c r="H654" s="581"/>
      <c r="I654" s="581"/>
      <c r="J654" s="581"/>
      <c r="K654" s="581"/>
      <c r="L654" s="581"/>
      <c r="M654" s="581"/>
      <c r="N654" s="581"/>
      <c r="O654" s="581"/>
      <c r="P654" s="581"/>
      <c r="Q654" s="581"/>
      <c r="R654" s="581"/>
      <c r="S654" s="581"/>
      <c r="T654" s="581"/>
      <c r="U654" s="581"/>
      <c r="V654" s="581"/>
      <c r="W654" s="581"/>
      <c r="X654" s="581"/>
      <c r="Y654" s="581"/>
      <c r="Z654" s="581"/>
    </row>
    <row r="655" spans="1:26" ht="15.75" customHeight="1" x14ac:dyDescent="0.3">
      <c r="A655" s="625"/>
      <c r="B655" s="626"/>
      <c r="C655" s="625"/>
      <c r="D655" s="627"/>
      <c r="E655" s="628"/>
      <c r="F655" s="581"/>
      <c r="G655" s="581"/>
      <c r="H655" s="581"/>
      <c r="I655" s="581"/>
      <c r="J655" s="581"/>
      <c r="K655" s="581"/>
      <c r="L655" s="581"/>
      <c r="M655" s="581"/>
      <c r="N655" s="581"/>
      <c r="O655" s="581"/>
      <c r="P655" s="581"/>
      <c r="Q655" s="581"/>
      <c r="R655" s="581"/>
      <c r="S655" s="581"/>
      <c r="T655" s="581"/>
      <c r="U655" s="581"/>
      <c r="V655" s="581"/>
      <c r="W655" s="581"/>
      <c r="X655" s="581"/>
      <c r="Y655" s="581"/>
      <c r="Z655" s="581"/>
    </row>
    <row r="656" spans="1:26" ht="15.75" customHeight="1" x14ac:dyDescent="0.3">
      <c r="A656" s="625"/>
      <c r="B656" s="626"/>
      <c r="C656" s="625"/>
      <c r="D656" s="627"/>
      <c r="E656" s="628"/>
      <c r="F656" s="581"/>
      <c r="G656" s="581"/>
      <c r="H656" s="581"/>
      <c r="I656" s="581"/>
      <c r="J656" s="581"/>
      <c r="K656" s="581"/>
      <c r="L656" s="581"/>
      <c r="M656" s="581"/>
      <c r="N656" s="581"/>
      <c r="O656" s="581"/>
      <c r="P656" s="581"/>
      <c r="Q656" s="581"/>
      <c r="R656" s="581"/>
      <c r="S656" s="581"/>
      <c r="T656" s="581"/>
      <c r="U656" s="581"/>
      <c r="V656" s="581"/>
      <c r="W656" s="581"/>
      <c r="X656" s="581"/>
      <c r="Y656" s="581"/>
      <c r="Z656" s="581"/>
    </row>
    <row r="657" spans="1:26" ht="15.75" customHeight="1" x14ac:dyDescent="0.3">
      <c r="A657" s="625"/>
      <c r="B657" s="626"/>
      <c r="C657" s="625"/>
      <c r="D657" s="627"/>
      <c r="E657" s="628"/>
      <c r="F657" s="581"/>
      <c r="G657" s="581"/>
      <c r="H657" s="581"/>
      <c r="I657" s="581"/>
      <c r="J657" s="581"/>
      <c r="K657" s="581"/>
      <c r="L657" s="581"/>
      <c r="M657" s="581"/>
      <c r="N657" s="581"/>
      <c r="O657" s="581"/>
      <c r="P657" s="581"/>
      <c r="Q657" s="581"/>
      <c r="R657" s="581"/>
      <c r="S657" s="581"/>
      <c r="T657" s="581"/>
      <c r="U657" s="581"/>
      <c r="V657" s="581"/>
      <c r="W657" s="581"/>
      <c r="X657" s="581"/>
      <c r="Y657" s="581"/>
      <c r="Z657" s="581"/>
    </row>
    <row r="658" spans="1:26" ht="15.75" customHeight="1" x14ac:dyDescent="0.3">
      <c r="A658" s="625"/>
      <c r="B658" s="626"/>
      <c r="C658" s="625"/>
      <c r="D658" s="627"/>
      <c r="E658" s="628"/>
      <c r="F658" s="581"/>
      <c r="G658" s="581"/>
      <c r="H658" s="581"/>
      <c r="I658" s="581"/>
      <c r="J658" s="581"/>
      <c r="K658" s="581"/>
      <c r="L658" s="581"/>
      <c r="M658" s="581"/>
      <c r="N658" s="581"/>
      <c r="O658" s="581"/>
      <c r="P658" s="581"/>
      <c r="Q658" s="581"/>
      <c r="R658" s="581"/>
      <c r="S658" s="581"/>
      <c r="T658" s="581"/>
      <c r="U658" s="581"/>
      <c r="V658" s="581"/>
      <c r="W658" s="581"/>
      <c r="X658" s="581"/>
      <c r="Y658" s="581"/>
      <c r="Z658" s="581"/>
    </row>
    <row r="659" spans="1:26" ht="15.75" customHeight="1" x14ac:dyDescent="0.3">
      <c r="A659" s="625"/>
      <c r="B659" s="626"/>
      <c r="C659" s="625"/>
      <c r="D659" s="627"/>
      <c r="E659" s="628"/>
      <c r="F659" s="581"/>
      <c r="G659" s="581"/>
      <c r="H659" s="581"/>
      <c r="I659" s="581"/>
      <c r="J659" s="581"/>
      <c r="K659" s="581"/>
      <c r="L659" s="581"/>
      <c r="M659" s="581"/>
      <c r="N659" s="581"/>
      <c r="O659" s="581"/>
      <c r="P659" s="581"/>
      <c r="Q659" s="581"/>
      <c r="R659" s="581"/>
      <c r="S659" s="581"/>
      <c r="T659" s="581"/>
      <c r="U659" s="581"/>
      <c r="V659" s="581"/>
      <c r="W659" s="581"/>
      <c r="X659" s="581"/>
      <c r="Y659" s="581"/>
      <c r="Z659" s="581"/>
    </row>
    <row r="660" spans="1:26" ht="15.75" customHeight="1" x14ac:dyDescent="0.3">
      <c r="A660" s="625"/>
      <c r="B660" s="626"/>
      <c r="C660" s="625"/>
      <c r="D660" s="627"/>
      <c r="E660" s="628"/>
      <c r="F660" s="581"/>
      <c r="G660" s="581"/>
      <c r="H660" s="581"/>
      <c r="I660" s="581"/>
      <c r="J660" s="581"/>
      <c r="K660" s="581"/>
      <c r="L660" s="581"/>
      <c r="M660" s="581"/>
      <c r="N660" s="581"/>
      <c r="O660" s="581"/>
      <c r="P660" s="581"/>
      <c r="Q660" s="581"/>
      <c r="R660" s="581"/>
      <c r="S660" s="581"/>
      <c r="T660" s="581"/>
      <c r="U660" s="581"/>
      <c r="V660" s="581"/>
      <c r="W660" s="581"/>
      <c r="X660" s="581"/>
      <c r="Y660" s="581"/>
      <c r="Z660" s="581"/>
    </row>
    <row r="661" spans="1:26" ht="15.75" customHeight="1" x14ac:dyDescent="0.3">
      <c r="A661" s="625"/>
      <c r="B661" s="626"/>
      <c r="C661" s="625"/>
      <c r="D661" s="627"/>
      <c r="E661" s="628"/>
      <c r="F661" s="581"/>
      <c r="G661" s="581"/>
      <c r="H661" s="581"/>
      <c r="I661" s="581"/>
      <c r="J661" s="581"/>
      <c r="K661" s="581"/>
      <c r="L661" s="581"/>
      <c r="M661" s="581"/>
      <c r="N661" s="581"/>
      <c r="O661" s="581"/>
      <c r="P661" s="581"/>
      <c r="Q661" s="581"/>
      <c r="R661" s="581"/>
      <c r="S661" s="581"/>
      <c r="T661" s="581"/>
      <c r="U661" s="581"/>
      <c r="V661" s="581"/>
      <c r="W661" s="581"/>
      <c r="X661" s="581"/>
      <c r="Y661" s="581"/>
      <c r="Z661" s="581"/>
    </row>
    <row r="662" spans="1:26" ht="15.75" customHeight="1" x14ac:dyDescent="0.3">
      <c r="A662" s="625"/>
      <c r="B662" s="626"/>
      <c r="C662" s="625"/>
      <c r="D662" s="627"/>
      <c r="E662" s="628"/>
      <c r="F662" s="581"/>
      <c r="G662" s="581"/>
      <c r="H662" s="581"/>
      <c r="I662" s="581"/>
      <c r="J662" s="581"/>
      <c r="K662" s="581"/>
      <c r="L662" s="581"/>
      <c r="M662" s="581"/>
      <c r="N662" s="581"/>
      <c r="O662" s="581"/>
      <c r="P662" s="581"/>
      <c r="Q662" s="581"/>
      <c r="R662" s="581"/>
      <c r="S662" s="581"/>
      <c r="T662" s="581"/>
      <c r="U662" s="581"/>
      <c r="V662" s="581"/>
      <c r="W662" s="581"/>
      <c r="X662" s="581"/>
      <c r="Y662" s="581"/>
      <c r="Z662" s="581"/>
    </row>
    <row r="663" spans="1:26" ht="15.75" customHeight="1" x14ac:dyDescent="0.3">
      <c r="A663" s="625"/>
      <c r="B663" s="626"/>
      <c r="C663" s="625"/>
      <c r="D663" s="627"/>
      <c r="E663" s="628"/>
      <c r="F663" s="581"/>
      <c r="G663" s="581"/>
      <c r="H663" s="581"/>
      <c r="I663" s="581"/>
      <c r="J663" s="581"/>
      <c r="K663" s="581"/>
      <c r="L663" s="581"/>
      <c r="M663" s="581"/>
      <c r="N663" s="581"/>
      <c r="O663" s="581"/>
      <c r="P663" s="581"/>
      <c r="Q663" s="581"/>
      <c r="R663" s="581"/>
      <c r="S663" s="581"/>
      <c r="T663" s="581"/>
      <c r="U663" s="581"/>
      <c r="V663" s="581"/>
      <c r="W663" s="581"/>
      <c r="X663" s="581"/>
      <c r="Y663" s="581"/>
      <c r="Z663" s="581"/>
    </row>
    <row r="664" spans="1:26" ht="15.75" customHeight="1" x14ac:dyDescent="0.3">
      <c r="A664" s="625"/>
      <c r="B664" s="626"/>
      <c r="C664" s="625"/>
      <c r="D664" s="627"/>
      <c r="E664" s="628"/>
      <c r="F664" s="581"/>
      <c r="G664" s="581"/>
      <c r="H664" s="581"/>
      <c r="I664" s="581"/>
      <c r="J664" s="581"/>
      <c r="K664" s="581"/>
      <c r="L664" s="581"/>
      <c r="M664" s="581"/>
      <c r="N664" s="581"/>
      <c r="O664" s="581"/>
      <c r="P664" s="581"/>
      <c r="Q664" s="581"/>
      <c r="R664" s="581"/>
      <c r="S664" s="581"/>
      <c r="T664" s="581"/>
      <c r="U664" s="581"/>
      <c r="V664" s="581"/>
      <c r="W664" s="581"/>
      <c r="X664" s="581"/>
      <c r="Y664" s="581"/>
      <c r="Z664" s="581"/>
    </row>
    <row r="665" spans="1:26" ht="15.75" customHeight="1" x14ac:dyDescent="0.3">
      <c r="A665" s="625"/>
      <c r="B665" s="626"/>
      <c r="C665" s="625"/>
      <c r="D665" s="627"/>
      <c r="E665" s="628"/>
      <c r="F665" s="581"/>
      <c r="G665" s="581"/>
      <c r="H665" s="581"/>
      <c r="I665" s="581"/>
      <c r="J665" s="581"/>
      <c r="K665" s="581"/>
      <c r="L665" s="581"/>
      <c r="M665" s="581"/>
      <c r="N665" s="581"/>
      <c r="O665" s="581"/>
      <c r="P665" s="581"/>
      <c r="Q665" s="581"/>
      <c r="R665" s="581"/>
      <c r="S665" s="581"/>
      <c r="T665" s="581"/>
      <c r="U665" s="581"/>
      <c r="V665" s="581"/>
      <c r="W665" s="581"/>
      <c r="X665" s="581"/>
      <c r="Y665" s="581"/>
      <c r="Z665" s="581"/>
    </row>
    <row r="666" spans="1:26" ht="15.75" customHeight="1" x14ac:dyDescent="0.3">
      <c r="A666" s="625"/>
      <c r="B666" s="626"/>
      <c r="C666" s="625"/>
      <c r="D666" s="627"/>
      <c r="E666" s="628"/>
      <c r="F666" s="581"/>
      <c r="G666" s="581"/>
      <c r="H666" s="581"/>
      <c r="I666" s="581"/>
      <c r="J666" s="581"/>
      <c r="K666" s="581"/>
      <c r="L666" s="581"/>
      <c r="M666" s="581"/>
      <c r="N666" s="581"/>
      <c r="O666" s="581"/>
      <c r="P666" s="581"/>
      <c r="Q666" s="581"/>
      <c r="R666" s="581"/>
      <c r="S666" s="581"/>
      <c r="T666" s="581"/>
      <c r="U666" s="581"/>
      <c r="V666" s="581"/>
      <c r="W666" s="581"/>
      <c r="X666" s="581"/>
      <c r="Y666" s="581"/>
      <c r="Z666" s="581"/>
    </row>
    <row r="667" spans="1:26" ht="15.75" customHeight="1" x14ac:dyDescent="0.3">
      <c r="A667" s="625"/>
      <c r="B667" s="626"/>
      <c r="C667" s="625"/>
      <c r="D667" s="627"/>
      <c r="E667" s="628"/>
      <c r="F667" s="581"/>
      <c r="G667" s="581"/>
      <c r="H667" s="581"/>
      <c r="I667" s="581"/>
      <c r="J667" s="581"/>
      <c r="K667" s="581"/>
      <c r="L667" s="581"/>
      <c r="M667" s="581"/>
      <c r="N667" s="581"/>
      <c r="O667" s="581"/>
      <c r="P667" s="581"/>
      <c r="Q667" s="581"/>
      <c r="R667" s="581"/>
      <c r="S667" s="581"/>
      <c r="T667" s="581"/>
      <c r="U667" s="581"/>
      <c r="V667" s="581"/>
      <c r="W667" s="581"/>
      <c r="X667" s="581"/>
      <c r="Y667" s="581"/>
      <c r="Z667" s="581"/>
    </row>
    <row r="668" spans="1:26" ht="15.75" customHeight="1" x14ac:dyDescent="0.3">
      <c r="A668" s="625"/>
      <c r="B668" s="626"/>
      <c r="C668" s="625"/>
      <c r="D668" s="627"/>
      <c r="E668" s="628"/>
      <c r="F668" s="581"/>
      <c r="G668" s="581"/>
      <c r="H668" s="581"/>
      <c r="I668" s="581"/>
      <c r="J668" s="581"/>
      <c r="K668" s="581"/>
      <c r="L668" s="581"/>
      <c r="M668" s="581"/>
      <c r="N668" s="581"/>
      <c r="O668" s="581"/>
      <c r="P668" s="581"/>
      <c r="Q668" s="581"/>
      <c r="R668" s="581"/>
      <c r="S668" s="581"/>
      <c r="T668" s="581"/>
      <c r="U668" s="581"/>
      <c r="V668" s="581"/>
      <c r="W668" s="581"/>
      <c r="X668" s="581"/>
      <c r="Y668" s="581"/>
      <c r="Z668" s="581"/>
    </row>
    <row r="669" spans="1:26" ht="15.75" customHeight="1" x14ac:dyDescent="0.3">
      <c r="A669" s="625"/>
      <c r="B669" s="626"/>
      <c r="C669" s="625"/>
      <c r="D669" s="627"/>
      <c r="E669" s="628"/>
      <c r="F669" s="581"/>
      <c r="G669" s="581"/>
      <c r="H669" s="581"/>
      <c r="I669" s="581"/>
      <c r="J669" s="581"/>
      <c r="K669" s="581"/>
      <c r="L669" s="581"/>
      <c r="M669" s="581"/>
      <c r="N669" s="581"/>
      <c r="O669" s="581"/>
      <c r="P669" s="581"/>
      <c r="Q669" s="581"/>
      <c r="R669" s="581"/>
      <c r="S669" s="581"/>
      <c r="T669" s="581"/>
      <c r="U669" s="581"/>
      <c r="V669" s="581"/>
      <c r="W669" s="581"/>
      <c r="X669" s="581"/>
      <c r="Y669" s="581"/>
      <c r="Z669" s="581"/>
    </row>
    <row r="670" spans="1:26" ht="15.75" customHeight="1" x14ac:dyDescent="0.3">
      <c r="A670" s="625"/>
      <c r="B670" s="626"/>
      <c r="C670" s="625"/>
      <c r="D670" s="627"/>
      <c r="E670" s="628"/>
      <c r="F670" s="581"/>
      <c r="G670" s="581"/>
      <c r="H670" s="581"/>
      <c r="I670" s="581"/>
      <c r="J670" s="581"/>
      <c r="K670" s="581"/>
      <c r="L670" s="581"/>
      <c r="M670" s="581"/>
      <c r="N670" s="581"/>
      <c r="O670" s="581"/>
      <c r="P670" s="581"/>
      <c r="Q670" s="581"/>
      <c r="R670" s="581"/>
      <c r="S670" s="581"/>
      <c r="T670" s="581"/>
      <c r="U670" s="581"/>
      <c r="V670" s="581"/>
      <c r="W670" s="581"/>
      <c r="X670" s="581"/>
      <c r="Y670" s="581"/>
      <c r="Z670" s="581"/>
    </row>
    <row r="671" spans="1:26" ht="15.75" customHeight="1" x14ac:dyDescent="0.3">
      <c r="A671" s="625"/>
      <c r="B671" s="626"/>
      <c r="C671" s="625"/>
      <c r="D671" s="627"/>
      <c r="E671" s="628"/>
      <c r="F671" s="581"/>
      <c r="G671" s="581"/>
      <c r="H671" s="581"/>
      <c r="I671" s="581"/>
      <c r="J671" s="581"/>
      <c r="K671" s="581"/>
      <c r="L671" s="581"/>
      <c r="M671" s="581"/>
      <c r="N671" s="581"/>
      <c r="O671" s="581"/>
      <c r="P671" s="581"/>
      <c r="Q671" s="581"/>
      <c r="R671" s="581"/>
      <c r="S671" s="581"/>
      <c r="T671" s="581"/>
      <c r="U671" s="581"/>
      <c r="V671" s="581"/>
      <c r="W671" s="581"/>
      <c r="X671" s="581"/>
      <c r="Y671" s="581"/>
      <c r="Z671" s="581"/>
    </row>
    <row r="672" spans="1:26" ht="15.75" customHeight="1" x14ac:dyDescent="0.3">
      <c r="A672" s="625"/>
      <c r="B672" s="626"/>
      <c r="C672" s="625"/>
      <c r="D672" s="627"/>
      <c r="E672" s="628"/>
      <c r="F672" s="581"/>
      <c r="G672" s="581"/>
      <c r="H672" s="581"/>
      <c r="I672" s="581"/>
      <c r="J672" s="581"/>
      <c r="K672" s="581"/>
      <c r="L672" s="581"/>
      <c r="M672" s="581"/>
      <c r="N672" s="581"/>
      <c r="O672" s="581"/>
      <c r="P672" s="581"/>
      <c r="Q672" s="581"/>
      <c r="R672" s="581"/>
      <c r="S672" s="581"/>
      <c r="T672" s="581"/>
      <c r="U672" s="581"/>
      <c r="V672" s="581"/>
      <c r="W672" s="581"/>
      <c r="X672" s="581"/>
      <c r="Y672" s="581"/>
      <c r="Z672" s="581"/>
    </row>
    <row r="673" spans="1:26" ht="15.75" customHeight="1" x14ac:dyDescent="0.3">
      <c r="A673" s="625"/>
      <c r="B673" s="626"/>
      <c r="C673" s="625"/>
      <c r="D673" s="627"/>
      <c r="E673" s="628"/>
      <c r="F673" s="581"/>
      <c r="G673" s="581"/>
      <c r="H673" s="581"/>
      <c r="I673" s="581"/>
      <c r="J673" s="581"/>
      <c r="K673" s="581"/>
      <c r="L673" s="581"/>
      <c r="M673" s="581"/>
      <c r="N673" s="581"/>
      <c r="O673" s="581"/>
      <c r="P673" s="581"/>
      <c r="Q673" s="581"/>
      <c r="R673" s="581"/>
      <c r="S673" s="581"/>
      <c r="T673" s="581"/>
      <c r="U673" s="581"/>
      <c r="V673" s="581"/>
      <c r="W673" s="581"/>
      <c r="X673" s="581"/>
      <c r="Y673" s="581"/>
      <c r="Z673" s="581"/>
    </row>
    <row r="674" spans="1:26" ht="15.75" customHeight="1" x14ac:dyDescent="0.3">
      <c r="A674" s="625"/>
      <c r="B674" s="626"/>
      <c r="C674" s="625"/>
      <c r="D674" s="627"/>
      <c r="E674" s="628"/>
      <c r="F674" s="581"/>
      <c r="G674" s="581"/>
      <c r="H674" s="581"/>
      <c r="I674" s="581"/>
      <c r="J674" s="581"/>
      <c r="K674" s="581"/>
      <c r="L674" s="581"/>
      <c r="M674" s="581"/>
      <c r="N674" s="581"/>
      <c r="O674" s="581"/>
      <c r="P674" s="581"/>
      <c r="Q674" s="581"/>
      <c r="R674" s="581"/>
      <c r="S674" s="581"/>
      <c r="T674" s="581"/>
      <c r="U674" s="581"/>
      <c r="V674" s="581"/>
      <c r="W674" s="581"/>
      <c r="X674" s="581"/>
      <c r="Y674" s="581"/>
      <c r="Z674" s="581"/>
    </row>
    <row r="675" spans="1:26" ht="15.75" customHeight="1" x14ac:dyDescent="0.3">
      <c r="A675" s="625"/>
      <c r="B675" s="626"/>
      <c r="C675" s="625"/>
      <c r="D675" s="627"/>
      <c r="E675" s="628"/>
      <c r="F675" s="581"/>
      <c r="G675" s="581"/>
      <c r="H675" s="581"/>
      <c r="I675" s="581"/>
      <c r="J675" s="581"/>
      <c r="K675" s="581"/>
      <c r="L675" s="581"/>
      <c r="M675" s="581"/>
      <c r="N675" s="581"/>
      <c r="O675" s="581"/>
      <c r="P675" s="581"/>
      <c r="Q675" s="581"/>
      <c r="R675" s="581"/>
      <c r="S675" s="581"/>
      <c r="T675" s="581"/>
      <c r="U675" s="581"/>
      <c r="V675" s="581"/>
      <c r="W675" s="581"/>
      <c r="X675" s="581"/>
      <c r="Y675" s="581"/>
      <c r="Z675" s="581"/>
    </row>
    <row r="676" spans="1:26" ht="15.75" customHeight="1" x14ac:dyDescent="0.3">
      <c r="A676" s="625"/>
      <c r="B676" s="626"/>
      <c r="C676" s="625"/>
      <c r="D676" s="627"/>
      <c r="E676" s="628"/>
      <c r="F676" s="581"/>
      <c r="G676" s="581"/>
      <c r="H676" s="581"/>
      <c r="I676" s="581"/>
      <c r="J676" s="581"/>
      <c r="K676" s="581"/>
      <c r="L676" s="581"/>
      <c r="M676" s="581"/>
      <c r="N676" s="581"/>
      <c r="O676" s="581"/>
      <c r="P676" s="581"/>
      <c r="Q676" s="581"/>
      <c r="R676" s="581"/>
      <c r="S676" s="581"/>
      <c r="T676" s="581"/>
      <c r="U676" s="581"/>
      <c r="V676" s="581"/>
      <c r="W676" s="581"/>
      <c r="X676" s="581"/>
      <c r="Y676" s="581"/>
      <c r="Z676" s="581"/>
    </row>
    <row r="677" spans="1:26" ht="15.75" customHeight="1" x14ac:dyDescent="0.3">
      <c r="A677" s="625"/>
      <c r="B677" s="626"/>
      <c r="C677" s="625"/>
      <c r="D677" s="627"/>
      <c r="E677" s="628"/>
      <c r="F677" s="581"/>
      <c r="G677" s="581"/>
      <c r="H677" s="581"/>
      <c r="I677" s="581"/>
      <c r="J677" s="581"/>
      <c r="K677" s="581"/>
      <c r="L677" s="581"/>
      <c r="M677" s="581"/>
      <c r="N677" s="581"/>
      <c r="O677" s="581"/>
      <c r="P677" s="581"/>
      <c r="Q677" s="581"/>
      <c r="R677" s="581"/>
      <c r="S677" s="581"/>
      <c r="T677" s="581"/>
      <c r="U677" s="581"/>
      <c r="V677" s="581"/>
      <c r="W677" s="581"/>
      <c r="X677" s="581"/>
      <c r="Y677" s="581"/>
      <c r="Z677" s="581"/>
    </row>
    <row r="678" spans="1:26" ht="15.75" customHeight="1" x14ac:dyDescent="0.3">
      <c r="A678" s="625"/>
      <c r="B678" s="626"/>
      <c r="C678" s="625"/>
      <c r="D678" s="627"/>
      <c r="E678" s="628"/>
      <c r="F678" s="581"/>
      <c r="G678" s="581"/>
      <c r="H678" s="581"/>
      <c r="I678" s="581"/>
      <c r="J678" s="581"/>
      <c r="K678" s="581"/>
      <c r="L678" s="581"/>
      <c r="M678" s="581"/>
      <c r="N678" s="581"/>
      <c r="O678" s="581"/>
      <c r="P678" s="581"/>
      <c r="Q678" s="581"/>
      <c r="R678" s="581"/>
      <c r="S678" s="581"/>
      <c r="T678" s="581"/>
      <c r="U678" s="581"/>
      <c r="V678" s="581"/>
      <c r="W678" s="581"/>
      <c r="X678" s="581"/>
      <c r="Y678" s="581"/>
      <c r="Z678" s="581"/>
    </row>
    <row r="679" spans="1:26" ht="15.75" customHeight="1" x14ac:dyDescent="0.3">
      <c r="A679" s="625"/>
      <c r="B679" s="626"/>
      <c r="C679" s="625"/>
      <c r="D679" s="627"/>
      <c r="E679" s="628"/>
      <c r="F679" s="581"/>
      <c r="G679" s="581"/>
      <c r="H679" s="581"/>
      <c r="I679" s="581"/>
      <c r="J679" s="581"/>
      <c r="K679" s="581"/>
      <c r="L679" s="581"/>
      <c r="M679" s="581"/>
      <c r="N679" s="581"/>
      <c r="O679" s="581"/>
      <c r="P679" s="581"/>
      <c r="Q679" s="581"/>
      <c r="R679" s="581"/>
      <c r="S679" s="581"/>
      <c r="T679" s="581"/>
      <c r="U679" s="581"/>
      <c r="V679" s="581"/>
      <c r="W679" s="581"/>
      <c r="X679" s="581"/>
      <c r="Y679" s="581"/>
      <c r="Z679" s="581"/>
    </row>
    <row r="680" spans="1:26" ht="15.75" customHeight="1" x14ac:dyDescent="0.3">
      <c r="A680" s="625"/>
      <c r="B680" s="626"/>
      <c r="C680" s="625"/>
      <c r="D680" s="627"/>
      <c r="E680" s="628"/>
      <c r="F680" s="581"/>
      <c r="G680" s="581"/>
      <c r="H680" s="581"/>
      <c r="I680" s="581"/>
      <c r="J680" s="581"/>
      <c r="K680" s="581"/>
      <c r="L680" s="581"/>
      <c r="M680" s="581"/>
      <c r="N680" s="581"/>
      <c r="O680" s="581"/>
      <c r="P680" s="581"/>
      <c r="Q680" s="581"/>
      <c r="R680" s="581"/>
      <c r="S680" s="581"/>
      <c r="T680" s="581"/>
      <c r="U680" s="581"/>
      <c r="V680" s="581"/>
      <c r="W680" s="581"/>
      <c r="X680" s="581"/>
      <c r="Y680" s="581"/>
      <c r="Z680" s="581"/>
    </row>
    <row r="681" spans="1:26" ht="15.75" customHeight="1" x14ac:dyDescent="0.3">
      <c r="A681" s="625"/>
      <c r="B681" s="626"/>
      <c r="C681" s="625"/>
      <c r="D681" s="627"/>
      <c r="E681" s="628"/>
      <c r="F681" s="581"/>
      <c r="G681" s="581"/>
      <c r="H681" s="581"/>
      <c r="I681" s="581"/>
      <c r="J681" s="581"/>
      <c r="K681" s="581"/>
      <c r="L681" s="581"/>
      <c r="M681" s="581"/>
      <c r="N681" s="581"/>
      <c r="O681" s="581"/>
      <c r="P681" s="581"/>
      <c r="Q681" s="581"/>
      <c r="R681" s="581"/>
      <c r="S681" s="581"/>
      <c r="T681" s="581"/>
      <c r="U681" s="581"/>
      <c r="V681" s="581"/>
      <c r="W681" s="581"/>
      <c r="X681" s="581"/>
      <c r="Y681" s="581"/>
      <c r="Z681" s="581"/>
    </row>
    <row r="682" spans="1:26" ht="15.75" customHeight="1" x14ac:dyDescent="0.3">
      <c r="A682" s="625"/>
      <c r="B682" s="626"/>
      <c r="C682" s="625"/>
      <c r="D682" s="627"/>
      <c r="E682" s="628"/>
      <c r="F682" s="581"/>
      <c r="G682" s="581"/>
      <c r="H682" s="581"/>
      <c r="I682" s="581"/>
      <c r="J682" s="581"/>
      <c r="K682" s="581"/>
      <c r="L682" s="581"/>
      <c r="M682" s="581"/>
      <c r="N682" s="581"/>
      <c r="O682" s="581"/>
      <c r="P682" s="581"/>
      <c r="Q682" s="581"/>
      <c r="R682" s="581"/>
      <c r="S682" s="581"/>
      <c r="T682" s="581"/>
      <c r="U682" s="581"/>
      <c r="V682" s="581"/>
      <c r="W682" s="581"/>
      <c r="X682" s="581"/>
      <c r="Y682" s="581"/>
      <c r="Z682" s="581"/>
    </row>
    <row r="683" spans="1:26" ht="15.75" customHeight="1" x14ac:dyDescent="0.3">
      <c r="A683" s="625"/>
      <c r="B683" s="626"/>
      <c r="C683" s="625"/>
      <c r="D683" s="627"/>
      <c r="E683" s="628"/>
      <c r="F683" s="581"/>
      <c r="G683" s="581"/>
      <c r="H683" s="581"/>
      <c r="I683" s="581"/>
      <c r="J683" s="581"/>
      <c r="K683" s="581"/>
      <c r="L683" s="581"/>
      <c r="M683" s="581"/>
      <c r="N683" s="581"/>
      <c r="O683" s="581"/>
      <c r="P683" s="581"/>
      <c r="Q683" s="581"/>
      <c r="R683" s="581"/>
      <c r="S683" s="581"/>
      <c r="T683" s="581"/>
      <c r="U683" s="581"/>
      <c r="V683" s="581"/>
      <c r="W683" s="581"/>
      <c r="X683" s="581"/>
      <c r="Y683" s="581"/>
      <c r="Z683" s="581"/>
    </row>
    <row r="684" spans="1:26" ht="15.75" customHeight="1" x14ac:dyDescent="0.3">
      <c r="A684" s="625"/>
      <c r="B684" s="626"/>
      <c r="C684" s="625"/>
      <c r="D684" s="627"/>
      <c r="E684" s="628"/>
      <c r="F684" s="581"/>
      <c r="G684" s="581"/>
      <c r="H684" s="581"/>
      <c r="I684" s="581"/>
      <c r="J684" s="581"/>
      <c r="K684" s="581"/>
      <c r="L684" s="581"/>
      <c r="M684" s="581"/>
      <c r="N684" s="581"/>
      <c r="O684" s="581"/>
      <c r="P684" s="581"/>
      <c r="Q684" s="581"/>
      <c r="R684" s="581"/>
      <c r="S684" s="581"/>
      <c r="T684" s="581"/>
      <c r="U684" s="581"/>
      <c r="V684" s="581"/>
      <c r="W684" s="581"/>
      <c r="X684" s="581"/>
      <c r="Y684" s="581"/>
      <c r="Z684" s="581"/>
    </row>
    <row r="685" spans="1:26" ht="15.75" customHeight="1" x14ac:dyDescent="0.3">
      <c r="A685" s="625"/>
      <c r="B685" s="626"/>
      <c r="C685" s="625"/>
      <c r="D685" s="627"/>
      <c r="E685" s="628"/>
      <c r="F685" s="581"/>
      <c r="G685" s="581"/>
      <c r="H685" s="581"/>
      <c r="I685" s="581"/>
      <c r="J685" s="581"/>
      <c r="K685" s="581"/>
      <c r="L685" s="581"/>
      <c r="M685" s="581"/>
      <c r="N685" s="581"/>
      <c r="O685" s="581"/>
      <c r="P685" s="581"/>
      <c r="Q685" s="581"/>
      <c r="R685" s="581"/>
      <c r="S685" s="581"/>
      <c r="T685" s="581"/>
      <c r="U685" s="581"/>
      <c r="V685" s="581"/>
      <c r="W685" s="581"/>
      <c r="X685" s="581"/>
      <c r="Y685" s="581"/>
      <c r="Z685" s="581"/>
    </row>
    <row r="686" spans="1:26" ht="15.75" customHeight="1" x14ac:dyDescent="0.3">
      <c r="A686" s="625"/>
      <c r="B686" s="626"/>
      <c r="C686" s="625"/>
      <c r="D686" s="627"/>
      <c r="E686" s="628"/>
      <c r="F686" s="581"/>
      <c r="G686" s="581"/>
      <c r="H686" s="581"/>
      <c r="I686" s="581"/>
      <c r="J686" s="581"/>
      <c r="K686" s="581"/>
      <c r="L686" s="581"/>
      <c r="M686" s="581"/>
      <c r="N686" s="581"/>
      <c r="O686" s="581"/>
      <c r="P686" s="581"/>
      <c r="Q686" s="581"/>
      <c r="R686" s="581"/>
      <c r="S686" s="581"/>
      <c r="T686" s="581"/>
      <c r="U686" s="581"/>
      <c r="V686" s="581"/>
      <c r="W686" s="581"/>
      <c r="X686" s="581"/>
      <c r="Y686" s="581"/>
      <c r="Z686" s="581"/>
    </row>
    <row r="687" spans="1:26" ht="15.75" customHeight="1" x14ac:dyDescent="0.3">
      <c r="A687" s="625"/>
      <c r="B687" s="626"/>
      <c r="C687" s="625"/>
      <c r="D687" s="627"/>
      <c r="E687" s="628"/>
      <c r="F687" s="581"/>
      <c r="G687" s="581"/>
      <c r="H687" s="581"/>
      <c r="I687" s="581"/>
      <c r="J687" s="581"/>
      <c r="K687" s="581"/>
      <c r="L687" s="581"/>
      <c r="M687" s="581"/>
      <c r="N687" s="581"/>
      <c r="O687" s="581"/>
      <c r="P687" s="581"/>
      <c r="Q687" s="581"/>
      <c r="R687" s="581"/>
      <c r="S687" s="581"/>
      <c r="T687" s="581"/>
      <c r="U687" s="581"/>
      <c r="V687" s="581"/>
      <c r="W687" s="581"/>
      <c r="X687" s="581"/>
      <c r="Y687" s="581"/>
      <c r="Z687" s="581"/>
    </row>
    <row r="688" spans="1:26" ht="15.75" customHeight="1" x14ac:dyDescent="0.3">
      <c r="A688" s="625"/>
      <c r="B688" s="626"/>
      <c r="C688" s="625"/>
      <c r="D688" s="627"/>
      <c r="E688" s="628"/>
      <c r="F688" s="581"/>
      <c r="G688" s="581"/>
      <c r="H688" s="581"/>
      <c r="I688" s="581"/>
      <c r="J688" s="581"/>
      <c r="K688" s="581"/>
      <c r="L688" s="581"/>
      <c r="M688" s="581"/>
      <c r="N688" s="581"/>
      <c r="O688" s="581"/>
      <c r="P688" s="581"/>
      <c r="Q688" s="581"/>
      <c r="R688" s="581"/>
      <c r="S688" s="581"/>
      <c r="T688" s="581"/>
      <c r="U688" s="581"/>
      <c r="V688" s="581"/>
      <c r="W688" s="581"/>
      <c r="X688" s="581"/>
      <c r="Y688" s="581"/>
      <c r="Z688" s="581"/>
    </row>
    <row r="689" spans="1:26" ht="15.75" customHeight="1" x14ac:dyDescent="0.3">
      <c r="A689" s="625"/>
      <c r="B689" s="626"/>
      <c r="C689" s="625"/>
      <c r="D689" s="627"/>
      <c r="E689" s="628"/>
      <c r="F689" s="581"/>
      <c r="G689" s="581"/>
      <c r="H689" s="581"/>
      <c r="I689" s="581"/>
      <c r="J689" s="581"/>
      <c r="K689" s="581"/>
      <c r="L689" s="581"/>
      <c r="M689" s="581"/>
      <c r="N689" s="581"/>
      <c r="O689" s="581"/>
      <c r="P689" s="581"/>
      <c r="Q689" s="581"/>
      <c r="R689" s="581"/>
      <c r="S689" s="581"/>
      <c r="T689" s="581"/>
      <c r="U689" s="581"/>
      <c r="V689" s="581"/>
      <c r="W689" s="581"/>
      <c r="X689" s="581"/>
      <c r="Y689" s="581"/>
      <c r="Z689" s="581"/>
    </row>
    <row r="690" spans="1:26" ht="15.75" customHeight="1" x14ac:dyDescent="0.3">
      <c r="A690" s="625"/>
      <c r="B690" s="626"/>
      <c r="C690" s="625"/>
      <c r="D690" s="627"/>
      <c r="E690" s="628"/>
      <c r="F690" s="581"/>
      <c r="G690" s="581"/>
      <c r="H690" s="581"/>
      <c r="I690" s="581"/>
      <c r="J690" s="581"/>
      <c r="K690" s="581"/>
      <c r="L690" s="581"/>
      <c r="M690" s="581"/>
      <c r="N690" s="581"/>
      <c r="O690" s="581"/>
      <c r="P690" s="581"/>
      <c r="Q690" s="581"/>
      <c r="R690" s="581"/>
      <c r="S690" s="581"/>
      <c r="T690" s="581"/>
      <c r="U690" s="581"/>
      <c r="V690" s="581"/>
      <c r="W690" s="581"/>
      <c r="X690" s="581"/>
      <c r="Y690" s="581"/>
      <c r="Z690" s="581"/>
    </row>
    <row r="691" spans="1:26" ht="15.75" customHeight="1" x14ac:dyDescent="0.3">
      <c r="A691" s="625"/>
      <c r="B691" s="626"/>
      <c r="C691" s="625"/>
      <c r="D691" s="627"/>
      <c r="E691" s="628"/>
      <c r="F691" s="581"/>
      <c r="G691" s="581"/>
      <c r="H691" s="581"/>
      <c r="I691" s="581"/>
      <c r="J691" s="581"/>
      <c r="K691" s="581"/>
      <c r="L691" s="581"/>
      <c r="M691" s="581"/>
      <c r="N691" s="581"/>
      <c r="O691" s="581"/>
      <c r="P691" s="581"/>
      <c r="Q691" s="581"/>
      <c r="R691" s="581"/>
      <c r="S691" s="581"/>
      <c r="T691" s="581"/>
      <c r="U691" s="581"/>
      <c r="V691" s="581"/>
      <c r="W691" s="581"/>
      <c r="X691" s="581"/>
      <c r="Y691" s="581"/>
      <c r="Z691" s="581"/>
    </row>
    <row r="692" spans="1:26" ht="15.75" customHeight="1" x14ac:dyDescent="0.3">
      <c r="A692" s="625"/>
      <c r="B692" s="626"/>
      <c r="C692" s="625"/>
      <c r="D692" s="627"/>
      <c r="E692" s="628"/>
      <c r="F692" s="581"/>
      <c r="G692" s="581"/>
      <c r="H692" s="581"/>
      <c r="I692" s="581"/>
      <c r="J692" s="581"/>
      <c r="K692" s="581"/>
      <c r="L692" s="581"/>
      <c r="M692" s="581"/>
      <c r="N692" s="581"/>
      <c r="O692" s="581"/>
      <c r="P692" s="581"/>
      <c r="Q692" s="581"/>
      <c r="R692" s="581"/>
      <c r="S692" s="581"/>
      <c r="T692" s="581"/>
      <c r="U692" s="581"/>
      <c r="V692" s="581"/>
      <c r="W692" s="581"/>
      <c r="X692" s="581"/>
      <c r="Y692" s="581"/>
      <c r="Z692" s="581"/>
    </row>
    <row r="693" spans="1:26" ht="15.75" customHeight="1" x14ac:dyDescent="0.3">
      <c r="A693" s="625"/>
      <c r="B693" s="626"/>
      <c r="C693" s="625"/>
      <c r="D693" s="627"/>
      <c r="E693" s="628"/>
      <c r="F693" s="581"/>
      <c r="G693" s="581"/>
      <c r="H693" s="581"/>
      <c r="I693" s="581"/>
      <c r="J693" s="581"/>
      <c r="K693" s="581"/>
      <c r="L693" s="581"/>
      <c r="M693" s="581"/>
      <c r="N693" s="581"/>
      <c r="O693" s="581"/>
      <c r="P693" s="581"/>
      <c r="Q693" s="581"/>
      <c r="R693" s="581"/>
      <c r="S693" s="581"/>
      <c r="T693" s="581"/>
      <c r="U693" s="581"/>
      <c r="V693" s="581"/>
      <c r="W693" s="581"/>
      <c r="X693" s="581"/>
      <c r="Y693" s="581"/>
      <c r="Z693" s="581"/>
    </row>
    <row r="694" spans="1:26" ht="15.75" customHeight="1" x14ac:dyDescent="0.3">
      <c r="A694" s="625"/>
      <c r="B694" s="626"/>
      <c r="C694" s="625"/>
      <c r="D694" s="627"/>
      <c r="E694" s="628"/>
      <c r="F694" s="581"/>
      <c r="G694" s="581"/>
      <c r="H694" s="581"/>
      <c r="I694" s="581"/>
      <c r="J694" s="581"/>
      <c r="K694" s="581"/>
      <c r="L694" s="581"/>
      <c r="M694" s="581"/>
      <c r="N694" s="581"/>
      <c r="O694" s="581"/>
      <c r="P694" s="581"/>
      <c r="Q694" s="581"/>
      <c r="R694" s="581"/>
      <c r="S694" s="581"/>
      <c r="T694" s="581"/>
      <c r="U694" s="581"/>
      <c r="V694" s="581"/>
      <c r="W694" s="581"/>
      <c r="X694" s="581"/>
      <c r="Y694" s="581"/>
      <c r="Z694" s="581"/>
    </row>
    <row r="695" spans="1:26" ht="15.75" customHeight="1" x14ac:dyDescent="0.3">
      <c r="A695" s="625"/>
      <c r="B695" s="626"/>
      <c r="C695" s="625"/>
      <c r="D695" s="627"/>
      <c r="E695" s="628"/>
      <c r="F695" s="581"/>
      <c r="G695" s="581"/>
      <c r="H695" s="581"/>
      <c r="I695" s="581"/>
      <c r="J695" s="581"/>
      <c r="K695" s="581"/>
      <c r="L695" s="581"/>
      <c r="M695" s="581"/>
      <c r="N695" s="581"/>
      <c r="O695" s="581"/>
      <c r="P695" s="581"/>
      <c r="Q695" s="581"/>
      <c r="R695" s="581"/>
      <c r="S695" s="581"/>
      <c r="T695" s="581"/>
      <c r="U695" s="581"/>
      <c r="V695" s="581"/>
      <c r="W695" s="581"/>
      <c r="X695" s="581"/>
      <c r="Y695" s="581"/>
      <c r="Z695" s="581"/>
    </row>
    <row r="696" spans="1:26" ht="15.75" customHeight="1" x14ac:dyDescent="0.3">
      <c r="A696" s="625"/>
      <c r="B696" s="626"/>
      <c r="C696" s="625"/>
      <c r="D696" s="627"/>
      <c r="E696" s="628"/>
      <c r="F696" s="581"/>
      <c r="G696" s="581"/>
      <c r="H696" s="581"/>
      <c r="I696" s="581"/>
      <c r="J696" s="581"/>
      <c r="K696" s="581"/>
      <c r="L696" s="581"/>
      <c r="M696" s="581"/>
      <c r="N696" s="581"/>
      <c r="O696" s="581"/>
      <c r="P696" s="581"/>
      <c r="Q696" s="581"/>
      <c r="R696" s="581"/>
      <c r="S696" s="581"/>
      <c r="T696" s="581"/>
      <c r="U696" s="581"/>
      <c r="V696" s="581"/>
      <c r="W696" s="581"/>
      <c r="X696" s="581"/>
      <c r="Y696" s="581"/>
      <c r="Z696" s="581"/>
    </row>
    <row r="697" spans="1:26" ht="15.75" customHeight="1" x14ac:dyDescent="0.3">
      <c r="A697" s="625"/>
      <c r="B697" s="626"/>
      <c r="C697" s="625"/>
      <c r="D697" s="627"/>
      <c r="E697" s="628"/>
      <c r="F697" s="581"/>
      <c r="G697" s="581"/>
      <c r="H697" s="581"/>
      <c r="I697" s="581"/>
      <c r="J697" s="581"/>
      <c r="K697" s="581"/>
      <c r="L697" s="581"/>
      <c r="M697" s="581"/>
      <c r="N697" s="581"/>
      <c r="O697" s="581"/>
      <c r="P697" s="581"/>
      <c r="Q697" s="581"/>
      <c r="R697" s="581"/>
      <c r="S697" s="581"/>
      <c r="T697" s="581"/>
      <c r="U697" s="581"/>
      <c r="V697" s="581"/>
      <c r="W697" s="581"/>
      <c r="X697" s="581"/>
      <c r="Y697" s="581"/>
      <c r="Z697" s="581"/>
    </row>
    <row r="698" spans="1:26" ht="15.75" customHeight="1" x14ac:dyDescent="0.3">
      <c r="A698" s="625"/>
      <c r="B698" s="626"/>
      <c r="C698" s="625"/>
      <c r="D698" s="627"/>
      <c r="E698" s="628"/>
      <c r="F698" s="581"/>
      <c r="G698" s="581"/>
      <c r="H698" s="581"/>
      <c r="I698" s="581"/>
      <c r="J698" s="581"/>
      <c r="K698" s="581"/>
      <c r="L698" s="581"/>
      <c r="M698" s="581"/>
      <c r="N698" s="581"/>
      <c r="O698" s="581"/>
      <c r="P698" s="581"/>
      <c r="Q698" s="581"/>
      <c r="R698" s="581"/>
      <c r="S698" s="581"/>
      <c r="T698" s="581"/>
      <c r="U698" s="581"/>
      <c r="V698" s="581"/>
      <c r="W698" s="581"/>
      <c r="X698" s="581"/>
      <c r="Y698" s="581"/>
      <c r="Z698" s="581"/>
    </row>
    <row r="699" spans="1:26" ht="15.75" customHeight="1" x14ac:dyDescent="0.3">
      <c r="A699" s="625"/>
      <c r="B699" s="626"/>
      <c r="C699" s="625"/>
      <c r="D699" s="627"/>
      <c r="E699" s="628"/>
      <c r="F699" s="581"/>
      <c r="G699" s="581"/>
      <c r="H699" s="581"/>
      <c r="I699" s="581"/>
      <c r="J699" s="581"/>
      <c r="K699" s="581"/>
      <c r="L699" s="581"/>
      <c r="M699" s="581"/>
      <c r="N699" s="581"/>
      <c r="O699" s="581"/>
      <c r="P699" s="581"/>
      <c r="Q699" s="581"/>
      <c r="R699" s="581"/>
      <c r="S699" s="581"/>
      <c r="T699" s="581"/>
      <c r="U699" s="581"/>
      <c r="V699" s="581"/>
      <c r="W699" s="581"/>
      <c r="X699" s="581"/>
      <c r="Y699" s="581"/>
      <c r="Z699" s="581"/>
    </row>
    <row r="700" spans="1:26" ht="15.75" customHeight="1" x14ac:dyDescent="0.3">
      <c r="A700" s="625"/>
      <c r="B700" s="626"/>
      <c r="C700" s="625"/>
      <c r="D700" s="627"/>
      <c r="E700" s="628"/>
      <c r="F700" s="581"/>
      <c r="G700" s="581"/>
      <c r="H700" s="581"/>
      <c r="I700" s="581"/>
      <c r="J700" s="581"/>
      <c r="K700" s="581"/>
      <c r="L700" s="581"/>
      <c r="M700" s="581"/>
      <c r="N700" s="581"/>
      <c r="O700" s="581"/>
      <c r="P700" s="581"/>
      <c r="Q700" s="581"/>
      <c r="R700" s="581"/>
      <c r="S700" s="581"/>
      <c r="T700" s="581"/>
      <c r="U700" s="581"/>
      <c r="V700" s="581"/>
      <c r="W700" s="581"/>
      <c r="X700" s="581"/>
      <c r="Y700" s="581"/>
      <c r="Z700" s="581"/>
    </row>
    <row r="701" spans="1:26" ht="15.75" customHeight="1" x14ac:dyDescent="0.3">
      <c r="A701" s="625"/>
      <c r="B701" s="626"/>
      <c r="C701" s="625"/>
      <c r="D701" s="627"/>
      <c r="E701" s="628"/>
      <c r="F701" s="581"/>
      <c r="G701" s="581"/>
      <c r="H701" s="581"/>
      <c r="I701" s="581"/>
      <c r="J701" s="581"/>
      <c r="K701" s="581"/>
      <c r="L701" s="581"/>
      <c r="M701" s="581"/>
      <c r="N701" s="581"/>
      <c r="O701" s="581"/>
      <c r="P701" s="581"/>
      <c r="Q701" s="581"/>
      <c r="R701" s="581"/>
      <c r="S701" s="581"/>
      <c r="T701" s="581"/>
      <c r="U701" s="581"/>
      <c r="V701" s="581"/>
      <c r="W701" s="581"/>
      <c r="X701" s="581"/>
      <c r="Y701" s="581"/>
      <c r="Z701" s="581"/>
    </row>
    <row r="702" spans="1:26" ht="15.75" customHeight="1" x14ac:dyDescent="0.3">
      <c r="A702" s="625"/>
      <c r="B702" s="626"/>
      <c r="C702" s="625"/>
      <c r="D702" s="627"/>
      <c r="E702" s="628"/>
      <c r="F702" s="581"/>
      <c r="G702" s="581"/>
      <c r="H702" s="581"/>
      <c r="I702" s="581"/>
      <c r="J702" s="581"/>
      <c r="K702" s="581"/>
      <c r="L702" s="581"/>
      <c r="M702" s="581"/>
      <c r="N702" s="581"/>
      <c r="O702" s="581"/>
      <c r="P702" s="581"/>
      <c r="Q702" s="581"/>
      <c r="R702" s="581"/>
      <c r="S702" s="581"/>
      <c r="T702" s="581"/>
      <c r="U702" s="581"/>
      <c r="V702" s="581"/>
      <c r="W702" s="581"/>
      <c r="X702" s="581"/>
      <c r="Y702" s="581"/>
      <c r="Z702" s="581"/>
    </row>
    <row r="703" spans="1:26" ht="15.75" customHeight="1" x14ac:dyDescent="0.3">
      <c r="A703" s="625"/>
      <c r="B703" s="626"/>
      <c r="C703" s="625"/>
      <c r="D703" s="627"/>
      <c r="E703" s="628"/>
      <c r="F703" s="581"/>
      <c r="G703" s="581"/>
      <c r="H703" s="581"/>
      <c r="I703" s="581"/>
      <c r="J703" s="581"/>
      <c r="K703" s="581"/>
      <c r="L703" s="581"/>
      <c r="M703" s="581"/>
      <c r="N703" s="581"/>
      <c r="O703" s="581"/>
      <c r="P703" s="581"/>
      <c r="Q703" s="581"/>
      <c r="R703" s="581"/>
      <c r="S703" s="581"/>
      <c r="T703" s="581"/>
      <c r="U703" s="581"/>
      <c r="V703" s="581"/>
      <c r="W703" s="581"/>
      <c r="X703" s="581"/>
      <c r="Y703" s="581"/>
      <c r="Z703" s="581"/>
    </row>
    <row r="704" spans="1:26" ht="15.75" customHeight="1" x14ac:dyDescent="0.3">
      <c r="A704" s="625"/>
      <c r="B704" s="626"/>
      <c r="C704" s="625"/>
      <c r="D704" s="627"/>
      <c r="E704" s="628"/>
      <c r="F704" s="581"/>
      <c r="G704" s="581"/>
      <c r="H704" s="581"/>
      <c r="I704" s="581"/>
      <c r="J704" s="581"/>
      <c r="K704" s="581"/>
      <c r="L704" s="581"/>
      <c r="M704" s="581"/>
      <c r="N704" s="581"/>
      <c r="O704" s="581"/>
      <c r="P704" s="581"/>
      <c r="Q704" s="581"/>
      <c r="R704" s="581"/>
      <c r="S704" s="581"/>
      <c r="T704" s="581"/>
      <c r="U704" s="581"/>
      <c r="V704" s="581"/>
      <c r="W704" s="581"/>
      <c r="X704" s="581"/>
      <c r="Y704" s="581"/>
      <c r="Z704" s="581"/>
    </row>
    <row r="705" spans="1:26" ht="15.75" customHeight="1" x14ac:dyDescent="0.3">
      <c r="A705" s="625"/>
      <c r="B705" s="626"/>
      <c r="C705" s="625"/>
      <c r="D705" s="627"/>
      <c r="E705" s="628"/>
      <c r="F705" s="581"/>
      <c r="G705" s="581"/>
      <c r="H705" s="581"/>
      <c r="I705" s="581"/>
      <c r="J705" s="581"/>
      <c r="K705" s="581"/>
      <c r="L705" s="581"/>
      <c r="M705" s="581"/>
      <c r="N705" s="581"/>
      <c r="O705" s="581"/>
      <c r="P705" s="581"/>
      <c r="Q705" s="581"/>
      <c r="R705" s="581"/>
      <c r="S705" s="581"/>
      <c r="T705" s="581"/>
      <c r="U705" s="581"/>
      <c r="V705" s="581"/>
      <c r="W705" s="581"/>
      <c r="X705" s="581"/>
      <c r="Y705" s="581"/>
      <c r="Z705" s="581"/>
    </row>
    <row r="706" spans="1:26" ht="15.75" customHeight="1" x14ac:dyDescent="0.3">
      <c r="A706" s="625"/>
      <c r="B706" s="626"/>
      <c r="C706" s="625"/>
      <c r="D706" s="627"/>
      <c r="E706" s="628"/>
      <c r="F706" s="581"/>
      <c r="G706" s="581"/>
      <c r="H706" s="581"/>
      <c r="I706" s="581"/>
      <c r="J706" s="581"/>
      <c r="K706" s="581"/>
      <c r="L706" s="581"/>
      <c r="M706" s="581"/>
      <c r="N706" s="581"/>
      <c r="O706" s="581"/>
      <c r="P706" s="581"/>
      <c r="Q706" s="581"/>
      <c r="R706" s="581"/>
      <c r="S706" s="581"/>
      <c r="T706" s="581"/>
      <c r="U706" s="581"/>
      <c r="V706" s="581"/>
      <c r="W706" s="581"/>
      <c r="X706" s="581"/>
      <c r="Y706" s="581"/>
      <c r="Z706" s="581"/>
    </row>
    <row r="707" spans="1:26" ht="15.75" customHeight="1" x14ac:dyDescent="0.3">
      <c r="A707" s="625"/>
      <c r="B707" s="626"/>
      <c r="C707" s="625"/>
      <c r="D707" s="627"/>
      <c r="E707" s="628"/>
      <c r="F707" s="581"/>
      <c r="G707" s="581"/>
      <c r="H707" s="581"/>
      <c r="I707" s="581"/>
      <c r="J707" s="581"/>
      <c r="K707" s="581"/>
      <c r="L707" s="581"/>
      <c r="M707" s="581"/>
      <c r="N707" s="581"/>
      <c r="O707" s="581"/>
      <c r="P707" s="581"/>
      <c r="Q707" s="581"/>
      <c r="R707" s="581"/>
      <c r="S707" s="581"/>
      <c r="T707" s="581"/>
      <c r="U707" s="581"/>
      <c r="V707" s="581"/>
      <c r="W707" s="581"/>
      <c r="X707" s="581"/>
      <c r="Y707" s="581"/>
      <c r="Z707" s="581"/>
    </row>
    <row r="708" spans="1:26" ht="15.75" customHeight="1" x14ac:dyDescent="0.3">
      <c r="A708" s="625"/>
      <c r="B708" s="626"/>
      <c r="C708" s="625"/>
      <c r="D708" s="627"/>
      <c r="E708" s="628"/>
      <c r="F708" s="581"/>
      <c r="G708" s="581"/>
      <c r="H708" s="581"/>
      <c r="I708" s="581"/>
      <c r="J708" s="581"/>
      <c r="K708" s="581"/>
      <c r="L708" s="581"/>
      <c r="M708" s="581"/>
      <c r="N708" s="581"/>
      <c r="O708" s="581"/>
      <c r="P708" s="581"/>
      <c r="Q708" s="581"/>
      <c r="R708" s="581"/>
      <c r="S708" s="581"/>
      <c r="T708" s="581"/>
      <c r="U708" s="581"/>
      <c r="V708" s="581"/>
      <c r="W708" s="581"/>
      <c r="X708" s="581"/>
      <c r="Y708" s="581"/>
      <c r="Z708" s="581"/>
    </row>
    <row r="709" spans="1:26" ht="15.75" customHeight="1" x14ac:dyDescent="0.3">
      <c r="A709" s="625"/>
      <c r="B709" s="626"/>
      <c r="C709" s="625"/>
      <c r="D709" s="627"/>
      <c r="E709" s="628"/>
      <c r="F709" s="581"/>
      <c r="G709" s="581"/>
      <c r="H709" s="581"/>
      <c r="I709" s="581"/>
      <c r="J709" s="581"/>
      <c r="K709" s="581"/>
      <c r="L709" s="581"/>
      <c r="M709" s="581"/>
      <c r="N709" s="581"/>
      <c r="O709" s="581"/>
      <c r="P709" s="581"/>
      <c r="Q709" s="581"/>
      <c r="R709" s="581"/>
      <c r="S709" s="581"/>
      <c r="T709" s="581"/>
      <c r="U709" s="581"/>
      <c r="V709" s="581"/>
      <c r="W709" s="581"/>
      <c r="X709" s="581"/>
      <c r="Y709" s="581"/>
      <c r="Z709" s="581"/>
    </row>
    <row r="710" spans="1:26" ht="15.75" customHeight="1" x14ac:dyDescent="0.3">
      <c r="A710" s="625"/>
      <c r="B710" s="626"/>
      <c r="C710" s="625"/>
      <c r="D710" s="627"/>
      <c r="E710" s="628"/>
      <c r="F710" s="581"/>
      <c r="G710" s="581"/>
      <c r="H710" s="581"/>
      <c r="I710" s="581"/>
      <c r="J710" s="581"/>
      <c r="K710" s="581"/>
      <c r="L710" s="581"/>
      <c r="M710" s="581"/>
      <c r="N710" s="581"/>
      <c r="O710" s="581"/>
      <c r="P710" s="581"/>
      <c r="Q710" s="581"/>
      <c r="R710" s="581"/>
      <c r="S710" s="581"/>
      <c r="T710" s="581"/>
      <c r="U710" s="581"/>
      <c r="V710" s="581"/>
      <c r="W710" s="581"/>
      <c r="X710" s="581"/>
      <c r="Y710" s="581"/>
      <c r="Z710" s="581"/>
    </row>
    <row r="711" spans="1:26" ht="15.75" customHeight="1" x14ac:dyDescent="0.3">
      <c r="A711" s="625"/>
      <c r="B711" s="626"/>
      <c r="C711" s="625"/>
      <c r="D711" s="627"/>
      <c r="E711" s="628"/>
      <c r="F711" s="581"/>
      <c r="G711" s="581"/>
      <c r="H711" s="581"/>
      <c r="I711" s="581"/>
      <c r="J711" s="581"/>
      <c r="K711" s="581"/>
      <c r="L711" s="581"/>
      <c r="M711" s="581"/>
      <c r="N711" s="581"/>
      <c r="O711" s="581"/>
      <c r="P711" s="581"/>
      <c r="Q711" s="581"/>
      <c r="R711" s="581"/>
      <c r="S711" s="581"/>
      <c r="T711" s="581"/>
      <c r="U711" s="581"/>
      <c r="V711" s="581"/>
      <c r="W711" s="581"/>
      <c r="X711" s="581"/>
      <c r="Y711" s="581"/>
      <c r="Z711" s="581"/>
    </row>
    <row r="712" spans="1:26" ht="15.75" customHeight="1" x14ac:dyDescent="0.3">
      <c r="A712" s="625"/>
      <c r="B712" s="626"/>
      <c r="C712" s="625"/>
      <c r="D712" s="627"/>
      <c r="E712" s="628"/>
      <c r="F712" s="581"/>
      <c r="G712" s="581"/>
      <c r="H712" s="581"/>
      <c r="I712" s="581"/>
      <c r="J712" s="581"/>
      <c r="K712" s="581"/>
      <c r="L712" s="581"/>
      <c r="M712" s="581"/>
      <c r="N712" s="581"/>
      <c r="O712" s="581"/>
      <c r="P712" s="581"/>
      <c r="Q712" s="581"/>
      <c r="R712" s="581"/>
      <c r="S712" s="581"/>
      <c r="T712" s="581"/>
      <c r="U712" s="581"/>
      <c r="V712" s="581"/>
      <c r="W712" s="581"/>
      <c r="X712" s="581"/>
      <c r="Y712" s="581"/>
      <c r="Z712" s="581"/>
    </row>
    <row r="713" spans="1:26" ht="15.75" customHeight="1" x14ac:dyDescent="0.3">
      <c r="A713" s="625"/>
      <c r="B713" s="626"/>
      <c r="C713" s="625"/>
      <c r="D713" s="627"/>
      <c r="E713" s="628"/>
      <c r="F713" s="581"/>
      <c r="G713" s="581"/>
      <c r="H713" s="581"/>
      <c r="I713" s="581"/>
      <c r="J713" s="581"/>
      <c r="K713" s="581"/>
      <c r="L713" s="581"/>
      <c r="M713" s="581"/>
      <c r="N713" s="581"/>
      <c r="O713" s="581"/>
      <c r="P713" s="581"/>
      <c r="Q713" s="581"/>
      <c r="R713" s="581"/>
      <c r="S713" s="581"/>
      <c r="T713" s="581"/>
      <c r="U713" s="581"/>
      <c r="V713" s="581"/>
      <c r="W713" s="581"/>
      <c r="X713" s="581"/>
      <c r="Y713" s="581"/>
      <c r="Z713" s="581"/>
    </row>
    <row r="714" spans="1:26" ht="15.75" customHeight="1" x14ac:dyDescent="0.3">
      <c r="A714" s="625"/>
      <c r="B714" s="626"/>
      <c r="C714" s="625"/>
      <c r="D714" s="627"/>
      <c r="E714" s="628"/>
      <c r="F714" s="581"/>
      <c r="G714" s="581"/>
      <c r="H714" s="581"/>
      <c r="I714" s="581"/>
      <c r="J714" s="581"/>
      <c r="K714" s="581"/>
      <c r="L714" s="581"/>
      <c r="M714" s="581"/>
      <c r="N714" s="581"/>
      <c r="O714" s="581"/>
      <c r="P714" s="581"/>
      <c r="Q714" s="581"/>
      <c r="R714" s="581"/>
      <c r="S714" s="581"/>
      <c r="T714" s="581"/>
      <c r="U714" s="581"/>
      <c r="V714" s="581"/>
      <c r="W714" s="581"/>
      <c r="X714" s="581"/>
      <c r="Y714" s="581"/>
      <c r="Z714" s="581"/>
    </row>
    <row r="715" spans="1:26" ht="15.75" customHeight="1" x14ac:dyDescent="0.3">
      <c r="A715" s="625"/>
      <c r="B715" s="626"/>
      <c r="C715" s="625"/>
      <c r="D715" s="627"/>
      <c r="E715" s="628"/>
      <c r="F715" s="581"/>
      <c r="G715" s="581"/>
      <c r="H715" s="581"/>
      <c r="I715" s="581"/>
      <c r="J715" s="581"/>
      <c r="K715" s="581"/>
      <c r="L715" s="581"/>
      <c r="M715" s="581"/>
      <c r="N715" s="581"/>
      <c r="O715" s="581"/>
      <c r="P715" s="581"/>
      <c r="Q715" s="581"/>
      <c r="R715" s="581"/>
      <c r="S715" s="581"/>
      <c r="T715" s="581"/>
      <c r="U715" s="581"/>
      <c r="V715" s="581"/>
      <c r="W715" s="581"/>
      <c r="X715" s="581"/>
      <c r="Y715" s="581"/>
      <c r="Z715" s="581"/>
    </row>
    <row r="716" spans="1:26" ht="15.75" customHeight="1" x14ac:dyDescent="0.3">
      <c r="A716" s="625"/>
      <c r="B716" s="626"/>
      <c r="C716" s="625"/>
      <c r="D716" s="627"/>
      <c r="E716" s="628"/>
      <c r="F716" s="581"/>
      <c r="G716" s="581"/>
      <c r="H716" s="581"/>
      <c r="I716" s="581"/>
      <c r="J716" s="581"/>
      <c r="K716" s="581"/>
      <c r="L716" s="581"/>
      <c r="M716" s="581"/>
      <c r="N716" s="581"/>
      <c r="O716" s="581"/>
      <c r="P716" s="581"/>
      <c r="Q716" s="581"/>
      <c r="R716" s="581"/>
      <c r="S716" s="581"/>
      <c r="T716" s="581"/>
      <c r="U716" s="581"/>
      <c r="V716" s="581"/>
      <c r="W716" s="581"/>
      <c r="X716" s="581"/>
      <c r="Y716" s="581"/>
      <c r="Z716" s="581"/>
    </row>
    <row r="717" spans="1:26" ht="15.75" customHeight="1" x14ac:dyDescent="0.3">
      <c r="A717" s="625"/>
      <c r="B717" s="626"/>
      <c r="C717" s="625"/>
      <c r="D717" s="627"/>
      <c r="E717" s="628"/>
      <c r="F717" s="581"/>
      <c r="G717" s="581"/>
      <c r="H717" s="581"/>
      <c r="I717" s="581"/>
      <c r="J717" s="581"/>
      <c r="K717" s="581"/>
      <c r="L717" s="581"/>
      <c r="M717" s="581"/>
      <c r="N717" s="581"/>
      <c r="O717" s="581"/>
      <c r="P717" s="581"/>
      <c r="Q717" s="581"/>
      <c r="R717" s="581"/>
      <c r="S717" s="581"/>
      <c r="T717" s="581"/>
      <c r="U717" s="581"/>
      <c r="V717" s="581"/>
      <c r="W717" s="581"/>
      <c r="X717" s="581"/>
      <c r="Y717" s="581"/>
      <c r="Z717" s="581"/>
    </row>
    <row r="718" spans="1:26" ht="15.75" customHeight="1" x14ac:dyDescent="0.3">
      <c r="A718" s="625"/>
      <c r="B718" s="626"/>
      <c r="C718" s="625"/>
      <c r="D718" s="627"/>
      <c r="E718" s="628"/>
      <c r="F718" s="581"/>
      <c r="G718" s="581"/>
      <c r="H718" s="581"/>
      <c r="I718" s="581"/>
      <c r="J718" s="581"/>
      <c r="K718" s="581"/>
      <c r="L718" s="581"/>
      <c r="M718" s="581"/>
      <c r="N718" s="581"/>
      <c r="O718" s="581"/>
      <c r="P718" s="581"/>
      <c r="Q718" s="581"/>
      <c r="R718" s="581"/>
      <c r="S718" s="581"/>
      <c r="T718" s="581"/>
      <c r="U718" s="581"/>
      <c r="V718" s="581"/>
      <c r="W718" s="581"/>
      <c r="X718" s="581"/>
      <c r="Y718" s="581"/>
      <c r="Z718" s="581"/>
    </row>
    <row r="719" spans="1:26" ht="15.75" customHeight="1" x14ac:dyDescent="0.3">
      <c r="A719" s="625"/>
      <c r="B719" s="626"/>
      <c r="C719" s="625"/>
      <c r="D719" s="627"/>
      <c r="E719" s="628"/>
      <c r="F719" s="581"/>
      <c r="G719" s="581"/>
      <c r="H719" s="581"/>
      <c r="I719" s="581"/>
      <c r="J719" s="581"/>
      <c r="K719" s="581"/>
      <c r="L719" s="581"/>
      <c r="M719" s="581"/>
      <c r="N719" s="581"/>
      <c r="O719" s="581"/>
      <c r="P719" s="581"/>
      <c r="Q719" s="581"/>
      <c r="R719" s="581"/>
      <c r="S719" s="581"/>
      <c r="T719" s="581"/>
      <c r="U719" s="581"/>
      <c r="V719" s="581"/>
      <c r="W719" s="581"/>
      <c r="X719" s="581"/>
      <c r="Y719" s="581"/>
      <c r="Z719" s="581"/>
    </row>
    <row r="720" spans="1:26" ht="15.75" customHeight="1" x14ac:dyDescent="0.3">
      <c r="A720" s="625"/>
      <c r="B720" s="626"/>
      <c r="C720" s="625"/>
      <c r="D720" s="627"/>
      <c r="E720" s="628"/>
      <c r="F720" s="581"/>
      <c r="G720" s="581"/>
      <c r="H720" s="581"/>
      <c r="I720" s="581"/>
      <c r="J720" s="581"/>
      <c r="K720" s="581"/>
      <c r="L720" s="581"/>
      <c r="M720" s="581"/>
      <c r="N720" s="581"/>
      <c r="O720" s="581"/>
      <c r="P720" s="581"/>
      <c r="Q720" s="581"/>
      <c r="R720" s="581"/>
      <c r="S720" s="581"/>
      <c r="T720" s="581"/>
      <c r="U720" s="581"/>
      <c r="V720" s="581"/>
      <c r="W720" s="581"/>
      <c r="X720" s="581"/>
      <c r="Y720" s="581"/>
      <c r="Z720" s="581"/>
    </row>
    <row r="721" spans="1:26" ht="15.75" customHeight="1" x14ac:dyDescent="0.3">
      <c r="A721" s="625"/>
      <c r="B721" s="626"/>
      <c r="C721" s="625"/>
      <c r="D721" s="627"/>
      <c r="E721" s="628"/>
      <c r="F721" s="581"/>
      <c r="G721" s="581"/>
      <c r="H721" s="581"/>
      <c r="I721" s="581"/>
      <c r="J721" s="581"/>
      <c r="K721" s="581"/>
      <c r="L721" s="581"/>
      <c r="M721" s="581"/>
      <c r="N721" s="581"/>
      <c r="O721" s="581"/>
      <c r="P721" s="581"/>
      <c r="Q721" s="581"/>
      <c r="R721" s="581"/>
      <c r="S721" s="581"/>
      <c r="T721" s="581"/>
      <c r="U721" s="581"/>
      <c r="V721" s="581"/>
      <c r="W721" s="581"/>
      <c r="X721" s="581"/>
      <c r="Y721" s="581"/>
      <c r="Z721" s="581"/>
    </row>
    <row r="722" spans="1:26" ht="15.75" customHeight="1" x14ac:dyDescent="0.3">
      <c r="A722" s="625"/>
      <c r="B722" s="626"/>
      <c r="C722" s="625"/>
      <c r="D722" s="627"/>
      <c r="E722" s="628"/>
      <c r="F722" s="581"/>
      <c r="G722" s="581"/>
      <c r="H722" s="581"/>
      <c r="I722" s="581"/>
      <c r="J722" s="581"/>
      <c r="K722" s="581"/>
      <c r="L722" s="581"/>
      <c r="M722" s="581"/>
      <c r="N722" s="581"/>
      <c r="O722" s="581"/>
      <c r="P722" s="581"/>
      <c r="Q722" s="581"/>
      <c r="R722" s="581"/>
      <c r="S722" s="581"/>
      <c r="T722" s="581"/>
      <c r="U722" s="581"/>
      <c r="V722" s="581"/>
      <c r="W722" s="581"/>
      <c r="X722" s="581"/>
      <c r="Y722" s="581"/>
      <c r="Z722" s="581"/>
    </row>
    <row r="723" spans="1:26" ht="15.75" customHeight="1" x14ac:dyDescent="0.3">
      <c r="A723" s="625"/>
      <c r="B723" s="626"/>
      <c r="C723" s="625"/>
      <c r="D723" s="627"/>
      <c r="E723" s="628"/>
      <c r="F723" s="581"/>
      <c r="G723" s="581"/>
      <c r="H723" s="581"/>
      <c r="I723" s="581"/>
      <c r="J723" s="581"/>
      <c r="K723" s="581"/>
      <c r="L723" s="581"/>
      <c r="M723" s="581"/>
      <c r="N723" s="581"/>
      <c r="O723" s="581"/>
      <c r="P723" s="581"/>
      <c r="Q723" s="581"/>
      <c r="R723" s="581"/>
      <c r="S723" s="581"/>
      <c r="T723" s="581"/>
      <c r="U723" s="581"/>
      <c r="V723" s="581"/>
      <c r="W723" s="581"/>
      <c r="X723" s="581"/>
      <c r="Y723" s="581"/>
      <c r="Z723" s="581"/>
    </row>
    <row r="724" spans="1:26" ht="15.75" customHeight="1" x14ac:dyDescent="0.3">
      <c r="A724" s="625"/>
      <c r="B724" s="626"/>
      <c r="C724" s="625"/>
      <c r="D724" s="627"/>
      <c r="E724" s="628"/>
      <c r="F724" s="581"/>
      <c r="G724" s="581"/>
      <c r="H724" s="581"/>
      <c r="I724" s="581"/>
      <c r="J724" s="581"/>
      <c r="K724" s="581"/>
      <c r="L724" s="581"/>
      <c r="M724" s="581"/>
      <c r="N724" s="581"/>
      <c r="O724" s="581"/>
      <c r="P724" s="581"/>
      <c r="Q724" s="581"/>
      <c r="R724" s="581"/>
      <c r="S724" s="581"/>
      <c r="T724" s="581"/>
      <c r="U724" s="581"/>
      <c r="V724" s="581"/>
      <c r="W724" s="581"/>
      <c r="X724" s="581"/>
      <c r="Y724" s="581"/>
      <c r="Z724" s="581"/>
    </row>
    <row r="725" spans="1:26" ht="15.75" customHeight="1" x14ac:dyDescent="0.3">
      <c r="A725" s="625"/>
      <c r="B725" s="626"/>
      <c r="C725" s="625"/>
      <c r="D725" s="627"/>
      <c r="E725" s="628"/>
      <c r="F725" s="581"/>
      <c r="G725" s="581"/>
      <c r="H725" s="581"/>
      <c r="I725" s="581"/>
      <c r="J725" s="581"/>
      <c r="K725" s="581"/>
      <c r="L725" s="581"/>
      <c r="M725" s="581"/>
      <c r="N725" s="581"/>
      <c r="O725" s="581"/>
      <c r="P725" s="581"/>
      <c r="Q725" s="581"/>
      <c r="R725" s="581"/>
      <c r="S725" s="581"/>
      <c r="T725" s="581"/>
      <c r="U725" s="581"/>
      <c r="V725" s="581"/>
      <c r="W725" s="581"/>
      <c r="X725" s="581"/>
      <c r="Y725" s="581"/>
      <c r="Z725" s="581"/>
    </row>
    <row r="726" spans="1:26" ht="15.75" customHeight="1" x14ac:dyDescent="0.3">
      <c r="A726" s="625"/>
      <c r="B726" s="626"/>
      <c r="C726" s="625"/>
      <c r="D726" s="627"/>
      <c r="E726" s="628"/>
      <c r="F726" s="581"/>
      <c r="G726" s="581"/>
      <c r="H726" s="581"/>
      <c r="I726" s="581"/>
      <c r="J726" s="581"/>
      <c r="K726" s="581"/>
      <c r="L726" s="581"/>
      <c r="M726" s="581"/>
      <c r="N726" s="581"/>
      <c r="O726" s="581"/>
      <c r="P726" s="581"/>
      <c r="Q726" s="581"/>
      <c r="R726" s="581"/>
      <c r="S726" s="581"/>
      <c r="T726" s="581"/>
      <c r="U726" s="581"/>
      <c r="V726" s="581"/>
      <c r="W726" s="581"/>
      <c r="X726" s="581"/>
      <c r="Y726" s="581"/>
      <c r="Z726" s="581"/>
    </row>
    <row r="727" spans="1:26" ht="15.75" customHeight="1" x14ac:dyDescent="0.3">
      <c r="A727" s="625"/>
      <c r="B727" s="626"/>
      <c r="C727" s="625"/>
      <c r="D727" s="627"/>
      <c r="E727" s="628"/>
      <c r="F727" s="581"/>
      <c r="G727" s="581"/>
      <c r="H727" s="581"/>
      <c r="I727" s="581"/>
      <c r="J727" s="581"/>
      <c r="K727" s="581"/>
      <c r="L727" s="581"/>
      <c r="M727" s="581"/>
      <c r="N727" s="581"/>
      <c r="O727" s="581"/>
      <c r="P727" s="581"/>
      <c r="Q727" s="581"/>
      <c r="R727" s="581"/>
      <c r="S727" s="581"/>
      <c r="T727" s="581"/>
      <c r="U727" s="581"/>
      <c r="V727" s="581"/>
      <c r="W727" s="581"/>
      <c r="X727" s="581"/>
      <c r="Y727" s="581"/>
      <c r="Z727" s="581"/>
    </row>
    <row r="728" spans="1:26" ht="15.75" customHeight="1" x14ac:dyDescent="0.3">
      <c r="A728" s="625"/>
      <c r="B728" s="626"/>
      <c r="C728" s="625"/>
      <c r="D728" s="627"/>
      <c r="E728" s="628"/>
      <c r="F728" s="581"/>
      <c r="G728" s="581"/>
      <c r="H728" s="581"/>
      <c r="I728" s="581"/>
      <c r="J728" s="581"/>
      <c r="K728" s="581"/>
      <c r="L728" s="581"/>
      <c r="M728" s="581"/>
      <c r="N728" s="581"/>
      <c r="O728" s="581"/>
      <c r="P728" s="581"/>
      <c r="Q728" s="581"/>
      <c r="R728" s="581"/>
      <c r="S728" s="581"/>
      <c r="T728" s="581"/>
      <c r="U728" s="581"/>
      <c r="V728" s="581"/>
      <c r="W728" s="581"/>
      <c r="X728" s="581"/>
      <c r="Y728" s="581"/>
      <c r="Z728" s="581"/>
    </row>
    <row r="729" spans="1:26" ht="15.75" customHeight="1" x14ac:dyDescent="0.3">
      <c r="A729" s="625"/>
      <c r="B729" s="626"/>
      <c r="C729" s="625"/>
      <c r="D729" s="627"/>
      <c r="E729" s="628"/>
      <c r="F729" s="581"/>
      <c r="G729" s="581"/>
      <c r="H729" s="581"/>
      <c r="I729" s="581"/>
      <c r="J729" s="581"/>
      <c r="K729" s="581"/>
      <c r="L729" s="581"/>
      <c r="M729" s="581"/>
      <c r="N729" s="581"/>
      <c r="O729" s="581"/>
      <c r="P729" s="581"/>
      <c r="Q729" s="581"/>
      <c r="R729" s="581"/>
      <c r="S729" s="581"/>
      <c r="T729" s="581"/>
      <c r="U729" s="581"/>
      <c r="V729" s="581"/>
      <c r="W729" s="581"/>
      <c r="X729" s="581"/>
      <c r="Y729" s="581"/>
      <c r="Z729" s="581"/>
    </row>
    <row r="730" spans="1:26" ht="15.75" customHeight="1" x14ac:dyDescent="0.3">
      <c r="A730" s="625"/>
      <c r="B730" s="626"/>
      <c r="C730" s="625"/>
      <c r="D730" s="627"/>
      <c r="E730" s="628"/>
      <c r="F730" s="581"/>
      <c r="G730" s="581"/>
      <c r="H730" s="581"/>
      <c r="I730" s="581"/>
      <c r="J730" s="581"/>
      <c r="K730" s="581"/>
      <c r="L730" s="581"/>
      <c r="M730" s="581"/>
      <c r="N730" s="581"/>
      <c r="O730" s="581"/>
      <c r="P730" s="581"/>
      <c r="Q730" s="581"/>
      <c r="R730" s="581"/>
      <c r="S730" s="581"/>
      <c r="T730" s="581"/>
      <c r="U730" s="581"/>
      <c r="V730" s="581"/>
      <c r="W730" s="581"/>
      <c r="X730" s="581"/>
      <c r="Y730" s="581"/>
      <c r="Z730" s="581"/>
    </row>
    <row r="731" spans="1:26" ht="15.75" customHeight="1" x14ac:dyDescent="0.3">
      <c r="A731" s="625"/>
      <c r="B731" s="626"/>
      <c r="C731" s="625"/>
      <c r="D731" s="627"/>
      <c r="E731" s="628"/>
      <c r="F731" s="581"/>
      <c r="G731" s="581"/>
      <c r="H731" s="581"/>
      <c r="I731" s="581"/>
      <c r="J731" s="581"/>
      <c r="K731" s="581"/>
      <c r="L731" s="581"/>
      <c r="M731" s="581"/>
      <c r="N731" s="581"/>
      <c r="O731" s="581"/>
      <c r="P731" s="581"/>
      <c r="Q731" s="581"/>
      <c r="R731" s="581"/>
      <c r="S731" s="581"/>
      <c r="T731" s="581"/>
      <c r="U731" s="581"/>
      <c r="V731" s="581"/>
      <c r="W731" s="581"/>
      <c r="X731" s="581"/>
      <c r="Y731" s="581"/>
      <c r="Z731" s="581"/>
    </row>
    <row r="732" spans="1:26" ht="15.75" customHeight="1" x14ac:dyDescent="0.3">
      <c r="A732" s="625"/>
      <c r="B732" s="626"/>
      <c r="C732" s="625"/>
      <c r="D732" s="627"/>
      <c r="E732" s="628"/>
      <c r="F732" s="581"/>
      <c r="G732" s="581"/>
      <c r="H732" s="581"/>
      <c r="I732" s="581"/>
      <c r="J732" s="581"/>
      <c r="K732" s="581"/>
      <c r="L732" s="581"/>
      <c r="M732" s="581"/>
      <c r="N732" s="581"/>
      <c r="O732" s="581"/>
      <c r="P732" s="581"/>
      <c r="Q732" s="581"/>
      <c r="R732" s="581"/>
      <c r="S732" s="581"/>
      <c r="T732" s="581"/>
      <c r="U732" s="581"/>
      <c r="V732" s="581"/>
      <c r="W732" s="581"/>
      <c r="X732" s="581"/>
      <c r="Y732" s="581"/>
      <c r="Z732" s="581"/>
    </row>
    <row r="733" spans="1:26" ht="15.75" customHeight="1" x14ac:dyDescent="0.3">
      <c r="A733" s="625"/>
      <c r="B733" s="626"/>
      <c r="C733" s="625"/>
      <c r="D733" s="627"/>
      <c r="E733" s="628"/>
      <c r="F733" s="581"/>
      <c r="G733" s="581"/>
      <c r="H733" s="581"/>
      <c r="I733" s="581"/>
      <c r="J733" s="581"/>
      <c r="K733" s="581"/>
      <c r="L733" s="581"/>
      <c r="M733" s="581"/>
      <c r="N733" s="581"/>
      <c r="O733" s="581"/>
      <c r="P733" s="581"/>
      <c r="Q733" s="581"/>
      <c r="R733" s="581"/>
      <c r="S733" s="581"/>
      <c r="T733" s="581"/>
      <c r="U733" s="581"/>
      <c r="V733" s="581"/>
      <c r="W733" s="581"/>
      <c r="X733" s="581"/>
      <c r="Y733" s="581"/>
      <c r="Z733" s="581"/>
    </row>
    <row r="734" spans="1:26" ht="15.75" customHeight="1" x14ac:dyDescent="0.3">
      <c r="A734" s="625"/>
      <c r="B734" s="626"/>
      <c r="C734" s="625"/>
      <c r="D734" s="627"/>
      <c r="E734" s="628"/>
      <c r="F734" s="581"/>
      <c r="G734" s="581"/>
      <c r="H734" s="581"/>
      <c r="I734" s="581"/>
      <c r="J734" s="581"/>
      <c r="K734" s="581"/>
      <c r="L734" s="581"/>
      <c r="M734" s="581"/>
      <c r="N734" s="581"/>
      <c r="O734" s="581"/>
      <c r="P734" s="581"/>
      <c r="Q734" s="581"/>
      <c r="R734" s="581"/>
      <c r="S734" s="581"/>
      <c r="T734" s="581"/>
      <c r="U734" s="581"/>
      <c r="V734" s="581"/>
      <c r="W734" s="581"/>
      <c r="X734" s="581"/>
      <c r="Y734" s="581"/>
      <c r="Z734" s="581"/>
    </row>
    <row r="735" spans="1:26" ht="15.75" customHeight="1" x14ac:dyDescent="0.3">
      <c r="A735" s="625"/>
      <c r="B735" s="626"/>
      <c r="C735" s="625"/>
      <c r="D735" s="627"/>
      <c r="E735" s="628"/>
      <c r="F735" s="581"/>
      <c r="G735" s="581"/>
      <c r="H735" s="581"/>
      <c r="I735" s="581"/>
      <c r="J735" s="581"/>
      <c r="K735" s="581"/>
      <c r="L735" s="581"/>
      <c r="M735" s="581"/>
      <c r="N735" s="581"/>
      <c r="O735" s="581"/>
      <c r="P735" s="581"/>
      <c r="Q735" s="581"/>
      <c r="R735" s="581"/>
      <c r="S735" s="581"/>
      <c r="T735" s="581"/>
      <c r="U735" s="581"/>
      <c r="V735" s="581"/>
      <c r="W735" s="581"/>
      <c r="X735" s="581"/>
      <c r="Y735" s="581"/>
      <c r="Z735" s="581"/>
    </row>
    <row r="736" spans="1:26" ht="15.75" customHeight="1" x14ac:dyDescent="0.3">
      <c r="A736" s="625"/>
      <c r="B736" s="626"/>
      <c r="C736" s="625"/>
      <c r="D736" s="627"/>
      <c r="E736" s="628"/>
      <c r="F736" s="581"/>
      <c r="G736" s="581"/>
      <c r="H736" s="581"/>
      <c r="I736" s="581"/>
      <c r="J736" s="581"/>
      <c r="K736" s="581"/>
      <c r="L736" s="581"/>
      <c r="M736" s="581"/>
      <c r="N736" s="581"/>
      <c r="O736" s="581"/>
      <c r="P736" s="581"/>
      <c r="Q736" s="581"/>
      <c r="R736" s="581"/>
      <c r="S736" s="581"/>
      <c r="T736" s="581"/>
      <c r="U736" s="581"/>
      <c r="V736" s="581"/>
      <c r="W736" s="581"/>
      <c r="X736" s="581"/>
      <c r="Y736" s="581"/>
      <c r="Z736" s="581"/>
    </row>
    <row r="737" spans="1:26" ht="15.75" customHeight="1" x14ac:dyDescent="0.3">
      <c r="A737" s="625"/>
      <c r="B737" s="626"/>
      <c r="C737" s="625"/>
      <c r="D737" s="627"/>
      <c r="E737" s="628"/>
      <c r="F737" s="581"/>
      <c r="G737" s="581"/>
      <c r="H737" s="581"/>
      <c r="I737" s="581"/>
      <c r="J737" s="581"/>
      <c r="K737" s="581"/>
      <c r="L737" s="581"/>
      <c r="M737" s="581"/>
      <c r="N737" s="581"/>
      <c r="O737" s="581"/>
      <c r="P737" s="581"/>
      <c r="Q737" s="581"/>
      <c r="R737" s="581"/>
      <c r="S737" s="581"/>
      <c r="T737" s="581"/>
      <c r="U737" s="581"/>
      <c r="V737" s="581"/>
      <c r="W737" s="581"/>
      <c r="X737" s="581"/>
      <c r="Y737" s="581"/>
      <c r="Z737" s="581"/>
    </row>
    <row r="738" spans="1:26" ht="15.75" customHeight="1" x14ac:dyDescent="0.3">
      <c r="A738" s="625"/>
      <c r="B738" s="626"/>
      <c r="C738" s="625"/>
      <c r="D738" s="627"/>
      <c r="E738" s="628"/>
      <c r="F738" s="581"/>
      <c r="G738" s="581"/>
      <c r="H738" s="581"/>
      <c r="I738" s="581"/>
      <c r="J738" s="581"/>
      <c r="K738" s="581"/>
      <c r="L738" s="581"/>
      <c r="M738" s="581"/>
      <c r="N738" s="581"/>
      <c r="O738" s="581"/>
      <c r="P738" s="581"/>
      <c r="Q738" s="581"/>
      <c r="R738" s="581"/>
      <c r="S738" s="581"/>
      <c r="T738" s="581"/>
      <c r="U738" s="581"/>
      <c r="V738" s="581"/>
      <c r="W738" s="581"/>
      <c r="X738" s="581"/>
      <c r="Y738" s="581"/>
      <c r="Z738" s="581"/>
    </row>
    <row r="739" spans="1:26" ht="15.75" customHeight="1" x14ac:dyDescent="0.3">
      <c r="A739" s="625"/>
      <c r="B739" s="626"/>
      <c r="C739" s="625"/>
      <c r="D739" s="627"/>
      <c r="E739" s="628"/>
      <c r="F739" s="581"/>
      <c r="G739" s="581"/>
      <c r="H739" s="581"/>
      <c r="I739" s="581"/>
      <c r="J739" s="581"/>
      <c r="K739" s="581"/>
      <c r="L739" s="581"/>
      <c r="M739" s="581"/>
      <c r="N739" s="581"/>
      <c r="O739" s="581"/>
      <c r="P739" s="581"/>
      <c r="Q739" s="581"/>
      <c r="R739" s="581"/>
      <c r="S739" s="581"/>
      <c r="T739" s="581"/>
      <c r="U739" s="581"/>
      <c r="V739" s="581"/>
      <c r="W739" s="581"/>
      <c r="X739" s="581"/>
      <c r="Y739" s="581"/>
      <c r="Z739" s="581"/>
    </row>
    <row r="740" spans="1:26" ht="15.75" customHeight="1" x14ac:dyDescent="0.3">
      <c r="A740" s="625"/>
      <c r="B740" s="626"/>
      <c r="C740" s="625"/>
      <c r="D740" s="627"/>
      <c r="E740" s="628"/>
      <c r="F740" s="581"/>
      <c r="G740" s="581"/>
      <c r="H740" s="581"/>
      <c r="I740" s="581"/>
      <c r="J740" s="581"/>
      <c r="K740" s="581"/>
      <c r="L740" s="581"/>
      <c r="M740" s="581"/>
      <c r="N740" s="581"/>
      <c r="O740" s="581"/>
      <c r="P740" s="581"/>
      <c r="Q740" s="581"/>
      <c r="R740" s="581"/>
      <c r="S740" s="581"/>
      <c r="T740" s="581"/>
      <c r="U740" s="581"/>
      <c r="V740" s="581"/>
      <c r="W740" s="581"/>
      <c r="X740" s="581"/>
      <c r="Y740" s="581"/>
      <c r="Z740" s="581"/>
    </row>
    <row r="741" spans="1:26" ht="15.75" customHeight="1" x14ac:dyDescent="0.3">
      <c r="A741" s="625"/>
      <c r="B741" s="626"/>
      <c r="C741" s="625"/>
      <c r="D741" s="627"/>
      <c r="E741" s="628"/>
      <c r="F741" s="581"/>
      <c r="G741" s="581"/>
      <c r="H741" s="581"/>
      <c r="I741" s="581"/>
      <c r="J741" s="581"/>
      <c r="K741" s="581"/>
      <c r="L741" s="581"/>
      <c r="M741" s="581"/>
      <c r="N741" s="581"/>
      <c r="O741" s="581"/>
      <c r="P741" s="581"/>
      <c r="Q741" s="581"/>
      <c r="R741" s="581"/>
      <c r="S741" s="581"/>
      <c r="T741" s="581"/>
      <c r="U741" s="581"/>
      <c r="V741" s="581"/>
      <c r="W741" s="581"/>
      <c r="X741" s="581"/>
      <c r="Y741" s="581"/>
      <c r="Z741" s="581"/>
    </row>
    <row r="742" spans="1:26" ht="15.75" customHeight="1" x14ac:dyDescent="0.3">
      <c r="A742" s="625"/>
      <c r="B742" s="626"/>
      <c r="C742" s="625"/>
      <c r="D742" s="627"/>
      <c r="E742" s="628"/>
      <c r="F742" s="581"/>
      <c r="G742" s="581"/>
      <c r="H742" s="581"/>
      <c r="I742" s="581"/>
      <c r="J742" s="581"/>
      <c r="K742" s="581"/>
      <c r="L742" s="581"/>
      <c r="M742" s="581"/>
      <c r="N742" s="581"/>
      <c r="O742" s="581"/>
      <c r="P742" s="581"/>
      <c r="Q742" s="581"/>
      <c r="R742" s="581"/>
      <c r="S742" s="581"/>
      <c r="T742" s="581"/>
      <c r="U742" s="581"/>
      <c r="V742" s="581"/>
      <c r="W742" s="581"/>
      <c r="X742" s="581"/>
      <c r="Y742" s="581"/>
      <c r="Z742" s="581"/>
    </row>
    <row r="743" spans="1:26" ht="15.75" customHeight="1" x14ac:dyDescent="0.3">
      <c r="A743" s="625"/>
      <c r="B743" s="626"/>
      <c r="C743" s="625"/>
      <c r="D743" s="627"/>
      <c r="E743" s="628"/>
      <c r="F743" s="581"/>
      <c r="G743" s="581"/>
      <c r="H743" s="581"/>
      <c r="I743" s="581"/>
      <c r="J743" s="581"/>
      <c r="K743" s="581"/>
      <c r="L743" s="581"/>
      <c r="M743" s="581"/>
      <c r="N743" s="581"/>
      <c r="O743" s="581"/>
      <c r="P743" s="581"/>
      <c r="Q743" s="581"/>
      <c r="R743" s="581"/>
      <c r="S743" s="581"/>
      <c r="T743" s="581"/>
      <c r="U743" s="581"/>
      <c r="V743" s="581"/>
      <c r="W743" s="581"/>
      <c r="X743" s="581"/>
      <c r="Y743" s="581"/>
      <c r="Z743" s="581"/>
    </row>
    <row r="744" spans="1:26" ht="15.75" customHeight="1" x14ac:dyDescent="0.3">
      <c r="A744" s="625"/>
      <c r="B744" s="626"/>
      <c r="C744" s="625"/>
      <c r="D744" s="627"/>
      <c r="E744" s="628"/>
      <c r="F744" s="581"/>
      <c r="G744" s="581"/>
      <c r="H744" s="581"/>
      <c r="I744" s="581"/>
      <c r="J744" s="581"/>
      <c r="K744" s="581"/>
      <c r="L744" s="581"/>
      <c r="M744" s="581"/>
      <c r="N744" s="581"/>
      <c r="O744" s="581"/>
      <c r="P744" s="581"/>
      <c r="Q744" s="581"/>
      <c r="R744" s="581"/>
      <c r="S744" s="581"/>
      <c r="T744" s="581"/>
      <c r="U744" s="581"/>
      <c r="V744" s="581"/>
      <c r="W744" s="581"/>
      <c r="X744" s="581"/>
      <c r="Y744" s="581"/>
      <c r="Z744" s="581"/>
    </row>
    <row r="745" spans="1:26" ht="15.75" customHeight="1" x14ac:dyDescent="0.3">
      <c r="A745" s="625"/>
      <c r="B745" s="626"/>
      <c r="C745" s="625"/>
      <c r="D745" s="627"/>
      <c r="E745" s="628"/>
      <c r="F745" s="581"/>
      <c r="G745" s="581"/>
      <c r="H745" s="581"/>
      <c r="I745" s="581"/>
      <c r="J745" s="581"/>
      <c r="K745" s="581"/>
      <c r="L745" s="581"/>
      <c r="M745" s="581"/>
      <c r="N745" s="581"/>
      <c r="O745" s="581"/>
      <c r="P745" s="581"/>
      <c r="Q745" s="581"/>
      <c r="R745" s="581"/>
      <c r="S745" s="581"/>
      <c r="T745" s="581"/>
      <c r="U745" s="581"/>
      <c r="V745" s="581"/>
      <c r="W745" s="581"/>
      <c r="X745" s="581"/>
      <c r="Y745" s="581"/>
      <c r="Z745" s="581"/>
    </row>
    <row r="746" spans="1:26" ht="15.75" customHeight="1" x14ac:dyDescent="0.3">
      <c r="A746" s="625"/>
      <c r="B746" s="626"/>
      <c r="C746" s="625"/>
      <c r="D746" s="627"/>
      <c r="E746" s="628"/>
      <c r="F746" s="581"/>
      <c r="G746" s="581"/>
      <c r="H746" s="581"/>
      <c r="I746" s="581"/>
      <c r="J746" s="581"/>
      <c r="K746" s="581"/>
      <c r="L746" s="581"/>
      <c r="M746" s="581"/>
      <c r="N746" s="581"/>
      <c r="O746" s="581"/>
      <c r="P746" s="581"/>
      <c r="Q746" s="581"/>
      <c r="R746" s="581"/>
      <c r="S746" s="581"/>
      <c r="T746" s="581"/>
      <c r="U746" s="581"/>
      <c r="V746" s="581"/>
      <c r="W746" s="581"/>
      <c r="X746" s="581"/>
      <c r="Y746" s="581"/>
      <c r="Z746" s="581"/>
    </row>
    <row r="747" spans="1:26" ht="15.75" customHeight="1" x14ac:dyDescent="0.3">
      <c r="A747" s="625"/>
      <c r="B747" s="626"/>
      <c r="C747" s="625"/>
      <c r="D747" s="627"/>
      <c r="E747" s="628"/>
      <c r="F747" s="581"/>
      <c r="G747" s="581"/>
      <c r="H747" s="581"/>
      <c r="I747" s="581"/>
      <c r="J747" s="581"/>
      <c r="K747" s="581"/>
      <c r="L747" s="581"/>
      <c r="M747" s="581"/>
      <c r="N747" s="581"/>
      <c r="O747" s="581"/>
      <c r="P747" s="581"/>
      <c r="Q747" s="581"/>
      <c r="R747" s="581"/>
      <c r="S747" s="581"/>
      <c r="T747" s="581"/>
      <c r="U747" s="581"/>
      <c r="V747" s="581"/>
      <c r="W747" s="581"/>
      <c r="X747" s="581"/>
      <c r="Y747" s="581"/>
      <c r="Z747" s="581"/>
    </row>
    <row r="748" spans="1:26" ht="15.75" customHeight="1" x14ac:dyDescent="0.3">
      <c r="A748" s="625"/>
      <c r="B748" s="626"/>
      <c r="C748" s="625"/>
      <c r="D748" s="627"/>
      <c r="E748" s="628"/>
      <c r="F748" s="581"/>
      <c r="G748" s="581"/>
      <c r="H748" s="581"/>
      <c r="I748" s="581"/>
      <c r="J748" s="581"/>
      <c r="K748" s="581"/>
      <c r="L748" s="581"/>
      <c r="M748" s="581"/>
      <c r="N748" s="581"/>
      <c r="O748" s="581"/>
      <c r="P748" s="581"/>
      <c r="Q748" s="581"/>
      <c r="R748" s="581"/>
      <c r="S748" s="581"/>
      <c r="T748" s="581"/>
      <c r="U748" s="581"/>
      <c r="V748" s="581"/>
      <c r="W748" s="581"/>
      <c r="X748" s="581"/>
      <c r="Y748" s="581"/>
      <c r="Z748" s="581"/>
    </row>
    <row r="749" spans="1:26" ht="15.75" customHeight="1" x14ac:dyDescent="0.3">
      <c r="A749" s="625"/>
      <c r="B749" s="626"/>
      <c r="C749" s="625"/>
      <c r="D749" s="627"/>
      <c r="E749" s="628"/>
      <c r="F749" s="581"/>
      <c r="G749" s="581"/>
      <c r="H749" s="581"/>
      <c r="I749" s="581"/>
      <c r="J749" s="581"/>
      <c r="K749" s="581"/>
      <c r="L749" s="581"/>
      <c r="M749" s="581"/>
      <c r="N749" s="581"/>
      <c r="O749" s="581"/>
      <c r="P749" s="581"/>
      <c r="Q749" s="581"/>
      <c r="R749" s="581"/>
      <c r="S749" s="581"/>
      <c r="T749" s="581"/>
      <c r="U749" s="581"/>
      <c r="V749" s="581"/>
      <c r="W749" s="581"/>
      <c r="X749" s="581"/>
      <c r="Y749" s="581"/>
      <c r="Z749" s="581"/>
    </row>
    <row r="750" spans="1:26" ht="15.75" customHeight="1" x14ac:dyDescent="0.3">
      <c r="A750" s="625"/>
      <c r="B750" s="626"/>
      <c r="C750" s="625"/>
      <c r="D750" s="627"/>
      <c r="E750" s="628"/>
      <c r="F750" s="581"/>
      <c r="G750" s="581"/>
      <c r="H750" s="581"/>
      <c r="I750" s="581"/>
      <c r="J750" s="581"/>
      <c r="K750" s="581"/>
      <c r="L750" s="581"/>
      <c r="M750" s="581"/>
      <c r="N750" s="581"/>
      <c r="O750" s="581"/>
      <c r="P750" s="581"/>
      <c r="Q750" s="581"/>
      <c r="R750" s="581"/>
      <c r="S750" s="581"/>
      <c r="T750" s="581"/>
      <c r="U750" s="581"/>
      <c r="V750" s="581"/>
      <c r="W750" s="581"/>
      <c r="X750" s="581"/>
      <c r="Y750" s="581"/>
      <c r="Z750" s="581"/>
    </row>
    <row r="751" spans="1:26" ht="15.75" customHeight="1" x14ac:dyDescent="0.3">
      <c r="A751" s="625"/>
      <c r="B751" s="626"/>
      <c r="C751" s="625"/>
      <c r="D751" s="627"/>
      <c r="E751" s="628"/>
      <c r="F751" s="581"/>
      <c r="G751" s="581"/>
      <c r="H751" s="581"/>
      <c r="I751" s="581"/>
      <c r="J751" s="581"/>
      <c r="K751" s="581"/>
      <c r="L751" s="581"/>
      <c r="M751" s="581"/>
      <c r="N751" s="581"/>
      <c r="O751" s="581"/>
      <c r="P751" s="581"/>
      <c r="Q751" s="581"/>
      <c r="R751" s="581"/>
      <c r="S751" s="581"/>
      <c r="T751" s="581"/>
      <c r="U751" s="581"/>
      <c r="V751" s="581"/>
      <c r="W751" s="581"/>
      <c r="X751" s="581"/>
      <c r="Y751" s="581"/>
      <c r="Z751" s="581"/>
    </row>
    <row r="752" spans="1:26" ht="15.75" customHeight="1" x14ac:dyDescent="0.3">
      <c r="A752" s="625"/>
      <c r="B752" s="626"/>
      <c r="C752" s="625"/>
      <c r="D752" s="627"/>
      <c r="E752" s="628"/>
      <c r="F752" s="581"/>
      <c r="G752" s="581"/>
      <c r="H752" s="581"/>
      <c r="I752" s="581"/>
      <c r="J752" s="581"/>
      <c r="K752" s="581"/>
      <c r="L752" s="581"/>
      <c r="M752" s="581"/>
      <c r="N752" s="581"/>
      <c r="O752" s="581"/>
      <c r="P752" s="581"/>
      <c r="Q752" s="581"/>
      <c r="R752" s="581"/>
      <c r="S752" s="581"/>
      <c r="T752" s="581"/>
      <c r="U752" s="581"/>
      <c r="V752" s="581"/>
      <c r="W752" s="581"/>
      <c r="X752" s="581"/>
      <c r="Y752" s="581"/>
      <c r="Z752" s="581"/>
    </row>
    <row r="753" spans="1:26" ht="15.75" customHeight="1" x14ac:dyDescent="0.3">
      <c r="A753" s="625"/>
      <c r="B753" s="626"/>
      <c r="C753" s="625"/>
      <c r="D753" s="627"/>
      <c r="E753" s="628"/>
      <c r="F753" s="581"/>
      <c r="G753" s="581"/>
      <c r="H753" s="581"/>
      <c r="I753" s="581"/>
      <c r="J753" s="581"/>
      <c r="K753" s="581"/>
      <c r="L753" s="581"/>
      <c r="M753" s="581"/>
      <c r="N753" s="581"/>
      <c r="O753" s="581"/>
      <c r="P753" s="581"/>
      <c r="Q753" s="581"/>
      <c r="R753" s="581"/>
      <c r="S753" s="581"/>
      <c r="T753" s="581"/>
      <c r="U753" s="581"/>
      <c r="V753" s="581"/>
      <c r="W753" s="581"/>
      <c r="X753" s="581"/>
      <c r="Y753" s="581"/>
      <c r="Z753" s="581"/>
    </row>
    <row r="754" spans="1:26" ht="15.75" customHeight="1" x14ac:dyDescent="0.3">
      <c r="A754" s="625"/>
      <c r="B754" s="626"/>
      <c r="C754" s="625"/>
      <c r="D754" s="627"/>
      <c r="E754" s="628"/>
      <c r="F754" s="581"/>
      <c r="G754" s="581"/>
      <c r="H754" s="581"/>
      <c r="I754" s="581"/>
      <c r="J754" s="581"/>
      <c r="K754" s="581"/>
      <c r="L754" s="581"/>
      <c r="M754" s="581"/>
      <c r="N754" s="581"/>
      <c r="O754" s="581"/>
      <c r="P754" s="581"/>
      <c r="Q754" s="581"/>
      <c r="R754" s="581"/>
      <c r="S754" s="581"/>
      <c r="T754" s="581"/>
      <c r="U754" s="581"/>
      <c r="V754" s="581"/>
      <c r="W754" s="581"/>
      <c r="X754" s="581"/>
      <c r="Y754" s="581"/>
      <c r="Z754" s="581"/>
    </row>
    <row r="755" spans="1:26" ht="15.75" customHeight="1" x14ac:dyDescent="0.3">
      <c r="A755" s="625"/>
      <c r="B755" s="626"/>
      <c r="C755" s="625"/>
      <c r="D755" s="627"/>
      <c r="E755" s="628"/>
      <c r="F755" s="581"/>
      <c r="G755" s="581"/>
      <c r="H755" s="581"/>
      <c r="I755" s="581"/>
      <c r="J755" s="581"/>
      <c r="K755" s="581"/>
      <c r="L755" s="581"/>
      <c r="M755" s="581"/>
      <c r="N755" s="581"/>
      <c r="O755" s="581"/>
      <c r="P755" s="581"/>
      <c r="Q755" s="581"/>
      <c r="R755" s="581"/>
      <c r="S755" s="581"/>
      <c r="T755" s="581"/>
      <c r="U755" s="581"/>
      <c r="V755" s="581"/>
      <c r="W755" s="581"/>
      <c r="X755" s="581"/>
      <c r="Y755" s="581"/>
      <c r="Z755" s="581"/>
    </row>
    <row r="756" spans="1:26" ht="15.75" customHeight="1" x14ac:dyDescent="0.3">
      <c r="A756" s="625"/>
      <c r="B756" s="626"/>
      <c r="C756" s="625"/>
      <c r="D756" s="627"/>
      <c r="E756" s="628"/>
      <c r="F756" s="581"/>
      <c r="G756" s="581"/>
      <c r="H756" s="581"/>
      <c r="I756" s="581"/>
      <c r="J756" s="581"/>
      <c r="K756" s="581"/>
      <c r="L756" s="581"/>
      <c r="M756" s="581"/>
      <c r="N756" s="581"/>
      <c r="O756" s="581"/>
      <c r="P756" s="581"/>
      <c r="Q756" s="581"/>
      <c r="R756" s="581"/>
      <c r="S756" s="581"/>
      <c r="T756" s="581"/>
      <c r="U756" s="581"/>
      <c r="V756" s="581"/>
      <c r="W756" s="581"/>
      <c r="X756" s="581"/>
      <c r="Y756" s="581"/>
      <c r="Z756" s="581"/>
    </row>
    <row r="757" spans="1:26" ht="15.75" customHeight="1" x14ac:dyDescent="0.3">
      <c r="A757" s="625"/>
      <c r="B757" s="626"/>
      <c r="C757" s="625"/>
      <c r="D757" s="627"/>
      <c r="E757" s="628"/>
      <c r="F757" s="581"/>
      <c r="G757" s="581"/>
      <c r="H757" s="581"/>
      <c r="I757" s="581"/>
      <c r="J757" s="581"/>
      <c r="K757" s="581"/>
      <c r="L757" s="581"/>
      <c r="M757" s="581"/>
      <c r="N757" s="581"/>
      <c r="O757" s="581"/>
      <c r="P757" s="581"/>
      <c r="Q757" s="581"/>
      <c r="R757" s="581"/>
      <c r="S757" s="581"/>
      <c r="T757" s="581"/>
      <c r="U757" s="581"/>
      <c r="V757" s="581"/>
      <c r="W757" s="581"/>
      <c r="X757" s="581"/>
      <c r="Y757" s="581"/>
      <c r="Z757" s="581"/>
    </row>
    <row r="758" spans="1:26" ht="15.75" customHeight="1" x14ac:dyDescent="0.3">
      <c r="A758" s="625"/>
      <c r="B758" s="626"/>
      <c r="C758" s="625"/>
      <c r="D758" s="627"/>
      <c r="E758" s="628"/>
      <c r="F758" s="581"/>
      <c r="G758" s="581"/>
      <c r="H758" s="581"/>
      <c r="I758" s="581"/>
      <c r="J758" s="581"/>
      <c r="K758" s="581"/>
      <c r="L758" s="581"/>
      <c r="M758" s="581"/>
      <c r="N758" s="581"/>
      <c r="O758" s="581"/>
      <c r="P758" s="581"/>
      <c r="Q758" s="581"/>
      <c r="R758" s="581"/>
      <c r="S758" s="581"/>
      <c r="T758" s="581"/>
      <c r="U758" s="581"/>
      <c r="V758" s="581"/>
      <c r="W758" s="581"/>
      <c r="X758" s="581"/>
      <c r="Y758" s="581"/>
      <c r="Z758" s="581"/>
    </row>
    <row r="759" spans="1:26" ht="15.75" customHeight="1" x14ac:dyDescent="0.3">
      <c r="A759" s="625"/>
      <c r="B759" s="626"/>
      <c r="C759" s="625"/>
      <c r="D759" s="627"/>
      <c r="E759" s="628"/>
      <c r="F759" s="581"/>
      <c r="G759" s="581"/>
      <c r="H759" s="581"/>
      <c r="I759" s="581"/>
      <c r="J759" s="581"/>
      <c r="K759" s="581"/>
      <c r="L759" s="581"/>
      <c r="M759" s="581"/>
      <c r="N759" s="581"/>
      <c r="O759" s="581"/>
      <c r="P759" s="581"/>
      <c r="Q759" s="581"/>
      <c r="R759" s="581"/>
      <c r="S759" s="581"/>
      <c r="T759" s="581"/>
      <c r="U759" s="581"/>
      <c r="V759" s="581"/>
      <c r="W759" s="581"/>
      <c r="X759" s="581"/>
      <c r="Y759" s="581"/>
      <c r="Z759" s="581"/>
    </row>
    <row r="760" spans="1:26" ht="15.75" customHeight="1" x14ac:dyDescent="0.3">
      <c r="A760" s="625"/>
      <c r="B760" s="626"/>
      <c r="C760" s="625"/>
      <c r="D760" s="627"/>
      <c r="E760" s="628"/>
      <c r="F760" s="581"/>
      <c r="G760" s="581"/>
      <c r="H760" s="581"/>
      <c r="I760" s="581"/>
      <c r="J760" s="581"/>
      <c r="K760" s="581"/>
      <c r="L760" s="581"/>
      <c r="M760" s="581"/>
      <c r="N760" s="581"/>
      <c r="O760" s="581"/>
      <c r="P760" s="581"/>
      <c r="Q760" s="581"/>
      <c r="R760" s="581"/>
      <c r="S760" s="581"/>
      <c r="T760" s="581"/>
      <c r="U760" s="581"/>
      <c r="V760" s="581"/>
      <c r="W760" s="581"/>
      <c r="X760" s="581"/>
      <c r="Y760" s="581"/>
      <c r="Z760" s="581"/>
    </row>
    <row r="761" spans="1:26" ht="15.75" customHeight="1" x14ac:dyDescent="0.3">
      <c r="A761" s="625"/>
      <c r="B761" s="626"/>
      <c r="C761" s="625"/>
      <c r="D761" s="627"/>
      <c r="E761" s="628"/>
      <c r="F761" s="581"/>
      <c r="G761" s="581"/>
      <c r="H761" s="581"/>
      <c r="I761" s="581"/>
      <c r="J761" s="581"/>
      <c r="K761" s="581"/>
      <c r="L761" s="581"/>
      <c r="M761" s="581"/>
      <c r="N761" s="581"/>
      <c r="O761" s="581"/>
      <c r="P761" s="581"/>
      <c r="Q761" s="581"/>
      <c r="R761" s="581"/>
      <c r="S761" s="581"/>
      <c r="T761" s="581"/>
      <c r="U761" s="581"/>
      <c r="V761" s="581"/>
      <c r="W761" s="581"/>
      <c r="X761" s="581"/>
      <c r="Y761" s="581"/>
      <c r="Z761" s="581"/>
    </row>
    <row r="762" spans="1:26" ht="15.75" customHeight="1" x14ac:dyDescent="0.3">
      <c r="A762" s="625"/>
      <c r="B762" s="626"/>
      <c r="C762" s="625"/>
      <c r="D762" s="627"/>
      <c r="E762" s="628"/>
      <c r="F762" s="581"/>
      <c r="G762" s="581"/>
      <c r="H762" s="581"/>
      <c r="I762" s="581"/>
      <c r="J762" s="581"/>
      <c r="K762" s="581"/>
      <c r="L762" s="581"/>
      <c r="M762" s="581"/>
      <c r="N762" s="581"/>
      <c r="O762" s="581"/>
      <c r="P762" s="581"/>
      <c r="Q762" s="581"/>
      <c r="R762" s="581"/>
      <c r="S762" s="581"/>
      <c r="T762" s="581"/>
      <c r="U762" s="581"/>
      <c r="V762" s="581"/>
      <c r="W762" s="581"/>
      <c r="X762" s="581"/>
      <c r="Y762" s="581"/>
      <c r="Z762" s="581"/>
    </row>
    <row r="763" spans="1:26" ht="15.75" customHeight="1" x14ac:dyDescent="0.3">
      <c r="A763" s="625"/>
      <c r="B763" s="626"/>
      <c r="C763" s="625"/>
      <c r="D763" s="627"/>
      <c r="E763" s="628"/>
      <c r="F763" s="581"/>
      <c r="G763" s="581"/>
      <c r="H763" s="581"/>
      <c r="I763" s="581"/>
      <c r="J763" s="581"/>
      <c r="K763" s="581"/>
      <c r="L763" s="581"/>
      <c r="M763" s="581"/>
      <c r="N763" s="581"/>
      <c r="O763" s="581"/>
      <c r="P763" s="581"/>
      <c r="Q763" s="581"/>
      <c r="R763" s="581"/>
      <c r="S763" s="581"/>
      <c r="T763" s="581"/>
      <c r="U763" s="581"/>
      <c r="V763" s="581"/>
      <c r="W763" s="581"/>
      <c r="X763" s="581"/>
      <c r="Y763" s="581"/>
      <c r="Z763" s="581"/>
    </row>
    <row r="764" spans="1:26" ht="15.75" customHeight="1" x14ac:dyDescent="0.3">
      <c r="A764" s="625"/>
      <c r="B764" s="626"/>
      <c r="C764" s="625"/>
      <c r="D764" s="627"/>
      <c r="E764" s="628"/>
      <c r="F764" s="581"/>
      <c r="G764" s="581"/>
      <c r="H764" s="581"/>
      <c r="I764" s="581"/>
      <c r="J764" s="581"/>
      <c r="K764" s="581"/>
      <c r="L764" s="581"/>
      <c r="M764" s="581"/>
      <c r="N764" s="581"/>
      <c r="O764" s="581"/>
      <c r="P764" s="581"/>
      <c r="Q764" s="581"/>
      <c r="R764" s="581"/>
      <c r="S764" s="581"/>
      <c r="T764" s="581"/>
      <c r="U764" s="581"/>
      <c r="V764" s="581"/>
      <c r="W764" s="581"/>
      <c r="X764" s="581"/>
      <c r="Y764" s="581"/>
      <c r="Z764" s="581"/>
    </row>
    <row r="765" spans="1:26" ht="15.75" customHeight="1" x14ac:dyDescent="0.3">
      <c r="A765" s="625"/>
      <c r="B765" s="626"/>
      <c r="C765" s="625"/>
      <c r="D765" s="627"/>
      <c r="E765" s="628"/>
      <c r="F765" s="581"/>
      <c r="G765" s="581"/>
      <c r="H765" s="581"/>
      <c r="I765" s="581"/>
      <c r="J765" s="581"/>
      <c r="K765" s="581"/>
      <c r="L765" s="581"/>
      <c r="M765" s="581"/>
      <c r="N765" s="581"/>
      <c r="O765" s="581"/>
      <c r="P765" s="581"/>
      <c r="Q765" s="581"/>
      <c r="R765" s="581"/>
      <c r="S765" s="581"/>
      <c r="T765" s="581"/>
      <c r="U765" s="581"/>
      <c r="V765" s="581"/>
      <c r="W765" s="581"/>
      <c r="X765" s="581"/>
      <c r="Y765" s="581"/>
      <c r="Z765" s="581"/>
    </row>
    <row r="766" spans="1:26" ht="15.75" customHeight="1" x14ac:dyDescent="0.3">
      <c r="A766" s="625"/>
      <c r="B766" s="626"/>
      <c r="C766" s="625"/>
      <c r="D766" s="627"/>
      <c r="E766" s="628"/>
      <c r="F766" s="581"/>
      <c r="G766" s="581"/>
      <c r="H766" s="581"/>
      <c r="I766" s="581"/>
      <c r="J766" s="581"/>
      <c r="K766" s="581"/>
      <c r="L766" s="581"/>
      <c r="M766" s="581"/>
      <c r="N766" s="581"/>
      <c r="O766" s="581"/>
      <c r="P766" s="581"/>
      <c r="Q766" s="581"/>
      <c r="R766" s="581"/>
      <c r="S766" s="581"/>
      <c r="T766" s="581"/>
      <c r="U766" s="581"/>
      <c r="V766" s="581"/>
      <c r="W766" s="581"/>
      <c r="X766" s="581"/>
      <c r="Y766" s="581"/>
      <c r="Z766" s="581"/>
    </row>
    <row r="767" spans="1:26" ht="15.75" customHeight="1" x14ac:dyDescent="0.3">
      <c r="A767" s="625"/>
      <c r="B767" s="626"/>
      <c r="C767" s="625"/>
      <c r="D767" s="627"/>
      <c r="E767" s="628"/>
      <c r="F767" s="581"/>
      <c r="G767" s="581"/>
      <c r="H767" s="581"/>
      <c r="I767" s="581"/>
      <c r="J767" s="581"/>
      <c r="K767" s="581"/>
      <c r="L767" s="581"/>
      <c r="M767" s="581"/>
      <c r="N767" s="581"/>
      <c r="O767" s="581"/>
      <c r="P767" s="581"/>
      <c r="Q767" s="581"/>
      <c r="R767" s="581"/>
      <c r="S767" s="581"/>
      <c r="T767" s="581"/>
      <c r="U767" s="581"/>
      <c r="V767" s="581"/>
      <c r="W767" s="581"/>
      <c r="X767" s="581"/>
      <c r="Y767" s="581"/>
      <c r="Z767" s="581"/>
    </row>
    <row r="768" spans="1:26" ht="15.75" customHeight="1" x14ac:dyDescent="0.3">
      <c r="A768" s="625"/>
      <c r="B768" s="626"/>
      <c r="C768" s="625"/>
      <c r="D768" s="627"/>
      <c r="E768" s="628"/>
      <c r="F768" s="581"/>
      <c r="G768" s="581"/>
      <c r="H768" s="581"/>
      <c r="I768" s="581"/>
      <c r="J768" s="581"/>
      <c r="K768" s="581"/>
      <c r="L768" s="581"/>
      <c r="M768" s="581"/>
      <c r="N768" s="581"/>
      <c r="O768" s="581"/>
      <c r="P768" s="581"/>
      <c r="Q768" s="581"/>
      <c r="R768" s="581"/>
      <c r="S768" s="581"/>
      <c r="T768" s="581"/>
      <c r="U768" s="581"/>
      <c r="V768" s="581"/>
      <c r="W768" s="581"/>
      <c r="X768" s="581"/>
      <c r="Y768" s="581"/>
      <c r="Z768" s="581"/>
    </row>
    <row r="769" spans="1:26" ht="15.75" customHeight="1" x14ac:dyDescent="0.3">
      <c r="A769" s="625"/>
      <c r="B769" s="626"/>
      <c r="C769" s="625"/>
      <c r="D769" s="627"/>
      <c r="E769" s="628"/>
      <c r="F769" s="581"/>
      <c r="G769" s="581"/>
      <c r="H769" s="581"/>
      <c r="I769" s="581"/>
      <c r="J769" s="581"/>
      <c r="K769" s="581"/>
      <c r="L769" s="581"/>
      <c r="M769" s="581"/>
      <c r="N769" s="581"/>
      <c r="O769" s="581"/>
      <c r="P769" s="581"/>
      <c r="Q769" s="581"/>
      <c r="R769" s="581"/>
      <c r="S769" s="581"/>
      <c r="T769" s="581"/>
      <c r="U769" s="581"/>
      <c r="V769" s="581"/>
      <c r="W769" s="581"/>
      <c r="X769" s="581"/>
      <c r="Y769" s="581"/>
      <c r="Z769" s="581"/>
    </row>
    <row r="770" spans="1:26" ht="15.75" customHeight="1" x14ac:dyDescent="0.3">
      <c r="A770" s="625"/>
      <c r="B770" s="626"/>
      <c r="C770" s="625"/>
      <c r="D770" s="627"/>
      <c r="E770" s="628"/>
      <c r="F770" s="581"/>
      <c r="G770" s="581"/>
      <c r="H770" s="581"/>
      <c r="I770" s="581"/>
      <c r="J770" s="581"/>
      <c r="K770" s="581"/>
      <c r="L770" s="581"/>
      <c r="M770" s="581"/>
      <c r="N770" s="581"/>
      <c r="O770" s="581"/>
      <c r="P770" s="581"/>
      <c r="Q770" s="581"/>
      <c r="R770" s="581"/>
      <c r="S770" s="581"/>
      <c r="T770" s="581"/>
      <c r="U770" s="581"/>
      <c r="V770" s="581"/>
      <c r="W770" s="581"/>
      <c r="X770" s="581"/>
      <c r="Y770" s="581"/>
      <c r="Z770" s="581"/>
    </row>
    <row r="771" spans="1:26" ht="15.75" customHeight="1" x14ac:dyDescent="0.3">
      <c r="A771" s="625"/>
      <c r="B771" s="626"/>
      <c r="C771" s="625"/>
      <c r="D771" s="627"/>
      <c r="E771" s="628"/>
      <c r="F771" s="581"/>
      <c r="G771" s="581"/>
      <c r="H771" s="581"/>
      <c r="I771" s="581"/>
      <c r="J771" s="581"/>
      <c r="K771" s="581"/>
      <c r="L771" s="581"/>
      <c r="M771" s="581"/>
      <c r="N771" s="581"/>
      <c r="O771" s="581"/>
      <c r="P771" s="581"/>
      <c r="Q771" s="581"/>
      <c r="R771" s="581"/>
      <c r="S771" s="581"/>
      <c r="T771" s="581"/>
      <c r="U771" s="581"/>
      <c r="V771" s="581"/>
      <c r="W771" s="581"/>
      <c r="X771" s="581"/>
      <c r="Y771" s="581"/>
      <c r="Z771" s="581"/>
    </row>
    <row r="772" spans="1:26" ht="15.75" customHeight="1" x14ac:dyDescent="0.3">
      <c r="A772" s="625"/>
      <c r="B772" s="626"/>
      <c r="C772" s="625"/>
      <c r="D772" s="627"/>
      <c r="E772" s="628"/>
      <c r="F772" s="581"/>
      <c r="G772" s="581"/>
      <c r="H772" s="581"/>
      <c r="I772" s="581"/>
      <c r="J772" s="581"/>
      <c r="K772" s="581"/>
      <c r="L772" s="581"/>
      <c r="M772" s="581"/>
      <c r="N772" s="581"/>
      <c r="O772" s="581"/>
      <c r="P772" s="581"/>
      <c r="Q772" s="581"/>
      <c r="R772" s="581"/>
      <c r="S772" s="581"/>
      <c r="T772" s="581"/>
      <c r="U772" s="581"/>
      <c r="V772" s="581"/>
      <c r="W772" s="581"/>
      <c r="X772" s="581"/>
      <c r="Y772" s="581"/>
      <c r="Z772" s="581"/>
    </row>
    <row r="773" spans="1:26" ht="15.75" customHeight="1" x14ac:dyDescent="0.3">
      <c r="A773" s="625"/>
      <c r="B773" s="626"/>
      <c r="C773" s="625"/>
      <c r="D773" s="627"/>
      <c r="E773" s="628"/>
      <c r="F773" s="581"/>
      <c r="G773" s="581"/>
      <c r="H773" s="581"/>
      <c r="I773" s="581"/>
      <c r="J773" s="581"/>
      <c r="K773" s="581"/>
      <c r="L773" s="581"/>
      <c r="M773" s="581"/>
      <c r="N773" s="581"/>
      <c r="O773" s="581"/>
      <c r="P773" s="581"/>
      <c r="Q773" s="581"/>
      <c r="R773" s="581"/>
      <c r="S773" s="581"/>
      <c r="T773" s="581"/>
      <c r="U773" s="581"/>
      <c r="V773" s="581"/>
      <c r="W773" s="581"/>
      <c r="X773" s="581"/>
      <c r="Y773" s="581"/>
      <c r="Z773" s="581"/>
    </row>
    <row r="774" spans="1:26" ht="15.75" customHeight="1" x14ac:dyDescent="0.3">
      <c r="A774" s="625"/>
      <c r="B774" s="626"/>
      <c r="C774" s="625"/>
      <c r="D774" s="627"/>
      <c r="E774" s="628"/>
      <c r="F774" s="581"/>
      <c r="G774" s="581"/>
      <c r="H774" s="581"/>
      <c r="I774" s="581"/>
      <c r="J774" s="581"/>
      <c r="K774" s="581"/>
      <c r="L774" s="581"/>
      <c r="M774" s="581"/>
      <c r="N774" s="581"/>
      <c r="O774" s="581"/>
      <c r="P774" s="581"/>
      <c r="Q774" s="581"/>
      <c r="R774" s="581"/>
      <c r="S774" s="581"/>
      <c r="T774" s="581"/>
      <c r="U774" s="581"/>
      <c r="V774" s="581"/>
      <c r="W774" s="581"/>
      <c r="X774" s="581"/>
      <c r="Y774" s="581"/>
      <c r="Z774" s="581"/>
    </row>
    <row r="775" spans="1:26" ht="15.75" customHeight="1" x14ac:dyDescent="0.3">
      <c r="A775" s="625"/>
      <c r="B775" s="626"/>
      <c r="C775" s="625"/>
      <c r="D775" s="627"/>
      <c r="E775" s="628"/>
      <c r="F775" s="581"/>
      <c r="G775" s="581"/>
      <c r="H775" s="581"/>
      <c r="I775" s="581"/>
      <c r="J775" s="581"/>
      <c r="K775" s="581"/>
      <c r="L775" s="581"/>
      <c r="M775" s="581"/>
      <c r="N775" s="581"/>
      <c r="O775" s="581"/>
      <c r="P775" s="581"/>
      <c r="Q775" s="581"/>
      <c r="R775" s="581"/>
      <c r="S775" s="581"/>
      <c r="T775" s="581"/>
      <c r="U775" s="581"/>
      <c r="V775" s="581"/>
      <c r="W775" s="581"/>
      <c r="X775" s="581"/>
      <c r="Y775" s="581"/>
      <c r="Z775" s="581"/>
    </row>
    <row r="776" spans="1:26" ht="15.75" customHeight="1" x14ac:dyDescent="0.3">
      <c r="A776" s="625"/>
      <c r="B776" s="626"/>
      <c r="C776" s="625"/>
      <c r="D776" s="627"/>
      <c r="E776" s="628"/>
      <c r="F776" s="581"/>
      <c r="G776" s="581"/>
      <c r="H776" s="581"/>
      <c r="I776" s="581"/>
      <c r="J776" s="581"/>
      <c r="K776" s="581"/>
      <c r="L776" s="581"/>
      <c r="M776" s="581"/>
      <c r="N776" s="581"/>
      <c r="O776" s="581"/>
      <c r="P776" s="581"/>
      <c r="Q776" s="581"/>
      <c r="R776" s="581"/>
      <c r="S776" s="581"/>
      <c r="T776" s="581"/>
      <c r="U776" s="581"/>
      <c r="V776" s="581"/>
      <c r="W776" s="581"/>
      <c r="X776" s="581"/>
      <c r="Y776" s="581"/>
      <c r="Z776" s="581"/>
    </row>
    <row r="777" spans="1:26" ht="15.75" customHeight="1" x14ac:dyDescent="0.3">
      <c r="A777" s="625"/>
      <c r="B777" s="626"/>
      <c r="C777" s="625"/>
      <c r="D777" s="627"/>
      <c r="E777" s="628"/>
      <c r="F777" s="581"/>
      <c r="G777" s="581"/>
      <c r="H777" s="581"/>
      <c r="I777" s="581"/>
      <c r="J777" s="581"/>
      <c r="K777" s="581"/>
      <c r="L777" s="581"/>
      <c r="M777" s="581"/>
      <c r="N777" s="581"/>
      <c r="O777" s="581"/>
      <c r="P777" s="581"/>
      <c r="Q777" s="581"/>
      <c r="R777" s="581"/>
      <c r="S777" s="581"/>
      <c r="T777" s="581"/>
      <c r="U777" s="581"/>
      <c r="V777" s="581"/>
      <c r="W777" s="581"/>
      <c r="X777" s="581"/>
      <c r="Y777" s="581"/>
      <c r="Z777" s="581"/>
    </row>
    <row r="778" spans="1:26" ht="15.75" customHeight="1" x14ac:dyDescent="0.3">
      <c r="A778" s="625"/>
      <c r="B778" s="626"/>
      <c r="C778" s="625"/>
      <c r="D778" s="627"/>
      <c r="E778" s="628"/>
      <c r="F778" s="581"/>
      <c r="G778" s="581"/>
      <c r="H778" s="581"/>
      <c r="I778" s="581"/>
      <c r="J778" s="581"/>
      <c r="K778" s="581"/>
      <c r="L778" s="581"/>
      <c r="M778" s="581"/>
      <c r="N778" s="581"/>
      <c r="O778" s="581"/>
      <c r="P778" s="581"/>
      <c r="Q778" s="581"/>
      <c r="R778" s="581"/>
      <c r="S778" s="581"/>
      <c r="T778" s="581"/>
      <c r="U778" s="581"/>
      <c r="V778" s="581"/>
      <c r="W778" s="581"/>
      <c r="X778" s="581"/>
      <c r="Y778" s="581"/>
      <c r="Z778" s="581"/>
    </row>
    <row r="779" spans="1:26" ht="15.75" customHeight="1" x14ac:dyDescent="0.3">
      <c r="A779" s="625"/>
      <c r="B779" s="626"/>
      <c r="C779" s="625"/>
      <c r="D779" s="627"/>
      <c r="E779" s="628"/>
      <c r="F779" s="581"/>
      <c r="G779" s="581"/>
      <c r="H779" s="581"/>
      <c r="I779" s="581"/>
      <c r="J779" s="581"/>
      <c r="K779" s="581"/>
      <c r="L779" s="581"/>
      <c r="M779" s="581"/>
      <c r="N779" s="581"/>
      <c r="O779" s="581"/>
      <c r="P779" s="581"/>
      <c r="Q779" s="581"/>
      <c r="R779" s="581"/>
      <c r="S779" s="581"/>
      <c r="T779" s="581"/>
      <c r="U779" s="581"/>
      <c r="V779" s="581"/>
      <c r="W779" s="581"/>
      <c r="X779" s="581"/>
      <c r="Y779" s="581"/>
      <c r="Z779" s="581"/>
    </row>
    <row r="780" spans="1:26" ht="15.75" customHeight="1" x14ac:dyDescent="0.3">
      <c r="A780" s="625"/>
      <c r="B780" s="626"/>
      <c r="C780" s="625"/>
      <c r="D780" s="627"/>
      <c r="E780" s="628"/>
      <c r="F780" s="581"/>
      <c r="G780" s="581"/>
      <c r="H780" s="581"/>
      <c r="I780" s="581"/>
      <c r="J780" s="581"/>
      <c r="K780" s="581"/>
      <c r="L780" s="581"/>
      <c r="M780" s="581"/>
      <c r="N780" s="581"/>
      <c r="O780" s="581"/>
      <c r="P780" s="581"/>
      <c r="Q780" s="581"/>
      <c r="R780" s="581"/>
      <c r="S780" s="581"/>
      <c r="T780" s="581"/>
      <c r="U780" s="581"/>
      <c r="V780" s="581"/>
      <c r="W780" s="581"/>
      <c r="X780" s="581"/>
      <c r="Y780" s="581"/>
      <c r="Z780" s="581"/>
    </row>
    <row r="781" spans="1:26" ht="15.75" customHeight="1" x14ac:dyDescent="0.3">
      <c r="A781" s="625"/>
      <c r="B781" s="626"/>
      <c r="C781" s="625"/>
      <c r="D781" s="627"/>
      <c r="E781" s="628"/>
      <c r="F781" s="581"/>
      <c r="G781" s="581"/>
      <c r="H781" s="581"/>
      <c r="I781" s="581"/>
      <c r="J781" s="581"/>
      <c r="K781" s="581"/>
      <c r="L781" s="581"/>
      <c r="M781" s="581"/>
      <c r="N781" s="581"/>
      <c r="O781" s="581"/>
      <c r="P781" s="581"/>
      <c r="Q781" s="581"/>
      <c r="R781" s="581"/>
      <c r="S781" s="581"/>
      <c r="T781" s="581"/>
      <c r="U781" s="581"/>
      <c r="V781" s="581"/>
      <c r="W781" s="581"/>
      <c r="X781" s="581"/>
      <c r="Y781" s="581"/>
      <c r="Z781" s="581"/>
    </row>
    <row r="782" spans="1:26" ht="15.75" customHeight="1" x14ac:dyDescent="0.3">
      <c r="A782" s="625"/>
      <c r="B782" s="626"/>
      <c r="C782" s="625"/>
      <c r="D782" s="627"/>
      <c r="E782" s="628"/>
      <c r="F782" s="581"/>
      <c r="G782" s="581"/>
      <c r="H782" s="581"/>
      <c r="I782" s="581"/>
      <c r="J782" s="581"/>
      <c r="K782" s="581"/>
      <c r="L782" s="581"/>
      <c r="M782" s="581"/>
      <c r="N782" s="581"/>
      <c r="O782" s="581"/>
      <c r="P782" s="581"/>
      <c r="Q782" s="581"/>
      <c r="R782" s="581"/>
      <c r="S782" s="581"/>
      <c r="T782" s="581"/>
      <c r="U782" s="581"/>
      <c r="V782" s="581"/>
      <c r="W782" s="581"/>
      <c r="X782" s="581"/>
      <c r="Y782" s="581"/>
      <c r="Z782" s="581"/>
    </row>
    <row r="783" spans="1:26" ht="15.75" customHeight="1" x14ac:dyDescent="0.3">
      <c r="A783" s="625"/>
      <c r="B783" s="626"/>
      <c r="C783" s="625"/>
      <c r="D783" s="627"/>
      <c r="E783" s="628"/>
      <c r="F783" s="581"/>
      <c r="G783" s="581"/>
      <c r="H783" s="581"/>
      <c r="I783" s="581"/>
      <c r="J783" s="581"/>
      <c r="K783" s="581"/>
      <c r="L783" s="581"/>
      <c r="M783" s="581"/>
      <c r="N783" s="581"/>
      <c r="O783" s="581"/>
      <c r="P783" s="581"/>
      <c r="Q783" s="581"/>
      <c r="R783" s="581"/>
      <c r="S783" s="581"/>
      <c r="T783" s="581"/>
      <c r="U783" s="581"/>
      <c r="V783" s="581"/>
      <c r="W783" s="581"/>
      <c r="X783" s="581"/>
      <c r="Y783" s="581"/>
      <c r="Z783" s="581"/>
    </row>
    <row r="784" spans="1:26" ht="15.75" customHeight="1" x14ac:dyDescent="0.3">
      <c r="A784" s="625"/>
      <c r="B784" s="626"/>
      <c r="C784" s="625"/>
      <c r="D784" s="627"/>
      <c r="E784" s="628"/>
      <c r="F784" s="581"/>
      <c r="G784" s="581"/>
      <c r="H784" s="581"/>
      <c r="I784" s="581"/>
      <c r="J784" s="581"/>
      <c r="K784" s="581"/>
      <c r="L784" s="581"/>
      <c r="M784" s="581"/>
      <c r="N784" s="581"/>
      <c r="O784" s="581"/>
      <c r="P784" s="581"/>
      <c r="Q784" s="581"/>
      <c r="R784" s="581"/>
      <c r="S784" s="581"/>
      <c r="T784" s="581"/>
      <c r="U784" s="581"/>
      <c r="V784" s="581"/>
      <c r="W784" s="581"/>
      <c r="X784" s="581"/>
      <c r="Y784" s="581"/>
      <c r="Z784" s="581"/>
    </row>
    <row r="785" spans="1:26" ht="15.75" customHeight="1" x14ac:dyDescent="0.3">
      <c r="A785" s="625"/>
      <c r="B785" s="626"/>
      <c r="C785" s="625"/>
      <c r="D785" s="627"/>
      <c r="E785" s="628"/>
      <c r="F785" s="581"/>
      <c r="G785" s="581"/>
      <c r="H785" s="581"/>
      <c r="I785" s="581"/>
      <c r="J785" s="581"/>
      <c r="K785" s="581"/>
      <c r="L785" s="581"/>
      <c r="M785" s="581"/>
      <c r="N785" s="581"/>
      <c r="O785" s="581"/>
      <c r="P785" s="581"/>
      <c r="Q785" s="581"/>
      <c r="R785" s="581"/>
      <c r="S785" s="581"/>
      <c r="T785" s="581"/>
      <c r="U785" s="581"/>
      <c r="V785" s="581"/>
      <c r="W785" s="581"/>
      <c r="X785" s="581"/>
      <c r="Y785" s="581"/>
      <c r="Z785" s="581"/>
    </row>
    <row r="786" spans="1:26" ht="15.75" customHeight="1" x14ac:dyDescent="0.3">
      <c r="A786" s="625"/>
      <c r="B786" s="626"/>
      <c r="C786" s="625"/>
      <c r="D786" s="627"/>
      <c r="E786" s="628"/>
      <c r="F786" s="581"/>
      <c r="G786" s="581"/>
      <c r="H786" s="581"/>
      <c r="I786" s="581"/>
      <c r="J786" s="581"/>
      <c r="K786" s="581"/>
      <c r="L786" s="581"/>
      <c r="M786" s="581"/>
      <c r="N786" s="581"/>
      <c r="O786" s="581"/>
      <c r="P786" s="581"/>
      <c r="Q786" s="581"/>
      <c r="R786" s="581"/>
      <c r="S786" s="581"/>
      <c r="T786" s="581"/>
      <c r="U786" s="581"/>
      <c r="V786" s="581"/>
      <c r="W786" s="581"/>
      <c r="X786" s="581"/>
      <c r="Y786" s="581"/>
      <c r="Z786" s="581"/>
    </row>
    <row r="787" spans="1:26" ht="15.75" customHeight="1" x14ac:dyDescent="0.3">
      <c r="A787" s="625"/>
      <c r="B787" s="626"/>
      <c r="C787" s="625"/>
      <c r="D787" s="627"/>
      <c r="E787" s="628"/>
      <c r="F787" s="581"/>
      <c r="G787" s="581"/>
      <c r="H787" s="581"/>
      <c r="I787" s="581"/>
      <c r="J787" s="581"/>
      <c r="K787" s="581"/>
      <c r="L787" s="581"/>
      <c r="M787" s="581"/>
      <c r="N787" s="581"/>
      <c r="O787" s="581"/>
      <c r="P787" s="581"/>
      <c r="Q787" s="581"/>
      <c r="R787" s="581"/>
      <c r="S787" s="581"/>
      <c r="T787" s="581"/>
      <c r="U787" s="581"/>
      <c r="V787" s="581"/>
      <c r="W787" s="581"/>
      <c r="X787" s="581"/>
      <c r="Y787" s="581"/>
      <c r="Z787" s="581"/>
    </row>
    <row r="788" spans="1:26" ht="15.75" customHeight="1" x14ac:dyDescent="0.3">
      <c r="A788" s="625"/>
      <c r="B788" s="626"/>
      <c r="C788" s="625"/>
      <c r="D788" s="627"/>
      <c r="E788" s="628"/>
      <c r="F788" s="581"/>
      <c r="G788" s="581"/>
      <c r="H788" s="581"/>
      <c r="I788" s="581"/>
      <c r="J788" s="581"/>
      <c r="K788" s="581"/>
      <c r="L788" s="581"/>
      <c r="M788" s="581"/>
      <c r="N788" s="581"/>
      <c r="O788" s="581"/>
      <c r="P788" s="581"/>
      <c r="Q788" s="581"/>
      <c r="R788" s="581"/>
      <c r="S788" s="581"/>
      <c r="T788" s="581"/>
      <c r="U788" s="581"/>
      <c r="V788" s="581"/>
      <c r="W788" s="581"/>
      <c r="X788" s="581"/>
      <c r="Y788" s="581"/>
      <c r="Z788" s="581"/>
    </row>
    <row r="789" spans="1:26" ht="15.75" customHeight="1" x14ac:dyDescent="0.3">
      <c r="A789" s="625"/>
      <c r="B789" s="626"/>
      <c r="C789" s="625"/>
      <c r="D789" s="627"/>
      <c r="E789" s="628"/>
      <c r="F789" s="581"/>
      <c r="G789" s="581"/>
      <c r="H789" s="581"/>
      <c r="I789" s="581"/>
      <c r="J789" s="581"/>
      <c r="K789" s="581"/>
      <c r="L789" s="581"/>
      <c r="M789" s="581"/>
      <c r="N789" s="581"/>
      <c r="O789" s="581"/>
      <c r="P789" s="581"/>
      <c r="Q789" s="581"/>
      <c r="R789" s="581"/>
      <c r="S789" s="581"/>
      <c r="T789" s="581"/>
      <c r="U789" s="581"/>
      <c r="V789" s="581"/>
      <c r="W789" s="581"/>
      <c r="X789" s="581"/>
      <c r="Y789" s="581"/>
      <c r="Z789" s="581"/>
    </row>
    <row r="790" spans="1:26" ht="15.75" customHeight="1" x14ac:dyDescent="0.3">
      <c r="A790" s="625"/>
      <c r="B790" s="626"/>
      <c r="C790" s="625"/>
      <c r="D790" s="627"/>
      <c r="E790" s="628"/>
      <c r="F790" s="581"/>
      <c r="G790" s="581"/>
      <c r="H790" s="581"/>
      <c r="I790" s="581"/>
      <c r="J790" s="581"/>
      <c r="K790" s="581"/>
      <c r="L790" s="581"/>
      <c r="M790" s="581"/>
      <c r="N790" s="581"/>
      <c r="O790" s="581"/>
      <c r="P790" s="581"/>
      <c r="Q790" s="581"/>
      <c r="R790" s="581"/>
      <c r="S790" s="581"/>
      <c r="T790" s="581"/>
      <c r="U790" s="581"/>
      <c r="V790" s="581"/>
      <c r="W790" s="581"/>
      <c r="X790" s="581"/>
      <c r="Y790" s="581"/>
      <c r="Z790" s="581"/>
    </row>
    <row r="791" spans="1:26" ht="15.75" customHeight="1" x14ac:dyDescent="0.3">
      <c r="A791" s="625"/>
      <c r="B791" s="626"/>
      <c r="C791" s="625"/>
      <c r="D791" s="627"/>
      <c r="E791" s="628"/>
      <c r="F791" s="581"/>
      <c r="G791" s="581"/>
      <c r="H791" s="581"/>
      <c r="I791" s="581"/>
      <c r="J791" s="581"/>
      <c r="K791" s="581"/>
      <c r="L791" s="581"/>
      <c r="M791" s="581"/>
      <c r="N791" s="581"/>
      <c r="O791" s="581"/>
      <c r="P791" s="581"/>
      <c r="Q791" s="581"/>
      <c r="R791" s="581"/>
      <c r="S791" s="581"/>
      <c r="T791" s="581"/>
      <c r="U791" s="581"/>
      <c r="V791" s="581"/>
      <c r="W791" s="581"/>
      <c r="X791" s="581"/>
      <c r="Y791" s="581"/>
      <c r="Z791" s="581"/>
    </row>
    <row r="792" spans="1:26" ht="15.75" customHeight="1" x14ac:dyDescent="0.3">
      <c r="A792" s="625"/>
      <c r="B792" s="626"/>
      <c r="C792" s="625"/>
      <c r="D792" s="627"/>
      <c r="E792" s="628"/>
      <c r="F792" s="581"/>
      <c r="G792" s="581"/>
      <c r="H792" s="581"/>
      <c r="I792" s="581"/>
      <c r="J792" s="581"/>
      <c r="K792" s="581"/>
      <c r="L792" s="581"/>
      <c r="M792" s="581"/>
      <c r="N792" s="581"/>
      <c r="O792" s="581"/>
      <c r="P792" s="581"/>
      <c r="Q792" s="581"/>
      <c r="R792" s="581"/>
      <c r="S792" s="581"/>
      <c r="T792" s="581"/>
      <c r="U792" s="581"/>
      <c r="V792" s="581"/>
      <c r="W792" s="581"/>
      <c r="X792" s="581"/>
      <c r="Y792" s="581"/>
      <c r="Z792" s="581"/>
    </row>
    <row r="793" spans="1:26" ht="15.75" customHeight="1" x14ac:dyDescent="0.3">
      <c r="A793" s="625"/>
      <c r="B793" s="626"/>
      <c r="C793" s="625"/>
      <c r="D793" s="627"/>
      <c r="E793" s="628"/>
      <c r="F793" s="581"/>
      <c r="G793" s="581"/>
      <c r="H793" s="581"/>
      <c r="I793" s="581"/>
      <c r="J793" s="581"/>
      <c r="K793" s="581"/>
      <c r="L793" s="581"/>
      <c r="M793" s="581"/>
      <c r="N793" s="581"/>
      <c r="O793" s="581"/>
      <c r="P793" s="581"/>
      <c r="Q793" s="581"/>
      <c r="R793" s="581"/>
      <c r="S793" s="581"/>
      <c r="T793" s="581"/>
      <c r="U793" s="581"/>
      <c r="V793" s="581"/>
      <c r="W793" s="581"/>
      <c r="X793" s="581"/>
      <c r="Y793" s="581"/>
      <c r="Z793" s="581"/>
    </row>
    <row r="794" spans="1:26" ht="15.75" customHeight="1" x14ac:dyDescent="0.3">
      <c r="A794" s="625"/>
      <c r="B794" s="626"/>
      <c r="C794" s="625"/>
      <c r="D794" s="627"/>
      <c r="E794" s="628"/>
      <c r="F794" s="581"/>
      <c r="G794" s="581"/>
      <c r="H794" s="581"/>
      <c r="I794" s="581"/>
      <c r="J794" s="581"/>
      <c r="K794" s="581"/>
      <c r="L794" s="581"/>
      <c r="M794" s="581"/>
      <c r="N794" s="581"/>
      <c r="O794" s="581"/>
      <c r="P794" s="581"/>
      <c r="Q794" s="581"/>
      <c r="R794" s="581"/>
      <c r="S794" s="581"/>
      <c r="T794" s="581"/>
      <c r="U794" s="581"/>
      <c r="V794" s="581"/>
      <c r="W794" s="581"/>
      <c r="X794" s="581"/>
      <c r="Y794" s="581"/>
      <c r="Z794" s="581"/>
    </row>
    <row r="795" spans="1:26" ht="15.75" customHeight="1" x14ac:dyDescent="0.3">
      <c r="A795" s="625"/>
      <c r="B795" s="626"/>
      <c r="C795" s="625"/>
      <c r="D795" s="627"/>
      <c r="E795" s="628"/>
      <c r="F795" s="581"/>
      <c r="G795" s="581"/>
      <c r="H795" s="581"/>
      <c r="I795" s="581"/>
      <c r="J795" s="581"/>
      <c r="K795" s="581"/>
      <c r="L795" s="581"/>
      <c r="M795" s="581"/>
      <c r="N795" s="581"/>
      <c r="O795" s="581"/>
      <c r="P795" s="581"/>
      <c r="Q795" s="581"/>
      <c r="R795" s="581"/>
      <c r="S795" s="581"/>
      <c r="T795" s="581"/>
      <c r="U795" s="581"/>
      <c r="V795" s="581"/>
      <c r="W795" s="581"/>
      <c r="X795" s="581"/>
      <c r="Y795" s="581"/>
      <c r="Z795" s="581"/>
    </row>
    <row r="796" spans="1:26" ht="15.75" customHeight="1" x14ac:dyDescent="0.3">
      <c r="A796" s="625"/>
      <c r="B796" s="626"/>
      <c r="C796" s="625"/>
      <c r="D796" s="627"/>
      <c r="E796" s="628"/>
      <c r="F796" s="581"/>
      <c r="G796" s="581"/>
      <c r="H796" s="581"/>
      <c r="I796" s="581"/>
      <c r="J796" s="581"/>
      <c r="K796" s="581"/>
      <c r="L796" s="581"/>
      <c r="M796" s="581"/>
      <c r="N796" s="581"/>
      <c r="O796" s="581"/>
      <c r="P796" s="581"/>
      <c r="Q796" s="581"/>
      <c r="R796" s="581"/>
      <c r="S796" s="581"/>
      <c r="T796" s="581"/>
      <c r="U796" s="581"/>
      <c r="V796" s="581"/>
      <c r="W796" s="581"/>
      <c r="X796" s="581"/>
      <c r="Y796" s="581"/>
      <c r="Z796" s="581"/>
    </row>
    <row r="797" spans="1:26" ht="15.75" customHeight="1" x14ac:dyDescent="0.3">
      <c r="A797" s="625"/>
      <c r="B797" s="626"/>
      <c r="C797" s="625"/>
      <c r="D797" s="627"/>
      <c r="E797" s="628"/>
      <c r="F797" s="581"/>
      <c r="G797" s="581"/>
      <c r="H797" s="581"/>
      <c r="I797" s="581"/>
      <c r="J797" s="581"/>
      <c r="K797" s="581"/>
      <c r="L797" s="581"/>
      <c r="M797" s="581"/>
      <c r="N797" s="581"/>
      <c r="O797" s="581"/>
      <c r="P797" s="581"/>
      <c r="Q797" s="581"/>
      <c r="R797" s="581"/>
      <c r="S797" s="581"/>
      <c r="T797" s="581"/>
      <c r="U797" s="581"/>
      <c r="V797" s="581"/>
      <c r="W797" s="581"/>
      <c r="X797" s="581"/>
      <c r="Y797" s="581"/>
      <c r="Z797" s="581"/>
    </row>
    <row r="798" spans="1:26" ht="15.75" customHeight="1" x14ac:dyDescent="0.3">
      <c r="A798" s="625"/>
      <c r="B798" s="626"/>
      <c r="C798" s="625"/>
      <c r="D798" s="627"/>
      <c r="E798" s="628"/>
      <c r="F798" s="581"/>
      <c r="G798" s="581"/>
      <c r="H798" s="581"/>
      <c r="I798" s="581"/>
      <c r="J798" s="581"/>
      <c r="K798" s="581"/>
      <c r="L798" s="581"/>
      <c r="M798" s="581"/>
      <c r="N798" s="581"/>
      <c r="O798" s="581"/>
      <c r="P798" s="581"/>
      <c r="Q798" s="581"/>
      <c r="R798" s="581"/>
      <c r="S798" s="581"/>
      <c r="T798" s="581"/>
      <c r="U798" s="581"/>
      <c r="V798" s="581"/>
      <c r="W798" s="581"/>
      <c r="X798" s="581"/>
      <c r="Y798" s="581"/>
      <c r="Z798" s="581"/>
    </row>
    <row r="799" spans="1:26" ht="15.75" customHeight="1" x14ac:dyDescent="0.3">
      <c r="A799" s="625"/>
      <c r="B799" s="626"/>
      <c r="C799" s="625"/>
      <c r="D799" s="627"/>
      <c r="E799" s="628"/>
      <c r="F799" s="581"/>
      <c r="G799" s="581"/>
      <c r="H799" s="581"/>
      <c r="I799" s="581"/>
      <c r="J799" s="581"/>
      <c r="K799" s="581"/>
      <c r="L799" s="581"/>
      <c r="M799" s="581"/>
      <c r="N799" s="581"/>
      <c r="O799" s="581"/>
      <c r="P799" s="581"/>
      <c r="Q799" s="581"/>
      <c r="R799" s="581"/>
      <c r="S799" s="581"/>
      <c r="T799" s="581"/>
      <c r="U799" s="581"/>
      <c r="V799" s="581"/>
      <c r="W799" s="581"/>
      <c r="X799" s="581"/>
      <c r="Y799" s="581"/>
      <c r="Z799" s="581"/>
    </row>
    <row r="800" spans="1:26" ht="15.75" customHeight="1" x14ac:dyDescent="0.3">
      <c r="A800" s="625"/>
      <c r="B800" s="626"/>
      <c r="C800" s="625"/>
      <c r="D800" s="627"/>
      <c r="E800" s="628"/>
      <c r="F800" s="581"/>
      <c r="G800" s="581"/>
      <c r="H800" s="581"/>
      <c r="I800" s="581"/>
      <c r="J800" s="581"/>
      <c r="K800" s="581"/>
      <c r="L800" s="581"/>
      <c r="M800" s="581"/>
      <c r="N800" s="581"/>
      <c r="O800" s="581"/>
      <c r="P800" s="581"/>
      <c r="Q800" s="581"/>
      <c r="R800" s="581"/>
      <c r="S800" s="581"/>
      <c r="T800" s="581"/>
      <c r="U800" s="581"/>
      <c r="V800" s="581"/>
      <c r="W800" s="581"/>
      <c r="X800" s="581"/>
      <c r="Y800" s="581"/>
      <c r="Z800" s="581"/>
    </row>
    <row r="801" spans="1:26" ht="15.75" customHeight="1" x14ac:dyDescent="0.3">
      <c r="A801" s="625"/>
      <c r="B801" s="626"/>
      <c r="C801" s="625"/>
      <c r="D801" s="627"/>
      <c r="E801" s="628"/>
      <c r="F801" s="581"/>
      <c r="G801" s="581"/>
      <c r="H801" s="581"/>
      <c r="I801" s="581"/>
      <c r="J801" s="581"/>
      <c r="K801" s="581"/>
      <c r="L801" s="581"/>
      <c r="M801" s="581"/>
      <c r="N801" s="581"/>
      <c r="O801" s="581"/>
      <c r="P801" s="581"/>
      <c r="Q801" s="581"/>
      <c r="R801" s="581"/>
      <c r="S801" s="581"/>
      <c r="T801" s="581"/>
      <c r="U801" s="581"/>
      <c r="V801" s="581"/>
      <c r="W801" s="581"/>
      <c r="X801" s="581"/>
      <c r="Y801" s="581"/>
      <c r="Z801" s="581"/>
    </row>
    <row r="802" spans="1:26" ht="15.75" customHeight="1" x14ac:dyDescent="0.3">
      <c r="A802" s="625"/>
      <c r="B802" s="626"/>
      <c r="C802" s="625"/>
      <c r="D802" s="627"/>
      <c r="E802" s="628"/>
      <c r="F802" s="581"/>
      <c r="G802" s="581"/>
      <c r="H802" s="581"/>
      <c r="I802" s="581"/>
      <c r="J802" s="581"/>
      <c r="K802" s="581"/>
      <c r="L802" s="581"/>
      <c r="M802" s="581"/>
      <c r="N802" s="581"/>
      <c r="O802" s="581"/>
      <c r="P802" s="581"/>
      <c r="Q802" s="581"/>
      <c r="R802" s="581"/>
      <c r="S802" s="581"/>
      <c r="T802" s="581"/>
      <c r="U802" s="581"/>
      <c r="V802" s="581"/>
      <c r="W802" s="581"/>
      <c r="X802" s="581"/>
      <c r="Y802" s="581"/>
      <c r="Z802" s="581"/>
    </row>
    <row r="803" spans="1:26" ht="15.75" customHeight="1" x14ac:dyDescent="0.3">
      <c r="A803" s="625"/>
      <c r="B803" s="626"/>
      <c r="C803" s="625"/>
      <c r="D803" s="627"/>
      <c r="E803" s="628"/>
      <c r="F803" s="581"/>
      <c r="G803" s="581"/>
      <c r="H803" s="581"/>
      <c r="I803" s="581"/>
      <c r="J803" s="581"/>
      <c r="K803" s="581"/>
      <c r="L803" s="581"/>
      <c r="M803" s="581"/>
      <c r="N803" s="581"/>
      <c r="O803" s="581"/>
      <c r="P803" s="581"/>
      <c r="Q803" s="581"/>
      <c r="R803" s="581"/>
      <c r="S803" s="581"/>
      <c r="T803" s="581"/>
      <c r="U803" s="581"/>
      <c r="V803" s="581"/>
      <c r="W803" s="581"/>
      <c r="X803" s="581"/>
      <c r="Y803" s="581"/>
      <c r="Z803" s="581"/>
    </row>
    <row r="804" spans="1:26" ht="15.75" customHeight="1" x14ac:dyDescent="0.3">
      <c r="A804" s="625"/>
      <c r="B804" s="626"/>
      <c r="C804" s="625"/>
      <c r="D804" s="627"/>
      <c r="E804" s="628"/>
      <c r="F804" s="581"/>
      <c r="G804" s="581"/>
      <c r="H804" s="581"/>
      <c r="I804" s="581"/>
      <c r="J804" s="581"/>
      <c r="K804" s="581"/>
      <c r="L804" s="581"/>
      <c r="M804" s="581"/>
      <c r="N804" s="581"/>
      <c r="O804" s="581"/>
      <c r="P804" s="581"/>
      <c r="Q804" s="581"/>
      <c r="R804" s="581"/>
      <c r="S804" s="581"/>
      <c r="T804" s="581"/>
      <c r="U804" s="581"/>
      <c r="V804" s="581"/>
      <c r="W804" s="581"/>
      <c r="X804" s="581"/>
      <c r="Y804" s="581"/>
      <c r="Z804" s="581"/>
    </row>
    <row r="805" spans="1:26" ht="15.75" customHeight="1" x14ac:dyDescent="0.3">
      <c r="A805" s="625"/>
      <c r="B805" s="626"/>
      <c r="C805" s="625"/>
      <c r="D805" s="627"/>
      <c r="E805" s="628"/>
      <c r="F805" s="581"/>
      <c r="G805" s="581"/>
      <c r="H805" s="581"/>
      <c r="I805" s="581"/>
      <c r="J805" s="581"/>
      <c r="K805" s="581"/>
      <c r="L805" s="581"/>
      <c r="M805" s="581"/>
      <c r="N805" s="581"/>
      <c r="O805" s="581"/>
      <c r="P805" s="581"/>
      <c r="Q805" s="581"/>
      <c r="R805" s="581"/>
      <c r="S805" s="581"/>
      <c r="T805" s="581"/>
      <c r="U805" s="581"/>
      <c r="V805" s="581"/>
      <c r="W805" s="581"/>
      <c r="X805" s="581"/>
      <c r="Y805" s="581"/>
      <c r="Z805" s="581"/>
    </row>
    <row r="806" spans="1:26" ht="15.75" customHeight="1" x14ac:dyDescent="0.3">
      <c r="A806" s="625"/>
      <c r="B806" s="626"/>
      <c r="C806" s="625"/>
      <c r="D806" s="627"/>
      <c r="E806" s="628"/>
      <c r="F806" s="581"/>
      <c r="G806" s="581"/>
      <c r="H806" s="581"/>
      <c r="I806" s="581"/>
      <c r="J806" s="581"/>
      <c r="K806" s="581"/>
      <c r="L806" s="581"/>
      <c r="M806" s="581"/>
      <c r="N806" s="581"/>
      <c r="O806" s="581"/>
      <c r="P806" s="581"/>
      <c r="Q806" s="581"/>
      <c r="R806" s="581"/>
      <c r="S806" s="581"/>
      <c r="T806" s="581"/>
      <c r="U806" s="581"/>
      <c r="V806" s="581"/>
      <c r="W806" s="581"/>
      <c r="X806" s="581"/>
      <c r="Y806" s="581"/>
      <c r="Z806" s="581"/>
    </row>
    <row r="807" spans="1:26" ht="15.75" customHeight="1" x14ac:dyDescent="0.3">
      <c r="A807" s="625"/>
      <c r="B807" s="626"/>
      <c r="C807" s="625"/>
      <c r="D807" s="627"/>
      <c r="E807" s="628"/>
      <c r="F807" s="581"/>
      <c r="G807" s="581"/>
      <c r="H807" s="581"/>
      <c r="I807" s="581"/>
      <c r="J807" s="581"/>
      <c r="K807" s="581"/>
      <c r="L807" s="581"/>
      <c r="M807" s="581"/>
      <c r="N807" s="581"/>
      <c r="O807" s="581"/>
      <c r="P807" s="581"/>
      <c r="Q807" s="581"/>
      <c r="R807" s="581"/>
      <c r="S807" s="581"/>
      <c r="T807" s="581"/>
      <c r="U807" s="581"/>
      <c r="V807" s="581"/>
      <c r="W807" s="581"/>
      <c r="X807" s="581"/>
      <c r="Y807" s="581"/>
      <c r="Z807" s="581"/>
    </row>
    <row r="808" spans="1:26" ht="15.75" customHeight="1" x14ac:dyDescent="0.3">
      <c r="A808" s="625"/>
      <c r="B808" s="626"/>
      <c r="C808" s="625"/>
      <c r="D808" s="627"/>
      <c r="E808" s="628"/>
      <c r="F808" s="581"/>
      <c r="G808" s="581"/>
      <c r="H808" s="581"/>
      <c r="I808" s="581"/>
      <c r="J808" s="581"/>
      <c r="K808" s="581"/>
      <c r="L808" s="581"/>
      <c r="M808" s="581"/>
      <c r="N808" s="581"/>
      <c r="O808" s="581"/>
      <c r="P808" s="581"/>
      <c r="Q808" s="581"/>
      <c r="R808" s="581"/>
      <c r="S808" s="581"/>
      <c r="T808" s="581"/>
      <c r="U808" s="581"/>
      <c r="V808" s="581"/>
      <c r="W808" s="581"/>
      <c r="X808" s="581"/>
      <c r="Y808" s="581"/>
      <c r="Z808" s="581"/>
    </row>
    <row r="809" spans="1:26" ht="15.75" customHeight="1" x14ac:dyDescent="0.3">
      <c r="A809" s="625"/>
      <c r="B809" s="626"/>
      <c r="C809" s="625"/>
      <c r="D809" s="627"/>
      <c r="E809" s="628"/>
      <c r="F809" s="581"/>
      <c r="G809" s="581"/>
      <c r="H809" s="581"/>
      <c r="I809" s="581"/>
      <c r="J809" s="581"/>
      <c r="K809" s="581"/>
      <c r="L809" s="581"/>
      <c r="M809" s="581"/>
      <c r="N809" s="581"/>
      <c r="O809" s="581"/>
      <c r="P809" s="581"/>
      <c r="Q809" s="581"/>
      <c r="R809" s="581"/>
      <c r="S809" s="581"/>
      <c r="T809" s="581"/>
      <c r="U809" s="581"/>
      <c r="V809" s="581"/>
      <c r="W809" s="581"/>
      <c r="X809" s="581"/>
      <c r="Y809" s="581"/>
      <c r="Z809" s="581"/>
    </row>
    <row r="810" spans="1:26" ht="15.75" customHeight="1" x14ac:dyDescent="0.3">
      <c r="A810" s="625"/>
      <c r="B810" s="626"/>
      <c r="C810" s="625"/>
      <c r="D810" s="627"/>
      <c r="E810" s="628"/>
      <c r="F810" s="581"/>
      <c r="G810" s="581"/>
      <c r="H810" s="581"/>
      <c r="I810" s="581"/>
      <c r="J810" s="581"/>
      <c r="K810" s="581"/>
      <c r="L810" s="581"/>
      <c r="M810" s="581"/>
      <c r="N810" s="581"/>
      <c r="O810" s="581"/>
      <c r="P810" s="581"/>
      <c r="Q810" s="581"/>
      <c r="R810" s="581"/>
      <c r="S810" s="581"/>
      <c r="T810" s="581"/>
      <c r="U810" s="581"/>
      <c r="V810" s="581"/>
      <c r="W810" s="581"/>
      <c r="X810" s="581"/>
      <c r="Y810" s="581"/>
      <c r="Z810" s="581"/>
    </row>
    <row r="811" spans="1:26" ht="15.75" customHeight="1" x14ac:dyDescent="0.3">
      <c r="A811" s="625"/>
      <c r="B811" s="626"/>
      <c r="C811" s="625"/>
      <c r="D811" s="627"/>
      <c r="E811" s="628"/>
      <c r="F811" s="581"/>
      <c r="G811" s="581"/>
      <c r="H811" s="581"/>
      <c r="I811" s="581"/>
      <c r="J811" s="581"/>
      <c r="K811" s="581"/>
      <c r="L811" s="581"/>
      <c r="M811" s="581"/>
      <c r="N811" s="581"/>
      <c r="O811" s="581"/>
      <c r="P811" s="581"/>
      <c r="Q811" s="581"/>
      <c r="R811" s="581"/>
      <c r="S811" s="581"/>
      <c r="T811" s="581"/>
      <c r="U811" s="581"/>
      <c r="V811" s="581"/>
      <c r="W811" s="581"/>
      <c r="X811" s="581"/>
      <c r="Y811" s="581"/>
      <c r="Z811" s="581"/>
    </row>
    <row r="812" spans="1:26" ht="15.75" customHeight="1" x14ac:dyDescent="0.3">
      <c r="A812" s="625"/>
      <c r="B812" s="626"/>
      <c r="C812" s="625"/>
      <c r="D812" s="627"/>
      <c r="E812" s="628"/>
      <c r="F812" s="581"/>
      <c r="G812" s="581"/>
      <c r="H812" s="581"/>
      <c r="I812" s="581"/>
      <c r="J812" s="581"/>
      <c r="K812" s="581"/>
      <c r="L812" s="581"/>
      <c r="M812" s="581"/>
      <c r="N812" s="581"/>
      <c r="O812" s="581"/>
      <c r="P812" s="581"/>
      <c r="Q812" s="581"/>
      <c r="R812" s="581"/>
      <c r="S812" s="581"/>
      <c r="T812" s="581"/>
      <c r="U812" s="581"/>
      <c r="V812" s="581"/>
      <c r="W812" s="581"/>
      <c r="X812" s="581"/>
      <c r="Y812" s="581"/>
      <c r="Z812" s="581"/>
    </row>
    <row r="813" spans="1:26" ht="15.75" customHeight="1" x14ac:dyDescent="0.3">
      <c r="A813" s="625"/>
      <c r="B813" s="626"/>
      <c r="C813" s="625"/>
      <c r="D813" s="627"/>
      <c r="E813" s="628"/>
      <c r="F813" s="581"/>
      <c r="G813" s="581"/>
      <c r="H813" s="581"/>
      <c r="I813" s="581"/>
      <c r="J813" s="581"/>
      <c r="K813" s="581"/>
      <c r="L813" s="581"/>
      <c r="M813" s="581"/>
      <c r="N813" s="581"/>
      <c r="O813" s="581"/>
      <c r="P813" s="581"/>
      <c r="Q813" s="581"/>
      <c r="R813" s="581"/>
      <c r="S813" s="581"/>
      <c r="T813" s="581"/>
      <c r="U813" s="581"/>
      <c r="V813" s="581"/>
      <c r="W813" s="581"/>
      <c r="X813" s="581"/>
      <c r="Y813" s="581"/>
      <c r="Z813" s="581"/>
    </row>
    <row r="814" spans="1:26" ht="15.75" customHeight="1" x14ac:dyDescent="0.3">
      <c r="A814" s="625"/>
      <c r="B814" s="626"/>
      <c r="C814" s="625"/>
      <c r="D814" s="627"/>
      <c r="E814" s="628"/>
      <c r="F814" s="581"/>
      <c r="G814" s="581"/>
      <c r="H814" s="581"/>
      <c r="I814" s="581"/>
      <c r="J814" s="581"/>
      <c r="K814" s="581"/>
      <c r="L814" s="581"/>
      <c r="M814" s="581"/>
      <c r="N814" s="581"/>
      <c r="O814" s="581"/>
      <c r="P814" s="581"/>
      <c r="Q814" s="581"/>
      <c r="R814" s="581"/>
      <c r="S814" s="581"/>
      <c r="T814" s="581"/>
      <c r="U814" s="581"/>
      <c r="V814" s="581"/>
      <c r="W814" s="581"/>
      <c r="X814" s="581"/>
      <c r="Y814" s="581"/>
      <c r="Z814" s="581"/>
    </row>
    <row r="815" spans="1:26" ht="15.75" customHeight="1" x14ac:dyDescent="0.3">
      <c r="A815" s="625"/>
      <c r="B815" s="626"/>
      <c r="C815" s="625"/>
      <c r="D815" s="627"/>
      <c r="E815" s="628"/>
      <c r="F815" s="581"/>
      <c r="G815" s="581"/>
      <c r="H815" s="581"/>
      <c r="I815" s="581"/>
      <c r="J815" s="581"/>
      <c r="K815" s="581"/>
      <c r="L815" s="581"/>
      <c r="M815" s="581"/>
      <c r="N815" s="581"/>
      <c r="O815" s="581"/>
      <c r="P815" s="581"/>
      <c r="Q815" s="581"/>
      <c r="R815" s="581"/>
      <c r="S815" s="581"/>
      <c r="T815" s="581"/>
      <c r="U815" s="581"/>
      <c r="V815" s="581"/>
      <c r="W815" s="581"/>
      <c r="X815" s="581"/>
      <c r="Y815" s="581"/>
      <c r="Z815" s="581"/>
    </row>
    <row r="816" spans="1:26" ht="15.75" customHeight="1" x14ac:dyDescent="0.3">
      <c r="A816" s="625"/>
      <c r="B816" s="626"/>
      <c r="C816" s="625"/>
      <c r="D816" s="627"/>
      <c r="E816" s="628"/>
      <c r="F816" s="581"/>
      <c r="G816" s="581"/>
      <c r="H816" s="581"/>
      <c r="I816" s="581"/>
      <c r="J816" s="581"/>
      <c r="K816" s="581"/>
      <c r="L816" s="581"/>
      <c r="M816" s="581"/>
      <c r="N816" s="581"/>
      <c r="O816" s="581"/>
      <c r="P816" s="581"/>
      <c r="Q816" s="581"/>
      <c r="R816" s="581"/>
      <c r="S816" s="581"/>
      <c r="T816" s="581"/>
      <c r="U816" s="581"/>
      <c r="V816" s="581"/>
      <c r="W816" s="581"/>
      <c r="X816" s="581"/>
      <c r="Y816" s="581"/>
      <c r="Z816" s="581"/>
    </row>
    <row r="817" spans="1:26" ht="15.75" customHeight="1" x14ac:dyDescent="0.3">
      <c r="A817" s="625"/>
      <c r="B817" s="626"/>
      <c r="C817" s="625"/>
      <c r="D817" s="627"/>
      <c r="E817" s="628"/>
      <c r="F817" s="581"/>
      <c r="G817" s="581"/>
      <c r="H817" s="581"/>
      <c r="I817" s="581"/>
      <c r="J817" s="581"/>
      <c r="K817" s="581"/>
      <c r="L817" s="581"/>
      <c r="M817" s="581"/>
      <c r="N817" s="581"/>
      <c r="O817" s="581"/>
      <c r="P817" s="581"/>
      <c r="Q817" s="581"/>
      <c r="R817" s="581"/>
      <c r="S817" s="581"/>
      <c r="T817" s="581"/>
      <c r="U817" s="581"/>
      <c r="V817" s="581"/>
      <c r="W817" s="581"/>
      <c r="X817" s="581"/>
      <c r="Y817" s="581"/>
      <c r="Z817" s="581"/>
    </row>
    <row r="818" spans="1:26" ht="15.75" customHeight="1" x14ac:dyDescent="0.3">
      <c r="A818" s="625"/>
      <c r="B818" s="626"/>
      <c r="C818" s="625"/>
      <c r="D818" s="627"/>
      <c r="E818" s="628"/>
      <c r="F818" s="581"/>
      <c r="G818" s="581"/>
      <c r="H818" s="581"/>
      <c r="I818" s="581"/>
      <c r="J818" s="581"/>
      <c r="K818" s="581"/>
      <c r="L818" s="581"/>
      <c r="M818" s="581"/>
      <c r="N818" s="581"/>
      <c r="O818" s="581"/>
      <c r="P818" s="581"/>
      <c r="Q818" s="581"/>
      <c r="R818" s="581"/>
      <c r="S818" s="581"/>
      <c r="T818" s="581"/>
      <c r="U818" s="581"/>
      <c r="V818" s="581"/>
      <c r="W818" s="581"/>
      <c r="X818" s="581"/>
      <c r="Y818" s="581"/>
      <c r="Z818" s="581"/>
    </row>
    <row r="819" spans="1:26" ht="15.75" customHeight="1" x14ac:dyDescent="0.3">
      <c r="A819" s="625"/>
      <c r="B819" s="626"/>
      <c r="C819" s="625"/>
      <c r="D819" s="627"/>
      <c r="E819" s="628"/>
      <c r="F819" s="581"/>
      <c r="G819" s="581"/>
      <c r="H819" s="581"/>
      <c r="I819" s="581"/>
      <c r="J819" s="581"/>
      <c r="K819" s="581"/>
      <c r="L819" s="581"/>
      <c r="M819" s="581"/>
      <c r="N819" s="581"/>
      <c r="O819" s="581"/>
      <c r="P819" s="581"/>
      <c r="Q819" s="581"/>
      <c r="R819" s="581"/>
      <c r="S819" s="581"/>
      <c r="T819" s="581"/>
      <c r="U819" s="581"/>
      <c r="V819" s="581"/>
      <c r="W819" s="581"/>
      <c r="X819" s="581"/>
      <c r="Y819" s="581"/>
      <c r="Z819" s="581"/>
    </row>
    <row r="820" spans="1:26" ht="15.75" customHeight="1" x14ac:dyDescent="0.3">
      <c r="A820" s="625"/>
      <c r="B820" s="626"/>
      <c r="C820" s="625"/>
      <c r="D820" s="627"/>
      <c r="E820" s="628"/>
      <c r="F820" s="581"/>
      <c r="G820" s="581"/>
      <c r="H820" s="581"/>
      <c r="I820" s="581"/>
      <c r="J820" s="581"/>
      <c r="K820" s="581"/>
      <c r="L820" s="581"/>
      <c r="M820" s="581"/>
      <c r="N820" s="581"/>
      <c r="O820" s="581"/>
      <c r="P820" s="581"/>
      <c r="Q820" s="581"/>
      <c r="R820" s="581"/>
      <c r="S820" s="581"/>
      <c r="T820" s="581"/>
      <c r="U820" s="581"/>
      <c r="V820" s="581"/>
      <c r="W820" s="581"/>
      <c r="X820" s="581"/>
      <c r="Y820" s="581"/>
      <c r="Z820" s="581"/>
    </row>
    <row r="821" spans="1:26" ht="15.75" customHeight="1" x14ac:dyDescent="0.3">
      <c r="A821" s="625"/>
      <c r="B821" s="626"/>
      <c r="C821" s="625"/>
      <c r="D821" s="627"/>
      <c r="E821" s="628"/>
      <c r="F821" s="581"/>
      <c r="G821" s="581"/>
      <c r="H821" s="581"/>
      <c r="I821" s="581"/>
      <c r="J821" s="581"/>
      <c r="K821" s="581"/>
      <c r="L821" s="581"/>
      <c r="M821" s="581"/>
      <c r="N821" s="581"/>
      <c r="O821" s="581"/>
      <c r="P821" s="581"/>
      <c r="Q821" s="581"/>
      <c r="R821" s="581"/>
      <c r="S821" s="581"/>
      <c r="T821" s="581"/>
      <c r="U821" s="581"/>
      <c r="V821" s="581"/>
      <c r="W821" s="581"/>
      <c r="X821" s="581"/>
      <c r="Y821" s="581"/>
      <c r="Z821" s="581"/>
    </row>
    <row r="822" spans="1:26" ht="15.75" customHeight="1" x14ac:dyDescent="0.3">
      <c r="A822" s="625"/>
      <c r="B822" s="626"/>
      <c r="C822" s="625"/>
      <c r="D822" s="627"/>
      <c r="E822" s="628"/>
      <c r="F822" s="581"/>
      <c r="G822" s="581"/>
      <c r="H822" s="581"/>
      <c r="I822" s="581"/>
      <c r="J822" s="581"/>
      <c r="K822" s="581"/>
      <c r="L822" s="581"/>
      <c r="M822" s="581"/>
      <c r="N822" s="581"/>
      <c r="O822" s="581"/>
      <c r="P822" s="581"/>
      <c r="Q822" s="581"/>
      <c r="R822" s="581"/>
      <c r="S822" s="581"/>
      <c r="T822" s="581"/>
      <c r="U822" s="581"/>
      <c r="V822" s="581"/>
      <c r="W822" s="581"/>
      <c r="X822" s="581"/>
      <c r="Y822" s="581"/>
      <c r="Z822" s="581"/>
    </row>
    <row r="823" spans="1:26" ht="15.75" customHeight="1" x14ac:dyDescent="0.3">
      <c r="A823" s="625"/>
      <c r="B823" s="626"/>
      <c r="C823" s="625"/>
      <c r="D823" s="627"/>
      <c r="E823" s="628"/>
      <c r="F823" s="581"/>
      <c r="G823" s="581"/>
      <c r="H823" s="581"/>
      <c r="I823" s="581"/>
      <c r="J823" s="581"/>
      <c r="K823" s="581"/>
      <c r="L823" s="581"/>
      <c r="M823" s="581"/>
      <c r="N823" s="581"/>
      <c r="O823" s="581"/>
      <c r="P823" s="581"/>
      <c r="Q823" s="581"/>
      <c r="R823" s="581"/>
      <c r="S823" s="581"/>
      <c r="T823" s="581"/>
      <c r="U823" s="581"/>
      <c r="V823" s="581"/>
      <c r="W823" s="581"/>
      <c r="X823" s="581"/>
      <c r="Y823" s="581"/>
      <c r="Z823" s="581"/>
    </row>
    <row r="824" spans="1:26" ht="15.75" customHeight="1" x14ac:dyDescent="0.3">
      <c r="A824" s="625"/>
      <c r="B824" s="626"/>
      <c r="C824" s="625"/>
      <c r="D824" s="627"/>
      <c r="E824" s="628"/>
      <c r="F824" s="581"/>
      <c r="G824" s="581"/>
      <c r="H824" s="581"/>
      <c r="I824" s="581"/>
      <c r="J824" s="581"/>
      <c r="K824" s="581"/>
      <c r="L824" s="581"/>
      <c r="M824" s="581"/>
      <c r="N824" s="581"/>
      <c r="O824" s="581"/>
      <c r="P824" s="581"/>
      <c r="Q824" s="581"/>
      <c r="R824" s="581"/>
      <c r="S824" s="581"/>
      <c r="T824" s="581"/>
      <c r="U824" s="581"/>
      <c r="V824" s="581"/>
      <c r="W824" s="581"/>
      <c r="X824" s="581"/>
      <c r="Y824" s="581"/>
      <c r="Z824" s="581"/>
    </row>
    <row r="825" spans="1:26" ht="15.75" customHeight="1" x14ac:dyDescent="0.3">
      <c r="A825" s="625"/>
      <c r="B825" s="626"/>
      <c r="C825" s="625"/>
      <c r="D825" s="627"/>
      <c r="E825" s="628"/>
      <c r="F825" s="581"/>
      <c r="G825" s="581"/>
      <c r="H825" s="581"/>
      <c r="I825" s="581"/>
      <c r="J825" s="581"/>
      <c r="K825" s="581"/>
      <c r="L825" s="581"/>
      <c r="M825" s="581"/>
      <c r="N825" s="581"/>
      <c r="O825" s="581"/>
      <c r="P825" s="581"/>
      <c r="Q825" s="581"/>
      <c r="R825" s="581"/>
      <c r="S825" s="581"/>
      <c r="T825" s="581"/>
      <c r="U825" s="581"/>
      <c r="V825" s="581"/>
      <c r="W825" s="581"/>
      <c r="X825" s="581"/>
      <c r="Y825" s="581"/>
      <c r="Z825" s="581"/>
    </row>
    <row r="826" spans="1:26" ht="15.75" customHeight="1" x14ac:dyDescent="0.3">
      <c r="A826" s="625"/>
      <c r="B826" s="626"/>
      <c r="C826" s="625"/>
      <c r="D826" s="627"/>
      <c r="E826" s="628"/>
      <c r="F826" s="581"/>
      <c r="G826" s="581"/>
      <c r="H826" s="581"/>
      <c r="I826" s="581"/>
      <c r="J826" s="581"/>
      <c r="K826" s="581"/>
      <c r="L826" s="581"/>
      <c r="M826" s="581"/>
      <c r="N826" s="581"/>
      <c r="O826" s="581"/>
      <c r="P826" s="581"/>
      <c r="Q826" s="581"/>
      <c r="R826" s="581"/>
      <c r="S826" s="581"/>
      <c r="T826" s="581"/>
      <c r="U826" s="581"/>
      <c r="V826" s="581"/>
      <c r="W826" s="581"/>
      <c r="X826" s="581"/>
      <c r="Y826" s="581"/>
      <c r="Z826" s="581"/>
    </row>
    <row r="827" spans="1:26" ht="15.75" customHeight="1" x14ac:dyDescent="0.3">
      <c r="A827" s="625"/>
      <c r="B827" s="626"/>
      <c r="C827" s="625"/>
      <c r="D827" s="627"/>
      <c r="E827" s="628"/>
      <c r="F827" s="581"/>
      <c r="G827" s="581"/>
      <c r="H827" s="581"/>
      <c r="I827" s="581"/>
      <c r="J827" s="581"/>
      <c r="K827" s="581"/>
      <c r="L827" s="581"/>
      <c r="M827" s="581"/>
      <c r="N827" s="581"/>
      <c r="O827" s="581"/>
      <c r="P827" s="581"/>
      <c r="Q827" s="581"/>
      <c r="R827" s="581"/>
      <c r="S827" s="581"/>
      <c r="T827" s="581"/>
      <c r="U827" s="581"/>
      <c r="V827" s="581"/>
      <c r="W827" s="581"/>
      <c r="X827" s="581"/>
      <c r="Y827" s="581"/>
      <c r="Z827" s="581"/>
    </row>
    <row r="828" spans="1:26" ht="15.75" customHeight="1" x14ac:dyDescent="0.3">
      <c r="A828" s="625"/>
      <c r="B828" s="626"/>
      <c r="C828" s="625"/>
      <c r="D828" s="627"/>
      <c r="E828" s="628"/>
      <c r="F828" s="581"/>
      <c r="G828" s="581"/>
      <c r="H828" s="581"/>
      <c r="I828" s="581"/>
      <c r="J828" s="581"/>
      <c r="K828" s="581"/>
      <c r="L828" s="581"/>
      <c r="M828" s="581"/>
      <c r="N828" s="581"/>
      <c r="O828" s="581"/>
      <c r="P828" s="581"/>
      <c r="Q828" s="581"/>
      <c r="R828" s="581"/>
      <c r="S828" s="581"/>
      <c r="T828" s="581"/>
      <c r="U828" s="581"/>
      <c r="V828" s="581"/>
      <c r="W828" s="581"/>
      <c r="X828" s="581"/>
      <c r="Y828" s="581"/>
      <c r="Z828" s="581"/>
    </row>
    <row r="829" spans="1:26" ht="15.75" customHeight="1" x14ac:dyDescent="0.3">
      <c r="A829" s="625"/>
      <c r="B829" s="626"/>
      <c r="C829" s="625"/>
      <c r="D829" s="627"/>
      <c r="E829" s="628"/>
      <c r="F829" s="581"/>
      <c r="G829" s="581"/>
      <c r="H829" s="581"/>
      <c r="I829" s="581"/>
      <c r="J829" s="581"/>
      <c r="K829" s="581"/>
      <c r="L829" s="581"/>
      <c r="M829" s="581"/>
      <c r="N829" s="581"/>
      <c r="O829" s="581"/>
      <c r="P829" s="581"/>
      <c r="Q829" s="581"/>
      <c r="R829" s="581"/>
      <c r="S829" s="581"/>
      <c r="T829" s="581"/>
      <c r="U829" s="581"/>
      <c r="V829" s="581"/>
      <c r="W829" s="581"/>
      <c r="X829" s="581"/>
      <c r="Y829" s="581"/>
      <c r="Z829" s="581"/>
    </row>
    <row r="830" spans="1:26" ht="15.75" customHeight="1" x14ac:dyDescent="0.3">
      <c r="A830" s="625"/>
      <c r="B830" s="626"/>
      <c r="C830" s="625"/>
      <c r="D830" s="627"/>
      <c r="E830" s="628"/>
      <c r="F830" s="581"/>
      <c r="G830" s="581"/>
      <c r="H830" s="581"/>
      <c r="I830" s="581"/>
      <c r="J830" s="581"/>
      <c r="K830" s="581"/>
      <c r="L830" s="581"/>
      <c r="M830" s="581"/>
      <c r="N830" s="581"/>
      <c r="O830" s="581"/>
      <c r="P830" s="581"/>
      <c r="Q830" s="581"/>
      <c r="R830" s="581"/>
      <c r="S830" s="581"/>
      <c r="T830" s="581"/>
      <c r="U830" s="581"/>
      <c r="V830" s="581"/>
      <c r="W830" s="581"/>
      <c r="X830" s="581"/>
      <c r="Y830" s="581"/>
      <c r="Z830" s="581"/>
    </row>
    <row r="831" spans="1:26" ht="15.75" customHeight="1" x14ac:dyDescent="0.3">
      <c r="A831" s="625"/>
      <c r="B831" s="626"/>
      <c r="C831" s="625"/>
      <c r="D831" s="627"/>
      <c r="E831" s="628"/>
      <c r="F831" s="581"/>
      <c r="G831" s="581"/>
      <c r="H831" s="581"/>
      <c r="I831" s="581"/>
      <c r="J831" s="581"/>
      <c r="K831" s="581"/>
      <c r="L831" s="581"/>
      <c r="M831" s="581"/>
      <c r="N831" s="581"/>
      <c r="O831" s="581"/>
      <c r="P831" s="581"/>
      <c r="Q831" s="581"/>
      <c r="R831" s="581"/>
      <c r="S831" s="581"/>
      <c r="T831" s="581"/>
      <c r="U831" s="581"/>
      <c r="V831" s="581"/>
      <c r="W831" s="581"/>
      <c r="X831" s="581"/>
      <c r="Y831" s="581"/>
      <c r="Z831" s="581"/>
    </row>
    <row r="832" spans="1:26" ht="15.75" customHeight="1" x14ac:dyDescent="0.3">
      <c r="A832" s="625"/>
      <c r="B832" s="626"/>
      <c r="C832" s="625"/>
      <c r="D832" s="627"/>
      <c r="E832" s="628"/>
      <c r="F832" s="581"/>
      <c r="G832" s="581"/>
      <c r="H832" s="581"/>
      <c r="I832" s="581"/>
      <c r="J832" s="581"/>
      <c r="K832" s="581"/>
      <c r="L832" s="581"/>
      <c r="M832" s="581"/>
      <c r="N832" s="581"/>
      <c r="O832" s="581"/>
      <c r="P832" s="581"/>
      <c r="Q832" s="581"/>
      <c r="R832" s="581"/>
      <c r="S832" s="581"/>
      <c r="T832" s="581"/>
      <c r="U832" s="581"/>
      <c r="V832" s="581"/>
      <c r="W832" s="581"/>
      <c r="X832" s="581"/>
      <c r="Y832" s="581"/>
      <c r="Z832" s="581"/>
    </row>
    <row r="833" spans="1:26" ht="15.75" customHeight="1" x14ac:dyDescent="0.3">
      <c r="A833" s="625"/>
      <c r="B833" s="626"/>
      <c r="C833" s="625"/>
      <c r="D833" s="627"/>
      <c r="E833" s="628"/>
      <c r="F833" s="581"/>
      <c r="G833" s="581"/>
      <c r="H833" s="581"/>
      <c r="I833" s="581"/>
      <c r="J833" s="581"/>
      <c r="K833" s="581"/>
      <c r="L833" s="581"/>
      <c r="M833" s="581"/>
      <c r="N833" s="581"/>
      <c r="O833" s="581"/>
      <c r="P833" s="581"/>
      <c r="Q833" s="581"/>
      <c r="R833" s="581"/>
      <c r="S833" s="581"/>
      <c r="T833" s="581"/>
      <c r="U833" s="581"/>
      <c r="V833" s="581"/>
      <c r="W833" s="581"/>
      <c r="X833" s="581"/>
      <c r="Y833" s="581"/>
      <c r="Z833" s="581"/>
    </row>
    <row r="834" spans="1:26" ht="15.75" customHeight="1" x14ac:dyDescent="0.3">
      <c r="A834" s="625"/>
      <c r="B834" s="626"/>
      <c r="C834" s="625"/>
      <c r="D834" s="627"/>
      <c r="E834" s="628"/>
      <c r="F834" s="581"/>
      <c r="G834" s="581"/>
      <c r="H834" s="581"/>
      <c r="I834" s="581"/>
      <c r="J834" s="581"/>
      <c r="K834" s="581"/>
      <c r="L834" s="581"/>
      <c r="M834" s="581"/>
      <c r="N834" s="581"/>
      <c r="O834" s="581"/>
      <c r="P834" s="581"/>
      <c r="Q834" s="581"/>
      <c r="R834" s="581"/>
      <c r="S834" s="581"/>
      <c r="T834" s="581"/>
      <c r="U834" s="581"/>
      <c r="V834" s="581"/>
      <c r="W834" s="581"/>
      <c r="X834" s="581"/>
      <c r="Y834" s="581"/>
      <c r="Z834" s="581"/>
    </row>
    <row r="835" spans="1:26" ht="15.75" customHeight="1" x14ac:dyDescent="0.3">
      <c r="A835" s="625"/>
      <c r="B835" s="626"/>
      <c r="C835" s="625"/>
      <c r="D835" s="627"/>
      <c r="E835" s="628"/>
      <c r="F835" s="581"/>
      <c r="G835" s="581"/>
      <c r="H835" s="581"/>
      <c r="I835" s="581"/>
      <c r="J835" s="581"/>
      <c r="K835" s="581"/>
      <c r="L835" s="581"/>
      <c r="M835" s="581"/>
      <c r="N835" s="581"/>
      <c r="O835" s="581"/>
      <c r="P835" s="581"/>
      <c r="Q835" s="581"/>
      <c r="R835" s="581"/>
      <c r="S835" s="581"/>
      <c r="T835" s="581"/>
      <c r="U835" s="581"/>
      <c r="V835" s="581"/>
      <c r="W835" s="581"/>
      <c r="X835" s="581"/>
      <c r="Y835" s="581"/>
      <c r="Z835" s="581"/>
    </row>
    <row r="836" spans="1:26" ht="15.75" customHeight="1" x14ac:dyDescent="0.3">
      <c r="A836" s="625"/>
      <c r="B836" s="626"/>
      <c r="C836" s="625"/>
      <c r="D836" s="627"/>
      <c r="E836" s="628"/>
      <c r="F836" s="581"/>
      <c r="G836" s="581"/>
      <c r="H836" s="581"/>
      <c r="I836" s="581"/>
      <c r="J836" s="581"/>
      <c r="K836" s="581"/>
      <c r="L836" s="581"/>
      <c r="M836" s="581"/>
      <c r="N836" s="581"/>
      <c r="O836" s="581"/>
      <c r="P836" s="581"/>
      <c r="Q836" s="581"/>
      <c r="R836" s="581"/>
      <c r="S836" s="581"/>
      <c r="T836" s="581"/>
      <c r="U836" s="581"/>
      <c r="V836" s="581"/>
      <c r="W836" s="581"/>
      <c r="X836" s="581"/>
      <c r="Y836" s="581"/>
      <c r="Z836" s="581"/>
    </row>
    <row r="837" spans="1:26" ht="15.75" customHeight="1" x14ac:dyDescent="0.3">
      <c r="A837" s="625"/>
      <c r="B837" s="626"/>
      <c r="C837" s="625"/>
      <c r="D837" s="627"/>
      <c r="E837" s="628"/>
      <c r="F837" s="581"/>
      <c r="G837" s="581"/>
      <c r="H837" s="581"/>
      <c r="I837" s="581"/>
      <c r="J837" s="581"/>
      <c r="K837" s="581"/>
      <c r="L837" s="581"/>
      <c r="M837" s="581"/>
      <c r="N837" s="581"/>
      <c r="O837" s="581"/>
      <c r="P837" s="581"/>
      <c r="Q837" s="581"/>
      <c r="R837" s="581"/>
      <c r="S837" s="581"/>
      <c r="T837" s="581"/>
      <c r="U837" s="581"/>
      <c r="V837" s="581"/>
      <c r="W837" s="581"/>
      <c r="X837" s="581"/>
      <c r="Y837" s="581"/>
      <c r="Z837" s="581"/>
    </row>
    <row r="838" spans="1:26" ht="15.75" customHeight="1" x14ac:dyDescent="0.3">
      <c r="A838" s="625"/>
      <c r="B838" s="626"/>
      <c r="C838" s="625"/>
      <c r="D838" s="627"/>
      <c r="E838" s="628"/>
      <c r="F838" s="581"/>
      <c r="G838" s="581"/>
      <c r="H838" s="581"/>
      <c r="I838" s="581"/>
      <c r="J838" s="581"/>
      <c r="K838" s="581"/>
      <c r="L838" s="581"/>
      <c r="M838" s="581"/>
      <c r="N838" s="581"/>
      <c r="O838" s="581"/>
      <c r="P838" s="581"/>
      <c r="Q838" s="581"/>
      <c r="R838" s="581"/>
      <c r="S838" s="581"/>
      <c r="T838" s="581"/>
      <c r="U838" s="581"/>
      <c r="V838" s="581"/>
      <c r="W838" s="581"/>
      <c r="X838" s="581"/>
      <c r="Y838" s="581"/>
      <c r="Z838" s="581"/>
    </row>
    <row r="839" spans="1:26" ht="15.75" customHeight="1" x14ac:dyDescent="0.3">
      <c r="A839" s="625"/>
      <c r="B839" s="626"/>
      <c r="C839" s="625"/>
      <c r="D839" s="627"/>
      <c r="E839" s="628"/>
      <c r="F839" s="581"/>
      <c r="G839" s="581"/>
      <c r="H839" s="581"/>
      <c r="I839" s="581"/>
      <c r="J839" s="581"/>
      <c r="K839" s="581"/>
      <c r="L839" s="581"/>
      <c r="M839" s="581"/>
      <c r="N839" s="581"/>
      <c r="O839" s="581"/>
      <c r="P839" s="581"/>
      <c r="Q839" s="581"/>
      <c r="R839" s="581"/>
      <c r="S839" s="581"/>
      <c r="T839" s="581"/>
      <c r="U839" s="581"/>
      <c r="V839" s="581"/>
      <c r="W839" s="581"/>
      <c r="X839" s="581"/>
      <c r="Y839" s="581"/>
      <c r="Z839" s="581"/>
    </row>
    <row r="840" spans="1:26" ht="15.75" customHeight="1" x14ac:dyDescent="0.3">
      <c r="A840" s="625"/>
      <c r="B840" s="626"/>
      <c r="C840" s="625"/>
      <c r="D840" s="627"/>
      <c r="E840" s="628"/>
      <c r="F840" s="581"/>
      <c r="G840" s="581"/>
      <c r="H840" s="581"/>
      <c r="I840" s="581"/>
      <c r="J840" s="581"/>
      <c r="K840" s="581"/>
      <c r="L840" s="581"/>
      <c r="M840" s="581"/>
      <c r="N840" s="581"/>
      <c r="O840" s="581"/>
      <c r="P840" s="581"/>
      <c r="Q840" s="581"/>
      <c r="R840" s="581"/>
      <c r="S840" s="581"/>
      <c r="T840" s="581"/>
      <c r="U840" s="581"/>
      <c r="V840" s="581"/>
      <c r="W840" s="581"/>
      <c r="X840" s="581"/>
      <c r="Y840" s="581"/>
      <c r="Z840" s="581"/>
    </row>
    <row r="841" spans="1:26" ht="15.75" customHeight="1" x14ac:dyDescent="0.3">
      <c r="A841" s="625"/>
      <c r="B841" s="626"/>
      <c r="C841" s="625"/>
      <c r="D841" s="627"/>
      <c r="E841" s="628"/>
      <c r="F841" s="581"/>
      <c r="G841" s="581"/>
      <c r="H841" s="581"/>
      <c r="I841" s="581"/>
      <c r="J841" s="581"/>
      <c r="K841" s="581"/>
      <c r="L841" s="581"/>
      <c r="M841" s="581"/>
      <c r="N841" s="581"/>
      <c r="O841" s="581"/>
      <c r="P841" s="581"/>
      <c r="Q841" s="581"/>
      <c r="R841" s="581"/>
      <c r="S841" s="581"/>
      <c r="T841" s="581"/>
      <c r="U841" s="581"/>
      <c r="V841" s="581"/>
      <c r="W841" s="581"/>
      <c r="X841" s="581"/>
      <c r="Y841" s="581"/>
      <c r="Z841" s="581"/>
    </row>
    <row r="842" spans="1:26" ht="15.75" customHeight="1" x14ac:dyDescent="0.3">
      <c r="A842" s="625"/>
      <c r="B842" s="626"/>
      <c r="C842" s="625"/>
      <c r="D842" s="627"/>
      <c r="E842" s="628"/>
      <c r="F842" s="581"/>
      <c r="G842" s="581"/>
      <c r="H842" s="581"/>
      <c r="I842" s="581"/>
      <c r="J842" s="581"/>
      <c r="K842" s="581"/>
      <c r="L842" s="581"/>
      <c r="M842" s="581"/>
      <c r="N842" s="581"/>
      <c r="O842" s="581"/>
      <c r="P842" s="581"/>
      <c r="Q842" s="581"/>
      <c r="R842" s="581"/>
      <c r="S842" s="581"/>
      <c r="T842" s="581"/>
      <c r="U842" s="581"/>
      <c r="V842" s="581"/>
      <c r="W842" s="581"/>
      <c r="X842" s="581"/>
      <c r="Y842" s="581"/>
      <c r="Z842" s="581"/>
    </row>
    <row r="843" spans="1:26" ht="15.75" customHeight="1" x14ac:dyDescent="0.3">
      <c r="A843" s="625"/>
      <c r="B843" s="626"/>
      <c r="C843" s="625"/>
      <c r="D843" s="627"/>
      <c r="E843" s="628"/>
      <c r="F843" s="581"/>
      <c r="G843" s="581"/>
      <c r="H843" s="581"/>
      <c r="I843" s="581"/>
      <c r="J843" s="581"/>
      <c r="K843" s="581"/>
      <c r="L843" s="581"/>
      <c r="M843" s="581"/>
      <c r="N843" s="581"/>
      <c r="O843" s="581"/>
      <c r="P843" s="581"/>
      <c r="Q843" s="581"/>
      <c r="R843" s="581"/>
      <c r="S843" s="581"/>
      <c r="T843" s="581"/>
      <c r="U843" s="581"/>
      <c r="V843" s="581"/>
      <c r="W843" s="581"/>
      <c r="X843" s="581"/>
      <c r="Y843" s="581"/>
      <c r="Z843" s="581"/>
    </row>
    <row r="844" spans="1:26" ht="15.75" customHeight="1" x14ac:dyDescent="0.3">
      <c r="A844" s="625"/>
      <c r="B844" s="626"/>
      <c r="C844" s="625"/>
      <c r="D844" s="627"/>
      <c r="E844" s="628"/>
      <c r="F844" s="581"/>
      <c r="G844" s="581"/>
      <c r="H844" s="581"/>
      <c r="I844" s="581"/>
      <c r="J844" s="581"/>
      <c r="K844" s="581"/>
      <c r="L844" s="581"/>
      <c r="M844" s="581"/>
      <c r="N844" s="581"/>
      <c r="O844" s="581"/>
      <c r="P844" s="581"/>
      <c r="Q844" s="581"/>
      <c r="R844" s="581"/>
      <c r="S844" s="581"/>
      <c r="T844" s="581"/>
      <c r="U844" s="581"/>
      <c r="V844" s="581"/>
      <c r="W844" s="581"/>
      <c r="X844" s="581"/>
      <c r="Y844" s="581"/>
      <c r="Z844" s="581"/>
    </row>
    <row r="845" spans="1:26" ht="15.75" customHeight="1" x14ac:dyDescent="0.3">
      <c r="A845" s="625"/>
      <c r="B845" s="626"/>
      <c r="C845" s="625"/>
      <c r="D845" s="627"/>
      <c r="E845" s="628"/>
      <c r="F845" s="581"/>
      <c r="G845" s="581"/>
      <c r="H845" s="581"/>
      <c r="I845" s="581"/>
      <c r="J845" s="581"/>
      <c r="K845" s="581"/>
      <c r="L845" s="581"/>
      <c r="M845" s="581"/>
      <c r="N845" s="581"/>
      <c r="O845" s="581"/>
      <c r="P845" s="581"/>
      <c r="Q845" s="581"/>
      <c r="R845" s="581"/>
      <c r="S845" s="581"/>
      <c r="T845" s="581"/>
      <c r="U845" s="581"/>
      <c r="V845" s="581"/>
      <c r="W845" s="581"/>
      <c r="X845" s="581"/>
      <c r="Y845" s="581"/>
      <c r="Z845" s="581"/>
    </row>
    <row r="846" spans="1:26" ht="15.75" customHeight="1" x14ac:dyDescent="0.3">
      <c r="A846" s="625"/>
      <c r="B846" s="626"/>
      <c r="C846" s="625"/>
      <c r="D846" s="627"/>
      <c r="E846" s="628"/>
      <c r="F846" s="581"/>
      <c r="G846" s="581"/>
      <c r="H846" s="581"/>
      <c r="I846" s="581"/>
      <c r="J846" s="581"/>
      <c r="K846" s="581"/>
      <c r="L846" s="581"/>
      <c r="M846" s="581"/>
      <c r="N846" s="581"/>
      <c r="O846" s="581"/>
      <c r="P846" s="581"/>
      <c r="Q846" s="581"/>
      <c r="R846" s="581"/>
      <c r="S846" s="581"/>
      <c r="T846" s="581"/>
      <c r="U846" s="581"/>
      <c r="V846" s="581"/>
      <c r="W846" s="581"/>
      <c r="X846" s="581"/>
      <c r="Y846" s="581"/>
      <c r="Z846" s="581"/>
    </row>
    <row r="847" spans="1:26" ht="15.75" customHeight="1" x14ac:dyDescent="0.3">
      <c r="A847" s="625"/>
      <c r="B847" s="626"/>
      <c r="C847" s="625"/>
      <c r="D847" s="627"/>
      <c r="E847" s="628"/>
      <c r="F847" s="581"/>
      <c r="G847" s="581"/>
      <c r="H847" s="581"/>
      <c r="I847" s="581"/>
      <c r="J847" s="581"/>
      <c r="K847" s="581"/>
      <c r="L847" s="581"/>
      <c r="M847" s="581"/>
      <c r="N847" s="581"/>
      <c r="O847" s="581"/>
      <c r="P847" s="581"/>
      <c r="Q847" s="581"/>
      <c r="R847" s="581"/>
      <c r="S847" s="581"/>
      <c r="T847" s="581"/>
      <c r="U847" s="581"/>
      <c r="V847" s="581"/>
      <c r="W847" s="581"/>
      <c r="X847" s="581"/>
      <c r="Y847" s="581"/>
      <c r="Z847" s="581"/>
    </row>
    <row r="848" spans="1:26" ht="15.75" customHeight="1" x14ac:dyDescent="0.3">
      <c r="A848" s="625"/>
      <c r="B848" s="626"/>
      <c r="C848" s="625"/>
      <c r="D848" s="627"/>
      <c r="E848" s="628"/>
      <c r="F848" s="581"/>
      <c r="G848" s="581"/>
      <c r="H848" s="581"/>
      <c r="I848" s="581"/>
      <c r="J848" s="581"/>
      <c r="K848" s="581"/>
      <c r="L848" s="581"/>
      <c r="M848" s="581"/>
      <c r="N848" s="581"/>
      <c r="O848" s="581"/>
      <c r="P848" s="581"/>
      <c r="Q848" s="581"/>
      <c r="R848" s="581"/>
      <c r="S848" s="581"/>
      <c r="T848" s="581"/>
      <c r="U848" s="581"/>
      <c r="V848" s="581"/>
      <c r="W848" s="581"/>
      <c r="X848" s="581"/>
      <c r="Y848" s="581"/>
      <c r="Z848" s="581"/>
    </row>
    <row r="849" spans="1:26" ht="15.75" customHeight="1" x14ac:dyDescent="0.3">
      <c r="A849" s="625"/>
      <c r="B849" s="626"/>
      <c r="C849" s="625"/>
      <c r="D849" s="627"/>
      <c r="E849" s="628"/>
      <c r="F849" s="581"/>
      <c r="G849" s="581"/>
      <c r="H849" s="581"/>
      <c r="I849" s="581"/>
      <c r="J849" s="581"/>
      <c r="K849" s="581"/>
      <c r="L849" s="581"/>
      <c r="M849" s="581"/>
      <c r="N849" s="581"/>
      <c r="O849" s="581"/>
      <c r="P849" s="581"/>
      <c r="Q849" s="581"/>
      <c r="R849" s="581"/>
      <c r="S849" s="581"/>
      <c r="T849" s="581"/>
      <c r="U849" s="581"/>
      <c r="V849" s="581"/>
      <c r="W849" s="581"/>
      <c r="X849" s="581"/>
      <c r="Y849" s="581"/>
      <c r="Z849" s="581"/>
    </row>
    <row r="850" spans="1:26" ht="15.75" customHeight="1" x14ac:dyDescent="0.3">
      <c r="A850" s="625"/>
      <c r="B850" s="626"/>
      <c r="C850" s="625"/>
      <c r="D850" s="627"/>
      <c r="E850" s="628"/>
      <c r="F850" s="581"/>
      <c r="G850" s="581"/>
      <c r="H850" s="581"/>
      <c r="I850" s="581"/>
      <c r="J850" s="581"/>
      <c r="K850" s="581"/>
      <c r="L850" s="581"/>
      <c r="M850" s="581"/>
      <c r="N850" s="581"/>
      <c r="O850" s="581"/>
      <c r="P850" s="581"/>
      <c r="Q850" s="581"/>
      <c r="R850" s="581"/>
      <c r="S850" s="581"/>
      <c r="T850" s="581"/>
      <c r="U850" s="581"/>
      <c r="V850" s="581"/>
      <c r="W850" s="581"/>
      <c r="X850" s="581"/>
      <c r="Y850" s="581"/>
      <c r="Z850" s="581"/>
    </row>
    <row r="851" spans="1:26" ht="15.75" customHeight="1" x14ac:dyDescent="0.3">
      <c r="A851" s="625"/>
      <c r="B851" s="626"/>
      <c r="C851" s="625"/>
      <c r="D851" s="627"/>
      <c r="E851" s="628"/>
      <c r="F851" s="581"/>
      <c r="G851" s="581"/>
      <c r="H851" s="581"/>
      <c r="I851" s="581"/>
      <c r="J851" s="581"/>
      <c r="K851" s="581"/>
      <c r="L851" s="581"/>
      <c r="M851" s="581"/>
      <c r="N851" s="581"/>
      <c r="O851" s="581"/>
      <c r="P851" s="581"/>
      <c r="Q851" s="581"/>
      <c r="R851" s="581"/>
      <c r="S851" s="581"/>
      <c r="T851" s="581"/>
      <c r="U851" s="581"/>
      <c r="V851" s="581"/>
      <c r="W851" s="581"/>
      <c r="X851" s="581"/>
      <c r="Y851" s="581"/>
      <c r="Z851" s="581"/>
    </row>
    <row r="852" spans="1:26" ht="15.75" customHeight="1" x14ac:dyDescent="0.3">
      <c r="A852" s="625"/>
      <c r="B852" s="626"/>
      <c r="C852" s="625"/>
      <c r="D852" s="627"/>
      <c r="E852" s="628"/>
      <c r="F852" s="581"/>
      <c r="G852" s="581"/>
      <c r="H852" s="581"/>
      <c r="I852" s="581"/>
      <c r="J852" s="581"/>
      <c r="K852" s="581"/>
      <c r="L852" s="581"/>
      <c r="M852" s="581"/>
      <c r="N852" s="581"/>
      <c r="O852" s="581"/>
      <c r="P852" s="581"/>
      <c r="Q852" s="581"/>
      <c r="R852" s="581"/>
      <c r="S852" s="581"/>
      <c r="T852" s="581"/>
      <c r="U852" s="581"/>
      <c r="V852" s="581"/>
      <c r="W852" s="581"/>
      <c r="X852" s="581"/>
      <c r="Y852" s="581"/>
      <c r="Z852" s="581"/>
    </row>
    <row r="853" spans="1:26" ht="15.75" customHeight="1" x14ac:dyDescent="0.3">
      <c r="A853" s="625"/>
      <c r="B853" s="626"/>
      <c r="C853" s="625"/>
      <c r="D853" s="627"/>
      <c r="E853" s="628"/>
      <c r="F853" s="581"/>
      <c r="G853" s="581"/>
      <c r="H853" s="581"/>
      <c r="I853" s="581"/>
      <c r="J853" s="581"/>
      <c r="K853" s="581"/>
      <c r="L853" s="581"/>
      <c r="M853" s="581"/>
      <c r="N853" s="581"/>
      <c r="O853" s="581"/>
      <c r="P853" s="581"/>
      <c r="Q853" s="581"/>
      <c r="R853" s="581"/>
      <c r="S853" s="581"/>
      <c r="T853" s="581"/>
      <c r="U853" s="581"/>
      <c r="V853" s="581"/>
      <c r="W853" s="581"/>
      <c r="X853" s="581"/>
      <c r="Y853" s="581"/>
      <c r="Z853" s="581"/>
    </row>
    <row r="854" spans="1:26" ht="15.75" customHeight="1" x14ac:dyDescent="0.3">
      <c r="A854" s="625"/>
      <c r="B854" s="626"/>
      <c r="C854" s="625"/>
      <c r="D854" s="627"/>
      <c r="E854" s="628"/>
      <c r="F854" s="581"/>
      <c r="G854" s="581"/>
      <c r="H854" s="581"/>
      <c r="I854" s="581"/>
      <c r="J854" s="581"/>
      <c r="K854" s="581"/>
      <c r="L854" s="581"/>
      <c r="M854" s="581"/>
      <c r="N854" s="581"/>
      <c r="O854" s="581"/>
      <c r="P854" s="581"/>
      <c r="Q854" s="581"/>
      <c r="R854" s="581"/>
      <c r="S854" s="581"/>
      <c r="T854" s="581"/>
      <c r="U854" s="581"/>
      <c r="V854" s="581"/>
      <c r="W854" s="581"/>
      <c r="X854" s="581"/>
      <c r="Y854" s="581"/>
      <c r="Z854" s="581"/>
    </row>
    <row r="855" spans="1:26" ht="15.75" customHeight="1" x14ac:dyDescent="0.3">
      <c r="A855" s="625"/>
      <c r="B855" s="626"/>
      <c r="C855" s="625"/>
      <c r="D855" s="627"/>
      <c r="E855" s="628"/>
      <c r="F855" s="581"/>
      <c r="G855" s="581"/>
      <c r="H855" s="581"/>
      <c r="I855" s="581"/>
      <c r="J855" s="581"/>
      <c r="K855" s="581"/>
      <c r="L855" s="581"/>
      <c r="M855" s="581"/>
      <c r="N855" s="581"/>
      <c r="O855" s="581"/>
      <c r="P855" s="581"/>
      <c r="Q855" s="581"/>
      <c r="R855" s="581"/>
      <c r="S855" s="581"/>
      <c r="T855" s="581"/>
      <c r="U855" s="581"/>
      <c r="V855" s="581"/>
      <c r="W855" s="581"/>
      <c r="X855" s="581"/>
      <c r="Y855" s="581"/>
      <c r="Z855" s="581"/>
    </row>
    <row r="856" spans="1:26" ht="15.75" customHeight="1" x14ac:dyDescent="0.3">
      <c r="A856" s="625"/>
      <c r="B856" s="626"/>
      <c r="C856" s="625"/>
      <c r="D856" s="627"/>
      <c r="E856" s="628"/>
      <c r="F856" s="581"/>
      <c r="G856" s="581"/>
      <c r="H856" s="581"/>
      <c r="I856" s="581"/>
      <c r="J856" s="581"/>
      <c r="K856" s="581"/>
      <c r="L856" s="581"/>
      <c r="M856" s="581"/>
      <c r="N856" s="581"/>
      <c r="O856" s="581"/>
      <c r="P856" s="581"/>
      <c r="Q856" s="581"/>
      <c r="R856" s="581"/>
      <c r="S856" s="581"/>
      <c r="T856" s="581"/>
      <c r="U856" s="581"/>
      <c r="V856" s="581"/>
      <c r="W856" s="581"/>
      <c r="X856" s="581"/>
      <c r="Y856" s="581"/>
      <c r="Z856" s="581"/>
    </row>
    <row r="857" spans="1:26" ht="15.75" customHeight="1" x14ac:dyDescent="0.3">
      <c r="A857" s="625"/>
      <c r="B857" s="626"/>
      <c r="C857" s="625"/>
      <c r="D857" s="627"/>
      <c r="E857" s="628"/>
      <c r="F857" s="581"/>
      <c r="G857" s="581"/>
      <c r="H857" s="581"/>
      <c r="I857" s="581"/>
      <c r="J857" s="581"/>
      <c r="K857" s="581"/>
      <c r="L857" s="581"/>
      <c r="M857" s="581"/>
      <c r="N857" s="581"/>
      <c r="O857" s="581"/>
      <c r="P857" s="581"/>
      <c r="Q857" s="581"/>
      <c r="R857" s="581"/>
      <c r="S857" s="581"/>
      <c r="T857" s="581"/>
      <c r="U857" s="581"/>
      <c r="V857" s="581"/>
      <c r="W857" s="581"/>
      <c r="X857" s="581"/>
      <c r="Y857" s="581"/>
      <c r="Z857" s="581"/>
    </row>
    <row r="858" spans="1:26" ht="15.75" customHeight="1" x14ac:dyDescent="0.3">
      <c r="A858" s="625"/>
      <c r="B858" s="626"/>
      <c r="C858" s="625"/>
      <c r="D858" s="627"/>
      <c r="E858" s="628"/>
      <c r="F858" s="581"/>
      <c r="G858" s="581"/>
      <c r="H858" s="581"/>
      <c r="I858" s="581"/>
      <c r="J858" s="581"/>
      <c r="K858" s="581"/>
      <c r="L858" s="581"/>
      <c r="M858" s="581"/>
      <c r="N858" s="581"/>
      <c r="O858" s="581"/>
      <c r="P858" s="581"/>
      <c r="Q858" s="581"/>
      <c r="R858" s="581"/>
      <c r="S858" s="581"/>
      <c r="T858" s="581"/>
      <c r="U858" s="581"/>
      <c r="V858" s="581"/>
      <c r="W858" s="581"/>
      <c r="X858" s="581"/>
      <c r="Y858" s="581"/>
      <c r="Z858" s="581"/>
    </row>
    <row r="859" spans="1:26" ht="15.75" customHeight="1" x14ac:dyDescent="0.3">
      <c r="A859" s="625"/>
      <c r="B859" s="626"/>
      <c r="C859" s="625"/>
      <c r="D859" s="627"/>
      <c r="E859" s="628"/>
      <c r="F859" s="581"/>
      <c r="G859" s="581"/>
      <c r="H859" s="581"/>
      <c r="I859" s="581"/>
      <c r="J859" s="581"/>
      <c r="K859" s="581"/>
      <c r="L859" s="581"/>
      <c r="M859" s="581"/>
      <c r="N859" s="581"/>
      <c r="O859" s="581"/>
      <c r="P859" s="581"/>
      <c r="Q859" s="581"/>
      <c r="R859" s="581"/>
      <c r="S859" s="581"/>
      <c r="T859" s="581"/>
      <c r="U859" s="581"/>
      <c r="V859" s="581"/>
      <c r="W859" s="581"/>
      <c r="X859" s="581"/>
      <c r="Y859" s="581"/>
      <c r="Z859" s="581"/>
    </row>
    <row r="860" spans="1:26" ht="15.75" customHeight="1" x14ac:dyDescent="0.3">
      <c r="A860" s="625"/>
      <c r="B860" s="626"/>
      <c r="C860" s="625"/>
      <c r="D860" s="627"/>
      <c r="E860" s="628"/>
      <c r="F860" s="581"/>
      <c r="G860" s="581"/>
      <c r="H860" s="581"/>
      <c r="I860" s="581"/>
      <c r="J860" s="581"/>
      <c r="K860" s="581"/>
      <c r="L860" s="581"/>
      <c r="M860" s="581"/>
      <c r="N860" s="581"/>
      <c r="O860" s="581"/>
      <c r="P860" s="581"/>
      <c r="Q860" s="581"/>
      <c r="R860" s="581"/>
      <c r="S860" s="581"/>
      <c r="T860" s="581"/>
      <c r="U860" s="581"/>
      <c r="V860" s="581"/>
      <c r="W860" s="581"/>
      <c r="X860" s="581"/>
      <c r="Y860" s="581"/>
      <c r="Z860" s="581"/>
    </row>
    <row r="861" spans="1:26" ht="15.75" customHeight="1" x14ac:dyDescent="0.3">
      <c r="A861" s="625"/>
      <c r="B861" s="626"/>
      <c r="C861" s="625"/>
      <c r="D861" s="627"/>
      <c r="E861" s="628"/>
      <c r="F861" s="581"/>
      <c r="G861" s="581"/>
      <c r="H861" s="581"/>
      <c r="I861" s="581"/>
      <c r="J861" s="581"/>
      <c r="K861" s="581"/>
      <c r="L861" s="581"/>
      <c r="M861" s="581"/>
      <c r="N861" s="581"/>
      <c r="O861" s="581"/>
      <c r="P861" s="581"/>
      <c r="Q861" s="581"/>
      <c r="R861" s="581"/>
      <c r="S861" s="581"/>
      <c r="T861" s="581"/>
      <c r="U861" s="581"/>
      <c r="V861" s="581"/>
      <c r="W861" s="581"/>
      <c r="X861" s="581"/>
      <c r="Y861" s="581"/>
      <c r="Z861" s="581"/>
    </row>
    <row r="862" spans="1:26" ht="15.75" customHeight="1" x14ac:dyDescent="0.3">
      <c r="A862" s="625"/>
      <c r="B862" s="626"/>
      <c r="C862" s="625"/>
      <c r="D862" s="627"/>
      <c r="E862" s="628"/>
      <c r="F862" s="581"/>
      <c r="G862" s="581"/>
      <c r="H862" s="581"/>
      <c r="I862" s="581"/>
      <c r="J862" s="581"/>
      <c r="K862" s="581"/>
      <c r="L862" s="581"/>
      <c r="M862" s="581"/>
      <c r="N862" s="581"/>
      <c r="O862" s="581"/>
      <c r="P862" s="581"/>
      <c r="Q862" s="581"/>
      <c r="R862" s="581"/>
      <c r="S862" s="581"/>
      <c r="T862" s="581"/>
      <c r="U862" s="581"/>
      <c r="V862" s="581"/>
      <c r="W862" s="581"/>
      <c r="X862" s="581"/>
      <c r="Y862" s="581"/>
      <c r="Z862" s="581"/>
    </row>
    <row r="863" spans="1:26" ht="15.75" customHeight="1" x14ac:dyDescent="0.3">
      <c r="A863" s="625"/>
      <c r="B863" s="626"/>
      <c r="C863" s="625"/>
      <c r="D863" s="627"/>
      <c r="E863" s="628"/>
      <c r="F863" s="581"/>
      <c r="G863" s="581"/>
      <c r="H863" s="581"/>
      <c r="I863" s="581"/>
      <c r="J863" s="581"/>
      <c r="K863" s="581"/>
      <c r="L863" s="581"/>
      <c r="M863" s="581"/>
      <c r="N863" s="581"/>
      <c r="O863" s="581"/>
      <c r="P863" s="581"/>
      <c r="Q863" s="581"/>
      <c r="R863" s="581"/>
      <c r="S863" s="581"/>
      <c r="T863" s="581"/>
      <c r="U863" s="581"/>
      <c r="V863" s="581"/>
      <c r="W863" s="581"/>
      <c r="X863" s="581"/>
      <c r="Y863" s="581"/>
      <c r="Z863" s="581"/>
    </row>
    <row r="864" spans="1:26" ht="15.75" customHeight="1" x14ac:dyDescent="0.3">
      <c r="A864" s="625"/>
      <c r="B864" s="626"/>
      <c r="C864" s="625"/>
      <c r="D864" s="627"/>
      <c r="E864" s="628"/>
      <c r="F864" s="581"/>
      <c r="G864" s="581"/>
      <c r="H864" s="581"/>
      <c r="I864" s="581"/>
      <c r="J864" s="581"/>
      <c r="K864" s="581"/>
      <c r="L864" s="581"/>
      <c r="M864" s="581"/>
      <c r="N864" s="581"/>
      <c r="O864" s="581"/>
      <c r="P864" s="581"/>
      <c r="Q864" s="581"/>
      <c r="R864" s="581"/>
      <c r="S864" s="581"/>
      <c r="T864" s="581"/>
      <c r="U864" s="581"/>
      <c r="V864" s="581"/>
      <c r="W864" s="581"/>
      <c r="X864" s="581"/>
      <c r="Y864" s="581"/>
      <c r="Z864" s="581"/>
    </row>
    <row r="865" spans="1:26" ht="15.75" customHeight="1" x14ac:dyDescent="0.3">
      <c r="A865" s="625"/>
      <c r="B865" s="626"/>
      <c r="C865" s="625"/>
      <c r="D865" s="627"/>
      <c r="E865" s="628"/>
      <c r="F865" s="581"/>
      <c r="G865" s="581"/>
      <c r="H865" s="581"/>
      <c r="I865" s="581"/>
      <c r="J865" s="581"/>
      <c r="K865" s="581"/>
      <c r="L865" s="581"/>
      <c r="M865" s="581"/>
      <c r="N865" s="581"/>
      <c r="O865" s="581"/>
      <c r="P865" s="581"/>
      <c r="Q865" s="581"/>
      <c r="R865" s="581"/>
      <c r="S865" s="581"/>
      <c r="T865" s="581"/>
      <c r="U865" s="581"/>
      <c r="V865" s="581"/>
      <c r="W865" s="581"/>
      <c r="X865" s="581"/>
      <c r="Y865" s="581"/>
      <c r="Z865" s="581"/>
    </row>
    <row r="866" spans="1:26" ht="15.75" customHeight="1" x14ac:dyDescent="0.3">
      <c r="A866" s="625"/>
      <c r="B866" s="626"/>
      <c r="C866" s="625"/>
      <c r="D866" s="627"/>
      <c r="E866" s="628"/>
      <c r="F866" s="581"/>
      <c r="G866" s="581"/>
      <c r="H866" s="581"/>
      <c r="I866" s="581"/>
      <c r="J866" s="581"/>
      <c r="K866" s="581"/>
      <c r="L866" s="581"/>
      <c r="M866" s="581"/>
      <c r="N866" s="581"/>
      <c r="O866" s="581"/>
      <c r="P866" s="581"/>
      <c r="Q866" s="581"/>
      <c r="R866" s="581"/>
      <c r="S866" s="581"/>
      <c r="T866" s="581"/>
      <c r="U866" s="581"/>
      <c r="V866" s="581"/>
      <c r="W866" s="581"/>
      <c r="X866" s="581"/>
      <c r="Y866" s="581"/>
      <c r="Z866" s="581"/>
    </row>
    <row r="867" spans="1:26" ht="15.75" customHeight="1" x14ac:dyDescent="0.3">
      <c r="A867" s="625"/>
      <c r="B867" s="626"/>
      <c r="C867" s="625"/>
      <c r="D867" s="627"/>
      <c r="E867" s="628"/>
      <c r="F867" s="581"/>
      <c r="G867" s="581"/>
      <c r="H867" s="581"/>
      <c r="I867" s="581"/>
      <c r="J867" s="581"/>
      <c r="K867" s="581"/>
      <c r="L867" s="581"/>
      <c r="M867" s="581"/>
      <c r="N867" s="581"/>
      <c r="O867" s="581"/>
      <c r="P867" s="581"/>
      <c r="Q867" s="581"/>
      <c r="R867" s="581"/>
      <c r="S867" s="581"/>
      <c r="T867" s="581"/>
      <c r="U867" s="581"/>
      <c r="V867" s="581"/>
      <c r="W867" s="581"/>
      <c r="X867" s="581"/>
      <c r="Y867" s="581"/>
      <c r="Z867" s="581"/>
    </row>
    <row r="868" spans="1:26" ht="15.75" customHeight="1" x14ac:dyDescent="0.3">
      <c r="A868" s="625"/>
      <c r="B868" s="626"/>
      <c r="C868" s="625"/>
      <c r="D868" s="627"/>
      <c r="E868" s="628"/>
      <c r="F868" s="581"/>
      <c r="G868" s="581"/>
      <c r="H868" s="581"/>
      <c r="I868" s="581"/>
      <c r="J868" s="581"/>
      <c r="K868" s="581"/>
      <c r="L868" s="581"/>
      <c r="M868" s="581"/>
      <c r="N868" s="581"/>
      <c r="O868" s="581"/>
      <c r="P868" s="581"/>
      <c r="Q868" s="581"/>
      <c r="R868" s="581"/>
      <c r="S868" s="581"/>
      <c r="T868" s="581"/>
      <c r="U868" s="581"/>
      <c r="V868" s="581"/>
      <c r="W868" s="581"/>
      <c r="X868" s="581"/>
      <c r="Y868" s="581"/>
      <c r="Z868" s="581"/>
    </row>
    <row r="869" spans="1:26" ht="15.75" customHeight="1" x14ac:dyDescent="0.3">
      <c r="A869" s="625"/>
      <c r="B869" s="626"/>
      <c r="C869" s="625"/>
      <c r="D869" s="627"/>
      <c r="E869" s="628"/>
      <c r="F869" s="581"/>
      <c r="G869" s="581"/>
      <c r="H869" s="581"/>
      <c r="I869" s="581"/>
      <c r="J869" s="581"/>
      <c r="K869" s="581"/>
      <c r="L869" s="581"/>
      <c r="M869" s="581"/>
      <c r="N869" s="581"/>
      <c r="O869" s="581"/>
      <c r="P869" s="581"/>
      <c r="Q869" s="581"/>
      <c r="R869" s="581"/>
      <c r="S869" s="581"/>
      <c r="T869" s="581"/>
      <c r="U869" s="581"/>
      <c r="V869" s="581"/>
      <c r="W869" s="581"/>
      <c r="X869" s="581"/>
      <c r="Y869" s="581"/>
      <c r="Z869" s="581"/>
    </row>
    <row r="870" spans="1:26" ht="15.75" customHeight="1" x14ac:dyDescent="0.3">
      <c r="A870" s="625"/>
      <c r="B870" s="626"/>
      <c r="C870" s="625"/>
      <c r="D870" s="627"/>
      <c r="E870" s="628"/>
      <c r="F870" s="581"/>
      <c r="G870" s="581"/>
      <c r="H870" s="581"/>
      <c r="I870" s="581"/>
      <c r="J870" s="581"/>
      <c r="K870" s="581"/>
      <c r="L870" s="581"/>
      <c r="M870" s="581"/>
      <c r="N870" s="581"/>
      <c r="O870" s="581"/>
      <c r="P870" s="581"/>
      <c r="Q870" s="581"/>
      <c r="R870" s="581"/>
      <c r="S870" s="581"/>
      <c r="T870" s="581"/>
      <c r="U870" s="581"/>
      <c r="V870" s="581"/>
      <c r="W870" s="581"/>
      <c r="X870" s="581"/>
      <c r="Y870" s="581"/>
      <c r="Z870" s="581"/>
    </row>
    <row r="871" spans="1:26" ht="15.75" customHeight="1" x14ac:dyDescent="0.3">
      <c r="A871" s="625"/>
      <c r="B871" s="626"/>
      <c r="C871" s="625"/>
      <c r="D871" s="627"/>
      <c r="E871" s="628"/>
      <c r="F871" s="581"/>
      <c r="G871" s="581"/>
      <c r="H871" s="581"/>
      <c r="I871" s="581"/>
      <c r="J871" s="581"/>
      <c r="K871" s="581"/>
      <c r="L871" s="581"/>
      <c r="M871" s="581"/>
      <c r="N871" s="581"/>
      <c r="O871" s="581"/>
      <c r="P871" s="581"/>
      <c r="Q871" s="581"/>
      <c r="R871" s="581"/>
      <c r="S871" s="581"/>
      <c r="T871" s="581"/>
      <c r="U871" s="581"/>
      <c r="V871" s="581"/>
      <c r="W871" s="581"/>
      <c r="X871" s="581"/>
      <c r="Y871" s="581"/>
      <c r="Z871" s="581"/>
    </row>
    <row r="872" spans="1:26" ht="15.75" customHeight="1" x14ac:dyDescent="0.3">
      <c r="A872" s="625"/>
      <c r="B872" s="626"/>
      <c r="C872" s="625"/>
      <c r="D872" s="627"/>
      <c r="E872" s="628"/>
      <c r="F872" s="581"/>
      <c r="G872" s="581"/>
      <c r="H872" s="581"/>
      <c r="I872" s="581"/>
      <c r="J872" s="581"/>
      <c r="K872" s="581"/>
      <c r="L872" s="581"/>
      <c r="M872" s="581"/>
      <c r="N872" s="581"/>
      <c r="O872" s="581"/>
      <c r="P872" s="581"/>
      <c r="Q872" s="581"/>
      <c r="R872" s="581"/>
      <c r="S872" s="581"/>
      <c r="T872" s="581"/>
      <c r="U872" s="581"/>
      <c r="V872" s="581"/>
      <c r="W872" s="581"/>
      <c r="X872" s="581"/>
      <c r="Y872" s="581"/>
      <c r="Z872" s="581"/>
    </row>
    <row r="873" spans="1:26" ht="15.75" customHeight="1" x14ac:dyDescent="0.3">
      <c r="A873" s="625"/>
      <c r="B873" s="626"/>
      <c r="C873" s="625"/>
      <c r="D873" s="627"/>
      <c r="E873" s="628"/>
      <c r="F873" s="581"/>
      <c r="G873" s="581"/>
      <c r="H873" s="581"/>
      <c r="I873" s="581"/>
      <c r="J873" s="581"/>
      <c r="K873" s="581"/>
      <c r="L873" s="581"/>
      <c r="M873" s="581"/>
      <c r="N873" s="581"/>
      <c r="O873" s="581"/>
      <c r="P873" s="581"/>
      <c r="Q873" s="581"/>
      <c r="R873" s="581"/>
      <c r="S873" s="581"/>
      <c r="T873" s="581"/>
      <c r="U873" s="581"/>
      <c r="V873" s="581"/>
      <c r="W873" s="581"/>
      <c r="X873" s="581"/>
      <c r="Y873" s="581"/>
      <c r="Z873" s="581"/>
    </row>
    <row r="874" spans="1:26" ht="15.75" customHeight="1" x14ac:dyDescent="0.3">
      <c r="A874" s="625"/>
      <c r="B874" s="626"/>
      <c r="C874" s="625"/>
      <c r="D874" s="627"/>
      <c r="E874" s="628"/>
      <c r="F874" s="581"/>
      <c r="G874" s="581"/>
      <c r="H874" s="581"/>
      <c r="I874" s="581"/>
      <c r="J874" s="581"/>
      <c r="K874" s="581"/>
      <c r="L874" s="581"/>
      <c r="M874" s="581"/>
      <c r="N874" s="581"/>
      <c r="O874" s="581"/>
      <c r="P874" s="581"/>
      <c r="Q874" s="581"/>
      <c r="R874" s="581"/>
      <c r="S874" s="581"/>
      <c r="T874" s="581"/>
      <c r="U874" s="581"/>
      <c r="V874" s="581"/>
      <c r="W874" s="581"/>
      <c r="X874" s="581"/>
      <c r="Y874" s="581"/>
      <c r="Z874" s="581"/>
    </row>
    <row r="875" spans="1:26" ht="15.75" customHeight="1" x14ac:dyDescent="0.3">
      <c r="A875" s="625"/>
      <c r="B875" s="626"/>
      <c r="C875" s="625"/>
      <c r="D875" s="627"/>
      <c r="E875" s="628"/>
      <c r="F875" s="581"/>
      <c r="G875" s="581"/>
      <c r="H875" s="581"/>
      <c r="I875" s="581"/>
      <c r="J875" s="581"/>
      <c r="K875" s="581"/>
      <c r="L875" s="581"/>
      <c r="M875" s="581"/>
      <c r="N875" s="581"/>
      <c r="O875" s="581"/>
      <c r="P875" s="581"/>
      <c r="Q875" s="581"/>
      <c r="R875" s="581"/>
      <c r="S875" s="581"/>
      <c r="T875" s="581"/>
      <c r="U875" s="581"/>
      <c r="V875" s="581"/>
      <c r="W875" s="581"/>
      <c r="X875" s="581"/>
      <c r="Y875" s="581"/>
      <c r="Z875" s="581"/>
    </row>
    <row r="876" spans="1:26" ht="15.75" customHeight="1" x14ac:dyDescent="0.3">
      <c r="A876" s="625"/>
      <c r="B876" s="626"/>
      <c r="C876" s="625"/>
      <c r="D876" s="627"/>
      <c r="E876" s="628"/>
      <c r="F876" s="581"/>
      <c r="G876" s="581"/>
      <c r="H876" s="581"/>
      <c r="I876" s="581"/>
      <c r="J876" s="581"/>
      <c r="K876" s="581"/>
      <c r="L876" s="581"/>
      <c r="M876" s="581"/>
      <c r="N876" s="581"/>
      <c r="O876" s="581"/>
      <c r="P876" s="581"/>
      <c r="Q876" s="581"/>
      <c r="R876" s="581"/>
      <c r="S876" s="581"/>
      <c r="T876" s="581"/>
      <c r="U876" s="581"/>
      <c r="V876" s="581"/>
      <c r="W876" s="581"/>
      <c r="X876" s="581"/>
      <c r="Y876" s="581"/>
      <c r="Z876" s="581"/>
    </row>
    <row r="877" spans="1:26" ht="15.75" customHeight="1" x14ac:dyDescent="0.3">
      <c r="A877" s="625"/>
      <c r="B877" s="626"/>
      <c r="C877" s="625"/>
      <c r="D877" s="627"/>
      <c r="E877" s="628"/>
      <c r="F877" s="581"/>
      <c r="G877" s="581"/>
      <c r="H877" s="581"/>
      <c r="I877" s="581"/>
      <c r="J877" s="581"/>
      <c r="K877" s="581"/>
      <c r="L877" s="581"/>
      <c r="M877" s="581"/>
      <c r="N877" s="581"/>
      <c r="O877" s="581"/>
      <c r="P877" s="581"/>
      <c r="Q877" s="581"/>
      <c r="R877" s="581"/>
      <c r="S877" s="581"/>
      <c r="T877" s="581"/>
      <c r="U877" s="581"/>
      <c r="V877" s="581"/>
      <c r="W877" s="581"/>
      <c r="X877" s="581"/>
      <c r="Y877" s="581"/>
      <c r="Z877" s="581"/>
    </row>
    <row r="878" spans="1:26" ht="15.75" customHeight="1" x14ac:dyDescent="0.3">
      <c r="A878" s="625"/>
      <c r="B878" s="626"/>
      <c r="C878" s="625"/>
      <c r="D878" s="627"/>
      <c r="E878" s="628"/>
      <c r="F878" s="581"/>
      <c r="G878" s="581"/>
      <c r="H878" s="581"/>
      <c r="I878" s="581"/>
      <c r="J878" s="581"/>
      <c r="K878" s="581"/>
      <c r="L878" s="581"/>
      <c r="M878" s="581"/>
      <c r="N878" s="581"/>
      <c r="O878" s="581"/>
      <c r="P878" s="581"/>
      <c r="Q878" s="581"/>
      <c r="R878" s="581"/>
      <c r="S878" s="581"/>
      <c r="T878" s="581"/>
      <c r="U878" s="581"/>
      <c r="V878" s="581"/>
      <c r="W878" s="581"/>
      <c r="X878" s="581"/>
      <c r="Y878" s="581"/>
      <c r="Z878" s="581"/>
    </row>
    <row r="879" spans="1:26" ht="15.75" customHeight="1" x14ac:dyDescent="0.3">
      <c r="A879" s="625"/>
      <c r="B879" s="626"/>
      <c r="C879" s="625"/>
      <c r="D879" s="627"/>
      <c r="E879" s="628"/>
      <c r="F879" s="581"/>
      <c r="G879" s="581"/>
      <c r="H879" s="581"/>
      <c r="I879" s="581"/>
      <c r="J879" s="581"/>
      <c r="K879" s="581"/>
      <c r="L879" s="581"/>
      <c r="M879" s="581"/>
      <c r="N879" s="581"/>
      <c r="O879" s="581"/>
      <c r="P879" s="581"/>
      <c r="Q879" s="581"/>
      <c r="R879" s="581"/>
      <c r="S879" s="581"/>
      <c r="T879" s="581"/>
      <c r="U879" s="581"/>
      <c r="V879" s="581"/>
      <c r="W879" s="581"/>
      <c r="X879" s="581"/>
      <c r="Y879" s="581"/>
      <c r="Z879" s="581"/>
    </row>
    <row r="880" spans="1:26" ht="15.75" customHeight="1" x14ac:dyDescent="0.3">
      <c r="A880" s="625"/>
      <c r="B880" s="626"/>
      <c r="C880" s="625"/>
      <c r="D880" s="627"/>
      <c r="E880" s="628"/>
      <c r="F880" s="581"/>
      <c r="G880" s="581"/>
      <c r="H880" s="581"/>
      <c r="I880" s="581"/>
      <c r="J880" s="581"/>
      <c r="K880" s="581"/>
      <c r="L880" s="581"/>
      <c r="M880" s="581"/>
      <c r="N880" s="581"/>
      <c r="O880" s="581"/>
      <c r="P880" s="581"/>
      <c r="Q880" s="581"/>
      <c r="R880" s="581"/>
      <c r="S880" s="581"/>
      <c r="T880" s="581"/>
      <c r="U880" s="581"/>
      <c r="V880" s="581"/>
      <c r="W880" s="581"/>
      <c r="X880" s="581"/>
      <c r="Y880" s="581"/>
      <c r="Z880" s="581"/>
    </row>
    <row r="881" spans="1:26" ht="15.75" customHeight="1" x14ac:dyDescent="0.3">
      <c r="A881" s="625"/>
      <c r="B881" s="626"/>
      <c r="C881" s="625"/>
      <c r="D881" s="627"/>
      <c r="E881" s="628"/>
      <c r="F881" s="581"/>
      <c r="G881" s="581"/>
      <c r="H881" s="581"/>
      <c r="I881" s="581"/>
      <c r="J881" s="581"/>
      <c r="K881" s="581"/>
      <c r="L881" s="581"/>
      <c r="M881" s="581"/>
      <c r="N881" s="581"/>
      <c r="O881" s="581"/>
      <c r="P881" s="581"/>
      <c r="Q881" s="581"/>
      <c r="R881" s="581"/>
      <c r="S881" s="581"/>
      <c r="T881" s="581"/>
      <c r="U881" s="581"/>
      <c r="V881" s="581"/>
      <c r="W881" s="581"/>
      <c r="X881" s="581"/>
      <c r="Y881" s="581"/>
      <c r="Z881" s="581"/>
    </row>
    <row r="882" spans="1:26" ht="15.75" customHeight="1" x14ac:dyDescent="0.3">
      <c r="A882" s="625"/>
      <c r="B882" s="626"/>
      <c r="C882" s="625"/>
      <c r="D882" s="627"/>
      <c r="E882" s="628"/>
      <c r="F882" s="581"/>
      <c r="G882" s="581"/>
      <c r="H882" s="581"/>
      <c r="I882" s="581"/>
      <c r="J882" s="581"/>
      <c r="K882" s="581"/>
      <c r="L882" s="581"/>
      <c r="M882" s="581"/>
      <c r="N882" s="581"/>
      <c r="O882" s="581"/>
      <c r="P882" s="581"/>
      <c r="Q882" s="581"/>
      <c r="R882" s="581"/>
      <c r="S882" s="581"/>
      <c r="T882" s="581"/>
      <c r="U882" s="581"/>
      <c r="V882" s="581"/>
      <c r="W882" s="581"/>
      <c r="X882" s="581"/>
      <c r="Y882" s="581"/>
      <c r="Z882" s="581"/>
    </row>
    <row r="883" spans="1:26" ht="15.75" customHeight="1" x14ac:dyDescent="0.3">
      <c r="A883" s="625"/>
      <c r="B883" s="626"/>
      <c r="C883" s="625"/>
      <c r="D883" s="627"/>
      <c r="E883" s="628"/>
      <c r="F883" s="581"/>
      <c r="G883" s="581"/>
      <c r="H883" s="581"/>
      <c r="I883" s="581"/>
      <c r="J883" s="581"/>
      <c r="K883" s="581"/>
      <c r="L883" s="581"/>
      <c r="M883" s="581"/>
      <c r="N883" s="581"/>
      <c r="O883" s="581"/>
      <c r="P883" s="581"/>
      <c r="Q883" s="581"/>
      <c r="R883" s="581"/>
      <c r="S883" s="581"/>
      <c r="T883" s="581"/>
      <c r="U883" s="581"/>
      <c r="V883" s="581"/>
      <c r="W883" s="581"/>
      <c r="X883" s="581"/>
      <c r="Y883" s="581"/>
      <c r="Z883" s="581"/>
    </row>
    <row r="884" spans="1:26" ht="15.75" customHeight="1" x14ac:dyDescent="0.3">
      <c r="A884" s="625"/>
      <c r="B884" s="626"/>
      <c r="C884" s="625"/>
      <c r="D884" s="627"/>
      <c r="E884" s="628"/>
      <c r="F884" s="581"/>
      <c r="G884" s="581"/>
      <c r="H884" s="581"/>
      <c r="I884" s="581"/>
      <c r="J884" s="581"/>
      <c r="K884" s="581"/>
      <c r="L884" s="581"/>
      <c r="M884" s="581"/>
      <c r="N884" s="581"/>
      <c r="O884" s="581"/>
      <c r="P884" s="581"/>
      <c r="Q884" s="581"/>
      <c r="R884" s="581"/>
      <c r="S884" s="581"/>
      <c r="T884" s="581"/>
      <c r="U884" s="581"/>
      <c r="V884" s="581"/>
      <c r="W884" s="581"/>
      <c r="X884" s="581"/>
      <c r="Y884" s="581"/>
      <c r="Z884" s="581"/>
    </row>
    <row r="885" spans="1:26" ht="15.75" customHeight="1" x14ac:dyDescent="0.3">
      <c r="A885" s="625"/>
      <c r="B885" s="626"/>
      <c r="C885" s="625"/>
      <c r="D885" s="627"/>
      <c r="E885" s="628"/>
      <c r="F885" s="581"/>
      <c r="G885" s="581"/>
      <c r="H885" s="581"/>
      <c r="I885" s="581"/>
      <c r="J885" s="581"/>
      <c r="K885" s="581"/>
      <c r="L885" s="581"/>
      <c r="M885" s="581"/>
      <c r="N885" s="581"/>
      <c r="O885" s="581"/>
      <c r="P885" s="581"/>
      <c r="Q885" s="581"/>
      <c r="R885" s="581"/>
      <c r="S885" s="581"/>
      <c r="T885" s="581"/>
      <c r="U885" s="581"/>
      <c r="V885" s="581"/>
      <c r="W885" s="581"/>
      <c r="X885" s="581"/>
      <c r="Y885" s="581"/>
      <c r="Z885" s="581"/>
    </row>
    <row r="886" spans="1:26" ht="15.75" customHeight="1" x14ac:dyDescent="0.3">
      <c r="A886" s="625"/>
      <c r="B886" s="626"/>
      <c r="C886" s="625"/>
      <c r="D886" s="627"/>
      <c r="E886" s="628"/>
      <c r="F886" s="581"/>
      <c r="G886" s="581"/>
      <c r="H886" s="581"/>
      <c r="I886" s="581"/>
      <c r="J886" s="581"/>
      <c r="K886" s="581"/>
      <c r="L886" s="581"/>
      <c r="M886" s="581"/>
      <c r="N886" s="581"/>
      <c r="O886" s="581"/>
      <c r="P886" s="581"/>
      <c r="Q886" s="581"/>
      <c r="R886" s="581"/>
      <c r="S886" s="581"/>
      <c r="T886" s="581"/>
      <c r="U886" s="581"/>
      <c r="V886" s="581"/>
      <c r="W886" s="581"/>
      <c r="X886" s="581"/>
      <c r="Y886" s="581"/>
      <c r="Z886" s="581"/>
    </row>
    <row r="887" spans="1:26" ht="15.75" customHeight="1" x14ac:dyDescent="0.3">
      <c r="A887" s="625"/>
      <c r="B887" s="626"/>
      <c r="C887" s="625"/>
      <c r="D887" s="627"/>
      <c r="E887" s="628"/>
      <c r="F887" s="581"/>
      <c r="G887" s="581"/>
      <c r="H887" s="581"/>
      <c r="I887" s="581"/>
      <c r="J887" s="581"/>
      <c r="K887" s="581"/>
      <c r="L887" s="581"/>
      <c r="M887" s="581"/>
      <c r="N887" s="581"/>
      <c r="O887" s="581"/>
      <c r="P887" s="581"/>
      <c r="Q887" s="581"/>
      <c r="R887" s="581"/>
      <c r="S887" s="581"/>
      <c r="T887" s="581"/>
      <c r="U887" s="581"/>
      <c r="V887" s="581"/>
      <c r="W887" s="581"/>
      <c r="X887" s="581"/>
      <c r="Y887" s="581"/>
      <c r="Z887" s="581"/>
    </row>
    <row r="888" spans="1:26" ht="15.75" customHeight="1" x14ac:dyDescent="0.3">
      <c r="A888" s="625"/>
      <c r="B888" s="626"/>
      <c r="C888" s="625"/>
      <c r="D888" s="627"/>
      <c r="E888" s="628"/>
      <c r="F888" s="581"/>
      <c r="G888" s="581"/>
      <c r="H888" s="581"/>
      <c r="I888" s="581"/>
      <c r="J888" s="581"/>
      <c r="K888" s="581"/>
      <c r="L888" s="581"/>
      <c r="M888" s="581"/>
      <c r="N888" s="581"/>
      <c r="O888" s="581"/>
      <c r="P888" s="581"/>
      <c r="Q888" s="581"/>
      <c r="R888" s="581"/>
      <c r="S888" s="581"/>
      <c r="T888" s="581"/>
      <c r="U888" s="581"/>
      <c r="V888" s="581"/>
      <c r="W888" s="581"/>
      <c r="X888" s="581"/>
      <c r="Y888" s="581"/>
      <c r="Z888" s="581"/>
    </row>
    <row r="889" spans="1:26" ht="15.75" customHeight="1" x14ac:dyDescent="0.3">
      <c r="A889" s="625"/>
      <c r="B889" s="626"/>
      <c r="C889" s="625"/>
      <c r="D889" s="627"/>
      <c r="E889" s="628"/>
      <c r="F889" s="581"/>
      <c r="G889" s="581"/>
      <c r="H889" s="581"/>
      <c r="I889" s="581"/>
      <c r="J889" s="581"/>
      <c r="K889" s="581"/>
      <c r="L889" s="581"/>
      <c r="M889" s="581"/>
      <c r="N889" s="581"/>
      <c r="O889" s="581"/>
      <c r="P889" s="581"/>
      <c r="Q889" s="581"/>
      <c r="R889" s="581"/>
      <c r="S889" s="581"/>
      <c r="T889" s="581"/>
      <c r="U889" s="581"/>
      <c r="V889" s="581"/>
      <c r="W889" s="581"/>
      <c r="X889" s="581"/>
      <c r="Y889" s="581"/>
      <c r="Z889" s="581"/>
    </row>
    <row r="890" spans="1:26" ht="15.75" customHeight="1" x14ac:dyDescent="0.3">
      <c r="A890" s="625"/>
      <c r="B890" s="626"/>
      <c r="C890" s="625"/>
      <c r="D890" s="627"/>
      <c r="E890" s="628"/>
      <c r="F890" s="581"/>
      <c r="G890" s="581"/>
      <c r="H890" s="581"/>
      <c r="I890" s="581"/>
      <c r="J890" s="581"/>
      <c r="K890" s="581"/>
      <c r="L890" s="581"/>
      <c r="M890" s="581"/>
      <c r="N890" s="581"/>
      <c r="O890" s="581"/>
      <c r="P890" s="581"/>
      <c r="Q890" s="581"/>
      <c r="R890" s="581"/>
      <c r="S890" s="581"/>
      <c r="T890" s="581"/>
      <c r="U890" s="581"/>
      <c r="V890" s="581"/>
      <c r="W890" s="581"/>
      <c r="X890" s="581"/>
      <c r="Y890" s="581"/>
      <c r="Z890" s="581"/>
    </row>
    <row r="891" spans="1:26" ht="15.75" customHeight="1" x14ac:dyDescent="0.3">
      <c r="A891" s="625"/>
      <c r="B891" s="626"/>
      <c r="C891" s="625"/>
      <c r="D891" s="627"/>
      <c r="E891" s="628"/>
      <c r="F891" s="581"/>
      <c r="G891" s="581"/>
      <c r="H891" s="581"/>
      <c r="I891" s="581"/>
      <c r="J891" s="581"/>
      <c r="K891" s="581"/>
      <c r="L891" s="581"/>
      <c r="M891" s="581"/>
      <c r="N891" s="581"/>
      <c r="O891" s="581"/>
      <c r="P891" s="581"/>
      <c r="Q891" s="581"/>
      <c r="R891" s="581"/>
      <c r="S891" s="581"/>
      <c r="T891" s="581"/>
      <c r="U891" s="581"/>
      <c r="V891" s="581"/>
      <c r="W891" s="581"/>
      <c r="X891" s="581"/>
      <c r="Y891" s="581"/>
      <c r="Z891" s="581"/>
    </row>
    <row r="892" spans="1:26" ht="15.75" customHeight="1" x14ac:dyDescent="0.3">
      <c r="A892" s="625"/>
      <c r="B892" s="626"/>
      <c r="C892" s="625"/>
      <c r="D892" s="627"/>
      <c r="E892" s="628"/>
      <c r="F892" s="581"/>
      <c r="G892" s="581"/>
      <c r="H892" s="581"/>
      <c r="I892" s="581"/>
      <c r="J892" s="581"/>
      <c r="K892" s="581"/>
      <c r="L892" s="581"/>
      <c r="M892" s="581"/>
      <c r="N892" s="581"/>
      <c r="O892" s="581"/>
      <c r="P892" s="581"/>
      <c r="Q892" s="581"/>
      <c r="R892" s="581"/>
      <c r="S892" s="581"/>
      <c r="T892" s="581"/>
      <c r="U892" s="581"/>
      <c r="V892" s="581"/>
      <c r="W892" s="581"/>
      <c r="X892" s="581"/>
      <c r="Y892" s="581"/>
      <c r="Z892" s="581"/>
    </row>
    <row r="893" spans="1:26" ht="15.75" customHeight="1" x14ac:dyDescent="0.3">
      <c r="A893" s="625"/>
      <c r="B893" s="626"/>
      <c r="C893" s="625"/>
      <c r="D893" s="627"/>
      <c r="E893" s="628"/>
      <c r="F893" s="581"/>
      <c r="G893" s="581"/>
      <c r="H893" s="581"/>
      <c r="I893" s="581"/>
      <c r="J893" s="581"/>
      <c r="K893" s="581"/>
      <c r="L893" s="581"/>
      <c r="M893" s="581"/>
      <c r="N893" s="581"/>
      <c r="O893" s="581"/>
      <c r="P893" s="581"/>
      <c r="Q893" s="581"/>
      <c r="R893" s="581"/>
      <c r="S893" s="581"/>
      <c r="T893" s="581"/>
      <c r="U893" s="581"/>
      <c r="V893" s="581"/>
      <c r="W893" s="581"/>
      <c r="X893" s="581"/>
      <c r="Y893" s="581"/>
      <c r="Z893" s="581"/>
    </row>
    <row r="894" spans="1:26" ht="15.75" customHeight="1" x14ac:dyDescent="0.3">
      <c r="A894" s="625"/>
      <c r="B894" s="626"/>
      <c r="C894" s="625"/>
      <c r="D894" s="627"/>
      <c r="E894" s="628"/>
      <c r="F894" s="581"/>
      <c r="G894" s="581"/>
      <c r="H894" s="581"/>
      <c r="I894" s="581"/>
      <c r="J894" s="581"/>
      <c r="K894" s="581"/>
      <c r="L894" s="581"/>
      <c r="M894" s="581"/>
      <c r="N894" s="581"/>
      <c r="O894" s="581"/>
      <c r="P894" s="581"/>
      <c r="Q894" s="581"/>
      <c r="R894" s="581"/>
      <c r="S894" s="581"/>
      <c r="T894" s="581"/>
      <c r="U894" s="581"/>
      <c r="V894" s="581"/>
      <c r="W894" s="581"/>
      <c r="X894" s="581"/>
      <c r="Y894" s="581"/>
      <c r="Z894" s="581"/>
    </row>
    <row r="895" spans="1:26" ht="15.75" customHeight="1" x14ac:dyDescent="0.3">
      <c r="A895" s="625"/>
      <c r="B895" s="626"/>
      <c r="C895" s="625"/>
      <c r="D895" s="627"/>
      <c r="E895" s="628"/>
      <c r="F895" s="581"/>
      <c r="G895" s="581"/>
      <c r="H895" s="581"/>
      <c r="I895" s="581"/>
      <c r="J895" s="581"/>
      <c r="K895" s="581"/>
      <c r="L895" s="581"/>
      <c r="M895" s="581"/>
      <c r="N895" s="581"/>
      <c r="O895" s="581"/>
      <c r="P895" s="581"/>
      <c r="Q895" s="581"/>
      <c r="R895" s="581"/>
      <c r="S895" s="581"/>
      <c r="T895" s="581"/>
      <c r="U895" s="581"/>
      <c r="V895" s="581"/>
      <c r="W895" s="581"/>
      <c r="X895" s="581"/>
      <c r="Y895" s="581"/>
      <c r="Z895" s="581"/>
    </row>
    <row r="896" spans="1:26" ht="15.75" customHeight="1" x14ac:dyDescent="0.3">
      <c r="A896" s="625"/>
      <c r="B896" s="626"/>
      <c r="C896" s="625"/>
      <c r="D896" s="627"/>
      <c r="E896" s="628"/>
      <c r="F896" s="581"/>
      <c r="G896" s="581"/>
      <c r="H896" s="581"/>
      <c r="I896" s="581"/>
      <c r="J896" s="581"/>
      <c r="K896" s="581"/>
      <c r="L896" s="581"/>
      <c r="M896" s="581"/>
      <c r="N896" s="581"/>
      <c r="O896" s="581"/>
      <c r="P896" s="581"/>
      <c r="Q896" s="581"/>
      <c r="R896" s="581"/>
      <c r="S896" s="581"/>
      <c r="T896" s="581"/>
      <c r="U896" s="581"/>
      <c r="V896" s="581"/>
      <c r="W896" s="581"/>
      <c r="X896" s="581"/>
      <c r="Y896" s="581"/>
      <c r="Z896" s="581"/>
    </row>
    <row r="897" spans="1:26" ht="15.75" customHeight="1" x14ac:dyDescent="0.3">
      <c r="A897" s="625"/>
      <c r="B897" s="626"/>
      <c r="C897" s="625"/>
      <c r="D897" s="627"/>
      <c r="E897" s="628"/>
      <c r="F897" s="581"/>
      <c r="G897" s="581"/>
      <c r="H897" s="581"/>
      <c r="I897" s="581"/>
      <c r="J897" s="581"/>
      <c r="K897" s="581"/>
      <c r="L897" s="581"/>
      <c r="M897" s="581"/>
      <c r="N897" s="581"/>
      <c r="O897" s="581"/>
      <c r="P897" s="581"/>
      <c r="Q897" s="581"/>
      <c r="R897" s="581"/>
      <c r="S897" s="581"/>
      <c r="T897" s="581"/>
      <c r="U897" s="581"/>
      <c r="V897" s="581"/>
      <c r="W897" s="581"/>
      <c r="X897" s="581"/>
      <c r="Y897" s="581"/>
      <c r="Z897" s="581"/>
    </row>
    <row r="898" spans="1:26" ht="15.75" customHeight="1" x14ac:dyDescent="0.3">
      <c r="A898" s="625"/>
      <c r="B898" s="626"/>
      <c r="C898" s="625"/>
      <c r="D898" s="627"/>
      <c r="E898" s="628"/>
      <c r="F898" s="581"/>
      <c r="G898" s="581"/>
      <c r="H898" s="581"/>
      <c r="I898" s="581"/>
      <c r="J898" s="581"/>
      <c r="K898" s="581"/>
      <c r="L898" s="581"/>
      <c r="M898" s="581"/>
      <c r="N898" s="581"/>
      <c r="O898" s="581"/>
      <c r="P898" s="581"/>
      <c r="Q898" s="581"/>
      <c r="R898" s="581"/>
      <c r="S898" s="581"/>
      <c r="T898" s="581"/>
      <c r="U898" s="581"/>
      <c r="V898" s="581"/>
      <c r="W898" s="581"/>
      <c r="X898" s="581"/>
      <c r="Y898" s="581"/>
      <c r="Z898" s="581"/>
    </row>
    <row r="899" spans="1:26" ht="15.75" customHeight="1" x14ac:dyDescent="0.3">
      <c r="A899" s="625"/>
      <c r="B899" s="626"/>
      <c r="C899" s="625"/>
      <c r="D899" s="627"/>
      <c r="E899" s="628"/>
      <c r="F899" s="581"/>
      <c r="G899" s="581"/>
      <c r="H899" s="581"/>
      <c r="I899" s="581"/>
      <c r="J899" s="581"/>
      <c r="K899" s="581"/>
      <c r="L899" s="581"/>
      <c r="M899" s="581"/>
      <c r="N899" s="581"/>
      <c r="O899" s="581"/>
      <c r="P899" s="581"/>
      <c r="Q899" s="581"/>
      <c r="R899" s="581"/>
      <c r="S899" s="581"/>
      <c r="T899" s="581"/>
      <c r="U899" s="581"/>
      <c r="V899" s="581"/>
      <c r="W899" s="581"/>
      <c r="X899" s="581"/>
      <c r="Y899" s="581"/>
      <c r="Z899" s="581"/>
    </row>
    <row r="900" spans="1:26" ht="15.75" customHeight="1" x14ac:dyDescent="0.3">
      <c r="A900" s="625"/>
      <c r="B900" s="626"/>
      <c r="C900" s="625"/>
      <c r="D900" s="627"/>
      <c r="E900" s="628"/>
      <c r="F900" s="581"/>
      <c r="G900" s="581"/>
      <c r="H900" s="581"/>
      <c r="I900" s="581"/>
      <c r="J900" s="581"/>
      <c r="K900" s="581"/>
      <c r="L900" s="581"/>
      <c r="M900" s="581"/>
      <c r="N900" s="581"/>
      <c r="O900" s="581"/>
      <c r="P900" s="581"/>
      <c r="Q900" s="581"/>
      <c r="R900" s="581"/>
      <c r="S900" s="581"/>
      <c r="T900" s="581"/>
      <c r="U900" s="581"/>
      <c r="V900" s="581"/>
      <c r="W900" s="581"/>
      <c r="X900" s="581"/>
      <c r="Y900" s="581"/>
      <c r="Z900" s="581"/>
    </row>
    <row r="901" spans="1:26" ht="15.75" customHeight="1" x14ac:dyDescent="0.3">
      <c r="A901" s="625"/>
      <c r="B901" s="626"/>
      <c r="C901" s="625"/>
      <c r="D901" s="627"/>
      <c r="E901" s="628"/>
      <c r="F901" s="581"/>
      <c r="G901" s="581"/>
      <c r="H901" s="581"/>
      <c r="I901" s="581"/>
      <c r="J901" s="581"/>
      <c r="K901" s="581"/>
      <c r="L901" s="581"/>
      <c r="M901" s="581"/>
      <c r="N901" s="581"/>
      <c r="O901" s="581"/>
      <c r="P901" s="581"/>
      <c r="Q901" s="581"/>
      <c r="R901" s="581"/>
      <c r="S901" s="581"/>
      <c r="T901" s="581"/>
      <c r="U901" s="581"/>
      <c r="V901" s="581"/>
      <c r="W901" s="581"/>
      <c r="X901" s="581"/>
      <c r="Y901" s="581"/>
      <c r="Z901" s="581"/>
    </row>
    <row r="902" spans="1:26" ht="15.75" customHeight="1" x14ac:dyDescent="0.3">
      <c r="A902" s="625"/>
      <c r="B902" s="626"/>
      <c r="C902" s="625"/>
      <c r="D902" s="627"/>
      <c r="E902" s="628"/>
      <c r="F902" s="581"/>
      <c r="G902" s="581"/>
      <c r="H902" s="581"/>
      <c r="I902" s="581"/>
      <c r="J902" s="581"/>
      <c r="K902" s="581"/>
      <c r="L902" s="581"/>
      <c r="M902" s="581"/>
      <c r="N902" s="581"/>
      <c r="O902" s="581"/>
      <c r="P902" s="581"/>
      <c r="Q902" s="581"/>
      <c r="R902" s="581"/>
      <c r="S902" s="581"/>
      <c r="T902" s="581"/>
      <c r="U902" s="581"/>
      <c r="V902" s="581"/>
      <c r="W902" s="581"/>
      <c r="X902" s="581"/>
      <c r="Y902" s="581"/>
      <c r="Z902" s="581"/>
    </row>
    <row r="903" spans="1:26" ht="15.75" customHeight="1" x14ac:dyDescent="0.3">
      <c r="A903" s="625"/>
      <c r="B903" s="626"/>
      <c r="C903" s="625"/>
      <c r="D903" s="627"/>
      <c r="E903" s="628"/>
      <c r="F903" s="581"/>
      <c r="G903" s="581"/>
      <c r="H903" s="581"/>
      <c r="I903" s="581"/>
      <c r="J903" s="581"/>
      <c r="K903" s="581"/>
      <c r="L903" s="581"/>
      <c r="M903" s="581"/>
      <c r="N903" s="581"/>
      <c r="O903" s="581"/>
      <c r="P903" s="581"/>
      <c r="Q903" s="581"/>
      <c r="R903" s="581"/>
      <c r="S903" s="581"/>
      <c r="T903" s="581"/>
      <c r="U903" s="581"/>
      <c r="V903" s="581"/>
      <c r="W903" s="581"/>
      <c r="X903" s="581"/>
      <c r="Y903" s="581"/>
      <c r="Z903" s="581"/>
    </row>
    <row r="904" spans="1:26" ht="15.75" customHeight="1" x14ac:dyDescent="0.3">
      <c r="A904" s="625"/>
      <c r="B904" s="626"/>
      <c r="C904" s="625"/>
      <c r="D904" s="627"/>
      <c r="E904" s="628"/>
      <c r="F904" s="581"/>
      <c r="G904" s="581"/>
      <c r="H904" s="581"/>
      <c r="I904" s="581"/>
      <c r="J904" s="581"/>
      <c r="K904" s="581"/>
      <c r="L904" s="581"/>
      <c r="M904" s="581"/>
      <c r="N904" s="581"/>
      <c r="O904" s="581"/>
      <c r="P904" s="581"/>
      <c r="Q904" s="581"/>
      <c r="R904" s="581"/>
      <c r="S904" s="581"/>
      <c r="T904" s="581"/>
      <c r="U904" s="581"/>
      <c r="V904" s="581"/>
      <c r="W904" s="581"/>
      <c r="X904" s="581"/>
      <c r="Y904" s="581"/>
      <c r="Z904" s="581"/>
    </row>
    <row r="905" spans="1:26" ht="15.75" customHeight="1" x14ac:dyDescent="0.3">
      <c r="A905" s="625"/>
      <c r="B905" s="626"/>
      <c r="C905" s="625"/>
      <c r="D905" s="627"/>
      <c r="E905" s="628"/>
      <c r="F905" s="581"/>
      <c r="G905" s="581"/>
      <c r="H905" s="581"/>
      <c r="I905" s="581"/>
      <c r="J905" s="581"/>
      <c r="K905" s="581"/>
      <c r="L905" s="581"/>
      <c r="M905" s="581"/>
      <c r="N905" s="581"/>
      <c r="O905" s="581"/>
      <c r="P905" s="581"/>
      <c r="Q905" s="581"/>
      <c r="R905" s="581"/>
      <c r="S905" s="581"/>
      <c r="T905" s="581"/>
      <c r="U905" s="581"/>
      <c r="V905" s="581"/>
      <c r="W905" s="581"/>
      <c r="X905" s="581"/>
      <c r="Y905" s="581"/>
      <c r="Z905" s="581"/>
    </row>
    <row r="906" spans="1:26" ht="15.75" customHeight="1" x14ac:dyDescent="0.3">
      <c r="A906" s="625"/>
      <c r="B906" s="626"/>
      <c r="C906" s="625"/>
      <c r="D906" s="627"/>
      <c r="E906" s="628"/>
      <c r="F906" s="581"/>
      <c r="G906" s="581"/>
      <c r="H906" s="581"/>
      <c r="I906" s="581"/>
      <c r="J906" s="581"/>
      <c r="K906" s="581"/>
      <c r="L906" s="581"/>
      <c r="M906" s="581"/>
      <c r="N906" s="581"/>
      <c r="O906" s="581"/>
      <c r="P906" s="581"/>
      <c r="Q906" s="581"/>
      <c r="R906" s="581"/>
      <c r="S906" s="581"/>
      <c r="T906" s="581"/>
      <c r="U906" s="581"/>
      <c r="V906" s="581"/>
      <c r="W906" s="581"/>
      <c r="X906" s="581"/>
      <c r="Y906" s="581"/>
      <c r="Z906" s="581"/>
    </row>
    <row r="907" spans="1:26" ht="15.75" customHeight="1" x14ac:dyDescent="0.3">
      <c r="A907" s="625"/>
      <c r="B907" s="626"/>
      <c r="C907" s="625"/>
      <c r="D907" s="627"/>
      <c r="E907" s="628"/>
      <c r="F907" s="581"/>
      <c r="G907" s="581"/>
      <c r="H907" s="581"/>
      <c r="I907" s="581"/>
      <c r="J907" s="581"/>
      <c r="K907" s="581"/>
      <c r="L907" s="581"/>
      <c r="M907" s="581"/>
      <c r="N907" s="581"/>
      <c r="O907" s="581"/>
      <c r="P907" s="581"/>
      <c r="Q907" s="581"/>
      <c r="R907" s="581"/>
      <c r="S907" s="581"/>
      <c r="T907" s="581"/>
      <c r="U907" s="581"/>
      <c r="V907" s="581"/>
      <c r="W907" s="581"/>
      <c r="X907" s="581"/>
      <c r="Y907" s="581"/>
      <c r="Z907" s="581"/>
    </row>
    <row r="908" spans="1:26" ht="15.75" customHeight="1" x14ac:dyDescent="0.3">
      <c r="A908" s="625"/>
      <c r="B908" s="626"/>
      <c r="C908" s="625"/>
      <c r="D908" s="627"/>
      <c r="E908" s="628"/>
      <c r="F908" s="581"/>
      <c r="G908" s="581"/>
      <c r="H908" s="581"/>
      <c r="I908" s="581"/>
      <c r="J908" s="581"/>
      <c r="K908" s="581"/>
      <c r="L908" s="581"/>
      <c r="M908" s="581"/>
      <c r="N908" s="581"/>
      <c r="O908" s="581"/>
      <c r="P908" s="581"/>
      <c r="Q908" s="581"/>
      <c r="R908" s="581"/>
      <c r="S908" s="581"/>
      <c r="T908" s="581"/>
      <c r="U908" s="581"/>
      <c r="V908" s="581"/>
      <c r="W908" s="581"/>
      <c r="X908" s="581"/>
      <c r="Y908" s="581"/>
      <c r="Z908" s="581"/>
    </row>
    <row r="909" spans="1:26" ht="15.75" customHeight="1" x14ac:dyDescent="0.3">
      <c r="A909" s="625"/>
      <c r="B909" s="626"/>
      <c r="C909" s="625"/>
      <c r="D909" s="627"/>
      <c r="E909" s="628"/>
      <c r="F909" s="581"/>
      <c r="G909" s="581"/>
      <c r="H909" s="581"/>
      <c r="I909" s="581"/>
      <c r="J909" s="581"/>
      <c r="K909" s="581"/>
      <c r="L909" s="581"/>
      <c r="M909" s="581"/>
      <c r="N909" s="581"/>
      <c r="O909" s="581"/>
      <c r="P909" s="581"/>
      <c r="Q909" s="581"/>
      <c r="R909" s="581"/>
      <c r="S909" s="581"/>
      <c r="T909" s="581"/>
      <c r="U909" s="581"/>
      <c r="V909" s="581"/>
      <c r="W909" s="581"/>
      <c r="X909" s="581"/>
      <c r="Y909" s="581"/>
      <c r="Z909" s="581"/>
    </row>
    <row r="910" spans="1:26" ht="15.75" customHeight="1" x14ac:dyDescent="0.3">
      <c r="A910" s="625"/>
      <c r="B910" s="626"/>
      <c r="C910" s="625"/>
      <c r="D910" s="627"/>
      <c r="E910" s="628"/>
      <c r="F910" s="581"/>
      <c r="G910" s="581"/>
      <c r="H910" s="581"/>
      <c r="I910" s="581"/>
      <c r="J910" s="581"/>
      <c r="K910" s="581"/>
      <c r="L910" s="581"/>
      <c r="M910" s="581"/>
      <c r="N910" s="581"/>
      <c r="O910" s="581"/>
      <c r="P910" s="581"/>
      <c r="Q910" s="581"/>
      <c r="R910" s="581"/>
      <c r="S910" s="581"/>
      <c r="T910" s="581"/>
      <c r="U910" s="581"/>
      <c r="V910" s="581"/>
      <c r="W910" s="581"/>
      <c r="X910" s="581"/>
      <c r="Y910" s="581"/>
      <c r="Z910" s="581"/>
    </row>
    <row r="911" spans="1:26" ht="15.75" customHeight="1" x14ac:dyDescent="0.3">
      <c r="A911" s="625"/>
      <c r="B911" s="626"/>
      <c r="C911" s="625"/>
      <c r="D911" s="627"/>
      <c r="E911" s="628"/>
      <c r="F911" s="581"/>
      <c r="G911" s="581"/>
      <c r="H911" s="581"/>
      <c r="I911" s="581"/>
      <c r="J911" s="581"/>
      <c r="K911" s="581"/>
      <c r="L911" s="581"/>
      <c r="M911" s="581"/>
      <c r="N911" s="581"/>
      <c r="O911" s="581"/>
      <c r="P911" s="581"/>
      <c r="Q911" s="581"/>
      <c r="R911" s="581"/>
      <c r="S911" s="581"/>
      <c r="T911" s="581"/>
      <c r="U911" s="581"/>
      <c r="V911" s="581"/>
      <c r="W911" s="581"/>
      <c r="X911" s="581"/>
      <c r="Y911" s="581"/>
      <c r="Z911" s="581"/>
    </row>
    <row r="912" spans="1:26" ht="15.75" customHeight="1" x14ac:dyDescent="0.3">
      <c r="A912" s="625"/>
      <c r="B912" s="626"/>
      <c r="C912" s="625"/>
      <c r="D912" s="627"/>
      <c r="E912" s="628"/>
      <c r="F912" s="581"/>
      <c r="G912" s="581"/>
      <c r="H912" s="581"/>
      <c r="I912" s="581"/>
      <c r="J912" s="581"/>
      <c r="K912" s="581"/>
      <c r="L912" s="581"/>
      <c r="M912" s="581"/>
      <c r="N912" s="581"/>
      <c r="O912" s="581"/>
      <c r="P912" s="581"/>
      <c r="Q912" s="581"/>
      <c r="R912" s="581"/>
      <c r="S912" s="581"/>
      <c r="T912" s="581"/>
      <c r="U912" s="581"/>
      <c r="V912" s="581"/>
      <c r="W912" s="581"/>
      <c r="X912" s="581"/>
      <c r="Y912" s="581"/>
      <c r="Z912" s="581"/>
    </row>
    <row r="913" spans="1:26" ht="15.75" customHeight="1" x14ac:dyDescent="0.3">
      <c r="A913" s="625"/>
      <c r="B913" s="626"/>
      <c r="C913" s="625"/>
      <c r="D913" s="627"/>
      <c r="E913" s="628"/>
      <c r="F913" s="581"/>
      <c r="G913" s="581"/>
      <c r="H913" s="581"/>
      <c r="I913" s="581"/>
      <c r="J913" s="581"/>
      <c r="K913" s="581"/>
      <c r="L913" s="581"/>
      <c r="M913" s="581"/>
      <c r="N913" s="581"/>
      <c r="O913" s="581"/>
      <c r="P913" s="581"/>
      <c r="Q913" s="581"/>
      <c r="R913" s="581"/>
      <c r="S913" s="581"/>
      <c r="T913" s="581"/>
      <c r="U913" s="581"/>
      <c r="V913" s="581"/>
      <c r="W913" s="581"/>
      <c r="X913" s="581"/>
      <c r="Y913" s="581"/>
      <c r="Z913" s="581"/>
    </row>
    <row r="914" spans="1:26" ht="15.75" customHeight="1" x14ac:dyDescent="0.3">
      <c r="A914" s="625"/>
      <c r="B914" s="626"/>
      <c r="C914" s="625"/>
      <c r="D914" s="627"/>
      <c r="E914" s="628"/>
      <c r="F914" s="581"/>
      <c r="G914" s="581"/>
      <c r="H914" s="581"/>
      <c r="I914" s="581"/>
      <c r="J914" s="581"/>
      <c r="K914" s="581"/>
      <c r="L914" s="581"/>
      <c r="M914" s="581"/>
      <c r="N914" s="581"/>
      <c r="O914" s="581"/>
      <c r="P914" s="581"/>
      <c r="Q914" s="581"/>
      <c r="R914" s="581"/>
      <c r="S914" s="581"/>
      <c r="T914" s="581"/>
      <c r="U914" s="581"/>
      <c r="V914" s="581"/>
      <c r="W914" s="581"/>
      <c r="X914" s="581"/>
      <c r="Y914" s="581"/>
      <c r="Z914" s="581"/>
    </row>
    <row r="915" spans="1:26" ht="15.75" customHeight="1" x14ac:dyDescent="0.3">
      <c r="A915" s="625"/>
      <c r="B915" s="626"/>
      <c r="C915" s="625"/>
      <c r="D915" s="627"/>
      <c r="E915" s="628"/>
      <c r="F915" s="581"/>
      <c r="G915" s="581"/>
      <c r="H915" s="581"/>
      <c r="I915" s="581"/>
      <c r="J915" s="581"/>
      <c r="K915" s="581"/>
      <c r="L915" s="581"/>
      <c r="M915" s="581"/>
      <c r="N915" s="581"/>
      <c r="O915" s="581"/>
      <c r="P915" s="581"/>
      <c r="Q915" s="581"/>
      <c r="R915" s="581"/>
      <c r="S915" s="581"/>
      <c r="T915" s="581"/>
      <c r="U915" s="581"/>
      <c r="V915" s="581"/>
      <c r="W915" s="581"/>
      <c r="X915" s="581"/>
      <c r="Y915" s="581"/>
      <c r="Z915" s="581"/>
    </row>
    <row r="916" spans="1:26" ht="15.75" customHeight="1" x14ac:dyDescent="0.3">
      <c r="A916" s="625"/>
      <c r="B916" s="626"/>
      <c r="C916" s="625"/>
      <c r="D916" s="627"/>
      <c r="E916" s="628"/>
      <c r="F916" s="581"/>
      <c r="G916" s="581"/>
      <c r="H916" s="581"/>
      <c r="I916" s="581"/>
      <c r="J916" s="581"/>
      <c r="K916" s="581"/>
      <c r="L916" s="581"/>
      <c r="M916" s="581"/>
      <c r="N916" s="581"/>
      <c r="O916" s="581"/>
      <c r="P916" s="581"/>
      <c r="Q916" s="581"/>
      <c r="R916" s="581"/>
      <c r="S916" s="581"/>
      <c r="T916" s="581"/>
      <c r="U916" s="581"/>
      <c r="V916" s="581"/>
      <c r="W916" s="581"/>
      <c r="X916" s="581"/>
      <c r="Y916" s="581"/>
      <c r="Z916" s="581"/>
    </row>
    <row r="917" spans="1:26" ht="15.75" customHeight="1" x14ac:dyDescent="0.3">
      <c r="A917" s="625"/>
      <c r="B917" s="626"/>
      <c r="C917" s="625"/>
      <c r="D917" s="627"/>
      <c r="E917" s="628"/>
      <c r="F917" s="581"/>
      <c r="G917" s="581"/>
      <c r="H917" s="581"/>
      <c r="I917" s="581"/>
      <c r="J917" s="581"/>
      <c r="K917" s="581"/>
      <c r="L917" s="581"/>
      <c r="M917" s="581"/>
      <c r="N917" s="581"/>
      <c r="O917" s="581"/>
      <c r="P917" s="581"/>
      <c r="Q917" s="581"/>
      <c r="R917" s="581"/>
      <c r="S917" s="581"/>
      <c r="T917" s="581"/>
      <c r="U917" s="581"/>
      <c r="V917" s="581"/>
      <c r="W917" s="581"/>
      <c r="X917" s="581"/>
      <c r="Y917" s="581"/>
      <c r="Z917" s="581"/>
    </row>
    <row r="918" spans="1:26" ht="15.75" customHeight="1" x14ac:dyDescent="0.3">
      <c r="A918" s="625"/>
      <c r="B918" s="626"/>
      <c r="C918" s="625"/>
      <c r="D918" s="627"/>
      <c r="E918" s="628"/>
      <c r="F918" s="581"/>
      <c r="G918" s="581"/>
      <c r="H918" s="581"/>
      <c r="I918" s="581"/>
      <c r="J918" s="581"/>
      <c r="K918" s="581"/>
      <c r="L918" s="581"/>
      <c r="M918" s="581"/>
      <c r="N918" s="581"/>
      <c r="O918" s="581"/>
      <c r="P918" s="581"/>
      <c r="Q918" s="581"/>
      <c r="R918" s="581"/>
      <c r="S918" s="581"/>
      <c r="T918" s="581"/>
      <c r="U918" s="581"/>
      <c r="V918" s="581"/>
      <c r="W918" s="581"/>
      <c r="X918" s="581"/>
      <c r="Y918" s="581"/>
      <c r="Z918" s="581"/>
    </row>
    <row r="919" spans="1:26" ht="15.75" customHeight="1" x14ac:dyDescent="0.3">
      <c r="A919" s="625"/>
      <c r="B919" s="626"/>
      <c r="C919" s="625"/>
      <c r="D919" s="627"/>
      <c r="E919" s="628"/>
      <c r="F919" s="581"/>
      <c r="G919" s="581"/>
      <c r="H919" s="581"/>
      <c r="I919" s="581"/>
      <c r="J919" s="581"/>
      <c r="K919" s="581"/>
      <c r="L919" s="581"/>
      <c r="M919" s="581"/>
      <c r="N919" s="581"/>
      <c r="O919" s="581"/>
      <c r="P919" s="581"/>
      <c r="Q919" s="581"/>
      <c r="R919" s="581"/>
      <c r="S919" s="581"/>
      <c r="T919" s="581"/>
      <c r="U919" s="581"/>
      <c r="V919" s="581"/>
      <c r="W919" s="581"/>
      <c r="X919" s="581"/>
      <c r="Y919" s="581"/>
      <c r="Z919" s="581"/>
    </row>
    <row r="920" spans="1:26" ht="15.75" customHeight="1" x14ac:dyDescent="0.3">
      <c r="A920" s="625"/>
      <c r="B920" s="626"/>
      <c r="C920" s="625"/>
      <c r="D920" s="627"/>
      <c r="E920" s="628"/>
      <c r="F920" s="581"/>
      <c r="G920" s="581"/>
      <c r="H920" s="581"/>
      <c r="I920" s="581"/>
      <c r="J920" s="581"/>
      <c r="K920" s="581"/>
      <c r="L920" s="581"/>
      <c r="M920" s="581"/>
      <c r="N920" s="581"/>
      <c r="O920" s="581"/>
      <c r="P920" s="581"/>
      <c r="Q920" s="581"/>
      <c r="R920" s="581"/>
      <c r="S920" s="581"/>
      <c r="T920" s="581"/>
      <c r="U920" s="581"/>
      <c r="V920" s="581"/>
      <c r="W920" s="581"/>
      <c r="X920" s="581"/>
      <c r="Y920" s="581"/>
      <c r="Z920" s="581"/>
    </row>
    <row r="921" spans="1:26" ht="15.75" customHeight="1" x14ac:dyDescent="0.3">
      <c r="A921" s="625"/>
      <c r="B921" s="626"/>
      <c r="C921" s="625"/>
      <c r="D921" s="627"/>
      <c r="E921" s="628"/>
      <c r="F921" s="581"/>
      <c r="G921" s="581"/>
      <c r="H921" s="581"/>
      <c r="I921" s="581"/>
      <c r="J921" s="581"/>
      <c r="K921" s="581"/>
      <c r="L921" s="581"/>
      <c r="M921" s="581"/>
      <c r="N921" s="581"/>
      <c r="O921" s="581"/>
      <c r="P921" s="581"/>
      <c r="Q921" s="581"/>
      <c r="R921" s="581"/>
      <c r="S921" s="581"/>
      <c r="T921" s="581"/>
      <c r="U921" s="581"/>
      <c r="V921" s="581"/>
      <c r="W921" s="581"/>
      <c r="X921" s="581"/>
      <c r="Y921" s="581"/>
      <c r="Z921" s="581"/>
    </row>
    <row r="922" spans="1:26" ht="15.75" customHeight="1" x14ac:dyDescent="0.3">
      <c r="A922" s="625"/>
      <c r="B922" s="626"/>
      <c r="C922" s="625"/>
      <c r="D922" s="627"/>
      <c r="E922" s="628"/>
      <c r="F922" s="581"/>
      <c r="G922" s="581"/>
      <c r="H922" s="581"/>
      <c r="I922" s="581"/>
      <c r="J922" s="581"/>
      <c r="K922" s="581"/>
      <c r="L922" s="581"/>
      <c r="M922" s="581"/>
      <c r="N922" s="581"/>
      <c r="O922" s="581"/>
      <c r="P922" s="581"/>
      <c r="Q922" s="581"/>
      <c r="R922" s="581"/>
      <c r="S922" s="581"/>
      <c r="T922" s="581"/>
      <c r="U922" s="581"/>
      <c r="V922" s="581"/>
      <c r="W922" s="581"/>
      <c r="X922" s="581"/>
      <c r="Y922" s="581"/>
      <c r="Z922" s="581"/>
    </row>
    <row r="923" spans="1:26" ht="15.75" customHeight="1" x14ac:dyDescent="0.3">
      <c r="A923" s="625"/>
      <c r="B923" s="626"/>
      <c r="C923" s="625"/>
      <c r="D923" s="627"/>
      <c r="E923" s="628"/>
      <c r="F923" s="581"/>
      <c r="G923" s="581"/>
      <c r="H923" s="581"/>
      <c r="I923" s="581"/>
      <c r="J923" s="581"/>
      <c r="K923" s="581"/>
      <c r="L923" s="581"/>
      <c r="M923" s="581"/>
      <c r="N923" s="581"/>
      <c r="O923" s="581"/>
      <c r="P923" s="581"/>
      <c r="Q923" s="581"/>
      <c r="R923" s="581"/>
      <c r="S923" s="581"/>
      <c r="T923" s="581"/>
      <c r="U923" s="581"/>
      <c r="V923" s="581"/>
      <c r="W923" s="581"/>
      <c r="X923" s="581"/>
      <c r="Y923" s="581"/>
      <c r="Z923" s="581"/>
    </row>
    <row r="924" spans="1:26" ht="15.75" customHeight="1" x14ac:dyDescent="0.3">
      <c r="A924" s="625"/>
      <c r="B924" s="626"/>
      <c r="C924" s="625"/>
      <c r="D924" s="627"/>
      <c r="E924" s="628"/>
      <c r="F924" s="581"/>
      <c r="G924" s="581"/>
      <c r="H924" s="581"/>
      <c r="I924" s="581"/>
      <c r="J924" s="581"/>
      <c r="K924" s="581"/>
      <c r="L924" s="581"/>
      <c r="M924" s="581"/>
      <c r="N924" s="581"/>
      <c r="O924" s="581"/>
      <c r="P924" s="581"/>
      <c r="Q924" s="581"/>
      <c r="R924" s="581"/>
      <c r="S924" s="581"/>
      <c r="T924" s="581"/>
      <c r="U924" s="581"/>
      <c r="V924" s="581"/>
      <c r="W924" s="581"/>
      <c r="X924" s="581"/>
      <c r="Y924" s="581"/>
      <c r="Z924" s="581"/>
    </row>
    <row r="925" spans="1:26" ht="15.75" customHeight="1" x14ac:dyDescent="0.3">
      <c r="A925" s="625"/>
      <c r="B925" s="626"/>
      <c r="C925" s="625"/>
      <c r="D925" s="627"/>
      <c r="E925" s="628"/>
      <c r="F925" s="581"/>
      <c r="G925" s="581"/>
      <c r="H925" s="581"/>
      <c r="I925" s="581"/>
      <c r="J925" s="581"/>
      <c r="K925" s="581"/>
      <c r="L925" s="581"/>
      <c r="M925" s="581"/>
      <c r="N925" s="581"/>
      <c r="O925" s="581"/>
      <c r="P925" s="581"/>
      <c r="Q925" s="581"/>
      <c r="R925" s="581"/>
      <c r="S925" s="581"/>
      <c r="T925" s="581"/>
      <c r="U925" s="581"/>
      <c r="V925" s="581"/>
      <c r="W925" s="581"/>
      <c r="X925" s="581"/>
      <c r="Y925" s="581"/>
      <c r="Z925" s="581"/>
    </row>
    <row r="926" spans="1:26" ht="15.75" customHeight="1" x14ac:dyDescent="0.3">
      <c r="A926" s="625"/>
      <c r="B926" s="626"/>
      <c r="C926" s="625"/>
      <c r="D926" s="627"/>
      <c r="E926" s="628"/>
      <c r="F926" s="581"/>
      <c r="G926" s="581"/>
      <c r="H926" s="581"/>
      <c r="I926" s="581"/>
      <c r="J926" s="581"/>
      <c r="K926" s="581"/>
      <c r="L926" s="581"/>
      <c r="M926" s="581"/>
      <c r="N926" s="581"/>
      <c r="O926" s="581"/>
      <c r="P926" s="581"/>
      <c r="Q926" s="581"/>
      <c r="R926" s="581"/>
      <c r="S926" s="581"/>
      <c r="T926" s="581"/>
      <c r="U926" s="581"/>
      <c r="V926" s="581"/>
      <c r="W926" s="581"/>
      <c r="X926" s="581"/>
      <c r="Y926" s="581"/>
      <c r="Z926" s="581"/>
    </row>
    <row r="927" spans="1:26" ht="15.75" customHeight="1" x14ac:dyDescent="0.3">
      <c r="A927" s="625"/>
      <c r="B927" s="626"/>
      <c r="C927" s="625"/>
      <c r="D927" s="627"/>
      <c r="E927" s="628"/>
      <c r="F927" s="581"/>
      <c r="G927" s="581"/>
      <c r="H927" s="581"/>
      <c r="I927" s="581"/>
      <c r="J927" s="581"/>
      <c r="K927" s="581"/>
      <c r="L927" s="581"/>
      <c r="M927" s="581"/>
      <c r="N927" s="581"/>
      <c r="O927" s="581"/>
      <c r="P927" s="581"/>
      <c r="Q927" s="581"/>
      <c r="R927" s="581"/>
      <c r="S927" s="581"/>
      <c r="T927" s="581"/>
      <c r="U927" s="581"/>
      <c r="V927" s="581"/>
      <c r="W927" s="581"/>
      <c r="X927" s="581"/>
      <c r="Y927" s="581"/>
      <c r="Z927" s="581"/>
    </row>
    <row r="928" spans="1:26" ht="15.75" customHeight="1" x14ac:dyDescent="0.3">
      <c r="A928" s="625"/>
      <c r="B928" s="626"/>
      <c r="C928" s="625"/>
      <c r="D928" s="627"/>
      <c r="E928" s="628"/>
      <c r="F928" s="581"/>
      <c r="G928" s="581"/>
      <c r="H928" s="581"/>
      <c r="I928" s="581"/>
      <c r="J928" s="581"/>
      <c r="K928" s="581"/>
      <c r="L928" s="581"/>
      <c r="M928" s="581"/>
      <c r="N928" s="581"/>
      <c r="O928" s="581"/>
      <c r="P928" s="581"/>
      <c r="Q928" s="581"/>
      <c r="R928" s="581"/>
      <c r="S928" s="581"/>
      <c r="T928" s="581"/>
      <c r="U928" s="581"/>
      <c r="V928" s="581"/>
      <c r="W928" s="581"/>
      <c r="X928" s="581"/>
      <c r="Y928" s="581"/>
      <c r="Z928" s="581"/>
    </row>
    <row r="929" spans="1:26" ht="15.75" customHeight="1" x14ac:dyDescent="0.3">
      <c r="A929" s="625"/>
      <c r="B929" s="626"/>
      <c r="C929" s="625"/>
      <c r="D929" s="627"/>
      <c r="E929" s="628"/>
      <c r="F929" s="581"/>
      <c r="G929" s="581"/>
      <c r="H929" s="581"/>
      <c r="I929" s="581"/>
      <c r="J929" s="581"/>
      <c r="K929" s="581"/>
      <c r="L929" s="581"/>
      <c r="M929" s="581"/>
      <c r="N929" s="581"/>
      <c r="O929" s="581"/>
      <c r="P929" s="581"/>
      <c r="Q929" s="581"/>
      <c r="R929" s="581"/>
      <c r="S929" s="581"/>
      <c r="T929" s="581"/>
      <c r="U929" s="581"/>
      <c r="V929" s="581"/>
      <c r="W929" s="581"/>
      <c r="X929" s="581"/>
      <c r="Y929" s="581"/>
      <c r="Z929" s="581"/>
    </row>
    <row r="930" spans="1:26" ht="15.75" customHeight="1" x14ac:dyDescent="0.3">
      <c r="A930" s="625"/>
      <c r="B930" s="626"/>
      <c r="C930" s="625"/>
      <c r="D930" s="627"/>
      <c r="E930" s="628"/>
      <c r="F930" s="581"/>
      <c r="G930" s="581"/>
      <c r="H930" s="581"/>
      <c r="I930" s="581"/>
      <c r="J930" s="581"/>
      <c r="K930" s="581"/>
      <c r="L930" s="581"/>
      <c r="M930" s="581"/>
      <c r="N930" s="581"/>
      <c r="O930" s="581"/>
      <c r="P930" s="581"/>
      <c r="Q930" s="581"/>
      <c r="R930" s="581"/>
      <c r="S930" s="581"/>
      <c r="T930" s="581"/>
      <c r="U930" s="581"/>
      <c r="V930" s="581"/>
      <c r="W930" s="581"/>
      <c r="X930" s="581"/>
      <c r="Y930" s="581"/>
      <c r="Z930" s="581"/>
    </row>
    <row r="931" spans="1:26" ht="15.75" customHeight="1" x14ac:dyDescent="0.3">
      <c r="A931" s="625"/>
      <c r="B931" s="626"/>
      <c r="C931" s="625"/>
      <c r="D931" s="627"/>
      <c r="E931" s="628"/>
      <c r="F931" s="581"/>
      <c r="G931" s="581"/>
      <c r="H931" s="581"/>
      <c r="I931" s="581"/>
      <c r="J931" s="581"/>
      <c r="K931" s="581"/>
      <c r="L931" s="581"/>
      <c r="M931" s="581"/>
      <c r="N931" s="581"/>
      <c r="O931" s="581"/>
      <c r="P931" s="581"/>
      <c r="Q931" s="581"/>
      <c r="R931" s="581"/>
      <c r="S931" s="581"/>
      <c r="T931" s="581"/>
      <c r="U931" s="581"/>
      <c r="V931" s="581"/>
      <c r="W931" s="581"/>
      <c r="X931" s="581"/>
      <c r="Y931" s="581"/>
      <c r="Z931" s="581"/>
    </row>
    <row r="932" spans="1:26" ht="15.75" customHeight="1" x14ac:dyDescent="0.3">
      <c r="A932" s="625"/>
      <c r="B932" s="626"/>
      <c r="C932" s="625"/>
      <c r="D932" s="627"/>
      <c r="E932" s="628"/>
      <c r="F932" s="581"/>
      <c r="G932" s="581"/>
      <c r="H932" s="581"/>
      <c r="I932" s="581"/>
      <c r="J932" s="581"/>
      <c r="K932" s="581"/>
      <c r="L932" s="581"/>
      <c r="M932" s="581"/>
      <c r="N932" s="581"/>
      <c r="O932" s="581"/>
      <c r="P932" s="581"/>
      <c r="Q932" s="581"/>
      <c r="R932" s="581"/>
      <c r="S932" s="581"/>
      <c r="T932" s="581"/>
      <c r="U932" s="581"/>
      <c r="V932" s="581"/>
      <c r="W932" s="581"/>
      <c r="X932" s="581"/>
      <c r="Y932" s="581"/>
      <c r="Z932" s="581"/>
    </row>
    <row r="933" spans="1:26" ht="15.75" customHeight="1" x14ac:dyDescent="0.3">
      <c r="A933" s="625"/>
      <c r="B933" s="626"/>
      <c r="C933" s="625"/>
      <c r="D933" s="627"/>
      <c r="E933" s="628"/>
      <c r="F933" s="581"/>
      <c r="G933" s="581"/>
      <c r="H933" s="581"/>
      <c r="I933" s="581"/>
      <c r="J933" s="581"/>
      <c r="K933" s="581"/>
      <c r="L933" s="581"/>
      <c r="M933" s="581"/>
      <c r="N933" s="581"/>
      <c r="O933" s="581"/>
      <c r="P933" s="581"/>
      <c r="Q933" s="581"/>
      <c r="R933" s="581"/>
      <c r="S933" s="581"/>
      <c r="T933" s="581"/>
      <c r="U933" s="581"/>
      <c r="V933" s="581"/>
      <c r="W933" s="581"/>
      <c r="X933" s="581"/>
      <c r="Y933" s="581"/>
      <c r="Z933" s="581"/>
    </row>
    <row r="934" spans="1:26" ht="15.75" customHeight="1" x14ac:dyDescent="0.3">
      <c r="A934" s="625"/>
      <c r="B934" s="626"/>
      <c r="C934" s="625"/>
      <c r="D934" s="627"/>
      <c r="E934" s="628"/>
      <c r="F934" s="581"/>
      <c r="G934" s="581"/>
      <c r="H934" s="581"/>
      <c r="I934" s="581"/>
      <c r="J934" s="581"/>
      <c r="K934" s="581"/>
      <c r="L934" s="581"/>
      <c r="M934" s="581"/>
      <c r="N934" s="581"/>
      <c r="O934" s="581"/>
      <c r="P934" s="581"/>
      <c r="Q934" s="581"/>
      <c r="R934" s="581"/>
      <c r="S934" s="581"/>
      <c r="T934" s="581"/>
      <c r="U934" s="581"/>
      <c r="V934" s="581"/>
      <c r="W934" s="581"/>
      <c r="X934" s="581"/>
      <c r="Y934" s="581"/>
      <c r="Z934" s="581"/>
    </row>
    <row r="935" spans="1:26" ht="15.75" customHeight="1" x14ac:dyDescent="0.3">
      <c r="A935" s="625"/>
      <c r="B935" s="626"/>
      <c r="C935" s="625"/>
      <c r="D935" s="627"/>
      <c r="E935" s="628"/>
      <c r="F935" s="581"/>
      <c r="G935" s="581"/>
      <c r="H935" s="581"/>
      <c r="I935" s="581"/>
      <c r="J935" s="581"/>
      <c r="K935" s="581"/>
      <c r="L935" s="581"/>
      <c r="M935" s="581"/>
      <c r="N935" s="581"/>
      <c r="O935" s="581"/>
      <c r="P935" s="581"/>
      <c r="Q935" s="581"/>
      <c r="R935" s="581"/>
      <c r="S935" s="581"/>
      <c r="T935" s="581"/>
      <c r="U935" s="581"/>
      <c r="V935" s="581"/>
      <c r="W935" s="581"/>
      <c r="X935" s="581"/>
      <c r="Y935" s="581"/>
      <c r="Z935" s="581"/>
    </row>
    <row r="936" spans="1:26" ht="15.75" customHeight="1" x14ac:dyDescent="0.3">
      <c r="A936" s="625"/>
      <c r="B936" s="626"/>
      <c r="C936" s="625"/>
      <c r="D936" s="627"/>
      <c r="E936" s="628"/>
      <c r="F936" s="581"/>
      <c r="G936" s="581"/>
      <c r="H936" s="581"/>
      <c r="I936" s="581"/>
      <c r="J936" s="581"/>
      <c r="K936" s="581"/>
      <c r="L936" s="581"/>
      <c r="M936" s="581"/>
      <c r="N936" s="581"/>
      <c r="O936" s="581"/>
      <c r="P936" s="581"/>
      <c r="Q936" s="581"/>
      <c r="R936" s="581"/>
      <c r="S936" s="581"/>
      <c r="T936" s="581"/>
      <c r="U936" s="581"/>
      <c r="V936" s="581"/>
      <c r="W936" s="581"/>
      <c r="X936" s="581"/>
      <c r="Y936" s="581"/>
      <c r="Z936" s="581"/>
    </row>
    <row r="937" spans="1:26" ht="15.75" customHeight="1" x14ac:dyDescent="0.3">
      <c r="A937" s="625"/>
      <c r="B937" s="626"/>
      <c r="C937" s="625"/>
      <c r="D937" s="627"/>
      <c r="E937" s="628"/>
      <c r="F937" s="581"/>
      <c r="G937" s="581"/>
      <c r="H937" s="581"/>
      <c r="I937" s="581"/>
      <c r="J937" s="581"/>
      <c r="K937" s="581"/>
      <c r="L937" s="581"/>
      <c r="M937" s="581"/>
      <c r="N937" s="581"/>
      <c r="O937" s="581"/>
      <c r="P937" s="581"/>
      <c r="Q937" s="581"/>
      <c r="R937" s="581"/>
      <c r="S937" s="581"/>
      <c r="T937" s="581"/>
      <c r="U937" s="581"/>
      <c r="V937" s="581"/>
      <c r="W937" s="581"/>
      <c r="X937" s="581"/>
      <c r="Y937" s="581"/>
      <c r="Z937" s="581"/>
    </row>
    <row r="938" spans="1:26" ht="15.75" customHeight="1" x14ac:dyDescent="0.3">
      <c r="A938" s="625"/>
      <c r="B938" s="626"/>
      <c r="C938" s="625"/>
      <c r="D938" s="627"/>
      <c r="E938" s="628"/>
      <c r="F938" s="581"/>
      <c r="G938" s="581"/>
      <c r="H938" s="581"/>
      <c r="I938" s="581"/>
      <c r="J938" s="581"/>
      <c r="K938" s="581"/>
      <c r="L938" s="581"/>
      <c r="M938" s="581"/>
      <c r="N938" s="581"/>
      <c r="O938" s="581"/>
      <c r="P938" s="581"/>
      <c r="Q938" s="581"/>
      <c r="R938" s="581"/>
      <c r="S938" s="581"/>
      <c r="T938" s="581"/>
      <c r="U938" s="581"/>
      <c r="V938" s="581"/>
      <c r="W938" s="581"/>
      <c r="X938" s="581"/>
      <c r="Y938" s="581"/>
      <c r="Z938" s="581"/>
    </row>
    <row r="939" spans="1:26" ht="15.75" customHeight="1" x14ac:dyDescent="0.3">
      <c r="A939" s="625"/>
      <c r="B939" s="626"/>
      <c r="C939" s="625"/>
      <c r="D939" s="627"/>
      <c r="E939" s="628"/>
      <c r="F939" s="581"/>
      <c r="G939" s="581"/>
      <c r="H939" s="581"/>
      <c r="I939" s="581"/>
      <c r="J939" s="581"/>
      <c r="K939" s="581"/>
      <c r="L939" s="581"/>
      <c r="M939" s="581"/>
      <c r="N939" s="581"/>
      <c r="O939" s="581"/>
      <c r="P939" s="581"/>
      <c r="Q939" s="581"/>
      <c r="R939" s="581"/>
      <c r="S939" s="581"/>
      <c r="T939" s="581"/>
      <c r="U939" s="581"/>
      <c r="V939" s="581"/>
      <c r="W939" s="581"/>
      <c r="X939" s="581"/>
      <c r="Y939" s="581"/>
      <c r="Z939" s="581"/>
    </row>
    <row r="940" spans="1:26" ht="15.75" customHeight="1" x14ac:dyDescent="0.3">
      <c r="A940" s="625"/>
      <c r="B940" s="626"/>
      <c r="C940" s="625"/>
      <c r="D940" s="627"/>
      <c r="E940" s="628"/>
      <c r="F940" s="581"/>
      <c r="G940" s="581"/>
      <c r="H940" s="581"/>
      <c r="I940" s="581"/>
      <c r="J940" s="581"/>
      <c r="K940" s="581"/>
      <c r="L940" s="581"/>
      <c r="M940" s="581"/>
      <c r="N940" s="581"/>
      <c r="O940" s="581"/>
      <c r="P940" s="581"/>
      <c r="Q940" s="581"/>
      <c r="R940" s="581"/>
      <c r="S940" s="581"/>
      <c r="T940" s="581"/>
      <c r="U940" s="581"/>
      <c r="V940" s="581"/>
      <c r="W940" s="581"/>
      <c r="X940" s="581"/>
      <c r="Y940" s="581"/>
      <c r="Z940" s="581"/>
    </row>
    <row r="941" spans="1:26" ht="15.75" customHeight="1" x14ac:dyDescent="0.3">
      <c r="A941" s="625"/>
      <c r="B941" s="626"/>
      <c r="C941" s="625"/>
      <c r="D941" s="627"/>
      <c r="E941" s="628"/>
      <c r="F941" s="581"/>
      <c r="G941" s="581"/>
      <c r="H941" s="581"/>
      <c r="I941" s="581"/>
      <c r="J941" s="581"/>
      <c r="K941" s="581"/>
      <c r="L941" s="581"/>
      <c r="M941" s="581"/>
      <c r="N941" s="581"/>
      <c r="O941" s="581"/>
      <c r="P941" s="581"/>
      <c r="Q941" s="581"/>
      <c r="R941" s="581"/>
      <c r="S941" s="581"/>
      <c r="T941" s="581"/>
      <c r="U941" s="581"/>
      <c r="V941" s="581"/>
      <c r="W941" s="581"/>
      <c r="X941" s="581"/>
      <c r="Y941" s="581"/>
      <c r="Z941" s="581"/>
    </row>
    <row r="942" spans="1:26" ht="15.75" customHeight="1" x14ac:dyDescent="0.3">
      <c r="A942" s="625"/>
      <c r="B942" s="626"/>
      <c r="C942" s="625"/>
      <c r="D942" s="627"/>
      <c r="E942" s="628"/>
      <c r="F942" s="581"/>
      <c r="G942" s="581"/>
      <c r="H942" s="581"/>
      <c r="I942" s="581"/>
      <c r="J942" s="581"/>
      <c r="K942" s="581"/>
      <c r="L942" s="581"/>
      <c r="M942" s="581"/>
      <c r="N942" s="581"/>
      <c r="O942" s="581"/>
      <c r="P942" s="581"/>
      <c r="Q942" s="581"/>
      <c r="R942" s="581"/>
      <c r="S942" s="581"/>
      <c r="T942" s="581"/>
      <c r="U942" s="581"/>
      <c r="V942" s="581"/>
      <c r="W942" s="581"/>
      <c r="X942" s="581"/>
      <c r="Y942" s="581"/>
      <c r="Z942" s="581"/>
    </row>
    <row r="943" spans="1:26" ht="15.75" customHeight="1" x14ac:dyDescent="0.3">
      <c r="A943" s="625"/>
      <c r="B943" s="626"/>
      <c r="C943" s="625"/>
      <c r="D943" s="627"/>
      <c r="E943" s="628"/>
      <c r="F943" s="581"/>
      <c r="G943" s="581"/>
      <c r="H943" s="581"/>
      <c r="I943" s="581"/>
      <c r="J943" s="581"/>
      <c r="K943" s="581"/>
      <c r="L943" s="581"/>
      <c r="M943" s="581"/>
      <c r="N943" s="581"/>
      <c r="O943" s="581"/>
      <c r="P943" s="581"/>
      <c r="Q943" s="581"/>
      <c r="R943" s="581"/>
      <c r="S943" s="581"/>
      <c r="T943" s="581"/>
      <c r="U943" s="581"/>
      <c r="V943" s="581"/>
      <c r="W943" s="581"/>
      <c r="X943" s="581"/>
      <c r="Y943" s="581"/>
      <c r="Z943" s="581"/>
    </row>
    <row r="944" spans="1:26" ht="15.75" customHeight="1" x14ac:dyDescent="0.3">
      <c r="A944" s="625"/>
      <c r="B944" s="626"/>
      <c r="C944" s="625"/>
      <c r="D944" s="627"/>
      <c r="E944" s="628"/>
      <c r="F944" s="581"/>
      <c r="G944" s="581"/>
      <c r="H944" s="581"/>
      <c r="I944" s="581"/>
      <c r="J944" s="581"/>
      <c r="K944" s="581"/>
      <c r="L944" s="581"/>
      <c r="M944" s="581"/>
      <c r="N944" s="581"/>
      <c r="O944" s="581"/>
      <c r="P944" s="581"/>
      <c r="Q944" s="581"/>
      <c r="R944" s="581"/>
      <c r="S944" s="581"/>
      <c r="T944" s="581"/>
      <c r="U944" s="581"/>
      <c r="V944" s="581"/>
      <c r="W944" s="581"/>
      <c r="X944" s="581"/>
      <c r="Y944" s="581"/>
      <c r="Z944" s="581"/>
    </row>
    <row r="945" spans="1:26" ht="15.75" customHeight="1" x14ac:dyDescent="0.3">
      <c r="A945" s="625"/>
      <c r="B945" s="626"/>
      <c r="C945" s="625"/>
      <c r="D945" s="627"/>
      <c r="E945" s="628"/>
      <c r="F945" s="581"/>
      <c r="G945" s="581"/>
      <c r="H945" s="581"/>
      <c r="I945" s="581"/>
      <c r="J945" s="581"/>
      <c r="K945" s="581"/>
      <c r="L945" s="581"/>
      <c r="M945" s="581"/>
      <c r="N945" s="581"/>
      <c r="O945" s="581"/>
      <c r="P945" s="581"/>
      <c r="Q945" s="581"/>
      <c r="R945" s="581"/>
      <c r="S945" s="581"/>
      <c r="T945" s="581"/>
      <c r="U945" s="581"/>
      <c r="V945" s="581"/>
      <c r="W945" s="581"/>
      <c r="X945" s="581"/>
      <c r="Y945" s="581"/>
      <c r="Z945" s="581"/>
    </row>
    <row r="946" spans="1:26" ht="15.75" customHeight="1" x14ac:dyDescent="0.3">
      <c r="A946" s="625"/>
      <c r="B946" s="626"/>
      <c r="C946" s="625"/>
      <c r="D946" s="627"/>
      <c r="E946" s="628"/>
      <c r="F946" s="581"/>
      <c r="G946" s="581"/>
      <c r="H946" s="581"/>
      <c r="I946" s="581"/>
      <c r="J946" s="581"/>
      <c r="K946" s="581"/>
      <c r="L946" s="581"/>
      <c r="M946" s="581"/>
      <c r="N946" s="581"/>
      <c r="O946" s="581"/>
      <c r="P946" s="581"/>
      <c r="Q946" s="581"/>
      <c r="R946" s="581"/>
      <c r="S946" s="581"/>
      <c r="T946" s="581"/>
      <c r="U946" s="581"/>
      <c r="V946" s="581"/>
      <c r="W946" s="581"/>
      <c r="X946" s="581"/>
      <c r="Y946" s="581"/>
      <c r="Z946" s="581"/>
    </row>
    <row r="947" spans="1:26" ht="15.75" customHeight="1" x14ac:dyDescent="0.3">
      <c r="A947" s="625"/>
      <c r="B947" s="626"/>
      <c r="C947" s="625"/>
      <c r="D947" s="627"/>
      <c r="E947" s="628"/>
      <c r="F947" s="581"/>
      <c r="G947" s="581"/>
      <c r="H947" s="581"/>
      <c r="I947" s="581"/>
      <c r="J947" s="581"/>
      <c r="K947" s="581"/>
      <c r="L947" s="581"/>
      <c r="M947" s="581"/>
      <c r="N947" s="581"/>
      <c r="O947" s="581"/>
      <c r="P947" s="581"/>
      <c r="Q947" s="581"/>
      <c r="R947" s="581"/>
      <c r="S947" s="581"/>
      <c r="T947" s="581"/>
      <c r="U947" s="581"/>
      <c r="V947" s="581"/>
      <c r="W947" s="581"/>
      <c r="X947" s="581"/>
      <c r="Y947" s="581"/>
      <c r="Z947" s="581"/>
    </row>
    <row r="948" spans="1:26" ht="15.75" customHeight="1" x14ac:dyDescent="0.3">
      <c r="A948" s="625"/>
      <c r="B948" s="626"/>
      <c r="C948" s="625"/>
      <c r="D948" s="627"/>
      <c r="E948" s="628"/>
      <c r="F948" s="581"/>
      <c r="G948" s="581"/>
      <c r="H948" s="581"/>
      <c r="I948" s="581"/>
      <c r="J948" s="581"/>
      <c r="K948" s="581"/>
      <c r="L948" s="581"/>
      <c r="M948" s="581"/>
      <c r="N948" s="581"/>
      <c r="O948" s="581"/>
      <c r="P948" s="581"/>
      <c r="Q948" s="581"/>
      <c r="R948" s="581"/>
      <c r="S948" s="581"/>
      <c r="T948" s="581"/>
      <c r="U948" s="581"/>
      <c r="V948" s="581"/>
      <c r="W948" s="581"/>
      <c r="X948" s="581"/>
      <c r="Y948" s="581"/>
      <c r="Z948" s="581"/>
    </row>
    <row r="949" spans="1:26" ht="15.75" customHeight="1" x14ac:dyDescent="0.3">
      <c r="A949" s="625"/>
      <c r="B949" s="626"/>
      <c r="C949" s="625"/>
      <c r="D949" s="627"/>
      <c r="E949" s="628"/>
      <c r="F949" s="581"/>
      <c r="G949" s="581"/>
      <c r="H949" s="581"/>
      <c r="I949" s="581"/>
      <c r="J949" s="581"/>
      <c r="K949" s="581"/>
      <c r="L949" s="581"/>
      <c r="M949" s="581"/>
      <c r="N949" s="581"/>
      <c r="O949" s="581"/>
      <c r="P949" s="581"/>
      <c r="Q949" s="581"/>
      <c r="R949" s="581"/>
      <c r="S949" s="581"/>
      <c r="T949" s="581"/>
      <c r="U949" s="581"/>
      <c r="V949" s="581"/>
      <c r="W949" s="581"/>
      <c r="X949" s="581"/>
      <c r="Y949" s="581"/>
      <c r="Z949" s="581"/>
    </row>
    <row r="950" spans="1:26" ht="15.75" customHeight="1" x14ac:dyDescent="0.3">
      <c r="A950" s="625"/>
      <c r="B950" s="626"/>
      <c r="C950" s="625"/>
      <c r="D950" s="627"/>
      <c r="E950" s="628"/>
      <c r="F950" s="581"/>
      <c r="G950" s="581"/>
      <c r="H950" s="581"/>
      <c r="I950" s="581"/>
      <c r="J950" s="581"/>
      <c r="K950" s="581"/>
      <c r="L950" s="581"/>
      <c r="M950" s="581"/>
      <c r="N950" s="581"/>
      <c r="O950" s="581"/>
      <c r="P950" s="581"/>
      <c r="Q950" s="581"/>
      <c r="R950" s="581"/>
      <c r="S950" s="581"/>
      <c r="T950" s="581"/>
      <c r="U950" s="581"/>
      <c r="V950" s="581"/>
      <c r="W950" s="581"/>
      <c r="X950" s="581"/>
      <c r="Y950" s="581"/>
      <c r="Z950" s="581"/>
    </row>
    <row r="951" spans="1:26" ht="15.75" customHeight="1" x14ac:dyDescent="0.3">
      <c r="A951" s="625"/>
      <c r="B951" s="626"/>
      <c r="C951" s="625"/>
      <c r="D951" s="627"/>
      <c r="E951" s="628"/>
      <c r="F951" s="581"/>
      <c r="G951" s="581"/>
      <c r="H951" s="581"/>
      <c r="I951" s="581"/>
      <c r="J951" s="581"/>
      <c r="K951" s="581"/>
      <c r="L951" s="581"/>
      <c r="M951" s="581"/>
      <c r="N951" s="581"/>
      <c r="O951" s="581"/>
      <c r="P951" s="581"/>
      <c r="Q951" s="581"/>
      <c r="R951" s="581"/>
      <c r="S951" s="581"/>
      <c r="T951" s="581"/>
      <c r="U951" s="581"/>
      <c r="V951" s="581"/>
      <c r="W951" s="581"/>
      <c r="X951" s="581"/>
      <c r="Y951" s="581"/>
      <c r="Z951" s="581"/>
    </row>
    <row r="952" spans="1:26" ht="15.75" customHeight="1" x14ac:dyDescent="0.3">
      <c r="A952" s="625"/>
      <c r="B952" s="626"/>
      <c r="C952" s="625"/>
      <c r="D952" s="627"/>
      <c r="E952" s="628"/>
      <c r="F952" s="581"/>
      <c r="G952" s="581"/>
      <c r="H952" s="581"/>
      <c r="I952" s="581"/>
      <c r="J952" s="581"/>
      <c r="K952" s="581"/>
      <c r="L952" s="581"/>
      <c r="M952" s="581"/>
      <c r="N952" s="581"/>
      <c r="O952" s="581"/>
      <c r="P952" s="581"/>
      <c r="Q952" s="581"/>
      <c r="R952" s="581"/>
      <c r="S952" s="581"/>
      <c r="T952" s="581"/>
      <c r="U952" s="581"/>
      <c r="V952" s="581"/>
      <c r="W952" s="581"/>
      <c r="X952" s="581"/>
      <c r="Y952" s="581"/>
      <c r="Z952" s="581"/>
    </row>
    <row r="953" spans="1:26" ht="15.75" customHeight="1" x14ac:dyDescent="0.3">
      <c r="A953" s="625"/>
      <c r="B953" s="626"/>
      <c r="C953" s="625"/>
      <c r="D953" s="627"/>
      <c r="E953" s="628"/>
      <c r="F953" s="581"/>
      <c r="G953" s="581"/>
      <c r="H953" s="581"/>
      <c r="I953" s="581"/>
      <c r="J953" s="581"/>
      <c r="K953" s="581"/>
      <c r="L953" s="581"/>
      <c r="M953" s="581"/>
      <c r="N953" s="581"/>
      <c r="O953" s="581"/>
      <c r="P953" s="581"/>
      <c r="Q953" s="581"/>
      <c r="R953" s="581"/>
      <c r="S953" s="581"/>
      <c r="T953" s="581"/>
      <c r="U953" s="581"/>
      <c r="V953" s="581"/>
      <c r="W953" s="581"/>
      <c r="X953" s="581"/>
      <c r="Y953" s="581"/>
      <c r="Z953" s="581"/>
    </row>
    <row r="954" spans="1:26" ht="15.75" customHeight="1" x14ac:dyDescent="0.3">
      <c r="A954" s="625"/>
      <c r="B954" s="626"/>
      <c r="C954" s="625"/>
      <c r="D954" s="627"/>
      <c r="E954" s="628"/>
      <c r="F954" s="581"/>
      <c r="G954" s="581"/>
      <c r="H954" s="581"/>
      <c r="I954" s="581"/>
      <c r="J954" s="581"/>
      <c r="K954" s="581"/>
      <c r="L954" s="581"/>
      <c r="M954" s="581"/>
      <c r="N954" s="581"/>
      <c r="O954" s="581"/>
      <c r="P954" s="581"/>
      <c r="Q954" s="581"/>
      <c r="R954" s="581"/>
      <c r="S954" s="581"/>
      <c r="T954" s="581"/>
      <c r="U954" s="581"/>
      <c r="V954" s="581"/>
      <c r="W954" s="581"/>
      <c r="X954" s="581"/>
      <c r="Y954" s="581"/>
      <c r="Z954" s="581"/>
    </row>
    <row r="955" spans="1:26" ht="15.75" customHeight="1" x14ac:dyDescent="0.3">
      <c r="A955" s="625"/>
      <c r="B955" s="626"/>
      <c r="C955" s="625"/>
      <c r="D955" s="627"/>
      <c r="E955" s="628"/>
      <c r="F955" s="581"/>
      <c r="G955" s="581"/>
      <c r="H955" s="581"/>
      <c r="I955" s="581"/>
      <c r="J955" s="581"/>
      <c r="K955" s="581"/>
      <c r="L955" s="581"/>
      <c r="M955" s="581"/>
      <c r="N955" s="581"/>
      <c r="O955" s="581"/>
      <c r="P955" s="581"/>
      <c r="Q955" s="581"/>
      <c r="R955" s="581"/>
      <c r="S955" s="581"/>
      <c r="T955" s="581"/>
      <c r="U955" s="581"/>
      <c r="V955" s="581"/>
      <c r="W955" s="581"/>
      <c r="X955" s="581"/>
      <c r="Y955" s="581"/>
      <c r="Z955" s="581"/>
    </row>
    <row r="956" spans="1:26" ht="15.75" customHeight="1" x14ac:dyDescent="0.3">
      <c r="A956" s="625"/>
      <c r="B956" s="626"/>
      <c r="C956" s="625"/>
      <c r="D956" s="627"/>
      <c r="E956" s="628"/>
      <c r="F956" s="581"/>
      <c r="G956" s="581"/>
      <c r="H956" s="581"/>
      <c r="I956" s="581"/>
      <c r="J956" s="581"/>
      <c r="K956" s="581"/>
      <c r="L956" s="581"/>
      <c r="M956" s="581"/>
      <c r="N956" s="581"/>
      <c r="O956" s="581"/>
      <c r="P956" s="581"/>
      <c r="Q956" s="581"/>
      <c r="R956" s="581"/>
      <c r="S956" s="581"/>
      <c r="T956" s="581"/>
      <c r="U956" s="581"/>
      <c r="V956" s="581"/>
      <c r="W956" s="581"/>
      <c r="X956" s="581"/>
      <c r="Y956" s="581"/>
      <c r="Z956" s="581"/>
    </row>
    <row r="957" spans="1:26" ht="15.75" customHeight="1" x14ac:dyDescent="0.3">
      <c r="A957" s="625"/>
      <c r="B957" s="626"/>
      <c r="C957" s="625"/>
      <c r="D957" s="627"/>
      <c r="E957" s="628"/>
      <c r="F957" s="581"/>
      <c r="G957" s="581"/>
      <c r="H957" s="581"/>
      <c r="I957" s="581"/>
      <c r="J957" s="581"/>
      <c r="K957" s="581"/>
      <c r="L957" s="581"/>
      <c r="M957" s="581"/>
      <c r="N957" s="581"/>
      <c r="O957" s="581"/>
      <c r="P957" s="581"/>
      <c r="Q957" s="581"/>
      <c r="R957" s="581"/>
      <c r="S957" s="581"/>
      <c r="T957" s="581"/>
      <c r="U957" s="581"/>
      <c r="V957" s="581"/>
      <c r="W957" s="581"/>
      <c r="X957" s="581"/>
      <c r="Y957" s="581"/>
      <c r="Z957" s="581"/>
    </row>
    <row r="958" spans="1:26" ht="15.75" customHeight="1" x14ac:dyDescent="0.3">
      <c r="A958" s="625"/>
      <c r="B958" s="626"/>
      <c r="C958" s="625"/>
      <c r="D958" s="627"/>
      <c r="E958" s="628"/>
      <c r="F958" s="581"/>
      <c r="G958" s="581"/>
      <c r="H958" s="581"/>
      <c r="I958" s="581"/>
      <c r="J958" s="581"/>
      <c r="K958" s="581"/>
      <c r="L958" s="581"/>
      <c r="M958" s="581"/>
      <c r="N958" s="581"/>
      <c r="O958" s="581"/>
      <c r="P958" s="581"/>
      <c r="Q958" s="581"/>
      <c r="R958" s="581"/>
      <c r="S958" s="581"/>
      <c r="T958" s="581"/>
      <c r="U958" s="581"/>
      <c r="V958" s="581"/>
      <c r="W958" s="581"/>
      <c r="X958" s="581"/>
      <c r="Y958" s="581"/>
      <c r="Z958" s="581"/>
    </row>
    <row r="959" spans="1:26" ht="15.75" customHeight="1" x14ac:dyDescent="0.3">
      <c r="A959" s="625"/>
      <c r="B959" s="626"/>
      <c r="C959" s="625"/>
      <c r="D959" s="627"/>
      <c r="E959" s="628"/>
      <c r="F959" s="581"/>
      <c r="G959" s="581"/>
      <c r="H959" s="581"/>
      <c r="I959" s="581"/>
      <c r="J959" s="581"/>
      <c r="K959" s="581"/>
      <c r="L959" s="581"/>
      <c r="M959" s="581"/>
      <c r="N959" s="581"/>
      <c r="O959" s="581"/>
      <c r="P959" s="581"/>
      <c r="Q959" s="581"/>
      <c r="R959" s="581"/>
      <c r="S959" s="581"/>
      <c r="T959" s="581"/>
      <c r="U959" s="581"/>
      <c r="V959" s="581"/>
      <c r="W959" s="581"/>
      <c r="X959" s="581"/>
      <c r="Y959" s="581"/>
      <c r="Z959" s="581"/>
    </row>
    <row r="960" spans="1:26" ht="15.75" customHeight="1" x14ac:dyDescent="0.3">
      <c r="A960" s="625"/>
      <c r="B960" s="626"/>
      <c r="C960" s="625"/>
      <c r="D960" s="627"/>
      <c r="E960" s="628"/>
      <c r="F960" s="581"/>
      <c r="G960" s="581"/>
      <c r="H960" s="581"/>
      <c r="I960" s="581"/>
      <c r="J960" s="581"/>
      <c r="K960" s="581"/>
      <c r="L960" s="581"/>
      <c r="M960" s="581"/>
      <c r="N960" s="581"/>
      <c r="O960" s="581"/>
      <c r="P960" s="581"/>
      <c r="Q960" s="581"/>
      <c r="R960" s="581"/>
      <c r="S960" s="581"/>
      <c r="T960" s="581"/>
      <c r="U960" s="581"/>
      <c r="V960" s="581"/>
      <c r="W960" s="581"/>
      <c r="X960" s="581"/>
      <c r="Y960" s="581"/>
      <c r="Z960" s="581"/>
    </row>
    <row r="961" spans="1:26" ht="15.75" customHeight="1" x14ac:dyDescent="0.3">
      <c r="A961" s="625"/>
      <c r="B961" s="626"/>
      <c r="C961" s="625"/>
      <c r="D961" s="627"/>
      <c r="E961" s="628"/>
      <c r="F961" s="581"/>
      <c r="G961" s="581"/>
      <c r="H961" s="581"/>
      <c r="I961" s="581"/>
      <c r="J961" s="581"/>
      <c r="K961" s="581"/>
      <c r="L961" s="581"/>
      <c r="M961" s="581"/>
      <c r="N961" s="581"/>
      <c r="O961" s="581"/>
      <c r="P961" s="581"/>
      <c r="Q961" s="581"/>
      <c r="R961" s="581"/>
      <c r="S961" s="581"/>
      <c r="T961" s="581"/>
      <c r="U961" s="581"/>
      <c r="V961" s="581"/>
      <c r="W961" s="581"/>
      <c r="X961" s="581"/>
      <c r="Y961" s="581"/>
      <c r="Z961" s="581"/>
    </row>
    <row r="962" spans="1:26" ht="15.75" customHeight="1" x14ac:dyDescent="0.3">
      <c r="A962" s="625"/>
      <c r="B962" s="626"/>
      <c r="C962" s="625"/>
      <c r="D962" s="627"/>
      <c r="E962" s="628"/>
      <c r="F962" s="581"/>
      <c r="G962" s="581"/>
      <c r="H962" s="581"/>
      <c r="I962" s="581"/>
      <c r="J962" s="581"/>
      <c r="K962" s="581"/>
      <c r="L962" s="581"/>
      <c r="M962" s="581"/>
      <c r="N962" s="581"/>
      <c r="O962" s="581"/>
      <c r="P962" s="581"/>
      <c r="Q962" s="581"/>
      <c r="R962" s="581"/>
      <c r="S962" s="581"/>
      <c r="T962" s="581"/>
      <c r="U962" s="581"/>
      <c r="V962" s="581"/>
      <c r="W962" s="581"/>
      <c r="X962" s="581"/>
      <c r="Y962" s="581"/>
      <c r="Z962" s="581"/>
    </row>
    <row r="963" spans="1:26" ht="15.75" customHeight="1" x14ac:dyDescent="0.3">
      <c r="A963" s="625"/>
      <c r="B963" s="626"/>
      <c r="C963" s="625"/>
      <c r="D963" s="627"/>
      <c r="E963" s="628"/>
      <c r="F963" s="581"/>
      <c r="G963" s="581"/>
      <c r="H963" s="581"/>
      <c r="I963" s="581"/>
      <c r="J963" s="581"/>
      <c r="K963" s="581"/>
      <c r="L963" s="581"/>
      <c r="M963" s="581"/>
      <c r="N963" s="581"/>
      <c r="O963" s="581"/>
      <c r="P963" s="581"/>
      <c r="Q963" s="581"/>
      <c r="R963" s="581"/>
      <c r="S963" s="581"/>
      <c r="T963" s="581"/>
      <c r="U963" s="581"/>
      <c r="V963" s="581"/>
      <c r="W963" s="581"/>
      <c r="X963" s="581"/>
      <c r="Y963" s="581"/>
      <c r="Z963" s="581"/>
    </row>
    <row r="964" spans="1:26" ht="15.75" customHeight="1" x14ac:dyDescent="0.3">
      <c r="A964" s="625"/>
      <c r="B964" s="626"/>
      <c r="C964" s="625"/>
      <c r="D964" s="627"/>
      <c r="E964" s="628"/>
      <c r="F964" s="581"/>
      <c r="G964" s="581"/>
      <c r="H964" s="581"/>
      <c r="I964" s="581"/>
      <c r="J964" s="581"/>
      <c r="K964" s="581"/>
      <c r="L964" s="581"/>
      <c r="M964" s="581"/>
      <c r="N964" s="581"/>
      <c r="O964" s="581"/>
      <c r="P964" s="581"/>
      <c r="Q964" s="581"/>
      <c r="R964" s="581"/>
      <c r="S964" s="581"/>
      <c r="T964" s="581"/>
      <c r="U964" s="581"/>
      <c r="V964" s="581"/>
      <c r="W964" s="581"/>
      <c r="X964" s="581"/>
      <c r="Y964" s="581"/>
      <c r="Z964" s="581"/>
    </row>
    <row r="965" spans="1:26" ht="15.75" customHeight="1" x14ac:dyDescent="0.3">
      <c r="A965" s="625"/>
      <c r="B965" s="626"/>
      <c r="C965" s="625"/>
      <c r="D965" s="627"/>
      <c r="E965" s="628"/>
      <c r="F965" s="581"/>
      <c r="G965" s="581"/>
      <c r="H965" s="581"/>
      <c r="I965" s="581"/>
      <c r="J965" s="581"/>
      <c r="K965" s="581"/>
      <c r="L965" s="581"/>
      <c r="M965" s="581"/>
      <c r="N965" s="581"/>
      <c r="O965" s="581"/>
      <c r="P965" s="581"/>
      <c r="Q965" s="581"/>
      <c r="R965" s="581"/>
      <c r="S965" s="581"/>
      <c r="T965" s="581"/>
      <c r="U965" s="581"/>
      <c r="V965" s="581"/>
      <c r="W965" s="581"/>
      <c r="X965" s="581"/>
      <c r="Y965" s="581"/>
      <c r="Z965" s="581"/>
    </row>
    <row r="966" spans="1:26" ht="15.75" customHeight="1" x14ac:dyDescent="0.3">
      <c r="A966" s="625"/>
      <c r="B966" s="626"/>
      <c r="C966" s="625"/>
      <c r="D966" s="627"/>
      <c r="E966" s="628"/>
      <c r="F966" s="581"/>
      <c r="G966" s="581"/>
      <c r="H966" s="581"/>
      <c r="I966" s="581"/>
      <c r="J966" s="581"/>
      <c r="K966" s="581"/>
      <c r="L966" s="581"/>
      <c r="M966" s="581"/>
      <c r="N966" s="581"/>
      <c r="O966" s="581"/>
      <c r="P966" s="581"/>
      <c r="Q966" s="581"/>
      <c r="R966" s="581"/>
      <c r="S966" s="581"/>
      <c r="T966" s="581"/>
      <c r="U966" s="581"/>
      <c r="V966" s="581"/>
      <c r="W966" s="581"/>
      <c r="X966" s="581"/>
      <c r="Y966" s="581"/>
      <c r="Z966" s="581"/>
    </row>
    <row r="967" spans="1:26" ht="15.75" customHeight="1" x14ac:dyDescent="0.3">
      <c r="A967" s="625"/>
      <c r="B967" s="626"/>
      <c r="C967" s="625"/>
      <c r="D967" s="627"/>
      <c r="E967" s="628"/>
      <c r="F967" s="581"/>
      <c r="G967" s="581"/>
      <c r="H967" s="581"/>
      <c r="I967" s="581"/>
      <c r="J967" s="581"/>
      <c r="K967" s="581"/>
      <c r="L967" s="581"/>
      <c r="M967" s="581"/>
      <c r="N967" s="581"/>
      <c r="O967" s="581"/>
      <c r="P967" s="581"/>
      <c r="Q967" s="581"/>
      <c r="R967" s="581"/>
      <c r="S967" s="581"/>
      <c r="T967" s="581"/>
      <c r="U967" s="581"/>
      <c r="V967" s="581"/>
      <c r="W967" s="581"/>
      <c r="X967" s="581"/>
      <c r="Y967" s="581"/>
      <c r="Z967" s="581"/>
    </row>
    <row r="968" spans="1:26" ht="15.75" customHeight="1" x14ac:dyDescent="0.3">
      <c r="A968" s="625"/>
      <c r="B968" s="626"/>
      <c r="C968" s="625"/>
      <c r="D968" s="627"/>
      <c r="E968" s="628"/>
      <c r="F968" s="581"/>
      <c r="G968" s="581"/>
      <c r="H968" s="581"/>
      <c r="I968" s="581"/>
      <c r="J968" s="581"/>
      <c r="K968" s="581"/>
      <c r="L968" s="581"/>
      <c r="M968" s="581"/>
      <c r="N968" s="581"/>
      <c r="O968" s="581"/>
      <c r="P968" s="581"/>
      <c r="Q968" s="581"/>
      <c r="R968" s="581"/>
      <c r="S968" s="581"/>
      <c r="T968" s="581"/>
      <c r="U968" s="581"/>
      <c r="V968" s="581"/>
      <c r="W968" s="581"/>
      <c r="X968" s="581"/>
      <c r="Y968" s="581"/>
      <c r="Z968" s="581"/>
    </row>
    <row r="969" spans="1:26" ht="15.75" customHeight="1" x14ac:dyDescent="0.3">
      <c r="A969" s="625"/>
      <c r="B969" s="626"/>
      <c r="C969" s="625"/>
      <c r="D969" s="627"/>
      <c r="E969" s="628"/>
      <c r="F969" s="581"/>
      <c r="G969" s="581"/>
      <c r="H969" s="581"/>
      <c r="I969" s="581"/>
      <c r="J969" s="581"/>
      <c r="K969" s="581"/>
      <c r="L969" s="581"/>
      <c r="M969" s="581"/>
      <c r="N969" s="581"/>
      <c r="O969" s="581"/>
      <c r="P969" s="581"/>
      <c r="Q969" s="581"/>
      <c r="R969" s="581"/>
      <c r="S969" s="581"/>
      <c r="T969" s="581"/>
      <c r="U969" s="581"/>
      <c r="V969" s="581"/>
      <c r="W969" s="581"/>
      <c r="X969" s="581"/>
      <c r="Y969" s="581"/>
      <c r="Z969" s="581"/>
    </row>
    <row r="970" spans="1:26" ht="15.75" customHeight="1" x14ac:dyDescent="0.3">
      <c r="A970" s="625"/>
      <c r="B970" s="626"/>
      <c r="C970" s="625"/>
      <c r="D970" s="627"/>
      <c r="E970" s="628"/>
      <c r="F970" s="581"/>
      <c r="G970" s="581"/>
      <c r="H970" s="581"/>
      <c r="I970" s="581"/>
      <c r="J970" s="581"/>
      <c r="K970" s="581"/>
      <c r="L970" s="581"/>
      <c r="M970" s="581"/>
      <c r="N970" s="581"/>
      <c r="O970" s="581"/>
      <c r="P970" s="581"/>
      <c r="Q970" s="581"/>
      <c r="R970" s="581"/>
      <c r="S970" s="581"/>
      <c r="T970" s="581"/>
      <c r="U970" s="581"/>
      <c r="V970" s="581"/>
      <c r="W970" s="581"/>
      <c r="X970" s="581"/>
      <c r="Y970" s="581"/>
      <c r="Z970" s="581"/>
    </row>
    <row r="971" spans="1:26" ht="15.75" customHeight="1" x14ac:dyDescent="0.3">
      <c r="A971" s="625"/>
      <c r="B971" s="626"/>
      <c r="C971" s="625"/>
      <c r="D971" s="627"/>
      <c r="E971" s="628"/>
      <c r="F971" s="581"/>
      <c r="G971" s="581"/>
      <c r="H971" s="581"/>
      <c r="I971" s="581"/>
      <c r="J971" s="581"/>
      <c r="K971" s="581"/>
      <c r="L971" s="581"/>
      <c r="M971" s="581"/>
      <c r="N971" s="581"/>
      <c r="O971" s="581"/>
      <c r="P971" s="581"/>
      <c r="Q971" s="581"/>
      <c r="R971" s="581"/>
      <c r="S971" s="581"/>
      <c r="T971" s="581"/>
      <c r="U971" s="581"/>
      <c r="V971" s="581"/>
      <c r="W971" s="581"/>
      <c r="X971" s="581"/>
      <c r="Y971" s="581"/>
      <c r="Z971" s="581"/>
    </row>
    <row r="972" spans="1:26" ht="15.75" customHeight="1" x14ac:dyDescent="0.3">
      <c r="A972" s="625"/>
      <c r="B972" s="626"/>
      <c r="C972" s="625"/>
      <c r="D972" s="627"/>
      <c r="E972" s="628"/>
      <c r="F972" s="581"/>
      <c r="G972" s="581"/>
      <c r="H972" s="581"/>
      <c r="I972" s="581"/>
      <c r="J972" s="581"/>
      <c r="K972" s="581"/>
      <c r="L972" s="581"/>
      <c r="M972" s="581"/>
      <c r="N972" s="581"/>
      <c r="O972" s="581"/>
      <c r="P972" s="581"/>
      <c r="Q972" s="581"/>
      <c r="R972" s="581"/>
      <c r="S972" s="581"/>
      <c r="T972" s="581"/>
      <c r="U972" s="581"/>
      <c r="V972" s="581"/>
      <c r="W972" s="581"/>
      <c r="X972" s="581"/>
      <c r="Y972" s="581"/>
      <c r="Z972" s="581"/>
    </row>
    <row r="973" spans="1:26" ht="15.75" customHeight="1" x14ac:dyDescent="0.3">
      <c r="A973" s="625"/>
      <c r="B973" s="626"/>
      <c r="C973" s="625"/>
      <c r="D973" s="627"/>
      <c r="E973" s="628"/>
      <c r="F973" s="581"/>
      <c r="G973" s="581"/>
      <c r="H973" s="581"/>
      <c r="I973" s="581"/>
      <c r="J973" s="581"/>
      <c r="K973" s="581"/>
      <c r="L973" s="581"/>
      <c r="M973" s="581"/>
      <c r="N973" s="581"/>
      <c r="O973" s="581"/>
      <c r="P973" s="581"/>
      <c r="Q973" s="581"/>
      <c r="R973" s="581"/>
      <c r="S973" s="581"/>
      <c r="T973" s="581"/>
      <c r="U973" s="581"/>
      <c r="V973" s="581"/>
      <c r="W973" s="581"/>
      <c r="X973" s="581"/>
      <c r="Y973" s="581"/>
      <c r="Z973" s="581"/>
    </row>
    <row r="974" spans="1:26" ht="15.75" customHeight="1" x14ac:dyDescent="0.3">
      <c r="A974" s="625"/>
      <c r="B974" s="626"/>
      <c r="C974" s="625"/>
      <c r="D974" s="627"/>
      <c r="E974" s="628"/>
      <c r="F974" s="581"/>
      <c r="G974" s="581"/>
      <c r="H974" s="581"/>
      <c r="I974" s="581"/>
      <c r="J974" s="581"/>
      <c r="K974" s="581"/>
      <c r="L974" s="581"/>
      <c r="M974" s="581"/>
      <c r="N974" s="581"/>
      <c r="O974" s="581"/>
      <c r="P974" s="581"/>
      <c r="Q974" s="581"/>
      <c r="R974" s="581"/>
      <c r="S974" s="581"/>
      <c r="T974" s="581"/>
      <c r="U974" s="581"/>
      <c r="V974" s="581"/>
      <c r="W974" s="581"/>
      <c r="X974" s="581"/>
      <c r="Y974" s="581"/>
      <c r="Z974" s="581"/>
    </row>
    <row r="975" spans="1:26" ht="15.75" customHeight="1" x14ac:dyDescent="0.3">
      <c r="A975" s="625"/>
      <c r="B975" s="626"/>
      <c r="C975" s="625"/>
      <c r="D975" s="627"/>
      <c r="E975" s="628"/>
      <c r="F975" s="581"/>
      <c r="G975" s="581"/>
      <c r="H975" s="581"/>
      <c r="I975" s="581"/>
      <c r="J975" s="581"/>
      <c r="K975" s="581"/>
      <c r="L975" s="581"/>
      <c r="M975" s="581"/>
      <c r="N975" s="581"/>
      <c r="O975" s="581"/>
      <c r="P975" s="581"/>
      <c r="Q975" s="581"/>
      <c r="R975" s="581"/>
      <c r="S975" s="581"/>
      <c r="T975" s="581"/>
      <c r="U975" s="581"/>
      <c r="V975" s="581"/>
      <c r="W975" s="581"/>
      <c r="X975" s="581"/>
      <c r="Y975" s="581"/>
      <c r="Z975" s="581"/>
    </row>
    <row r="976" spans="1:26" ht="15.75" customHeight="1" x14ac:dyDescent="0.3">
      <c r="A976" s="625"/>
      <c r="B976" s="626"/>
      <c r="C976" s="625"/>
      <c r="D976" s="627"/>
      <c r="E976" s="628"/>
      <c r="F976" s="581"/>
      <c r="G976" s="581"/>
      <c r="H976" s="581"/>
      <c r="I976" s="581"/>
      <c r="J976" s="581"/>
      <c r="K976" s="581"/>
      <c r="L976" s="581"/>
      <c r="M976" s="581"/>
      <c r="N976" s="581"/>
      <c r="O976" s="581"/>
      <c r="P976" s="581"/>
      <c r="Q976" s="581"/>
      <c r="R976" s="581"/>
      <c r="S976" s="581"/>
      <c r="T976" s="581"/>
      <c r="U976" s="581"/>
      <c r="V976" s="581"/>
      <c r="W976" s="581"/>
      <c r="X976" s="581"/>
      <c r="Y976" s="581"/>
      <c r="Z976" s="581"/>
    </row>
    <row r="977" spans="1:26" ht="15.75" customHeight="1" x14ac:dyDescent="0.3">
      <c r="A977" s="625"/>
      <c r="B977" s="626"/>
      <c r="C977" s="625"/>
      <c r="D977" s="627"/>
      <c r="E977" s="628"/>
      <c r="F977" s="581"/>
      <c r="G977" s="581"/>
      <c r="H977" s="581"/>
      <c r="I977" s="581"/>
      <c r="J977" s="581"/>
      <c r="K977" s="581"/>
      <c r="L977" s="581"/>
      <c r="M977" s="581"/>
      <c r="N977" s="581"/>
      <c r="O977" s="581"/>
      <c r="P977" s="581"/>
      <c r="Q977" s="581"/>
      <c r="R977" s="581"/>
      <c r="S977" s="581"/>
      <c r="T977" s="581"/>
      <c r="U977" s="581"/>
      <c r="V977" s="581"/>
      <c r="W977" s="581"/>
      <c r="X977" s="581"/>
      <c r="Y977" s="581"/>
      <c r="Z977" s="581"/>
    </row>
    <row r="978" spans="1:26" ht="15.75" customHeight="1" x14ac:dyDescent="0.3">
      <c r="A978" s="625"/>
      <c r="B978" s="626"/>
      <c r="C978" s="625"/>
      <c r="D978" s="627"/>
      <c r="E978" s="628"/>
      <c r="F978" s="581"/>
      <c r="G978" s="581"/>
      <c r="H978" s="581"/>
      <c r="I978" s="581"/>
      <c r="J978" s="581"/>
      <c r="K978" s="581"/>
      <c r="L978" s="581"/>
      <c r="M978" s="581"/>
      <c r="N978" s="581"/>
      <c r="O978" s="581"/>
      <c r="P978" s="581"/>
      <c r="Q978" s="581"/>
      <c r="R978" s="581"/>
      <c r="S978" s="581"/>
      <c r="T978" s="581"/>
      <c r="U978" s="581"/>
      <c r="V978" s="581"/>
      <c r="W978" s="581"/>
      <c r="X978" s="581"/>
      <c r="Y978" s="581"/>
      <c r="Z978" s="581"/>
    </row>
    <row r="979" spans="1:26" ht="15.75" customHeight="1" x14ac:dyDescent="0.3">
      <c r="A979" s="625"/>
      <c r="B979" s="626"/>
      <c r="C979" s="625"/>
      <c r="D979" s="627"/>
      <c r="E979" s="628"/>
      <c r="F979" s="581"/>
      <c r="G979" s="581"/>
      <c r="H979" s="581"/>
      <c r="I979" s="581"/>
      <c r="J979" s="581"/>
      <c r="K979" s="581"/>
      <c r="L979" s="581"/>
      <c r="M979" s="581"/>
      <c r="N979" s="581"/>
      <c r="O979" s="581"/>
      <c r="P979" s="581"/>
      <c r="Q979" s="581"/>
      <c r="R979" s="581"/>
      <c r="S979" s="581"/>
      <c r="T979" s="581"/>
      <c r="U979" s="581"/>
      <c r="V979" s="581"/>
      <c r="W979" s="581"/>
      <c r="X979" s="581"/>
      <c r="Y979" s="581"/>
      <c r="Z979" s="581"/>
    </row>
    <row r="980" spans="1:26" ht="15.75" customHeight="1" x14ac:dyDescent="0.3">
      <c r="A980" s="625"/>
      <c r="B980" s="626"/>
      <c r="C980" s="625"/>
      <c r="D980" s="627"/>
      <c r="E980" s="628"/>
      <c r="F980" s="581"/>
      <c r="G980" s="581"/>
      <c r="H980" s="581"/>
      <c r="I980" s="581"/>
      <c r="J980" s="581"/>
      <c r="K980" s="581"/>
      <c r="L980" s="581"/>
      <c r="M980" s="581"/>
      <c r="N980" s="581"/>
      <c r="O980" s="581"/>
      <c r="P980" s="581"/>
      <c r="Q980" s="581"/>
      <c r="R980" s="581"/>
      <c r="S980" s="581"/>
      <c r="T980" s="581"/>
      <c r="U980" s="581"/>
      <c r="V980" s="581"/>
      <c r="W980" s="581"/>
      <c r="X980" s="581"/>
      <c r="Y980" s="581"/>
      <c r="Z980" s="581"/>
    </row>
    <row r="981" spans="1:26" ht="15.75" customHeight="1" x14ac:dyDescent="0.3">
      <c r="A981" s="625"/>
      <c r="B981" s="626"/>
      <c r="C981" s="625"/>
      <c r="D981" s="627"/>
      <c r="E981" s="628"/>
      <c r="F981" s="581"/>
      <c r="G981" s="581"/>
      <c r="H981" s="581"/>
      <c r="I981" s="581"/>
      <c r="J981" s="581"/>
      <c r="K981" s="581"/>
      <c r="L981" s="581"/>
      <c r="M981" s="581"/>
      <c r="N981" s="581"/>
      <c r="O981" s="581"/>
      <c r="P981" s="581"/>
      <c r="Q981" s="581"/>
      <c r="R981" s="581"/>
      <c r="S981" s="581"/>
      <c r="T981" s="581"/>
      <c r="U981" s="581"/>
      <c r="V981" s="581"/>
      <c r="W981" s="581"/>
      <c r="X981" s="581"/>
      <c r="Y981" s="581"/>
      <c r="Z981" s="581"/>
    </row>
    <row r="982" spans="1:26" ht="15.75" customHeight="1" x14ac:dyDescent="0.3">
      <c r="A982" s="625"/>
      <c r="B982" s="626"/>
      <c r="C982" s="625"/>
      <c r="D982" s="627"/>
      <c r="E982" s="628"/>
      <c r="F982" s="581"/>
      <c r="G982" s="581"/>
      <c r="H982" s="581"/>
      <c r="I982" s="581"/>
      <c r="J982" s="581"/>
      <c r="K982" s="581"/>
      <c r="L982" s="581"/>
      <c r="M982" s="581"/>
      <c r="N982" s="581"/>
      <c r="O982" s="581"/>
      <c r="P982" s="581"/>
      <c r="Q982" s="581"/>
      <c r="R982" s="581"/>
      <c r="S982" s="581"/>
      <c r="T982" s="581"/>
      <c r="U982" s="581"/>
      <c r="V982" s="581"/>
      <c r="W982" s="581"/>
      <c r="X982" s="581"/>
      <c r="Y982" s="581"/>
      <c r="Z982" s="581"/>
    </row>
    <row r="983" spans="1:26" ht="15.75" customHeight="1" x14ac:dyDescent="0.3">
      <c r="A983" s="625"/>
      <c r="B983" s="626"/>
      <c r="C983" s="625"/>
      <c r="D983" s="627"/>
      <c r="E983" s="628"/>
      <c r="F983" s="581"/>
      <c r="G983" s="581"/>
      <c r="H983" s="581"/>
      <c r="I983" s="581"/>
      <c r="J983" s="581"/>
      <c r="K983" s="581"/>
      <c r="L983" s="581"/>
      <c r="M983" s="581"/>
      <c r="N983" s="581"/>
      <c r="O983" s="581"/>
      <c r="P983" s="581"/>
      <c r="Q983" s="581"/>
      <c r="R983" s="581"/>
      <c r="S983" s="581"/>
      <c r="T983" s="581"/>
      <c r="U983" s="581"/>
      <c r="V983" s="581"/>
      <c r="W983" s="581"/>
      <c r="X983" s="581"/>
      <c r="Y983" s="581"/>
      <c r="Z983" s="581"/>
    </row>
    <row r="984" spans="1:26" ht="15.75" customHeight="1" x14ac:dyDescent="0.3">
      <c r="A984" s="625"/>
      <c r="B984" s="626"/>
      <c r="C984" s="625"/>
      <c r="D984" s="627"/>
      <c r="E984" s="628"/>
      <c r="F984" s="581"/>
      <c r="G984" s="581"/>
      <c r="H984" s="581"/>
      <c r="I984" s="581"/>
      <c r="J984" s="581"/>
      <c r="K984" s="581"/>
      <c r="L984" s="581"/>
      <c r="M984" s="581"/>
      <c r="N984" s="581"/>
      <c r="O984" s="581"/>
      <c r="P984" s="581"/>
      <c r="Q984" s="581"/>
      <c r="R984" s="581"/>
      <c r="S984" s="581"/>
      <c r="T984" s="581"/>
      <c r="U984" s="581"/>
      <c r="V984" s="581"/>
      <c r="W984" s="581"/>
      <c r="X984" s="581"/>
      <c r="Y984" s="581"/>
      <c r="Z984" s="581"/>
    </row>
    <row r="985" spans="1:26" ht="15.75" customHeight="1" x14ac:dyDescent="0.3">
      <c r="A985" s="625"/>
      <c r="B985" s="626"/>
      <c r="C985" s="625"/>
      <c r="D985" s="627"/>
      <c r="E985" s="628"/>
      <c r="F985" s="581"/>
      <c r="G985" s="581"/>
      <c r="H985" s="581"/>
      <c r="I985" s="581"/>
      <c r="J985" s="581"/>
      <c r="K985" s="581"/>
      <c r="L985" s="581"/>
      <c r="M985" s="581"/>
      <c r="N985" s="581"/>
      <c r="O985" s="581"/>
      <c r="P985" s="581"/>
      <c r="Q985" s="581"/>
      <c r="R985" s="581"/>
      <c r="S985" s="581"/>
      <c r="T985" s="581"/>
      <c r="U985" s="581"/>
      <c r="V985" s="581"/>
      <c r="W985" s="581"/>
      <c r="X985" s="581"/>
      <c r="Y985" s="581"/>
      <c r="Z985" s="581"/>
    </row>
    <row r="986" spans="1:26" ht="15.75" customHeight="1" x14ac:dyDescent="0.3">
      <c r="A986" s="625"/>
      <c r="B986" s="626"/>
      <c r="C986" s="625"/>
      <c r="D986" s="627"/>
      <c r="E986" s="628"/>
      <c r="F986" s="581"/>
      <c r="G986" s="581"/>
      <c r="H986" s="581"/>
      <c r="I986" s="581"/>
      <c r="J986" s="581"/>
      <c r="K986" s="581"/>
      <c r="L986" s="581"/>
      <c r="M986" s="581"/>
      <c r="N986" s="581"/>
      <c r="O986" s="581"/>
      <c r="P986" s="581"/>
      <c r="Q986" s="581"/>
      <c r="R986" s="581"/>
      <c r="S986" s="581"/>
      <c r="T986" s="581"/>
      <c r="U986" s="581"/>
      <c r="V986" s="581"/>
      <c r="W986" s="581"/>
      <c r="X986" s="581"/>
      <c r="Y986" s="581"/>
      <c r="Z986" s="581"/>
    </row>
    <row r="987" spans="1:26" ht="15.75" customHeight="1" x14ac:dyDescent="0.3">
      <c r="A987" s="625"/>
      <c r="B987" s="626"/>
      <c r="C987" s="625"/>
      <c r="D987" s="627"/>
      <c r="E987" s="628"/>
      <c r="F987" s="581"/>
      <c r="G987" s="581"/>
      <c r="H987" s="581"/>
      <c r="I987" s="581"/>
      <c r="J987" s="581"/>
      <c r="K987" s="581"/>
      <c r="L987" s="581"/>
      <c r="M987" s="581"/>
      <c r="N987" s="581"/>
      <c r="O987" s="581"/>
      <c r="P987" s="581"/>
      <c r="Q987" s="581"/>
      <c r="R987" s="581"/>
      <c r="S987" s="581"/>
      <c r="T987" s="581"/>
      <c r="U987" s="581"/>
      <c r="V987" s="581"/>
      <c r="W987" s="581"/>
      <c r="X987" s="581"/>
      <c r="Y987" s="581"/>
      <c r="Z987" s="581"/>
    </row>
    <row r="988" spans="1:26" ht="15.75" customHeight="1" x14ac:dyDescent="0.3">
      <c r="A988" s="625"/>
      <c r="B988" s="626"/>
      <c r="C988" s="625"/>
      <c r="D988" s="627"/>
      <c r="E988" s="628"/>
      <c r="F988" s="581"/>
      <c r="G988" s="581"/>
      <c r="H988" s="581"/>
      <c r="I988" s="581"/>
      <c r="J988" s="581"/>
      <c r="K988" s="581"/>
      <c r="L988" s="581"/>
      <c r="M988" s="581"/>
      <c r="N988" s="581"/>
      <c r="O988" s="581"/>
      <c r="P988" s="581"/>
      <c r="Q988" s="581"/>
      <c r="R988" s="581"/>
      <c r="S988" s="581"/>
      <c r="T988" s="581"/>
      <c r="U988" s="581"/>
      <c r="V988" s="581"/>
      <c r="W988" s="581"/>
      <c r="X988" s="581"/>
      <c r="Y988" s="581"/>
      <c r="Z988" s="581"/>
    </row>
    <row r="989" spans="1:26" ht="15.75" customHeight="1" x14ac:dyDescent="0.3">
      <c r="A989" s="625"/>
      <c r="B989" s="626"/>
      <c r="C989" s="625"/>
      <c r="D989" s="627"/>
      <c r="E989" s="628"/>
      <c r="F989" s="581"/>
      <c r="G989" s="581"/>
      <c r="H989" s="581"/>
      <c r="I989" s="581"/>
      <c r="J989" s="581"/>
      <c r="K989" s="581"/>
      <c r="L989" s="581"/>
      <c r="M989" s="581"/>
      <c r="N989" s="581"/>
      <c r="O989" s="581"/>
      <c r="P989" s="581"/>
      <c r="Q989" s="581"/>
      <c r="R989" s="581"/>
      <c r="S989" s="581"/>
      <c r="T989" s="581"/>
      <c r="U989" s="581"/>
      <c r="V989" s="581"/>
      <c r="W989" s="581"/>
      <c r="X989" s="581"/>
      <c r="Y989" s="581"/>
      <c r="Z989" s="581"/>
    </row>
    <row r="990" spans="1:26" ht="15.75" customHeight="1" x14ac:dyDescent="0.3">
      <c r="A990" s="625"/>
      <c r="B990" s="626"/>
      <c r="C990" s="625"/>
      <c r="D990" s="627"/>
      <c r="E990" s="628"/>
      <c r="F990" s="581"/>
      <c r="G990" s="581"/>
      <c r="H990" s="581"/>
      <c r="I990" s="581"/>
      <c r="J990" s="581"/>
      <c r="K990" s="581"/>
      <c r="L990" s="581"/>
      <c r="M990" s="581"/>
      <c r="N990" s="581"/>
      <c r="O990" s="581"/>
      <c r="P990" s="581"/>
      <c r="Q990" s="581"/>
      <c r="R990" s="581"/>
      <c r="S990" s="581"/>
      <c r="T990" s="581"/>
      <c r="U990" s="581"/>
      <c r="V990" s="581"/>
      <c r="W990" s="581"/>
      <c r="X990" s="581"/>
      <c r="Y990" s="581"/>
      <c r="Z990" s="581"/>
    </row>
    <row r="991" spans="1:26" ht="15.75" customHeight="1" x14ac:dyDescent="0.3">
      <c r="A991" s="625"/>
      <c r="B991" s="626"/>
      <c r="C991" s="625"/>
      <c r="D991" s="627"/>
      <c r="E991" s="628"/>
      <c r="F991" s="581"/>
      <c r="G991" s="581"/>
      <c r="H991" s="581"/>
      <c r="I991" s="581"/>
      <c r="J991" s="581"/>
      <c r="K991" s="581"/>
      <c r="L991" s="581"/>
      <c r="M991" s="581"/>
      <c r="N991" s="581"/>
      <c r="O991" s="581"/>
      <c r="P991" s="581"/>
      <c r="Q991" s="581"/>
      <c r="R991" s="581"/>
      <c r="S991" s="581"/>
      <c r="T991" s="581"/>
      <c r="U991" s="581"/>
      <c r="V991" s="581"/>
      <c r="W991" s="581"/>
      <c r="X991" s="581"/>
      <c r="Y991" s="581"/>
      <c r="Z991" s="581"/>
    </row>
    <row r="992" spans="1:26" ht="15.75" customHeight="1" x14ac:dyDescent="0.3">
      <c r="A992" s="625"/>
      <c r="B992" s="626"/>
      <c r="C992" s="625"/>
      <c r="D992" s="627"/>
      <c r="E992" s="628"/>
      <c r="F992" s="581"/>
      <c r="G992" s="581"/>
      <c r="H992" s="581"/>
      <c r="I992" s="581"/>
      <c r="J992" s="581"/>
      <c r="K992" s="581"/>
      <c r="L992" s="581"/>
      <c r="M992" s="581"/>
      <c r="N992" s="581"/>
      <c r="O992" s="581"/>
      <c r="P992" s="581"/>
      <c r="Q992" s="581"/>
      <c r="R992" s="581"/>
      <c r="S992" s="581"/>
      <c r="T992" s="581"/>
      <c r="U992" s="581"/>
      <c r="V992" s="581"/>
      <c r="W992" s="581"/>
      <c r="X992" s="581"/>
      <c r="Y992" s="581"/>
      <c r="Z992" s="581"/>
    </row>
    <row r="993" spans="1:26" ht="15.75" customHeight="1" x14ac:dyDescent="0.3">
      <c r="A993" s="625"/>
      <c r="B993" s="626"/>
      <c r="C993" s="625"/>
      <c r="D993" s="627"/>
      <c r="E993" s="628"/>
      <c r="F993" s="581"/>
      <c r="G993" s="581"/>
      <c r="H993" s="581"/>
      <c r="I993" s="581"/>
      <c r="J993" s="581"/>
      <c r="K993" s="581"/>
      <c r="L993" s="581"/>
      <c r="M993" s="581"/>
      <c r="N993" s="581"/>
      <c r="O993" s="581"/>
      <c r="P993" s="581"/>
      <c r="Q993" s="581"/>
      <c r="R993" s="581"/>
      <c r="S993" s="581"/>
      <c r="T993" s="581"/>
      <c r="U993" s="581"/>
      <c r="V993" s="581"/>
      <c r="W993" s="581"/>
      <c r="X993" s="581"/>
      <c r="Y993" s="581"/>
      <c r="Z993" s="581"/>
    </row>
    <row r="994" spans="1:26" ht="15.75" customHeight="1" x14ac:dyDescent="0.3">
      <c r="A994" s="625"/>
      <c r="B994" s="626"/>
      <c r="C994" s="625"/>
      <c r="D994" s="627"/>
      <c r="E994" s="628"/>
      <c r="F994" s="581"/>
      <c r="G994" s="581"/>
      <c r="H994" s="581"/>
      <c r="I994" s="581"/>
      <c r="J994" s="581"/>
      <c r="K994" s="581"/>
      <c r="L994" s="581"/>
      <c r="M994" s="581"/>
      <c r="N994" s="581"/>
      <c r="O994" s="581"/>
      <c r="P994" s="581"/>
      <c r="Q994" s="581"/>
      <c r="R994" s="581"/>
      <c r="S994" s="581"/>
      <c r="T994" s="581"/>
      <c r="U994" s="581"/>
      <c r="V994" s="581"/>
      <c r="W994" s="581"/>
      <c r="X994" s="581"/>
      <c r="Y994" s="581"/>
      <c r="Z994" s="581"/>
    </row>
    <row r="995" spans="1:26" ht="15.75" customHeight="1" x14ac:dyDescent="0.3">
      <c r="A995" s="625"/>
      <c r="B995" s="626"/>
      <c r="C995" s="625"/>
      <c r="D995" s="627"/>
      <c r="E995" s="628"/>
      <c r="F995" s="581"/>
      <c r="G995" s="581"/>
      <c r="H995" s="581"/>
      <c r="I995" s="581"/>
      <c r="J995" s="581"/>
      <c r="K995" s="581"/>
      <c r="L995" s="581"/>
      <c r="M995" s="581"/>
      <c r="N995" s="581"/>
      <c r="O995" s="581"/>
      <c r="P995" s="581"/>
      <c r="Q995" s="581"/>
      <c r="R995" s="581"/>
      <c r="S995" s="581"/>
      <c r="T995" s="581"/>
      <c r="U995" s="581"/>
      <c r="V995" s="581"/>
      <c r="W995" s="581"/>
      <c r="X995" s="581"/>
      <c r="Y995" s="581"/>
      <c r="Z995" s="581"/>
    </row>
    <row r="996" spans="1:26" ht="15.75" customHeight="1" x14ac:dyDescent="0.3">
      <c r="A996" s="625"/>
      <c r="B996" s="626"/>
      <c r="C996" s="625"/>
      <c r="D996" s="627"/>
      <c r="E996" s="628"/>
      <c r="F996" s="581"/>
      <c r="G996" s="581"/>
      <c r="H996" s="581"/>
      <c r="I996" s="581"/>
      <c r="J996" s="581"/>
      <c r="K996" s="581"/>
      <c r="L996" s="581"/>
      <c r="M996" s="581"/>
      <c r="N996" s="581"/>
      <c r="O996" s="581"/>
      <c r="P996" s="581"/>
      <c r="Q996" s="581"/>
      <c r="R996" s="581"/>
      <c r="S996" s="581"/>
      <c r="T996" s="581"/>
      <c r="U996" s="581"/>
      <c r="V996" s="581"/>
      <c r="W996" s="581"/>
      <c r="X996" s="581"/>
      <c r="Y996" s="581"/>
      <c r="Z996" s="581"/>
    </row>
    <row r="997" spans="1:26" ht="15.75" customHeight="1" x14ac:dyDescent="0.3">
      <c r="A997" s="625"/>
      <c r="B997" s="626"/>
      <c r="C997" s="625"/>
      <c r="D997" s="627"/>
      <c r="E997" s="628"/>
      <c r="F997" s="581"/>
      <c r="G997" s="581"/>
      <c r="H997" s="581"/>
      <c r="I997" s="581"/>
      <c r="J997" s="581"/>
      <c r="K997" s="581"/>
      <c r="L997" s="581"/>
      <c r="M997" s="581"/>
      <c r="N997" s="581"/>
      <c r="O997" s="581"/>
      <c r="P997" s="581"/>
      <c r="Q997" s="581"/>
      <c r="R997" s="581"/>
      <c r="S997" s="581"/>
      <c r="T997" s="581"/>
      <c r="U997" s="581"/>
      <c r="V997" s="581"/>
      <c r="W997" s="581"/>
      <c r="X997" s="581"/>
      <c r="Y997" s="581"/>
      <c r="Z997" s="581"/>
    </row>
    <row r="998" spans="1:26" ht="15.75" customHeight="1" x14ac:dyDescent="0.3">
      <c r="A998" s="625"/>
      <c r="B998" s="626"/>
      <c r="C998" s="625"/>
      <c r="D998" s="627"/>
      <c r="E998" s="628"/>
      <c r="F998" s="581"/>
      <c r="G998" s="581"/>
      <c r="H998" s="581"/>
      <c r="I998" s="581"/>
      <c r="J998" s="581"/>
      <c r="K998" s="581"/>
      <c r="L998" s="581"/>
      <c r="M998" s="581"/>
      <c r="N998" s="581"/>
      <c r="O998" s="581"/>
      <c r="P998" s="581"/>
      <c r="Q998" s="581"/>
      <c r="R998" s="581"/>
      <c r="S998" s="581"/>
      <c r="T998" s="581"/>
      <c r="U998" s="581"/>
      <c r="V998" s="581"/>
      <c r="W998" s="581"/>
      <c r="X998" s="581"/>
      <c r="Y998" s="581"/>
      <c r="Z998" s="581"/>
    </row>
    <row r="999" spans="1:26" ht="15.75" customHeight="1" x14ac:dyDescent="0.3">
      <c r="A999" s="625"/>
      <c r="B999" s="626"/>
      <c r="C999" s="625"/>
      <c r="D999" s="627"/>
      <c r="E999" s="628"/>
      <c r="F999" s="581"/>
      <c r="G999" s="581"/>
      <c r="H999" s="581"/>
      <c r="I999" s="581"/>
      <c r="J999" s="581"/>
      <c r="K999" s="581"/>
      <c r="L999" s="581"/>
      <c r="M999" s="581"/>
      <c r="N999" s="581"/>
      <c r="O999" s="581"/>
      <c r="P999" s="581"/>
      <c r="Q999" s="581"/>
      <c r="R999" s="581"/>
      <c r="S999" s="581"/>
      <c r="T999" s="581"/>
      <c r="U999" s="581"/>
      <c r="V999" s="581"/>
      <c r="W999" s="581"/>
      <c r="X999" s="581"/>
      <c r="Y999" s="581"/>
      <c r="Z999" s="581"/>
    </row>
    <row r="1000" spans="1:26" ht="15.75" customHeight="1" x14ac:dyDescent="0.3">
      <c r="A1000" s="625"/>
      <c r="B1000" s="626"/>
      <c r="C1000" s="625"/>
      <c r="D1000" s="627"/>
      <c r="E1000" s="628"/>
      <c r="F1000" s="581"/>
      <c r="G1000" s="581"/>
      <c r="H1000" s="581"/>
      <c r="I1000" s="581"/>
      <c r="J1000" s="581"/>
      <c r="K1000" s="581"/>
      <c r="L1000" s="581"/>
      <c r="M1000" s="581"/>
      <c r="N1000" s="581"/>
      <c r="O1000" s="581"/>
      <c r="P1000" s="581"/>
      <c r="Q1000" s="581"/>
      <c r="R1000" s="581"/>
      <c r="S1000" s="581"/>
      <c r="T1000" s="581"/>
      <c r="U1000" s="581"/>
      <c r="V1000" s="581"/>
      <c r="W1000" s="581"/>
      <c r="X1000" s="581"/>
      <c r="Y1000" s="581"/>
      <c r="Z1000" s="581"/>
    </row>
    <row r="1001" spans="1:26" ht="15.75" customHeight="1" x14ac:dyDescent="0.3">
      <c r="A1001" s="625"/>
      <c r="B1001" s="626"/>
      <c r="C1001" s="625"/>
      <c r="D1001" s="627"/>
      <c r="E1001" s="628"/>
      <c r="F1001" s="581"/>
      <c r="G1001" s="581"/>
      <c r="H1001" s="581"/>
      <c r="I1001" s="581"/>
      <c r="J1001" s="581"/>
      <c r="K1001" s="581"/>
      <c r="L1001" s="581"/>
      <c r="M1001" s="581"/>
      <c r="N1001" s="581"/>
      <c r="O1001" s="581"/>
      <c r="P1001" s="581"/>
      <c r="Q1001" s="581"/>
      <c r="R1001" s="581"/>
      <c r="S1001" s="581"/>
      <c r="T1001" s="581"/>
      <c r="U1001" s="581"/>
      <c r="V1001" s="581"/>
      <c r="W1001" s="581"/>
      <c r="X1001" s="581"/>
      <c r="Y1001" s="581"/>
      <c r="Z1001" s="581"/>
    </row>
    <row r="1002" spans="1:26" ht="15.75" customHeight="1" x14ac:dyDescent="0.3">
      <c r="A1002" s="625"/>
      <c r="B1002" s="626"/>
      <c r="C1002" s="625"/>
      <c r="D1002" s="627"/>
      <c r="E1002" s="628"/>
      <c r="F1002" s="581"/>
      <c r="G1002" s="581"/>
      <c r="H1002" s="581"/>
      <c r="I1002" s="581"/>
      <c r="J1002" s="581"/>
      <c r="K1002" s="581"/>
      <c r="L1002" s="581"/>
      <c r="M1002" s="581"/>
      <c r="N1002" s="581"/>
      <c r="O1002" s="581"/>
      <c r="P1002" s="581"/>
      <c r="Q1002" s="581"/>
      <c r="R1002" s="581"/>
      <c r="S1002" s="581"/>
      <c r="T1002" s="581"/>
      <c r="U1002" s="581"/>
      <c r="V1002" s="581"/>
      <c r="W1002" s="581"/>
      <c r="X1002" s="581"/>
      <c r="Y1002" s="581"/>
      <c r="Z1002" s="581"/>
    </row>
    <row r="1003" spans="1:26" ht="15.75" customHeight="1" x14ac:dyDescent="0.3">
      <c r="A1003" s="625"/>
      <c r="B1003" s="626"/>
      <c r="C1003" s="625"/>
      <c r="D1003" s="627"/>
      <c r="E1003" s="628"/>
      <c r="F1003" s="581"/>
      <c r="G1003" s="581"/>
      <c r="H1003" s="581"/>
      <c r="I1003" s="581"/>
      <c r="J1003" s="581"/>
      <c r="K1003" s="581"/>
      <c r="L1003" s="581"/>
      <c r="M1003" s="581"/>
      <c r="N1003" s="581"/>
      <c r="O1003" s="581"/>
      <c r="P1003" s="581"/>
      <c r="Q1003" s="581"/>
      <c r="R1003" s="581"/>
      <c r="S1003" s="581"/>
      <c r="T1003" s="581"/>
      <c r="U1003" s="581"/>
      <c r="V1003" s="581"/>
      <c r="W1003" s="581"/>
      <c r="X1003" s="581"/>
      <c r="Y1003" s="581"/>
      <c r="Z1003" s="581"/>
    </row>
    <row r="1004" spans="1:26" ht="15.75" customHeight="1" x14ac:dyDescent="0.3">
      <c r="A1004" s="625"/>
      <c r="B1004" s="626"/>
      <c r="C1004" s="625"/>
      <c r="D1004" s="627"/>
      <c r="E1004" s="628"/>
      <c r="F1004" s="581"/>
      <c r="G1004" s="581"/>
      <c r="H1004" s="581"/>
      <c r="I1004" s="581"/>
      <c r="J1004" s="581"/>
      <c r="K1004" s="581"/>
      <c r="L1004" s="581"/>
      <c r="M1004" s="581"/>
      <c r="N1004" s="581"/>
      <c r="O1004" s="581"/>
      <c r="P1004" s="581"/>
      <c r="Q1004" s="581"/>
      <c r="R1004" s="581"/>
      <c r="S1004" s="581"/>
      <c r="T1004" s="581"/>
      <c r="U1004" s="581"/>
      <c r="V1004" s="581"/>
      <c r="W1004" s="581"/>
      <c r="X1004" s="581"/>
      <c r="Y1004" s="581"/>
      <c r="Z1004" s="581"/>
    </row>
    <row r="1005" spans="1:26" ht="15.75" customHeight="1" x14ac:dyDescent="0.3">
      <c r="A1005" s="625"/>
      <c r="B1005" s="626"/>
      <c r="C1005" s="625"/>
      <c r="D1005" s="627"/>
      <c r="E1005" s="628"/>
      <c r="F1005" s="581"/>
      <c r="G1005" s="581"/>
      <c r="H1005" s="581"/>
      <c r="I1005" s="581"/>
      <c r="J1005" s="581"/>
      <c r="K1005" s="581"/>
      <c r="L1005" s="581"/>
      <c r="M1005" s="581"/>
      <c r="N1005" s="581"/>
      <c r="O1005" s="581"/>
      <c r="P1005" s="581"/>
      <c r="Q1005" s="581"/>
      <c r="R1005" s="581"/>
      <c r="S1005" s="581"/>
      <c r="T1005" s="581"/>
      <c r="U1005" s="581"/>
      <c r="V1005" s="581"/>
      <c r="W1005" s="581"/>
      <c r="X1005" s="581"/>
      <c r="Y1005" s="581"/>
      <c r="Z1005" s="581"/>
    </row>
    <row r="1006" spans="1:26" ht="15.75" customHeight="1" x14ac:dyDescent="0.3">
      <c r="A1006" s="625"/>
      <c r="B1006" s="626"/>
      <c r="C1006" s="625"/>
      <c r="D1006" s="627"/>
      <c r="E1006" s="628"/>
      <c r="F1006" s="581"/>
      <c r="G1006" s="581"/>
      <c r="H1006" s="581"/>
      <c r="I1006" s="581"/>
      <c r="J1006" s="581"/>
      <c r="K1006" s="581"/>
      <c r="L1006" s="581"/>
      <c r="M1006" s="581"/>
      <c r="N1006" s="581"/>
      <c r="O1006" s="581"/>
      <c r="P1006" s="581"/>
      <c r="Q1006" s="581"/>
      <c r="R1006" s="581"/>
      <c r="S1006" s="581"/>
      <c r="T1006" s="581"/>
      <c r="U1006" s="581"/>
      <c r="V1006" s="581"/>
      <c r="W1006" s="581"/>
      <c r="X1006" s="581"/>
      <c r="Y1006" s="581"/>
      <c r="Z1006" s="581"/>
    </row>
    <row r="1007" spans="1:26" ht="15.75" customHeight="1" x14ac:dyDescent="0.3">
      <c r="A1007" s="625"/>
      <c r="B1007" s="626"/>
      <c r="C1007" s="625"/>
      <c r="D1007" s="627"/>
      <c r="E1007" s="628"/>
      <c r="F1007" s="581"/>
      <c r="G1007" s="581"/>
      <c r="H1007" s="581"/>
      <c r="I1007" s="581"/>
      <c r="J1007" s="581"/>
      <c r="K1007" s="581"/>
      <c r="L1007" s="581"/>
      <c r="M1007" s="581"/>
      <c r="N1007" s="581"/>
      <c r="O1007" s="581"/>
      <c r="P1007" s="581"/>
      <c r="Q1007" s="581"/>
      <c r="R1007" s="581"/>
      <c r="S1007" s="581"/>
      <c r="T1007" s="581"/>
      <c r="U1007" s="581"/>
      <c r="V1007" s="581"/>
      <c r="W1007" s="581"/>
      <c r="X1007" s="581"/>
      <c r="Y1007" s="581"/>
      <c r="Z1007" s="581"/>
    </row>
    <row r="1008" spans="1:26" ht="15.75" customHeight="1" x14ac:dyDescent="0.3">
      <c r="A1008" s="625"/>
      <c r="B1008" s="626"/>
      <c r="C1008" s="625"/>
      <c r="D1008" s="627"/>
      <c r="E1008" s="628"/>
      <c r="F1008" s="581"/>
      <c r="G1008" s="581"/>
      <c r="H1008" s="581"/>
      <c r="I1008" s="581"/>
      <c r="J1008" s="581"/>
      <c r="K1008" s="581"/>
      <c r="L1008" s="581"/>
      <c r="M1008" s="581"/>
      <c r="N1008" s="581"/>
      <c r="O1008" s="581"/>
      <c r="P1008" s="581"/>
      <c r="Q1008" s="581"/>
      <c r="R1008" s="581"/>
      <c r="S1008" s="581"/>
      <c r="T1008" s="581"/>
      <c r="U1008" s="581"/>
      <c r="V1008" s="581"/>
      <c r="W1008" s="581"/>
      <c r="X1008" s="581"/>
      <c r="Y1008" s="581"/>
      <c r="Z1008" s="581"/>
    </row>
    <row r="1009" spans="1:26" ht="15.75" customHeight="1" x14ac:dyDescent="0.3">
      <c r="A1009" s="625"/>
      <c r="B1009" s="626"/>
      <c r="C1009" s="625"/>
      <c r="D1009" s="627"/>
      <c r="E1009" s="628"/>
      <c r="F1009" s="581"/>
      <c r="G1009" s="581"/>
      <c r="H1009" s="581"/>
      <c r="I1009" s="581"/>
      <c r="J1009" s="581"/>
      <c r="K1009" s="581"/>
      <c r="L1009" s="581"/>
      <c r="M1009" s="581"/>
      <c r="N1009" s="581"/>
      <c r="O1009" s="581"/>
      <c r="P1009" s="581"/>
      <c r="Q1009" s="581"/>
      <c r="R1009" s="581"/>
      <c r="S1009" s="581"/>
      <c r="T1009" s="581"/>
      <c r="U1009" s="581"/>
      <c r="V1009" s="581"/>
      <c r="W1009" s="581"/>
      <c r="X1009" s="581"/>
      <c r="Y1009" s="581"/>
      <c r="Z1009" s="581"/>
    </row>
    <row r="1010" spans="1:26" ht="15.75" customHeight="1" x14ac:dyDescent="0.3">
      <c r="A1010" s="625"/>
      <c r="B1010" s="626"/>
      <c r="C1010" s="625"/>
      <c r="D1010" s="627"/>
      <c r="E1010" s="628"/>
      <c r="F1010" s="581"/>
      <c r="G1010" s="581"/>
      <c r="H1010" s="581"/>
      <c r="I1010" s="581"/>
      <c r="J1010" s="581"/>
      <c r="K1010" s="581"/>
      <c r="L1010" s="581"/>
      <c r="M1010" s="581"/>
      <c r="N1010" s="581"/>
      <c r="O1010" s="581"/>
      <c r="P1010" s="581"/>
      <c r="Q1010" s="581"/>
      <c r="R1010" s="581"/>
      <c r="S1010" s="581"/>
      <c r="T1010" s="581"/>
      <c r="U1010" s="581"/>
      <c r="V1010" s="581"/>
      <c r="W1010" s="581"/>
      <c r="X1010" s="581"/>
      <c r="Y1010" s="581"/>
      <c r="Z1010" s="581"/>
    </row>
    <row r="1011" spans="1:26" ht="15.75" customHeight="1" x14ac:dyDescent="0.3">
      <c r="A1011" s="625"/>
      <c r="B1011" s="626"/>
      <c r="C1011" s="625"/>
      <c r="D1011" s="627"/>
      <c r="E1011" s="628"/>
      <c r="F1011" s="581"/>
      <c r="G1011" s="581"/>
      <c r="H1011" s="581"/>
      <c r="I1011" s="581"/>
      <c r="J1011" s="581"/>
      <c r="K1011" s="581"/>
      <c r="L1011" s="581"/>
      <c r="M1011" s="581"/>
      <c r="N1011" s="581"/>
      <c r="O1011" s="581"/>
      <c r="P1011" s="581"/>
      <c r="Q1011" s="581"/>
      <c r="R1011" s="581"/>
      <c r="S1011" s="581"/>
      <c r="T1011" s="581"/>
      <c r="U1011" s="581"/>
      <c r="V1011" s="581"/>
      <c r="W1011" s="581"/>
      <c r="X1011" s="581"/>
      <c r="Y1011" s="581"/>
      <c r="Z1011" s="581"/>
    </row>
    <row r="1012" spans="1:26" ht="15.75" customHeight="1" x14ac:dyDescent="0.3">
      <c r="A1012" s="625"/>
      <c r="B1012" s="626"/>
      <c r="C1012" s="625"/>
      <c r="D1012" s="627"/>
      <c r="E1012" s="628"/>
      <c r="F1012" s="581"/>
      <c r="G1012" s="581"/>
      <c r="H1012" s="581"/>
      <c r="I1012" s="581"/>
      <c r="J1012" s="581"/>
      <c r="K1012" s="581"/>
      <c r="L1012" s="581"/>
      <c r="M1012" s="581"/>
      <c r="N1012" s="581"/>
      <c r="O1012" s="581"/>
      <c r="P1012" s="581"/>
      <c r="Q1012" s="581"/>
      <c r="R1012" s="581"/>
      <c r="S1012" s="581"/>
      <c r="T1012" s="581"/>
      <c r="U1012" s="581"/>
      <c r="V1012" s="581"/>
      <c r="W1012" s="581"/>
      <c r="X1012" s="581"/>
      <c r="Y1012" s="581"/>
      <c r="Z1012" s="581"/>
    </row>
    <row r="1013" spans="1:26" ht="15.75" customHeight="1" x14ac:dyDescent="0.3">
      <c r="A1013" s="625"/>
      <c r="B1013" s="626"/>
      <c r="C1013" s="625"/>
      <c r="D1013" s="627"/>
      <c r="E1013" s="628"/>
      <c r="F1013" s="581"/>
      <c r="G1013" s="581"/>
      <c r="H1013" s="581"/>
      <c r="I1013" s="581"/>
      <c r="J1013" s="581"/>
      <c r="K1013" s="581"/>
      <c r="L1013" s="581"/>
      <c r="M1013" s="581"/>
      <c r="N1013" s="581"/>
      <c r="O1013" s="581"/>
      <c r="P1013" s="581"/>
      <c r="Q1013" s="581"/>
      <c r="R1013" s="581"/>
      <c r="S1013" s="581"/>
      <c r="T1013" s="581"/>
      <c r="U1013" s="581"/>
      <c r="V1013" s="581"/>
      <c r="W1013" s="581"/>
      <c r="X1013" s="581"/>
      <c r="Y1013" s="581"/>
      <c r="Z1013" s="581"/>
    </row>
    <row r="1014" spans="1:26" ht="15.75" customHeight="1" x14ac:dyDescent="0.3">
      <c r="A1014" s="625"/>
      <c r="B1014" s="626"/>
      <c r="C1014" s="625"/>
      <c r="D1014" s="627"/>
      <c r="E1014" s="628"/>
      <c r="F1014" s="581"/>
      <c r="G1014" s="581"/>
      <c r="H1014" s="581"/>
      <c r="I1014" s="581"/>
      <c r="J1014" s="581"/>
      <c r="K1014" s="581"/>
      <c r="L1014" s="581"/>
      <c r="M1014" s="581"/>
      <c r="N1014" s="581"/>
      <c r="O1014" s="581"/>
      <c r="P1014" s="581"/>
      <c r="Q1014" s="581"/>
      <c r="R1014" s="581"/>
      <c r="S1014" s="581"/>
      <c r="T1014" s="581"/>
      <c r="U1014" s="581"/>
      <c r="V1014" s="581"/>
      <c r="W1014" s="581"/>
      <c r="X1014" s="581"/>
      <c r="Y1014" s="581"/>
      <c r="Z1014" s="581"/>
    </row>
  </sheetData>
  <autoFilter ref="A1:D383" xr:uid="{00000000-0009-0000-0000-000002000000}"/>
  <customSheetViews>
    <customSheetView guid="{764CEB62-BCA4-4525-8E4E-F0C25E1EB561}" filter="1" showAutoFilter="1">
      <pageMargins left="0" right="0" top="0" bottom="0" header="0" footer="0"/>
      <autoFilter ref="A1:F366" xr:uid="{BF80A096-D883-44A0-BFDC-F74B29923B17}"/>
    </customSheetView>
  </customSheetViews>
  <pageMargins left="0.70866141732283472" right="0.70866141732283472" top="0.74803149606299213" bottom="0.74803149606299213" header="0.19685039370078741" footer="0.19685039370078741"/>
  <pageSetup scale="61" fitToHeight="0" orientation="landscape" r:id="rId1"/>
  <headerFooter>
    <oddHeader>&amp;L&amp;A&amp;R&amp;D</oddHeader>
    <oddFooter>&amp;C&amp;P/&amp;N</oddFooter>
  </headerFooter>
  <rowBreaks count="6" manualBreakCount="6">
    <brk id="47" max="3" man="1"/>
    <brk id="91" max="3" man="1"/>
    <brk id="174" max="3" man="1"/>
    <brk id="218" max="3" man="1"/>
    <brk id="259" max="3" man="1"/>
    <brk id="301"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30">
    <tabColor rgb="FFFFC499"/>
    <outlinePr summaryBelow="0" summaryRight="0"/>
  </sheetPr>
  <dimension ref="A1:AJ1003"/>
  <sheetViews>
    <sheetView showGridLines="0" showRowColHeaders="0" zoomScaleNormal="100" workbookViewId="0">
      <pane ySplit="7" topLeftCell="A8" activePane="bottomLeft" state="frozen"/>
      <selection activeCell="G21" sqref="G21:K21"/>
      <selection pane="bottomLeft" activeCell="B1" sqref="B1:C1"/>
    </sheetView>
  </sheetViews>
  <sheetFormatPr baseColWidth="10" defaultColWidth="12.54296875" defaultRowHeight="15" customHeight="1" x14ac:dyDescent="0.25"/>
  <cols>
    <col min="1" max="1" width="2.1796875" customWidth="1"/>
    <col min="2" max="2" width="4.453125" customWidth="1"/>
    <col min="3" max="3" width="16.453125" customWidth="1"/>
    <col min="4" max="4" width="6.26953125" customWidth="1"/>
    <col min="5" max="5" width="24.453125" customWidth="1"/>
    <col min="6" max="6" width="13.453125" customWidth="1"/>
    <col min="7" max="7" width="10.1796875" customWidth="1"/>
    <col min="8" max="9" width="8.81640625" customWidth="1"/>
    <col min="10" max="10" width="24.54296875" customWidth="1"/>
    <col min="11" max="11" width="15.81640625" customWidth="1"/>
    <col min="12" max="12" width="14.1796875" customWidth="1"/>
    <col min="13" max="13" width="10.453125" customWidth="1"/>
    <col min="14" max="14" width="15.81640625" customWidth="1"/>
    <col min="15" max="16" width="24.1796875" customWidth="1"/>
    <col min="17" max="17" width="2.453125" customWidth="1"/>
    <col min="18" max="18" width="4.81640625" customWidth="1"/>
    <col min="19" max="36" width="12.54296875" customWidth="1"/>
  </cols>
  <sheetData>
    <row r="1" spans="1:36" ht="18" customHeight="1" x14ac:dyDescent="0.25">
      <c r="A1" s="486"/>
      <c r="B1" s="2014" t="s">
        <v>378</v>
      </c>
      <c r="C1" s="2015"/>
      <c r="D1" s="126"/>
      <c r="E1" s="126"/>
      <c r="F1" s="126"/>
      <c r="G1" s="126"/>
      <c r="H1" s="126"/>
      <c r="I1" s="126"/>
      <c r="J1" s="126"/>
      <c r="K1" s="126"/>
      <c r="L1" s="126"/>
      <c r="M1" s="126"/>
      <c r="N1" s="126"/>
      <c r="O1" s="126"/>
      <c r="P1" s="126"/>
      <c r="Q1" s="126"/>
      <c r="R1" s="126"/>
      <c r="S1" s="126"/>
      <c r="T1" s="126"/>
      <c r="U1" s="126"/>
      <c r="V1" s="126"/>
      <c r="W1" s="126"/>
      <c r="X1" s="126"/>
      <c r="Y1" s="3"/>
      <c r="Z1" s="3"/>
      <c r="AA1" s="3"/>
      <c r="AB1" s="3"/>
      <c r="AC1" s="3"/>
      <c r="AD1" s="3"/>
      <c r="AE1" s="3"/>
      <c r="AF1" s="3"/>
      <c r="AG1" s="3"/>
      <c r="AH1" s="3"/>
      <c r="AI1" s="3"/>
      <c r="AJ1" s="3"/>
    </row>
    <row r="2" spans="1:36" ht="22.5" customHeight="1" x14ac:dyDescent="0.25">
      <c r="A2" s="2073" t="s">
        <v>1415</v>
      </c>
      <c r="B2" s="1628"/>
      <c r="C2" s="1629"/>
      <c r="D2" s="1761" t="str">
        <f>IF(NomOrg="","",NomOrg)</f>
        <v/>
      </c>
      <c r="E2" s="2123"/>
      <c r="F2" s="2123"/>
      <c r="G2" s="2123"/>
      <c r="H2" s="2123"/>
      <c r="I2" s="2123"/>
      <c r="J2" s="2123"/>
      <c r="K2" s="2123"/>
      <c r="L2" s="2123"/>
      <c r="M2" s="2129"/>
      <c r="N2" s="496" t="s">
        <v>1416</v>
      </c>
      <c r="O2" s="2055" t="str">
        <f>IF(DateFinAF="","",DateFinAF)</f>
        <v/>
      </c>
      <c r="P2" s="1684"/>
      <c r="Q2" s="526"/>
      <c r="R2" s="714"/>
      <c r="S2" s="714"/>
      <c r="T2" s="714"/>
      <c r="U2" s="714"/>
      <c r="V2" s="714"/>
      <c r="W2" s="714"/>
      <c r="X2" s="714"/>
      <c r="Y2" s="714"/>
      <c r="Z2" s="714"/>
      <c r="AA2" s="714"/>
      <c r="AB2" s="714"/>
      <c r="AC2" s="714"/>
      <c r="AD2" s="714"/>
      <c r="AE2" s="714"/>
      <c r="AF2" s="714"/>
      <c r="AG2" s="714"/>
      <c r="AH2" s="714"/>
      <c r="AI2" s="714"/>
      <c r="AJ2" s="714"/>
    </row>
    <row r="3" spans="1:36" ht="22.5" customHeight="1" x14ac:dyDescent="0.25">
      <c r="A3" s="2073" t="s">
        <v>1417</v>
      </c>
      <c r="B3" s="1628"/>
      <c r="C3" s="1629"/>
      <c r="D3" s="1703" t="str">
        <f>IF(NomProjet="","",NomProjet)</f>
        <v/>
      </c>
      <c r="E3" s="2125"/>
      <c r="F3" s="2125"/>
      <c r="G3" s="2125"/>
      <c r="H3" s="2125"/>
      <c r="I3" s="2125"/>
      <c r="J3" s="2125"/>
      <c r="K3" s="2125"/>
      <c r="L3" s="2125"/>
      <c r="N3" s="507" t="s">
        <v>951</v>
      </c>
      <c r="O3" s="1426" t="str">
        <f>IF(NoProjet="","",NoProjet)</f>
        <v/>
      </c>
      <c r="P3" s="487" t="str">
        <f>VersionDoc</f>
        <v>V260301</v>
      </c>
      <c r="Q3" s="36"/>
      <c r="R3" s="3"/>
      <c r="S3" s="3"/>
      <c r="T3" s="3"/>
      <c r="U3" s="3"/>
      <c r="V3" s="3"/>
      <c r="W3" s="3"/>
      <c r="X3" s="3"/>
      <c r="Y3" s="3"/>
      <c r="Z3" s="3"/>
      <c r="AA3" s="3"/>
      <c r="AB3" s="3"/>
      <c r="AC3" s="3"/>
      <c r="AD3" s="3"/>
      <c r="AE3" s="3"/>
      <c r="AF3" s="3"/>
      <c r="AG3" s="3"/>
      <c r="AH3" s="3"/>
      <c r="AI3" s="3"/>
      <c r="AJ3" s="3"/>
    </row>
    <row r="4" spans="1:36" ht="26.25" customHeight="1" x14ac:dyDescent="0.4">
      <c r="A4" s="1128"/>
      <c r="B4" s="1128"/>
      <c r="C4" s="293"/>
      <c r="D4" s="1128"/>
      <c r="E4" s="1128"/>
      <c r="F4" s="1128"/>
      <c r="G4" s="1128"/>
      <c r="H4" s="1128"/>
      <c r="I4" s="1128"/>
      <c r="J4" s="1128"/>
      <c r="K4" s="1128"/>
      <c r="L4" s="1128"/>
      <c r="M4" s="1128"/>
      <c r="N4" s="1128"/>
      <c r="O4" s="1128"/>
      <c r="P4" s="1128"/>
      <c r="Q4" s="1128"/>
      <c r="R4" s="3"/>
      <c r="S4" s="3"/>
      <c r="T4" s="3"/>
      <c r="U4" s="3"/>
      <c r="V4" s="3"/>
      <c r="W4" s="3"/>
      <c r="X4" s="3"/>
      <c r="Y4" s="3"/>
      <c r="Z4" s="3"/>
      <c r="AA4" s="3"/>
      <c r="AB4" s="3"/>
      <c r="AC4" s="3"/>
      <c r="AD4" s="3"/>
      <c r="AE4" s="3"/>
      <c r="AF4" s="3"/>
      <c r="AG4" s="3"/>
      <c r="AH4" s="3"/>
      <c r="AI4" s="3"/>
      <c r="AJ4" s="3"/>
    </row>
    <row r="5" spans="1:36" ht="21" customHeight="1" x14ac:dyDescent="0.35">
      <c r="A5" s="488"/>
      <c r="B5" s="488"/>
      <c r="C5" s="489" t="s">
        <v>1509</v>
      </c>
      <c r="D5" s="498"/>
      <c r="E5" s="93" t="s">
        <v>1510</v>
      </c>
      <c r="F5" s="93"/>
      <c r="G5" s="99"/>
      <c r="H5" s="99"/>
      <c r="I5" s="99"/>
      <c r="J5" s="99"/>
      <c r="K5" s="99"/>
      <c r="L5" s="99"/>
      <c r="M5" s="99"/>
      <c r="N5" s="99"/>
      <c r="O5" s="99"/>
      <c r="P5" s="99"/>
      <c r="Q5" s="99"/>
      <c r="R5" s="498"/>
      <c r="S5" s="498"/>
      <c r="T5" s="498"/>
      <c r="U5" s="498"/>
      <c r="V5" s="498"/>
      <c r="W5" s="498"/>
      <c r="X5" s="498"/>
      <c r="Y5" s="498"/>
      <c r="Z5" s="498"/>
      <c r="AA5" s="498"/>
      <c r="AB5" s="498"/>
      <c r="AC5" s="498"/>
      <c r="AD5" s="498"/>
      <c r="AE5" s="498"/>
      <c r="AF5" s="498"/>
      <c r="AG5" s="498"/>
      <c r="AH5" s="498"/>
      <c r="AI5" s="498"/>
      <c r="AJ5" s="498"/>
    </row>
    <row r="6" spans="1:36" ht="12.75" customHeight="1" x14ac:dyDescent="0.3">
      <c r="A6" s="1128"/>
      <c r="B6" s="1128"/>
      <c r="C6" s="1128"/>
      <c r="D6" s="1128"/>
      <c r="E6" s="1128"/>
      <c r="F6" s="1128"/>
      <c r="G6" s="1128"/>
      <c r="H6" s="1128"/>
      <c r="I6" s="1128"/>
      <c r="J6" s="1128"/>
      <c r="K6" s="1128"/>
      <c r="L6" s="1128"/>
      <c r="M6" s="1128"/>
      <c r="N6" s="1128"/>
      <c r="O6" s="1128"/>
      <c r="P6" s="1128"/>
      <c r="Q6" s="1128"/>
      <c r="R6" s="3"/>
      <c r="S6" s="3"/>
      <c r="T6" s="3"/>
      <c r="U6" s="3"/>
      <c r="V6" s="3"/>
      <c r="W6" s="3"/>
      <c r="X6" s="3"/>
      <c r="Y6" s="3"/>
      <c r="Z6" s="3"/>
      <c r="AA6" s="3"/>
      <c r="AB6" s="3"/>
      <c r="AC6" s="3"/>
      <c r="AD6" s="3"/>
      <c r="AE6" s="3"/>
      <c r="AF6" s="3"/>
      <c r="AG6" s="3"/>
      <c r="AH6" s="3"/>
      <c r="AI6" s="3"/>
      <c r="AJ6" s="3"/>
    </row>
    <row r="7" spans="1:36" ht="36.75" customHeight="1" x14ac:dyDescent="0.25">
      <c r="A7" s="1133"/>
      <c r="B7" s="1170"/>
      <c r="C7" s="2077" t="s">
        <v>1511</v>
      </c>
      <c r="D7" s="1651"/>
      <c r="E7" s="1869"/>
      <c r="F7" s="2077" t="s">
        <v>1512</v>
      </c>
      <c r="G7" s="1651"/>
      <c r="H7" s="1651"/>
      <c r="I7" s="1651"/>
      <c r="J7" s="1651"/>
      <c r="K7" s="1869"/>
      <c r="L7" s="2077" t="s">
        <v>1513</v>
      </c>
      <c r="M7" s="2130"/>
      <c r="N7" s="2131"/>
      <c r="O7" s="527" t="str">
        <f>CONCATENATE(IF(DateFinAF="","20--",YEAR(DateFinAF)),CHAR(10)," Total ($) ")</f>
        <v xml:space="preserve">20--
 Total ($) </v>
      </c>
      <c r="P7" s="527" t="str">
        <f>IF(NbMoisExo&lt;12,"",CONCATENATE(IF(DateFinAF="","20--",YEAR(DateFinAF)-1),CHAR(10)," Total ($) "))</f>
        <v xml:space="preserve">20--
 Total ($) </v>
      </c>
      <c r="Q7" s="1133"/>
      <c r="R7" s="3"/>
      <c r="S7" s="3"/>
      <c r="T7" s="3"/>
      <c r="U7" s="3"/>
      <c r="V7" s="3"/>
      <c r="W7" s="3"/>
      <c r="X7" s="3"/>
      <c r="Y7" s="3"/>
      <c r="Z7" s="3"/>
      <c r="AA7" s="3"/>
      <c r="AB7" s="3"/>
      <c r="AC7" s="3"/>
      <c r="AD7" s="3"/>
      <c r="AE7" s="3"/>
      <c r="AF7" s="3"/>
      <c r="AG7" s="3"/>
      <c r="AH7" s="3"/>
      <c r="AI7" s="3"/>
      <c r="AJ7" s="3"/>
    </row>
    <row r="8" spans="1:36" ht="30.65" customHeight="1" x14ac:dyDescent="0.25">
      <c r="A8" s="1357"/>
      <c r="B8" s="493">
        <v>1</v>
      </c>
      <c r="C8" s="2078"/>
      <c r="D8" s="1888"/>
      <c r="E8" s="1885"/>
      <c r="F8" s="2072"/>
      <c r="G8" s="1888"/>
      <c r="H8" s="1888"/>
      <c r="I8" s="1888"/>
      <c r="J8" s="1888"/>
      <c r="K8" s="1885"/>
      <c r="L8" s="2126"/>
      <c r="M8" s="2127"/>
      <c r="N8" s="2128"/>
      <c r="O8" s="1489"/>
      <c r="P8" s="1479"/>
      <c r="Q8" s="1142"/>
      <c r="R8" s="3"/>
      <c r="S8" s="58"/>
      <c r="T8" s="3"/>
      <c r="U8" s="3"/>
      <c r="V8" s="3"/>
      <c r="W8" s="3"/>
      <c r="X8" s="3"/>
      <c r="Y8" s="3"/>
      <c r="Z8" s="3"/>
      <c r="AA8" s="3"/>
      <c r="AB8" s="3"/>
      <c r="AC8" s="3"/>
      <c r="AD8" s="3"/>
      <c r="AE8" s="3"/>
      <c r="AF8" s="3"/>
      <c r="AG8" s="3"/>
      <c r="AH8" s="3"/>
      <c r="AI8" s="3"/>
      <c r="AJ8" s="3"/>
    </row>
    <row r="9" spans="1:36" ht="30.65" customHeight="1" x14ac:dyDescent="0.25">
      <c r="A9" s="1357"/>
      <c r="B9" s="493">
        <v>2</v>
      </c>
      <c r="C9" s="2078"/>
      <c r="D9" s="1888"/>
      <c r="E9" s="1885"/>
      <c r="F9" s="2072"/>
      <c r="G9" s="1888"/>
      <c r="H9" s="1888"/>
      <c r="I9" s="1888"/>
      <c r="J9" s="1888"/>
      <c r="K9" s="1885"/>
      <c r="L9" s="2126"/>
      <c r="M9" s="2127"/>
      <c r="N9" s="2128"/>
      <c r="O9" s="1489"/>
      <c r="P9" s="1479"/>
      <c r="Q9" s="1142"/>
      <c r="R9" s="3"/>
      <c r="S9" s="58"/>
      <c r="T9" s="3"/>
      <c r="U9" s="3"/>
      <c r="V9" s="3"/>
      <c r="W9" s="3"/>
      <c r="X9" s="3"/>
      <c r="Y9" s="3"/>
      <c r="Z9" s="3"/>
      <c r="AA9" s="3"/>
      <c r="AB9" s="3"/>
      <c r="AC9" s="3"/>
      <c r="AD9" s="3"/>
      <c r="AE9" s="3"/>
      <c r="AF9" s="3"/>
      <c r="AG9" s="3"/>
      <c r="AH9" s="3"/>
      <c r="AI9" s="3"/>
      <c r="AJ9" s="3"/>
    </row>
    <row r="10" spans="1:36" ht="30.65" customHeight="1" x14ac:dyDescent="0.25">
      <c r="A10" s="1357"/>
      <c r="B10" s="493">
        <v>3</v>
      </c>
      <c r="C10" s="2078"/>
      <c r="D10" s="1888"/>
      <c r="E10" s="1885"/>
      <c r="F10" s="2072"/>
      <c r="G10" s="1888"/>
      <c r="H10" s="1888"/>
      <c r="I10" s="1888"/>
      <c r="J10" s="1888"/>
      <c r="K10" s="1885"/>
      <c r="L10" s="2126"/>
      <c r="M10" s="2127"/>
      <c r="N10" s="2128"/>
      <c r="O10" s="1489"/>
      <c r="P10" s="1479"/>
      <c r="Q10" s="1142"/>
      <c r="R10" s="3"/>
      <c r="S10" s="3"/>
      <c r="T10" s="3"/>
      <c r="U10" s="3"/>
      <c r="V10" s="3"/>
      <c r="W10" s="3"/>
      <c r="X10" s="3"/>
      <c r="Y10" s="3"/>
      <c r="Z10" s="3"/>
      <c r="AA10" s="3"/>
      <c r="AB10" s="3"/>
      <c r="AC10" s="3"/>
      <c r="AD10" s="3"/>
      <c r="AE10" s="3"/>
      <c r="AF10" s="3"/>
      <c r="AG10" s="3"/>
      <c r="AH10" s="3"/>
      <c r="AI10" s="3"/>
      <c r="AJ10" s="3"/>
    </row>
    <row r="11" spans="1:36" ht="30.65" customHeight="1" x14ac:dyDescent="0.25">
      <c r="A11" s="1357"/>
      <c r="B11" s="493">
        <v>4</v>
      </c>
      <c r="C11" s="2078"/>
      <c r="D11" s="1888"/>
      <c r="E11" s="1885"/>
      <c r="F11" s="2072"/>
      <c r="G11" s="1888"/>
      <c r="H11" s="1888"/>
      <c r="I11" s="1888"/>
      <c r="J11" s="1888"/>
      <c r="K11" s="1885"/>
      <c r="L11" s="2126"/>
      <c r="M11" s="2127"/>
      <c r="N11" s="2128"/>
      <c r="O11" s="1489"/>
      <c r="P11" s="1479"/>
      <c r="Q11" s="1142"/>
      <c r="R11" s="3"/>
      <c r="S11" s="3"/>
      <c r="T11" s="3"/>
      <c r="U11" s="3"/>
      <c r="V11" s="3"/>
      <c r="W11" s="3"/>
      <c r="X11" s="3"/>
      <c r="Y11" s="3"/>
      <c r="Z11" s="3"/>
      <c r="AA11" s="3"/>
      <c r="AB11" s="3"/>
      <c r="AC11" s="3"/>
      <c r="AD11" s="3"/>
      <c r="AE11" s="3"/>
      <c r="AF11" s="3"/>
      <c r="AG11" s="3"/>
      <c r="AH11" s="3"/>
      <c r="AI11" s="3"/>
      <c r="AJ11" s="3"/>
    </row>
    <row r="12" spans="1:36" ht="30.65" customHeight="1" x14ac:dyDescent="0.25">
      <c r="A12" s="1357"/>
      <c r="B12" s="493">
        <v>5</v>
      </c>
      <c r="C12" s="2078"/>
      <c r="D12" s="1888"/>
      <c r="E12" s="1885"/>
      <c r="F12" s="2072"/>
      <c r="G12" s="1888"/>
      <c r="H12" s="1888"/>
      <c r="I12" s="1888"/>
      <c r="J12" s="1888"/>
      <c r="K12" s="1885"/>
      <c r="L12" s="2126"/>
      <c r="M12" s="2127"/>
      <c r="N12" s="2128"/>
      <c r="O12" s="1489"/>
      <c r="P12" s="1479"/>
      <c r="Q12" s="1142"/>
      <c r="R12" s="3"/>
      <c r="S12" s="3"/>
      <c r="T12" s="3"/>
      <c r="U12" s="3"/>
      <c r="V12" s="3"/>
      <c r="W12" s="3"/>
      <c r="X12" s="3"/>
      <c r="Y12" s="3"/>
      <c r="Z12" s="3"/>
      <c r="AA12" s="3"/>
      <c r="AB12" s="3"/>
      <c r="AC12" s="3"/>
      <c r="AD12" s="3"/>
      <c r="AE12" s="3"/>
      <c r="AF12" s="3"/>
      <c r="AG12" s="3"/>
      <c r="AH12" s="3"/>
      <c r="AI12" s="3"/>
      <c r="AJ12" s="3"/>
    </row>
    <row r="13" spans="1:36" ht="30.65" customHeight="1" x14ac:dyDescent="0.25">
      <c r="A13" s="1357"/>
      <c r="B13" s="493">
        <v>6</v>
      </c>
      <c r="C13" s="2078"/>
      <c r="D13" s="1888"/>
      <c r="E13" s="1885"/>
      <c r="F13" s="2072"/>
      <c r="G13" s="1888"/>
      <c r="H13" s="1888"/>
      <c r="I13" s="1888"/>
      <c r="J13" s="1888"/>
      <c r="K13" s="1885"/>
      <c r="L13" s="2126"/>
      <c r="M13" s="2127"/>
      <c r="N13" s="2128"/>
      <c r="O13" s="1489"/>
      <c r="P13" s="1479"/>
      <c r="Q13" s="1142"/>
      <c r="R13" s="3"/>
      <c r="S13" s="3"/>
      <c r="T13" s="3"/>
      <c r="U13" s="3"/>
      <c r="V13" s="3"/>
      <c r="W13" s="3"/>
      <c r="X13" s="3"/>
      <c r="Y13" s="3"/>
      <c r="Z13" s="3"/>
      <c r="AA13" s="3"/>
      <c r="AB13" s="3"/>
      <c r="AC13" s="3"/>
      <c r="AD13" s="3"/>
      <c r="AE13" s="3"/>
      <c r="AF13" s="3"/>
      <c r="AG13" s="3"/>
      <c r="AH13" s="3"/>
      <c r="AI13" s="3"/>
      <c r="AJ13" s="3"/>
    </row>
    <row r="14" spans="1:36" ht="30.65" customHeight="1" x14ac:dyDescent="0.25">
      <c r="A14" s="1357"/>
      <c r="B14" s="493">
        <v>7</v>
      </c>
      <c r="C14" s="2078"/>
      <c r="D14" s="1888"/>
      <c r="E14" s="1885"/>
      <c r="F14" s="2072"/>
      <c r="G14" s="1888"/>
      <c r="H14" s="1888"/>
      <c r="I14" s="1888"/>
      <c r="J14" s="1888"/>
      <c r="K14" s="1885"/>
      <c r="L14" s="2126"/>
      <c r="M14" s="2127"/>
      <c r="N14" s="2128"/>
      <c r="O14" s="1489"/>
      <c r="P14" s="1479"/>
      <c r="Q14" s="1142"/>
      <c r="R14" s="3"/>
      <c r="S14" s="3"/>
      <c r="T14" s="3"/>
      <c r="U14" s="3"/>
      <c r="V14" s="3"/>
      <c r="W14" s="3"/>
      <c r="X14" s="3"/>
      <c r="Y14" s="3"/>
      <c r="Z14" s="3"/>
      <c r="AA14" s="3"/>
      <c r="AB14" s="3"/>
      <c r="AC14" s="3"/>
      <c r="AD14" s="3"/>
      <c r="AE14" s="3"/>
      <c r="AF14" s="3"/>
      <c r="AG14" s="3"/>
      <c r="AH14" s="3"/>
      <c r="AI14" s="3"/>
      <c r="AJ14" s="3"/>
    </row>
    <row r="15" spans="1:36" ht="30.65" customHeight="1" x14ac:dyDescent="0.25">
      <c r="A15" s="1357"/>
      <c r="B15" s="493">
        <v>8</v>
      </c>
      <c r="C15" s="2078"/>
      <c r="D15" s="1888"/>
      <c r="E15" s="1885"/>
      <c r="F15" s="2072"/>
      <c r="G15" s="1888"/>
      <c r="H15" s="1888"/>
      <c r="I15" s="1888"/>
      <c r="J15" s="1888"/>
      <c r="K15" s="1885"/>
      <c r="L15" s="2126"/>
      <c r="M15" s="2127"/>
      <c r="N15" s="2128"/>
      <c r="O15" s="1489"/>
      <c r="P15" s="1479"/>
      <c r="Q15" s="1142"/>
      <c r="R15" s="3"/>
      <c r="S15" s="3"/>
      <c r="T15" s="3"/>
      <c r="U15" s="3"/>
      <c r="V15" s="3"/>
      <c r="W15" s="3"/>
      <c r="X15" s="3"/>
      <c r="Y15" s="3"/>
      <c r="Z15" s="3"/>
      <c r="AA15" s="3"/>
      <c r="AB15" s="3"/>
      <c r="AC15" s="3"/>
      <c r="AD15" s="3"/>
      <c r="AE15" s="3"/>
      <c r="AF15" s="3"/>
      <c r="AG15" s="3"/>
      <c r="AH15" s="3"/>
      <c r="AI15" s="3"/>
      <c r="AJ15" s="3"/>
    </row>
    <row r="16" spans="1:36" ht="30.65" customHeight="1" x14ac:dyDescent="0.25">
      <c r="A16" s="1357"/>
      <c r="B16" s="493">
        <v>9</v>
      </c>
      <c r="C16" s="2078"/>
      <c r="D16" s="1888"/>
      <c r="E16" s="1885"/>
      <c r="F16" s="2072"/>
      <c r="G16" s="1888"/>
      <c r="H16" s="1888"/>
      <c r="I16" s="1888"/>
      <c r="J16" s="1888"/>
      <c r="K16" s="1885"/>
      <c r="L16" s="2126"/>
      <c r="M16" s="2127"/>
      <c r="N16" s="2128"/>
      <c r="O16" s="1489"/>
      <c r="P16" s="1479"/>
      <c r="Q16" s="1142"/>
      <c r="R16" s="3"/>
      <c r="S16" s="3"/>
      <c r="T16" s="3"/>
      <c r="U16" s="3"/>
      <c r="V16" s="3"/>
      <c r="W16" s="3"/>
      <c r="X16" s="3"/>
      <c r="Y16" s="3"/>
      <c r="Z16" s="3"/>
      <c r="AA16" s="3"/>
      <c r="AB16" s="3"/>
      <c r="AC16" s="3"/>
      <c r="AD16" s="3"/>
      <c r="AE16" s="3"/>
      <c r="AF16" s="3"/>
      <c r="AG16" s="3"/>
      <c r="AH16" s="3"/>
      <c r="AI16" s="3"/>
      <c r="AJ16" s="3"/>
    </row>
    <row r="17" spans="1:36" ht="30.65" customHeight="1" x14ac:dyDescent="0.25">
      <c r="A17" s="1357"/>
      <c r="B17" s="493">
        <v>10</v>
      </c>
      <c r="C17" s="2078"/>
      <c r="D17" s="1888"/>
      <c r="E17" s="1885"/>
      <c r="F17" s="2072"/>
      <c r="G17" s="1888"/>
      <c r="H17" s="1888"/>
      <c r="I17" s="1888"/>
      <c r="J17" s="1888"/>
      <c r="K17" s="1885"/>
      <c r="L17" s="2126"/>
      <c r="M17" s="2127"/>
      <c r="N17" s="2128"/>
      <c r="O17" s="1489"/>
      <c r="P17" s="1479"/>
      <c r="Q17" s="1142"/>
      <c r="R17" s="3"/>
      <c r="S17" s="3"/>
      <c r="T17" s="3"/>
      <c r="U17" s="3"/>
      <c r="V17" s="3"/>
      <c r="W17" s="3"/>
      <c r="X17" s="3"/>
      <c r="Y17" s="3"/>
      <c r="Z17" s="3"/>
      <c r="AA17" s="3"/>
      <c r="AB17" s="3"/>
      <c r="AC17" s="3"/>
      <c r="AD17" s="3"/>
      <c r="AE17" s="3"/>
      <c r="AF17" s="3"/>
      <c r="AG17" s="3"/>
      <c r="AH17" s="3"/>
      <c r="AI17" s="3"/>
      <c r="AJ17" s="3"/>
    </row>
    <row r="18" spans="1:36" ht="30.65" customHeight="1" x14ac:dyDescent="0.25">
      <c r="A18" s="1357"/>
      <c r="B18" s="493">
        <v>11</v>
      </c>
      <c r="C18" s="2078"/>
      <c r="D18" s="1888"/>
      <c r="E18" s="1885"/>
      <c r="F18" s="2072"/>
      <c r="G18" s="1888"/>
      <c r="H18" s="1888"/>
      <c r="I18" s="1888"/>
      <c r="J18" s="1888"/>
      <c r="K18" s="1885"/>
      <c r="L18" s="2126"/>
      <c r="M18" s="2127"/>
      <c r="N18" s="2128"/>
      <c r="O18" s="1489"/>
      <c r="P18" s="1479"/>
      <c r="Q18" s="1142"/>
      <c r="R18" s="3"/>
      <c r="S18" s="3"/>
      <c r="T18" s="3"/>
      <c r="U18" s="3"/>
      <c r="V18" s="3"/>
      <c r="W18" s="3"/>
      <c r="X18" s="3"/>
      <c r="Y18" s="3"/>
      <c r="Z18" s="3"/>
      <c r="AA18" s="3"/>
      <c r="AB18" s="3"/>
      <c r="AC18" s="3"/>
      <c r="AD18" s="3"/>
      <c r="AE18" s="3"/>
      <c r="AF18" s="3"/>
      <c r="AG18" s="3"/>
      <c r="AH18" s="3"/>
      <c r="AI18" s="3"/>
      <c r="AJ18" s="3"/>
    </row>
    <row r="19" spans="1:36" ht="30.65" customHeight="1" x14ac:dyDescent="0.25">
      <c r="A19" s="1357"/>
      <c r="B19" s="493">
        <v>12</v>
      </c>
      <c r="C19" s="2078"/>
      <c r="D19" s="1888"/>
      <c r="E19" s="1885"/>
      <c r="F19" s="2072" t="s">
        <v>1288</v>
      </c>
      <c r="G19" s="1888"/>
      <c r="H19" s="1888"/>
      <c r="I19" s="1888"/>
      <c r="J19" s="1888"/>
      <c r="K19" s="1885"/>
      <c r="L19" s="2126"/>
      <c r="M19" s="2127"/>
      <c r="N19" s="2128"/>
      <c r="O19" s="1489"/>
      <c r="P19" s="1479"/>
      <c r="Q19" s="1142"/>
      <c r="R19" s="3"/>
      <c r="S19" s="3"/>
      <c r="T19" s="3"/>
      <c r="U19" s="3"/>
      <c r="V19" s="3"/>
      <c r="W19" s="3"/>
      <c r="X19" s="3"/>
      <c r="Y19" s="3"/>
      <c r="Z19" s="3"/>
      <c r="AA19" s="3"/>
      <c r="AB19" s="3"/>
      <c r="AC19" s="3"/>
      <c r="AD19" s="3"/>
      <c r="AE19" s="3"/>
      <c r="AF19" s="3"/>
      <c r="AG19" s="3"/>
      <c r="AH19" s="3"/>
      <c r="AI19" s="3"/>
      <c r="AJ19" s="3"/>
    </row>
    <row r="20" spans="1:36" ht="30.65" customHeight="1" x14ac:dyDescent="0.25">
      <c r="A20" s="1357"/>
      <c r="B20" s="493">
        <v>13</v>
      </c>
      <c r="C20" s="2078"/>
      <c r="D20" s="1888"/>
      <c r="E20" s="1885"/>
      <c r="F20" s="2072"/>
      <c r="G20" s="1888"/>
      <c r="H20" s="1888"/>
      <c r="I20" s="1888"/>
      <c r="J20" s="1888"/>
      <c r="K20" s="1885"/>
      <c r="L20" s="2126"/>
      <c r="M20" s="2127"/>
      <c r="N20" s="2128"/>
      <c r="O20" s="1489"/>
      <c r="P20" s="1479"/>
      <c r="Q20" s="1142"/>
      <c r="R20" s="3"/>
      <c r="S20" s="3"/>
      <c r="T20" s="3"/>
      <c r="U20" s="3"/>
      <c r="V20" s="3"/>
      <c r="W20" s="3"/>
      <c r="X20" s="3"/>
      <c r="Y20" s="3"/>
      <c r="Z20" s="3"/>
      <c r="AA20" s="3"/>
      <c r="AB20" s="3"/>
      <c r="AC20" s="3"/>
      <c r="AD20" s="3"/>
      <c r="AE20" s="3"/>
      <c r="AF20" s="3"/>
      <c r="AG20" s="3"/>
      <c r="AH20" s="3"/>
      <c r="AI20" s="3"/>
      <c r="AJ20" s="3"/>
    </row>
    <row r="21" spans="1:36" ht="30.65" customHeight="1" x14ac:dyDescent="0.25">
      <c r="A21" s="1357"/>
      <c r="B21" s="493">
        <v>14</v>
      </c>
      <c r="C21" s="2078"/>
      <c r="D21" s="1888"/>
      <c r="E21" s="1885"/>
      <c r="F21" s="2072"/>
      <c r="G21" s="1888"/>
      <c r="H21" s="1888"/>
      <c r="I21" s="1888"/>
      <c r="J21" s="1888"/>
      <c r="K21" s="1885"/>
      <c r="L21" s="2126"/>
      <c r="M21" s="2127"/>
      <c r="N21" s="2128"/>
      <c r="O21" s="1489"/>
      <c r="P21" s="1479"/>
      <c r="Q21" s="1142"/>
      <c r="R21" s="3"/>
      <c r="S21" s="3"/>
      <c r="T21" s="3"/>
      <c r="U21" s="3"/>
      <c r="V21" s="3"/>
      <c r="W21" s="3"/>
      <c r="X21" s="3"/>
      <c r="Y21" s="3"/>
      <c r="Z21" s="3"/>
      <c r="AA21" s="3"/>
      <c r="AB21" s="3"/>
      <c r="AC21" s="3"/>
      <c r="AD21" s="3"/>
      <c r="AE21" s="3"/>
      <c r="AF21" s="3"/>
      <c r="AG21" s="3"/>
      <c r="AH21" s="3"/>
      <c r="AI21" s="3"/>
      <c r="AJ21" s="3"/>
    </row>
    <row r="22" spans="1:36" ht="30.65" customHeight="1" x14ac:dyDescent="0.25">
      <c r="A22" s="1357"/>
      <c r="B22" s="493">
        <v>15</v>
      </c>
      <c r="C22" s="2078"/>
      <c r="D22" s="1888"/>
      <c r="E22" s="1885"/>
      <c r="F22" s="2072"/>
      <c r="G22" s="1888"/>
      <c r="H22" s="1888"/>
      <c r="I22" s="1888"/>
      <c r="J22" s="1888"/>
      <c r="K22" s="1885"/>
      <c r="L22" s="2126"/>
      <c r="M22" s="2127"/>
      <c r="N22" s="2128"/>
      <c r="O22" s="1489"/>
      <c r="P22" s="1479"/>
      <c r="Q22" s="1142"/>
      <c r="R22" s="3"/>
      <c r="S22" s="3"/>
      <c r="T22" s="3"/>
      <c r="U22" s="3"/>
      <c r="V22" s="3"/>
      <c r="W22" s="3"/>
      <c r="X22" s="3"/>
      <c r="Y22" s="3"/>
      <c r="Z22" s="3"/>
      <c r="AA22" s="3"/>
      <c r="AB22" s="3"/>
      <c r="AC22" s="3"/>
      <c r="AD22" s="3"/>
      <c r="AE22" s="3"/>
      <c r="AF22" s="3"/>
      <c r="AG22" s="3"/>
      <c r="AH22" s="3"/>
      <c r="AI22" s="3"/>
      <c r="AJ22" s="3"/>
    </row>
    <row r="23" spans="1:36" ht="57" customHeight="1" x14ac:dyDescent="0.3">
      <c r="A23" s="1128"/>
      <c r="B23" s="1150"/>
      <c r="C23" s="1128"/>
      <c r="D23" s="1128"/>
      <c r="E23" s="1128"/>
      <c r="F23" s="1128"/>
      <c r="G23" s="1156"/>
      <c r="H23" s="1156"/>
      <c r="I23" s="1156"/>
      <c r="J23" s="1156"/>
      <c r="K23" s="1156"/>
      <c r="L23" s="1156"/>
      <c r="M23" s="1156"/>
      <c r="N23" s="1156"/>
      <c r="O23" s="1128"/>
      <c r="P23" s="1128"/>
      <c r="Q23" s="1128"/>
      <c r="R23" s="3"/>
      <c r="S23" s="3"/>
      <c r="T23" s="3"/>
      <c r="U23" s="3"/>
      <c r="V23" s="3"/>
      <c r="W23" s="3"/>
      <c r="X23" s="3"/>
      <c r="Y23" s="3"/>
      <c r="Z23" s="3"/>
      <c r="AA23" s="3"/>
      <c r="AB23" s="3"/>
      <c r="AC23" s="3"/>
      <c r="AD23" s="3"/>
      <c r="AE23" s="3"/>
      <c r="AF23" s="3"/>
      <c r="AG23" s="3"/>
      <c r="AH23" s="3"/>
      <c r="AI23" s="3"/>
      <c r="AJ23" s="3"/>
    </row>
    <row r="24" spans="1:36" ht="22.5" customHeight="1" x14ac:dyDescent="0.3">
      <c r="A24" s="1128"/>
      <c r="B24" s="1150"/>
      <c r="C24" s="1150"/>
      <c r="D24" s="1150"/>
      <c r="E24" s="1150"/>
      <c r="F24" s="1150"/>
      <c r="G24" s="1128"/>
      <c r="H24" s="1211"/>
      <c r="I24" s="1128"/>
      <c r="J24" s="1128"/>
      <c r="K24" s="1128"/>
      <c r="L24" s="1357" t="s">
        <v>1514</v>
      </c>
      <c r="M24" s="1468"/>
      <c r="N24" s="1468"/>
      <c r="O24" s="528">
        <f t="shared" ref="O24:O30" si="0">SUMIF($L$8:$L$22,$L24,$O$8:$O$22)</f>
        <v>0</v>
      </c>
      <c r="P24" s="528">
        <f t="shared" ref="P24:P30" si="1">SUMIF($L$8:$L$22,$L24,$P$8:$P$22)</f>
        <v>0</v>
      </c>
      <c r="Q24" s="1128"/>
      <c r="R24" s="3"/>
      <c r="S24" s="3"/>
      <c r="T24" s="3"/>
      <c r="U24" s="3"/>
      <c r="V24" s="3"/>
      <c r="W24" s="3"/>
      <c r="X24" s="3"/>
      <c r="Y24" s="3"/>
      <c r="Z24" s="3"/>
      <c r="AA24" s="3"/>
      <c r="AB24" s="3"/>
      <c r="AC24" s="3"/>
      <c r="AD24" s="3"/>
      <c r="AE24" s="3"/>
      <c r="AF24" s="3"/>
      <c r="AG24" s="3"/>
      <c r="AH24" s="3"/>
      <c r="AI24" s="3"/>
      <c r="AJ24" s="3"/>
    </row>
    <row r="25" spans="1:36" ht="22.5" customHeight="1" x14ac:dyDescent="0.3">
      <c r="A25" s="1128"/>
      <c r="B25" s="1150"/>
      <c r="C25" s="1150"/>
      <c r="D25" s="1150"/>
      <c r="E25" s="1150"/>
      <c r="F25" s="1150"/>
      <c r="G25" s="1128"/>
      <c r="H25" s="1211"/>
      <c r="I25" s="1128"/>
      <c r="J25" s="1128"/>
      <c r="K25" s="1128"/>
      <c r="L25" s="1357"/>
      <c r="M25" s="1468"/>
      <c r="N25" s="1468"/>
      <c r="O25" s="1468"/>
      <c r="P25" s="1468"/>
      <c r="Q25" s="1128"/>
      <c r="R25" s="3"/>
      <c r="S25" s="3"/>
      <c r="T25" s="3"/>
      <c r="U25" s="3"/>
      <c r="V25" s="3"/>
      <c r="W25" s="3"/>
      <c r="X25" s="3"/>
      <c r="Y25" s="3"/>
      <c r="Z25" s="3"/>
      <c r="AA25" s="3"/>
      <c r="AB25" s="3"/>
      <c r="AC25" s="3"/>
      <c r="AD25" s="3"/>
      <c r="AE25" s="3"/>
      <c r="AF25" s="3"/>
      <c r="AG25" s="3"/>
      <c r="AH25" s="3"/>
      <c r="AI25" s="3"/>
      <c r="AJ25" s="3"/>
    </row>
    <row r="26" spans="1:36" ht="22.5" customHeight="1" x14ac:dyDescent="0.3">
      <c r="A26" s="1128"/>
      <c r="B26" s="1150"/>
      <c r="C26" s="1150"/>
      <c r="D26" s="1150"/>
      <c r="E26" s="1150"/>
      <c r="F26" s="1150"/>
      <c r="G26" s="1128"/>
      <c r="H26" s="1211"/>
      <c r="I26" s="1128"/>
      <c r="J26" s="1128"/>
      <c r="K26" s="1128"/>
      <c r="L26" s="1357" t="s">
        <v>1515</v>
      </c>
      <c r="M26" s="1468"/>
      <c r="N26" s="1468"/>
      <c r="O26" s="528">
        <f t="shared" si="0"/>
        <v>0</v>
      </c>
      <c r="P26" s="528">
        <f t="shared" si="1"/>
        <v>0</v>
      </c>
      <c r="Q26" s="1128"/>
      <c r="R26" s="3"/>
      <c r="S26" s="3"/>
      <c r="T26" s="3"/>
      <c r="U26" s="3"/>
      <c r="V26" s="3"/>
      <c r="W26" s="3"/>
      <c r="X26" s="3"/>
      <c r="Y26" s="3"/>
      <c r="Z26" s="3"/>
      <c r="AA26" s="3"/>
      <c r="AB26" s="3"/>
      <c r="AC26" s="3"/>
      <c r="AD26" s="3"/>
      <c r="AE26" s="3"/>
      <c r="AF26" s="3"/>
      <c r="AG26" s="3"/>
      <c r="AH26" s="3"/>
      <c r="AI26" s="3"/>
      <c r="AJ26" s="3"/>
    </row>
    <row r="27" spans="1:36" ht="22.5" customHeight="1" x14ac:dyDescent="0.3">
      <c r="A27" s="1128"/>
      <c r="B27" s="1150"/>
      <c r="C27" s="1150"/>
      <c r="D27" s="1150"/>
      <c r="E27" s="1150"/>
      <c r="F27" s="1150"/>
      <c r="G27" s="1128"/>
      <c r="H27" s="1211"/>
      <c r="I27" s="1128"/>
      <c r="J27" s="1128"/>
      <c r="K27" s="1128"/>
      <c r="L27" s="1469"/>
      <c r="M27" s="1468"/>
      <c r="N27" s="1468"/>
      <c r="O27" s="1468"/>
      <c r="P27" s="1468"/>
      <c r="Q27" s="1128"/>
      <c r="R27" s="3"/>
      <c r="S27" s="3"/>
      <c r="T27" s="3"/>
      <c r="U27" s="3"/>
      <c r="V27" s="3"/>
      <c r="W27" s="3"/>
      <c r="X27" s="3"/>
      <c r="Y27" s="3"/>
      <c r="Z27" s="3"/>
      <c r="AA27" s="3"/>
      <c r="AB27" s="3"/>
      <c r="AC27" s="3"/>
      <c r="AD27" s="3"/>
      <c r="AE27" s="3"/>
      <c r="AF27" s="3"/>
      <c r="AG27" s="3"/>
      <c r="AH27" s="3"/>
      <c r="AI27" s="3"/>
      <c r="AJ27" s="3"/>
    </row>
    <row r="28" spans="1:36" ht="22.5" customHeight="1" x14ac:dyDescent="0.3">
      <c r="A28" s="1128"/>
      <c r="B28" s="1150"/>
      <c r="C28" s="1150"/>
      <c r="D28" s="1150"/>
      <c r="E28" s="1150"/>
      <c r="F28" s="1150"/>
      <c r="G28" s="1128"/>
      <c r="H28" s="1211"/>
      <c r="I28" s="1128"/>
      <c r="J28" s="1128"/>
      <c r="K28" s="1128"/>
      <c r="L28" s="1490" t="s">
        <v>1516</v>
      </c>
      <c r="M28" s="1468"/>
      <c r="N28" s="1468"/>
      <c r="O28" s="528">
        <f t="shared" si="0"/>
        <v>0</v>
      </c>
      <c r="P28" s="528">
        <f t="shared" si="1"/>
        <v>0</v>
      </c>
      <c r="Q28" s="1128"/>
      <c r="R28" s="3"/>
      <c r="S28" s="3"/>
      <c r="T28" s="3"/>
      <c r="U28" s="3"/>
      <c r="V28" s="3"/>
      <c r="W28" s="3"/>
      <c r="X28" s="3"/>
      <c r="Y28" s="3"/>
      <c r="Z28" s="3"/>
      <c r="AA28" s="3"/>
      <c r="AB28" s="3"/>
      <c r="AC28" s="3"/>
      <c r="AD28" s="3"/>
      <c r="AE28" s="3"/>
      <c r="AF28" s="3"/>
      <c r="AG28" s="3"/>
      <c r="AH28" s="3"/>
      <c r="AI28" s="3"/>
      <c r="AJ28" s="3"/>
    </row>
    <row r="29" spans="1:36" ht="22.5" customHeight="1" x14ac:dyDescent="0.3">
      <c r="A29" s="1128"/>
      <c r="B29" s="1150"/>
      <c r="C29" s="1150"/>
      <c r="D29" s="1150"/>
      <c r="E29" s="1150"/>
      <c r="F29" s="1150"/>
      <c r="G29" s="1128"/>
      <c r="H29" s="1211"/>
      <c r="I29" s="1128"/>
      <c r="J29" s="1128"/>
      <c r="K29" s="1128"/>
      <c r="L29" s="1490"/>
      <c r="M29" s="1468"/>
      <c r="N29" s="1468"/>
      <c r="O29" s="1468"/>
      <c r="P29" s="1468"/>
      <c r="Q29" s="1128"/>
      <c r="R29" s="3"/>
      <c r="S29" s="3"/>
      <c r="T29" s="3"/>
      <c r="U29" s="3"/>
      <c r="V29" s="3"/>
      <c r="W29" s="3"/>
      <c r="X29" s="3"/>
      <c r="Y29" s="3"/>
      <c r="Z29" s="3"/>
      <c r="AA29" s="3"/>
      <c r="AB29" s="3"/>
      <c r="AC29" s="3"/>
      <c r="AD29" s="3"/>
      <c r="AE29" s="3"/>
      <c r="AF29" s="3"/>
      <c r="AG29" s="3"/>
      <c r="AH29" s="3"/>
      <c r="AI29" s="3"/>
      <c r="AJ29" s="3"/>
    </row>
    <row r="30" spans="1:36" ht="22.5" customHeight="1" x14ac:dyDescent="0.3">
      <c r="A30" s="1128"/>
      <c r="B30" s="1150"/>
      <c r="C30" s="1150"/>
      <c r="D30" s="1150"/>
      <c r="E30" s="1150"/>
      <c r="F30" s="1150"/>
      <c r="G30" s="1128"/>
      <c r="H30" s="1211"/>
      <c r="I30" s="1128"/>
      <c r="J30" s="1128"/>
      <c r="K30" s="1128"/>
      <c r="L30" s="1490" t="s">
        <v>1517</v>
      </c>
      <c r="M30" s="1468"/>
      <c r="N30" s="1468"/>
      <c r="O30" s="528">
        <f t="shared" si="0"/>
        <v>0</v>
      </c>
      <c r="P30" s="528">
        <f t="shared" si="1"/>
        <v>0</v>
      </c>
      <c r="Q30" s="1128"/>
      <c r="R30" s="3"/>
      <c r="S30" s="3"/>
      <c r="T30" s="3"/>
      <c r="U30" s="3"/>
      <c r="V30" s="3"/>
      <c r="W30" s="3"/>
      <c r="X30" s="3"/>
      <c r="Y30" s="3"/>
      <c r="Z30" s="3"/>
      <c r="AA30" s="3"/>
      <c r="AB30" s="3"/>
      <c r="AC30" s="3"/>
      <c r="AD30" s="3"/>
      <c r="AE30" s="3"/>
      <c r="AF30" s="3"/>
      <c r="AG30" s="3"/>
      <c r="AH30" s="3"/>
      <c r="AI30" s="3"/>
      <c r="AJ30" s="3"/>
    </row>
    <row r="31" spans="1:36" ht="22.5" customHeight="1" x14ac:dyDescent="0.3">
      <c r="A31" s="1128"/>
      <c r="B31" s="1150"/>
      <c r="C31" s="47"/>
      <c r="D31" s="47"/>
      <c r="E31" s="47"/>
      <c r="F31" s="47"/>
      <c r="G31" s="743"/>
      <c r="H31" s="1150"/>
      <c r="I31" s="1150"/>
      <c r="J31" s="1150"/>
      <c r="K31" s="1128"/>
      <c r="L31" s="1150"/>
      <c r="M31" s="1150"/>
      <c r="N31" s="1150"/>
      <c r="O31" s="1128"/>
      <c r="P31" s="1128"/>
      <c r="Q31" s="1128"/>
      <c r="R31" s="3"/>
      <c r="S31" s="3"/>
      <c r="T31" s="3"/>
      <c r="U31" s="3"/>
      <c r="V31" s="3"/>
      <c r="W31" s="3"/>
      <c r="X31" s="3"/>
      <c r="Y31" s="3"/>
      <c r="Z31" s="3"/>
      <c r="AA31" s="3"/>
      <c r="AB31" s="3"/>
      <c r="AC31" s="3"/>
      <c r="AD31" s="3"/>
      <c r="AE31" s="3"/>
      <c r="AF31" s="3"/>
      <c r="AG31" s="3"/>
      <c r="AH31" s="3"/>
      <c r="AI31" s="3"/>
      <c r="AJ31" s="3"/>
    </row>
    <row r="32" spans="1:36" ht="37.5" customHeight="1" x14ac:dyDescent="0.3">
      <c r="A32" s="1128"/>
      <c r="B32" s="1150"/>
      <c r="C32" s="47"/>
      <c r="D32" s="47"/>
      <c r="E32" s="47"/>
      <c r="F32" s="47"/>
      <c r="G32" s="1128"/>
      <c r="H32" s="1128"/>
      <c r="I32" s="1128"/>
      <c r="J32" s="1128"/>
      <c r="K32" s="1128"/>
      <c r="L32" s="1128"/>
      <c r="M32" s="1128"/>
      <c r="N32" s="1128"/>
      <c r="O32" s="1128"/>
      <c r="P32" s="1128"/>
      <c r="Q32" s="1128"/>
      <c r="R32" s="3"/>
      <c r="S32" s="3"/>
      <c r="T32" s="3"/>
      <c r="U32" s="3"/>
      <c r="V32" s="3"/>
      <c r="W32" s="3"/>
      <c r="X32" s="3"/>
      <c r="Y32" s="3"/>
      <c r="Z32" s="3"/>
      <c r="AA32" s="3"/>
      <c r="AB32" s="3"/>
      <c r="AC32" s="3"/>
      <c r="AD32" s="3"/>
      <c r="AE32" s="3"/>
      <c r="AF32" s="3"/>
      <c r="AG32" s="3"/>
      <c r="AH32" s="3"/>
      <c r="AI32" s="3"/>
      <c r="AJ32" s="3"/>
    </row>
    <row r="33" spans="1:36" ht="39" customHeight="1" x14ac:dyDescent="0.3">
      <c r="A33" s="1128"/>
      <c r="B33" s="1150"/>
      <c r="C33" s="1128"/>
      <c r="D33" s="1128"/>
      <c r="E33" s="1128"/>
      <c r="F33" s="1128"/>
      <c r="G33" s="1128"/>
      <c r="H33" s="1128"/>
      <c r="I33" s="1128"/>
      <c r="J33" s="1128"/>
      <c r="K33" s="1128"/>
      <c r="L33" s="1128"/>
      <c r="M33" s="1128"/>
      <c r="N33" s="1128"/>
      <c r="O33" s="1128"/>
      <c r="P33" s="1128"/>
      <c r="Q33" s="1128"/>
      <c r="R33" s="3"/>
      <c r="S33" s="3"/>
      <c r="T33" s="3"/>
      <c r="U33" s="3"/>
      <c r="V33" s="3"/>
      <c r="W33" s="3"/>
      <c r="X33" s="3"/>
      <c r="Y33" s="3"/>
      <c r="Z33" s="3"/>
      <c r="AA33" s="3"/>
      <c r="AB33" s="3"/>
      <c r="AC33" s="3"/>
      <c r="AD33" s="3"/>
      <c r="AE33" s="3"/>
      <c r="AF33" s="3"/>
      <c r="AG33" s="3"/>
      <c r="AH33" s="3"/>
      <c r="AI33" s="3"/>
      <c r="AJ33" s="3"/>
    </row>
    <row r="34" spans="1:36" ht="25.5" customHeight="1" x14ac:dyDescent="0.3">
      <c r="A34" s="1128"/>
      <c r="B34" s="1128"/>
      <c r="C34" s="1128"/>
      <c r="D34" s="1128"/>
      <c r="E34" s="1128"/>
      <c r="F34" s="1128"/>
      <c r="G34" s="1128"/>
      <c r="H34" s="1128"/>
      <c r="I34" s="1128"/>
      <c r="J34" s="1128"/>
      <c r="K34" s="1128"/>
      <c r="L34" s="1128"/>
      <c r="M34" s="1465"/>
      <c r="N34" s="1465"/>
      <c r="O34" s="506" t="str">
        <f>CONCATENATE("Page ",RIGHT('Table des matières'!$K$38,2))</f>
        <v>Page 41</v>
      </c>
      <c r="P34" s="529" t="str">
        <f>IF(PageDerniere="","",CONCATENATE("sur ",PageDerniere))</f>
        <v>sur 46</v>
      </c>
      <c r="Q34" s="1128"/>
      <c r="R34" s="3"/>
      <c r="S34" s="3"/>
      <c r="T34" s="3"/>
      <c r="U34" s="3"/>
      <c r="V34" s="3"/>
      <c r="W34" s="3"/>
      <c r="X34" s="3"/>
      <c r="Y34" s="3"/>
      <c r="Z34" s="3"/>
      <c r="AA34" s="3"/>
      <c r="AB34" s="3"/>
      <c r="AC34" s="3"/>
      <c r="AD34" s="3"/>
      <c r="AE34" s="3"/>
      <c r="AF34" s="3"/>
      <c r="AG34" s="3"/>
      <c r="AH34" s="3"/>
      <c r="AI34" s="3"/>
      <c r="AJ34" s="3"/>
    </row>
    <row r="35" spans="1:36" ht="15" customHeight="1" x14ac:dyDescent="0.3">
      <c r="A35" s="1128"/>
      <c r="B35" s="1128"/>
      <c r="C35" s="1128"/>
      <c r="D35" s="1128"/>
      <c r="E35" s="1128"/>
      <c r="F35" s="1128"/>
      <c r="G35" s="1128"/>
      <c r="H35" s="1128"/>
      <c r="I35" s="1128"/>
      <c r="J35" s="1128"/>
      <c r="K35" s="1128"/>
      <c r="L35" s="1128"/>
      <c r="M35" s="1128"/>
      <c r="N35" s="1128"/>
      <c r="O35" s="1128"/>
      <c r="P35" s="1128"/>
      <c r="Q35" s="1128"/>
      <c r="R35" s="3"/>
      <c r="S35" s="3"/>
      <c r="T35" s="3"/>
      <c r="U35" s="3"/>
      <c r="V35" s="3"/>
      <c r="W35" s="3"/>
      <c r="X35" s="3"/>
      <c r="Y35" s="3"/>
      <c r="Z35" s="3"/>
      <c r="AA35" s="3"/>
      <c r="AB35" s="3"/>
      <c r="AC35" s="3"/>
      <c r="AD35" s="3"/>
      <c r="AE35" s="3"/>
      <c r="AF35" s="3"/>
      <c r="AG35" s="3"/>
      <c r="AH35" s="3"/>
      <c r="AI35" s="3"/>
      <c r="AJ35" s="3"/>
    </row>
    <row r="36" spans="1:36" ht="15" customHeight="1" x14ac:dyDescent="0.3">
      <c r="A36" s="1128"/>
      <c r="B36" s="1128"/>
      <c r="C36" s="1128"/>
      <c r="D36" s="1128"/>
      <c r="E36" s="1128"/>
      <c r="F36" s="1128"/>
      <c r="G36" s="1128"/>
      <c r="H36" s="1128"/>
      <c r="I36" s="1128"/>
      <c r="J36" s="1128"/>
      <c r="K36" s="1128"/>
      <c r="L36" s="1128"/>
      <c r="M36" s="1128"/>
      <c r="N36" s="1128"/>
      <c r="O36" s="1128"/>
      <c r="P36" s="1128"/>
      <c r="Q36" s="1128"/>
      <c r="R36" s="3"/>
      <c r="S36" s="3"/>
      <c r="T36" s="3"/>
      <c r="U36" s="3"/>
      <c r="V36" s="3"/>
      <c r="W36" s="3"/>
      <c r="X36" s="3"/>
      <c r="Y36" s="3"/>
      <c r="Z36" s="3"/>
      <c r="AA36" s="3"/>
      <c r="AB36" s="3"/>
      <c r="AC36" s="3"/>
      <c r="AD36" s="3"/>
      <c r="AE36" s="3"/>
      <c r="AF36" s="3"/>
      <c r="AG36" s="3"/>
      <c r="AH36" s="3"/>
      <c r="AI36" s="3"/>
      <c r="AJ36" s="3"/>
    </row>
    <row r="37" spans="1:36" ht="15" customHeight="1" x14ac:dyDescent="0.3">
      <c r="A37" s="1128"/>
      <c r="B37" s="1128"/>
      <c r="C37" s="1128"/>
      <c r="D37" s="1128"/>
      <c r="E37" s="1128"/>
      <c r="F37" s="1128"/>
      <c r="G37" s="1128"/>
      <c r="H37" s="1128"/>
      <c r="I37" s="1128"/>
      <c r="J37" s="1128"/>
      <c r="K37" s="1128"/>
      <c r="L37" s="1128"/>
      <c r="M37" s="1128"/>
      <c r="N37" s="1128"/>
      <c r="O37" s="1128"/>
      <c r="P37" s="1128"/>
      <c r="Q37" s="1128"/>
      <c r="R37" s="3"/>
      <c r="S37" s="3"/>
      <c r="T37" s="3"/>
      <c r="U37" s="3"/>
      <c r="V37" s="3"/>
      <c r="W37" s="3"/>
      <c r="X37" s="3"/>
      <c r="Y37" s="3"/>
      <c r="Z37" s="3"/>
      <c r="AA37" s="3"/>
      <c r="AB37" s="3"/>
      <c r="AC37" s="3"/>
      <c r="AD37" s="3"/>
      <c r="AE37" s="3"/>
      <c r="AF37" s="3"/>
      <c r="AG37" s="3"/>
      <c r="AH37" s="3"/>
      <c r="AI37" s="3"/>
      <c r="AJ37" s="3"/>
    </row>
    <row r="38" spans="1:36" ht="15" customHeight="1" x14ac:dyDescent="0.3">
      <c r="A38" s="1128"/>
      <c r="B38" s="1128"/>
      <c r="C38" s="1128"/>
      <c r="D38" s="1128"/>
      <c r="E38" s="1128"/>
      <c r="F38" s="1128"/>
      <c r="G38" s="1128"/>
      <c r="H38" s="1128"/>
      <c r="I38" s="1128"/>
      <c r="J38" s="1128"/>
      <c r="K38" s="1128"/>
      <c r="L38" s="1128"/>
      <c r="M38" s="1128"/>
      <c r="N38" s="1128"/>
      <c r="O38" s="1128"/>
      <c r="P38" s="1128"/>
      <c r="Q38" s="1128"/>
      <c r="R38" s="3"/>
      <c r="S38" s="3"/>
      <c r="T38" s="3"/>
      <c r="U38" s="3"/>
      <c r="V38" s="3"/>
      <c r="W38" s="3"/>
      <c r="X38" s="3"/>
      <c r="Y38" s="3"/>
      <c r="Z38" s="3"/>
      <c r="AA38" s="3"/>
      <c r="AB38" s="3"/>
      <c r="AC38" s="3"/>
      <c r="AD38" s="3"/>
      <c r="AE38" s="3"/>
      <c r="AF38" s="3"/>
      <c r="AG38" s="3"/>
      <c r="AH38" s="3"/>
      <c r="AI38" s="3"/>
      <c r="AJ38" s="3"/>
    </row>
    <row r="39" spans="1:36" ht="15.7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row>
    <row r="40" spans="1:36" ht="15.7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row>
    <row r="41" spans="1:36" ht="15.7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row>
    <row r="42" spans="1:3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row>
    <row r="43" spans="1:3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row>
    <row r="44" spans="1:3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row>
    <row r="45" spans="1:3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row>
    <row r="46" spans="1:3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row>
    <row r="47" spans="1:3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row>
    <row r="48" spans="1:3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row>
    <row r="49" spans="1:3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row>
    <row r="50" spans="1:3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row>
    <row r="51" spans="1:3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row>
    <row r="52" spans="1:3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row>
    <row r="53" spans="1:3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row>
    <row r="54" spans="1:3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row>
    <row r="55" spans="1:3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row>
    <row r="56" spans="1:3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row>
    <row r="57" spans="1:3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row>
    <row r="58" spans="1:3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row>
    <row r="59" spans="1:3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row>
    <row r="60" spans="1:3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row>
    <row r="61" spans="1:3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row>
    <row r="62" spans="1:3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row>
    <row r="63" spans="1:3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row>
    <row r="64" spans="1:3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row>
    <row r="65" spans="1:3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row>
    <row r="66" spans="1:3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row>
    <row r="67" spans="1:3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row>
    <row r="68" spans="1:3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row>
    <row r="69" spans="1:3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row>
    <row r="70" spans="1:3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row>
    <row r="71" spans="1:3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row>
    <row r="72" spans="1:3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row>
    <row r="73" spans="1:3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row>
    <row r="74" spans="1:3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row>
    <row r="75" spans="1:3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row>
    <row r="76" spans="1:3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row>
    <row r="77" spans="1:3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row>
    <row r="78" spans="1:3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row>
    <row r="79" spans="1:3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row>
    <row r="80" spans="1:3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row>
    <row r="81" spans="1:3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row>
    <row r="82" spans="1:3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row>
    <row r="83" spans="1:3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row>
    <row r="84" spans="1:3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row>
    <row r="85" spans="1:3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row>
    <row r="86" spans="1:3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row>
    <row r="87" spans="1:3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row>
    <row r="88" spans="1:3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row>
    <row r="89" spans="1:3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row>
    <row r="90" spans="1:3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1:3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1:3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1:3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1:3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1:3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1:3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1:3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1:3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1:3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1:3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1:3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1:3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1:3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1:3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1:3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1:3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1:3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1:3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1:3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1:3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1:3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1:3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1:3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1:3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1:3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1:3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1:3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1:3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1:3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1:3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1:3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1:3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1:3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1:3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1:3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1:3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1:3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1:3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1:3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1:3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1:3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1:3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row r="133" spans="1:3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row>
    <row r="134" spans="1:3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row>
    <row r="135" spans="1:3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row>
    <row r="136" spans="1:3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row>
    <row r="137" spans="1:3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row>
    <row r="138" spans="1:3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row>
    <row r="139" spans="1:3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row>
    <row r="140" spans="1:3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row>
    <row r="141" spans="1:3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row>
    <row r="142" spans="1:3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row>
    <row r="143" spans="1:3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row>
    <row r="144" spans="1:3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row>
    <row r="145" spans="1:3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row>
    <row r="146" spans="1:3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row>
    <row r="147" spans="1:3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row>
    <row r="148" spans="1:3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row>
    <row r="149" spans="1:3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row>
    <row r="150" spans="1:3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row>
    <row r="151" spans="1:3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row>
    <row r="152" spans="1:3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row>
    <row r="153" spans="1:3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row>
    <row r="154" spans="1:3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row>
    <row r="155" spans="1:3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row>
    <row r="156" spans="1:3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row>
    <row r="157" spans="1:3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row>
    <row r="158" spans="1:3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row>
    <row r="159" spans="1:3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row>
    <row r="160" spans="1:3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row>
    <row r="161" spans="1:3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row>
    <row r="162" spans="1:3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row>
    <row r="163" spans="1:3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row>
    <row r="164" spans="1:3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row>
    <row r="165" spans="1:3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row>
    <row r="166" spans="1:3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row>
    <row r="167" spans="1:3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row>
    <row r="168" spans="1:3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row>
    <row r="169" spans="1:3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row>
    <row r="170" spans="1:3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row>
    <row r="171" spans="1:3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row>
    <row r="172" spans="1:3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row>
    <row r="173" spans="1:3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row>
    <row r="174" spans="1:3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row>
    <row r="175" spans="1:3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row>
    <row r="176" spans="1:3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row>
    <row r="177" spans="1:3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row>
    <row r="178" spans="1:3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row>
    <row r="179" spans="1:3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row>
    <row r="180" spans="1:3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row>
    <row r="181" spans="1:3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row>
    <row r="182" spans="1:3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row>
    <row r="183" spans="1:3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row>
    <row r="184" spans="1:3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row>
    <row r="185" spans="1:3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row>
    <row r="186" spans="1:3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row>
    <row r="187" spans="1:3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row>
    <row r="188" spans="1:3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row>
    <row r="189" spans="1:3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row>
    <row r="190" spans="1:3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row>
    <row r="191" spans="1:3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row>
    <row r="192" spans="1:3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row>
    <row r="193" spans="1:3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row>
    <row r="194" spans="1:3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row>
    <row r="195" spans="1:3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row>
    <row r="196" spans="1:3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row>
    <row r="197" spans="1:3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row>
    <row r="198" spans="1:3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row>
    <row r="199" spans="1:3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row>
    <row r="200" spans="1:3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row>
    <row r="201" spans="1:3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row>
    <row r="202" spans="1:3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row>
    <row r="203" spans="1:3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row>
    <row r="204" spans="1:3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row>
    <row r="205" spans="1:3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row>
    <row r="206" spans="1:3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row>
    <row r="207" spans="1:3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row>
    <row r="208" spans="1:3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row>
    <row r="209" spans="1:3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row>
    <row r="210" spans="1:3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row>
    <row r="211" spans="1:3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row>
    <row r="212" spans="1:3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row>
    <row r="213" spans="1:3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row>
    <row r="214" spans="1:3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row>
    <row r="215" spans="1:3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row>
    <row r="216" spans="1:3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row>
    <row r="217" spans="1:3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row>
    <row r="218" spans="1:3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row>
    <row r="219" spans="1:3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row>
    <row r="220" spans="1:3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row>
    <row r="221" spans="1:3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row>
    <row r="222" spans="1:3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row>
    <row r="223" spans="1:3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row>
    <row r="224" spans="1:3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row>
    <row r="225" spans="1:3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row>
    <row r="226" spans="1:3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row>
    <row r="227" spans="1:3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row>
    <row r="228" spans="1:3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row>
    <row r="229" spans="1:3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row>
    <row r="230" spans="1:3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row>
    <row r="231" spans="1:3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row>
    <row r="232" spans="1:3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row>
    <row r="233" spans="1:3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row>
    <row r="234" spans="1:3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row>
    <row r="235" spans="1:3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row>
    <row r="236" spans="1:3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row>
    <row r="237" spans="1:3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row>
    <row r="238" spans="1:3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row>
    <row r="239" spans="1:3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row>
    <row r="240" spans="1:3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row>
    <row r="241" spans="1:3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row>
    <row r="242" spans="1:3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row>
    <row r="243" spans="1:3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row>
    <row r="244" spans="1:3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row>
    <row r="245" spans="1:3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row>
    <row r="246" spans="1:3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row>
    <row r="247" spans="1:3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row>
    <row r="248" spans="1:3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row>
    <row r="249" spans="1:3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row>
    <row r="250" spans="1:3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row>
    <row r="251" spans="1:3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row>
    <row r="252" spans="1:3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row>
    <row r="253" spans="1:3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row>
    <row r="254" spans="1:3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row>
    <row r="255" spans="1:3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row>
    <row r="256" spans="1:3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row>
    <row r="257" spans="1:3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row>
    <row r="258" spans="1:3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row>
    <row r="259" spans="1:3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row>
    <row r="260" spans="1:3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row>
    <row r="261" spans="1:3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row>
    <row r="262" spans="1:3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row>
    <row r="263" spans="1:3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row>
    <row r="264" spans="1:3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row>
    <row r="265" spans="1:3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row>
    <row r="266" spans="1:3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row>
    <row r="267" spans="1:3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row>
    <row r="268" spans="1:3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row>
    <row r="269" spans="1:3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row>
    <row r="270" spans="1:3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row>
    <row r="271" spans="1:3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row>
    <row r="272" spans="1:3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row>
    <row r="273" spans="1:3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row>
    <row r="274" spans="1:3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row>
    <row r="275" spans="1:3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row>
    <row r="276" spans="1:3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row>
    <row r="277" spans="1:3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row>
    <row r="278" spans="1:3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row>
    <row r="279" spans="1:3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row>
    <row r="280" spans="1:3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row>
    <row r="281" spans="1:3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row>
    <row r="282" spans="1:3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row>
    <row r="283" spans="1:3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row>
    <row r="284" spans="1:3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row>
    <row r="285" spans="1:3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row>
    <row r="286" spans="1:3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row>
    <row r="287" spans="1:3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row>
    <row r="288" spans="1:3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row>
    <row r="289" spans="1:3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row>
    <row r="290" spans="1:3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row>
    <row r="291" spans="1:3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row>
    <row r="292" spans="1:3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row>
    <row r="293" spans="1:3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row>
    <row r="294" spans="1:3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row>
    <row r="295" spans="1:3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row>
    <row r="296" spans="1:3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row>
    <row r="297" spans="1:3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row>
    <row r="298" spans="1:3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row>
    <row r="299" spans="1:3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row>
    <row r="300" spans="1:3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row>
    <row r="301" spans="1:3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row>
    <row r="302" spans="1:3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row>
    <row r="303" spans="1:3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row>
    <row r="304" spans="1:3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row>
    <row r="305" spans="1:3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row>
    <row r="306" spans="1:3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row>
    <row r="307" spans="1:3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row>
    <row r="308" spans="1:3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row>
    <row r="309" spans="1:3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row>
    <row r="310" spans="1:3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row>
    <row r="311" spans="1:3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row>
    <row r="312" spans="1:3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row>
    <row r="313" spans="1:3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row>
    <row r="314" spans="1:3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row>
    <row r="315" spans="1:3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row>
    <row r="316" spans="1:3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row>
    <row r="317" spans="1:3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row>
    <row r="318" spans="1:3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row>
    <row r="319" spans="1:3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row>
    <row r="320" spans="1:3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row>
    <row r="321" spans="1:3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row>
    <row r="322" spans="1:3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row>
    <row r="323" spans="1:3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row>
    <row r="324" spans="1:3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row>
    <row r="325" spans="1:3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row>
    <row r="326" spans="1:3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row>
    <row r="327" spans="1:3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row>
    <row r="328" spans="1:3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row>
    <row r="329" spans="1:3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row>
    <row r="330" spans="1:3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row>
    <row r="331" spans="1:3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row>
    <row r="332" spans="1:3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row>
    <row r="333" spans="1:3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row>
    <row r="334" spans="1:3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row>
    <row r="335" spans="1:3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row>
    <row r="336" spans="1:3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row>
    <row r="337" spans="1:3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row>
    <row r="338" spans="1:3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row>
    <row r="339" spans="1:3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row>
    <row r="340" spans="1:3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row>
    <row r="341" spans="1:3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row>
    <row r="342" spans="1:3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row>
    <row r="343" spans="1:3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row>
    <row r="344" spans="1:3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row>
    <row r="345" spans="1:3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row>
    <row r="346" spans="1:3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row>
    <row r="347" spans="1:3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row>
    <row r="348" spans="1:3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row>
    <row r="349" spans="1:3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row>
    <row r="350" spans="1:3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row>
    <row r="351" spans="1:3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row>
    <row r="352" spans="1:3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row>
    <row r="353" spans="1:3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row>
    <row r="354" spans="1:3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row>
    <row r="355" spans="1:3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row>
    <row r="356" spans="1:3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row>
    <row r="357" spans="1:3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row>
    <row r="358" spans="1:3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row>
    <row r="359" spans="1:3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row>
    <row r="360" spans="1:3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row>
    <row r="361" spans="1:3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row>
    <row r="362" spans="1:3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row>
    <row r="363" spans="1:3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row>
    <row r="364" spans="1:3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row>
    <row r="365" spans="1:3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row>
    <row r="366" spans="1:3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row>
    <row r="367" spans="1:3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row>
    <row r="368" spans="1:3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row>
    <row r="369" spans="1:3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row>
    <row r="370" spans="1:3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row>
    <row r="371" spans="1:3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row>
    <row r="372" spans="1:3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row>
    <row r="373" spans="1:3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row>
    <row r="374" spans="1:3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row>
    <row r="375" spans="1:3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row>
    <row r="376" spans="1:3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row>
    <row r="377" spans="1:3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row>
    <row r="378" spans="1:3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row>
    <row r="379" spans="1:3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row>
    <row r="380" spans="1:3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row>
    <row r="381" spans="1:3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row>
    <row r="382" spans="1:3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row>
    <row r="383" spans="1:3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row>
    <row r="384" spans="1:3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row>
    <row r="385" spans="1:3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row>
    <row r="386" spans="1:3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row>
    <row r="387" spans="1:3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row>
    <row r="388" spans="1:3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row>
    <row r="389" spans="1:3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row>
    <row r="390" spans="1:3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row>
    <row r="391" spans="1:3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row>
    <row r="392" spans="1:3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row>
    <row r="393" spans="1:3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row>
    <row r="394" spans="1:3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row>
    <row r="395" spans="1:3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row>
    <row r="396" spans="1:3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row>
    <row r="397" spans="1:3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row>
    <row r="398" spans="1:3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row>
    <row r="399" spans="1:3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row>
    <row r="400" spans="1:3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row>
    <row r="401" spans="1:3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row>
    <row r="402" spans="1:3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row>
    <row r="403" spans="1:3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row>
    <row r="404" spans="1:3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row>
    <row r="405" spans="1:3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row>
    <row r="406" spans="1:3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row>
    <row r="407" spans="1:3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row>
    <row r="408" spans="1:3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row>
    <row r="409" spans="1:3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row>
    <row r="410" spans="1:3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row>
    <row r="411" spans="1:3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row>
    <row r="412" spans="1:3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row>
    <row r="413" spans="1:3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row>
    <row r="414" spans="1:3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row>
    <row r="415" spans="1:3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row>
    <row r="416" spans="1:3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row>
    <row r="417" spans="1:3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row>
    <row r="418" spans="1:3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row>
    <row r="419" spans="1:3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row>
    <row r="420" spans="1:3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row>
    <row r="421" spans="1:3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row>
    <row r="422" spans="1:3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row>
    <row r="423" spans="1:3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row>
    <row r="424" spans="1:3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row>
    <row r="425" spans="1:3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row>
    <row r="426" spans="1:3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row>
    <row r="427" spans="1:3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row>
    <row r="428" spans="1:3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row>
    <row r="429" spans="1:3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row>
    <row r="430" spans="1:3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row>
    <row r="431" spans="1:3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row>
    <row r="432" spans="1:3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row>
    <row r="433" spans="1:3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row>
    <row r="434" spans="1:3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row>
    <row r="435" spans="1:3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row>
    <row r="436" spans="1:3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row>
    <row r="437" spans="1:3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row>
    <row r="438" spans="1:3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row>
    <row r="439" spans="1:3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row>
    <row r="440" spans="1:3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row>
    <row r="441" spans="1:3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row>
    <row r="442" spans="1:3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row>
    <row r="443" spans="1:3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row>
    <row r="444" spans="1:3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row>
    <row r="445" spans="1:3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row>
    <row r="446" spans="1:3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row>
    <row r="447" spans="1:3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row>
    <row r="448" spans="1:3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row>
    <row r="449" spans="1:3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row>
    <row r="450" spans="1:3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row>
    <row r="451" spans="1:3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row>
    <row r="452" spans="1:3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row>
    <row r="453" spans="1:3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row>
    <row r="454" spans="1:3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row>
    <row r="455" spans="1:3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row>
    <row r="456" spans="1:3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row>
    <row r="457" spans="1:3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row>
    <row r="458" spans="1:3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row>
    <row r="459" spans="1:3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row>
    <row r="460" spans="1:3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row>
    <row r="461" spans="1:3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row>
    <row r="462" spans="1:3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row>
    <row r="463" spans="1:3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row>
    <row r="464" spans="1:3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row>
    <row r="465" spans="1:3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row>
    <row r="466" spans="1:3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row>
    <row r="467" spans="1:3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row>
    <row r="468" spans="1:3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row>
    <row r="469" spans="1:3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row>
    <row r="470" spans="1:3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row>
    <row r="471" spans="1:3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row>
    <row r="472" spans="1:3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row>
    <row r="473" spans="1:3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row>
    <row r="474" spans="1:3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row>
    <row r="475" spans="1:3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row>
    <row r="476" spans="1:3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row>
    <row r="477" spans="1:3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row>
    <row r="478" spans="1:3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row>
    <row r="479" spans="1:3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row>
    <row r="480" spans="1:3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row>
    <row r="481" spans="1:3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row>
    <row r="482" spans="1:3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row>
    <row r="483" spans="1:3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row>
    <row r="484" spans="1:3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row>
    <row r="485" spans="1:3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row>
    <row r="486" spans="1:3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row>
    <row r="487" spans="1:3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row>
    <row r="488" spans="1:3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row>
    <row r="489" spans="1:3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row>
    <row r="490" spans="1:3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row>
    <row r="491" spans="1:3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row>
    <row r="492" spans="1:3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row>
    <row r="493" spans="1:3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row>
    <row r="494" spans="1:3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row>
    <row r="495" spans="1:3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row>
    <row r="496" spans="1:3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row>
    <row r="497" spans="1:3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row>
    <row r="498" spans="1:3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row>
    <row r="499" spans="1:3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row>
    <row r="500" spans="1:3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row>
    <row r="501" spans="1:3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row>
    <row r="502" spans="1:3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row>
    <row r="503" spans="1:3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row>
    <row r="504" spans="1:3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row>
    <row r="505" spans="1:3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row>
    <row r="506" spans="1:3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row>
    <row r="507" spans="1:3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row>
    <row r="508" spans="1:3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row>
    <row r="509" spans="1:3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row>
    <row r="510" spans="1:3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row>
    <row r="511" spans="1:3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row>
    <row r="512" spans="1:3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row>
    <row r="513" spans="1:3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row>
    <row r="514" spans="1:3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row>
    <row r="515" spans="1:3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row>
    <row r="516" spans="1:3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row>
    <row r="517" spans="1:3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row>
    <row r="518" spans="1:3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row>
    <row r="519" spans="1:3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row>
    <row r="520" spans="1:3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row>
    <row r="521" spans="1:3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row>
    <row r="522" spans="1:3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row>
    <row r="523" spans="1:3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row>
    <row r="524" spans="1:3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row>
    <row r="525" spans="1:3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row>
    <row r="526" spans="1:3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row>
    <row r="527" spans="1:3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row>
    <row r="528" spans="1:3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row>
    <row r="529" spans="1:3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row>
    <row r="530" spans="1:3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row>
    <row r="531" spans="1:3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row>
    <row r="532" spans="1:3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row>
    <row r="533" spans="1:3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row>
    <row r="534" spans="1:3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row>
    <row r="535" spans="1:3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row>
    <row r="536" spans="1:3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row>
    <row r="537" spans="1:3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row>
    <row r="538" spans="1:3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row>
    <row r="539" spans="1:3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row>
    <row r="540" spans="1:3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row>
    <row r="541" spans="1:3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row>
    <row r="542" spans="1:3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row>
    <row r="543" spans="1:3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row>
    <row r="544" spans="1:3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row>
    <row r="545" spans="1:3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row>
    <row r="546" spans="1:3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row>
    <row r="547" spans="1:3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row>
    <row r="548" spans="1:3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row>
    <row r="549" spans="1:3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row>
    <row r="550" spans="1:3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row>
    <row r="551" spans="1:3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row>
    <row r="552" spans="1:3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row>
    <row r="553" spans="1:3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row>
    <row r="554" spans="1:3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row>
    <row r="555" spans="1:3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row>
    <row r="556" spans="1:3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row>
    <row r="557" spans="1:3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row>
    <row r="558" spans="1:3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row>
    <row r="559" spans="1:3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row>
    <row r="560" spans="1:3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row>
    <row r="561" spans="1:3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row>
    <row r="562" spans="1:3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row>
    <row r="563" spans="1:3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row>
    <row r="564" spans="1:3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row>
    <row r="565" spans="1:3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row>
    <row r="566" spans="1:3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row>
    <row r="567" spans="1:3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row>
    <row r="568" spans="1:3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row>
    <row r="569" spans="1:3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row>
    <row r="570" spans="1:3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row>
    <row r="571" spans="1:3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row>
    <row r="572" spans="1:3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row>
    <row r="573" spans="1:3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row>
    <row r="574" spans="1:3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row>
    <row r="575" spans="1:3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row>
    <row r="576" spans="1:3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row>
    <row r="577" spans="1:3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row>
    <row r="578" spans="1:3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row>
    <row r="579" spans="1:3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row>
    <row r="580" spans="1:3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row>
    <row r="581" spans="1:3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row>
    <row r="582" spans="1:3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row>
    <row r="583" spans="1:3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row>
    <row r="584" spans="1:3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row>
    <row r="585" spans="1:3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row>
    <row r="586" spans="1:3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row>
    <row r="587" spans="1:3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row>
    <row r="588" spans="1:3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row>
    <row r="589" spans="1:3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row>
    <row r="590" spans="1:3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row>
    <row r="591" spans="1:3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row>
    <row r="592" spans="1:3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row>
    <row r="593" spans="1:3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row>
    <row r="594" spans="1:3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row>
    <row r="595" spans="1:3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row>
    <row r="596" spans="1:3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row>
    <row r="597" spans="1:3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row>
    <row r="598" spans="1:3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row>
    <row r="599" spans="1:3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row>
    <row r="600" spans="1:3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row>
    <row r="601" spans="1:3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row>
    <row r="602" spans="1:3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row>
    <row r="603" spans="1:3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row>
    <row r="604" spans="1:3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row>
    <row r="605" spans="1:3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row>
    <row r="606" spans="1:3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row>
    <row r="607" spans="1:3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row>
    <row r="608" spans="1:3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row>
    <row r="609" spans="1:3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row>
    <row r="610" spans="1:3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row>
    <row r="611" spans="1:3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row>
    <row r="612" spans="1:3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row>
    <row r="613" spans="1:3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row>
    <row r="614" spans="1:3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row>
    <row r="615" spans="1:3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row>
    <row r="616" spans="1:3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row>
    <row r="617" spans="1:3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row>
    <row r="618" spans="1:3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row>
    <row r="619" spans="1:3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row>
    <row r="620" spans="1:3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row>
    <row r="621" spans="1:3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row>
    <row r="622" spans="1:3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row>
    <row r="623" spans="1:3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row>
    <row r="624" spans="1:3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row>
    <row r="625" spans="1:3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row>
    <row r="626" spans="1:3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row>
    <row r="627" spans="1:3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row>
    <row r="628" spans="1:3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row>
    <row r="629" spans="1:3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row>
    <row r="630" spans="1:3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row>
    <row r="631" spans="1:3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row>
    <row r="632" spans="1:3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row>
    <row r="633" spans="1:3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row>
    <row r="634" spans="1:3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row>
    <row r="635" spans="1:3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row>
    <row r="636" spans="1:3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row>
    <row r="637" spans="1:3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row>
    <row r="638" spans="1:3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row>
    <row r="639" spans="1:3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row>
    <row r="640" spans="1:3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row>
    <row r="641" spans="1:3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row>
    <row r="642" spans="1:3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row>
    <row r="643" spans="1:3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row>
    <row r="644" spans="1:3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row>
    <row r="645" spans="1:3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row>
    <row r="646" spans="1:3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row>
    <row r="647" spans="1:3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row>
    <row r="648" spans="1:3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row>
    <row r="649" spans="1:3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row>
    <row r="650" spans="1:3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row>
    <row r="651" spans="1:3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row>
    <row r="652" spans="1:3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row>
    <row r="653" spans="1:3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row>
    <row r="654" spans="1:3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row>
    <row r="655" spans="1:3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row>
    <row r="656" spans="1:3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row>
    <row r="657" spans="1:3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row>
    <row r="658" spans="1:3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row>
    <row r="659" spans="1:3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row>
    <row r="660" spans="1:3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row>
    <row r="661" spans="1:3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row>
    <row r="662" spans="1:3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row>
    <row r="663" spans="1:3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row>
    <row r="664" spans="1:3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row>
    <row r="665" spans="1:3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row>
    <row r="666" spans="1:3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row>
    <row r="667" spans="1:3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row>
    <row r="668" spans="1:3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row>
    <row r="669" spans="1:3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row>
    <row r="670" spans="1:3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row>
    <row r="671" spans="1:3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row>
    <row r="672" spans="1:3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row>
    <row r="673" spans="1:3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row>
    <row r="674" spans="1:3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row>
    <row r="675" spans="1:3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row>
    <row r="676" spans="1:3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row>
    <row r="677" spans="1:3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row>
    <row r="678" spans="1:3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row>
    <row r="679" spans="1:3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row>
    <row r="680" spans="1:3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row>
    <row r="681" spans="1:3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row>
    <row r="682" spans="1:3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row>
    <row r="683" spans="1:3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row>
    <row r="684" spans="1:3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row>
    <row r="685" spans="1:3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row>
    <row r="686" spans="1:3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row>
    <row r="687" spans="1:3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row>
    <row r="688" spans="1:3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row>
    <row r="689" spans="1:3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row>
    <row r="690" spans="1:3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row>
    <row r="691" spans="1:3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row>
    <row r="692" spans="1:3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row>
    <row r="693" spans="1:3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row>
    <row r="694" spans="1:3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row>
    <row r="695" spans="1:3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row>
    <row r="696" spans="1:3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row>
    <row r="697" spans="1:3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row>
    <row r="698" spans="1:3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row>
    <row r="699" spans="1:3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row>
    <row r="700" spans="1:3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row>
    <row r="701" spans="1:3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row>
    <row r="702" spans="1:3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row>
    <row r="703" spans="1:3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row>
    <row r="704" spans="1:3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row>
    <row r="705" spans="1:3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row>
    <row r="706" spans="1:3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row>
    <row r="707" spans="1:3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row>
    <row r="708" spans="1:3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row>
    <row r="709" spans="1:3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row>
    <row r="710" spans="1:3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row>
    <row r="711" spans="1:3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row>
    <row r="712" spans="1:3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row>
    <row r="713" spans="1:3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row>
    <row r="714" spans="1:3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row>
    <row r="715" spans="1:3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row>
    <row r="716" spans="1:3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row>
    <row r="717" spans="1:3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row>
    <row r="718" spans="1:3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row>
    <row r="719" spans="1:3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row>
    <row r="720" spans="1:3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row>
    <row r="721" spans="1:3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row>
    <row r="722" spans="1:3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row>
    <row r="723" spans="1:3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row>
    <row r="724" spans="1:3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row>
    <row r="725" spans="1:3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row>
    <row r="726" spans="1:3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row>
    <row r="727" spans="1:3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row>
    <row r="728" spans="1:3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row>
    <row r="729" spans="1:3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row>
    <row r="730" spans="1:3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row>
    <row r="731" spans="1:3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row>
    <row r="732" spans="1:3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row>
    <row r="733" spans="1:3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row>
    <row r="734" spans="1:3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row>
    <row r="735" spans="1:3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row>
    <row r="736" spans="1:3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row>
    <row r="737" spans="1:3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row>
    <row r="738" spans="1:3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row>
    <row r="739" spans="1:3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row>
    <row r="740" spans="1:3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row>
    <row r="741" spans="1:3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row>
    <row r="742" spans="1:3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row>
    <row r="743" spans="1:3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row>
    <row r="744" spans="1:3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row>
    <row r="745" spans="1:3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row>
    <row r="746" spans="1:3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row>
    <row r="747" spans="1:3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row>
    <row r="748" spans="1:3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row>
    <row r="749" spans="1:3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row>
    <row r="750" spans="1:3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row>
    <row r="751" spans="1:3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row>
    <row r="752" spans="1:3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row>
    <row r="753" spans="1:3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row>
    <row r="754" spans="1:3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row>
    <row r="755" spans="1:3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row>
    <row r="756" spans="1:3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row>
    <row r="757" spans="1:3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row>
    <row r="758" spans="1:3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row>
    <row r="759" spans="1:3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row>
    <row r="760" spans="1:3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row>
    <row r="761" spans="1:3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row>
    <row r="762" spans="1:3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row>
    <row r="763" spans="1:3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row>
    <row r="764" spans="1:3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row>
    <row r="765" spans="1:3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row>
    <row r="766" spans="1:3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row>
    <row r="767" spans="1:3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row>
    <row r="768" spans="1:3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row>
    <row r="769" spans="1:3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row>
    <row r="770" spans="1:3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row>
    <row r="771" spans="1:3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row>
    <row r="772" spans="1:3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row>
    <row r="773" spans="1:3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row>
    <row r="774" spans="1:3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row>
    <row r="775" spans="1:3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row>
    <row r="776" spans="1:3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row>
    <row r="777" spans="1:3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row>
    <row r="778" spans="1:3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row>
    <row r="779" spans="1:3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row>
    <row r="780" spans="1:3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row>
    <row r="781" spans="1:3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row>
    <row r="782" spans="1:3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row>
    <row r="783" spans="1:3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row>
    <row r="784" spans="1:3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row>
    <row r="785" spans="1:3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row>
    <row r="786" spans="1:3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row>
    <row r="787" spans="1:3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row>
    <row r="788" spans="1:3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row>
    <row r="789" spans="1:3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row>
    <row r="790" spans="1:3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row>
    <row r="791" spans="1:3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row>
    <row r="792" spans="1:3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row>
    <row r="793" spans="1:3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row>
    <row r="794" spans="1:3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row>
    <row r="795" spans="1:3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row>
    <row r="796" spans="1:3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row>
    <row r="797" spans="1:3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row>
    <row r="798" spans="1:3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row>
    <row r="799" spans="1:3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row>
    <row r="800" spans="1:3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row>
    <row r="801" spans="1:3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row>
    <row r="802" spans="1:3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row>
    <row r="803" spans="1:3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row>
    <row r="804" spans="1:3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row>
    <row r="805" spans="1:3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row>
    <row r="806" spans="1:3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row>
    <row r="807" spans="1:3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row>
    <row r="808" spans="1:3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row>
    <row r="809" spans="1:3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row>
    <row r="810" spans="1:3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row>
    <row r="811" spans="1:3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row>
    <row r="812" spans="1:3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row>
    <row r="813" spans="1:3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row>
    <row r="814" spans="1:3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row>
    <row r="815" spans="1:3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row>
    <row r="816" spans="1:3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row>
    <row r="817" spans="1:3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row>
    <row r="818" spans="1:3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row>
    <row r="819" spans="1:3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row>
    <row r="820" spans="1:3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row>
    <row r="821" spans="1:3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row>
    <row r="822" spans="1:3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row>
    <row r="823" spans="1:3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row>
    <row r="824" spans="1:3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row>
    <row r="825" spans="1:3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row>
    <row r="826" spans="1:3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row>
    <row r="827" spans="1:3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row>
    <row r="828" spans="1:3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row>
    <row r="829" spans="1:3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row>
    <row r="830" spans="1:3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row>
    <row r="831" spans="1:3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row>
    <row r="832" spans="1:3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row>
    <row r="833" spans="1:3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row>
    <row r="834" spans="1:3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row>
    <row r="835" spans="1:3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row>
    <row r="836" spans="1:3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row>
    <row r="837" spans="1:3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row>
    <row r="838" spans="1:3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row>
    <row r="839" spans="1:3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row>
    <row r="840" spans="1:3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row>
    <row r="841" spans="1:3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row>
    <row r="842" spans="1:3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row>
    <row r="843" spans="1:3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row>
    <row r="844" spans="1:3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row>
    <row r="845" spans="1:3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row>
    <row r="846" spans="1:3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row>
    <row r="847" spans="1:3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row>
    <row r="848" spans="1:3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row>
    <row r="849" spans="1:3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row>
    <row r="850" spans="1:3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row>
    <row r="851" spans="1:3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row>
    <row r="852" spans="1:3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row>
    <row r="853" spans="1:3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row>
    <row r="854" spans="1:3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row>
    <row r="855" spans="1:3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row>
    <row r="856" spans="1:3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row>
    <row r="857" spans="1:3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row>
    <row r="858" spans="1:3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row>
    <row r="859" spans="1:3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row>
    <row r="860" spans="1:3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row>
    <row r="861" spans="1:3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row>
    <row r="862" spans="1:3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row>
    <row r="863" spans="1:3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row>
    <row r="864" spans="1:3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row>
    <row r="865" spans="1:3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row>
    <row r="866" spans="1:3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row>
    <row r="867" spans="1:3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row>
    <row r="868" spans="1:3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row>
    <row r="869" spans="1:3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row>
    <row r="870" spans="1:3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row>
    <row r="871" spans="1:3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row>
    <row r="872" spans="1:3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row>
    <row r="873" spans="1:3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row>
    <row r="874" spans="1:3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row>
    <row r="875" spans="1:3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row>
    <row r="876" spans="1:3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row>
    <row r="877" spans="1:3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row>
    <row r="878" spans="1:3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row>
    <row r="879" spans="1:3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row>
    <row r="880" spans="1:3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row>
    <row r="881" spans="1:3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row>
    <row r="882" spans="1:3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row>
    <row r="883" spans="1:3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row>
    <row r="884" spans="1:3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row>
    <row r="885" spans="1:3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row>
    <row r="886" spans="1:3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row>
    <row r="887" spans="1:3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row>
    <row r="888" spans="1:3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row>
    <row r="889" spans="1:3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row>
    <row r="890" spans="1:3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row>
    <row r="891" spans="1:3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row>
    <row r="892" spans="1:3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row>
    <row r="893" spans="1:3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row>
    <row r="894" spans="1:3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row>
    <row r="895" spans="1:3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row>
    <row r="896" spans="1:3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row>
    <row r="897" spans="1:3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row>
    <row r="898" spans="1:3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row>
    <row r="899" spans="1:3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row>
    <row r="900" spans="1:3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row>
    <row r="901" spans="1:3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row>
    <row r="902" spans="1:3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row>
    <row r="903" spans="1:3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row>
    <row r="904" spans="1:3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row>
    <row r="905" spans="1:3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row>
    <row r="906" spans="1:3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row>
    <row r="907" spans="1:3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row>
    <row r="908" spans="1:3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row>
    <row r="909" spans="1:3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row>
    <row r="910" spans="1:3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row>
    <row r="911" spans="1:3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row>
    <row r="912" spans="1:3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row>
    <row r="913" spans="1:3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row>
    <row r="914" spans="1:3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row>
    <row r="915" spans="1:3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row>
    <row r="916" spans="1:3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row>
    <row r="917" spans="1:3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row>
    <row r="918" spans="1:3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row>
    <row r="919" spans="1:3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row>
    <row r="920" spans="1:3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row>
    <row r="921" spans="1:3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row>
    <row r="922" spans="1:3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row>
    <row r="923" spans="1:3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row>
    <row r="924" spans="1:3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row>
    <row r="925" spans="1:3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row>
    <row r="926" spans="1:3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row>
    <row r="927" spans="1:3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row>
    <row r="928" spans="1:3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row>
    <row r="929" spans="1:3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row>
    <row r="930" spans="1:3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row>
    <row r="931" spans="1:3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row>
    <row r="932" spans="1:3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row>
    <row r="933" spans="1:3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row>
    <row r="934" spans="1:3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row>
    <row r="935" spans="1:3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row>
    <row r="936" spans="1:3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row>
    <row r="937" spans="1:3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row>
    <row r="938" spans="1:3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row>
    <row r="939" spans="1:3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row>
    <row r="940" spans="1:3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row>
    <row r="941" spans="1:3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row>
    <row r="942" spans="1:3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row>
    <row r="943" spans="1:3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row>
    <row r="944" spans="1:3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row>
    <row r="945" spans="1:3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row>
    <row r="946" spans="1:3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row>
    <row r="947" spans="1:3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row>
    <row r="948" spans="1:3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row>
    <row r="949" spans="1:3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row>
    <row r="950" spans="1:3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row>
    <row r="951" spans="1:3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row>
    <row r="952" spans="1:3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row>
    <row r="953" spans="1:3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row>
    <row r="954" spans="1:3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row>
    <row r="955" spans="1:3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row>
    <row r="956" spans="1:3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row>
    <row r="957" spans="1:3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row>
    <row r="958" spans="1:3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row>
    <row r="959" spans="1:3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row>
    <row r="960" spans="1:3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row>
    <row r="961" spans="1:3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row>
    <row r="962" spans="1:3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row>
    <row r="963" spans="1:3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row>
    <row r="964" spans="1:3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row>
    <row r="965" spans="1:3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row>
    <row r="966" spans="1:3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row>
    <row r="967" spans="1:3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row>
    <row r="968" spans="1:3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row>
    <row r="969" spans="1:3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row>
    <row r="970" spans="1:3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row>
    <row r="971" spans="1:3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row>
    <row r="972" spans="1:3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row>
    <row r="973" spans="1:3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row>
    <row r="974" spans="1:3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row>
    <row r="975" spans="1:3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row>
    <row r="976" spans="1:3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row>
    <row r="977" spans="1:3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row>
    <row r="978" spans="1:3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row>
    <row r="979" spans="1:3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row>
    <row r="980" spans="1:3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row>
    <row r="981" spans="1:3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row>
    <row r="982" spans="1:3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row>
    <row r="983" spans="1:3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row>
    <row r="984" spans="1:3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row>
    <row r="985" spans="1:3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row>
    <row r="986" spans="1:3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row>
    <row r="987" spans="1:3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row>
    <row r="988" spans="1:3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row>
    <row r="989" spans="1:3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row>
    <row r="990" spans="1:3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row>
    <row r="991" spans="1:3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row>
    <row r="992" spans="1:3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row>
    <row r="993" spans="1:3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row>
    <row r="994" spans="1:3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row>
    <row r="995" spans="1:3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row>
    <row r="996" spans="1:3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row>
    <row r="997" spans="1:3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row>
    <row r="998" spans="1:3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row>
    <row r="999" spans="1:3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row>
    <row r="1000" spans="1:3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row>
    <row r="1001" spans="1:36"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row>
    <row r="1002" spans="1:36"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row>
    <row r="1003" spans="1:36" ht="15.75" customHeight="1" x14ac:dyDescent="0.2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row>
  </sheetData>
  <sheetProtection selectLockedCells="1"/>
  <mergeCells count="54">
    <mergeCell ref="L21:N21"/>
    <mergeCell ref="L22:N22"/>
    <mergeCell ref="D2:M2"/>
    <mergeCell ref="L15:N15"/>
    <mergeCell ref="L16:N16"/>
    <mergeCell ref="L17:N17"/>
    <mergeCell ref="L18:N18"/>
    <mergeCell ref="L19:N19"/>
    <mergeCell ref="L10:N10"/>
    <mergeCell ref="L11:N11"/>
    <mergeCell ref="L12:N12"/>
    <mergeCell ref="L13:N13"/>
    <mergeCell ref="L14:N14"/>
    <mergeCell ref="L7:N7"/>
    <mergeCell ref="L8:N8"/>
    <mergeCell ref="L9:N9"/>
    <mergeCell ref="F21:K21"/>
    <mergeCell ref="F22:K22"/>
    <mergeCell ref="C21:E21"/>
    <mergeCell ref="C22:E22"/>
    <mergeCell ref="C14:E14"/>
    <mergeCell ref="C15:E15"/>
    <mergeCell ref="C16:E16"/>
    <mergeCell ref="C17:E17"/>
    <mergeCell ref="C18:E18"/>
    <mergeCell ref="C19:E19"/>
    <mergeCell ref="C20:E20"/>
    <mergeCell ref="L20:N20"/>
    <mergeCell ref="F15:K15"/>
    <mergeCell ref="F16:K16"/>
    <mergeCell ref="F17:K17"/>
    <mergeCell ref="C11:E11"/>
    <mergeCell ref="F11:K11"/>
    <mergeCell ref="C12:E12"/>
    <mergeCell ref="F12:K12"/>
    <mergeCell ref="C13:E13"/>
    <mergeCell ref="F13:K13"/>
    <mergeCell ref="F14:K14"/>
    <mergeCell ref="F18:K18"/>
    <mergeCell ref="F19:K19"/>
    <mergeCell ref="F20:K20"/>
    <mergeCell ref="C8:E8"/>
    <mergeCell ref="F8:K8"/>
    <mergeCell ref="C9:E9"/>
    <mergeCell ref="F9:K9"/>
    <mergeCell ref="C10:E10"/>
    <mergeCell ref="F10:K10"/>
    <mergeCell ref="B1:C1"/>
    <mergeCell ref="A2:C2"/>
    <mergeCell ref="O2:P2"/>
    <mergeCell ref="A3:C3"/>
    <mergeCell ref="F7:K7"/>
    <mergeCell ref="C7:E7"/>
    <mergeCell ref="D3:L3"/>
  </mergeCells>
  <conditionalFormatting sqref="B1">
    <cfRule type="cellIs" dxfId="107" priority="2" operator="equal">
      <formula>"Terminé"</formula>
    </cfRule>
    <cfRule type="cellIs" dxfId="106" priority="3" operator="equal">
      <formula>"En rédaction"</formula>
    </cfRule>
  </conditionalFormatting>
  <conditionalFormatting sqref="C8:M22">
    <cfRule type="expression" dxfId="105" priority="1">
      <formula>$B$1="Terminé"</formula>
    </cfRule>
  </conditionalFormatting>
  <conditionalFormatting sqref="O2:P2 D2:D3 O3 O8:P22 O24:P24 O26:P26 O28:P28 O30:P30">
    <cfRule type="expression" dxfId="104" priority="4">
      <formula>$B$1="Terminé"</formula>
    </cfRule>
  </conditionalFormatting>
  <dataValidations count="2">
    <dataValidation type="list" allowBlank="1" sqref="B1" xr:uid="{00000000-0002-0000-1C00-000000000000}">
      <formula1>"Terminé,En rédaction"</formula1>
    </dataValidation>
    <dataValidation type="list" allowBlank="1" showErrorMessage="1" sqref="L8:M22 N9:N22" xr:uid="{00000000-0002-0000-1C00-000001000000}">
      <formula1>$L$24:$L$30</formula1>
    </dataValidation>
  </dataValidations>
  <printOptions horizontalCentered="1"/>
  <pageMargins left="0.31496062992125984" right="0.31496062992125984" top="0.59055118110236227" bottom="0.11811023622047245" header="0" footer="0"/>
  <pageSetup scale="56" pageOrder="overThenDown" orientation="landscape" cellComments="atEnd"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1">
    <tabColor rgb="FFFFC499"/>
    <outlinePr summaryBelow="0" summaryRight="0"/>
  </sheetPr>
  <dimension ref="A1:AH1005"/>
  <sheetViews>
    <sheetView showGridLines="0" showRowColHeaders="0" zoomScaleNormal="100" workbookViewId="0">
      <pane ySplit="7" topLeftCell="A8" activePane="bottomLeft" state="frozen"/>
      <selection activeCell="G21" sqref="G21:K21"/>
      <selection pane="bottomLeft" activeCell="B1" sqref="B1:C1"/>
    </sheetView>
  </sheetViews>
  <sheetFormatPr baseColWidth="10" defaultColWidth="12.54296875" defaultRowHeight="15" customHeight="1" x14ac:dyDescent="0.25"/>
  <cols>
    <col min="1" max="1" width="2.1796875" customWidth="1"/>
    <col min="2" max="2" width="4.453125" customWidth="1"/>
    <col min="3" max="3" width="16.1796875" customWidth="1"/>
    <col min="4" max="4" width="5.7265625" customWidth="1"/>
    <col min="5" max="5" width="7.453125" customWidth="1"/>
    <col min="6" max="6" width="6.26953125" customWidth="1"/>
    <col min="7" max="7" width="20.453125" customWidth="1"/>
    <col min="8" max="9" width="18.7265625" customWidth="1"/>
    <col min="10" max="10" width="4.26953125" customWidth="1"/>
    <col min="11" max="11" width="18.453125" customWidth="1"/>
    <col min="12" max="13" width="18.81640625" customWidth="1"/>
    <col min="14" max="14" width="13.7265625" customWidth="1"/>
    <col min="15" max="15" width="1.1796875" customWidth="1"/>
    <col min="16" max="16" width="4.81640625" customWidth="1"/>
    <col min="17" max="34" width="12.54296875" customWidth="1"/>
  </cols>
  <sheetData>
    <row r="1" spans="1:34" ht="18" customHeight="1" x14ac:dyDescent="0.25">
      <c r="A1" s="486"/>
      <c r="B1" s="2014" t="s">
        <v>378</v>
      </c>
      <c r="C1" s="2015"/>
      <c r="D1" s="126"/>
      <c r="E1" s="126"/>
      <c r="F1" s="126"/>
      <c r="G1" s="126"/>
      <c r="H1" s="126"/>
      <c r="I1" s="126"/>
      <c r="J1" s="126"/>
      <c r="K1" s="126"/>
      <c r="L1" s="126"/>
      <c r="M1" s="126"/>
      <c r="N1" s="126"/>
      <c r="O1" s="126"/>
      <c r="P1" s="192"/>
      <c r="Q1" s="192"/>
      <c r="R1" s="192"/>
      <c r="S1" s="192"/>
      <c r="T1" s="192"/>
      <c r="U1" s="192"/>
      <c r="V1" s="192"/>
      <c r="W1" s="192"/>
      <c r="X1" s="192"/>
      <c r="Y1" s="192"/>
      <c r="Z1" s="192"/>
      <c r="AA1" s="192"/>
      <c r="AB1" s="192"/>
      <c r="AC1" s="192"/>
      <c r="AD1" s="192"/>
      <c r="AE1" s="192"/>
      <c r="AF1" s="192"/>
      <c r="AG1" s="192"/>
      <c r="AH1" s="192"/>
    </row>
    <row r="2" spans="1:34" ht="22.5" customHeight="1" x14ac:dyDescent="0.25">
      <c r="A2" s="2073" t="s">
        <v>1415</v>
      </c>
      <c r="B2" s="1628"/>
      <c r="C2" s="1629"/>
      <c r="D2" s="1924" t="str">
        <f>IF(NomOrg="","",NomOrg)</f>
        <v/>
      </c>
      <c r="E2" s="2030"/>
      <c r="F2" s="2030"/>
      <c r="G2" s="2030"/>
      <c r="H2" s="2030"/>
      <c r="I2" s="2030"/>
      <c r="J2" s="2030"/>
      <c r="K2" s="2031"/>
      <c r="L2" s="496" t="s">
        <v>1416</v>
      </c>
      <c r="M2" s="2134" t="str">
        <f>IF(DateFinAF="","",DateFinAF)</f>
        <v/>
      </c>
      <c r="N2" s="2135"/>
      <c r="O2" s="36"/>
      <c r="P2" s="3"/>
      <c r="Q2" s="3"/>
      <c r="R2" s="3"/>
      <c r="S2" s="3"/>
      <c r="T2" s="3"/>
      <c r="U2" s="3"/>
      <c r="V2" s="3"/>
      <c r="W2" s="3"/>
      <c r="X2" s="3"/>
      <c r="Y2" s="3"/>
      <c r="Z2" s="3"/>
      <c r="AA2" s="3"/>
      <c r="AB2" s="3"/>
      <c r="AC2" s="3"/>
      <c r="AD2" s="3"/>
      <c r="AE2" s="3"/>
      <c r="AF2" s="3"/>
      <c r="AG2" s="3"/>
      <c r="AH2" s="3"/>
    </row>
    <row r="3" spans="1:34" ht="22.5" customHeight="1" x14ac:dyDescent="0.25">
      <c r="A3" s="2073" t="s">
        <v>1417</v>
      </c>
      <c r="B3" s="1628"/>
      <c r="C3" s="1629"/>
      <c r="D3" s="1703" t="str">
        <f>IF(NomProjet="","",NomProjet)</f>
        <v/>
      </c>
      <c r="E3" s="2125"/>
      <c r="F3" s="2125"/>
      <c r="G3" s="2125"/>
      <c r="H3" s="2125"/>
      <c r="I3" s="2125"/>
      <c r="J3" s="2125"/>
      <c r="K3" s="2136"/>
      <c r="L3" s="291" t="s">
        <v>951</v>
      </c>
      <c r="M3" s="1491" t="str">
        <f>IF(NoProjet="","",NoProjet)</f>
        <v/>
      </c>
      <c r="N3" s="487" t="str">
        <f>VersionDoc</f>
        <v>V260301</v>
      </c>
      <c r="O3" s="36"/>
      <c r="P3" s="3"/>
      <c r="Q3" s="3"/>
      <c r="R3" s="3"/>
      <c r="S3" s="3"/>
      <c r="T3" s="3"/>
      <c r="U3" s="3"/>
      <c r="V3" s="3"/>
      <c r="W3" s="3"/>
      <c r="X3" s="3"/>
      <c r="Y3" s="3"/>
      <c r="Z3" s="3"/>
      <c r="AA3" s="3"/>
      <c r="AB3" s="3"/>
      <c r="AC3" s="3"/>
      <c r="AD3" s="3"/>
      <c r="AE3" s="3"/>
      <c r="AF3" s="3"/>
      <c r="AG3" s="3"/>
      <c r="AH3" s="3"/>
    </row>
    <row r="4" spans="1:34" ht="26.25" customHeight="1" x14ac:dyDescent="0.4">
      <c r="A4" s="1128"/>
      <c r="B4" s="1128"/>
      <c r="C4" s="293"/>
      <c r="D4" s="293"/>
      <c r="E4" s="293"/>
      <c r="F4" s="1128"/>
      <c r="G4" s="1128"/>
      <c r="H4" s="1128"/>
      <c r="I4" s="1128"/>
      <c r="J4" s="1128"/>
      <c r="K4" s="1128"/>
      <c r="L4" s="1128"/>
      <c r="M4" s="1128"/>
      <c r="N4" s="1128"/>
      <c r="O4" s="1128"/>
      <c r="P4" s="3"/>
      <c r="Q4" s="3"/>
      <c r="R4" s="3"/>
      <c r="S4" s="3"/>
      <c r="T4" s="3"/>
      <c r="U4" s="3"/>
      <c r="V4" s="3"/>
      <c r="W4" s="3"/>
      <c r="X4" s="3"/>
      <c r="Y4" s="3"/>
      <c r="Z4" s="3"/>
      <c r="AA4" s="3"/>
      <c r="AB4" s="3"/>
      <c r="AC4" s="3"/>
      <c r="AD4" s="3"/>
      <c r="AE4" s="3"/>
      <c r="AF4" s="3"/>
      <c r="AG4" s="3"/>
      <c r="AH4" s="3"/>
    </row>
    <row r="5" spans="1:34" ht="21" customHeight="1" x14ac:dyDescent="0.35">
      <c r="A5" s="488"/>
      <c r="B5" s="488"/>
      <c r="C5" s="489" t="s">
        <v>1518</v>
      </c>
      <c r="D5" s="651"/>
      <c r="E5" s="93" t="s">
        <v>1519</v>
      </c>
      <c r="F5" s="498"/>
      <c r="H5" s="99"/>
      <c r="I5" s="99"/>
      <c r="J5" s="99"/>
      <c r="K5" s="99"/>
      <c r="L5" s="99"/>
      <c r="M5" s="99"/>
      <c r="N5" s="99"/>
      <c r="O5" s="99"/>
      <c r="P5" s="498"/>
      <c r="Q5" s="498"/>
      <c r="R5" s="498"/>
      <c r="S5" s="498"/>
      <c r="T5" s="498"/>
      <c r="U5" s="498"/>
      <c r="V5" s="498"/>
      <c r="W5" s="498"/>
      <c r="X5" s="498"/>
      <c r="Y5" s="498"/>
      <c r="Z5" s="498"/>
      <c r="AA5" s="498"/>
      <c r="AB5" s="498"/>
      <c r="AC5" s="498"/>
      <c r="AD5" s="498"/>
      <c r="AE5" s="498"/>
      <c r="AF5" s="498"/>
      <c r="AG5" s="498"/>
      <c r="AH5" s="498"/>
    </row>
    <row r="6" spans="1:34" ht="21" customHeight="1" x14ac:dyDescent="0.35">
      <c r="A6" s="488"/>
      <c r="B6" s="488"/>
      <c r="C6" s="489"/>
      <c r="D6" s="651"/>
      <c r="E6" s="651"/>
      <c r="F6" s="498"/>
      <c r="G6" s="934"/>
      <c r="H6" s="742"/>
      <c r="I6" s="742"/>
      <c r="J6" s="99"/>
      <c r="K6" s="99"/>
      <c r="L6" s="99"/>
      <c r="M6" s="99"/>
      <c r="N6" s="99"/>
      <c r="O6" s="99"/>
      <c r="P6" s="498"/>
      <c r="Q6" s="498"/>
      <c r="R6" s="498"/>
      <c r="S6" s="498"/>
      <c r="T6" s="498"/>
      <c r="U6" s="498"/>
      <c r="V6" s="498"/>
      <c r="W6" s="498"/>
      <c r="X6" s="498"/>
      <c r="Y6" s="498"/>
      <c r="Z6" s="498"/>
      <c r="AA6" s="498"/>
      <c r="AB6" s="498"/>
      <c r="AC6" s="498"/>
      <c r="AD6" s="498"/>
      <c r="AE6" s="498"/>
      <c r="AF6" s="498"/>
      <c r="AG6" s="498"/>
      <c r="AH6" s="498"/>
    </row>
    <row r="7" spans="1:34" ht="36.75" customHeight="1" x14ac:dyDescent="0.35">
      <c r="A7" s="107"/>
      <c r="B7" s="866"/>
      <c r="C7" s="706"/>
      <c r="D7" s="530"/>
      <c r="E7" s="530"/>
      <c r="F7" s="531"/>
      <c r="G7" s="935" t="s">
        <v>1520</v>
      </c>
      <c r="H7" s="935" t="s">
        <v>1521</v>
      </c>
      <c r="I7" s="511" t="s">
        <v>1522</v>
      </c>
      <c r="J7" s="2132" t="s">
        <v>1523</v>
      </c>
      <c r="K7" s="1629"/>
      <c r="L7" s="511" t="s">
        <v>1524</v>
      </c>
      <c r="M7" s="99"/>
      <c r="N7" s="866"/>
      <c r="O7" s="107"/>
      <c r="P7" s="530"/>
      <c r="Q7" s="530"/>
      <c r="R7" s="530"/>
      <c r="S7" s="530"/>
      <c r="T7" s="530"/>
      <c r="U7" s="530"/>
      <c r="V7" s="530"/>
      <c r="W7" s="530"/>
      <c r="X7" s="530"/>
      <c r="Y7" s="530"/>
      <c r="Z7" s="530"/>
      <c r="AA7" s="530"/>
      <c r="AB7" s="530"/>
      <c r="AC7" s="530"/>
      <c r="AD7" s="530"/>
      <c r="AE7" s="530"/>
      <c r="AF7" s="530"/>
      <c r="AG7" s="530"/>
      <c r="AH7" s="530"/>
    </row>
    <row r="8" spans="1:34" ht="23.5" customHeight="1" x14ac:dyDescent="0.3">
      <c r="A8" s="1128"/>
      <c r="B8" s="3"/>
      <c r="C8" s="2137" t="s">
        <v>1525</v>
      </c>
      <c r="D8" s="2138"/>
      <c r="E8" s="652"/>
      <c r="F8" s="532">
        <v>1</v>
      </c>
      <c r="G8" s="1492"/>
      <c r="H8" s="1493"/>
      <c r="I8" s="1494"/>
      <c r="J8" s="2133"/>
      <c r="K8" s="1885"/>
      <c r="L8" s="1495" t="str">
        <f t="shared" ref="L8:L47" si="0">IF(OR(I8="",J8="",J8=0),"",I8/J8)</f>
        <v/>
      </c>
      <c r="M8" s="1496"/>
      <c r="N8" s="1128"/>
      <c r="O8" s="1128"/>
      <c r="P8" s="3"/>
      <c r="Q8" s="3"/>
      <c r="R8" s="3"/>
      <c r="S8" s="3"/>
      <c r="T8" s="3"/>
      <c r="U8" s="3"/>
      <c r="V8" s="3"/>
      <c r="W8" s="3"/>
      <c r="X8" s="3"/>
      <c r="Y8" s="3"/>
      <c r="Z8" s="3"/>
      <c r="AA8" s="3"/>
      <c r="AB8" s="3"/>
      <c r="AC8" s="3"/>
      <c r="AD8" s="3"/>
      <c r="AE8" s="3"/>
      <c r="AF8" s="3"/>
      <c r="AG8" s="3"/>
      <c r="AH8" s="3"/>
    </row>
    <row r="9" spans="1:34" ht="23.5" customHeight="1" x14ac:dyDescent="0.3">
      <c r="A9" s="1128"/>
      <c r="B9" s="3"/>
      <c r="C9" s="2137"/>
      <c r="D9" s="2138"/>
      <c r="E9" s="576"/>
      <c r="F9" s="532">
        <v>2</v>
      </c>
      <c r="G9" s="1492"/>
      <c r="H9" s="1493"/>
      <c r="I9" s="1494"/>
      <c r="J9" s="2133"/>
      <c r="K9" s="1885"/>
      <c r="L9" s="1495" t="str">
        <f t="shared" si="0"/>
        <v/>
      </c>
      <c r="M9" s="1496"/>
      <c r="N9" s="1128"/>
      <c r="O9" s="1128"/>
      <c r="P9" s="3"/>
      <c r="Q9" s="3"/>
      <c r="R9" s="3"/>
      <c r="S9" s="3"/>
      <c r="T9" s="3"/>
      <c r="U9" s="3"/>
      <c r="V9" s="3"/>
      <c r="W9" s="3"/>
      <c r="X9" s="3"/>
      <c r="Y9" s="3"/>
      <c r="Z9" s="3"/>
      <c r="AA9" s="3"/>
      <c r="AB9" s="3"/>
      <c r="AC9" s="3"/>
      <c r="AD9" s="3"/>
      <c r="AE9" s="3"/>
      <c r="AF9" s="3"/>
      <c r="AG9" s="3"/>
      <c r="AH9" s="3"/>
    </row>
    <row r="10" spans="1:34" ht="23.5" customHeight="1" x14ac:dyDescent="0.3">
      <c r="A10" s="1128"/>
      <c r="B10" s="3"/>
      <c r="C10" s="2137"/>
      <c r="D10" s="2138"/>
      <c r="E10" s="576"/>
      <c r="F10" s="532">
        <v>3</v>
      </c>
      <c r="G10" s="1492"/>
      <c r="H10" s="1493"/>
      <c r="I10" s="1494"/>
      <c r="J10" s="2133"/>
      <c r="K10" s="1885"/>
      <c r="L10" s="1495" t="str">
        <f t="shared" si="0"/>
        <v/>
      </c>
      <c r="M10" s="1496"/>
      <c r="N10" s="1128"/>
      <c r="O10" s="1128"/>
      <c r="P10" s="3"/>
      <c r="Q10" s="3"/>
      <c r="R10" s="3"/>
      <c r="S10" s="3"/>
      <c r="T10" s="3"/>
      <c r="U10" s="3"/>
      <c r="V10" s="3"/>
      <c r="W10" s="3"/>
      <c r="X10" s="3"/>
      <c r="Y10" s="3"/>
      <c r="Z10" s="3"/>
      <c r="AA10" s="3"/>
      <c r="AB10" s="3"/>
      <c r="AC10" s="3"/>
      <c r="AD10" s="3"/>
      <c r="AE10" s="3"/>
      <c r="AF10" s="3"/>
      <c r="AG10" s="3"/>
      <c r="AH10" s="3"/>
    </row>
    <row r="11" spans="1:34" ht="23.5" customHeight="1" x14ac:dyDescent="0.3">
      <c r="A11" s="1128"/>
      <c r="B11" s="3"/>
      <c r="C11" s="2137"/>
      <c r="D11" s="2138"/>
      <c r="E11" s="576"/>
      <c r="F11" s="532">
        <v>4</v>
      </c>
      <c r="G11" s="1492"/>
      <c r="H11" s="1493"/>
      <c r="I11" s="1494"/>
      <c r="J11" s="2133"/>
      <c r="K11" s="1885"/>
      <c r="L11" s="1495" t="str">
        <f t="shared" si="0"/>
        <v/>
      </c>
      <c r="M11" s="1496"/>
      <c r="N11" s="1128"/>
      <c r="O11" s="1128"/>
      <c r="P11" s="3"/>
      <c r="Q11" s="3"/>
      <c r="R11" s="3"/>
      <c r="S11" s="3"/>
      <c r="T11" s="3"/>
      <c r="U11" s="3"/>
      <c r="V11" s="3"/>
      <c r="W11" s="3"/>
      <c r="X11" s="3"/>
      <c r="Y11" s="3"/>
      <c r="Z11" s="3"/>
      <c r="AA11" s="3"/>
      <c r="AB11" s="3"/>
      <c r="AC11" s="3"/>
      <c r="AD11" s="3"/>
      <c r="AE11" s="3"/>
      <c r="AF11" s="3"/>
      <c r="AG11" s="3"/>
      <c r="AH11" s="3"/>
    </row>
    <row r="12" spans="1:34" ht="23.5" customHeight="1" x14ac:dyDescent="0.3">
      <c r="A12" s="1128"/>
      <c r="B12" s="3"/>
      <c r="C12" s="2137"/>
      <c r="D12" s="2138"/>
      <c r="E12" s="576"/>
      <c r="F12" s="532">
        <v>5</v>
      </c>
      <c r="G12" s="1492"/>
      <c r="H12" s="1493"/>
      <c r="I12" s="1494"/>
      <c r="J12" s="2133"/>
      <c r="K12" s="1885"/>
      <c r="L12" s="1495" t="str">
        <f t="shared" si="0"/>
        <v/>
      </c>
      <c r="M12" s="1496"/>
      <c r="N12" s="1128"/>
      <c r="O12" s="1128"/>
      <c r="P12" s="3"/>
      <c r="Q12" s="3"/>
      <c r="R12" s="3"/>
      <c r="S12" s="3"/>
      <c r="T12" s="3"/>
      <c r="U12" s="3"/>
      <c r="V12" s="3"/>
      <c r="W12" s="3"/>
      <c r="X12" s="3"/>
      <c r="Y12" s="3"/>
      <c r="Z12" s="3"/>
      <c r="AA12" s="3"/>
      <c r="AB12" s="3"/>
      <c r="AC12" s="3"/>
      <c r="AD12" s="3"/>
      <c r="AE12" s="3"/>
      <c r="AF12" s="3"/>
      <c r="AG12" s="3"/>
      <c r="AH12" s="3"/>
    </row>
    <row r="13" spans="1:34" ht="23.5" customHeight="1" x14ac:dyDescent="0.3">
      <c r="A13" s="1128"/>
      <c r="B13" s="3"/>
      <c r="C13" s="2137"/>
      <c r="D13" s="2138"/>
      <c r="E13" s="576"/>
      <c r="F13" s="532">
        <v>6</v>
      </c>
      <c r="G13" s="1492"/>
      <c r="H13" s="1493"/>
      <c r="I13" s="1494"/>
      <c r="J13" s="2133"/>
      <c r="K13" s="1885"/>
      <c r="L13" s="1495" t="str">
        <f t="shared" si="0"/>
        <v/>
      </c>
      <c r="M13" s="1496"/>
      <c r="N13" s="1128"/>
      <c r="O13" s="1128"/>
      <c r="P13" s="3"/>
      <c r="Q13" s="3"/>
      <c r="R13" s="3"/>
      <c r="S13" s="3"/>
      <c r="T13" s="3"/>
      <c r="U13" s="3"/>
      <c r="V13" s="3"/>
      <c r="W13" s="3"/>
      <c r="X13" s="3"/>
      <c r="Y13" s="3"/>
      <c r="Z13" s="3"/>
      <c r="AA13" s="3"/>
      <c r="AB13" s="3"/>
      <c r="AC13" s="3"/>
      <c r="AD13" s="3"/>
      <c r="AE13" s="3"/>
      <c r="AF13" s="3"/>
      <c r="AG13" s="3"/>
      <c r="AH13" s="3"/>
    </row>
    <row r="14" spans="1:34" ht="23.5" customHeight="1" x14ac:dyDescent="0.3">
      <c r="A14" s="1128"/>
      <c r="B14" s="3"/>
      <c r="C14" s="2137"/>
      <c r="D14" s="2138"/>
      <c r="E14" s="576"/>
      <c r="F14" s="532">
        <v>7</v>
      </c>
      <c r="G14" s="1492"/>
      <c r="H14" s="1493"/>
      <c r="I14" s="1494"/>
      <c r="J14" s="2133"/>
      <c r="K14" s="1885"/>
      <c r="L14" s="1495" t="str">
        <f t="shared" si="0"/>
        <v/>
      </c>
      <c r="M14" s="1496"/>
      <c r="N14" s="1128"/>
      <c r="O14" s="1128"/>
      <c r="P14" s="3"/>
      <c r="Q14" s="3"/>
      <c r="R14" s="3"/>
      <c r="S14" s="3"/>
      <c r="T14" s="3"/>
      <c r="U14" s="3"/>
      <c r="V14" s="3"/>
      <c r="W14" s="3"/>
      <c r="X14" s="3"/>
      <c r="Y14" s="3"/>
      <c r="Z14" s="3"/>
      <c r="AA14" s="3"/>
      <c r="AB14" s="3"/>
      <c r="AC14" s="3"/>
      <c r="AD14" s="3"/>
      <c r="AE14" s="3"/>
      <c r="AF14" s="3"/>
      <c r="AG14" s="3"/>
      <c r="AH14" s="3"/>
    </row>
    <row r="15" spans="1:34" ht="23.5" customHeight="1" x14ac:dyDescent="0.3">
      <c r="A15" s="1128"/>
      <c r="B15" s="3"/>
      <c r="C15" s="2137"/>
      <c r="D15" s="2138"/>
      <c r="E15" s="576"/>
      <c r="F15" s="532">
        <v>8</v>
      </c>
      <c r="G15" s="1492"/>
      <c r="H15" s="1493"/>
      <c r="I15" s="1494"/>
      <c r="J15" s="2133"/>
      <c r="K15" s="1885"/>
      <c r="L15" s="1495" t="str">
        <f t="shared" si="0"/>
        <v/>
      </c>
      <c r="M15" s="1496"/>
      <c r="N15" s="1128"/>
      <c r="O15" s="1128"/>
      <c r="P15" s="3"/>
      <c r="Q15" s="3"/>
      <c r="R15" s="3"/>
      <c r="S15" s="3"/>
      <c r="T15" s="3"/>
      <c r="U15" s="3"/>
      <c r="V15" s="3"/>
      <c r="W15" s="3"/>
      <c r="X15" s="3"/>
      <c r="Y15" s="3"/>
      <c r="Z15" s="3"/>
      <c r="AA15" s="3"/>
      <c r="AB15" s="3"/>
      <c r="AC15" s="3"/>
      <c r="AD15" s="3"/>
      <c r="AE15" s="3"/>
      <c r="AF15" s="3"/>
      <c r="AG15" s="3"/>
      <c r="AH15" s="3"/>
    </row>
    <row r="16" spans="1:34" ht="23.5" customHeight="1" x14ac:dyDescent="0.3">
      <c r="A16" s="1128"/>
      <c r="B16" s="3"/>
      <c r="C16" s="2137"/>
      <c r="D16" s="2138"/>
      <c r="E16" s="576"/>
      <c r="F16" s="532">
        <v>9</v>
      </c>
      <c r="G16" s="1492"/>
      <c r="H16" s="1493"/>
      <c r="I16" s="1494"/>
      <c r="J16" s="2133"/>
      <c r="K16" s="1885"/>
      <c r="L16" s="1495" t="str">
        <f t="shared" si="0"/>
        <v/>
      </c>
      <c r="M16" s="1496"/>
      <c r="N16" s="1128"/>
      <c r="O16" s="1128"/>
      <c r="P16" s="3"/>
      <c r="Q16" s="3"/>
      <c r="R16" s="3"/>
      <c r="S16" s="3"/>
      <c r="T16" s="3"/>
      <c r="U16" s="3"/>
      <c r="V16" s="3"/>
      <c r="W16" s="3"/>
      <c r="X16" s="3"/>
      <c r="Y16" s="3"/>
      <c r="Z16" s="3"/>
      <c r="AA16" s="3"/>
      <c r="AB16" s="3"/>
      <c r="AC16" s="3"/>
      <c r="AD16" s="3"/>
      <c r="AE16" s="3"/>
      <c r="AF16" s="3"/>
      <c r="AG16" s="3"/>
      <c r="AH16" s="3"/>
    </row>
    <row r="17" spans="1:34" ht="23.5" customHeight="1" x14ac:dyDescent="0.3">
      <c r="A17" s="1128"/>
      <c r="B17" s="3"/>
      <c r="C17" s="2137"/>
      <c r="D17" s="2138"/>
      <c r="E17" s="576"/>
      <c r="F17" s="532">
        <v>10</v>
      </c>
      <c r="G17" s="1492"/>
      <c r="H17" s="1493"/>
      <c r="I17" s="1494"/>
      <c r="J17" s="2133"/>
      <c r="K17" s="1885"/>
      <c r="L17" s="1495" t="str">
        <f t="shared" si="0"/>
        <v/>
      </c>
      <c r="M17" s="1496"/>
      <c r="N17" s="1128"/>
      <c r="O17" s="1128"/>
      <c r="P17" s="3"/>
      <c r="Q17" s="3"/>
      <c r="R17" s="3"/>
      <c r="S17" s="3"/>
      <c r="T17" s="3"/>
      <c r="U17" s="3"/>
      <c r="V17" s="3"/>
      <c r="W17" s="3"/>
      <c r="X17" s="3"/>
      <c r="Y17" s="3"/>
      <c r="Z17" s="3"/>
      <c r="AA17" s="3"/>
      <c r="AB17" s="3"/>
      <c r="AC17" s="3"/>
      <c r="AD17" s="3"/>
      <c r="AE17" s="3"/>
      <c r="AF17" s="3"/>
      <c r="AG17" s="3"/>
      <c r="AH17" s="3"/>
    </row>
    <row r="18" spans="1:34" ht="23.5" customHeight="1" x14ac:dyDescent="0.3">
      <c r="A18" s="1128"/>
      <c r="B18" s="3"/>
      <c r="C18" s="2137"/>
      <c r="D18" s="2138"/>
      <c r="E18" s="576"/>
      <c r="F18" s="532">
        <v>11</v>
      </c>
      <c r="G18" s="1492"/>
      <c r="H18" s="1493"/>
      <c r="I18" s="1494"/>
      <c r="J18" s="2133"/>
      <c r="K18" s="1885"/>
      <c r="L18" s="1495" t="str">
        <f t="shared" si="0"/>
        <v/>
      </c>
      <c r="M18" s="1496"/>
      <c r="N18" s="1128"/>
      <c r="O18" s="1128"/>
      <c r="P18" s="3"/>
      <c r="Q18" s="3"/>
      <c r="R18" s="3"/>
      <c r="S18" s="3"/>
      <c r="T18" s="3"/>
      <c r="U18" s="3"/>
      <c r="V18" s="3"/>
      <c r="W18" s="3"/>
      <c r="X18" s="3"/>
      <c r="Y18" s="3"/>
      <c r="Z18" s="3"/>
      <c r="AA18" s="3"/>
      <c r="AB18" s="3"/>
      <c r="AC18" s="3"/>
      <c r="AD18" s="3"/>
      <c r="AE18" s="3"/>
      <c r="AF18" s="3"/>
      <c r="AG18" s="3"/>
      <c r="AH18" s="3"/>
    </row>
    <row r="19" spans="1:34" ht="23.5" customHeight="1" x14ac:dyDescent="0.3">
      <c r="A19" s="1128"/>
      <c r="B19" s="3"/>
      <c r="C19" s="2137"/>
      <c r="D19" s="2138"/>
      <c r="E19" s="576"/>
      <c r="F19" s="532">
        <v>12</v>
      </c>
      <c r="G19" s="1492"/>
      <c r="H19" s="1493"/>
      <c r="I19" s="1494"/>
      <c r="J19" s="2133"/>
      <c r="K19" s="1885"/>
      <c r="L19" s="1495" t="str">
        <f t="shared" si="0"/>
        <v/>
      </c>
      <c r="M19" s="1496"/>
      <c r="N19" s="1128"/>
      <c r="O19" s="1128"/>
      <c r="P19" s="3"/>
      <c r="Q19" s="3"/>
      <c r="R19" s="3"/>
      <c r="S19" s="3"/>
      <c r="T19" s="3"/>
      <c r="U19" s="3"/>
      <c r="V19" s="3"/>
      <c r="W19" s="3"/>
      <c r="X19" s="3"/>
      <c r="Y19" s="3"/>
      <c r="Z19" s="3"/>
      <c r="AA19" s="3"/>
      <c r="AB19" s="3"/>
      <c r="AC19" s="3"/>
      <c r="AD19" s="3"/>
      <c r="AE19" s="3"/>
      <c r="AF19" s="3"/>
      <c r="AG19" s="3"/>
      <c r="AH19" s="3"/>
    </row>
    <row r="20" spans="1:34" ht="23.5" customHeight="1" x14ac:dyDescent="0.3">
      <c r="A20" s="1128"/>
      <c r="B20" s="3"/>
      <c r="C20" s="2137"/>
      <c r="D20" s="2138"/>
      <c r="E20" s="576"/>
      <c r="F20" s="532">
        <v>13</v>
      </c>
      <c r="G20" s="1492"/>
      <c r="H20" s="1493"/>
      <c r="I20" s="1494"/>
      <c r="J20" s="2133"/>
      <c r="K20" s="1885"/>
      <c r="L20" s="1495" t="str">
        <f t="shared" si="0"/>
        <v/>
      </c>
      <c r="M20" s="1496"/>
      <c r="N20" s="1128"/>
      <c r="O20" s="1128"/>
      <c r="P20" s="3"/>
      <c r="Q20" s="3"/>
      <c r="R20" s="3"/>
      <c r="S20" s="3"/>
      <c r="T20" s="3"/>
      <c r="U20" s="3"/>
      <c r="V20" s="3"/>
      <c r="W20" s="3"/>
      <c r="X20" s="3"/>
      <c r="Y20" s="3"/>
      <c r="Z20" s="3"/>
      <c r="AA20" s="3"/>
      <c r="AB20" s="3"/>
      <c r="AC20" s="3"/>
      <c r="AD20" s="3"/>
      <c r="AE20" s="3"/>
      <c r="AF20" s="3"/>
      <c r="AG20" s="3"/>
      <c r="AH20" s="3"/>
    </row>
    <row r="21" spans="1:34" ht="23.5" customHeight="1" x14ac:dyDescent="0.3">
      <c r="A21" s="1128"/>
      <c r="B21" s="3"/>
      <c r="C21" s="2137"/>
      <c r="D21" s="2138"/>
      <c r="E21" s="576"/>
      <c r="F21" s="532">
        <v>14</v>
      </c>
      <c r="G21" s="1492"/>
      <c r="H21" s="1493"/>
      <c r="I21" s="1494"/>
      <c r="J21" s="2133"/>
      <c r="K21" s="1885"/>
      <c r="L21" s="1495" t="str">
        <f t="shared" si="0"/>
        <v/>
      </c>
      <c r="M21" s="1496"/>
      <c r="N21" s="1128"/>
      <c r="O21" s="1128"/>
      <c r="P21" s="3"/>
      <c r="Q21" s="3"/>
      <c r="R21" s="3"/>
      <c r="S21" s="3"/>
      <c r="T21" s="3"/>
      <c r="U21" s="3"/>
      <c r="V21" s="3"/>
      <c r="W21" s="3"/>
      <c r="X21" s="3"/>
      <c r="Y21" s="3"/>
      <c r="Z21" s="3"/>
      <c r="AA21" s="3"/>
      <c r="AB21" s="3"/>
      <c r="AC21" s="3"/>
      <c r="AD21" s="3"/>
      <c r="AE21" s="3"/>
      <c r="AF21" s="3"/>
      <c r="AG21" s="3"/>
      <c r="AH21" s="3"/>
    </row>
    <row r="22" spans="1:34" ht="23.5" customHeight="1" x14ac:dyDescent="0.3">
      <c r="A22" s="1128"/>
      <c r="B22" s="3"/>
      <c r="C22" s="2137"/>
      <c r="D22" s="2138"/>
      <c r="E22" s="576"/>
      <c r="F22" s="532">
        <v>15</v>
      </c>
      <c r="G22" s="1492"/>
      <c r="H22" s="1493"/>
      <c r="I22" s="1494"/>
      <c r="J22" s="2133"/>
      <c r="K22" s="1885"/>
      <c r="L22" s="1495" t="str">
        <f t="shared" si="0"/>
        <v/>
      </c>
      <c r="M22" s="1496"/>
      <c r="N22" s="1128"/>
      <c r="O22" s="1128"/>
      <c r="P22" s="3"/>
      <c r="Q22" s="3"/>
      <c r="R22" s="3"/>
      <c r="S22" s="3"/>
      <c r="T22" s="3"/>
      <c r="U22" s="3"/>
      <c r="V22" s="3"/>
      <c r="W22" s="3"/>
      <c r="X22" s="3"/>
      <c r="Y22" s="3"/>
      <c r="Z22" s="3"/>
      <c r="AA22" s="3"/>
      <c r="AB22" s="3"/>
      <c r="AC22" s="3"/>
      <c r="AD22" s="3"/>
      <c r="AE22" s="3"/>
      <c r="AF22" s="3"/>
      <c r="AG22" s="3"/>
      <c r="AH22" s="3"/>
    </row>
    <row r="23" spans="1:34" ht="23.5" customHeight="1" x14ac:dyDescent="0.3">
      <c r="A23" s="1128"/>
      <c r="B23" s="3"/>
      <c r="C23" s="2137"/>
      <c r="D23" s="2138"/>
      <c r="E23" s="576"/>
      <c r="F23" s="532">
        <v>16</v>
      </c>
      <c r="G23" s="1492"/>
      <c r="H23" s="1493"/>
      <c r="I23" s="1494"/>
      <c r="J23" s="2133"/>
      <c r="K23" s="1885"/>
      <c r="L23" s="1495" t="str">
        <f t="shared" si="0"/>
        <v/>
      </c>
      <c r="M23" s="1496"/>
      <c r="N23" s="1128"/>
      <c r="O23" s="1128"/>
      <c r="P23" s="3"/>
      <c r="Q23" s="3"/>
      <c r="R23" s="3"/>
      <c r="S23" s="3"/>
      <c r="T23" s="3"/>
      <c r="U23" s="3"/>
      <c r="V23" s="3"/>
      <c r="W23" s="3"/>
      <c r="X23" s="3"/>
      <c r="Y23" s="3"/>
      <c r="Z23" s="3"/>
      <c r="AA23" s="3"/>
      <c r="AB23" s="3"/>
      <c r="AC23" s="3"/>
      <c r="AD23" s="3"/>
      <c r="AE23" s="3"/>
      <c r="AF23" s="3"/>
      <c r="AG23" s="3"/>
      <c r="AH23" s="3"/>
    </row>
    <row r="24" spans="1:34" ht="23.5" customHeight="1" x14ac:dyDescent="0.3">
      <c r="A24" s="1128"/>
      <c r="B24" s="3"/>
      <c r="C24" s="2137"/>
      <c r="D24" s="2138"/>
      <c r="E24" s="576"/>
      <c r="F24" s="532">
        <v>17</v>
      </c>
      <c r="G24" s="1492"/>
      <c r="H24" s="1493"/>
      <c r="I24" s="1494"/>
      <c r="J24" s="2133"/>
      <c r="K24" s="1885"/>
      <c r="L24" s="1495" t="str">
        <f t="shared" si="0"/>
        <v/>
      </c>
      <c r="M24" s="1496"/>
      <c r="N24" s="1128"/>
      <c r="O24" s="1128"/>
      <c r="P24" s="3"/>
      <c r="Q24" s="3"/>
      <c r="R24" s="3"/>
      <c r="S24" s="3"/>
      <c r="T24" s="3"/>
      <c r="U24" s="3"/>
      <c r="V24" s="3"/>
      <c r="W24" s="3"/>
      <c r="X24" s="3"/>
      <c r="Y24" s="3"/>
      <c r="Z24" s="3"/>
      <c r="AA24" s="3"/>
      <c r="AB24" s="3"/>
      <c r="AC24" s="3"/>
      <c r="AD24" s="3"/>
      <c r="AE24" s="3"/>
      <c r="AF24" s="3"/>
      <c r="AG24" s="3"/>
      <c r="AH24" s="3"/>
    </row>
    <row r="25" spans="1:34" ht="23.5" customHeight="1" x14ac:dyDescent="0.3">
      <c r="A25" s="1128"/>
      <c r="B25" s="3"/>
      <c r="C25" s="2137"/>
      <c r="D25" s="2138"/>
      <c r="E25" s="576"/>
      <c r="F25" s="532">
        <v>18</v>
      </c>
      <c r="G25" s="1492"/>
      <c r="H25" s="1493"/>
      <c r="I25" s="1494"/>
      <c r="J25" s="2133"/>
      <c r="K25" s="1885"/>
      <c r="L25" s="1495" t="str">
        <f t="shared" si="0"/>
        <v/>
      </c>
      <c r="M25" s="1496"/>
      <c r="N25" s="1128"/>
      <c r="O25" s="1128"/>
      <c r="P25" s="3"/>
      <c r="Q25" s="3"/>
      <c r="R25" s="3"/>
      <c r="S25" s="3"/>
      <c r="T25" s="3"/>
      <c r="U25" s="3"/>
      <c r="V25" s="3"/>
      <c r="W25" s="3"/>
      <c r="X25" s="3"/>
      <c r="Y25" s="3"/>
      <c r="Z25" s="3"/>
      <c r="AA25" s="3"/>
      <c r="AB25" s="3"/>
      <c r="AC25" s="3"/>
      <c r="AD25" s="3"/>
      <c r="AE25" s="3"/>
      <c r="AF25" s="3"/>
      <c r="AG25" s="3"/>
      <c r="AH25" s="3"/>
    </row>
    <row r="26" spans="1:34" ht="23.5" customHeight="1" x14ac:dyDescent="0.3">
      <c r="A26" s="1128"/>
      <c r="B26" s="3"/>
      <c r="C26" s="2137"/>
      <c r="D26" s="2138"/>
      <c r="E26" s="576"/>
      <c r="F26" s="532">
        <v>19</v>
      </c>
      <c r="G26" s="1492"/>
      <c r="H26" s="1493"/>
      <c r="I26" s="1494"/>
      <c r="J26" s="2133"/>
      <c r="K26" s="1885"/>
      <c r="L26" s="1495" t="str">
        <f t="shared" si="0"/>
        <v/>
      </c>
      <c r="M26" s="1496"/>
      <c r="N26" s="1128"/>
      <c r="O26" s="1128"/>
      <c r="P26" s="3"/>
      <c r="Q26" s="3"/>
      <c r="R26" s="3"/>
      <c r="S26" s="3"/>
      <c r="T26" s="3"/>
      <c r="U26" s="3"/>
      <c r="V26" s="3"/>
      <c r="W26" s="3"/>
      <c r="X26" s="3"/>
      <c r="Y26" s="3"/>
      <c r="Z26" s="3"/>
      <c r="AA26" s="3"/>
      <c r="AB26" s="3"/>
      <c r="AC26" s="3"/>
      <c r="AD26" s="3"/>
      <c r="AE26" s="3"/>
      <c r="AF26" s="3"/>
      <c r="AG26" s="3"/>
      <c r="AH26" s="3"/>
    </row>
    <row r="27" spans="1:34" ht="23.5" customHeight="1" x14ac:dyDescent="0.3">
      <c r="A27" s="1128"/>
      <c r="B27" s="3"/>
      <c r="C27" s="2137"/>
      <c r="D27" s="2138"/>
      <c r="E27" s="576"/>
      <c r="F27" s="532">
        <v>20</v>
      </c>
      <c r="G27" s="1492"/>
      <c r="H27" s="1493"/>
      <c r="I27" s="1494"/>
      <c r="J27" s="2133"/>
      <c r="K27" s="1885"/>
      <c r="L27" s="1495" t="str">
        <f t="shared" si="0"/>
        <v/>
      </c>
      <c r="M27" s="1496"/>
      <c r="N27" s="1128"/>
      <c r="O27" s="1128"/>
      <c r="P27" s="3"/>
      <c r="Q27" s="3"/>
      <c r="R27" s="3"/>
      <c r="S27" s="3"/>
      <c r="T27" s="3"/>
      <c r="U27" s="3"/>
      <c r="V27" s="3"/>
      <c r="W27" s="3"/>
      <c r="X27" s="3"/>
      <c r="Y27" s="3"/>
      <c r="Z27" s="3"/>
      <c r="AA27" s="3"/>
      <c r="AB27" s="3"/>
      <c r="AC27" s="3"/>
      <c r="AD27" s="3"/>
      <c r="AE27" s="3"/>
      <c r="AF27" s="3"/>
      <c r="AG27" s="3"/>
      <c r="AH27" s="3"/>
    </row>
    <row r="28" spans="1:34" ht="23.5" customHeight="1" x14ac:dyDescent="0.3">
      <c r="A28" s="1128"/>
      <c r="B28" s="3"/>
      <c r="C28" s="2137"/>
      <c r="D28" s="2138"/>
      <c r="E28" s="576"/>
      <c r="F28" s="532">
        <v>21</v>
      </c>
      <c r="G28" s="1492"/>
      <c r="H28" s="1493"/>
      <c r="I28" s="1494"/>
      <c r="J28" s="2133"/>
      <c r="K28" s="1885"/>
      <c r="L28" s="1495" t="str">
        <f t="shared" si="0"/>
        <v/>
      </c>
      <c r="M28" s="1496"/>
      <c r="N28" s="1128"/>
      <c r="O28" s="1128"/>
      <c r="P28" s="3"/>
      <c r="Q28" s="3"/>
      <c r="R28" s="3"/>
      <c r="S28" s="3"/>
      <c r="T28" s="3"/>
      <c r="U28" s="3"/>
      <c r="V28" s="3"/>
      <c r="W28" s="3"/>
      <c r="X28" s="3"/>
      <c r="Y28" s="3"/>
      <c r="Z28" s="3"/>
      <c r="AA28" s="3"/>
      <c r="AB28" s="3"/>
      <c r="AC28" s="3"/>
      <c r="AD28" s="3"/>
      <c r="AE28" s="3"/>
      <c r="AF28" s="3"/>
      <c r="AG28" s="3"/>
      <c r="AH28" s="3"/>
    </row>
    <row r="29" spans="1:34" ht="23.5" customHeight="1" x14ac:dyDescent="0.3">
      <c r="A29" s="1128"/>
      <c r="B29" s="3"/>
      <c r="C29" s="2137"/>
      <c r="D29" s="2138"/>
      <c r="E29" s="576"/>
      <c r="F29" s="532">
        <v>22</v>
      </c>
      <c r="G29" s="1492"/>
      <c r="H29" s="1493"/>
      <c r="I29" s="1494"/>
      <c r="J29" s="2133"/>
      <c r="K29" s="1885"/>
      <c r="L29" s="1495" t="str">
        <f t="shared" si="0"/>
        <v/>
      </c>
      <c r="M29" s="1496"/>
      <c r="N29" s="1128"/>
      <c r="O29" s="1128"/>
      <c r="P29" s="3"/>
      <c r="Q29" s="3"/>
      <c r="R29" s="3"/>
      <c r="S29" s="3"/>
      <c r="T29" s="3"/>
      <c r="U29" s="3"/>
      <c r="V29" s="3"/>
      <c r="W29" s="3"/>
      <c r="X29" s="3"/>
      <c r="Y29" s="3"/>
      <c r="Z29" s="3"/>
      <c r="AA29" s="3"/>
      <c r="AB29" s="3"/>
      <c r="AC29" s="3"/>
      <c r="AD29" s="3"/>
      <c r="AE29" s="3"/>
      <c r="AF29" s="3"/>
      <c r="AG29" s="3"/>
      <c r="AH29" s="3"/>
    </row>
    <row r="30" spans="1:34" ht="23.5" customHeight="1" x14ac:dyDescent="0.3">
      <c r="A30" s="1128"/>
      <c r="B30" s="3"/>
      <c r="C30" s="2137"/>
      <c r="D30" s="2138"/>
      <c r="E30" s="576"/>
      <c r="F30" s="532">
        <v>23</v>
      </c>
      <c r="G30" s="1492"/>
      <c r="H30" s="1493"/>
      <c r="I30" s="1494"/>
      <c r="J30" s="2133"/>
      <c r="K30" s="1885"/>
      <c r="L30" s="1495" t="str">
        <f t="shared" si="0"/>
        <v/>
      </c>
      <c r="M30" s="1496"/>
      <c r="N30" s="1128"/>
      <c r="O30" s="1128"/>
      <c r="P30" s="3"/>
      <c r="Q30" s="3"/>
      <c r="R30" s="3"/>
      <c r="S30" s="3"/>
      <c r="T30" s="3"/>
      <c r="U30" s="3"/>
      <c r="V30" s="3"/>
      <c r="W30" s="3"/>
      <c r="X30" s="3"/>
      <c r="Y30" s="3"/>
      <c r="Z30" s="3"/>
      <c r="AA30" s="3"/>
      <c r="AB30" s="3"/>
      <c r="AC30" s="3"/>
      <c r="AD30" s="3"/>
      <c r="AE30" s="3"/>
      <c r="AF30" s="3"/>
      <c r="AG30" s="3"/>
      <c r="AH30" s="3"/>
    </row>
    <row r="31" spans="1:34" ht="23.5" customHeight="1" x14ac:dyDescent="0.3">
      <c r="A31" s="1128"/>
      <c r="B31" s="3"/>
      <c r="C31" s="2137"/>
      <c r="D31" s="2138"/>
      <c r="E31" s="576"/>
      <c r="F31" s="532">
        <v>24</v>
      </c>
      <c r="G31" s="1492"/>
      <c r="H31" s="1493"/>
      <c r="I31" s="1494"/>
      <c r="J31" s="2133"/>
      <c r="K31" s="1885"/>
      <c r="L31" s="1495" t="str">
        <f t="shared" si="0"/>
        <v/>
      </c>
      <c r="M31" s="1496"/>
      <c r="N31" s="1128"/>
      <c r="O31" s="1128"/>
      <c r="P31" s="3"/>
      <c r="Q31" s="3"/>
      <c r="R31" s="3"/>
      <c r="S31" s="3"/>
      <c r="T31" s="3"/>
      <c r="U31" s="3"/>
      <c r="V31" s="3"/>
      <c r="W31" s="3"/>
      <c r="X31" s="3"/>
      <c r="Y31" s="3"/>
      <c r="Z31" s="3"/>
      <c r="AA31" s="3"/>
      <c r="AB31" s="3"/>
      <c r="AC31" s="3"/>
      <c r="AD31" s="3"/>
      <c r="AE31" s="3"/>
      <c r="AF31" s="3"/>
      <c r="AG31" s="3"/>
      <c r="AH31" s="3"/>
    </row>
    <row r="32" spans="1:34" ht="23.5" customHeight="1" x14ac:dyDescent="0.3">
      <c r="A32" s="1128"/>
      <c r="B32" s="3"/>
      <c r="C32" s="2137"/>
      <c r="D32" s="2138"/>
      <c r="E32" s="576"/>
      <c r="F32" s="532">
        <v>25</v>
      </c>
      <c r="G32" s="1492"/>
      <c r="H32" s="1493"/>
      <c r="I32" s="1494"/>
      <c r="J32" s="2133"/>
      <c r="K32" s="1885"/>
      <c r="L32" s="1495" t="str">
        <f t="shared" si="0"/>
        <v/>
      </c>
      <c r="M32" s="1496"/>
      <c r="N32" s="1128"/>
      <c r="O32" s="1128"/>
      <c r="P32" s="3"/>
      <c r="Q32" s="3"/>
      <c r="R32" s="3"/>
      <c r="S32" s="3"/>
      <c r="T32" s="3"/>
      <c r="U32" s="3"/>
      <c r="V32" s="3"/>
      <c r="W32" s="3"/>
      <c r="X32" s="3"/>
      <c r="Y32" s="3"/>
      <c r="Z32" s="3"/>
      <c r="AA32" s="3"/>
      <c r="AB32" s="3"/>
      <c r="AC32" s="3"/>
      <c r="AD32" s="3"/>
      <c r="AE32" s="3"/>
      <c r="AF32" s="3"/>
      <c r="AG32" s="3"/>
      <c r="AH32" s="3"/>
    </row>
    <row r="33" spans="1:34" ht="23.5" customHeight="1" x14ac:dyDescent="0.3">
      <c r="A33" s="1128"/>
      <c r="B33" s="3"/>
      <c r="C33" s="2137"/>
      <c r="D33" s="2138"/>
      <c r="E33" s="576"/>
      <c r="F33" s="532">
        <v>26</v>
      </c>
      <c r="G33" s="1492"/>
      <c r="H33" s="1493"/>
      <c r="I33" s="1494"/>
      <c r="J33" s="2133"/>
      <c r="K33" s="1885"/>
      <c r="L33" s="1495" t="str">
        <f t="shared" si="0"/>
        <v/>
      </c>
      <c r="M33" s="1496"/>
      <c r="N33" s="1128"/>
      <c r="O33" s="1128"/>
      <c r="P33" s="3"/>
      <c r="Q33" s="3"/>
      <c r="R33" s="3"/>
      <c r="S33" s="3"/>
      <c r="T33" s="3"/>
      <c r="U33" s="3"/>
      <c r="V33" s="3"/>
      <c r="W33" s="3"/>
      <c r="X33" s="3"/>
      <c r="Y33" s="3"/>
      <c r="Z33" s="3"/>
      <c r="AA33" s="3"/>
      <c r="AB33" s="3"/>
      <c r="AC33" s="3"/>
      <c r="AD33" s="3"/>
      <c r="AE33" s="3"/>
      <c r="AF33" s="3"/>
      <c r="AG33" s="3"/>
      <c r="AH33" s="3"/>
    </row>
    <row r="34" spans="1:34" ht="23.5" customHeight="1" x14ac:dyDescent="0.3">
      <c r="A34" s="1128"/>
      <c r="B34" s="3"/>
      <c r="C34" s="2137"/>
      <c r="D34" s="2138"/>
      <c r="E34" s="576"/>
      <c r="F34" s="532">
        <v>27</v>
      </c>
      <c r="G34" s="1492"/>
      <c r="H34" s="1493"/>
      <c r="I34" s="1494"/>
      <c r="J34" s="2133"/>
      <c r="K34" s="1885"/>
      <c r="L34" s="1495" t="str">
        <f t="shared" si="0"/>
        <v/>
      </c>
      <c r="M34" s="1496"/>
      <c r="N34" s="1128"/>
      <c r="O34" s="1128"/>
      <c r="P34" s="3"/>
      <c r="Q34" s="3"/>
      <c r="R34" s="3"/>
      <c r="S34" s="3"/>
      <c r="T34" s="3"/>
      <c r="U34" s="3"/>
      <c r="V34" s="3"/>
      <c r="W34" s="3"/>
      <c r="X34" s="3"/>
      <c r="Y34" s="3"/>
      <c r="Z34" s="3"/>
      <c r="AA34" s="3"/>
      <c r="AB34" s="3"/>
      <c r="AC34" s="3"/>
      <c r="AD34" s="3"/>
      <c r="AE34" s="3"/>
      <c r="AF34" s="3"/>
      <c r="AG34" s="3"/>
      <c r="AH34" s="3"/>
    </row>
    <row r="35" spans="1:34" ht="23.5" customHeight="1" x14ac:dyDescent="0.3">
      <c r="A35" s="1128"/>
      <c r="B35" s="3"/>
      <c r="C35" s="2137"/>
      <c r="D35" s="2138"/>
      <c r="E35" s="576"/>
      <c r="F35" s="532">
        <v>28</v>
      </c>
      <c r="G35" s="1492"/>
      <c r="H35" s="1493"/>
      <c r="I35" s="1494"/>
      <c r="J35" s="2133"/>
      <c r="K35" s="1885"/>
      <c r="L35" s="1495" t="str">
        <f t="shared" si="0"/>
        <v/>
      </c>
      <c r="M35" s="1496"/>
      <c r="N35" s="1128"/>
      <c r="O35" s="1128"/>
      <c r="P35" s="3"/>
      <c r="Q35" s="3"/>
      <c r="R35" s="3"/>
      <c r="S35" s="3"/>
      <c r="T35" s="3"/>
      <c r="U35" s="3"/>
      <c r="V35" s="3"/>
      <c r="W35" s="3"/>
      <c r="X35" s="3"/>
      <c r="Y35" s="3"/>
      <c r="Z35" s="3"/>
      <c r="AA35" s="3"/>
      <c r="AB35" s="3"/>
      <c r="AC35" s="3"/>
      <c r="AD35" s="3"/>
      <c r="AE35" s="3"/>
      <c r="AF35" s="3"/>
      <c r="AG35" s="3"/>
      <c r="AH35" s="3"/>
    </row>
    <row r="36" spans="1:34" ht="23.5" customHeight="1" x14ac:dyDescent="0.3">
      <c r="A36" s="1128"/>
      <c r="B36" s="3"/>
      <c r="C36" s="2137"/>
      <c r="D36" s="2138"/>
      <c r="E36" s="576"/>
      <c r="F36" s="532">
        <v>29</v>
      </c>
      <c r="G36" s="1492"/>
      <c r="H36" s="1493"/>
      <c r="I36" s="1494"/>
      <c r="J36" s="2133"/>
      <c r="K36" s="1885"/>
      <c r="L36" s="1495" t="str">
        <f t="shared" si="0"/>
        <v/>
      </c>
      <c r="M36" s="1496"/>
      <c r="N36" s="1128"/>
      <c r="O36" s="1128"/>
      <c r="P36" s="3"/>
      <c r="Q36" s="3"/>
      <c r="R36" s="3"/>
      <c r="S36" s="3"/>
      <c r="T36" s="3"/>
      <c r="U36" s="3"/>
      <c r="V36" s="3"/>
      <c r="W36" s="3"/>
      <c r="X36" s="3"/>
      <c r="Y36" s="3"/>
      <c r="Z36" s="3"/>
      <c r="AA36" s="3"/>
      <c r="AB36" s="3"/>
      <c r="AC36" s="3"/>
      <c r="AD36" s="3"/>
      <c r="AE36" s="3"/>
      <c r="AF36" s="3"/>
      <c r="AG36" s="3"/>
      <c r="AH36" s="3"/>
    </row>
    <row r="37" spans="1:34" ht="23.5" customHeight="1" x14ac:dyDescent="0.3">
      <c r="A37" s="1128"/>
      <c r="B37" s="3"/>
      <c r="C37" s="2137"/>
      <c r="D37" s="2138"/>
      <c r="E37" s="576"/>
      <c r="F37" s="532">
        <v>30</v>
      </c>
      <c r="G37" s="1492"/>
      <c r="H37" s="1493"/>
      <c r="I37" s="1494"/>
      <c r="J37" s="2133"/>
      <c r="K37" s="1885"/>
      <c r="L37" s="1495" t="str">
        <f t="shared" si="0"/>
        <v/>
      </c>
      <c r="M37" s="1496"/>
      <c r="N37" s="1128"/>
      <c r="O37" s="1128"/>
      <c r="P37" s="3"/>
      <c r="Q37" s="3"/>
      <c r="R37" s="3"/>
      <c r="S37" s="3"/>
      <c r="T37" s="3"/>
      <c r="U37" s="3"/>
      <c r="V37" s="3"/>
      <c r="W37" s="3"/>
      <c r="X37" s="3"/>
      <c r="Y37" s="3"/>
      <c r="Z37" s="3"/>
      <c r="AA37" s="3"/>
      <c r="AB37" s="3"/>
      <c r="AC37" s="3"/>
      <c r="AD37" s="3"/>
      <c r="AE37" s="3"/>
      <c r="AF37" s="3"/>
      <c r="AG37" s="3"/>
      <c r="AH37" s="3"/>
    </row>
    <row r="38" spans="1:34" ht="23.5" customHeight="1" x14ac:dyDescent="0.3">
      <c r="A38" s="1128"/>
      <c r="B38" s="3"/>
      <c r="C38" s="2137"/>
      <c r="D38" s="2138"/>
      <c r="E38" s="576"/>
      <c r="F38" s="532">
        <v>31</v>
      </c>
      <c r="G38" s="1492"/>
      <c r="H38" s="1493"/>
      <c r="I38" s="1494"/>
      <c r="J38" s="2133"/>
      <c r="K38" s="1885"/>
      <c r="L38" s="1495" t="str">
        <f t="shared" si="0"/>
        <v/>
      </c>
      <c r="M38" s="1496"/>
      <c r="N38" s="1128"/>
      <c r="O38" s="1128"/>
      <c r="P38" s="3"/>
      <c r="Q38" s="3"/>
      <c r="R38" s="3"/>
      <c r="S38" s="3"/>
      <c r="T38" s="3"/>
      <c r="U38" s="3"/>
      <c r="V38" s="3"/>
      <c r="W38" s="3"/>
      <c r="X38" s="3"/>
      <c r="Y38" s="3"/>
      <c r="Z38" s="3"/>
      <c r="AA38" s="3"/>
      <c r="AB38" s="3"/>
      <c r="AC38" s="3"/>
      <c r="AD38" s="3"/>
      <c r="AE38" s="3"/>
      <c r="AF38" s="3"/>
      <c r="AG38" s="3"/>
      <c r="AH38" s="3"/>
    </row>
    <row r="39" spans="1:34" ht="23.5" customHeight="1" x14ac:dyDescent="0.3">
      <c r="A39" s="1128"/>
      <c r="B39" s="3"/>
      <c r="C39" s="2137"/>
      <c r="D39" s="2138"/>
      <c r="E39" s="576"/>
      <c r="F39" s="532">
        <v>32</v>
      </c>
      <c r="G39" s="1492"/>
      <c r="H39" s="1493"/>
      <c r="I39" s="1494"/>
      <c r="J39" s="2133"/>
      <c r="K39" s="1885"/>
      <c r="L39" s="1495" t="str">
        <f t="shared" si="0"/>
        <v/>
      </c>
      <c r="M39" s="1496"/>
      <c r="N39" s="1128"/>
      <c r="O39" s="1128"/>
      <c r="P39" s="3"/>
      <c r="Q39" s="3"/>
      <c r="R39" s="3"/>
      <c r="S39" s="3"/>
      <c r="T39" s="3"/>
      <c r="U39" s="3"/>
      <c r="V39" s="3"/>
      <c r="W39" s="3"/>
      <c r="X39" s="3"/>
      <c r="Y39" s="3"/>
      <c r="Z39" s="3"/>
      <c r="AA39" s="3"/>
      <c r="AB39" s="3"/>
      <c r="AC39" s="3"/>
      <c r="AD39" s="3"/>
      <c r="AE39" s="3"/>
      <c r="AF39" s="3"/>
      <c r="AG39" s="3"/>
      <c r="AH39" s="3"/>
    </row>
    <row r="40" spans="1:34" ht="23.5" customHeight="1" x14ac:dyDescent="0.3">
      <c r="A40" s="1128"/>
      <c r="B40" s="3"/>
      <c r="C40" s="2137"/>
      <c r="D40" s="2138"/>
      <c r="E40" s="576"/>
      <c r="F40" s="532">
        <v>33</v>
      </c>
      <c r="G40" s="1492"/>
      <c r="H40" s="1493"/>
      <c r="I40" s="1494"/>
      <c r="J40" s="2133"/>
      <c r="K40" s="1885"/>
      <c r="L40" s="1495" t="str">
        <f t="shared" si="0"/>
        <v/>
      </c>
      <c r="M40" s="1496"/>
      <c r="N40" s="1128"/>
      <c r="O40" s="1128"/>
      <c r="P40" s="3"/>
      <c r="Q40" s="3"/>
      <c r="R40" s="3"/>
      <c r="S40" s="3"/>
      <c r="T40" s="3"/>
      <c r="U40" s="3"/>
      <c r="V40" s="3"/>
      <c r="W40" s="3"/>
      <c r="X40" s="3"/>
      <c r="Y40" s="3"/>
      <c r="Z40" s="3"/>
      <c r="AA40" s="3"/>
      <c r="AB40" s="3"/>
      <c r="AC40" s="3"/>
      <c r="AD40" s="3"/>
      <c r="AE40" s="3"/>
      <c r="AF40" s="3"/>
      <c r="AG40" s="3"/>
      <c r="AH40" s="3"/>
    </row>
    <row r="41" spans="1:34" ht="23.5" customHeight="1" x14ac:dyDescent="0.3">
      <c r="A41" s="1128"/>
      <c r="B41" s="3"/>
      <c r="C41" s="2137"/>
      <c r="D41" s="2138"/>
      <c r="E41" s="576"/>
      <c r="F41" s="532">
        <v>34</v>
      </c>
      <c r="G41" s="1492"/>
      <c r="H41" s="1493"/>
      <c r="I41" s="1494"/>
      <c r="J41" s="2133"/>
      <c r="K41" s="1885"/>
      <c r="L41" s="1495" t="str">
        <f t="shared" si="0"/>
        <v/>
      </c>
      <c r="M41" s="1496"/>
      <c r="N41" s="1128"/>
      <c r="O41" s="1128"/>
      <c r="P41" s="3"/>
      <c r="Q41" s="3"/>
      <c r="R41" s="3"/>
      <c r="S41" s="3"/>
      <c r="T41" s="3"/>
      <c r="U41" s="3"/>
      <c r="V41" s="3"/>
      <c r="W41" s="3"/>
      <c r="X41" s="3"/>
      <c r="Y41" s="3"/>
      <c r="Z41" s="3"/>
      <c r="AA41" s="3"/>
      <c r="AB41" s="3"/>
      <c r="AC41" s="3"/>
      <c r="AD41" s="3"/>
      <c r="AE41" s="3"/>
      <c r="AF41" s="3"/>
      <c r="AG41" s="3"/>
      <c r="AH41" s="3"/>
    </row>
    <row r="42" spans="1:34" ht="23.5" customHeight="1" x14ac:dyDescent="0.3">
      <c r="A42" s="1128"/>
      <c r="B42" s="3"/>
      <c r="C42" s="2137"/>
      <c r="D42" s="2138"/>
      <c r="E42" s="576"/>
      <c r="F42" s="532">
        <v>35</v>
      </c>
      <c r="G42" s="1492"/>
      <c r="H42" s="1493"/>
      <c r="I42" s="1494"/>
      <c r="J42" s="2133"/>
      <c r="K42" s="1885"/>
      <c r="L42" s="1495" t="str">
        <f t="shared" si="0"/>
        <v/>
      </c>
      <c r="M42" s="1496"/>
      <c r="N42" s="1128"/>
      <c r="O42" s="1128"/>
      <c r="P42" s="3"/>
      <c r="Q42" s="3"/>
      <c r="R42" s="3"/>
      <c r="S42" s="3"/>
      <c r="T42" s="3"/>
      <c r="U42" s="3"/>
      <c r="V42" s="3"/>
      <c r="W42" s="3"/>
      <c r="X42" s="3"/>
      <c r="Y42" s="3"/>
      <c r="Z42" s="3"/>
      <c r="AA42" s="3"/>
      <c r="AB42" s="3"/>
      <c r="AC42" s="3"/>
      <c r="AD42" s="3"/>
      <c r="AE42" s="3"/>
      <c r="AF42" s="3"/>
      <c r="AG42" s="3"/>
      <c r="AH42" s="3"/>
    </row>
    <row r="43" spans="1:34" ht="23.5" customHeight="1" x14ac:dyDescent="0.3">
      <c r="A43" s="1128"/>
      <c r="B43" s="3"/>
      <c r="C43" s="2137"/>
      <c r="D43" s="2138"/>
      <c r="E43" s="576"/>
      <c r="F43" s="532">
        <v>36</v>
      </c>
      <c r="G43" s="1492"/>
      <c r="H43" s="1493"/>
      <c r="I43" s="1494"/>
      <c r="J43" s="2133"/>
      <c r="K43" s="1885"/>
      <c r="L43" s="1495" t="str">
        <f t="shared" si="0"/>
        <v/>
      </c>
      <c r="M43" s="1496"/>
      <c r="N43" s="1128"/>
      <c r="O43" s="1128"/>
      <c r="P43" s="3"/>
      <c r="Q43" s="3"/>
      <c r="R43" s="3"/>
      <c r="S43" s="3"/>
      <c r="T43" s="3"/>
      <c r="U43" s="3"/>
      <c r="V43" s="3"/>
      <c r="W43" s="3"/>
      <c r="X43" s="3"/>
      <c r="Y43" s="3"/>
      <c r="Z43" s="3"/>
      <c r="AA43" s="3"/>
      <c r="AB43" s="3"/>
      <c r="AC43" s="3"/>
      <c r="AD43" s="3"/>
      <c r="AE43" s="3"/>
      <c r="AF43" s="3"/>
      <c r="AG43" s="3"/>
      <c r="AH43" s="3"/>
    </row>
    <row r="44" spans="1:34" ht="23.5" customHeight="1" x14ac:dyDescent="0.3">
      <c r="A44" s="1128"/>
      <c r="B44" s="3"/>
      <c r="C44" s="2137"/>
      <c r="D44" s="2138"/>
      <c r="E44" s="576"/>
      <c r="F44" s="532">
        <v>37</v>
      </c>
      <c r="G44" s="1492"/>
      <c r="H44" s="1493"/>
      <c r="I44" s="1494"/>
      <c r="J44" s="2133"/>
      <c r="K44" s="1885"/>
      <c r="L44" s="1495" t="str">
        <f t="shared" si="0"/>
        <v/>
      </c>
      <c r="M44" s="1496"/>
      <c r="N44" s="1128"/>
      <c r="O44" s="1128"/>
      <c r="P44" s="3"/>
      <c r="Q44" s="3"/>
      <c r="R44" s="3"/>
      <c r="S44" s="3"/>
      <c r="T44" s="3"/>
      <c r="U44" s="3"/>
      <c r="V44" s="3"/>
      <c r="W44" s="3"/>
      <c r="X44" s="3"/>
      <c r="Y44" s="3"/>
      <c r="Z44" s="3"/>
      <c r="AA44" s="3"/>
      <c r="AB44" s="3"/>
      <c r="AC44" s="3"/>
      <c r="AD44" s="3"/>
      <c r="AE44" s="3"/>
      <c r="AF44" s="3"/>
      <c r="AG44" s="3"/>
      <c r="AH44" s="3"/>
    </row>
    <row r="45" spans="1:34" ht="23.5" customHeight="1" x14ac:dyDescent="0.3">
      <c r="A45" s="1128"/>
      <c r="B45" s="3"/>
      <c r="C45" s="2137"/>
      <c r="D45" s="2138"/>
      <c r="E45" s="576"/>
      <c r="F45" s="532">
        <v>38</v>
      </c>
      <c r="G45" s="1492"/>
      <c r="H45" s="1493"/>
      <c r="I45" s="1494"/>
      <c r="J45" s="2133"/>
      <c r="K45" s="1885"/>
      <c r="L45" s="1495" t="str">
        <f t="shared" si="0"/>
        <v/>
      </c>
      <c r="M45" s="1496"/>
      <c r="N45" s="1128"/>
      <c r="O45" s="1128"/>
      <c r="P45" s="3"/>
      <c r="Q45" s="3"/>
      <c r="R45" s="3"/>
      <c r="S45" s="3"/>
      <c r="T45" s="3"/>
      <c r="U45" s="3"/>
      <c r="V45" s="3"/>
      <c r="W45" s="3"/>
      <c r="X45" s="3"/>
      <c r="Y45" s="3"/>
      <c r="Z45" s="3"/>
      <c r="AA45" s="3"/>
      <c r="AB45" s="3"/>
      <c r="AC45" s="3"/>
      <c r="AD45" s="3"/>
      <c r="AE45" s="3"/>
      <c r="AF45" s="3"/>
      <c r="AG45" s="3"/>
      <c r="AH45" s="3"/>
    </row>
    <row r="46" spans="1:34" ht="23.5" customHeight="1" x14ac:dyDescent="0.3">
      <c r="A46" s="1128"/>
      <c r="B46" s="3"/>
      <c r="C46" s="2137"/>
      <c r="D46" s="2138"/>
      <c r="E46" s="576"/>
      <c r="F46" s="532">
        <v>39</v>
      </c>
      <c r="G46" s="1492"/>
      <c r="H46" s="1493"/>
      <c r="I46" s="1494"/>
      <c r="J46" s="2133"/>
      <c r="K46" s="1885"/>
      <c r="L46" s="1495" t="str">
        <f t="shared" si="0"/>
        <v/>
      </c>
      <c r="M46" s="1496"/>
      <c r="N46" s="1128"/>
      <c r="O46" s="1128"/>
      <c r="P46" s="3"/>
      <c r="Q46" s="3"/>
      <c r="R46" s="3"/>
      <c r="S46" s="3"/>
      <c r="T46" s="3"/>
      <c r="U46" s="3"/>
      <c r="V46" s="3"/>
      <c r="W46" s="3"/>
      <c r="X46" s="3"/>
      <c r="Y46" s="3"/>
      <c r="Z46" s="3"/>
      <c r="AA46" s="3"/>
      <c r="AB46" s="3"/>
      <c r="AC46" s="3"/>
      <c r="AD46" s="3"/>
      <c r="AE46" s="3"/>
      <c r="AF46" s="3"/>
      <c r="AG46" s="3"/>
      <c r="AH46" s="3"/>
    </row>
    <row r="47" spans="1:34" ht="23.5" customHeight="1" x14ac:dyDescent="0.3">
      <c r="A47" s="1128"/>
      <c r="B47" s="3"/>
      <c r="C47" s="2139"/>
      <c r="D47" s="2140"/>
      <c r="E47" s="576"/>
      <c r="F47" s="532">
        <v>40</v>
      </c>
      <c r="G47" s="1492"/>
      <c r="H47" s="1493"/>
      <c r="I47" s="1494"/>
      <c r="J47" s="2133"/>
      <c r="K47" s="1885"/>
      <c r="L47" s="1495" t="str">
        <f t="shared" si="0"/>
        <v/>
      </c>
      <c r="M47" s="1496"/>
      <c r="N47" s="1128"/>
      <c r="O47" s="1128"/>
      <c r="P47" s="3"/>
      <c r="Q47" s="3"/>
      <c r="R47" s="3"/>
      <c r="S47" s="3"/>
      <c r="T47" s="3"/>
      <c r="U47" s="3"/>
      <c r="V47" s="3"/>
      <c r="W47" s="3"/>
      <c r="X47" s="3"/>
      <c r="Y47" s="3"/>
      <c r="Z47" s="3"/>
      <c r="AA47" s="3"/>
      <c r="AB47" s="3"/>
      <c r="AC47" s="3"/>
      <c r="AD47" s="3"/>
      <c r="AE47" s="3"/>
      <c r="AF47" s="3"/>
      <c r="AG47" s="3"/>
      <c r="AH47" s="3"/>
    </row>
    <row r="48" spans="1:34" ht="25.5" customHeight="1" x14ac:dyDescent="0.3">
      <c r="A48" s="1128"/>
      <c r="B48" s="3"/>
      <c r="C48" s="1128"/>
      <c r="D48" s="1128"/>
      <c r="E48" s="1128"/>
      <c r="F48" s="1128"/>
      <c r="G48" s="1150"/>
      <c r="H48" s="1150"/>
      <c r="I48" s="1150"/>
      <c r="J48" s="1150"/>
      <c r="K48" s="1150"/>
      <c r="L48" s="1150"/>
      <c r="M48" s="1150"/>
      <c r="N48" s="1128"/>
      <c r="O48" s="1128"/>
      <c r="P48" s="3"/>
      <c r="Q48" s="3"/>
      <c r="R48" s="3"/>
      <c r="S48" s="3"/>
      <c r="T48" s="3"/>
      <c r="U48" s="3"/>
      <c r="V48" s="3"/>
      <c r="W48" s="3"/>
      <c r="X48" s="3"/>
      <c r="Y48" s="3"/>
      <c r="Z48" s="3"/>
      <c r="AA48" s="3"/>
      <c r="AB48" s="3"/>
      <c r="AC48" s="3"/>
      <c r="AD48" s="3"/>
      <c r="AE48" s="3"/>
      <c r="AF48" s="3"/>
      <c r="AG48" s="3"/>
      <c r="AH48" s="3"/>
    </row>
    <row r="49" spans="1:34" ht="25.5" customHeight="1" x14ac:dyDescent="0.3">
      <c r="A49" s="1128"/>
      <c r="B49" s="3"/>
      <c r="C49" s="1128"/>
      <c r="D49" s="1128"/>
      <c r="E49" s="1128"/>
      <c r="F49" s="1128"/>
      <c r="G49" s="1150"/>
      <c r="H49" s="1150"/>
      <c r="I49" s="1150"/>
      <c r="J49" s="1150"/>
      <c r="K49" s="1150"/>
      <c r="L49" s="1150"/>
      <c r="M49" s="1150"/>
      <c r="N49" s="1128"/>
      <c r="O49" s="1128"/>
      <c r="P49" s="3"/>
      <c r="Q49" s="3"/>
      <c r="R49" s="3"/>
      <c r="S49" s="3"/>
      <c r="T49" s="3"/>
      <c r="U49" s="3"/>
      <c r="V49" s="3"/>
      <c r="W49" s="3"/>
      <c r="X49" s="3"/>
      <c r="Y49" s="3"/>
      <c r="Z49" s="3"/>
      <c r="AA49" s="3"/>
      <c r="AB49" s="3"/>
      <c r="AC49" s="3"/>
      <c r="AD49" s="3"/>
      <c r="AE49" s="3"/>
      <c r="AF49" s="3"/>
      <c r="AG49" s="3"/>
      <c r="AH49" s="3"/>
    </row>
    <row r="50" spans="1:34" ht="25.5" customHeight="1" x14ac:dyDescent="0.3">
      <c r="A50" s="1128"/>
      <c r="B50" s="3"/>
      <c r="C50" s="1128"/>
      <c r="D50" s="1128"/>
      <c r="E50" s="1128"/>
      <c r="F50" s="1128"/>
      <c r="G50" s="1150"/>
      <c r="H50" s="1150"/>
      <c r="I50" s="1150"/>
      <c r="J50" s="1150"/>
      <c r="K50" s="1150"/>
      <c r="L50" s="1150"/>
      <c r="M50" s="1150"/>
      <c r="N50" s="1128"/>
      <c r="O50" s="1128"/>
      <c r="P50" s="3"/>
      <c r="Q50" s="3"/>
      <c r="R50" s="3"/>
      <c r="S50" s="3"/>
      <c r="T50" s="3"/>
      <c r="U50" s="3"/>
      <c r="V50" s="3"/>
      <c r="W50" s="3"/>
      <c r="X50" s="3"/>
      <c r="Y50" s="3"/>
      <c r="Z50" s="3"/>
      <c r="AA50" s="3"/>
      <c r="AB50" s="3"/>
      <c r="AC50" s="3"/>
      <c r="AD50" s="3"/>
      <c r="AE50" s="3"/>
      <c r="AF50" s="3"/>
      <c r="AG50" s="3"/>
      <c r="AH50" s="3"/>
    </row>
    <row r="51" spans="1:34" ht="30" customHeight="1" x14ac:dyDescent="0.3">
      <c r="A51" s="1128"/>
      <c r="B51" s="3"/>
      <c r="C51" s="1128"/>
      <c r="D51" s="1128"/>
      <c r="E51" s="1128"/>
      <c r="F51" s="1128"/>
      <c r="G51" s="1150"/>
      <c r="H51" s="1150"/>
      <c r="I51" s="1150"/>
      <c r="J51" s="1150"/>
      <c r="K51" s="1150"/>
      <c r="L51" s="1150"/>
      <c r="M51" s="1150"/>
      <c r="N51" s="1128"/>
      <c r="O51" s="1128"/>
      <c r="P51" s="3"/>
      <c r="Q51" s="3"/>
      <c r="R51" s="3"/>
      <c r="S51" s="3"/>
      <c r="T51" s="3"/>
      <c r="U51" s="3"/>
      <c r="V51" s="3"/>
      <c r="W51" s="3"/>
      <c r="X51" s="3"/>
      <c r="Y51" s="3"/>
      <c r="Z51" s="3"/>
      <c r="AA51" s="3"/>
      <c r="AB51" s="3"/>
      <c r="AC51" s="3"/>
      <c r="AD51" s="3"/>
      <c r="AE51" s="3"/>
      <c r="AF51" s="3"/>
      <c r="AG51" s="3"/>
      <c r="AH51" s="3"/>
    </row>
    <row r="52" spans="1:34" ht="30" customHeight="1" x14ac:dyDescent="0.3">
      <c r="A52" s="1128"/>
      <c r="B52" s="3"/>
      <c r="C52" s="1128"/>
      <c r="D52" s="1128"/>
      <c r="E52" s="1128"/>
      <c r="F52" s="1128"/>
      <c r="G52" s="1150"/>
      <c r="H52" s="1150"/>
      <c r="I52" s="1150"/>
      <c r="J52" s="1150"/>
      <c r="K52" s="1150"/>
      <c r="L52" s="1150"/>
      <c r="M52" s="1150"/>
      <c r="N52" s="1128"/>
      <c r="O52" s="1128"/>
      <c r="P52" s="3"/>
      <c r="Q52" s="3"/>
      <c r="R52" s="3"/>
      <c r="S52" s="3"/>
      <c r="T52" s="3"/>
      <c r="U52" s="3"/>
      <c r="V52" s="3"/>
      <c r="W52" s="3"/>
      <c r="X52" s="3"/>
      <c r="Y52" s="3"/>
      <c r="Z52" s="3"/>
      <c r="AA52" s="3"/>
      <c r="AB52" s="3"/>
      <c r="AC52" s="3"/>
      <c r="AD52" s="3"/>
      <c r="AE52" s="3"/>
      <c r="AF52" s="3"/>
      <c r="AG52" s="3"/>
      <c r="AH52" s="3"/>
    </row>
    <row r="53" spans="1:34" ht="30" customHeight="1" x14ac:dyDescent="0.3">
      <c r="A53" s="1128"/>
      <c r="B53" s="3"/>
      <c r="C53" s="1128"/>
      <c r="D53" s="1128"/>
      <c r="E53" s="1128"/>
      <c r="F53" s="1128"/>
      <c r="G53" s="1150"/>
      <c r="H53" s="1150"/>
      <c r="I53" s="1150"/>
      <c r="J53" s="1150"/>
      <c r="K53" s="1150"/>
      <c r="L53" s="1150"/>
      <c r="M53" s="1150"/>
      <c r="N53" s="1128"/>
      <c r="O53" s="1128"/>
      <c r="P53" s="3"/>
      <c r="Q53" s="3"/>
      <c r="R53" s="3"/>
      <c r="S53" s="3"/>
      <c r="T53" s="3"/>
      <c r="U53" s="3"/>
      <c r="V53" s="3"/>
      <c r="W53" s="3"/>
      <c r="X53" s="3"/>
      <c r="Y53" s="3"/>
      <c r="Z53" s="3"/>
      <c r="AA53" s="3"/>
      <c r="AB53" s="3"/>
      <c r="AC53" s="3"/>
      <c r="AD53" s="3"/>
      <c r="AE53" s="3"/>
      <c r="AF53" s="3"/>
      <c r="AG53" s="3"/>
      <c r="AH53" s="3"/>
    </row>
    <row r="54" spans="1:34" ht="30" customHeight="1" x14ac:dyDescent="0.3">
      <c r="A54" s="1128"/>
      <c r="B54" s="3"/>
      <c r="C54" s="1128"/>
      <c r="D54" s="1128"/>
      <c r="E54" s="1128"/>
      <c r="F54" s="1128"/>
      <c r="G54" s="1128"/>
      <c r="H54" s="1128"/>
      <c r="I54" s="1128"/>
      <c r="J54" s="1128"/>
      <c r="K54" s="1128"/>
      <c r="L54" s="1128"/>
      <c r="M54" s="1128"/>
      <c r="N54" s="1128"/>
      <c r="O54" s="1128"/>
      <c r="P54" s="3"/>
      <c r="Q54" s="3"/>
      <c r="R54" s="3"/>
      <c r="S54" s="3"/>
      <c r="T54" s="3"/>
      <c r="U54" s="3"/>
      <c r="V54" s="3"/>
      <c r="W54" s="3"/>
      <c r="X54" s="3"/>
      <c r="Y54" s="3"/>
      <c r="Z54" s="3"/>
      <c r="AA54" s="3"/>
      <c r="AB54" s="3"/>
      <c r="AC54" s="3"/>
      <c r="AD54" s="3"/>
      <c r="AE54" s="3"/>
      <c r="AF54" s="3"/>
      <c r="AG54" s="3"/>
      <c r="AH54" s="3"/>
    </row>
    <row r="55" spans="1:34" ht="20.5" customHeight="1" x14ac:dyDescent="0.3">
      <c r="A55" s="1128"/>
      <c r="B55" s="3"/>
      <c r="C55" s="1128"/>
      <c r="D55" s="1128"/>
      <c r="E55" s="1128"/>
      <c r="F55" s="1128"/>
      <c r="G55" s="1128"/>
      <c r="H55" s="1128"/>
      <c r="I55" s="1128"/>
      <c r="J55" s="1128"/>
      <c r="K55" s="3"/>
      <c r="M55" s="506" t="str">
        <f>CONCATENATE("Page ",RIGHT('Table des matières'!$K$39,2))</f>
        <v>Page 42</v>
      </c>
      <c r="N55" s="688" t="str">
        <f>IF(PageDerniere="","",CONCATENATE("sur ",PageDerniere))</f>
        <v>sur 46</v>
      </c>
      <c r="O55" s="1128"/>
      <c r="P55" s="3"/>
      <c r="Q55" s="3"/>
      <c r="R55" s="3"/>
      <c r="S55" s="3"/>
      <c r="T55" s="3"/>
      <c r="U55" s="3"/>
      <c r="V55" s="3"/>
      <c r="W55" s="3"/>
      <c r="X55" s="3"/>
      <c r="Y55" s="3"/>
      <c r="Z55" s="3"/>
      <c r="AA55" s="3"/>
      <c r="AB55" s="3"/>
      <c r="AC55" s="3"/>
      <c r="AD55" s="3"/>
      <c r="AE55" s="3"/>
      <c r="AF55" s="3"/>
      <c r="AG55" s="3"/>
      <c r="AH55" s="3"/>
    </row>
    <row r="56" spans="1:34" ht="15" customHeight="1" x14ac:dyDescent="0.3">
      <c r="A56" s="1128"/>
      <c r="B56" s="3"/>
      <c r="C56" s="1128"/>
      <c r="D56" s="1128"/>
      <c r="E56" s="1128"/>
      <c r="F56" s="1128"/>
      <c r="G56" s="1128"/>
      <c r="H56" s="1128"/>
      <c r="I56" s="1128"/>
      <c r="J56" s="1128"/>
      <c r="K56" s="1128"/>
      <c r="L56" s="1128"/>
      <c r="M56" s="1128"/>
      <c r="N56" s="1128"/>
      <c r="O56" s="1128"/>
      <c r="P56" s="3"/>
      <c r="Q56" s="3"/>
      <c r="R56" s="3"/>
      <c r="S56" s="3"/>
      <c r="T56" s="3"/>
      <c r="U56" s="3"/>
      <c r="V56" s="3"/>
      <c r="W56" s="3"/>
      <c r="X56" s="3"/>
      <c r="Y56" s="3"/>
      <c r="Z56" s="3"/>
      <c r="AA56" s="3"/>
      <c r="AB56" s="3"/>
      <c r="AC56" s="3"/>
      <c r="AD56" s="3"/>
      <c r="AE56" s="3"/>
      <c r="AF56" s="3"/>
      <c r="AG56" s="3"/>
      <c r="AH56" s="3"/>
    </row>
    <row r="57" spans="1:34" ht="15" customHeight="1" x14ac:dyDescent="0.3">
      <c r="A57" s="1128"/>
      <c r="B57" s="3"/>
      <c r="C57" s="1128"/>
      <c r="D57" s="1128"/>
      <c r="E57" s="1128"/>
      <c r="F57" s="1128"/>
      <c r="G57" s="1128"/>
      <c r="H57" s="1128"/>
      <c r="I57" s="1128"/>
      <c r="J57" s="1128"/>
      <c r="K57" s="1128"/>
      <c r="L57" s="1128"/>
      <c r="M57" s="1128"/>
      <c r="N57" s="1128"/>
      <c r="O57" s="1128"/>
      <c r="P57" s="3"/>
      <c r="Q57" s="3"/>
      <c r="R57" s="3"/>
      <c r="S57" s="3"/>
      <c r="T57" s="3"/>
      <c r="U57" s="3"/>
      <c r="V57" s="3"/>
      <c r="W57" s="3"/>
      <c r="X57" s="3"/>
      <c r="Y57" s="3"/>
      <c r="Z57" s="3"/>
      <c r="AA57" s="3"/>
      <c r="AB57" s="3"/>
      <c r="AC57" s="3"/>
      <c r="AD57" s="3"/>
      <c r="AE57" s="3"/>
      <c r="AF57" s="3"/>
      <c r="AG57" s="3"/>
      <c r="AH57" s="3"/>
    </row>
    <row r="58" spans="1:34" ht="15" customHeight="1" x14ac:dyDescent="0.3">
      <c r="A58" s="1128"/>
      <c r="B58" s="3"/>
      <c r="C58" s="1128"/>
      <c r="D58" s="1128"/>
      <c r="E58" s="1128"/>
      <c r="F58" s="1128"/>
      <c r="G58" s="1128"/>
      <c r="H58" s="1128"/>
      <c r="I58" s="1128"/>
      <c r="J58" s="1128"/>
      <c r="K58" s="1128"/>
      <c r="L58" s="1128"/>
      <c r="M58" s="1128"/>
      <c r="N58" s="1128"/>
      <c r="O58" s="1128"/>
      <c r="P58" s="3"/>
      <c r="Q58" s="3"/>
      <c r="R58" s="3"/>
      <c r="S58" s="3"/>
      <c r="T58" s="3"/>
      <c r="U58" s="3"/>
      <c r="V58" s="3"/>
      <c r="W58" s="3"/>
      <c r="X58" s="3"/>
      <c r="Y58" s="3"/>
      <c r="Z58" s="3"/>
      <c r="AA58" s="3"/>
      <c r="AB58" s="3"/>
      <c r="AC58" s="3"/>
      <c r="AD58" s="3"/>
      <c r="AE58" s="3"/>
      <c r="AF58" s="3"/>
      <c r="AG58" s="3"/>
      <c r="AH58" s="3"/>
    </row>
    <row r="59" spans="1:34" ht="15" customHeight="1" x14ac:dyDescent="0.3">
      <c r="A59" s="1128"/>
      <c r="B59" s="3"/>
      <c r="C59" s="1128"/>
      <c r="D59" s="1128"/>
      <c r="E59" s="1128"/>
      <c r="F59" s="1128"/>
      <c r="G59" s="1128"/>
      <c r="H59" s="1128"/>
      <c r="I59" s="1128"/>
      <c r="J59" s="1128"/>
      <c r="K59" s="1128"/>
      <c r="L59" s="1128"/>
      <c r="M59" s="1128"/>
      <c r="N59" s="1128"/>
      <c r="O59" s="1128"/>
      <c r="P59" s="3"/>
      <c r="Q59" s="3"/>
      <c r="R59" s="3"/>
      <c r="S59" s="3"/>
      <c r="T59" s="3"/>
      <c r="U59" s="3"/>
      <c r="V59" s="3"/>
      <c r="W59" s="3"/>
      <c r="X59" s="3"/>
      <c r="Y59" s="3"/>
      <c r="Z59" s="3"/>
      <c r="AA59" s="3"/>
      <c r="AB59" s="3"/>
      <c r="AC59" s="3"/>
      <c r="AD59" s="3"/>
      <c r="AE59" s="3"/>
      <c r="AF59" s="3"/>
      <c r="AG59" s="3"/>
      <c r="AH59" s="3"/>
    </row>
    <row r="60" spans="1:34" ht="15" customHeight="1" x14ac:dyDescent="0.3">
      <c r="A60" s="1128"/>
      <c r="B60" s="3"/>
      <c r="C60" s="1128"/>
      <c r="D60" s="1128"/>
      <c r="E60" s="1128"/>
      <c r="F60" s="1128"/>
      <c r="G60" s="1128"/>
      <c r="H60" s="1128"/>
      <c r="I60" s="1128"/>
      <c r="J60" s="1128"/>
      <c r="K60" s="1128"/>
      <c r="L60" s="1128"/>
      <c r="M60" s="1128"/>
      <c r="N60" s="1128"/>
      <c r="O60" s="1128"/>
      <c r="P60" s="3"/>
      <c r="Q60" s="3"/>
      <c r="R60" s="3"/>
      <c r="S60" s="3"/>
      <c r="T60" s="3"/>
      <c r="U60" s="3"/>
      <c r="V60" s="3"/>
      <c r="W60" s="3"/>
      <c r="X60" s="3"/>
      <c r="Y60" s="3"/>
      <c r="Z60" s="3"/>
      <c r="AA60" s="3"/>
      <c r="AB60" s="3"/>
      <c r="AC60" s="3"/>
      <c r="AD60" s="3"/>
      <c r="AE60" s="3"/>
      <c r="AF60" s="3"/>
      <c r="AG60" s="3"/>
      <c r="AH60" s="3"/>
    </row>
    <row r="61" spans="1:34" ht="15" customHeight="1" x14ac:dyDescent="0.3">
      <c r="A61" s="1128"/>
      <c r="B61" s="3"/>
      <c r="C61" s="1128"/>
      <c r="D61" s="1128"/>
      <c r="E61" s="1128"/>
      <c r="F61" s="1128"/>
      <c r="G61" s="1128"/>
      <c r="H61" s="1128"/>
      <c r="I61" s="1128"/>
      <c r="J61" s="1128"/>
      <c r="K61" s="1128"/>
      <c r="L61" s="1128"/>
      <c r="M61" s="1128"/>
      <c r="N61" s="1128"/>
      <c r="O61" s="1128"/>
      <c r="P61" s="3"/>
      <c r="Q61" s="3"/>
      <c r="R61" s="3"/>
      <c r="S61" s="3"/>
      <c r="T61" s="3"/>
      <c r="U61" s="3"/>
      <c r="V61" s="3"/>
      <c r="W61" s="3"/>
      <c r="X61" s="3"/>
      <c r="Y61" s="3"/>
      <c r="Z61" s="3"/>
      <c r="AA61" s="3"/>
      <c r="AB61" s="3"/>
      <c r="AC61" s="3"/>
      <c r="AD61" s="3"/>
      <c r="AE61" s="3"/>
      <c r="AF61" s="3"/>
      <c r="AG61" s="3"/>
      <c r="AH61" s="3"/>
    </row>
    <row r="62" spans="1:34" ht="15" customHeight="1" x14ac:dyDescent="0.3">
      <c r="A62" s="1128"/>
      <c r="B62" s="3"/>
      <c r="C62" s="1128"/>
      <c r="D62" s="1128"/>
      <c r="E62" s="1128"/>
      <c r="F62" s="1128"/>
      <c r="G62" s="1128"/>
      <c r="H62" s="1128"/>
      <c r="I62" s="1128"/>
      <c r="J62" s="1128"/>
      <c r="K62" s="1128"/>
      <c r="L62" s="1128"/>
      <c r="M62" s="1128"/>
      <c r="N62" s="1128"/>
      <c r="O62" s="1128"/>
      <c r="P62" s="3"/>
      <c r="Q62" s="3"/>
      <c r="R62" s="3"/>
      <c r="S62" s="3"/>
      <c r="T62" s="3"/>
      <c r="U62" s="3"/>
      <c r="V62" s="3"/>
      <c r="W62" s="3"/>
      <c r="X62" s="3"/>
      <c r="Y62" s="3"/>
      <c r="Z62" s="3"/>
      <c r="AA62" s="3"/>
      <c r="AB62" s="3"/>
      <c r="AC62" s="3"/>
      <c r="AD62" s="3"/>
      <c r="AE62" s="3"/>
      <c r="AF62" s="3"/>
      <c r="AG62" s="3"/>
      <c r="AH62" s="3"/>
    </row>
    <row r="63" spans="1:34"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row r="102" spans="1:34"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row>
    <row r="103" spans="1:34"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row>
    <row r="104" spans="1:34"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row>
    <row r="105" spans="1:34"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row>
    <row r="106" spans="1:34"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row>
    <row r="107" spans="1:34"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row>
    <row r="108" spans="1:34"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row>
    <row r="109" spans="1:34"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row>
    <row r="110" spans="1:34"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row>
    <row r="111" spans="1:34"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row>
    <row r="112" spans="1:34"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row>
    <row r="113" spans="1:34"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row>
    <row r="114" spans="1:34"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row>
    <row r="115" spans="1:34"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row>
    <row r="116" spans="1:34"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row>
    <row r="117" spans="1:34"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row>
    <row r="118" spans="1:34"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row>
    <row r="119" spans="1:34"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row>
    <row r="120" spans="1:34"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row>
    <row r="121" spans="1:34"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row>
    <row r="122" spans="1:34"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row>
    <row r="123" spans="1:34"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row>
    <row r="124" spans="1:34"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row>
    <row r="125" spans="1:34"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row>
    <row r="126" spans="1:34"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row>
    <row r="127" spans="1:34"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row>
    <row r="128" spans="1:34"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row>
    <row r="129" spans="1:34"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row>
    <row r="130" spans="1:34"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row>
    <row r="131" spans="1:34"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row>
    <row r="132" spans="1:34"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row>
    <row r="133" spans="1:34"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row>
    <row r="134" spans="1:34"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row>
    <row r="135" spans="1:34"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row>
    <row r="136" spans="1:34"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row>
    <row r="137" spans="1:34"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row>
    <row r="138" spans="1:34"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row>
    <row r="139" spans="1:34"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row>
    <row r="140" spans="1:34"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row>
    <row r="141" spans="1:34"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row>
    <row r="142" spans="1:34"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row>
    <row r="143" spans="1:34"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row>
    <row r="144" spans="1:34"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row>
    <row r="145" spans="1:34"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row>
    <row r="146" spans="1:34"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row>
    <row r="147" spans="1:34"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row>
    <row r="148" spans="1:34"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row>
    <row r="149" spans="1:34"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row>
    <row r="150" spans="1:34"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row>
    <row r="151" spans="1:34"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row>
    <row r="152" spans="1:34"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row>
    <row r="153" spans="1:34"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row>
    <row r="154" spans="1:34"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row>
    <row r="155" spans="1:34"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row>
    <row r="156" spans="1:34"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row>
    <row r="157" spans="1:34"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row>
    <row r="158" spans="1:34"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row>
    <row r="159" spans="1:34"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row>
    <row r="160" spans="1:34"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row>
    <row r="161" spans="1:34"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row>
    <row r="162" spans="1:34"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row>
    <row r="163" spans="1:34"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row>
    <row r="164" spans="1:34"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row>
    <row r="165" spans="1:34"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row>
    <row r="166" spans="1:34"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row>
    <row r="167" spans="1:34"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row>
    <row r="168" spans="1:34"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row>
    <row r="169" spans="1:34"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row>
    <row r="170" spans="1:34"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row>
    <row r="171" spans="1:34"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row>
    <row r="172" spans="1:34"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row>
    <row r="173" spans="1:34"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row>
    <row r="174" spans="1:34"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row>
    <row r="175" spans="1:34"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row>
    <row r="176" spans="1:34"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row>
    <row r="177" spans="1:34"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row>
    <row r="178" spans="1:34"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row>
    <row r="179" spans="1:34"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row>
    <row r="180" spans="1:34"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row>
    <row r="181" spans="1:34"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row>
    <row r="182" spans="1:34"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row>
    <row r="183" spans="1:34"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row>
    <row r="184" spans="1:34"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row>
    <row r="185" spans="1:34"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row>
    <row r="186" spans="1:34"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row>
    <row r="187" spans="1:34"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row>
    <row r="188" spans="1:34"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row>
    <row r="189" spans="1:34"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row>
    <row r="190" spans="1:34"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row>
    <row r="191" spans="1:34"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row>
    <row r="192" spans="1:34"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row>
    <row r="193" spans="1:34"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row>
    <row r="194" spans="1:34"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row>
    <row r="195" spans="1:34"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row>
    <row r="196" spans="1:34"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row>
    <row r="197" spans="1:34"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row>
    <row r="198" spans="1:34"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row>
    <row r="199" spans="1:34"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row>
    <row r="200" spans="1:34"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row>
    <row r="201" spans="1:34"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row>
    <row r="202" spans="1:34"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row>
    <row r="203" spans="1:34"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row>
    <row r="204" spans="1:34"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row>
    <row r="205" spans="1:34"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row>
    <row r="206" spans="1:34"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row>
    <row r="207" spans="1:34"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row>
    <row r="208" spans="1:34"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row>
    <row r="209" spans="1:34"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row>
    <row r="210" spans="1:34"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row>
    <row r="211" spans="1:34"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row>
    <row r="212" spans="1:34"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row>
    <row r="213" spans="1:34"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row>
    <row r="214" spans="1:34"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row>
    <row r="215" spans="1:34"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row>
    <row r="216" spans="1:34"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row>
    <row r="217" spans="1:34"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row>
    <row r="218" spans="1:34"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row>
    <row r="219" spans="1:34"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row>
    <row r="220" spans="1:34"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row>
    <row r="221" spans="1:34"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row>
    <row r="222" spans="1:34"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row>
    <row r="223" spans="1:34"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row>
    <row r="224" spans="1:34"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row>
    <row r="225" spans="1:34"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row>
    <row r="226" spans="1:34"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row>
    <row r="227" spans="1:34"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row>
    <row r="228" spans="1:34"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row>
    <row r="229" spans="1:34"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row>
    <row r="230" spans="1:34"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row>
    <row r="231" spans="1:34"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row>
    <row r="232" spans="1:34"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row>
    <row r="233" spans="1:34"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row>
    <row r="234" spans="1:34"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row>
    <row r="235" spans="1:34"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row>
    <row r="236" spans="1:34"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row>
    <row r="237" spans="1:34"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row>
    <row r="238" spans="1:34"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row>
    <row r="239" spans="1:34"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row>
    <row r="240" spans="1:34"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row>
    <row r="241" spans="1:34"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row>
    <row r="242" spans="1:34"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row>
    <row r="243" spans="1:34"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row>
    <row r="244" spans="1:34"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row>
    <row r="245" spans="1:34"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row>
    <row r="246" spans="1:34"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row>
    <row r="247" spans="1:34"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row>
    <row r="248" spans="1:34"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row>
    <row r="249" spans="1:34"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row>
    <row r="250" spans="1:34"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row>
    <row r="251" spans="1:34"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row>
    <row r="252" spans="1:34"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row>
    <row r="253" spans="1:34"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row>
    <row r="254" spans="1:34"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row>
    <row r="255" spans="1:34"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row>
    <row r="256" spans="1:34"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row>
    <row r="257" spans="1:34"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row>
    <row r="258" spans="1:34"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row>
    <row r="259" spans="1:34"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row>
    <row r="260" spans="1:34"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row>
    <row r="261" spans="1:34"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row>
    <row r="262" spans="1:34"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row>
    <row r="263" spans="1:34"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row>
    <row r="264" spans="1:34"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row>
    <row r="265" spans="1:34"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row>
    <row r="266" spans="1:34"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row>
    <row r="267" spans="1:34"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row>
    <row r="268" spans="1:34"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row>
    <row r="269" spans="1:34"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row>
    <row r="270" spans="1:34"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row>
    <row r="271" spans="1:34"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row>
    <row r="272" spans="1:34"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row>
    <row r="273" spans="1:34"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row>
    <row r="274" spans="1:34"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row>
    <row r="275" spans="1:34"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row>
    <row r="276" spans="1:34"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row>
    <row r="277" spans="1:34"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row>
    <row r="278" spans="1:34"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row>
    <row r="279" spans="1:34"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row>
    <row r="280" spans="1:34"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row>
    <row r="281" spans="1:34"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row>
    <row r="282" spans="1:34"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row>
    <row r="283" spans="1:34"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row>
    <row r="284" spans="1:34"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row>
    <row r="285" spans="1:34"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row>
    <row r="286" spans="1:34"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row>
    <row r="287" spans="1:34"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row>
    <row r="288" spans="1:34"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row>
    <row r="289" spans="1:34"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row>
    <row r="290" spans="1:34"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row>
    <row r="291" spans="1:34"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row>
    <row r="292" spans="1:34"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row>
    <row r="293" spans="1:34"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row>
    <row r="294" spans="1:34"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row>
    <row r="295" spans="1:34"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row>
    <row r="296" spans="1:34"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row>
    <row r="297" spans="1:34"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row>
    <row r="298" spans="1:34"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row>
    <row r="299" spans="1:34"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row>
    <row r="300" spans="1:34"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row>
    <row r="301" spans="1:34"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row>
    <row r="302" spans="1:34"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row>
    <row r="303" spans="1:34"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row>
    <row r="304" spans="1:34"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row>
    <row r="305" spans="1:34"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row>
    <row r="306" spans="1:34"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row>
    <row r="307" spans="1:34"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row>
    <row r="308" spans="1:34"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row>
    <row r="309" spans="1:34"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row>
    <row r="310" spans="1:34"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row>
    <row r="311" spans="1:34"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row>
    <row r="312" spans="1:34"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row>
    <row r="313" spans="1:34"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row>
    <row r="314" spans="1:34"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row>
    <row r="315" spans="1:34"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row>
    <row r="316" spans="1:34"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row>
    <row r="317" spans="1:34"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row>
    <row r="318" spans="1:34"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row>
    <row r="319" spans="1:34"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row>
    <row r="320" spans="1:34"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row>
    <row r="321" spans="1:34"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row>
    <row r="322" spans="1:34"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row>
    <row r="323" spans="1:34"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row>
    <row r="324" spans="1:34"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row>
    <row r="325" spans="1:34"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row>
    <row r="326" spans="1:34"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row>
    <row r="327" spans="1:34"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row>
    <row r="328" spans="1:34"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row>
    <row r="329" spans="1:34"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row>
    <row r="330" spans="1:34"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row>
    <row r="331" spans="1:34"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row>
    <row r="332" spans="1:34"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row>
    <row r="333" spans="1:34"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row>
    <row r="334" spans="1:34"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row>
    <row r="335" spans="1:34"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row>
    <row r="336" spans="1:34"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row>
    <row r="337" spans="1:34"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row>
    <row r="338" spans="1:34"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row>
    <row r="339" spans="1:34"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row>
    <row r="340" spans="1:34"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row>
    <row r="341" spans="1:34"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1:34"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row>
    <row r="343" spans="1:34"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row>
    <row r="344" spans="1:34"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row>
    <row r="345" spans="1:34"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row>
    <row r="346" spans="1:34"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row>
    <row r="347" spans="1:34"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row>
    <row r="348" spans="1:34"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row>
    <row r="349" spans="1:34"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row>
    <row r="350" spans="1:34"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row>
    <row r="351" spans="1:34"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row>
    <row r="352" spans="1:34"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row>
    <row r="353" spans="1:34"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row>
    <row r="354" spans="1:34"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row>
    <row r="355" spans="1:34"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row>
    <row r="356" spans="1:34"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row>
    <row r="357" spans="1:34"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row>
    <row r="358" spans="1:34"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row>
    <row r="359" spans="1:34"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row>
    <row r="360" spans="1:34"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row>
    <row r="361" spans="1:34"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row>
    <row r="362" spans="1:34"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row>
    <row r="363" spans="1:34"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row>
    <row r="364" spans="1:34"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row>
    <row r="365" spans="1:34"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row>
    <row r="366" spans="1:34"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row>
    <row r="367" spans="1:34"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row>
    <row r="368" spans="1:34"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row>
    <row r="369" spans="1:34"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row>
    <row r="370" spans="1:34"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row>
    <row r="371" spans="1:34"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row>
    <row r="372" spans="1:34"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row>
    <row r="373" spans="1:34"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row>
    <row r="374" spans="1:34"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row>
    <row r="375" spans="1:34"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row>
    <row r="376" spans="1:34"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row>
    <row r="377" spans="1:34"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row>
    <row r="378" spans="1:34"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row>
    <row r="379" spans="1:34"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row>
    <row r="380" spans="1:34"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row>
    <row r="381" spans="1:34"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row>
    <row r="382" spans="1:34"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row>
    <row r="383" spans="1:34"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row>
    <row r="384" spans="1:34"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row>
    <row r="385" spans="1:34"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row>
    <row r="386" spans="1:34"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row>
    <row r="387" spans="1:34"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row>
    <row r="388" spans="1:34"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row>
    <row r="389" spans="1:34"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row>
    <row r="390" spans="1:34"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row>
    <row r="391" spans="1:34"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row>
    <row r="392" spans="1:34"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row>
    <row r="393" spans="1:34"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row>
    <row r="394" spans="1:34"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row>
    <row r="395" spans="1:34"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row>
    <row r="396" spans="1:34"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row>
    <row r="397" spans="1:34"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row>
    <row r="398" spans="1:34"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row>
    <row r="399" spans="1:34"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row>
    <row r="400" spans="1:34"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row>
    <row r="401" spans="1:34"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row>
    <row r="402" spans="1:34"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row>
    <row r="403" spans="1:34"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row>
    <row r="404" spans="1:34"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row>
    <row r="405" spans="1:34"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row>
    <row r="406" spans="1:34"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row>
    <row r="407" spans="1:34"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row>
    <row r="408" spans="1:34"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row>
    <row r="409" spans="1:34"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row>
    <row r="410" spans="1:34"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row>
    <row r="411" spans="1:34"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row>
    <row r="412" spans="1:34"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row>
    <row r="413" spans="1:34"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row>
    <row r="414" spans="1:34"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row>
    <row r="415" spans="1:34"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row>
    <row r="416" spans="1:34"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row>
    <row r="417" spans="1:34"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row>
    <row r="418" spans="1:34"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row>
    <row r="419" spans="1:34"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row>
    <row r="420" spans="1:34"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row>
    <row r="421" spans="1:34"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row>
    <row r="422" spans="1:34"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row>
    <row r="423" spans="1:34"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row>
    <row r="424" spans="1:34"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row>
    <row r="425" spans="1:34"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row>
    <row r="426" spans="1:34"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row>
    <row r="427" spans="1:34"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row>
    <row r="428" spans="1:34"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row>
    <row r="429" spans="1:34"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row>
    <row r="430" spans="1:34"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row>
    <row r="431" spans="1:34"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row>
    <row r="432" spans="1:34"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row>
    <row r="433" spans="1:34"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row>
    <row r="434" spans="1:34"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row>
    <row r="435" spans="1:34"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row>
    <row r="436" spans="1:34"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row>
    <row r="437" spans="1:34"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row>
    <row r="438" spans="1:34"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row>
    <row r="439" spans="1:34"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row>
    <row r="440" spans="1:34"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row>
    <row r="441" spans="1:34"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row>
    <row r="442" spans="1:34"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row>
    <row r="443" spans="1:34"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row>
    <row r="444" spans="1:34"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row>
    <row r="445" spans="1:34"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row>
    <row r="446" spans="1:34"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row>
    <row r="447" spans="1:34"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row>
    <row r="448" spans="1:34"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row>
    <row r="449" spans="1:34"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row>
    <row r="450" spans="1:34"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row>
    <row r="451" spans="1:34"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row>
    <row r="452" spans="1:34"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row>
    <row r="453" spans="1:34"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row>
    <row r="454" spans="1:34"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row>
    <row r="455" spans="1:34"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row>
    <row r="456" spans="1:34"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row>
    <row r="457" spans="1:34"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row>
    <row r="458" spans="1:34"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row>
    <row r="459" spans="1:34"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row>
    <row r="460" spans="1:34"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row>
    <row r="461" spans="1:34"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row>
    <row r="462" spans="1:34"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row>
    <row r="463" spans="1:34"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row>
    <row r="464" spans="1:34"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row>
    <row r="465" spans="1:34"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row>
    <row r="466" spans="1:34"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row>
    <row r="467" spans="1:34"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row>
    <row r="468" spans="1:34"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row>
    <row r="469" spans="1:34"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row>
    <row r="470" spans="1:34"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row>
    <row r="471" spans="1:34"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row>
    <row r="472" spans="1:34"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row>
    <row r="473" spans="1:34"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row>
    <row r="474" spans="1:34"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row>
    <row r="475" spans="1:34"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row>
    <row r="476" spans="1:34"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row>
    <row r="477" spans="1:34"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row>
    <row r="478" spans="1:34"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row>
    <row r="479" spans="1:34"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row>
    <row r="480" spans="1:34"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row>
    <row r="481" spans="1:34"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row>
    <row r="482" spans="1:34"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row>
    <row r="483" spans="1:34"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row>
    <row r="484" spans="1:34"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row>
    <row r="485" spans="1:34"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row>
    <row r="486" spans="1:34"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row>
    <row r="487" spans="1:34"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row>
    <row r="488" spans="1:34"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row>
    <row r="489" spans="1:34"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row>
    <row r="490" spans="1:34"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row>
    <row r="491" spans="1:34"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row>
    <row r="492" spans="1:34"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row>
    <row r="493" spans="1:34"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row>
    <row r="494" spans="1:34"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row>
    <row r="495" spans="1:34"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row>
    <row r="496" spans="1:34"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row>
    <row r="497" spans="1:34"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row>
    <row r="498" spans="1:34"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row>
    <row r="499" spans="1:34"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row>
    <row r="500" spans="1:34"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row>
    <row r="501" spans="1:34"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row>
    <row r="502" spans="1:34"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row>
    <row r="503" spans="1:34"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row>
    <row r="504" spans="1:34"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row>
    <row r="505" spans="1:34"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row>
    <row r="506" spans="1:34"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row>
    <row r="507" spans="1:34"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row>
    <row r="508" spans="1:34"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row>
    <row r="509" spans="1:34"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row>
    <row r="510" spans="1:34"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row>
    <row r="511" spans="1:34"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row>
    <row r="512" spans="1:34"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row>
    <row r="513" spans="1:34"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row>
    <row r="514" spans="1:34"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row>
    <row r="515" spans="1:34"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row>
    <row r="516" spans="1:34"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row>
    <row r="517" spans="1:34"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row>
    <row r="518" spans="1:34"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row>
    <row r="519" spans="1:34"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row>
    <row r="520" spans="1:34"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row>
    <row r="521" spans="1:34"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row>
    <row r="522" spans="1:34"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row>
    <row r="523" spans="1:34"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row>
    <row r="524" spans="1:34"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row>
    <row r="525" spans="1:34"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row>
    <row r="526" spans="1:34"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row>
    <row r="527" spans="1:34"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row>
    <row r="528" spans="1:34"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row>
    <row r="529" spans="1:34"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row>
    <row r="530" spans="1:34"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row>
    <row r="531" spans="1:34"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row>
    <row r="532" spans="1:34"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row>
    <row r="533" spans="1:34"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row>
    <row r="534" spans="1:34"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row>
    <row r="535" spans="1:34"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row>
    <row r="536" spans="1:34"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row>
    <row r="537" spans="1:34"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row>
    <row r="538" spans="1:34"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row>
    <row r="539" spans="1:34"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row>
    <row r="540" spans="1:34"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row>
    <row r="541" spans="1:34"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row>
    <row r="542" spans="1:34"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row>
    <row r="543" spans="1:34"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row>
    <row r="544" spans="1:34"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row>
    <row r="545" spans="1:34"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row>
    <row r="546" spans="1:34"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row>
    <row r="547" spans="1:34"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row>
    <row r="548" spans="1:34"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row>
    <row r="549" spans="1:34"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row>
    <row r="550" spans="1:34"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row>
    <row r="551" spans="1:34"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row>
    <row r="552" spans="1:34"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row>
    <row r="553" spans="1:34"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row>
    <row r="554" spans="1:34"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row>
    <row r="555" spans="1:34"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row>
    <row r="556" spans="1:34"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row>
    <row r="557" spans="1:34"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row>
    <row r="558" spans="1:34"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row>
    <row r="559" spans="1:34"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row>
    <row r="560" spans="1:34"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row>
    <row r="561" spans="1:34"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row>
    <row r="562" spans="1:34"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row>
    <row r="563" spans="1:34"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row>
    <row r="564" spans="1:34"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row>
    <row r="565" spans="1:34"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row>
    <row r="566" spans="1:34"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row>
    <row r="567" spans="1:34"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row>
    <row r="568" spans="1:34"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row>
    <row r="569" spans="1:34"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row>
    <row r="570" spans="1:34"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row>
    <row r="571" spans="1:34"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row>
    <row r="572" spans="1:34"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row>
    <row r="573" spans="1:34"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row>
    <row r="574" spans="1:34"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row>
    <row r="575" spans="1:34"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row>
    <row r="576" spans="1:34"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row>
    <row r="577" spans="1:34"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row>
    <row r="578" spans="1:34"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row>
    <row r="579" spans="1:34"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row>
    <row r="580" spans="1:34"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row>
    <row r="581" spans="1:34"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row>
    <row r="582" spans="1:34"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row>
    <row r="583" spans="1:34"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row>
    <row r="584" spans="1:34"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row>
    <row r="585" spans="1:34"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row>
    <row r="586" spans="1:34"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row>
    <row r="587" spans="1:34"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row>
    <row r="588" spans="1:34"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row>
    <row r="589" spans="1:34"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row>
    <row r="590" spans="1:34"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row>
    <row r="591" spans="1:34"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row>
    <row r="592" spans="1:34"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row>
    <row r="593" spans="1:34"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row>
    <row r="594" spans="1:34"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row>
    <row r="595" spans="1:34"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row>
    <row r="596" spans="1:34"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row>
    <row r="597" spans="1:34"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row>
    <row r="598" spans="1:34"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row>
    <row r="599" spans="1:34"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row>
    <row r="600" spans="1:34"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row>
    <row r="601" spans="1:34"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row>
    <row r="602" spans="1:34"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row>
    <row r="603" spans="1:34"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row>
    <row r="604" spans="1:34"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row>
    <row r="605" spans="1:34"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row>
    <row r="606" spans="1:34"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row>
    <row r="607" spans="1:34"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row>
    <row r="608" spans="1:34"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row>
    <row r="609" spans="1:34"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row>
    <row r="610" spans="1:34"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row>
    <row r="611" spans="1:34"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row>
    <row r="612" spans="1:34"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row>
    <row r="613" spans="1:34"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row>
    <row r="614" spans="1:34"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row>
    <row r="615" spans="1:34"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row>
    <row r="616" spans="1:34"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row>
    <row r="617" spans="1:34"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row>
    <row r="618" spans="1:34"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row>
    <row r="619" spans="1:34"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row>
    <row r="620" spans="1:34"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row>
    <row r="621" spans="1:34"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row>
    <row r="622" spans="1:34"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row>
    <row r="623" spans="1:34"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row>
    <row r="624" spans="1:34"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row>
    <row r="625" spans="1:34"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row>
    <row r="626" spans="1:34"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row>
    <row r="627" spans="1:34"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row>
    <row r="628" spans="1:34"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row>
    <row r="629" spans="1:34"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row>
    <row r="630" spans="1:34"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row>
    <row r="631" spans="1:34"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row>
    <row r="632" spans="1:34"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row>
    <row r="633" spans="1:34"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row>
    <row r="634" spans="1:34"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row>
    <row r="635" spans="1:34"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row>
    <row r="636" spans="1:34"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row>
    <row r="637" spans="1:34"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row>
    <row r="638" spans="1:34"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row>
    <row r="639" spans="1:34"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row>
    <row r="640" spans="1:34"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row>
    <row r="641" spans="1:34"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row>
    <row r="642" spans="1:34"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row>
    <row r="643" spans="1:34"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row>
    <row r="644" spans="1:34"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row>
    <row r="645" spans="1:34"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row>
    <row r="646" spans="1:34"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row>
    <row r="647" spans="1:34"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row>
    <row r="648" spans="1:34"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row>
    <row r="649" spans="1:34"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row>
    <row r="650" spans="1:34"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row>
    <row r="651" spans="1:34"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row>
    <row r="652" spans="1:34"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row>
    <row r="653" spans="1:34"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row>
    <row r="654" spans="1:34"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row>
    <row r="655" spans="1:34"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row>
    <row r="656" spans="1:34"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row>
    <row r="657" spans="1:34"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row>
    <row r="658" spans="1:34"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row>
    <row r="659" spans="1:34"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row>
    <row r="660" spans="1:34"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row>
    <row r="661" spans="1:34"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row>
    <row r="662" spans="1:34"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row>
    <row r="663" spans="1:34"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row>
    <row r="664" spans="1:34"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row>
    <row r="665" spans="1:34"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row>
    <row r="666" spans="1:34"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row>
    <row r="667" spans="1:34"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row>
    <row r="668" spans="1:34"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row>
    <row r="669" spans="1:34"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row>
    <row r="670" spans="1:34"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row>
    <row r="671" spans="1:34"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row>
    <row r="672" spans="1:34"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row>
    <row r="673" spans="1:34"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row>
    <row r="674" spans="1:34"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row>
    <row r="675" spans="1:34"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row>
    <row r="676" spans="1:34"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row>
    <row r="677" spans="1:34"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row>
    <row r="678" spans="1:34"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row>
    <row r="679" spans="1:34"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row>
    <row r="680" spans="1:34"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row>
    <row r="681" spans="1:34"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row>
    <row r="682" spans="1:34"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row>
    <row r="683" spans="1:34"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row>
    <row r="684" spans="1:34"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row>
    <row r="685" spans="1:34"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row>
    <row r="686" spans="1:34"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row>
    <row r="687" spans="1:34"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row>
    <row r="688" spans="1:34"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row>
    <row r="689" spans="1:34"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row>
    <row r="690" spans="1:34"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row>
    <row r="691" spans="1:34"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row>
    <row r="692" spans="1:34"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row>
    <row r="693" spans="1:34"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row>
    <row r="694" spans="1:34"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row>
    <row r="695" spans="1:34"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row>
    <row r="696" spans="1:34"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row>
    <row r="697" spans="1:34"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row>
    <row r="698" spans="1:34"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row>
    <row r="699" spans="1:34"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row>
    <row r="700" spans="1:34"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row>
    <row r="701" spans="1:34"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row>
    <row r="702" spans="1:34"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row>
    <row r="703" spans="1:34"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row>
    <row r="704" spans="1:34"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row>
    <row r="705" spans="1:34"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row>
    <row r="706" spans="1:34"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row>
    <row r="707" spans="1:34"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row>
    <row r="708" spans="1:34"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row>
    <row r="709" spans="1:34"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row>
    <row r="710" spans="1:34"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row>
    <row r="711" spans="1:34"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row>
    <row r="712" spans="1:34"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row>
    <row r="713" spans="1:34"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row>
    <row r="714" spans="1:34"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row>
    <row r="715" spans="1:34"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row>
    <row r="716" spans="1:34"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row>
    <row r="717" spans="1:34"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row>
    <row r="718" spans="1:34"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row>
    <row r="719" spans="1:34"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row>
    <row r="720" spans="1:34"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row>
    <row r="721" spans="1:34"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row>
    <row r="722" spans="1:34"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row>
    <row r="723" spans="1:34"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row>
    <row r="724" spans="1:34"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row>
    <row r="725" spans="1:34"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row>
    <row r="726" spans="1:34"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row>
    <row r="727" spans="1:34"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row>
    <row r="728" spans="1:34"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row>
    <row r="729" spans="1:34"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row>
    <row r="730" spans="1:34"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row>
    <row r="731" spans="1:34"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row>
    <row r="732" spans="1:34"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row>
    <row r="733" spans="1:34"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row>
    <row r="734" spans="1:34"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row>
    <row r="735" spans="1:34"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row>
    <row r="736" spans="1:34"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row>
    <row r="737" spans="1:34"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row>
    <row r="738" spans="1:34"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row>
    <row r="739" spans="1:34"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row>
    <row r="740" spans="1:34"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row>
    <row r="741" spans="1:34"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row>
    <row r="742" spans="1:34"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row>
    <row r="743" spans="1:34"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row>
    <row r="744" spans="1:34"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row>
    <row r="745" spans="1:34"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row>
    <row r="746" spans="1:34"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row>
    <row r="747" spans="1:34"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row>
    <row r="748" spans="1:34"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row>
    <row r="749" spans="1:34"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row>
    <row r="750" spans="1:34"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row>
    <row r="751" spans="1:34"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row>
    <row r="752" spans="1:34"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row>
    <row r="753" spans="1:34"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row>
    <row r="754" spans="1:34"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row>
    <row r="755" spans="1:34"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row>
    <row r="756" spans="1:34"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row>
    <row r="757" spans="1:34"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row>
    <row r="758" spans="1:34"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row>
    <row r="759" spans="1:34"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row>
    <row r="760" spans="1:34"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row>
    <row r="761" spans="1:34"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row>
    <row r="762" spans="1:34"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row>
    <row r="763" spans="1:34"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row>
    <row r="764" spans="1:34"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row>
    <row r="765" spans="1:34"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row>
    <row r="766" spans="1:34"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row>
    <row r="767" spans="1:34"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row>
    <row r="768" spans="1:34"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row>
    <row r="769" spans="1:34"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row>
    <row r="770" spans="1:34"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row>
    <row r="771" spans="1:34"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row>
    <row r="772" spans="1:34"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row>
    <row r="773" spans="1:34"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row>
    <row r="774" spans="1:34"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row>
    <row r="775" spans="1:34"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row>
    <row r="776" spans="1:34"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row>
    <row r="777" spans="1:34"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row>
    <row r="778" spans="1:34"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row>
    <row r="779" spans="1:34"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row>
    <row r="780" spans="1:34"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row>
    <row r="781" spans="1:34"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row>
    <row r="782" spans="1:34"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row>
    <row r="783" spans="1:34"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row>
    <row r="784" spans="1:34"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row>
    <row r="785" spans="1:34"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row>
    <row r="786" spans="1:34"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row>
    <row r="787" spans="1:34"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row>
    <row r="788" spans="1:34"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row>
    <row r="789" spans="1:34"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row>
    <row r="790" spans="1:34"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row>
    <row r="791" spans="1:34"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row>
    <row r="792" spans="1:34"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row>
    <row r="793" spans="1:34"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row>
    <row r="794" spans="1:34"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row>
    <row r="795" spans="1:34"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row>
    <row r="796" spans="1:34"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row>
    <row r="797" spans="1:34"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row>
    <row r="798" spans="1:34"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row>
    <row r="799" spans="1:34"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row>
    <row r="800" spans="1:34"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row>
    <row r="801" spans="1:34"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row>
    <row r="802" spans="1:34"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row>
    <row r="803" spans="1:34"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row>
    <row r="804" spans="1:34"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row>
    <row r="805" spans="1:34"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row>
    <row r="806" spans="1:34"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row>
    <row r="807" spans="1:34"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row>
    <row r="808" spans="1:34"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row>
    <row r="809" spans="1:34"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row>
    <row r="810" spans="1:34"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row>
    <row r="811" spans="1:34"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row>
    <row r="812" spans="1:34"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row>
    <row r="813" spans="1:34"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row>
    <row r="814" spans="1:34"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row>
    <row r="815" spans="1:34"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row>
    <row r="816" spans="1:34"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row>
    <row r="817" spans="1:34"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row>
    <row r="818" spans="1:34"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row>
    <row r="819" spans="1:34"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row>
    <row r="820" spans="1:34"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row>
    <row r="821" spans="1:34"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row>
    <row r="822" spans="1:34"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row>
    <row r="823" spans="1:34"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row>
    <row r="824" spans="1:34"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row>
    <row r="825" spans="1:34"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row>
    <row r="826" spans="1:34"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row>
    <row r="827" spans="1:34"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row>
    <row r="828" spans="1:34"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row>
    <row r="829" spans="1:34"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row>
    <row r="830" spans="1:34"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row>
    <row r="831" spans="1:34"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row>
    <row r="832" spans="1:34"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row>
    <row r="833" spans="1:34"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row>
    <row r="834" spans="1:34"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row>
    <row r="835" spans="1:34"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row>
    <row r="836" spans="1:34"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row>
    <row r="837" spans="1:34"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row>
    <row r="838" spans="1:34"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row>
    <row r="839" spans="1:34"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row>
    <row r="840" spans="1:34"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row>
    <row r="841" spans="1:34"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row>
    <row r="842" spans="1:34"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row>
    <row r="843" spans="1:34"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row>
    <row r="844" spans="1:34"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row>
    <row r="845" spans="1:34"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row>
    <row r="846" spans="1:34"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row>
    <row r="847" spans="1:34"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row>
    <row r="848" spans="1:34"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row>
    <row r="849" spans="1:34"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row>
    <row r="850" spans="1:34"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row>
    <row r="851" spans="1:34"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row>
    <row r="852" spans="1:34"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row>
    <row r="853" spans="1:34"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row>
    <row r="854" spans="1:34"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row>
    <row r="855" spans="1:34"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row>
    <row r="856" spans="1:34"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row>
    <row r="857" spans="1:34"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row>
    <row r="858" spans="1:34"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row>
    <row r="859" spans="1:34"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row>
    <row r="860" spans="1:34"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row>
    <row r="861" spans="1:34"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row>
    <row r="862" spans="1:34"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row>
    <row r="863" spans="1:34"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row>
    <row r="864" spans="1:34"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row>
    <row r="865" spans="1:34"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row>
    <row r="866" spans="1:34"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row>
    <row r="867" spans="1:34"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row>
    <row r="868" spans="1:34"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row>
    <row r="869" spans="1:34"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row>
    <row r="870" spans="1:34"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row>
    <row r="871" spans="1:34"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row>
    <row r="872" spans="1:34"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row>
    <row r="873" spans="1:34"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row>
    <row r="874" spans="1:34"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row>
    <row r="875" spans="1:34"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row>
    <row r="876" spans="1:34"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row>
    <row r="877" spans="1:34"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row>
    <row r="878" spans="1:34"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row>
    <row r="879" spans="1:34"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row>
    <row r="880" spans="1:34"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row>
    <row r="881" spans="1:34"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row>
    <row r="882" spans="1:34"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row>
    <row r="883" spans="1:34"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row>
    <row r="884" spans="1:34"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row>
    <row r="885" spans="1:34"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row>
    <row r="886" spans="1:34"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row>
    <row r="887" spans="1:34"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row>
    <row r="888" spans="1:34"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row>
    <row r="889" spans="1:34"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row>
    <row r="890" spans="1:34"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row>
    <row r="891" spans="1:34"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row>
    <row r="892" spans="1:34"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row>
    <row r="893" spans="1:34"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row>
    <row r="894" spans="1:34"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row>
    <row r="895" spans="1:34"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row>
    <row r="896" spans="1:34"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row>
    <row r="897" spans="1:34"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row>
    <row r="898" spans="1:34"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row>
    <row r="899" spans="1:34"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row>
    <row r="900" spans="1:34"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row>
    <row r="901" spans="1:34"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row>
    <row r="902" spans="1:34"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row>
    <row r="903" spans="1:34"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row>
    <row r="904" spans="1:34"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row>
    <row r="905" spans="1:34"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row>
    <row r="906" spans="1:34"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row>
    <row r="907" spans="1:34"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row>
    <row r="908" spans="1:34"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row>
    <row r="909" spans="1:34"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row>
    <row r="910" spans="1:34"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row>
    <row r="911" spans="1:34"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row>
    <row r="912" spans="1:34"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row>
    <row r="913" spans="1:34"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row>
    <row r="914" spans="1:34"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row>
    <row r="915" spans="1:34"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row>
    <row r="916" spans="1:34"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row>
    <row r="917" spans="1:34"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row>
    <row r="918" spans="1:34"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row>
    <row r="919" spans="1:34"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row>
    <row r="920" spans="1:34"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row>
    <row r="921" spans="1:34"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row>
    <row r="922" spans="1:34"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row>
    <row r="923" spans="1:34"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row>
    <row r="924" spans="1:34"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row>
    <row r="925" spans="1:34"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row>
    <row r="926" spans="1:34"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row>
    <row r="927" spans="1:34"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row>
    <row r="928" spans="1:34"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row>
    <row r="929" spans="1:34"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row>
    <row r="930" spans="1:34"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row>
    <row r="931" spans="1:34"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row>
    <row r="932" spans="1:34"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row>
    <row r="933" spans="1:34"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row>
    <row r="934" spans="1:34"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row>
    <row r="935" spans="1:34"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row>
    <row r="936" spans="1:34"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row>
    <row r="937" spans="1:34"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row>
    <row r="938" spans="1:34"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row>
    <row r="939" spans="1:34"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row>
    <row r="940" spans="1:34"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row>
    <row r="941" spans="1:34"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row>
    <row r="942" spans="1:34"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row>
    <row r="943" spans="1:34"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row>
    <row r="944" spans="1:34"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row>
    <row r="945" spans="1:34"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row>
    <row r="946" spans="1:34"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row>
    <row r="947" spans="1:34"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row>
    <row r="948" spans="1:34"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row>
    <row r="949" spans="1:34"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row>
    <row r="950" spans="1:34"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row>
    <row r="951" spans="1:34"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row>
    <row r="952" spans="1:34"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row>
    <row r="953" spans="1:34"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row>
    <row r="954" spans="1:34"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row>
    <row r="955" spans="1:34"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row>
    <row r="956" spans="1:34"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row>
    <row r="957" spans="1:34"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row>
    <row r="958" spans="1:34"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row>
    <row r="959" spans="1:34"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row>
    <row r="960" spans="1:34"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row>
    <row r="961" spans="1:34"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row>
    <row r="962" spans="1:34"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row>
    <row r="963" spans="1:34"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row>
    <row r="964" spans="1:34"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row>
    <row r="965" spans="1:34"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row>
    <row r="966" spans="1:34"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row>
    <row r="967" spans="1:34"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row>
    <row r="968" spans="1:34"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row>
    <row r="969" spans="1:34"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row>
    <row r="970" spans="1:34"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row>
    <row r="971" spans="1:34"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row>
    <row r="972" spans="1:34"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row>
    <row r="973" spans="1:34"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row>
    <row r="974" spans="1:34"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row>
    <row r="975" spans="1:34"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row>
    <row r="976" spans="1:34"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row>
    <row r="977" spans="1:34"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row>
    <row r="978" spans="1:34"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row>
    <row r="979" spans="1:34"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row>
    <row r="980" spans="1:34"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row>
    <row r="981" spans="1:34"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row>
    <row r="982" spans="1:34"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row>
    <row r="983" spans="1:34"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row>
    <row r="984" spans="1:34"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row>
    <row r="985" spans="1:34"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row>
    <row r="986" spans="1:34"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row>
    <row r="987" spans="1:34"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row>
    <row r="988" spans="1:34"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row>
    <row r="989" spans="1:34"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row>
    <row r="990" spans="1:34"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row>
    <row r="991" spans="1:34"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row>
    <row r="992" spans="1:34"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row>
    <row r="993" spans="1:34"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row>
    <row r="994" spans="1:34"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row>
    <row r="995" spans="1:34"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row>
    <row r="996" spans="1:34"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row>
    <row r="997" spans="1:34"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row>
    <row r="998" spans="1:34"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row>
    <row r="999" spans="1:34"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row>
    <row r="1000" spans="1:34"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row r="1001" spans="1:34" ht="15.75" customHeight="1" x14ac:dyDescent="0.25">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row>
    <row r="1002" spans="1:34" ht="15.75" customHeight="1" x14ac:dyDescent="0.25">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row>
    <row r="1003" spans="1:34" ht="15.75" customHeight="1" x14ac:dyDescent="0.25">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row>
    <row r="1004" spans="1:34" ht="15.75" customHeight="1" x14ac:dyDescent="0.25">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row>
    <row r="1005" spans="1:34" ht="15.75" customHeight="1" x14ac:dyDescent="0.25">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row>
  </sheetData>
  <sheetProtection selectLockedCells="1"/>
  <mergeCells count="48">
    <mergeCell ref="M2:N2"/>
    <mergeCell ref="D2:K2"/>
    <mergeCell ref="D3:K3"/>
    <mergeCell ref="C8:D47"/>
    <mergeCell ref="J46:K46"/>
    <mergeCell ref="J36:K36"/>
    <mergeCell ref="J37:K37"/>
    <mergeCell ref="J38:K38"/>
    <mergeCell ref="J39:K39"/>
    <mergeCell ref="J40:K40"/>
    <mergeCell ref="J17:K17"/>
    <mergeCell ref="J18:K18"/>
    <mergeCell ref="J19:K19"/>
    <mergeCell ref="J20:K20"/>
    <mergeCell ref="J35:K35"/>
    <mergeCell ref="J28:K28"/>
    <mergeCell ref="B1:C1"/>
    <mergeCell ref="A2:C2"/>
    <mergeCell ref="A3:C3"/>
    <mergeCell ref="J47:K47"/>
    <mergeCell ref="J21:K21"/>
    <mergeCell ref="J22:K22"/>
    <mergeCell ref="J23:K23"/>
    <mergeCell ref="J24:K24"/>
    <mergeCell ref="J25:K25"/>
    <mergeCell ref="J26:K26"/>
    <mergeCell ref="J27:K27"/>
    <mergeCell ref="J41:K41"/>
    <mergeCell ref="J42:K42"/>
    <mergeCell ref="J43:K43"/>
    <mergeCell ref="J44:K44"/>
    <mergeCell ref="J45:K45"/>
    <mergeCell ref="J34:K34"/>
    <mergeCell ref="J12:K12"/>
    <mergeCell ref="J13:K13"/>
    <mergeCell ref="J14:K14"/>
    <mergeCell ref="J15:K15"/>
    <mergeCell ref="J16:K16"/>
    <mergeCell ref="J29:K29"/>
    <mergeCell ref="J30:K30"/>
    <mergeCell ref="J31:K31"/>
    <mergeCell ref="J32:K32"/>
    <mergeCell ref="J33:K33"/>
    <mergeCell ref="J7:K7"/>
    <mergeCell ref="J8:K8"/>
    <mergeCell ref="J9:K9"/>
    <mergeCell ref="J10:K10"/>
    <mergeCell ref="J11:K11"/>
  </mergeCells>
  <conditionalFormatting sqref="B1">
    <cfRule type="cellIs" dxfId="103" priority="1" operator="equal">
      <formula>"Terminé"</formula>
    </cfRule>
    <cfRule type="cellIs" dxfId="102" priority="2" operator="equal">
      <formula>"En rédaction"</formula>
    </cfRule>
  </conditionalFormatting>
  <conditionalFormatting sqref="D2:E3 M2:M3">
    <cfRule type="expression" dxfId="101" priority="3">
      <formula>$B$1="Terminé"</formula>
    </cfRule>
  </conditionalFormatting>
  <dataValidations count="2">
    <dataValidation type="list" allowBlank="1" sqref="B1" xr:uid="{00000000-0002-0000-1D00-000000000000}">
      <formula1>"Terminé,En rédaction"</formula1>
    </dataValidation>
    <dataValidation type="list" allowBlank="1" showErrorMessage="1" sqref="H8:H47" xr:uid="{00000000-0002-0000-1D00-000001000000}">
      <formula1>listeTypologie</formula1>
    </dataValidation>
  </dataValidations>
  <pageMargins left="0.31496062992125984" right="0.31496062992125984" top="0.39370078740157483" bottom="0.11811023622047245" header="0" footer="0"/>
  <pageSetup scale="56" fitToHeight="0" pageOrder="overThenDown" orientation="portrait" cellComments="atEnd"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2">
    <tabColor rgb="FFC05100"/>
    <outlinePr summaryBelow="0" summaryRight="0"/>
    <pageSetUpPr fitToPage="1"/>
  </sheetPr>
  <dimension ref="A1:Z1000"/>
  <sheetViews>
    <sheetView showGridLines="0" workbookViewId="0">
      <pane ySplit="7" topLeftCell="A8" activePane="bottomLeft" state="frozen"/>
      <selection pane="bottomLeft" activeCell="F6" sqref="D6:I6"/>
    </sheetView>
  </sheetViews>
  <sheetFormatPr baseColWidth="10" defaultColWidth="12.54296875" defaultRowHeight="15" customHeight="1" x14ac:dyDescent="0.25"/>
  <cols>
    <col min="1" max="1" width="2.1796875" customWidth="1"/>
    <col min="2" max="2" width="4" customWidth="1"/>
    <col min="3" max="3" width="16.26953125" customWidth="1"/>
    <col min="4" max="4" width="3.26953125" customWidth="1"/>
    <col min="5" max="5" width="9.54296875" customWidth="1"/>
    <col min="6" max="6" width="16.81640625" customWidth="1"/>
    <col min="7" max="11" width="17.26953125" customWidth="1"/>
    <col min="12" max="12" width="12.7265625" customWidth="1"/>
    <col min="13" max="13" width="12.453125" customWidth="1"/>
    <col min="14" max="14" width="15.26953125" customWidth="1"/>
    <col min="15" max="15" width="16" customWidth="1"/>
    <col min="16" max="17" width="12.453125" customWidth="1"/>
    <col min="18" max="18" width="16" customWidth="1"/>
    <col min="19" max="19" width="10.54296875" customWidth="1"/>
    <col min="20" max="20" width="7.453125" customWidth="1"/>
    <col min="21" max="21" width="2" customWidth="1"/>
  </cols>
  <sheetData>
    <row r="1" spans="1:26" ht="18" customHeight="1" x14ac:dyDescent="0.25">
      <c r="A1" s="486"/>
      <c r="B1" s="2143" t="s">
        <v>378</v>
      </c>
      <c r="C1" s="2144"/>
      <c r="D1" s="126"/>
      <c r="E1" s="126"/>
      <c r="F1" s="126"/>
      <c r="G1" s="126"/>
      <c r="H1" s="126"/>
      <c r="I1" s="126"/>
      <c r="J1" s="126"/>
      <c r="K1" s="126"/>
      <c r="L1" s="126"/>
      <c r="M1" s="126"/>
      <c r="N1" s="126"/>
      <c r="O1" s="126"/>
      <c r="P1" s="126"/>
      <c r="Q1" s="126"/>
      <c r="R1" s="126"/>
      <c r="S1" s="126"/>
      <c r="T1" s="126"/>
      <c r="U1" s="126"/>
      <c r="V1" s="3"/>
      <c r="W1" s="3"/>
      <c r="X1" s="3"/>
      <c r="Y1" s="3"/>
      <c r="Z1" s="3"/>
    </row>
    <row r="2" spans="1:26" ht="22.5" customHeight="1" x14ac:dyDescent="0.3">
      <c r="A2" s="2073" t="s">
        <v>1415</v>
      </c>
      <c r="B2" s="1628"/>
      <c r="C2" s="1629"/>
      <c r="D2" s="1924" t="str">
        <f>IF(NomOrg="","",NomOrg)</f>
        <v/>
      </c>
      <c r="E2" s="1628"/>
      <c r="F2" s="1628"/>
      <c r="G2" s="1628"/>
      <c r="H2" s="1628"/>
      <c r="I2" s="1628"/>
      <c r="J2" s="1628"/>
      <c r="K2" s="1628"/>
      <c r="L2" s="1628"/>
      <c r="M2" s="1628"/>
      <c r="N2" s="1628"/>
      <c r="O2" s="1629"/>
      <c r="P2" s="533" t="s">
        <v>1416</v>
      </c>
      <c r="Q2" s="2023" t="str">
        <f>IF(DateFinAF="","",DateFinAF)</f>
        <v/>
      </c>
      <c r="R2" s="1684"/>
      <c r="S2" s="1128"/>
      <c r="T2" s="1128"/>
      <c r="U2" s="36"/>
      <c r="V2" s="3"/>
      <c r="W2" s="3"/>
      <c r="X2" s="3"/>
      <c r="Y2" s="3"/>
      <c r="Z2" s="3"/>
    </row>
    <row r="3" spans="1:26" ht="22.5" customHeight="1" x14ac:dyDescent="0.25">
      <c r="A3" s="2073" t="s">
        <v>1417</v>
      </c>
      <c r="B3" s="1628"/>
      <c r="C3" s="1629"/>
      <c r="D3" s="1924" t="str">
        <f>IF(NomProjet="","",NomProjet)</f>
        <v/>
      </c>
      <c r="E3" s="1628"/>
      <c r="F3" s="1628"/>
      <c r="G3" s="1628"/>
      <c r="H3" s="1628"/>
      <c r="I3" s="1628"/>
      <c r="J3" s="1628"/>
      <c r="K3" s="1628"/>
      <c r="L3" s="1628"/>
      <c r="M3" s="1628"/>
      <c r="N3" s="1628"/>
      <c r="O3" s="2145" t="s">
        <v>951</v>
      </c>
      <c r="P3" s="1629"/>
      <c r="Q3" s="2019" t="str">
        <f>IF(NoProjet="","",NoProjet)</f>
        <v/>
      </c>
      <c r="R3" s="1683"/>
      <c r="S3" s="487" t="str">
        <f>VersionDoc</f>
        <v>V260301</v>
      </c>
      <c r="T3" s="3"/>
      <c r="U3" s="36"/>
      <c r="V3" s="3"/>
      <c r="W3" s="3"/>
      <c r="X3" s="3"/>
      <c r="Y3" s="3"/>
      <c r="Z3" s="3"/>
    </row>
    <row r="4" spans="1:26" ht="13.5" customHeight="1" x14ac:dyDescent="0.4">
      <c r="A4" s="1128"/>
      <c r="B4" s="1128"/>
      <c r="C4" s="293"/>
      <c r="D4" s="1128"/>
      <c r="E4" s="1128"/>
      <c r="F4" s="1128"/>
      <c r="G4" s="1128"/>
      <c r="H4" s="1128"/>
      <c r="I4" s="1128"/>
      <c r="J4" s="1128"/>
      <c r="K4" s="1128"/>
      <c r="L4" s="1128"/>
      <c r="M4" s="1128"/>
      <c r="N4" s="1128"/>
      <c r="O4" s="1128"/>
      <c r="P4" s="1128"/>
      <c r="Q4" s="1128"/>
      <c r="R4" s="1128"/>
      <c r="S4" s="1128"/>
      <c r="T4" s="1128"/>
      <c r="U4" s="1128"/>
      <c r="V4" s="3"/>
      <c r="W4" s="3"/>
      <c r="X4" s="3"/>
      <c r="Y4" s="3"/>
      <c r="Z4" s="3"/>
    </row>
    <row r="5" spans="1:26" ht="21" customHeight="1" x14ac:dyDescent="0.25">
      <c r="A5" s="488"/>
      <c r="B5" s="488"/>
      <c r="C5" s="489" t="s">
        <v>1526</v>
      </c>
      <c r="D5" s="490"/>
      <c r="E5" s="490"/>
      <c r="F5" s="93" t="s">
        <v>1527</v>
      </c>
      <c r="G5" s="490"/>
      <c r="H5" s="93"/>
      <c r="I5" s="491"/>
      <c r="J5" s="491"/>
      <c r="K5" s="491"/>
      <c r="L5" s="491"/>
      <c r="M5" s="491"/>
      <c r="N5" s="491"/>
      <c r="O5" s="491"/>
      <c r="P5" s="491"/>
      <c r="Q5" s="491"/>
      <c r="R5" s="491"/>
      <c r="S5" s="491"/>
      <c r="T5" s="491"/>
      <c r="U5" s="491"/>
      <c r="V5" s="490"/>
      <c r="W5" s="490"/>
      <c r="X5" s="490"/>
      <c r="Y5" s="490"/>
      <c r="Z5" s="490"/>
    </row>
    <row r="6" spans="1:26" ht="10.5" customHeight="1" x14ac:dyDescent="0.3">
      <c r="A6" s="1128"/>
      <c r="B6" s="1128"/>
      <c r="C6" s="1128"/>
      <c r="D6" s="2013"/>
      <c r="E6" s="1628"/>
      <c r="F6" s="1628"/>
      <c r="G6" s="1628"/>
      <c r="H6" s="1628"/>
      <c r="I6" s="1629"/>
      <c r="J6" s="924"/>
      <c r="K6" s="924"/>
      <c r="L6" s="924"/>
      <c r="M6" s="924"/>
      <c r="N6" s="1128"/>
      <c r="O6" s="1128"/>
      <c r="P6" s="1128"/>
      <c r="Q6" s="1128"/>
      <c r="R6" s="1128"/>
      <c r="S6" s="1128"/>
      <c r="T6" s="1128"/>
      <c r="U6" s="1128"/>
      <c r="V6" s="3"/>
      <c r="W6" s="3"/>
      <c r="X6" s="3"/>
      <c r="Y6" s="3"/>
      <c r="Z6" s="3"/>
    </row>
    <row r="7" spans="1:26" ht="57" customHeight="1" x14ac:dyDescent="0.3">
      <c r="A7" s="1319"/>
      <c r="B7" s="1497"/>
      <c r="C7" s="534" t="s">
        <v>1528</v>
      </c>
      <c r="D7" s="2077" t="s">
        <v>1521</v>
      </c>
      <c r="E7" s="1869"/>
      <c r="F7" s="535" t="s">
        <v>1529</v>
      </c>
      <c r="G7" s="535" t="s">
        <v>1530</v>
      </c>
      <c r="H7" s="535" t="s">
        <v>1531</v>
      </c>
      <c r="I7" s="535" t="s">
        <v>1532</v>
      </c>
      <c r="J7" s="535" t="s">
        <v>1533</v>
      </c>
      <c r="K7" s="535" t="s">
        <v>1534</v>
      </c>
      <c r="L7" s="535" t="s">
        <v>1535</v>
      </c>
      <c r="M7" s="535" t="s">
        <v>1536</v>
      </c>
      <c r="N7" s="535" t="s">
        <v>1537</v>
      </c>
      <c r="O7" s="535" t="s">
        <v>1538</v>
      </c>
      <c r="P7" s="2016" t="s">
        <v>1539</v>
      </c>
      <c r="Q7" s="1813"/>
      <c r="R7" s="1813"/>
      <c r="S7" s="1813"/>
      <c r="T7" s="1727"/>
      <c r="U7" s="1319"/>
      <c r="V7" s="536"/>
      <c r="W7" s="536"/>
      <c r="X7" s="536"/>
      <c r="Y7" s="536"/>
      <c r="Z7" s="536"/>
    </row>
    <row r="8" spans="1:26" ht="28.5" customHeight="1" x14ac:dyDescent="0.25">
      <c r="A8" s="537"/>
      <c r="B8" s="538">
        <v>1</v>
      </c>
      <c r="C8" s="680"/>
      <c r="D8" s="2141"/>
      <c r="E8" s="2142"/>
      <c r="F8" s="539"/>
      <c r="G8" s="539"/>
      <c r="H8" s="540"/>
      <c r="I8" s="540"/>
      <c r="J8" s="540"/>
      <c r="K8" s="1498">
        <f t="shared" ref="K8:K37" si="0">SUM(I8:J8)</f>
        <v>0</v>
      </c>
      <c r="L8" s="541"/>
      <c r="M8" s="542"/>
      <c r="N8" s="543"/>
      <c r="O8" s="542"/>
      <c r="P8" s="2146"/>
      <c r="Q8" s="2147"/>
      <c r="R8" s="2147"/>
      <c r="S8" s="2147"/>
      <c r="T8" s="2142"/>
      <c r="U8" s="1142"/>
      <c r="V8" s="3"/>
      <c r="W8" s="3"/>
      <c r="X8" s="3"/>
      <c r="Y8" s="3"/>
      <c r="Z8" s="3"/>
    </row>
    <row r="9" spans="1:26" ht="28.5" customHeight="1" x14ac:dyDescent="0.25">
      <c r="A9" s="537"/>
      <c r="B9" s="538">
        <v>2</v>
      </c>
      <c r="C9" s="680"/>
      <c r="D9" s="2141"/>
      <c r="E9" s="2142"/>
      <c r="F9" s="539"/>
      <c r="G9" s="539"/>
      <c r="H9" s="540"/>
      <c r="I9" s="540"/>
      <c r="J9" s="540"/>
      <c r="K9" s="1498">
        <f t="shared" si="0"/>
        <v>0</v>
      </c>
      <c r="L9" s="541"/>
      <c r="M9" s="542"/>
      <c r="N9" s="543"/>
      <c r="O9" s="542"/>
      <c r="P9" s="2146"/>
      <c r="Q9" s="2147"/>
      <c r="R9" s="2147"/>
      <c r="S9" s="2147"/>
      <c r="T9" s="2142"/>
      <c r="U9" s="1142"/>
      <c r="V9" s="3"/>
      <c r="W9" s="3"/>
      <c r="X9" s="3"/>
      <c r="Y9" s="3"/>
      <c r="Z9" s="3"/>
    </row>
    <row r="10" spans="1:26" ht="28.5" customHeight="1" x14ac:dyDescent="0.25">
      <c r="A10" s="537"/>
      <c r="B10" s="538">
        <v>3</v>
      </c>
      <c r="C10" s="680"/>
      <c r="D10" s="2141"/>
      <c r="E10" s="2142"/>
      <c r="F10" s="539"/>
      <c r="G10" s="539"/>
      <c r="H10" s="540"/>
      <c r="I10" s="540"/>
      <c r="J10" s="540"/>
      <c r="K10" s="1498">
        <f t="shared" si="0"/>
        <v>0</v>
      </c>
      <c r="L10" s="541"/>
      <c r="M10" s="542"/>
      <c r="N10" s="543"/>
      <c r="O10" s="542"/>
      <c r="P10" s="2146"/>
      <c r="Q10" s="2147"/>
      <c r="R10" s="2147"/>
      <c r="S10" s="2147"/>
      <c r="T10" s="2142"/>
      <c r="U10" s="1142"/>
      <c r="V10" s="3"/>
      <c r="W10" s="3"/>
      <c r="X10" s="3"/>
      <c r="Y10" s="3"/>
      <c r="Z10" s="3"/>
    </row>
    <row r="11" spans="1:26" ht="28.5" customHeight="1" x14ac:dyDescent="0.25">
      <c r="A11" s="537"/>
      <c r="B11" s="538">
        <v>4</v>
      </c>
      <c r="C11" s="680"/>
      <c r="D11" s="2141"/>
      <c r="E11" s="2142"/>
      <c r="F11" s="539"/>
      <c r="G11" s="539"/>
      <c r="H11" s="540"/>
      <c r="I11" s="540"/>
      <c r="J11" s="540"/>
      <c r="K11" s="1498">
        <f t="shared" si="0"/>
        <v>0</v>
      </c>
      <c r="L11" s="541"/>
      <c r="M11" s="542"/>
      <c r="N11" s="543"/>
      <c r="O11" s="542"/>
      <c r="P11" s="2146"/>
      <c r="Q11" s="2147"/>
      <c r="R11" s="2147"/>
      <c r="S11" s="2147"/>
      <c r="T11" s="2142"/>
      <c r="U11" s="1142"/>
      <c r="V11" s="3"/>
      <c r="W11" s="3"/>
      <c r="X11" s="3"/>
      <c r="Y11" s="3"/>
      <c r="Z11" s="3"/>
    </row>
    <row r="12" spans="1:26" ht="28.5" customHeight="1" x14ac:dyDescent="0.25">
      <c r="A12" s="537"/>
      <c r="B12" s="538">
        <v>5</v>
      </c>
      <c r="C12" s="680"/>
      <c r="D12" s="2141"/>
      <c r="E12" s="2142"/>
      <c r="F12" s="539"/>
      <c r="G12" s="539"/>
      <c r="H12" s="540"/>
      <c r="I12" s="540"/>
      <c r="J12" s="540"/>
      <c r="K12" s="1498">
        <f t="shared" si="0"/>
        <v>0</v>
      </c>
      <c r="L12" s="541"/>
      <c r="M12" s="542"/>
      <c r="N12" s="543"/>
      <c r="O12" s="542"/>
      <c r="P12" s="2146"/>
      <c r="Q12" s="2147"/>
      <c r="R12" s="2147"/>
      <c r="S12" s="2147"/>
      <c r="T12" s="2142"/>
      <c r="U12" s="1142"/>
      <c r="V12" s="3"/>
      <c r="W12" s="3"/>
      <c r="X12" s="3"/>
      <c r="Y12" s="3"/>
      <c r="Z12" s="3"/>
    </row>
    <row r="13" spans="1:26" ht="28.5" customHeight="1" x14ac:dyDescent="0.25">
      <c r="A13" s="537"/>
      <c r="B13" s="538">
        <v>6</v>
      </c>
      <c r="C13" s="680"/>
      <c r="D13" s="2141"/>
      <c r="E13" s="2142"/>
      <c r="F13" s="539"/>
      <c r="G13" s="539"/>
      <c r="H13" s="540"/>
      <c r="I13" s="540"/>
      <c r="J13" s="540"/>
      <c r="K13" s="1498">
        <f t="shared" si="0"/>
        <v>0</v>
      </c>
      <c r="L13" s="541"/>
      <c r="M13" s="542"/>
      <c r="N13" s="543"/>
      <c r="O13" s="542"/>
      <c r="P13" s="2146"/>
      <c r="Q13" s="2147"/>
      <c r="R13" s="2147"/>
      <c r="S13" s="2147"/>
      <c r="T13" s="2142"/>
      <c r="U13" s="1142"/>
      <c r="V13" s="3"/>
      <c r="W13" s="3"/>
      <c r="X13" s="3"/>
      <c r="Y13" s="3"/>
      <c r="Z13" s="3"/>
    </row>
    <row r="14" spans="1:26" ht="28.5" customHeight="1" x14ac:dyDescent="0.25">
      <c r="A14" s="537"/>
      <c r="B14" s="538">
        <v>7</v>
      </c>
      <c r="C14" s="680"/>
      <c r="D14" s="2141"/>
      <c r="E14" s="2142"/>
      <c r="F14" s="539"/>
      <c r="G14" s="539"/>
      <c r="H14" s="540"/>
      <c r="I14" s="540"/>
      <c r="J14" s="540"/>
      <c r="K14" s="1498">
        <f t="shared" si="0"/>
        <v>0</v>
      </c>
      <c r="L14" s="541"/>
      <c r="M14" s="542"/>
      <c r="N14" s="543"/>
      <c r="O14" s="542"/>
      <c r="P14" s="2146"/>
      <c r="Q14" s="2147"/>
      <c r="R14" s="2147"/>
      <c r="S14" s="2147"/>
      <c r="T14" s="2142"/>
      <c r="U14" s="1142"/>
      <c r="V14" s="3"/>
      <c r="W14" s="3"/>
      <c r="X14" s="3"/>
      <c r="Y14" s="3"/>
      <c r="Z14" s="3"/>
    </row>
    <row r="15" spans="1:26" ht="28.5" customHeight="1" x14ac:dyDescent="0.25">
      <c r="A15" s="537"/>
      <c r="B15" s="538">
        <v>8</v>
      </c>
      <c r="C15" s="680"/>
      <c r="D15" s="2141"/>
      <c r="E15" s="2142"/>
      <c r="F15" s="539"/>
      <c r="G15" s="539"/>
      <c r="H15" s="540"/>
      <c r="I15" s="540"/>
      <c r="J15" s="540"/>
      <c r="K15" s="1498">
        <f t="shared" si="0"/>
        <v>0</v>
      </c>
      <c r="L15" s="541"/>
      <c r="M15" s="542"/>
      <c r="N15" s="543"/>
      <c r="O15" s="542"/>
      <c r="P15" s="2146"/>
      <c r="Q15" s="2147"/>
      <c r="R15" s="2147"/>
      <c r="S15" s="2147"/>
      <c r="T15" s="2142"/>
      <c r="U15" s="1142"/>
      <c r="V15" s="3"/>
      <c r="W15" s="3"/>
      <c r="X15" s="3"/>
      <c r="Y15" s="3"/>
      <c r="Z15" s="3"/>
    </row>
    <row r="16" spans="1:26" ht="28.5" customHeight="1" x14ac:dyDescent="0.25">
      <c r="A16" s="537"/>
      <c r="B16" s="538">
        <v>9</v>
      </c>
      <c r="C16" s="680"/>
      <c r="D16" s="2141"/>
      <c r="E16" s="2142"/>
      <c r="F16" s="539"/>
      <c r="G16" s="539"/>
      <c r="H16" s="540"/>
      <c r="I16" s="540"/>
      <c r="J16" s="540"/>
      <c r="K16" s="1498">
        <f t="shared" si="0"/>
        <v>0</v>
      </c>
      <c r="L16" s="541"/>
      <c r="M16" s="542"/>
      <c r="N16" s="543"/>
      <c r="O16" s="542"/>
      <c r="P16" s="2146"/>
      <c r="Q16" s="2147"/>
      <c r="R16" s="2147"/>
      <c r="S16" s="2147"/>
      <c r="T16" s="2142"/>
      <c r="U16" s="1142"/>
      <c r="V16" s="3"/>
      <c r="W16" s="3"/>
      <c r="X16" s="3"/>
      <c r="Y16" s="3"/>
      <c r="Z16" s="3"/>
    </row>
    <row r="17" spans="1:26" ht="28.5" customHeight="1" x14ac:dyDescent="0.25">
      <c r="A17" s="537"/>
      <c r="B17" s="538">
        <v>10</v>
      </c>
      <c r="C17" s="680"/>
      <c r="D17" s="2141"/>
      <c r="E17" s="2142"/>
      <c r="F17" s="539"/>
      <c r="G17" s="539"/>
      <c r="H17" s="540"/>
      <c r="I17" s="540"/>
      <c r="J17" s="540"/>
      <c r="K17" s="1498">
        <f t="shared" si="0"/>
        <v>0</v>
      </c>
      <c r="L17" s="544"/>
      <c r="M17" s="542"/>
      <c r="N17" s="543"/>
      <c r="O17" s="542"/>
      <c r="P17" s="2146"/>
      <c r="Q17" s="2147"/>
      <c r="R17" s="2147"/>
      <c r="S17" s="2147"/>
      <c r="T17" s="2142"/>
      <c r="U17" s="1142"/>
      <c r="V17" s="3"/>
      <c r="W17" s="3"/>
      <c r="X17" s="3"/>
      <c r="Y17" s="3"/>
      <c r="Z17" s="3"/>
    </row>
    <row r="18" spans="1:26" ht="28.5" customHeight="1" x14ac:dyDescent="0.25">
      <c r="A18" s="537"/>
      <c r="B18" s="538">
        <v>11</v>
      </c>
      <c r="C18" s="680"/>
      <c r="D18" s="2141"/>
      <c r="E18" s="2142"/>
      <c r="F18" s="539"/>
      <c r="G18" s="539"/>
      <c r="H18" s="540"/>
      <c r="I18" s="540"/>
      <c r="J18" s="540"/>
      <c r="K18" s="1498">
        <f t="shared" si="0"/>
        <v>0</v>
      </c>
      <c r="L18" s="544"/>
      <c r="M18" s="542"/>
      <c r="N18" s="543"/>
      <c r="O18" s="542"/>
      <c r="P18" s="2146"/>
      <c r="Q18" s="2147"/>
      <c r="R18" s="2147"/>
      <c r="S18" s="2147"/>
      <c r="T18" s="2142"/>
      <c r="U18" s="1142"/>
      <c r="V18" s="3"/>
      <c r="W18" s="3"/>
      <c r="X18" s="3"/>
      <c r="Y18" s="3"/>
      <c r="Z18" s="3"/>
    </row>
    <row r="19" spans="1:26" ht="28.5" customHeight="1" x14ac:dyDescent="0.25">
      <c r="A19" s="537"/>
      <c r="B19" s="538">
        <v>12</v>
      </c>
      <c r="C19" s="680"/>
      <c r="D19" s="2141"/>
      <c r="E19" s="2142"/>
      <c r="F19" s="539"/>
      <c r="G19" s="539"/>
      <c r="H19" s="540"/>
      <c r="I19" s="540"/>
      <c r="J19" s="540"/>
      <c r="K19" s="1498">
        <f t="shared" si="0"/>
        <v>0</v>
      </c>
      <c r="L19" s="544"/>
      <c r="M19" s="542"/>
      <c r="N19" s="543"/>
      <c r="O19" s="542"/>
      <c r="P19" s="2146"/>
      <c r="Q19" s="2147"/>
      <c r="R19" s="2147"/>
      <c r="S19" s="2147"/>
      <c r="T19" s="2142"/>
      <c r="U19" s="1142"/>
      <c r="V19" s="3"/>
      <c r="W19" s="3"/>
      <c r="X19" s="3"/>
      <c r="Y19" s="3"/>
      <c r="Z19" s="3"/>
    </row>
    <row r="20" spans="1:26" ht="28.5" customHeight="1" x14ac:dyDescent="0.25">
      <c r="A20" s="537"/>
      <c r="B20" s="538">
        <v>13</v>
      </c>
      <c r="C20" s="680"/>
      <c r="D20" s="2141"/>
      <c r="E20" s="2142"/>
      <c r="F20" s="539"/>
      <c r="G20" s="539"/>
      <c r="H20" s="540"/>
      <c r="I20" s="540"/>
      <c r="J20" s="540"/>
      <c r="K20" s="1498">
        <f t="shared" si="0"/>
        <v>0</v>
      </c>
      <c r="L20" s="544"/>
      <c r="M20" s="542"/>
      <c r="N20" s="543"/>
      <c r="O20" s="542"/>
      <c r="P20" s="2146"/>
      <c r="Q20" s="2147"/>
      <c r="R20" s="2147"/>
      <c r="S20" s="2147"/>
      <c r="T20" s="2142"/>
      <c r="U20" s="1142"/>
      <c r="V20" s="3"/>
      <c r="W20" s="3"/>
      <c r="X20" s="3"/>
      <c r="Y20" s="3"/>
      <c r="Z20" s="3"/>
    </row>
    <row r="21" spans="1:26" ht="28.5" customHeight="1" x14ac:dyDescent="0.25">
      <c r="A21" s="537"/>
      <c r="B21" s="538">
        <v>14</v>
      </c>
      <c r="C21" s="680"/>
      <c r="D21" s="2141"/>
      <c r="E21" s="2142"/>
      <c r="F21" s="539"/>
      <c r="G21" s="539"/>
      <c r="H21" s="540"/>
      <c r="I21" s="540"/>
      <c r="J21" s="540"/>
      <c r="K21" s="1498">
        <f t="shared" si="0"/>
        <v>0</v>
      </c>
      <c r="L21" s="544"/>
      <c r="M21" s="542"/>
      <c r="N21" s="543"/>
      <c r="O21" s="542"/>
      <c r="P21" s="2146"/>
      <c r="Q21" s="2147"/>
      <c r="R21" s="2147"/>
      <c r="S21" s="2147"/>
      <c r="T21" s="2142"/>
      <c r="U21" s="1142"/>
      <c r="V21" s="3"/>
      <c r="W21" s="3"/>
      <c r="X21" s="3"/>
      <c r="Y21" s="3"/>
      <c r="Z21" s="3"/>
    </row>
    <row r="22" spans="1:26" ht="28.5" customHeight="1" x14ac:dyDescent="0.25">
      <c r="A22" s="537"/>
      <c r="B22" s="538">
        <v>15</v>
      </c>
      <c r="C22" s="680"/>
      <c r="D22" s="2141"/>
      <c r="E22" s="2142"/>
      <c r="F22" s="539"/>
      <c r="G22" s="539"/>
      <c r="H22" s="540"/>
      <c r="I22" s="540"/>
      <c r="J22" s="540"/>
      <c r="K22" s="1498">
        <f t="shared" si="0"/>
        <v>0</v>
      </c>
      <c r="L22" s="544"/>
      <c r="M22" s="542"/>
      <c r="N22" s="543"/>
      <c r="O22" s="542"/>
      <c r="P22" s="2146"/>
      <c r="Q22" s="2147"/>
      <c r="R22" s="2147"/>
      <c r="S22" s="2147"/>
      <c r="T22" s="2142"/>
      <c r="U22" s="1142"/>
      <c r="V22" s="3"/>
      <c r="W22" s="3"/>
      <c r="X22" s="3"/>
      <c r="Y22" s="3"/>
      <c r="Z22" s="3"/>
    </row>
    <row r="23" spans="1:26" ht="28.5" customHeight="1" x14ac:dyDescent="0.25">
      <c r="A23" s="537"/>
      <c r="B23" s="538">
        <v>16</v>
      </c>
      <c r="C23" s="680"/>
      <c r="D23" s="2141"/>
      <c r="E23" s="2142"/>
      <c r="F23" s="539"/>
      <c r="G23" s="539"/>
      <c r="H23" s="540"/>
      <c r="I23" s="540"/>
      <c r="J23" s="540"/>
      <c r="K23" s="1498">
        <f t="shared" si="0"/>
        <v>0</v>
      </c>
      <c r="L23" s="544"/>
      <c r="M23" s="542"/>
      <c r="N23" s="543"/>
      <c r="O23" s="542"/>
      <c r="P23" s="2146"/>
      <c r="Q23" s="2147"/>
      <c r="R23" s="2147"/>
      <c r="S23" s="2147"/>
      <c r="T23" s="2142"/>
      <c r="U23" s="1142"/>
      <c r="V23" s="3"/>
      <c r="W23" s="3"/>
      <c r="X23" s="3"/>
      <c r="Y23" s="3"/>
      <c r="Z23" s="3"/>
    </row>
    <row r="24" spans="1:26" ht="28.5" customHeight="1" x14ac:dyDescent="0.25">
      <c r="A24" s="537"/>
      <c r="B24" s="538">
        <v>17</v>
      </c>
      <c r="C24" s="680"/>
      <c r="D24" s="2141"/>
      <c r="E24" s="2142"/>
      <c r="F24" s="539"/>
      <c r="G24" s="539"/>
      <c r="H24" s="540"/>
      <c r="I24" s="540"/>
      <c r="J24" s="540"/>
      <c r="K24" s="1498">
        <f t="shared" si="0"/>
        <v>0</v>
      </c>
      <c r="L24" s="544"/>
      <c r="M24" s="542"/>
      <c r="N24" s="543"/>
      <c r="O24" s="542"/>
      <c r="P24" s="2146"/>
      <c r="Q24" s="2147"/>
      <c r="R24" s="2147"/>
      <c r="S24" s="2147"/>
      <c r="T24" s="2142"/>
      <c r="U24" s="1142"/>
      <c r="V24" s="3"/>
      <c r="W24" s="3"/>
      <c r="X24" s="3"/>
      <c r="Y24" s="3"/>
      <c r="Z24" s="3"/>
    </row>
    <row r="25" spans="1:26" ht="28.5" customHeight="1" x14ac:dyDescent="0.25">
      <c r="A25" s="537"/>
      <c r="B25" s="538">
        <v>18</v>
      </c>
      <c r="C25" s="680"/>
      <c r="D25" s="2141"/>
      <c r="E25" s="2142"/>
      <c r="F25" s="539"/>
      <c r="G25" s="539"/>
      <c r="H25" s="540"/>
      <c r="I25" s="540"/>
      <c r="J25" s="540"/>
      <c r="K25" s="1498">
        <f t="shared" si="0"/>
        <v>0</v>
      </c>
      <c r="L25" s="544"/>
      <c r="M25" s="542"/>
      <c r="N25" s="543"/>
      <c r="O25" s="542"/>
      <c r="P25" s="2146"/>
      <c r="Q25" s="2147"/>
      <c r="R25" s="2147"/>
      <c r="S25" s="2147"/>
      <c r="T25" s="2142"/>
      <c r="U25" s="1142"/>
      <c r="V25" s="3"/>
      <c r="W25" s="3"/>
      <c r="X25" s="3"/>
      <c r="Y25" s="3"/>
      <c r="Z25" s="3"/>
    </row>
    <row r="26" spans="1:26" ht="28.5" customHeight="1" x14ac:dyDescent="0.25">
      <c r="A26" s="537"/>
      <c r="B26" s="538">
        <v>19</v>
      </c>
      <c r="C26" s="680"/>
      <c r="D26" s="2141"/>
      <c r="E26" s="2142"/>
      <c r="F26" s="539"/>
      <c r="G26" s="539"/>
      <c r="H26" s="540"/>
      <c r="I26" s="540"/>
      <c r="J26" s="540"/>
      <c r="K26" s="1498">
        <f t="shared" si="0"/>
        <v>0</v>
      </c>
      <c r="L26" s="544"/>
      <c r="M26" s="542"/>
      <c r="N26" s="543"/>
      <c r="O26" s="542"/>
      <c r="P26" s="2146"/>
      <c r="Q26" s="2147"/>
      <c r="R26" s="2147"/>
      <c r="S26" s="2147"/>
      <c r="T26" s="2142"/>
      <c r="U26" s="1142"/>
      <c r="V26" s="3"/>
      <c r="W26" s="3"/>
      <c r="X26" s="3"/>
      <c r="Y26" s="3"/>
      <c r="Z26" s="3"/>
    </row>
    <row r="27" spans="1:26" ht="28.5" customHeight="1" x14ac:dyDescent="0.25">
      <c r="A27" s="537"/>
      <c r="B27" s="538">
        <v>20</v>
      </c>
      <c r="C27" s="680"/>
      <c r="D27" s="2141"/>
      <c r="E27" s="2142"/>
      <c r="F27" s="539"/>
      <c r="G27" s="539"/>
      <c r="H27" s="540"/>
      <c r="I27" s="540"/>
      <c r="J27" s="540"/>
      <c r="K27" s="1498">
        <f t="shared" si="0"/>
        <v>0</v>
      </c>
      <c r="L27" s="544"/>
      <c r="M27" s="542"/>
      <c r="N27" s="543"/>
      <c r="O27" s="542"/>
      <c r="P27" s="2146"/>
      <c r="Q27" s="2147"/>
      <c r="R27" s="2147"/>
      <c r="S27" s="2147"/>
      <c r="T27" s="2142"/>
      <c r="U27" s="1142"/>
      <c r="V27" s="3"/>
      <c r="W27" s="3"/>
      <c r="X27" s="3"/>
      <c r="Y27" s="3"/>
      <c r="Z27" s="3"/>
    </row>
    <row r="28" spans="1:26" ht="28.5" customHeight="1" x14ac:dyDescent="0.25">
      <c r="A28" s="537"/>
      <c r="B28" s="538">
        <v>21</v>
      </c>
      <c r="C28" s="680"/>
      <c r="D28" s="2141"/>
      <c r="E28" s="2142"/>
      <c r="F28" s="539"/>
      <c r="G28" s="539"/>
      <c r="H28" s="540"/>
      <c r="I28" s="540"/>
      <c r="J28" s="540"/>
      <c r="K28" s="1498">
        <f t="shared" si="0"/>
        <v>0</v>
      </c>
      <c r="L28" s="544"/>
      <c r="M28" s="542"/>
      <c r="N28" s="543"/>
      <c r="O28" s="542"/>
      <c r="P28" s="2146"/>
      <c r="Q28" s="2147"/>
      <c r="R28" s="2147"/>
      <c r="S28" s="2147"/>
      <c r="T28" s="2142"/>
      <c r="U28" s="1142"/>
      <c r="V28" s="3"/>
      <c r="W28" s="3"/>
      <c r="X28" s="3"/>
      <c r="Y28" s="3"/>
      <c r="Z28" s="3"/>
    </row>
    <row r="29" spans="1:26" ht="28.5" customHeight="1" x14ac:dyDescent="0.25">
      <c r="A29" s="537"/>
      <c r="B29" s="538">
        <v>22</v>
      </c>
      <c r="C29" s="680"/>
      <c r="D29" s="2141"/>
      <c r="E29" s="2142"/>
      <c r="F29" s="539"/>
      <c r="G29" s="539"/>
      <c r="H29" s="540"/>
      <c r="I29" s="540"/>
      <c r="J29" s="540"/>
      <c r="K29" s="1498">
        <f t="shared" si="0"/>
        <v>0</v>
      </c>
      <c r="L29" s="544"/>
      <c r="M29" s="542"/>
      <c r="N29" s="543"/>
      <c r="O29" s="542"/>
      <c r="P29" s="2146"/>
      <c r="Q29" s="2147"/>
      <c r="R29" s="2147"/>
      <c r="S29" s="2147"/>
      <c r="T29" s="2142"/>
      <c r="U29" s="1142"/>
      <c r="V29" s="3"/>
      <c r="W29" s="3"/>
      <c r="X29" s="3"/>
      <c r="Y29" s="3"/>
      <c r="Z29" s="3"/>
    </row>
    <row r="30" spans="1:26" ht="28.5" customHeight="1" x14ac:dyDescent="0.25">
      <c r="A30" s="537"/>
      <c r="B30" s="538">
        <v>23</v>
      </c>
      <c r="C30" s="680"/>
      <c r="D30" s="2141"/>
      <c r="E30" s="2142"/>
      <c r="F30" s="539"/>
      <c r="G30" s="539"/>
      <c r="H30" s="540"/>
      <c r="I30" s="540"/>
      <c r="J30" s="540"/>
      <c r="K30" s="1498">
        <f t="shared" si="0"/>
        <v>0</v>
      </c>
      <c r="L30" s="544"/>
      <c r="M30" s="542"/>
      <c r="N30" s="543"/>
      <c r="O30" s="542"/>
      <c r="P30" s="2146"/>
      <c r="Q30" s="2147"/>
      <c r="R30" s="2147"/>
      <c r="S30" s="2147"/>
      <c r="T30" s="2142"/>
      <c r="U30" s="1142"/>
      <c r="V30" s="3"/>
      <c r="W30" s="3"/>
      <c r="X30" s="3"/>
      <c r="Y30" s="3"/>
      <c r="Z30" s="3"/>
    </row>
    <row r="31" spans="1:26" ht="28.5" customHeight="1" x14ac:dyDescent="0.25">
      <c r="A31" s="537"/>
      <c r="B31" s="538">
        <v>24</v>
      </c>
      <c r="C31" s="680"/>
      <c r="D31" s="2141"/>
      <c r="E31" s="2142"/>
      <c r="F31" s="539"/>
      <c r="G31" s="539"/>
      <c r="H31" s="540"/>
      <c r="I31" s="540"/>
      <c r="J31" s="540"/>
      <c r="K31" s="1498">
        <f t="shared" si="0"/>
        <v>0</v>
      </c>
      <c r="L31" s="544"/>
      <c r="M31" s="542"/>
      <c r="N31" s="543"/>
      <c r="O31" s="542"/>
      <c r="P31" s="2146"/>
      <c r="Q31" s="2147"/>
      <c r="R31" s="2147"/>
      <c r="S31" s="2147"/>
      <c r="T31" s="2142"/>
      <c r="U31" s="1142"/>
      <c r="V31" s="3"/>
      <c r="W31" s="3"/>
      <c r="X31" s="3"/>
      <c r="Y31" s="3"/>
      <c r="Z31" s="3"/>
    </row>
    <row r="32" spans="1:26" ht="28.5" customHeight="1" x14ac:dyDescent="0.25">
      <c r="A32" s="537"/>
      <c r="B32" s="538">
        <v>25</v>
      </c>
      <c r="C32" s="680"/>
      <c r="D32" s="2141"/>
      <c r="E32" s="2142"/>
      <c r="F32" s="539"/>
      <c r="G32" s="539"/>
      <c r="H32" s="540"/>
      <c r="I32" s="540"/>
      <c r="J32" s="540"/>
      <c r="K32" s="1498">
        <f t="shared" si="0"/>
        <v>0</v>
      </c>
      <c r="L32" s="544"/>
      <c r="M32" s="542"/>
      <c r="N32" s="543"/>
      <c r="O32" s="542"/>
      <c r="P32" s="2146"/>
      <c r="Q32" s="2147"/>
      <c r="R32" s="2147"/>
      <c r="S32" s="2147"/>
      <c r="T32" s="2142"/>
      <c r="U32" s="1142"/>
      <c r="V32" s="3"/>
      <c r="W32" s="3"/>
      <c r="X32" s="3"/>
      <c r="Y32" s="3"/>
      <c r="Z32" s="3"/>
    </row>
    <row r="33" spans="1:26" ht="28.5" customHeight="1" x14ac:dyDescent="0.25">
      <c r="A33" s="537"/>
      <c r="B33" s="538">
        <v>26</v>
      </c>
      <c r="C33" s="680"/>
      <c r="D33" s="2141"/>
      <c r="E33" s="2142"/>
      <c r="F33" s="539"/>
      <c r="G33" s="539"/>
      <c r="H33" s="540"/>
      <c r="I33" s="540"/>
      <c r="J33" s="540"/>
      <c r="K33" s="1498">
        <f t="shared" si="0"/>
        <v>0</v>
      </c>
      <c r="L33" s="544"/>
      <c r="M33" s="542"/>
      <c r="N33" s="543"/>
      <c r="O33" s="542"/>
      <c r="P33" s="2146"/>
      <c r="Q33" s="2147"/>
      <c r="R33" s="2147"/>
      <c r="S33" s="2147"/>
      <c r="T33" s="2142"/>
      <c r="U33" s="1142"/>
      <c r="V33" s="3"/>
      <c r="W33" s="3"/>
      <c r="X33" s="3"/>
      <c r="Y33" s="3"/>
      <c r="Z33" s="3"/>
    </row>
    <row r="34" spans="1:26" ht="28.5" customHeight="1" x14ac:dyDescent="0.25">
      <c r="A34" s="537"/>
      <c r="B34" s="538">
        <v>27</v>
      </c>
      <c r="C34" s="680"/>
      <c r="D34" s="2141"/>
      <c r="E34" s="2142"/>
      <c r="F34" s="539"/>
      <c r="G34" s="539"/>
      <c r="H34" s="540"/>
      <c r="I34" s="540"/>
      <c r="J34" s="540"/>
      <c r="K34" s="1498">
        <f t="shared" si="0"/>
        <v>0</v>
      </c>
      <c r="L34" s="544"/>
      <c r="M34" s="542"/>
      <c r="N34" s="543"/>
      <c r="O34" s="542"/>
      <c r="P34" s="2146"/>
      <c r="Q34" s="2147"/>
      <c r="R34" s="2147"/>
      <c r="S34" s="2147"/>
      <c r="T34" s="2142"/>
      <c r="U34" s="1142"/>
      <c r="V34" s="3"/>
      <c r="W34" s="3"/>
      <c r="X34" s="3"/>
      <c r="Y34" s="3"/>
      <c r="Z34" s="3"/>
    </row>
    <row r="35" spans="1:26" ht="28.5" customHeight="1" x14ac:dyDescent="0.25">
      <c r="A35" s="537"/>
      <c r="B35" s="538">
        <v>28</v>
      </c>
      <c r="C35" s="680"/>
      <c r="D35" s="2141"/>
      <c r="E35" s="2142"/>
      <c r="F35" s="539"/>
      <c r="G35" s="539"/>
      <c r="H35" s="540"/>
      <c r="I35" s="540"/>
      <c r="J35" s="540"/>
      <c r="K35" s="1498">
        <f t="shared" si="0"/>
        <v>0</v>
      </c>
      <c r="L35" s="544"/>
      <c r="M35" s="542"/>
      <c r="N35" s="543"/>
      <c r="O35" s="542"/>
      <c r="P35" s="2146"/>
      <c r="Q35" s="2147"/>
      <c r="R35" s="2147"/>
      <c r="S35" s="2147"/>
      <c r="T35" s="2142"/>
      <c r="U35" s="1142"/>
      <c r="V35" s="3"/>
      <c r="W35" s="3"/>
      <c r="X35" s="3"/>
      <c r="Y35" s="3"/>
      <c r="Z35" s="3"/>
    </row>
    <row r="36" spans="1:26" ht="28.5" customHeight="1" x14ac:dyDescent="0.25">
      <c r="A36" s="537"/>
      <c r="B36" s="538">
        <v>29</v>
      </c>
      <c r="C36" s="680"/>
      <c r="D36" s="2141"/>
      <c r="E36" s="2142"/>
      <c r="F36" s="539"/>
      <c r="G36" s="539"/>
      <c r="H36" s="540"/>
      <c r="I36" s="540"/>
      <c r="J36" s="540"/>
      <c r="K36" s="1498">
        <f t="shared" si="0"/>
        <v>0</v>
      </c>
      <c r="L36" s="544"/>
      <c r="M36" s="542"/>
      <c r="N36" s="543"/>
      <c r="O36" s="542"/>
      <c r="P36" s="2146"/>
      <c r="Q36" s="2147"/>
      <c r="R36" s="2147"/>
      <c r="S36" s="2147"/>
      <c r="T36" s="2142"/>
      <c r="U36" s="1142"/>
      <c r="V36" s="3"/>
      <c r="W36" s="3"/>
      <c r="X36" s="3"/>
      <c r="Y36" s="3"/>
      <c r="Z36" s="3"/>
    </row>
    <row r="37" spans="1:26" ht="28.5" customHeight="1" x14ac:dyDescent="0.25">
      <c r="A37" s="537"/>
      <c r="B37" s="538">
        <v>30</v>
      </c>
      <c r="C37" s="680"/>
      <c r="D37" s="2141"/>
      <c r="E37" s="2142"/>
      <c r="F37" s="539"/>
      <c r="G37" s="539"/>
      <c r="H37" s="540"/>
      <c r="I37" s="540"/>
      <c r="J37" s="540"/>
      <c r="K37" s="1498">
        <f t="shared" si="0"/>
        <v>0</v>
      </c>
      <c r="L37" s="544"/>
      <c r="M37" s="542"/>
      <c r="N37" s="543"/>
      <c r="O37" s="542"/>
      <c r="P37" s="2146"/>
      <c r="Q37" s="2147"/>
      <c r="R37" s="2147"/>
      <c r="S37" s="2147"/>
      <c r="T37" s="2142"/>
      <c r="U37" s="1142"/>
      <c r="V37" s="3"/>
      <c r="W37" s="3"/>
      <c r="X37" s="3"/>
      <c r="Y37" s="3"/>
      <c r="Z37" s="3"/>
    </row>
    <row r="38" spans="1:26" ht="12.75" customHeight="1" x14ac:dyDescent="0.35">
      <c r="A38" s="92"/>
      <c r="B38" s="849"/>
      <c r="C38" s="92"/>
      <c r="D38" s="936"/>
      <c r="E38" s="936"/>
      <c r="F38" s="936"/>
      <c r="G38" s="936"/>
      <c r="H38" s="92"/>
      <c r="I38" s="92"/>
      <c r="J38" s="92"/>
      <c r="K38" s="849"/>
      <c r="L38" s="92"/>
      <c r="M38" s="92"/>
      <c r="N38" s="92"/>
      <c r="O38" s="92"/>
      <c r="P38" s="92"/>
      <c r="Q38" s="92"/>
      <c r="R38" s="92"/>
      <c r="S38" s="92"/>
      <c r="T38" s="92"/>
      <c r="U38" s="1128"/>
      <c r="V38" s="3"/>
      <c r="W38" s="3"/>
      <c r="X38" s="3"/>
      <c r="Y38" s="3"/>
      <c r="Z38" s="3"/>
    </row>
    <row r="39" spans="1:26" ht="26.25" customHeight="1" x14ac:dyDescent="0.35">
      <c r="A39" s="92"/>
      <c r="B39" s="790"/>
      <c r="C39" s="790"/>
      <c r="D39" s="790"/>
      <c r="E39" s="790"/>
      <c r="F39" s="790"/>
      <c r="G39" s="545"/>
      <c r="H39" s="937" t="s">
        <v>1265</v>
      </c>
      <c r="I39" s="546">
        <f>SUM(I8:I37)</f>
        <v>0</v>
      </c>
      <c r="J39" s="546">
        <f>SUM(J8:J37)</f>
        <v>0</v>
      </c>
      <c r="K39" s="546">
        <f>SUM(K8:K37)</f>
        <v>0</v>
      </c>
      <c r="L39" s="938"/>
      <c r="M39" s="938"/>
      <c r="N39" s="938"/>
      <c r="O39" s="938"/>
      <c r="P39" s="938"/>
      <c r="Q39" s="938"/>
      <c r="R39" s="938"/>
      <c r="S39" s="938"/>
      <c r="T39" s="938"/>
      <c r="U39" s="1128"/>
      <c r="V39" s="3"/>
      <c r="W39" s="3"/>
      <c r="X39" s="3"/>
      <c r="Y39" s="3"/>
      <c r="Z39" s="3"/>
    </row>
    <row r="40" spans="1:26" ht="9.75" customHeight="1" x14ac:dyDescent="0.3">
      <c r="A40" s="1128"/>
      <c r="B40" s="1150"/>
      <c r="C40" s="1128"/>
      <c r="D40" s="1150"/>
      <c r="E40" s="1464"/>
      <c r="F40" s="1464"/>
      <c r="G40" s="1421"/>
      <c r="H40" s="1465"/>
      <c r="I40" s="1466"/>
      <c r="J40" s="1128"/>
      <c r="K40" s="1467"/>
      <c r="L40" s="1467"/>
      <c r="M40" s="1467"/>
      <c r="N40" s="1465"/>
      <c r="O40" s="1466"/>
      <c r="P40" s="1467"/>
      <c r="Q40" s="1467"/>
      <c r="R40" s="1465"/>
      <c r="S40" s="1465"/>
      <c r="T40" s="1466"/>
      <c r="U40" s="1128"/>
      <c r="V40" s="3"/>
      <c r="W40" s="3"/>
      <c r="X40" s="3"/>
      <c r="Y40" s="3"/>
      <c r="Z40" s="3"/>
    </row>
    <row r="41" spans="1:26" ht="28.5" customHeight="1" x14ac:dyDescent="0.3">
      <c r="A41" s="1128"/>
      <c r="B41" s="1150"/>
      <c r="C41" s="1128"/>
      <c r="D41" s="1128"/>
      <c r="E41" s="1467"/>
      <c r="F41" s="1467"/>
      <c r="G41" s="1465"/>
      <c r="H41" s="1465"/>
      <c r="I41" s="1466"/>
      <c r="J41" s="1128"/>
      <c r="K41" s="1467"/>
      <c r="L41" s="1467"/>
      <c r="M41" s="1467"/>
      <c r="N41" s="1465"/>
      <c r="O41" s="1466"/>
      <c r="P41" s="1467"/>
      <c r="Q41" s="1467"/>
      <c r="R41" s="1465"/>
      <c r="S41" s="1465"/>
      <c r="T41" s="1466"/>
      <c r="U41" s="1128"/>
      <c r="V41" s="3"/>
      <c r="W41" s="3"/>
      <c r="X41" s="3"/>
      <c r="Y41" s="3"/>
      <c r="Z41" s="3"/>
    </row>
    <row r="42" spans="1:26" ht="15.7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1">
    <mergeCell ref="P35:T35"/>
    <mergeCell ref="P36:T36"/>
    <mergeCell ref="P37:T37"/>
    <mergeCell ref="P24:T24"/>
    <mergeCell ref="P25:T25"/>
    <mergeCell ref="P26:T26"/>
    <mergeCell ref="P27:T27"/>
    <mergeCell ref="P28:T28"/>
    <mergeCell ref="P29:T29"/>
    <mergeCell ref="P30:T30"/>
    <mergeCell ref="P23:T23"/>
    <mergeCell ref="P31:T31"/>
    <mergeCell ref="P32:T32"/>
    <mergeCell ref="P33:T33"/>
    <mergeCell ref="P34:T34"/>
    <mergeCell ref="D20:E20"/>
    <mergeCell ref="D21:E21"/>
    <mergeCell ref="D22:E22"/>
    <mergeCell ref="P17:T17"/>
    <mergeCell ref="P18:T18"/>
    <mergeCell ref="P19:T19"/>
    <mergeCell ref="P20:T20"/>
    <mergeCell ref="P21:T21"/>
    <mergeCell ref="P22:T22"/>
    <mergeCell ref="P16:T16"/>
    <mergeCell ref="D16:E16"/>
    <mergeCell ref="D17:E17"/>
    <mergeCell ref="D18:E18"/>
    <mergeCell ref="D19:E19"/>
    <mergeCell ref="D13:E13"/>
    <mergeCell ref="D14:E14"/>
    <mergeCell ref="D15:E15"/>
    <mergeCell ref="P10:T10"/>
    <mergeCell ref="P11:T11"/>
    <mergeCell ref="P12:T12"/>
    <mergeCell ref="P13:T13"/>
    <mergeCell ref="P14:T14"/>
    <mergeCell ref="P15:T15"/>
    <mergeCell ref="P9:T9"/>
    <mergeCell ref="D9:E9"/>
    <mergeCell ref="D10:E10"/>
    <mergeCell ref="D11:E11"/>
    <mergeCell ref="D12:E12"/>
    <mergeCell ref="D6:I6"/>
    <mergeCell ref="D7:E7"/>
    <mergeCell ref="P7:T7"/>
    <mergeCell ref="D8:E8"/>
    <mergeCell ref="P8:T8"/>
    <mergeCell ref="B1:C1"/>
    <mergeCell ref="A2:C2"/>
    <mergeCell ref="D2:O2"/>
    <mergeCell ref="Q2:R2"/>
    <mergeCell ref="A3:C3"/>
    <mergeCell ref="O3:P3"/>
    <mergeCell ref="Q3:R3"/>
    <mergeCell ref="D3:N3"/>
    <mergeCell ref="D35:E35"/>
    <mergeCell ref="D36:E36"/>
    <mergeCell ref="D37:E37"/>
    <mergeCell ref="D23:E23"/>
    <mergeCell ref="D24:E24"/>
    <mergeCell ref="D25:E25"/>
    <mergeCell ref="D26:E26"/>
    <mergeCell ref="D27:E27"/>
    <mergeCell ref="D28:E28"/>
    <mergeCell ref="D29:E29"/>
    <mergeCell ref="D30:E30"/>
    <mergeCell ref="D31:E31"/>
    <mergeCell ref="D32:E32"/>
    <mergeCell ref="D33:E33"/>
    <mergeCell ref="D34:E34"/>
  </mergeCells>
  <conditionalFormatting sqref="B1">
    <cfRule type="cellIs" dxfId="100" priority="1" operator="equal">
      <formula>"Terminé"</formula>
    </cfRule>
    <cfRule type="cellIs" dxfId="99" priority="2" operator="equal">
      <formula>"En rédaction"</formula>
    </cfRule>
  </conditionalFormatting>
  <conditionalFormatting sqref="D2:O2 Q2:R2 D3:N3 Q3:S3 C8:D37 F8:J37 L8:O37">
    <cfRule type="expression" dxfId="98" priority="3">
      <formula>$B$1="Terminé"</formula>
    </cfRule>
  </conditionalFormatting>
  <dataValidations count="3">
    <dataValidation type="list" allowBlank="1" showErrorMessage="1" sqref="F8:G37 N8:N37" xr:uid="{00000000-0002-0000-1E00-000000000000}">
      <formula1>"OUI,NON"</formula1>
    </dataValidation>
    <dataValidation type="list" allowBlank="1" sqref="B1" xr:uid="{00000000-0002-0000-1E00-000001000000}">
      <formula1>"Terminé,En rédaction"</formula1>
    </dataValidation>
    <dataValidation type="list" allowBlank="1" showErrorMessage="1" sqref="D8:D37" xr:uid="{00000000-0002-0000-1E00-000002000000}">
      <formula1>"Chambre,Studio,1cc (3 1/2),2cc (4 1/2),3cc (5 1/2),4cc (6 1/2),5cc (7 1/2)"</formula1>
    </dataValidation>
  </dataValidations>
  <pageMargins left="0.31496062992125984" right="0.31496062992125984" top="0.39370078740157483" bottom="0.11811023622047245" header="0" footer="0"/>
  <pageSetup scale="53" fitToHeight="0" pageOrder="overThenDown"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3">
    <tabColor rgb="FFFF33CC"/>
    <outlinePr summaryBelow="0" summaryRight="0"/>
    <pageSetUpPr fitToPage="1"/>
  </sheetPr>
  <dimension ref="A1:AI1000"/>
  <sheetViews>
    <sheetView showGridLines="0" showRowColHeaders="0" zoomScaleNormal="100" workbookViewId="0">
      <pane ySplit="1" topLeftCell="A2" activePane="bottomLeft" state="frozen"/>
      <selection activeCell="G21" sqref="G21:K21"/>
      <selection pane="bottomLeft" activeCell="B1" sqref="B1:C1"/>
    </sheetView>
  </sheetViews>
  <sheetFormatPr baseColWidth="10" defaultColWidth="12.54296875" defaultRowHeight="15" customHeight="1" x14ac:dyDescent="0.25"/>
  <cols>
    <col min="1" max="1" width="4.453125" customWidth="1"/>
    <col min="2" max="2" width="5.26953125" customWidth="1"/>
    <col min="3" max="3" width="9.54296875" customWidth="1"/>
    <col min="4" max="4" width="7.453125" customWidth="1"/>
    <col min="5" max="5" width="17.26953125" customWidth="1"/>
    <col min="6" max="6" width="11.453125" customWidth="1"/>
    <col min="7" max="7" width="13.453125" customWidth="1"/>
    <col min="8" max="8" width="14.7265625" customWidth="1"/>
    <col min="9" max="9" width="10.1796875" customWidth="1"/>
    <col min="10" max="10" width="8" customWidth="1"/>
    <col min="11" max="11" width="3.453125" customWidth="1"/>
    <col min="12" max="12" width="9.453125" customWidth="1"/>
    <col min="13" max="14" width="5.453125" customWidth="1"/>
    <col min="15" max="15" width="7.54296875" customWidth="1"/>
    <col min="16" max="16" width="3.81640625" customWidth="1"/>
    <col min="17" max="31" width="12.54296875" customWidth="1"/>
  </cols>
  <sheetData>
    <row r="1" spans="1:35" ht="15" customHeight="1" x14ac:dyDescent="0.25">
      <c r="A1" s="63"/>
      <c r="B1" s="1636" t="s">
        <v>378</v>
      </c>
      <c r="C1" s="1681"/>
      <c r="D1" s="63"/>
      <c r="E1" s="63"/>
      <c r="F1" s="63"/>
      <c r="G1" s="63"/>
      <c r="H1" s="63"/>
      <c r="I1" s="63"/>
      <c r="J1" s="63"/>
      <c r="K1" s="63"/>
      <c r="L1" s="63"/>
      <c r="M1" s="63"/>
      <c r="N1" s="63"/>
      <c r="O1" s="63"/>
      <c r="P1" s="63"/>
      <c r="Q1" s="20"/>
      <c r="R1" s="20"/>
      <c r="S1" s="20"/>
      <c r="T1" s="20"/>
      <c r="U1" s="20"/>
      <c r="V1" s="20"/>
      <c r="W1" s="20"/>
      <c r="X1" s="20"/>
      <c r="Y1" s="20"/>
      <c r="Z1" s="20"/>
      <c r="AA1" s="20"/>
      <c r="AB1" s="20"/>
      <c r="AC1" s="20"/>
      <c r="AD1" s="20"/>
      <c r="AE1" s="20"/>
    </row>
    <row r="2" spans="1:35" ht="18.75" customHeight="1" x14ac:dyDescent="0.3">
      <c r="A2" s="1150"/>
      <c r="B2" s="36" t="s">
        <v>944</v>
      </c>
      <c r="C2" s="36"/>
      <c r="D2" s="36"/>
      <c r="E2" s="1682" t="str">
        <f>IF(NomOrg="","",NomOrg)</f>
        <v/>
      </c>
      <c r="F2" s="1683"/>
      <c r="G2" s="1683"/>
      <c r="H2" s="1683"/>
      <c r="I2" s="1683"/>
      <c r="J2" s="1684"/>
      <c r="K2" s="2148" t="s">
        <v>1416</v>
      </c>
      <c r="L2" s="1688"/>
      <c r="M2" s="2149" t="str">
        <f>IF(DateFinAF="","",DateFinAF)</f>
        <v/>
      </c>
      <c r="N2" s="1628"/>
      <c r="O2" s="1629"/>
      <c r="P2" s="1150"/>
      <c r="Q2" s="3"/>
      <c r="R2" s="3"/>
      <c r="S2" s="3"/>
      <c r="T2" s="3"/>
      <c r="U2" s="3"/>
      <c r="V2" s="3"/>
      <c r="W2" s="3"/>
      <c r="X2" s="3"/>
      <c r="Y2" s="3"/>
      <c r="Z2" s="3"/>
      <c r="AA2" s="3"/>
      <c r="AB2" s="3"/>
      <c r="AC2" s="3"/>
      <c r="AD2" s="3"/>
      <c r="AE2" s="3"/>
    </row>
    <row r="3" spans="1:35" ht="18.75" customHeight="1" x14ac:dyDescent="0.35">
      <c r="A3" s="1128"/>
      <c r="B3" s="36" t="s">
        <v>1540</v>
      </c>
      <c r="C3" s="36"/>
      <c r="D3" s="36"/>
      <c r="E3" s="1647" t="str">
        <f>IF(NomProjet="","",NomProjet)</f>
        <v/>
      </c>
      <c r="F3" s="1628"/>
      <c r="G3" s="1628"/>
      <c r="H3" s="1629"/>
      <c r="I3" s="2150" t="s">
        <v>951</v>
      </c>
      <c r="J3" s="1628"/>
      <c r="K3" s="1629"/>
      <c r="L3" s="1647" t="str">
        <f>IF(NoProjet="","",NoProjet)</f>
        <v/>
      </c>
      <c r="M3" s="1629"/>
      <c r="N3" s="1128"/>
      <c r="O3" s="37" t="str">
        <f>VersionDoc</f>
        <v>V260301</v>
      </c>
      <c r="P3" s="1128"/>
      <c r="Q3" s="3"/>
      <c r="R3" s="3"/>
      <c r="S3" s="3"/>
      <c r="T3" s="3"/>
      <c r="U3" s="3"/>
      <c r="V3" s="3"/>
      <c r="W3" s="3"/>
      <c r="X3" s="3"/>
      <c r="Y3" s="3"/>
      <c r="Z3" s="3"/>
      <c r="AA3" s="3"/>
      <c r="AB3" s="3"/>
      <c r="AC3" s="3"/>
      <c r="AD3" s="3"/>
      <c r="AE3" s="3"/>
    </row>
    <row r="4" spans="1:35" ht="43.5" customHeight="1" x14ac:dyDescent="0.35">
      <c r="A4" s="34"/>
      <c r="B4" s="34"/>
      <c r="C4" s="34"/>
      <c r="D4" s="34"/>
      <c r="E4" s="38"/>
      <c r="F4" s="38"/>
      <c r="G4" s="38"/>
      <c r="H4" s="38"/>
      <c r="I4" s="34"/>
      <c r="J4" s="34"/>
      <c r="K4" s="34"/>
      <c r="L4" s="34"/>
      <c r="M4" s="34"/>
      <c r="N4" s="34"/>
      <c r="O4" s="3"/>
      <c r="P4" s="34"/>
      <c r="Q4" s="3"/>
      <c r="R4" s="3"/>
      <c r="S4" s="3"/>
      <c r="T4" s="3"/>
      <c r="U4" s="3"/>
      <c r="V4" s="3"/>
      <c r="W4" s="3"/>
      <c r="X4" s="3"/>
      <c r="Y4" s="3"/>
      <c r="Z4" s="3"/>
      <c r="AA4" s="3"/>
      <c r="AB4" s="3"/>
      <c r="AC4" s="3"/>
      <c r="AD4" s="3"/>
      <c r="AE4" s="3"/>
    </row>
    <row r="5" spans="1:35" ht="22.5" customHeight="1" x14ac:dyDescent="0.35">
      <c r="A5" s="99"/>
      <c r="B5" s="93" t="s">
        <v>999</v>
      </c>
      <c r="C5" s="44"/>
      <c r="D5" s="99"/>
      <c r="E5" s="547"/>
      <c r="F5" s="547"/>
      <c r="G5" s="547"/>
      <c r="H5" s="547"/>
      <c r="I5" s="99"/>
      <c r="J5" s="99"/>
      <c r="K5" s="99"/>
      <c r="L5" s="99"/>
      <c r="M5" s="99"/>
      <c r="N5" s="99"/>
      <c r="O5" s="99"/>
      <c r="P5" s="99"/>
      <c r="Q5" s="498"/>
      <c r="R5" s="498"/>
      <c r="S5" s="498"/>
      <c r="T5" s="498"/>
      <c r="U5" s="498"/>
      <c r="V5" s="498"/>
      <c r="W5" s="498"/>
      <c r="X5" s="498"/>
      <c r="Y5" s="498"/>
      <c r="Z5" s="498"/>
      <c r="AA5" s="498"/>
      <c r="AB5" s="498"/>
      <c r="AC5" s="498"/>
      <c r="AD5" s="498"/>
      <c r="AE5" s="498"/>
      <c r="AF5" s="498"/>
      <c r="AG5" s="498"/>
      <c r="AH5" s="498"/>
      <c r="AI5" s="498"/>
    </row>
    <row r="6" spans="1:35" ht="19.5" customHeight="1" x14ac:dyDescent="0.35">
      <c r="A6" s="34"/>
      <c r="B6" s="47"/>
      <c r="C6" s="47"/>
      <c r="D6" s="1128"/>
      <c r="E6" s="1152"/>
      <c r="F6" s="1152"/>
      <c r="G6" s="1152"/>
      <c r="H6" s="1152"/>
      <c r="I6" s="1152"/>
      <c r="J6" s="1152"/>
      <c r="K6" s="1152"/>
      <c r="L6" s="1152"/>
      <c r="M6" s="1152"/>
      <c r="N6" s="1152"/>
      <c r="O6" s="1152"/>
      <c r="P6" s="99"/>
      <c r="Q6" s="3"/>
      <c r="R6" s="3"/>
      <c r="S6" s="3"/>
      <c r="T6" s="3"/>
      <c r="U6" s="3"/>
      <c r="V6" s="3"/>
      <c r="W6" s="3"/>
      <c r="X6" s="3"/>
      <c r="Y6" s="3"/>
      <c r="Z6" s="3"/>
      <c r="AA6" s="3"/>
      <c r="AB6" s="3"/>
      <c r="AC6" s="3"/>
      <c r="AD6" s="3"/>
      <c r="AE6" s="3"/>
    </row>
    <row r="7" spans="1:35" ht="19.5" customHeight="1" x14ac:dyDescent="0.35">
      <c r="A7" s="34"/>
      <c r="B7" s="1781" t="s">
        <v>1541</v>
      </c>
      <c r="C7" s="1628"/>
      <c r="D7" s="1628"/>
      <c r="E7" s="1628"/>
      <c r="F7" s="1628"/>
      <c r="G7" s="1628"/>
      <c r="H7" s="1628"/>
      <c r="I7" s="1628"/>
      <c r="J7" s="1628"/>
      <c r="K7" s="1628"/>
      <c r="L7" s="1628"/>
      <c r="M7" s="1628"/>
      <c r="N7" s="1628"/>
      <c r="O7" s="1629"/>
      <c r="P7" s="99"/>
      <c r="Q7" s="3"/>
      <c r="R7" s="3"/>
      <c r="S7" s="3"/>
      <c r="T7" s="3"/>
      <c r="U7" s="3"/>
      <c r="V7" s="3"/>
      <c r="W7" s="3"/>
      <c r="X7" s="3"/>
      <c r="Y7" s="3"/>
      <c r="Z7" s="3"/>
      <c r="AA7" s="3"/>
      <c r="AB7" s="3"/>
      <c r="AC7" s="3"/>
      <c r="AD7" s="3"/>
      <c r="AE7" s="3"/>
    </row>
    <row r="8" spans="1:35" ht="12" customHeight="1" x14ac:dyDescent="0.35">
      <c r="A8" s="34"/>
      <c r="B8" s="47"/>
      <c r="C8" s="47"/>
      <c r="D8" s="1128"/>
      <c r="E8" s="1152"/>
      <c r="F8" s="1152"/>
      <c r="G8" s="1152"/>
      <c r="H8" s="1152"/>
      <c r="I8" s="1152"/>
      <c r="J8" s="1152"/>
      <c r="K8" s="1152"/>
      <c r="L8" s="1152"/>
      <c r="M8" s="1152"/>
      <c r="N8" s="1152"/>
      <c r="O8" s="1152"/>
      <c r="P8" s="99"/>
      <c r="Q8" s="3"/>
      <c r="R8" s="3"/>
      <c r="S8" s="3"/>
      <c r="T8" s="3"/>
      <c r="U8" s="3"/>
      <c r="V8" s="3"/>
      <c r="W8" s="3"/>
      <c r="X8" s="3"/>
      <c r="Y8" s="3"/>
      <c r="Z8" s="3"/>
      <c r="AA8" s="3"/>
      <c r="AB8" s="3"/>
      <c r="AC8" s="3"/>
      <c r="AD8" s="3"/>
      <c r="AE8" s="3"/>
    </row>
    <row r="9" spans="1:35" ht="56.25" customHeight="1" x14ac:dyDescent="0.35">
      <c r="A9" s="34"/>
      <c r="B9" s="2151" t="s">
        <v>1542</v>
      </c>
      <c r="C9" s="1628"/>
      <c r="D9" s="1628"/>
      <c r="E9" s="1628"/>
      <c r="F9" s="1628"/>
      <c r="G9" s="1628"/>
      <c r="H9" s="1628"/>
      <c r="I9" s="1628"/>
      <c r="J9" s="1628"/>
      <c r="K9" s="1628"/>
      <c r="L9" s="1628"/>
      <c r="M9" s="1628"/>
      <c r="N9" s="1628"/>
      <c r="O9" s="1629"/>
      <c r="P9" s="99"/>
      <c r="Q9" s="3"/>
      <c r="R9" s="3"/>
      <c r="S9" s="3"/>
      <c r="T9" s="3"/>
      <c r="U9" s="3"/>
      <c r="V9" s="3"/>
      <c r="W9" s="3"/>
      <c r="X9" s="3"/>
      <c r="Y9" s="3"/>
      <c r="Z9" s="3"/>
      <c r="AA9" s="3"/>
      <c r="AB9" s="3"/>
      <c r="AC9" s="3"/>
      <c r="AD9" s="3"/>
      <c r="AE9" s="3"/>
    </row>
    <row r="10" spans="1:35" ht="20.25" customHeight="1" x14ac:dyDescent="0.35">
      <c r="A10" s="34"/>
      <c r="B10" s="2151" t="s">
        <v>1543</v>
      </c>
      <c r="C10" s="1628"/>
      <c r="D10" s="1628"/>
      <c r="E10" s="1628"/>
      <c r="F10" s="1628"/>
      <c r="G10" s="1628"/>
      <c r="H10" s="1628"/>
      <c r="I10" s="1628"/>
      <c r="J10" s="1628"/>
      <c r="K10" s="1628"/>
      <c r="L10" s="1628"/>
      <c r="M10" s="1628"/>
      <c r="N10" s="1628"/>
      <c r="O10" s="1629"/>
      <c r="P10" s="99"/>
      <c r="Q10" s="3"/>
      <c r="R10" s="3"/>
      <c r="S10" s="3"/>
      <c r="T10" s="3"/>
      <c r="U10" s="3"/>
      <c r="V10" s="3"/>
      <c r="W10" s="3"/>
      <c r="X10" s="3"/>
      <c r="Y10" s="3"/>
      <c r="Z10" s="3"/>
      <c r="AA10" s="3"/>
      <c r="AB10" s="3"/>
      <c r="AC10" s="3"/>
      <c r="AD10" s="3"/>
      <c r="AE10" s="3"/>
    </row>
    <row r="11" spans="1:35" ht="21.75" customHeight="1" x14ac:dyDescent="0.25">
      <c r="A11" s="34"/>
      <c r="B11" s="1895" t="str">
        <f>CONCATENATE(" terminé le ",IF(DateFinAF="","_____________",TEXT(DateFinAF, "jj mmmm aaaa")), " que nous avons réalisée et au terme de laquelle nous avons délivré un rapport daté du ")</f>
        <v xml:space="preserve"> terminé le _____________ que nous avons réalisée et au terme de laquelle nous avons délivré un rapport daté du </v>
      </c>
      <c r="C11" s="1628"/>
      <c r="D11" s="1628"/>
      <c r="E11" s="1628"/>
      <c r="F11" s="1628"/>
      <c r="G11" s="1628"/>
      <c r="H11" s="1628"/>
      <c r="I11" s="1628"/>
      <c r="J11" s="1628"/>
      <c r="K11" s="1628"/>
      <c r="L11" s="1628"/>
      <c r="M11" s="2152"/>
      <c r="N11" s="1634"/>
      <c r="O11" s="1635"/>
      <c r="P11" s="548" t="s">
        <v>1544</v>
      </c>
      <c r="Q11" s="3"/>
      <c r="R11" s="3"/>
      <c r="S11" s="3"/>
      <c r="T11" s="3"/>
      <c r="U11" s="3"/>
      <c r="V11" s="3"/>
      <c r="W11" s="3"/>
      <c r="X11" s="3"/>
      <c r="Y11" s="3"/>
      <c r="Z11" s="3"/>
      <c r="AA11" s="3"/>
      <c r="AB11" s="3"/>
      <c r="AC11" s="3"/>
      <c r="AD11" s="3"/>
      <c r="AE11" s="3"/>
    </row>
    <row r="12" spans="1:35" ht="7.5" customHeight="1" x14ac:dyDescent="0.35">
      <c r="A12" s="34"/>
      <c r="B12" s="48"/>
      <c r="C12" s="48"/>
      <c r="D12" s="1133"/>
      <c r="E12" s="1134"/>
      <c r="F12" s="1134"/>
      <c r="G12" s="1134"/>
      <c r="H12" s="1134"/>
      <c r="I12" s="1134"/>
      <c r="J12" s="1134"/>
      <c r="K12" s="1134"/>
      <c r="L12" s="1134"/>
      <c r="M12" s="1134"/>
      <c r="N12" s="1134"/>
      <c r="O12" s="1134"/>
      <c r="P12" s="99"/>
      <c r="Q12" s="3"/>
      <c r="R12" s="3"/>
      <c r="S12" s="3"/>
      <c r="T12" s="3"/>
      <c r="U12" s="3"/>
      <c r="V12" s="3"/>
      <c r="W12" s="3"/>
      <c r="X12" s="3"/>
      <c r="Y12" s="3"/>
      <c r="Z12" s="3"/>
      <c r="AA12" s="3"/>
      <c r="AB12" s="3"/>
      <c r="AC12" s="3"/>
      <c r="AD12" s="3"/>
      <c r="AE12" s="3"/>
    </row>
    <row r="13" spans="1:35" ht="111.75" customHeight="1" x14ac:dyDescent="0.35">
      <c r="A13" s="34"/>
      <c r="B13" s="2153" t="s">
        <v>1545</v>
      </c>
      <c r="C13" s="1634"/>
      <c r="D13" s="1634"/>
      <c r="E13" s="1634"/>
      <c r="F13" s="1634"/>
      <c r="G13" s="1634"/>
      <c r="H13" s="1634"/>
      <c r="I13" s="1634"/>
      <c r="J13" s="1634"/>
      <c r="K13" s="1634"/>
      <c r="L13" s="1634"/>
      <c r="M13" s="1634"/>
      <c r="N13" s="1634"/>
      <c r="O13" s="1635"/>
      <c r="P13" s="99"/>
      <c r="Q13" s="3"/>
      <c r="R13" s="3"/>
      <c r="S13" s="3"/>
      <c r="T13" s="3"/>
      <c r="U13" s="3"/>
      <c r="V13" s="3"/>
      <c r="W13" s="3"/>
      <c r="X13" s="3"/>
      <c r="Y13" s="3"/>
      <c r="Z13" s="3"/>
      <c r="AA13" s="3"/>
      <c r="AB13" s="3"/>
      <c r="AC13" s="3"/>
      <c r="AD13" s="3"/>
      <c r="AE13" s="3"/>
    </row>
    <row r="14" spans="1:35" ht="7.5" customHeight="1" x14ac:dyDescent="0.35">
      <c r="A14" s="34"/>
      <c r="B14" s="48"/>
      <c r="C14" s="48"/>
      <c r="D14" s="1133"/>
      <c r="E14" s="1134"/>
      <c r="F14" s="1134"/>
      <c r="G14" s="1134"/>
      <c r="H14" s="1134"/>
      <c r="I14" s="1134"/>
      <c r="J14" s="1134"/>
      <c r="K14" s="1134"/>
      <c r="L14" s="1134"/>
      <c r="M14" s="1134"/>
      <c r="N14" s="1134"/>
      <c r="O14" s="1134"/>
      <c r="P14" s="99"/>
      <c r="Q14" s="3"/>
      <c r="R14" s="3"/>
      <c r="S14" s="3"/>
      <c r="T14" s="3"/>
      <c r="U14" s="3"/>
      <c r="V14" s="3"/>
      <c r="W14" s="3"/>
      <c r="X14" s="3"/>
      <c r="Y14" s="3"/>
      <c r="Z14" s="3"/>
      <c r="AA14" s="3"/>
      <c r="AB14" s="3"/>
      <c r="AC14" s="3"/>
      <c r="AD14" s="3"/>
      <c r="AE14" s="3"/>
    </row>
    <row r="15" spans="1:35" ht="30" customHeight="1" x14ac:dyDescent="0.35">
      <c r="A15" s="34"/>
      <c r="B15" s="2153" t="s">
        <v>1546</v>
      </c>
      <c r="C15" s="1634"/>
      <c r="D15" s="1634"/>
      <c r="E15" s="1634"/>
      <c r="F15" s="1634"/>
      <c r="G15" s="1634"/>
      <c r="H15" s="1634"/>
      <c r="I15" s="1634"/>
      <c r="J15" s="1634"/>
      <c r="K15" s="1634"/>
      <c r="L15" s="1634"/>
      <c r="M15" s="1634"/>
      <c r="N15" s="1634"/>
      <c r="O15" s="1635"/>
      <c r="P15" s="99"/>
      <c r="Q15" s="3"/>
      <c r="R15" s="3"/>
      <c r="S15" s="3"/>
      <c r="T15" s="3"/>
      <c r="U15" s="3"/>
      <c r="V15" s="3"/>
      <c r="W15" s="3"/>
      <c r="X15" s="3"/>
      <c r="Y15" s="3"/>
      <c r="Z15" s="3"/>
      <c r="AA15" s="3"/>
      <c r="AB15" s="3"/>
      <c r="AC15" s="3"/>
      <c r="AD15" s="3"/>
      <c r="AE15" s="3"/>
    </row>
    <row r="16" spans="1:35" ht="7.5" customHeight="1" x14ac:dyDescent="0.35">
      <c r="A16" s="34"/>
      <c r="B16" s="48"/>
      <c r="C16" s="48"/>
      <c r="D16" s="1133"/>
      <c r="E16" s="1134"/>
      <c r="F16" s="1134"/>
      <c r="G16" s="1134"/>
      <c r="H16" s="1134"/>
      <c r="I16" s="1134"/>
      <c r="J16" s="1134"/>
      <c r="K16" s="1134"/>
      <c r="L16" s="1134"/>
      <c r="M16" s="1134"/>
      <c r="N16" s="1134"/>
      <c r="O16" s="1134"/>
      <c r="P16" s="99"/>
      <c r="Q16" s="3"/>
      <c r="R16" s="3"/>
      <c r="S16" s="3"/>
      <c r="T16" s="3"/>
      <c r="U16" s="3"/>
      <c r="V16" s="3"/>
      <c r="W16" s="3"/>
      <c r="X16" s="3"/>
      <c r="Y16" s="3"/>
      <c r="Z16" s="3"/>
      <c r="AA16" s="3"/>
      <c r="AB16" s="3"/>
      <c r="AC16" s="3"/>
      <c r="AD16" s="3"/>
      <c r="AE16" s="3"/>
    </row>
    <row r="17" spans="1:31" ht="32.5" customHeight="1" x14ac:dyDescent="0.35">
      <c r="A17" s="34"/>
      <c r="B17" s="2153" t="s">
        <v>1547</v>
      </c>
      <c r="C17" s="1634"/>
      <c r="D17" s="1634"/>
      <c r="E17" s="1634"/>
      <c r="F17" s="1634"/>
      <c r="G17" s="1634"/>
      <c r="H17" s="1634"/>
      <c r="I17" s="1634"/>
      <c r="J17" s="1634"/>
      <c r="K17" s="1634"/>
      <c r="L17" s="1634"/>
      <c r="M17" s="1634"/>
      <c r="N17" s="1634"/>
      <c r="O17" s="1635"/>
      <c r="P17" s="99"/>
      <c r="Q17" s="3"/>
      <c r="R17" s="3"/>
      <c r="S17" s="3"/>
      <c r="T17" s="3"/>
      <c r="U17" s="3"/>
      <c r="V17" s="3"/>
      <c r="W17" s="3"/>
      <c r="X17" s="3"/>
      <c r="Y17" s="3"/>
      <c r="Z17" s="3"/>
      <c r="AA17" s="3"/>
      <c r="AB17" s="3"/>
      <c r="AC17" s="3"/>
      <c r="AD17" s="3"/>
      <c r="AE17" s="3"/>
    </row>
    <row r="18" spans="1:31" ht="7.5" customHeight="1" x14ac:dyDescent="0.35">
      <c r="A18" s="34"/>
      <c r="B18" s="48"/>
      <c r="C18" s="48"/>
      <c r="D18" s="1133"/>
      <c r="E18" s="1134"/>
      <c r="F18" s="1134"/>
      <c r="G18" s="1134"/>
      <c r="H18" s="1134"/>
      <c r="I18" s="1134"/>
      <c r="J18" s="1134"/>
      <c r="K18" s="1134"/>
      <c r="L18" s="1134"/>
      <c r="M18" s="1134"/>
      <c r="N18" s="1134"/>
      <c r="O18" s="1134"/>
      <c r="P18" s="99"/>
      <c r="Q18" s="3"/>
      <c r="R18" s="3"/>
      <c r="S18" s="3"/>
      <c r="T18" s="3"/>
      <c r="U18" s="3"/>
      <c r="V18" s="3"/>
      <c r="W18" s="3"/>
      <c r="X18" s="3"/>
      <c r="Y18" s="3"/>
      <c r="Z18" s="3"/>
      <c r="AA18" s="3"/>
      <c r="AB18" s="3"/>
      <c r="AC18" s="3"/>
      <c r="AD18" s="3"/>
      <c r="AE18" s="3"/>
    </row>
    <row r="19" spans="1:31" ht="39" customHeight="1" x14ac:dyDescent="0.35">
      <c r="A19" s="34"/>
      <c r="B19" s="1781" t="s">
        <v>1548</v>
      </c>
      <c r="C19" s="1628"/>
      <c r="D19" s="1628"/>
      <c r="E19" s="1628"/>
      <c r="F19" s="1628"/>
      <c r="G19" s="1628"/>
      <c r="H19" s="1628"/>
      <c r="I19" s="1628"/>
      <c r="J19" s="1628"/>
      <c r="K19" s="1628"/>
      <c r="L19" s="1628"/>
      <c r="M19" s="1628"/>
      <c r="N19" s="1628"/>
      <c r="O19" s="1629"/>
      <c r="P19" s="99"/>
      <c r="Q19" s="3"/>
      <c r="R19" s="3"/>
      <c r="S19" s="3"/>
      <c r="T19" s="3"/>
      <c r="U19" s="3"/>
      <c r="V19" s="3"/>
      <c r="W19" s="3"/>
      <c r="X19" s="3"/>
      <c r="Y19" s="3"/>
      <c r="Z19" s="3"/>
      <c r="AA19" s="3"/>
      <c r="AB19" s="3"/>
      <c r="AC19" s="3"/>
      <c r="AD19" s="3"/>
      <c r="AE19" s="3"/>
    </row>
    <row r="20" spans="1:31" ht="126" customHeight="1" x14ac:dyDescent="0.35">
      <c r="A20" s="34"/>
      <c r="B20" s="2159"/>
      <c r="C20" s="1826"/>
      <c r="D20" s="1826"/>
      <c r="E20" s="1826"/>
      <c r="F20" s="1826"/>
      <c r="G20" s="1826"/>
      <c r="H20" s="1826"/>
      <c r="I20" s="1826"/>
      <c r="J20" s="1826"/>
      <c r="K20" s="1826"/>
      <c r="L20" s="1826"/>
      <c r="M20" s="1826"/>
      <c r="N20" s="1826"/>
      <c r="O20" s="1827"/>
      <c r="P20" s="99"/>
      <c r="Q20" s="3"/>
      <c r="R20" s="3"/>
      <c r="S20" s="3"/>
      <c r="T20" s="3"/>
      <c r="U20" s="3"/>
      <c r="V20" s="3"/>
      <c r="W20" s="3"/>
      <c r="X20" s="3"/>
      <c r="Y20" s="3"/>
      <c r="Z20" s="3"/>
      <c r="AA20" s="3"/>
      <c r="AB20" s="3"/>
      <c r="AC20" s="3"/>
      <c r="AD20" s="3"/>
      <c r="AE20" s="3"/>
    </row>
    <row r="21" spans="1:31" ht="7.5" customHeight="1" x14ac:dyDescent="0.35">
      <c r="A21" s="34"/>
      <c r="B21" s="48"/>
      <c r="C21" s="48"/>
      <c r="D21" s="1133"/>
      <c r="E21" s="1134"/>
      <c r="F21" s="1134"/>
      <c r="G21" s="1134"/>
      <c r="H21" s="1134"/>
      <c r="I21" s="1134"/>
      <c r="J21" s="1134"/>
      <c r="K21" s="1134"/>
      <c r="L21" s="1134"/>
      <c r="M21" s="1134"/>
      <c r="N21" s="1134"/>
      <c r="O21" s="1134"/>
      <c r="P21" s="99"/>
      <c r="Q21" s="3"/>
      <c r="R21" s="3"/>
      <c r="S21" s="3"/>
      <c r="T21" s="3"/>
      <c r="U21" s="3"/>
      <c r="V21" s="3"/>
      <c r="W21" s="3"/>
      <c r="X21" s="3"/>
      <c r="Y21" s="3"/>
      <c r="Z21" s="3"/>
      <c r="AA21" s="3"/>
      <c r="AB21" s="3"/>
      <c r="AC21" s="3"/>
      <c r="AD21" s="3"/>
      <c r="AE21" s="3"/>
    </row>
    <row r="22" spans="1:31" ht="49.5" customHeight="1" x14ac:dyDescent="0.35">
      <c r="A22" s="34"/>
      <c r="B22" s="2153" t="s">
        <v>1549</v>
      </c>
      <c r="C22" s="1634"/>
      <c r="D22" s="1634"/>
      <c r="E22" s="1634"/>
      <c r="F22" s="1634"/>
      <c r="G22" s="1634"/>
      <c r="H22" s="1634"/>
      <c r="I22" s="1634"/>
      <c r="J22" s="1634"/>
      <c r="K22" s="1634"/>
      <c r="L22" s="1634"/>
      <c r="M22" s="1634"/>
      <c r="N22" s="1634"/>
      <c r="O22" s="1635"/>
      <c r="P22" s="99"/>
      <c r="Q22" s="3"/>
      <c r="R22" s="3"/>
      <c r="S22" s="3"/>
      <c r="T22" s="3"/>
      <c r="U22" s="3"/>
      <c r="V22" s="3"/>
      <c r="W22" s="3"/>
      <c r="X22" s="3"/>
      <c r="Y22" s="3"/>
      <c r="Z22" s="3"/>
      <c r="AA22" s="3"/>
      <c r="AB22" s="3"/>
      <c r="AC22" s="3"/>
      <c r="AD22" s="3"/>
      <c r="AE22" s="3"/>
    </row>
    <row r="23" spans="1:31" ht="7.5" customHeight="1" x14ac:dyDescent="0.35">
      <c r="A23" s="34"/>
      <c r="B23" s="48"/>
      <c r="C23" s="48"/>
      <c r="D23" s="1133"/>
      <c r="E23" s="1134"/>
      <c r="F23" s="1134"/>
      <c r="G23" s="1134"/>
      <c r="H23" s="1134"/>
      <c r="I23" s="1134"/>
      <c r="J23" s="1134"/>
      <c r="K23" s="1134"/>
      <c r="L23" s="1134"/>
      <c r="M23" s="1134"/>
      <c r="N23" s="1134"/>
      <c r="O23" s="1134"/>
      <c r="P23" s="99"/>
      <c r="Q23" s="3"/>
      <c r="R23" s="3"/>
      <c r="S23" s="3"/>
      <c r="T23" s="3"/>
      <c r="U23" s="3"/>
      <c r="V23" s="3"/>
      <c r="W23" s="3"/>
      <c r="X23" s="3"/>
      <c r="Y23" s="3"/>
      <c r="Z23" s="3"/>
      <c r="AA23" s="3"/>
      <c r="AB23" s="3"/>
      <c r="AC23" s="3"/>
      <c r="AD23" s="3"/>
      <c r="AE23" s="3"/>
    </row>
    <row r="24" spans="1:31" ht="36.75" customHeight="1" x14ac:dyDescent="0.35">
      <c r="A24" s="34"/>
      <c r="B24" s="1781" t="s">
        <v>1550</v>
      </c>
      <c r="C24" s="1628"/>
      <c r="D24" s="1628"/>
      <c r="E24" s="1628"/>
      <c r="F24" s="1628"/>
      <c r="G24" s="1628"/>
      <c r="H24" s="1628"/>
      <c r="I24" s="1628"/>
      <c r="J24" s="1628"/>
      <c r="K24" s="1628"/>
      <c r="L24" s="1628"/>
      <c r="M24" s="1628"/>
      <c r="N24" s="1628"/>
      <c r="O24" s="1629"/>
      <c r="P24" s="99"/>
      <c r="Q24" s="3"/>
      <c r="R24" s="3"/>
      <c r="S24" s="3"/>
      <c r="T24" s="3"/>
      <c r="U24" s="3"/>
      <c r="V24" s="3"/>
      <c r="W24" s="3"/>
      <c r="X24" s="3"/>
      <c r="Y24" s="3"/>
      <c r="Z24" s="3"/>
      <c r="AA24" s="3"/>
      <c r="AB24" s="3"/>
      <c r="AC24" s="3"/>
      <c r="AD24" s="3"/>
      <c r="AE24" s="3"/>
    </row>
    <row r="25" spans="1:31" ht="27" customHeight="1" x14ac:dyDescent="0.35">
      <c r="A25" s="34"/>
      <c r="B25" s="48"/>
      <c r="C25" s="48"/>
      <c r="D25" s="1133"/>
      <c r="E25" s="1134"/>
      <c r="F25" s="1134"/>
      <c r="G25" s="1134"/>
      <c r="H25" s="1134"/>
      <c r="I25" s="1134"/>
      <c r="J25" s="1134"/>
      <c r="K25" s="1134"/>
      <c r="L25" s="1134"/>
      <c r="M25" s="1134"/>
      <c r="N25" s="1134"/>
      <c r="O25" s="1134"/>
      <c r="P25" s="99"/>
      <c r="Q25" s="3"/>
      <c r="R25" s="3"/>
      <c r="S25" s="3"/>
      <c r="T25" s="3"/>
      <c r="U25" s="3"/>
      <c r="V25" s="3"/>
      <c r="W25" s="3"/>
      <c r="X25" s="3"/>
      <c r="Y25" s="3"/>
      <c r="Z25" s="3"/>
      <c r="AA25" s="3"/>
      <c r="AB25" s="3"/>
      <c r="AC25" s="3"/>
      <c r="AD25" s="3"/>
      <c r="AE25" s="3"/>
    </row>
    <row r="26" spans="1:31" ht="21.75" customHeight="1" x14ac:dyDescent="0.25">
      <c r="A26" s="39"/>
      <c r="B26" s="2160" t="s">
        <v>1128</v>
      </c>
      <c r="C26" s="1628"/>
      <c r="D26" s="1628"/>
      <c r="E26" s="1628"/>
      <c r="F26" s="1629"/>
      <c r="G26" s="2153"/>
      <c r="H26" s="1634"/>
      <c r="I26" s="1634"/>
      <c r="J26" s="1635"/>
      <c r="K26" s="1134"/>
      <c r="L26" s="1134"/>
      <c r="M26" s="1134"/>
      <c r="N26" s="1134"/>
      <c r="O26" s="1134"/>
      <c r="P26" s="491"/>
      <c r="Q26" s="3"/>
      <c r="R26" s="3"/>
      <c r="S26" s="3"/>
      <c r="T26" s="3"/>
      <c r="U26" s="3"/>
      <c r="V26" s="3"/>
      <c r="W26" s="3"/>
      <c r="X26" s="3"/>
      <c r="Y26" s="3"/>
      <c r="Z26" s="3"/>
      <c r="AA26" s="3"/>
      <c r="AB26" s="3"/>
      <c r="AC26" s="3"/>
      <c r="AD26" s="3"/>
      <c r="AE26" s="3"/>
    </row>
    <row r="27" spans="1:31" ht="4.5" customHeight="1" x14ac:dyDescent="0.25">
      <c r="A27" s="39"/>
      <c r="B27" s="39"/>
      <c r="C27" s="39"/>
      <c r="D27" s="39"/>
      <c r="E27" s="39"/>
      <c r="F27" s="39"/>
      <c r="G27" s="39"/>
      <c r="H27" s="39"/>
      <c r="I27" s="39"/>
      <c r="J27" s="39"/>
      <c r="K27" s="39"/>
      <c r="L27" s="1134"/>
      <c r="M27" s="1134"/>
      <c r="N27" s="1134"/>
      <c r="O27" s="1134"/>
      <c r="P27" s="491"/>
      <c r="Q27" s="3"/>
      <c r="R27" s="3"/>
      <c r="S27" s="3"/>
      <c r="T27" s="3"/>
      <c r="U27" s="3"/>
      <c r="V27" s="3"/>
      <c r="W27" s="3"/>
      <c r="X27" s="3"/>
      <c r="Y27" s="3"/>
      <c r="Z27" s="3"/>
      <c r="AA27" s="3"/>
      <c r="AB27" s="3"/>
      <c r="AC27" s="3"/>
      <c r="AD27" s="3"/>
      <c r="AE27" s="3"/>
    </row>
    <row r="28" spans="1:31" ht="21.75" customHeight="1" x14ac:dyDescent="0.25">
      <c r="A28" s="39"/>
      <c r="B28" s="48" t="s">
        <v>1129</v>
      </c>
      <c r="C28" s="48"/>
      <c r="D28" s="48"/>
      <c r="E28" s="88"/>
      <c r="F28" s="88"/>
      <c r="G28" s="2154"/>
      <c r="H28" s="1799"/>
      <c r="I28" s="1799"/>
      <c r="J28" s="1800"/>
      <c r="K28" s="1134"/>
      <c r="L28" s="1134"/>
      <c r="M28" s="1134"/>
      <c r="N28" s="1134"/>
      <c r="O28" s="1134"/>
      <c r="P28" s="491"/>
      <c r="Q28" s="3"/>
      <c r="R28" s="3"/>
      <c r="S28" s="3"/>
      <c r="T28" s="3"/>
      <c r="U28" s="3"/>
      <c r="V28" s="3"/>
      <c r="W28" s="3"/>
      <c r="X28" s="3"/>
      <c r="Y28" s="3"/>
      <c r="Z28" s="3"/>
      <c r="AA28" s="3"/>
      <c r="AB28" s="3"/>
      <c r="AC28" s="3"/>
      <c r="AD28" s="3"/>
      <c r="AE28" s="3"/>
    </row>
    <row r="29" spans="1:31" ht="41.25" customHeight="1" x14ac:dyDescent="0.35">
      <c r="A29" s="34"/>
      <c r="B29" s="47"/>
      <c r="C29" s="47"/>
      <c r="D29" s="47"/>
      <c r="E29" s="79"/>
      <c r="F29" s="79"/>
      <c r="G29" s="1801"/>
      <c r="H29" s="1802"/>
      <c r="I29" s="1802"/>
      <c r="J29" s="1803"/>
      <c r="K29" s="1134"/>
      <c r="L29" s="1134"/>
      <c r="M29" s="1134"/>
      <c r="N29" s="1134"/>
      <c r="O29" s="1134"/>
      <c r="P29" s="99"/>
      <c r="Q29" s="3"/>
      <c r="R29" s="3"/>
      <c r="S29" s="3"/>
      <c r="T29" s="3"/>
      <c r="U29" s="3"/>
      <c r="V29" s="3"/>
      <c r="W29" s="3"/>
      <c r="X29" s="3"/>
      <c r="Y29" s="3"/>
      <c r="Z29" s="3"/>
      <c r="AA29" s="3"/>
      <c r="AB29" s="3"/>
      <c r="AC29" s="3"/>
      <c r="AD29" s="3"/>
      <c r="AE29" s="3"/>
    </row>
    <row r="30" spans="1:31" ht="4.5" customHeight="1" x14ac:dyDescent="0.25">
      <c r="A30" s="39"/>
      <c r="B30" s="39"/>
      <c r="C30" s="39"/>
      <c r="D30" s="39"/>
      <c r="E30" s="39"/>
      <c r="F30" s="39"/>
      <c r="G30" s="39"/>
      <c r="H30" s="39"/>
      <c r="I30" s="39"/>
      <c r="J30" s="39"/>
      <c r="K30" s="39"/>
      <c r="L30" s="1134"/>
      <c r="M30" s="1134"/>
      <c r="N30" s="1134"/>
      <c r="O30" s="1134"/>
      <c r="P30" s="491"/>
      <c r="Q30" s="3"/>
      <c r="R30" s="3"/>
      <c r="S30" s="3"/>
      <c r="T30" s="3"/>
      <c r="U30" s="3"/>
      <c r="V30" s="3"/>
      <c r="W30" s="3"/>
      <c r="X30" s="3"/>
      <c r="Y30" s="3"/>
      <c r="Z30" s="3"/>
      <c r="AA30" s="3"/>
      <c r="AB30" s="3"/>
      <c r="AC30" s="3"/>
      <c r="AD30" s="3"/>
      <c r="AE30" s="3"/>
    </row>
    <row r="31" spans="1:31" ht="21.75" customHeight="1" x14ac:dyDescent="0.25">
      <c r="A31" s="39"/>
      <c r="B31" s="48" t="s">
        <v>1130</v>
      </c>
      <c r="C31" s="48"/>
      <c r="D31" s="48"/>
      <c r="E31" s="88"/>
      <c r="F31" s="88"/>
      <c r="G31" s="2155"/>
      <c r="H31" s="1635"/>
      <c r="I31" s="1134"/>
      <c r="J31" s="1134"/>
      <c r="K31" s="1134"/>
      <c r="L31" s="1134"/>
      <c r="M31" s="1134"/>
      <c r="N31" s="1134"/>
      <c r="O31" s="1134"/>
      <c r="P31" s="491"/>
      <c r="Q31" s="3"/>
      <c r="R31" s="3"/>
      <c r="S31" s="3"/>
      <c r="T31" s="3"/>
      <c r="U31" s="3"/>
      <c r="V31" s="3"/>
      <c r="W31" s="3"/>
      <c r="X31" s="3"/>
      <c r="Y31" s="3"/>
      <c r="Z31" s="3"/>
      <c r="AA31" s="3"/>
      <c r="AB31" s="3"/>
      <c r="AC31" s="3"/>
      <c r="AD31" s="3"/>
      <c r="AE31" s="3"/>
    </row>
    <row r="32" spans="1:31" ht="4.5" customHeight="1" x14ac:dyDescent="0.25">
      <c r="A32" s="39"/>
      <c r="B32" s="39"/>
      <c r="C32" s="39"/>
      <c r="D32" s="39"/>
      <c r="E32" s="39"/>
      <c r="F32" s="39"/>
      <c r="G32" s="39"/>
      <c r="H32" s="39"/>
      <c r="I32" s="39"/>
      <c r="J32" s="39"/>
      <c r="K32" s="39"/>
      <c r="L32" s="1134"/>
      <c r="M32" s="1134"/>
      <c r="N32" s="1134"/>
      <c r="O32" s="1134"/>
      <c r="P32" s="491"/>
      <c r="Q32" s="3"/>
      <c r="R32" s="3"/>
      <c r="S32" s="3"/>
      <c r="T32" s="3"/>
      <c r="U32" s="3"/>
      <c r="V32" s="3"/>
      <c r="W32" s="3"/>
      <c r="X32" s="3"/>
      <c r="Y32" s="3"/>
      <c r="Z32" s="3"/>
      <c r="AA32" s="3"/>
      <c r="AB32" s="3"/>
      <c r="AC32" s="3"/>
      <c r="AD32" s="3"/>
      <c r="AE32" s="3"/>
    </row>
    <row r="33" spans="1:31" ht="21.75" customHeight="1" x14ac:dyDescent="0.25">
      <c r="A33" s="39"/>
      <c r="B33" s="48" t="s">
        <v>1131</v>
      </c>
      <c r="C33" s="48"/>
      <c r="D33" s="48"/>
      <c r="E33" s="88"/>
      <c r="F33" s="88"/>
      <c r="G33" s="2156"/>
      <c r="H33" s="1799"/>
      <c r="I33" s="1799"/>
      <c r="J33" s="1799"/>
      <c r="K33" s="1799"/>
      <c r="L33" s="1799"/>
      <c r="M33" s="1799"/>
      <c r="N33" s="1799"/>
      <c r="O33" s="1800"/>
      <c r="P33" s="491"/>
      <c r="Q33" s="3"/>
      <c r="R33" s="3"/>
      <c r="S33" s="3"/>
      <c r="T33" s="3"/>
      <c r="U33" s="3"/>
      <c r="V33" s="3"/>
      <c r="W33" s="3"/>
      <c r="X33" s="3"/>
      <c r="Y33" s="3"/>
      <c r="Z33" s="3"/>
      <c r="AA33" s="3"/>
      <c r="AB33" s="3"/>
      <c r="AC33" s="3"/>
      <c r="AD33" s="3"/>
      <c r="AE33" s="3"/>
    </row>
    <row r="34" spans="1:31" ht="19.5" customHeight="1" x14ac:dyDescent="0.35">
      <c r="A34" s="34"/>
      <c r="B34" s="47"/>
      <c r="C34" s="47"/>
      <c r="D34" s="1128"/>
      <c r="E34" s="1152"/>
      <c r="F34" s="1152"/>
      <c r="G34" s="1801"/>
      <c r="H34" s="1802"/>
      <c r="I34" s="1802"/>
      <c r="J34" s="1802"/>
      <c r="K34" s="1802"/>
      <c r="L34" s="1802"/>
      <c r="M34" s="1802"/>
      <c r="N34" s="1802"/>
      <c r="O34" s="1803"/>
      <c r="P34" s="99"/>
      <c r="Q34" s="3"/>
      <c r="R34" s="3"/>
      <c r="S34" s="3"/>
      <c r="T34" s="3"/>
      <c r="U34" s="3"/>
      <c r="V34" s="3"/>
      <c r="W34" s="3"/>
      <c r="X34" s="3"/>
      <c r="Y34" s="3"/>
      <c r="Z34" s="3"/>
      <c r="AA34" s="3"/>
      <c r="AB34" s="3"/>
      <c r="AC34" s="3"/>
      <c r="AD34" s="3"/>
      <c r="AE34" s="3"/>
    </row>
    <row r="35" spans="1:31" ht="40.5" customHeight="1" x14ac:dyDescent="0.25">
      <c r="A35" s="34"/>
      <c r="B35" s="34"/>
      <c r="C35" s="34"/>
      <c r="D35" s="34"/>
      <c r="E35" s="34"/>
      <c r="F35" s="34"/>
      <c r="G35" s="34"/>
      <c r="H35" s="34"/>
      <c r="I35" s="34"/>
      <c r="J35" s="34"/>
      <c r="K35" s="34"/>
      <c r="L35" s="34"/>
      <c r="M35" s="34"/>
      <c r="N35" s="34"/>
      <c r="O35" s="34"/>
      <c r="P35" s="34"/>
      <c r="Q35" s="3"/>
      <c r="R35" s="3"/>
      <c r="S35" s="3"/>
      <c r="T35" s="3"/>
      <c r="U35" s="3"/>
      <c r="V35" s="3"/>
      <c r="W35" s="3"/>
      <c r="X35" s="3"/>
      <c r="Y35" s="3"/>
      <c r="Z35" s="3"/>
      <c r="AA35" s="3"/>
      <c r="AB35" s="3"/>
      <c r="AC35" s="3"/>
      <c r="AD35" s="3"/>
      <c r="AE35" s="3"/>
    </row>
    <row r="36" spans="1:31" ht="19.5" customHeight="1" x14ac:dyDescent="0.35">
      <c r="A36" s="34"/>
      <c r="B36" s="47"/>
      <c r="C36" s="47"/>
      <c r="D36" s="1128"/>
      <c r="E36" s="1152"/>
      <c r="F36" s="1152"/>
      <c r="G36" s="1152"/>
      <c r="H36" s="1152"/>
      <c r="I36" s="1152"/>
      <c r="J36" s="1152"/>
      <c r="K36" s="1152"/>
      <c r="L36" s="1152"/>
      <c r="M36" s="2157" t="str">
        <f>CONCATENATE("Page ",RIGHT('Table des matières'!$K$41,2))</f>
        <v>Page 43</v>
      </c>
      <c r="N36" s="2158"/>
      <c r="O36" s="735" t="str">
        <f>IF(PageDerniere="","",CONCATENATE("sur ",PageDerniere))</f>
        <v>sur 46</v>
      </c>
      <c r="P36" s="99"/>
      <c r="Q36" s="3"/>
      <c r="R36" s="3"/>
      <c r="S36" s="3"/>
      <c r="T36" s="3"/>
      <c r="U36" s="3"/>
      <c r="V36" s="3"/>
      <c r="W36" s="3"/>
      <c r="X36" s="3"/>
      <c r="Y36" s="3"/>
      <c r="Z36" s="3"/>
      <c r="AA36" s="3"/>
      <c r="AB36" s="3"/>
      <c r="AC36" s="3"/>
      <c r="AD36" s="3"/>
      <c r="AE36" s="3"/>
    </row>
    <row r="37" spans="1:31" ht="19.5" customHeight="1" x14ac:dyDescent="0.35">
      <c r="A37" s="34"/>
      <c r="B37" s="47"/>
      <c r="C37" s="47"/>
      <c r="D37" s="1128"/>
      <c r="E37" s="1152"/>
      <c r="F37" s="1152"/>
      <c r="G37" s="1152"/>
      <c r="H37" s="1152"/>
      <c r="I37" s="1152"/>
      <c r="J37" s="1152"/>
      <c r="K37" s="1152"/>
      <c r="L37" s="1152"/>
      <c r="M37" s="1152"/>
      <c r="N37" s="1152"/>
      <c r="O37" s="1152"/>
      <c r="P37" s="99"/>
      <c r="Q37" s="3"/>
      <c r="R37" s="3"/>
      <c r="S37" s="3"/>
      <c r="T37" s="3"/>
      <c r="U37" s="3"/>
      <c r="V37" s="3"/>
      <c r="W37" s="3"/>
      <c r="X37" s="3"/>
      <c r="Y37" s="3"/>
      <c r="Z37" s="3"/>
      <c r="AA37" s="3"/>
      <c r="AB37" s="3"/>
      <c r="AC37" s="3"/>
      <c r="AD37" s="3"/>
      <c r="AE37" s="3"/>
    </row>
    <row r="38" spans="1:31" ht="19.5" customHeight="1"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row>
    <row r="39" spans="1:31" ht="19.5" customHeight="1"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row>
    <row r="40" spans="1:31" ht="19.5" customHeight="1"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row>
    <row r="41" spans="1:31" ht="19.5" customHeight="1"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row>
    <row r="42" spans="1:31" ht="19.5" customHeight="1"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row>
    <row r="43" spans="1:31" ht="19.5" customHeight="1"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row>
    <row r="44" spans="1:31" ht="19.5" customHeight="1"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row>
    <row r="45" spans="1:31" ht="19.5" customHeight="1"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row>
    <row r="46" spans="1:31" ht="15" customHeight="1"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row>
    <row r="47" spans="1:31" ht="15" customHeight="1"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row>
    <row r="48" spans="1:31" ht="15" customHeight="1"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row>
    <row r="49" spans="1:31" ht="15" customHeight="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row>
    <row r="50" spans="1:31" ht="15" customHeight="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row>
    <row r="51" spans="1:31" ht="15" customHeight="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row>
    <row r="52" spans="1:31" ht="15" customHeight="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row>
    <row r="53" spans="1:31" ht="15" customHeight="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row>
    <row r="54" spans="1:31" ht="15" customHeight="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5" customHeight="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1:31" ht="15"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row>
    <row r="57" spans="1:31" ht="15" customHeight="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row>
    <row r="58" spans="1:31" ht="15" customHeight="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row>
    <row r="59" spans="1:31" ht="15" customHeight="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row>
    <row r="60" spans="1:31" ht="15" customHeight="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row>
    <row r="61" spans="1:31" ht="15" customHeight="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row>
    <row r="62" spans="1:31" ht="15" customHeight="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row>
    <row r="63" spans="1:31" ht="1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row>
    <row r="64" spans="1:31" ht="15" customHeight="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row>
    <row r="65" spans="1:31" ht="15" customHeight="1"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row>
    <row r="66" spans="1:31" ht="15" customHeight="1"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row>
    <row r="67" spans="1:31" ht="15" customHeight="1"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row>
    <row r="68" spans="1:31" ht="15" customHeight="1"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row>
    <row r="69" spans="1:31" ht="15" customHeight="1"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row>
    <row r="70" spans="1:31" ht="1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row>
    <row r="71" spans="1:31" ht="1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row>
    <row r="72" spans="1:31" ht="1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row>
    <row r="73" spans="1:31" ht="15" customHeigh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row>
    <row r="74" spans="1:31" ht="15" customHeigh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row>
    <row r="75" spans="1:31" ht="15" customHeigh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row>
    <row r="76" spans="1:31" ht="15" customHeigh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row>
    <row r="77" spans="1:31" ht="15" customHeigh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5" customHeigh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5" customHeigh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5" customHeight="1" x14ac:dyDescent="0.25">
      <c r="A80" s="3"/>
      <c r="B80" s="3"/>
      <c r="C80" s="3"/>
      <c r="D80" s="3"/>
      <c r="E80" s="3"/>
      <c r="F80" s="3"/>
      <c r="G80" s="3"/>
      <c r="H80" s="3"/>
      <c r="I80" s="34"/>
      <c r="J80" s="3"/>
      <c r="K80" s="3"/>
      <c r="L80" s="3"/>
      <c r="M80" s="3"/>
      <c r="N80" s="3"/>
      <c r="O80" s="3"/>
      <c r="P80" s="3"/>
      <c r="Q80" s="3"/>
      <c r="R80" s="3"/>
      <c r="S80" s="3"/>
      <c r="T80" s="3"/>
      <c r="U80" s="3"/>
      <c r="V80" s="3"/>
      <c r="W80" s="3"/>
      <c r="X80" s="3"/>
      <c r="Y80" s="3"/>
      <c r="Z80" s="3"/>
      <c r="AA80" s="3"/>
      <c r="AB80" s="3"/>
      <c r="AC80" s="3"/>
      <c r="AD80" s="3"/>
      <c r="AE80" s="3"/>
    </row>
    <row r="81" spans="1:31" ht="15" customHeight="1" x14ac:dyDescent="0.25">
      <c r="A81" s="3"/>
      <c r="B81" s="3"/>
      <c r="C81" s="3"/>
      <c r="D81" s="3"/>
      <c r="E81" s="3"/>
      <c r="F81" s="3"/>
      <c r="G81" s="3"/>
      <c r="H81" s="3"/>
      <c r="I81" s="34"/>
      <c r="J81" s="3"/>
      <c r="K81" s="3"/>
      <c r="L81" s="3"/>
      <c r="M81" s="3"/>
      <c r="N81" s="3"/>
      <c r="O81" s="3"/>
      <c r="P81" s="3"/>
      <c r="Q81" s="3"/>
      <c r="R81" s="3"/>
      <c r="S81" s="3"/>
      <c r="T81" s="3"/>
      <c r="U81" s="3"/>
      <c r="V81" s="3"/>
      <c r="W81" s="3"/>
      <c r="X81" s="3"/>
      <c r="Y81" s="3"/>
      <c r="Z81" s="3"/>
      <c r="AA81" s="3"/>
      <c r="AB81" s="3"/>
      <c r="AC81" s="3"/>
      <c r="AD81" s="3"/>
      <c r="AE81" s="3"/>
    </row>
    <row r="82" spans="1:31" ht="15" customHeight="1" x14ac:dyDescent="0.25">
      <c r="A82" s="3"/>
      <c r="B82" s="3"/>
      <c r="C82" s="3"/>
      <c r="D82" s="3"/>
      <c r="E82" s="3"/>
      <c r="F82" s="3"/>
      <c r="G82" s="3"/>
      <c r="H82" s="3"/>
      <c r="I82" s="34"/>
      <c r="J82" s="3"/>
      <c r="K82" s="3"/>
      <c r="L82" s="3"/>
      <c r="M82" s="3"/>
      <c r="N82" s="3"/>
      <c r="O82" s="3"/>
      <c r="P82" s="3"/>
      <c r="Q82" s="3"/>
      <c r="R82" s="3"/>
      <c r="S82" s="3"/>
      <c r="T82" s="3"/>
      <c r="U82" s="3"/>
      <c r="V82" s="3"/>
      <c r="W82" s="3"/>
      <c r="X82" s="3"/>
      <c r="Y82" s="3"/>
      <c r="Z82" s="3"/>
      <c r="AA82" s="3"/>
      <c r="AB82" s="3"/>
      <c r="AC82" s="3"/>
      <c r="AD82" s="3"/>
      <c r="AE82" s="3"/>
    </row>
    <row r="83" spans="1:31" ht="15" customHeight="1" x14ac:dyDescent="0.25">
      <c r="A83" s="3"/>
      <c r="B83" s="3"/>
      <c r="C83" s="3"/>
      <c r="D83" s="3"/>
      <c r="E83" s="3"/>
      <c r="F83" s="3"/>
      <c r="G83" s="3"/>
      <c r="H83" s="3"/>
      <c r="I83" s="34"/>
      <c r="J83" s="3"/>
      <c r="K83" s="3"/>
      <c r="L83" s="3"/>
      <c r="M83" s="3"/>
      <c r="N83" s="3"/>
      <c r="O83" s="3"/>
      <c r="P83" s="3"/>
      <c r="Q83" s="3"/>
      <c r="R83" s="3"/>
      <c r="S83" s="3"/>
      <c r="T83" s="3"/>
      <c r="U83" s="3"/>
      <c r="V83" s="3"/>
      <c r="W83" s="3"/>
      <c r="X83" s="3"/>
      <c r="Y83" s="3"/>
      <c r="Z83" s="3"/>
      <c r="AA83" s="3"/>
      <c r="AB83" s="3"/>
      <c r="AC83" s="3"/>
      <c r="AD83" s="3"/>
      <c r="AE83" s="3"/>
    </row>
    <row r="84" spans="1:31" ht="15" customHeight="1" x14ac:dyDescent="0.25">
      <c r="A84" s="3"/>
      <c r="B84" s="3"/>
      <c r="C84" s="3"/>
      <c r="D84" s="3"/>
      <c r="E84" s="3"/>
      <c r="F84" s="3"/>
      <c r="G84" s="3"/>
      <c r="H84" s="3"/>
      <c r="I84" s="34"/>
      <c r="J84" s="3"/>
      <c r="K84" s="3"/>
      <c r="L84" s="3"/>
      <c r="M84" s="3"/>
      <c r="N84" s="3"/>
      <c r="O84" s="3"/>
      <c r="P84" s="3"/>
      <c r="Q84" s="3"/>
      <c r="R84" s="3"/>
      <c r="S84" s="3"/>
      <c r="T84" s="3"/>
      <c r="U84" s="3"/>
      <c r="V84" s="3"/>
      <c r="W84" s="3"/>
      <c r="X84" s="3"/>
      <c r="Y84" s="3"/>
      <c r="Z84" s="3"/>
      <c r="AA84" s="3"/>
      <c r="AB84" s="3"/>
      <c r="AC84" s="3"/>
      <c r="AD84" s="3"/>
      <c r="AE84" s="3"/>
    </row>
    <row r="85" spans="1:31" ht="15" customHeight="1" x14ac:dyDescent="0.25">
      <c r="A85" s="3"/>
      <c r="B85" s="3"/>
      <c r="C85" s="3"/>
      <c r="D85" s="3"/>
      <c r="E85" s="3"/>
      <c r="F85" s="3"/>
      <c r="G85" s="3"/>
      <c r="H85" s="3"/>
      <c r="I85" s="34"/>
      <c r="J85" s="3"/>
      <c r="K85" s="3"/>
      <c r="L85" s="3"/>
      <c r="M85" s="3"/>
      <c r="N85" s="3"/>
      <c r="O85" s="3"/>
      <c r="P85" s="3"/>
      <c r="Q85" s="3"/>
      <c r="R85" s="3"/>
      <c r="S85" s="3"/>
      <c r="T85" s="3"/>
      <c r="U85" s="3"/>
      <c r="V85" s="3"/>
      <c r="W85" s="3"/>
      <c r="X85" s="3"/>
      <c r="Y85" s="3"/>
      <c r="Z85" s="3"/>
      <c r="AA85" s="3"/>
      <c r="AB85" s="3"/>
      <c r="AC85" s="3"/>
      <c r="AD85" s="3"/>
      <c r="AE85" s="3"/>
    </row>
    <row r="86" spans="1:31" ht="15" customHeight="1" x14ac:dyDescent="0.25">
      <c r="A86" s="3"/>
      <c r="B86" s="3"/>
      <c r="C86" s="3"/>
      <c r="D86" s="3"/>
      <c r="E86" s="3"/>
      <c r="F86" s="3"/>
      <c r="G86" s="3"/>
      <c r="H86" s="3"/>
      <c r="I86" s="34"/>
      <c r="J86" s="3"/>
      <c r="K86" s="3"/>
      <c r="L86" s="3"/>
      <c r="M86" s="3"/>
      <c r="N86" s="3"/>
      <c r="O86" s="3"/>
      <c r="P86" s="3"/>
      <c r="Q86" s="3"/>
      <c r="R86" s="3"/>
      <c r="S86" s="3"/>
      <c r="T86" s="3"/>
      <c r="U86" s="3"/>
      <c r="V86" s="3"/>
      <c r="W86" s="3"/>
      <c r="X86" s="3"/>
      <c r="Y86" s="3"/>
      <c r="Z86" s="3"/>
      <c r="AA86" s="3"/>
      <c r="AB86" s="3"/>
      <c r="AC86" s="3"/>
      <c r="AD86" s="3"/>
      <c r="AE86" s="3"/>
    </row>
    <row r="87" spans="1:31" ht="15" customHeight="1" x14ac:dyDescent="0.25">
      <c r="A87" s="3"/>
      <c r="B87" s="3"/>
      <c r="C87" s="3"/>
      <c r="D87" s="3"/>
      <c r="E87" s="3"/>
      <c r="F87" s="3"/>
      <c r="G87" s="3"/>
      <c r="H87" s="3"/>
      <c r="I87" s="34"/>
      <c r="J87" s="3"/>
      <c r="K87" s="3"/>
      <c r="L87" s="3"/>
      <c r="M87" s="3"/>
      <c r="N87" s="3"/>
      <c r="O87" s="3"/>
      <c r="P87" s="3"/>
      <c r="Q87" s="3"/>
      <c r="R87" s="3"/>
      <c r="S87" s="3"/>
      <c r="T87" s="3"/>
      <c r="U87" s="3"/>
      <c r="V87" s="3"/>
      <c r="W87" s="3"/>
      <c r="X87" s="3"/>
      <c r="Y87" s="3"/>
      <c r="Z87" s="3"/>
      <c r="AA87" s="3"/>
      <c r="AB87" s="3"/>
      <c r="AC87" s="3"/>
      <c r="AD87" s="3"/>
      <c r="AE87" s="3"/>
    </row>
    <row r="88" spans="1:31" ht="15" customHeight="1" x14ac:dyDescent="0.25">
      <c r="A88" s="3"/>
      <c r="B88" s="3"/>
      <c r="C88" s="3"/>
      <c r="D88" s="3"/>
      <c r="E88" s="3"/>
      <c r="F88" s="3"/>
      <c r="G88" s="3"/>
      <c r="H88" s="3"/>
      <c r="I88" s="34"/>
      <c r="J88" s="3"/>
      <c r="K88" s="3"/>
      <c r="L88" s="3"/>
      <c r="M88" s="3"/>
      <c r="N88" s="3"/>
      <c r="O88" s="3"/>
      <c r="P88" s="3"/>
      <c r="Q88" s="3"/>
      <c r="R88" s="3"/>
      <c r="S88" s="3"/>
      <c r="T88" s="3"/>
      <c r="U88" s="3"/>
      <c r="V88" s="3"/>
      <c r="W88" s="3"/>
      <c r="X88" s="3"/>
      <c r="Y88" s="3"/>
      <c r="Z88" s="3"/>
      <c r="AA88" s="3"/>
      <c r="AB88" s="3"/>
      <c r="AC88" s="3"/>
      <c r="AD88" s="3"/>
      <c r="AE88" s="3"/>
    </row>
    <row r="89" spans="1:31" ht="15" customHeight="1" x14ac:dyDescent="0.25">
      <c r="A89" s="3"/>
      <c r="B89" s="3"/>
      <c r="C89" s="3"/>
      <c r="D89" s="3"/>
      <c r="E89" s="3"/>
      <c r="F89" s="3"/>
      <c r="G89" s="3"/>
      <c r="H89" s="3"/>
      <c r="I89" s="34"/>
      <c r="J89" s="3"/>
      <c r="K89" s="3"/>
      <c r="L89" s="3"/>
      <c r="M89" s="3"/>
      <c r="N89" s="3"/>
      <c r="O89" s="3"/>
      <c r="P89" s="3"/>
      <c r="Q89" s="3"/>
      <c r="R89" s="3"/>
      <c r="S89" s="3"/>
      <c r="T89" s="3"/>
      <c r="U89" s="3"/>
      <c r="V89" s="3"/>
      <c r="W89" s="3"/>
      <c r="X89" s="3"/>
      <c r="Y89" s="3"/>
      <c r="Z89" s="3"/>
      <c r="AA89" s="3"/>
      <c r="AB89" s="3"/>
      <c r="AC89" s="3"/>
      <c r="AD89" s="3"/>
      <c r="AE89" s="3"/>
    </row>
    <row r="90" spans="1:31" ht="15" customHeight="1" x14ac:dyDescent="0.25">
      <c r="A90" s="3"/>
      <c r="B90" s="3"/>
      <c r="C90" s="3"/>
      <c r="D90" s="3"/>
      <c r="E90" s="3"/>
      <c r="F90" s="3"/>
      <c r="G90" s="3"/>
      <c r="H90" s="3"/>
      <c r="I90" s="34"/>
      <c r="J90" s="3"/>
      <c r="K90" s="3"/>
      <c r="L90" s="3"/>
      <c r="M90" s="3"/>
      <c r="N90" s="3"/>
      <c r="O90" s="3"/>
      <c r="P90" s="3"/>
      <c r="Q90" s="3"/>
      <c r="R90" s="3"/>
      <c r="S90" s="3"/>
      <c r="T90" s="3"/>
      <c r="U90" s="3"/>
      <c r="V90" s="3"/>
      <c r="W90" s="3"/>
      <c r="X90" s="3"/>
      <c r="Y90" s="3"/>
      <c r="Z90" s="3"/>
      <c r="AA90" s="3"/>
      <c r="AB90" s="3"/>
      <c r="AC90" s="3"/>
      <c r="AD90" s="3"/>
      <c r="AE90" s="3"/>
    </row>
    <row r="91" spans="1:31" ht="15" customHeight="1" x14ac:dyDescent="0.25">
      <c r="A91" s="3"/>
      <c r="B91" s="3"/>
      <c r="C91" s="3"/>
      <c r="D91" s="3"/>
      <c r="E91" s="3"/>
      <c r="F91" s="3"/>
      <c r="G91" s="3"/>
      <c r="H91" s="3"/>
      <c r="I91" s="34"/>
      <c r="J91" s="3"/>
      <c r="K91" s="3"/>
      <c r="L91" s="3"/>
      <c r="M91" s="3"/>
      <c r="N91" s="3"/>
      <c r="O91" s="3"/>
      <c r="P91" s="3"/>
      <c r="Q91" s="3"/>
      <c r="R91" s="3"/>
      <c r="S91" s="3"/>
      <c r="T91" s="3"/>
      <c r="U91" s="3"/>
      <c r="V91" s="3"/>
      <c r="W91" s="3"/>
      <c r="X91" s="3"/>
      <c r="Y91" s="3"/>
      <c r="Z91" s="3"/>
      <c r="AA91" s="3"/>
      <c r="AB91" s="3"/>
      <c r="AC91" s="3"/>
      <c r="AD91" s="3"/>
      <c r="AE91" s="3"/>
    </row>
    <row r="92" spans="1:31" ht="15" customHeight="1" x14ac:dyDescent="0.25">
      <c r="A92" s="3"/>
      <c r="B92" s="3"/>
      <c r="C92" s="3"/>
      <c r="D92" s="3"/>
      <c r="E92" s="3"/>
      <c r="F92" s="3"/>
      <c r="G92" s="3"/>
      <c r="H92" s="3"/>
      <c r="I92" s="34"/>
      <c r="J92" s="3"/>
      <c r="K92" s="3"/>
      <c r="L92" s="3"/>
      <c r="M92" s="3"/>
      <c r="N92" s="3"/>
      <c r="O92" s="3"/>
      <c r="P92" s="3"/>
      <c r="Q92" s="3"/>
      <c r="R92" s="3"/>
      <c r="S92" s="3"/>
      <c r="T92" s="3"/>
      <c r="U92" s="3"/>
      <c r="V92" s="3"/>
      <c r="W92" s="3"/>
      <c r="X92" s="3"/>
      <c r="Y92" s="3"/>
      <c r="Z92" s="3"/>
      <c r="AA92" s="3"/>
      <c r="AB92" s="3"/>
      <c r="AC92" s="3"/>
      <c r="AD92" s="3"/>
      <c r="AE92" s="3"/>
    </row>
    <row r="93" spans="1:31" ht="15" customHeight="1" x14ac:dyDescent="0.25">
      <c r="A93" s="3"/>
      <c r="B93" s="3"/>
      <c r="C93" s="3"/>
      <c r="D93" s="3"/>
      <c r="E93" s="3"/>
      <c r="F93" s="3"/>
      <c r="G93" s="3"/>
      <c r="H93" s="3"/>
      <c r="I93" s="34"/>
      <c r="J93" s="3"/>
      <c r="K93" s="3"/>
      <c r="L93" s="3"/>
      <c r="M93" s="3"/>
      <c r="N93" s="3"/>
      <c r="O93" s="3"/>
      <c r="P93" s="3"/>
      <c r="Q93" s="3"/>
      <c r="R93" s="3"/>
      <c r="S93" s="3"/>
      <c r="T93" s="3"/>
      <c r="U93" s="3"/>
      <c r="V93" s="3"/>
      <c r="W93" s="3"/>
      <c r="X93" s="3"/>
      <c r="Y93" s="3"/>
      <c r="Z93" s="3"/>
      <c r="AA93" s="3"/>
      <c r="AB93" s="3"/>
      <c r="AC93" s="3"/>
      <c r="AD93" s="3"/>
      <c r="AE93" s="3"/>
    </row>
    <row r="94" spans="1:31" ht="15" customHeight="1" x14ac:dyDescent="0.25">
      <c r="A94" s="3"/>
      <c r="B94" s="3"/>
      <c r="C94" s="3"/>
      <c r="D94" s="3"/>
      <c r="E94" s="3"/>
      <c r="F94" s="3"/>
      <c r="G94" s="3"/>
      <c r="H94" s="3"/>
      <c r="I94" s="34"/>
      <c r="J94" s="3"/>
      <c r="K94" s="3"/>
      <c r="L94" s="3"/>
      <c r="M94" s="3"/>
      <c r="N94" s="3"/>
      <c r="O94" s="3"/>
      <c r="P94" s="3"/>
      <c r="Q94" s="3"/>
      <c r="R94" s="3"/>
      <c r="S94" s="3"/>
      <c r="T94" s="3"/>
      <c r="U94" s="3"/>
      <c r="V94" s="3"/>
      <c r="W94" s="3"/>
      <c r="X94" s="3"/>
      <c r="Y94" s="3"/>
      <c r="Z94" s="3"/>
      <c r="AA94" s="3"/>
      <c r="AB94" s="3"/>
      <c r="AC94" s="3"/>
      <c r="AD94" s="3"/>
      <c r="AE94" s="3"/>
    </row>
    <row r="95" spans="1:31" ht="15" customHeight="1" x14ac:dyDescent="0.25">
      <c r="A95" s="3"/>
      <c r="B95" s="3"/>
      <c r="C95" s="3"/>
      <c r="D95" s="3"/>
      <c r="E95" s="3"/>
      <c r="F95" s="3"/>
      <c r="G95" s="3"/>
      <c r="H95" s="3"/>
      <c r="I95" s="34"/>
      <c r="J95" s="3"/>
      <c r="K95" s="3"/>
      <c r="L95" s="3"/>
      <c r="M95" s="3"/>
      <c r="N95" s="3"/>
      <c r="O95" s="3"/>
      <c r="P95" s="3"/>
      <c r="Q95" s="3"/>
      <c r="R95" s="3"/>
      <c r="S95" s="3"/>
      <c r="T95" s="3"/>
      <c r="U95" s="3"/>
      <c r="V95" s="3"/>
      <c r="W95" s="3"/>
      <c r="X95" s="3"/>
      <c r="Y95" s="3"/>
      <c r="Z95" s="3"/>
      <c r="AA95" s="3"/>
      <c r="AB95" s="3"/>
      <c r="AC95" s="3"/>
      <c r="AD95" s="3"/>
      <c r="AE95" s="3"/>
    </row>
    <row r="96" spans="1:31" ht="15" customHeight="1" x14ac:dyDescent="0.25">
      <c r="A96" s="3"/>
      <c r="B96" s="3"/>
      <c r="C96" s="3"/>
      <c r="D96" s="3"/>
      <c r="E96" s="3"/>
      <c r="F96" s="3"/>
      <c r="G96" s="3"/>
      <c r="H96" s="3"/>
      <c r="I96" s="34"/>
      <c r="J96" s="3"/>
      <c r="K96" s="3"/>
      <c r="L96" s="3"/>
      <c r="M96" s="3"/>
      <c r="N96" s="3"/>
      <c r="O96" s="3"/>
      <c r="P96" s="3"/>
      <c r="Q96" s="3"/>
      <c r="R96" s="3"/>
      <c r="S96" s="3"/>
      <c r="T96" s="3"/>
      <c r="U96" s="3"/>
      <c r="V96" s="3"/>
      <c r="W96" s="3"/>
      <c r="X96" s="3"/>
      <c r="Y96" s="3"/>
      <c r="Z96" s="3"/>
      <c r="AA96" s="3"/>
      <c r="AB96" s="3"/>
      <c r="AC96" s="3"/>
      <c r="AD96" s="3"/>
      <c r="AE96" s="3"/>
    </row>
    <row r="97" spans="1:31" ht="15" customHeight="1" x14ac:dyDescent="0.25">
      <c r="A97" s="3"/>
      <c r="B97" s="3"/>
      <c r="C97" s="3"/>
      <c r="D97" s="3"/>
      <c r="E97" s="3"/>
      <c r="F97" s="3"/>
      <c r="G97" s="3"/>
      <c r="H97" s="3"/>
      <c r="I97" s="34"/>
      <c r="J97" s="3"/>
      <c r="K97" s="3"/>
      <c r="L97" s="3"/>
      <c r="M97" s="3"/>
      <c r="N97" s="3"/>
      <c r="O97" s="3"/>
      <c r="P97" s="3"/>
      <c r="Q97" s="3"/>
      <c r="R97" s="3"/>
      <c r="S97" s="3"/>
      <c r="T97" s="3"/>
      <c r="U97" s="3"/>
      <c r="V97" s="3"/>
      <c r="W97" s="3"/>
      <c r="X97" s="3"/>
      <c r="Y97" s="3"/>
      <c r="Z97" s="3"/>
      <c r="AA97" s="3"/>
      <c r="AB97" s="3"/>
      <c r="AC97" s="3"/>
      <c r="AD97" s="3"/>
      <c r="AE97" s="3"/>
    </row>
    <row r="98" spans="1:31" ht="15" customHeight="1" x14ac:dyDescent="0.25">
      <c r="A98" s="3"/>
      <c r="B98" s="3"/>
      <c r="C98" s="3"/>
      <c r="D98" s="3"/>
      <c r="E98" s="3"/>
      <c r="F98" s="3"/>
      <c r="G98" s="3"/>
      <c r="H98" s="3"/>
      <c r="I98" s="34"/>
      <c r="J98" s="3"/>
      <c r="K98" s="3"/>
      <c r="L98" s="3"/>
      <c r="M98" s="3"/>
      <c r="N98" s="3"/>
      <c r="O98" s="3"/>
      <c r="P98" s="3"/>
      <c r="Q98" s="3"/>
      <c r="R98" s="3"/>
      <c r="S98" s="3"/>
      <c r="T98" s="3"/>
      <c r="U98" s="3"/>
      <c r="V98" s="3"/>
      <c r="W98" s="3"/>
      <c r="X98" s="3"/>
      <c r="Y98" s="3"/>
      <c r="Z98" s="3"/>
      <c r="AA98" s="3"/>
      <c r="AB98" s="3"/>
      <c r="AC98" s="3"/>
      <c r="AD98" s="3"/>
      <c r="AE98" s="3"/>
    </row>
    <row r="99" spans="1:31" ht="15" customHeight="1" x14ac:dyDescent="0.25">
      <c r="A99" s="3"/>
      <c r="B99" s="3"/>
      <c r="C99" s="3"/>
      <c r="D99" s="3"/>
      <c r="E99" s="3"/>
      <c r="F99" s="3"/>
      <c r="G99" s="3"/>
      <c r="H99" s="3"/>
      <c r="I99" s="34"/>
      <c r="J99" s="3"/>
      <c r="K99" s="3"/>
      <c r="L99" s="3"/>
      <c r="M99" s="3"/>
      <c r="N99" s="3"/>
      <c r="O99" s="3"/>
      <c r="P99" s="3"/>
      <c r="Q99" s="3"/>
      <c r="R99" s="3"/>
      <c r="S99" s="3"/>
      <c r="T99" s="3"/>
      <c r="U99" s="3"/>
      <c r="V99" s="3"/>
      <c r="W99" s="3"/>
      <c r="X99" s="3"/>
      <c r="Y99" s="3"/>
      <c r="Z99" s="3"/>
      <c r="AA99" s="3"/>
      <c r="AB99" s="3"/>
      <c r="AC99" s="3"/>
      <c r="AD99" s="3"/>
      <c r="AE99" s="3"/>
    </row>
    <row r="100" spans="1:31" ht="15" customHeight="1" x14ac:dyDescent="0.25">
      <c r="A100" s="3"/>
      <c r="B100" s="3"/>
      <c r="C100" s="3"/>
      <c r="D100" s="3"/>
      <c r="E100" s="3"/>
      <c r="F100" s="3"/>
      <c r="G100" s="3"/>
      <c r="H100" s="3"/>
      <c r="I100" s="34"/>
      <c r="J100" s="3"/>
      <c r="K100" s="3"/>
      <c r="L100" s="3"/>
      <c r="M100" s="3"/>
      <c r="N100" s="3"/>
      <c r="O100" s="3"/>
      <c r="P100" s="3"/>
      <c r="Q100" s="3"/>
      <c r="R100" s="3"/>
      <c r="S100" s="3"/>
      <c r="T100" s="3"/>
      <c r="U100" s="3"/>
      <c r="V100" s="3"/>
      <c r="W100" s="3"/>
      <c r="X100" s="3"/>
      <c r="Y100" s="3"/>
      <c r="Z100" s="3"/>
      <c r="AA100" s="3"/>
      <c r="AB100" s="3"/>
      <c r="AC100" s="3"/>
      <c r="AD100" s="3"/>
      <c r="AE100" s="3"/>
    </row>
    <row r="101" spans="1:31" ht="15" customHeight="1" x14ac:dyDescent="0.25">
      <c r="A101" s="3"/>
      <c r="B101" s="3"/>
      <c r="C101" s="3"/>
      <c r="D101" s="3"/>
      <c r="E101" s="3"/>
      <c r="F101" s="3"/>
      <c r="G101" s="3"/>
      <c r="H101" s="3"/>
      <c r="I101" s="34"/>
      <c r="J101" s="3"/>
      <c r="K101" s="3"/>
      <c r="L101" s="3"/>
      <c r="M101" s="3"/>
      <c r="N101" s="3"/>
      <c r="O101" s="3"/>
      <c r="P101" s="3"/>
      <c r="Q101" s="3"/>
      <c r="R101" s="3"/>
      <c r="S101" s="3"/>
      <c r="T101" s="3"/>
      <c r="U101" s="3"/>
      <c r="V101" s="3"/>
      <c r="W101" s="3"/>
      <c r="X101" s="3"/>
      <c r="Y101" s="3"/>
      <c r="Z101" s="3"/>
      <c r="AA101" s="3"/>
      <c r="AB101" s="3"/>
      <c r="AC101" s="3"/>
      <c r="AD101" s="3"/>
      <c r="AE101" s="3"/>
    </row>
    <row r="102" spans="1:31" ht="15" customHeight="1" x14ac:dyDescent="0.25">
      <c r="A102" s="3"/>
      <c r="B102" s="3"/>
      <c r="C102" s="3"/>
      <c r="D102" s="3"/>
      <c r="E102" s="3"/>
      <c r="F102" s="3"/>
      <c r="G102" s="3"/>
      <c r="H102" s="3"/>
      <c r="I102" s="34"/>
      <c r="J102" s="3"/>
      <c r="K102" s="3"/>
      <c r="L102" s="3"/>
      <c r="M102" s="3"/>
      <c r="N102" s="3"/>
      <c r="O102" s="3"/>
      <c r="P102" s="3"/>
      <c r="Q102" s="3"/>
      <c r="R102" s="3"/>
      <c r="S102" s="3"/>
      <c r="T102" s="3"/>
      <c r="U102" s="3"/>
      <c r="V102" s="3"/>
      <c r="W102" s="3"/>
      <c r="X102" s="3"/>
      <c r="Y102" s="3"/>
      <c r="Z102" s="3"/>
      <c r="AA102" s="3"/>
      <c r="AB102" s="3"/>
      <c r="AC102" s="3"/>
      <c r="AD102" s="3"/>
      <c r="AE102" s="3"/>
    </row>
    <row r="103" spans="1:31" ht="15" customHeight="1" x14ac:dyDescent="0.25">
      <c r="A103" s="3"/>
      <c r="B103" s="3"/>
      <c r="C103" s="3"/>
      <c r="D103" s="3"/>
      <c r="E103" s="3"/>
      <c r="F103" s="3"/>
      <c r="G103" s="3"/>
      <c r="H103" s="3"/>
      <c r="I103" s="34"/>
      <c r="J103" s="3"/>
      <c r="K103" s="3"/>
      <c r="L103" s="3"/>
      <c r="M103" s="3"/>
      <c r="N103" s="3"/>
      <c r="O103" s="3"/>
      <c r="P103" s="3"/>
      <c r="Q103" s="3"/>
      <c r="R103" s="3"/>
      <c r="S103" s="3"/>
      <c r="T103" s="3"/>
      <c r="U103" s="3"/>
      <c r="V103" s="3"/>
      <c r="W103" s="3"/>
      <c r="X103" s="3"/>
      <c r="Y103" s="3"/>
      <c r="Z103" s="3"/>
      <c r="AA103" s="3"/>
      <c r="AB103" s="3"/>
      <c r="AC103" s="3"/>
      <c r="AD103" s="3"/>
      <c r="AE103" s="3"/>
    </row>
    <row r="104" spans="1:31" ht="15" customHeight="1" x14ac:dyDescent="0.25">
      <c r="A104" s="3"/>
      <c r="B104" s="3"/>
      <c r="C104" s="3"/>
      <c r="D104" s="3"/>
      <c r="E104" s="3"/>
      <c r="F104" s="3"/>
      <c r="G104" s="3"/>
      <c r="H104" s="3"/>
      <c r="I104" s="34"/>
      <c r="J104" s="3"/>
      <c r="K104" s="3"/>
      <c r="L104" s="3"/>
      <c r="M104" s="3"/>
      <c r="N104" s="3"/>
      <c r="O104" s="3"/>
      <c r="P104" s="3"/>
      <c r="Q104" s="3"/>
      <c r="R104" s="3"/>
      <c r="S104" s="3"/>
      <c r="T104" s="3"/>
      <c r="U104" s="3"/>
      <c r="V104" s="3"/>
      <c r="W104" s="3"/>
      <c r="X104" s="3"/>
      <c r="Y104" s="3"/>
      <c r="Z104" s="3"/>
      <c r="AA104" s="3"/>
      <c r="AB104" s="3"/>
      <c r="AC104" s="3"/>
      <c r="AD104" s="3"/>
      <c r="AE104" s="3"/>
    </row>
    <row r="105" spans="1:31" ht="15" customHeight="1" x14ac:dyDescent="0.25">
      <c r="A105" s="3"/>
      <c r="B105" s="3"/>
      <c r="C105" s="3"/>
      <c r="D105" s="3"/>
      <c r="E105" s="3"/>
      <c r="F105" s="3"/>
      <c r="G105" s="3"/>
      <c r="H105" s="3"/>
      <c r="I105" s="34"/>
      <c r="J105" s="3"/>
      <c r="K105" s="3"/>
      <c r="L105" s="3"/>
      <c r="M105" s="3"/>
      <c r="N105" s="3"/>
      <c r="O105" s="3"/>
      <c r="P105" s="3"/>
      <c r="Q105" s="3"/>
      <c r="R105" s="3"/>
      <c r="S105" s="3"/>
      <c r="T105" s="3"/>
      <c r="U105" s="3"/>
      <c r="V105" s="3"/>
      <c r="W105" s="3"/>
      <c r="X105" s="3"/>
      <c r="Y105" s="3"/>
      <c r="Z105" s="3"/>
      <c r="AA105" s="3"/>
      <c r="AB105" s="3"/>
      <c r="AC105" s="3"/>
      <c r="AD105" s="3"/>
      <c r="AE105" s="3"/>
    </row>
    <row r="106" spans="1:31" ht="15" customHeight="1" x14ac:dyDescent="0.25">
      <c r="A106" s="3"/>
      <c r="B106" s="3"/>
      <c r="C106" s="3"/>
      <c r="D106" s="3"/>
      <c r="E106" s="3"/>
      <c r="F106" s="3"/>
      <c r="G106" s="3"/>
      <c r="H106" s="3"/>
      <c r="I106" s="34"/>
      <c r="J106" s="3"/>
      <c r="K106" s="3"/>
      <c r="L106" s="3"/>
      <c r="M106" s="3"/>
      <c r="N106" s="3"/>
      <c r="O106" s="3"/>
      <c r="P106" s="3"/>
      <c r="Q106" s="3"/>
      <c r="R106" s="3"/>
      <c r="S106" s="3"/>
      <c r="T106" s="3"/>
      <c r="U106" s="3"/>
      <c r="V106" s="3"/>
      <c r="W106" s="3"/>
      <c r="X106" s="3"/>
      <c r="Y106" s="3"/>
      <c r="Z106" s="3"/>
      <c r="AA106" s="3"/>
      <c r="AB106" s="3"/>
      <c r="AC106" s="3"/>
      <c r="AD106" s="3"/>
      <c r="AE106" s="3"/>
    </row>
    <row r="107" spans="1:31" ht="15" customHeight="1" x14ac:dyDescent="0.25">
      <c r="A107" s="3"/>
      <c r="B107" s="3"/>
      <c r="C107" s="3"/>
      <c r="D107" s="3"/>
      <c r="E107" s="3"/>
      <c r="F107" s="3"/>
      <c r="G107" s="3"/>
      <c r="H107" s="3"/>
      <c r="I107" s="34"/>
      <c r="J107" s="3"/>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K237" s="3"/>
      <c r="Q237" s="3"/>
      <c r="R237" s="3"/>
      <c r="S237" s="3"/>
      <c r="T237" s="3"/>
      <c r="U237" s="3"/>
      <c r="V237" s="3"/>
      <c r="W237" s="3"/>
      <c r="X237" s="3"/>
      <c r="Y237" s="3"/>
      <c r="Z237" s="3"/>
      <c r="AA237" s="3"/>
      <c r="AB237" s="3"/>
      <c r="AC237" s="3"/>
      <c r="AD237" s="3"/>
      <c r="AE237" s="3"/>
    </row>
    <row r="238" spans="1:31" ht="15.75" customHeight="1" x14ac:dyDescent="0.25">
      <c r="K238" s="3"/>
      <c r="Q238" s="3"/>
      <c r="R238" s="3"/>
      <c r="S238" s="3"/>
      <c r="T238" s="3"/>
      <c r="U238" s="3"/>
      <c r="V238" s="3"/>
      <c r="W238" s="3"/>
      <c r="X238" s="3"/>
      <c r="Y238" s="3"/>
      <c r="Z238" s="3"/>
      <c r="AA238" s="3"/>
      <c r="AB238" s="3"/>
      <c r="AC238" s="3"/>
      <c r="AD238" s="3"/>
      <c r="AE238" s="3"/>
    </row>
    <row r="239" spans="1:31" ht="15.75" customHeight="1" x14ac:dyDescent="0.25">
      <c r="K239" s="3"/>
      <c r="Q239" s="3"/>
      <c r="R239" s="3"/>
      <c r="S239" s="3"/>
      <c r="T239" s="3"/>
      <c r="U239" s="3"/>
      <c r="V239" s="3"/>
      <c r="W239" s="3"/>
      <c r="X239" s="3"/>
      <c r="Y239" s="3"/>
      <c r="Z239" s="3"/>
      <c r="AA239" s="3"/>
      <c r="AB239" s="3"/>
      <c r="AC239" s="3"/>
      <c r="AD239" s="3"/>
      <c r="AE239" s="3"/>
    </row>
    <row r="240" spans="1:31" ht="15.75" customHeight="1" x14ac:dyDescent="0.25">
      <c r="K240" s="3"/>
      <c r="Q240" s="3"/>
      <c r="R240" s="3"/>
      <c r="S240" s="3"/>
      <c r="T240" s="3"/>
      <c r="U240" s="3"/>
      <c r="V240" s="3"/>
      <c r="W240" s="3"/>
      <c r="X240" s="3"/>
      <c r="Y240" s="3"/>
      <c r="Z240" s="3"/>
      <c r="AA240" s="3"/>
      <c r="AB240" s="3"/>
      <c r="AC240" s="3"/>
      <c r="AD240" s="3"/>
      <c r="AE240" s="3"/>
    </row>
    <row r="241" spans="11:31" ht="15.75" customHeight="1" x14ac:dyDescent="0.25">
      <c r="K241" s="3"/>
      <c r="Q241" s="3"/>
      <c r="R241" s="3"/>
      <c r="S241" s="3"/>
      <c r="T241" s="3"/>
      <c r="U241" s="3"/>
      <c r="V241" s="3"/>
      <c r="W241" s="3"/>
      <c r="X241" s="3"/>
      <c r="Y241" s="3"/>
      <c r="Z241" s="3"/>
      <c r="AA241" s="3"/>
      <c r="AB241" s="3"/>
      <c r="AC241" s="3"/>
      <c r="AD241" s="3"/>
      <c r="AE241" s="3"/>
    </row>
    <row r="242" spans="11:31" ht="15.75" customHeight="1" x14ac:dyDescent="0.25">
      <c r="K242" s="3"/>
      <c r="Q242" s="3"/>
      <c r="R242" s="3"/>
      <c r="S242" s="3"/>
      <c r="T242" s="3"/>
      <c r="U242" s="3"/>
      <c r="V242" s="3"/>
      <c r="W242" s="3"/>
      <c r="X242" s="3"/>
      <c r="Y242" s="3"/>
      <c r="Z242" s="3"/>
      <c r="AA242" s="3"/>
      <c r="AB242" s="3"/>
      <c r="AC242" s="3"/>
      <c r="AD242" s="3"/>
      <c r="AE242" s="3"/>
    </row>
    <row r="243" spans="11:31" ht="15.75" customHeight="1" x14ac:dyDescent="0.25">
      <c r="K243" s="3"/>
      <c r="Q243" s="3"/>
      <c r="R243" s="3"/>
      <c r="S243" s="3"/>
      <c r="T243" s="3"/>
      <c r="U243" s="3"/>
      <c r="V243" s="3"/>
      <c r="W243" s="3"/>
      <c r="X243" s="3"/>
      <c r="Y243" s="3"/>
      <c r="Z243" s="3"/>
      <c r="AA243" s="3"/>
      <c r="AB243" s="3"/>
      <c r="AC243" s="3"/>
      <c r="AD243" s="3"/>
      <c r="AE243" s="3"/>
    </row>
    <row r="244" spans="11:31" ht="15.75" customHeight="1" x14ac:dyDescent="0.25">
      <c r="K244" s="3"/>
      <c r="Q244" s="3"/>
      <c r="R244" s="3"/>
      <c r="S244" s="3"/>
      <c r="T244" s="3"/>
      <c r="U244" s="3"/>
      <c r="V244" s="3"/>
      <c r="W244" s="3"/>
      <c r="X244" s="3"/>
      <c r="Y244" s="3"/>
      <c r="Z244" s="3"/>
      <c r="AA244" s="3"/>
      <c r="AB244" s="3"/>
      <c r="AC244" s="3"/>
      <c r="AD244" s="3"/>
      <c r="AE244" s="3"/>
    </row>
    <row r="245" spans="11:31" ht="15.75" customHeight="1" x14ac:dyDescent="0.25">
      <c r="K245" s="3"/>
      <c r="Q245" s="3"/>
      <c r="R245" s="3"/>
      <c r="S245" s="3"/>
      <c r="T245" s="3"/>
      <c r="U245" s="3"/>
      <c r="V245" s="3"/>
      <c r="W245" s="3"/>
      <c r="X245" s="3"/>
      <c r="Y245" s="3"/>
      <c r="Z245" s="3"/>
      <c r="AA245" s="3"/>
      <c r="AB245" s="3"/>
      <c r="AC245" s="3"/>
      <c r="AD245" s="3"/>
      <c r="AE245" s="3"/>
    </row>
    <row r="246" spans="11:31" ht="15.75" customHeight="1" x14ac:dyDescent="0.25">
      <c r="K246" s="3"/>
      <c r="Q246" s="3"/>
      <c r="R246" s="3"/>
      <c r="S246" s="3"/>
      <c r="T246" s="3"/>
      <c r="U246" s="3"/>
      <c r="V246" s="3"/>
      <c r="W246" s="3"/>
      <c r="X246" s="3"/>
      <c r="Y246" s="3"/>
      <c r="Z246" s="3"/>
      <c r="AA246" s="3"/>
      <c r="AB246" s="3"/>
      <c r="AC246" s="3"/>
      <c r="AD246" s="3"/>
      <c r="AE246" s="3"/>
    </row>
    <row r="247" spans="11:31" ht="15.75" customHeight="1" x14ac:dyDescent="0.25">
      <c r="K247" s="3"/>
      <c r="Q247" s="3"/>
      <c r="R247" s="3"/>
      <c r="S247" s="3"/>
      <c r="T247" s="3"/>
      <c r="U247" s="3"/>
      <c r="V247" s="3"/>
      <c r="W247" s="3"/>
      <c r="X247" s="3"/>
      <c r="Y247" s="3"/>
      <c r="Z247" s="3"/>
      <c r="AA247" s="3"/>
      <c r="AB247" s="3"/>
      <c r="AC247" s="3"/>
      <c r="AD247" s="3"/>
      <c r="AE247" s="3"/>
    </row>
    <row r="248" spans="11:31" ht="15.75" customHeight="1" x14ac:dyDescent="0.25">
      <c r="K248" s="3"/>
      <c r="Q248" s="3"/>
      <c r="R248" s="3"/>
      <c r="S248" s="3"/>
      <c r="T248" s="3"/>
      <c r="U248" s="3"/>
      <c r="V248" s="3"/>
      <c r="W248" s="3"/>
      <c r="X248" s="3"/>
      <c r="Y248" s="3"/>
      <c r="Z248" s="3"/>
      <c r="AA248" s="3"/>
      <c r="AB248" s="3"/>
      <c r="AC248" s="3"/>
      <c r="AD248" s="3"/>
      <c r="AE248" s="3"/>
    </row>
    <row r="249" spans="11:31" ht="15.75" customHeight="1" x14ac:dyDescent="0.25">
      <c r="K249" s="3"/>
      <c r="Q249" s="3"/>
      <c r="R249" s="3"/>
      <c r="S249" s="3"/>
      <c r="T249" s="3"/>
      <c r="U249" s="3"/>
      <c r="V249" s="3"/>
      <c r="W249" s="3"/>
      <c r="X249" s="3"/>
      <c r="Y249" s="3"/>
      <c r="Z249" s="3"/>
      <c r="AA249" s="3"/>
      <c r="AB249" s="3"/>
      <c r="AC249" s="3"/>
      <c r="AD249" s="3"/>
      <c r="AE249" s="3"/>
    </row>
    <row r="250" spans="11:31" ht="15.75" customHeight="1" x14ac:dyDescent="0.25">
      <c r="K250" s="3"/>
      <c r="Q250" s="3"/>
      <c r="R250" s="3"/>
      <c r="S250" s="3"/>
      <c r="T250" s="3"/>
      <c r="U250" s="3"/>
      <c r="V250" s="3"/>
      <c r="W250" s="3"/>
      <c r="X250" s="3"/>
      <c r="Y250" s="3"/>
      <c r="Z250" s="3"/>
      <c r="AA250" s="3"/>
      <c r="AB250" s="3"/>
      <c r="AC250" s="3"/>
      <c r="AD250" s="3"/>
      <c r="AE250" s="3"/>
    </row>
    <row r="251" spans="11:31" ht="15.75" customHeight="1" x14ac:dyDescent="0.25">
      <c r="K251" s="3"/>
      <c r="Q251" s="3"/>
      <c r="R251" s="3"/>
      <c r="S251" s="3"/>
      <c r="T251" s="3"/>
      <c r="U251" s="3"/>
      <c r="V251" s="3"/>
      <c r="W251" s="3"/>
      <c r="X251" s="3"/>
      <c r="Y251" s="3"/>
      <c r="Z251" s="3"/>
      <c r="AA251" s="3"/>
      <c r="AB251" s="3"/>
      <c r="AC251" s="3"/>
      <c r="AD251" s="3"/>
      <c r="AE251" s="3"/>
    </row>
    <row r="252" spans="11:31" ht="15.75" customHeight="1" x14ac:dyDescent="0.25">
      <c r="K252" s="3"/>
      <c r="Q252" s="3"/>
      <c r="R252" s="3"/>
      <c r="S252" s="3"/>
      <c r="T252" s="3"/>
      <c r="U252" s="3"/>
      <c r="V252" s="3"/>
      <c r="W252" s="3"/>
      <c r="X252" s="3"/>
      <c r="Y252" s="3"/>
      <c r="Z252" s="3"/>
      <c r="AA252" s="3"/>
      <c r="AB252" s="3"/>
      <c r="AC252" s="3"/>
      <c r="AD252" s="3"/>
      <c r="AE252" s="3"/>
    </row>
    <row r="253" spans="11:31" ht="15.75" customHeight="1" x14ac:dyDescent="0.25">
      <c r="K253" s="3"/>
      <c r="Q253" s="3"/>
      <c r="R253" s="3"/>
      <c r="S253" s="3"/>
      <c r="T253" s="3"/>
      <c r="U253" s="3"/>
      <c r="V253" s="3"/>
      <c r="W253" s="3"/>
      <c r="X253" s="3"/>
      <c r="Y253" s="3"/>
      <c r="Z253" s="3"/>
      <c r="AA253" s="3"/>
      <c r="AB253" s="3"/>
      <c r="AC253" s="3"/>
      <c r="AD253" s="3"/>
      <c r="AE253" s="3"/>
    </row>
    <row r="254" spans="11:31" ht="15.75" customHeight="1" x14ac:dyDescent="0.25">
      <c r="K254" s="3"/>
      <c r="Q254" s="3"/>
      <c r="R254" s="3"/>
      <c r="S254" s="3"/>
      <c r="T254" s="3"/>
      <c r="U254" s="3"/>
      <c r="V254" s="3"/>
      <c r="W254" s="3"/>
      <c r="X254" s="3"/>
      <c r="Y254" s="3"/>
      <c r="Z254" s="3"/>
      <c r="AA254" s="3"/>
      <c r="AB254" s="3"/>
      <c r="AC254" s="3"/>
      <c r="AD254" s="3"/>
      <c r="AE254" s="3"/>
    </row>
    <row r="255" spans="11:31" ht="15.75" customHeight="1" x14ac:dyDescent="0.25">
      <c r="K255" s="3"/>
      <c r="Q255" s="3"/>
      <c r="R255" s="3"/>
      <c r="S255" s="3"/>
      <c r="T255" s="3"/>
      <c r="U255" s="3"/>
      <c r="V255" s="3"/>
      <c r="W255" s="3"/>
      <c r="X255" s="3"/>
      <c r="Y255" s="3"/>
      <c r="Z255" s="3"/>
      <c r="AA255" s="3"/>
      <c r="AB255" s="3"/>
      <c r="AC255" s="3"/>
      <c r="AD255" s="3"/>
      <c r="AE255" s="3"/>
    </row>
    <row r="256" spans="11:31" ht="15.75" customHeight="1" x14ac:dyDescent="0.25">
      <c r="K256" s="3"/>
      <c r="Q256" s="3"/>
      <c r="R256" s="3"/>
      <c r="S256" s="3"/>
      <c r="T256" s="3"/>
      <c r="U256" s="3"/>
      <c r="V256" s="3"/>
      <c r="W256" s="3"/>
      <c r="X256" s="3"/>
      <c r="Y256" s="3"/>
      <c r="Z256" s="3"/>
      <c r="AA256" s="3"/>
      <c r="AB256" s="3"/>
      <c r="AC256" s="3"/>
      <c r="AD256" s="3"/>
      <c r="AE256" s="3"/>
    </row>
    <row r="257" spans="11:31" ht="15.75" customHeight="1" x14ac:dyDescent="0.25">
      <c r="K257" s="3"/>
      <c r="Q257" s="3"/>
      <c r="R257" s="3"/>
      <c r="S257" s="3"/>
      <c r="T257" s="3"/>
      <c r="U257" s="3"/>
      <c r="V257" s="3"/>
      <c r="W257" s="3"/>
      <c r="X257" s="3"/>
      <c r="Y257" s="3"/>
      <c r="Z257" s="3"/>
      <c r="AA257" s="3"/>
      <c r="AB257" s="3"/>
      <c r="AC257" s="3"/>
      <c r="AD257" s="3"/>
      <c r="AE257" s="3"/>
    </row>
    <row r="258" spans="11:31" ht="15.75" customHeight="1" x14ac:dyDescent="0.25">
      <c r="K258" s="3"/>
      <c r="Q258" s="3"/>
      <c r="R258" s="3"/>
      <c r="S258" s="3"/>
      <c r="T258" s="3"/>
      <c r="U258" s="3"/>
      <c r="V258" s="3"/>
      <c r="W258" s="3"/>
      <c r="X258" s="3"/>
      <c r="Y258" s="3"/>
      <c r="Z258" s="3"/>
      <c r="AA258" s="3"/>
      <c r="AB258" s="3"/>
      <c r="AC258" s="3"/>
      <c r="AD258" s="3"/>
      <c r="AE258" s="3"/>
    </row>
    <row r="259" spans="11:31" ht="15.75" customHeight="1" x14ac:dyDescent="0.25">
      <c r="K259" s="3"/>
      <c r="Q259" s="3"/>
      <c r="R259" s="3"/>
      <c r="S259" s="3"/>
      <c r="T259" s="3"/>
      <c r="U259" s="3"/>
      <c r="V259" s="3"/>
      <c r="W259" s="3"/>
      <c r="X259" s="3"/>
      <c r="Y259" s="3"/>
      <c r="Z259" s="3"/>
      <c r="AA259" s="3"/>
      <c r="AB259" s="3"/>
      <c r="AC259" s="3"/>
      <c r="AD259" s="3"/>
      <c r="AE259" s="3"/>
    </row>
    <row r="260" spans="11:31" ht="15.75" customHeight="1" x14ac:dyDescent="0.25">
      <c r="K260" s="3"/>
      <c r="Q260" s="3"/>
      <c r="R260" s="3"/>
      <c r="S260" s="3"/>
      <c r="T260" s="3"/>
      <c r="U260" s="3"/>
      <c r="V260" s="3"/>
      <c r="W260" s="3"/>
      <c r="X260" s="3"/>
      <c r="Y260" s="3"/>
      <c r="Z260" s="3"/>
      <c r="AA260" s="3"/>
      <c r="AB260" s="3"/>
      <c r="AC260" s="3"/>
      <c r="AD260" s="3"/>
      <c r="AE260" s="3"/>
    </row>
    <row r="261" spans="11:31" ht="15.75" customHeight="1" x14ac:dyDescent="0.25">
      <c r="K261" s="3"/>
      <c r="Q261" s="3"/>
      <c r="R261" s="3"/>
      <c r="S261" s="3"/>
      <c r="T261" s="3"/>
      <c r="U261" s="3"/>
      <c r="V261" s="3"/>
      <c r="W261" s="3"/>
      <c r="X261" s="3"/>
      <c r="Y261" s="3"/>
      <c r="Z261" s="3"/>
      <c r="AA261" s="3"/>
      <c r="AB261" s="3"/>
      <c r="AC261" s="3"/>
      <c r="AD261" s="3"/>
      <c r="AE261" s="3"/>
    </row>
    <row r="262" spans="11:31" ht="15.75" customHeight="1" x14ac:dyDescent="0.25">
      <c r="K262" s="3"/>
      <c r="Q262" s="3"/>
      <c r="R262" s="3"/>
      <c r="S262" s="3"/>
      <c r="T262" s="3"/>
      <c r="U262" s="3"/>
      <c r="V262" s="3"/>
      <c r="W262" s="3"/>
      <c r="X262" s="3"/>
      <c r="Y262" s="3"/>
      <c r="Z262" s="3"/>
      <c r="AA262" s="3"/>
      <c r="AB262" s="3"/>
      <c r="AC262" s="3"/>
      <c r="AD262" s="3"/>
      <c r="AE262" s="3"/>
    </row>
    <row r="263" spans="11:31" ht="15.75" customHeight="1" x14ac:dyDescent="0.25">
      <c r="K263" s="3"/>
      <c r="Q263" s="3"/>
      <c r="R263" s="3"/>
      <c r="S263" s="3"/>
      <c r="T263" s="3"/>
      <c r="U263" s="3"/>
      <c r="V263" s="3"/>
      <c r="W263" s="3"/>
      <c r="X263" s="3"/>
      <c r="Y263" s="3"/>
      <c r="Z263" s="3"/>
      <c r="AA263" s="3"/>
      <c r="AB263" s="3"/>
      <c r="AC263" s="3"/>
      <c r="AD263" s="3"/>
      <c r="AE263" s="3"/>
    </row>
    <row r="264" spans="11:31" ht="15.75" customHeight="1" x14ac:dyDescent="0.25">
      <c r="K264" s="3"/>
      <c r="Q264" s="3"/>
      <c r="R264" s="3"/>
      <c r="S264" s="3"/>
      <c r="T264" s="3"/>
      <c r="U264" s="3"/>
      <c r="V264" s="3"/>
      <c r="W264" s="3"/>
      <c r="X264" s="3"/>
      <c r="Y264" s="3"/>
      <c r="Z264" s="3"/>
      <c r="AA264" s="3"/>
      <c r="AB264" s="3"/>
      <c r="AC264" s="3"/>
      <c r="AD264" s="3"/>
      <c r="AE264" s="3"/>
    </row>
    <row r="265" spans="11:31" ht="15.75" customHeight="1" x14ac:dyDescent="0.25">
      <c r="K265" s="3"/>
      <c r="Q265" s="3"/>
      <c r="R265" s="3"/>
      <c r="S265" s="3"/>
      <c r="T265" s="3"/>
      <c r="U265" s="3"/>
      <c r="V265" s="3"/>
      <c r="W265" s="3"/>
      <c r="X265" s="3"/>
      <c r="Y265" s="3"/>
      <c r="Z265" s="3"/>
      <c r="AA265" s="3"/>
      <c r="AB265" s="3"/>
      <c r="AC265" s="3"/>
      <c r="AD265" s="3"/>
      <c r="AE265" s="3"/>
    </row>
    <row r="266" spans="11:31" ht="15.75" customHeight="1" x14ac:dyDescent="0.25">
      <c r="K266" s="3"/>
      <c r="Q266" s="3"/>
      <c r="R266" s="3"/>
      <c r="S266" s="3"/>
      <c r="T266" s="3"/>
      <c r="U266" s="3"/>
      <c r="V266" s="3"/>
      <c r="W266" s="3"/>
      <c r="X266" s="3"/>
      <c r="Y266" s="3"/>
      <c r="Z266" s="3"/>
      <c r="AA266" s="3"/>
      <c r="AB266" s="3"/>
      <c r="AC266" s="3"/>
      <c r="AD266" s="3"/>
      <c r="AE266" s="3"/>
    </row>
    <row r="267" spans="11:31" ht="15.75" customHeight="1" x14ac:dyDescent="0.25">
      <c r="K267" s="3"/>
      <c r="Q267" s="3"/>
      <c r="R267" s="3"/>
      <c r="S267" s="3"/>
      <c r="T267" s="3"/>
      <c r="U267" s="3"/>
      <c r="V267" s="3"/>
      <c r="W267" s="3"/>
      <c r="X267" s="3"/>
      <c r="Y267" s="3"/>
      <c r="Z267" s="3"/>
      <c r="AA267" s="3"/>
      <c r="AB267" s="3"/>
      <c r="AC267" s="3"/>
      <c r="AD267" s="3"/>
      <c r="AE267" s="3"/>
    </row>
    <row r="268" spans="11:31" ht="15.75" customHeight="1" x14ac:dyDescent="0.25">
      <c r="K268" s="3"/>
      <c r="Q268" s="3"/>
      <c r="R268" s="3"/>
      <c r="S268" s="3"/>
      <c r="T268" s="3"/>
      <c r="U268" s="3"/>
      <c r="V268" s="3"/>
      <c r="W268" s="3"/>
      <c r="X268" s="3"/>
      <c r="Y268" s="3"/>
      <c r="Z268" s="3"/>
      <c r="AA268" s="3"/>
      <c r="AB268" s="3"/>
      <c r="AC268" s="3"/>
      <c r="AD268" s="3"/>
      <c r="AE268" s="3"/>
    </row>
    <row r="269" spans="11:31" ht="15.75" customHeight="1" x14ac:dyDescent="0.25">
      <c r="K269" s="3"/>
      <c r="Q269" s="3"/>
      <c r="R269" s="3"/>
      <c r="S269" s="3"/>
      <c r="T269" s="3"/>
      <c r="U269" s="3"/>
      <c r="V269" s="3"/>
      <c r="W269" s="3"/>
      <c r="X269" s="3"/>
      <c r="Y269" s="3"/>
      <c r="Z269" s="3"/>
      <c r="AA269" s="3"/>
      <c r="AB269" s="3"/>
      <c r="AC269" s="3"/>
      <c r="AD269" s="3"/>
      <c r="AE269" s="3"/>
    </row>
    <row r="270" spans="11:31" ht="15.75" customHeight="1" x14ac:dyDescent="0.25">
      <c r="K270" s="3"/>
      <c r="Q270" s="3"/>
      <c r="R270" s="3"/>
      <c r="S270" s="3"/>
      <c r="T270" s="3"/>
      <c r="U270" s="3"/>
      <c r="V270" s="3"/>
      <c r="W270" s="3"/>
      <c r="X270" s="3"/>
      <c r="Y270" s="3"/>
      <c r="Z270" s="3"/>
      <c r="AA270" s="3"/>
      <c r="AB270" s="3"/>
      <c r="AC270" s="3"/>
      <c r="AD270" s="3"/>
      <c r="AE270" s="3"/>
    </row>
    <row r="271" spans="11:31" ht="15.75" customHeight="1" x14ac:dyDescent="0.25">
      <c r="K271" s="3"/>
      <c r="Q271" s="3"/>
      <c r="R271" s="3"/>
      <c r="S271" s="3"/>
      <c r="T271" s="3"/>
      <c r="U271" s="3"/>
      <c r="V271" s="3"/>
      <c r="W271" s="3"/>
      <c r="X271" s="3"/>
      <c r="Y271" s="3"/>
      <c r="Z271" s="3"/>
      <c r="AA271" s="3"/>
      <c r="AB271" s="3"/>
      <c r="AC271" s="3"/>
      <c r="AD271" s="3"/>
      <c r="AE271" s="3"/>
    </row>
    <row r="272" spans="11:31" ht="15.75" customHeight="1" x14ac:dyDescent="0.25">
      <c r="K272" s="3"/>
      <c r="Q272" s="3"/>
      <c r="R272" s="3"/>
      <c r="S272" s="3"/>
      <c r="T272" s="3"/>
      <c r="U272" s="3"/>
      <c r="V272" s="3"/>
      <c r="W272" s="3"/>
      <c r="X272" s="3"/>
      <c r="Y272" s="3"/>
      <c r="Z272" s="3"/>
      <c r="AA272" s="3"/>
      <c r="AB272" s="3"/>
      <c r="AC272" s="3"/>
      <c r="AD272" s="3"/>
      <c r="AE272" s="3"/>
    </row>
    <row r="273" spans="11:31" ht="15.75" customHeight="1" x14ac:dyDescent="0.25">
      <c r="K273" s="3"/>
      <c r="Q273" s="3"/>
      <c r="R273" s="3"/>
      <c r="S273" s="3"/>
      <c r="T273" s="3"/>
      <c r="U273" s="3"/>
      <c r="V273" s="3"/>
      <c r="W273" s="3"/>
      <c r="X273" s="3"/>
      <c r="Y273" s="3"/>
      <c r="Z273" s="3"/>
      <c r="AA273" s="3"/>
      <c r="AB273" s="3"/>
      <c r="AC273" s="3"/>
      <c r="AD273" s="3"/>
      <c r="AE273" s="3"/>
    </row>
    <row r="274" spans="11:31" ht="15.75" customHeight="1" x14ac:dyDescent="0.25">
      <c r="K274" s="3"/>
      <c r="Q274" s="3"/>
      <c r="R274" s="3"/>
      <c r="S274" s="3"/>
      <c r="T274" s="3"/>
      <c r="U274" s="3"/>
      <c r="V274" s="3"/>
      <c r="W274" s="3"/>
      <c r="X274" s="3"/>
      <c r="Y274" s="3"/>
      <c r="Z274" s="3"/>
      <c r="AA274" s="3"/>
      <c r="AB274" s="3"/>
      <c r="AC274" s="3"/>
      <c r="AD274" s="3"/>
      <c r="AE274" s="3"/>
    </row>
    <row r="275" spans="11:31" ht="15.75" customHeight="1" x14ac:dyDescent="0.25">
      <c r="K275" s="3"/>
      <c r="Q275" s="3"/>
      <c r="R275" s="3"/>
      <c r="S275" s="3"/>
      <c r="T275" s="3"/>
      <c r="U275" s="3"/>
      <c r="V275" s="3"/>
      <c r="W275" s="3"/>
      <c r="X275" s="3"/>
      <c r="Y275" s="3"/>
      <c r="Z275" s="3"/>
      <c r="AA275" s="3"/>
      <c r="AB275" s="3"/>
      <c r="AC275" s="3"/>
      <c r="AD275" s="3"/>
      <c r="AE275" s="3"/>
    </row>
    <row r="276" spans="11:31" ht="15.75" customHeight="1" x14ac:dyDescent="0.25">
      <c r="K276" s="3"/>
      <c r="Q276" s="3"/>
      <c r="R276" s="3"/>
      <c r="S276" s="3"/>
      <c r="T276" s="3"/>
      <c r="U276" s="3"/>
      <c r="V276" s="3"/>
      <c r="W276" s="3"/>
      <c r="X276" s="3"/>
      <c r="Y276" s="3"/>
      <c r="Z276" s="3"/>
      <c r="AA276" s="3"/>
      <c r="AB276" s="3"/>
      <c r="AC276" s="3"/>
      <c r="AD276" s="3"/>
      <c r="AE276" s="3"/>
    </row>
    <row r="277" spans="11:31" ht="15.75" customHeight="1" x14ac:dyDescent="0.25">
      <c r="K277" s="3"/>
      <c r="Q277" s="3"/>
      <c r="R277" s="3"/>
      <c r="S277" s="3"/>
      <c r="T277" s="3"/>
      <c r="U277" s="3"/>
      <c r="V277" s="3"/>
      <c r="W277" s="3"/>
      <c r="X277" s="3"/>
      <c r="Y277" s="3"/>
      <c r="Z277" s="3"/>
      <c r="AA277" s="3"/>
      <c r="AB277" s="3"/>
      <c r="AC277" s="3"/>
      <c r="AD277" s="3"/>
      <c r="AE277" s="3"/>
    </row>
    <row r="278" spans="11:31" ht="15.75" customHeight="1" x14ac:dyDescent="0.25">
      <c r="K278" s="3"/>
      <c r="Q278" s="3"/>
      <c r="R278" s="3"/>
      <c r="S278" s="3"/>
      <c r="T278" s="3"/>
      <c r="U278" s="3"/>
      <c r="V278" s="3"/>
      <c r="W278" s="3"/>
      <c r="X278" s="3"/>
      <c r="Y278" s="3"/>
      <c r="Z278" s="3"/>
      <c r="AA278" s="3"/>
      <c r="AB278" s="3"/>
      <c r="AC278" s="3"/>
      <c r="AD278" s="3"/>
      <c r="AE278" s="3"/>
    </row>
    <row r="279" spans="11:31" ht="15.75" customHeight="1" x14ac:dyDescent="0.25">
      <c r="K279" s="3"/>
      <c r="Q279" s="3"/>
      <c r="R279" s="3"/>
      <c r="S279" s="3"/>
      <c r="T279" s="3"/>
      <c r="U279" s="3"/>
      <c r="V279" s="3"/>
      <c r="W279" s="3"/>
      <c r="X279" s="3"/>
      <c r="Y279" s="3"/>
      <c r="Z279" s="3"/>
      <c r="AA279" s="3"/>
      <c r="AB279" s="3"/>
      <c r="AC279" s="3"/>
      <c r="AD279" s="3"/>
      <c r="AE279" s="3"/>
    </row>
    <row r="280" spans="11:31" ht="15.75" customHeight="1" x14ac:dyDescent="0.25">
      <c r="K280" s="3"/>
      <c r="Q280" s="3"/>
      <c r="R280" s="3"/>
      <c r="S280" s="3"/>
      <c r="T280" s="3"/>
      <c r="U280" s="3"/>
      <c r="V280" s="3"/>
      <c r="W280" s="3"/>
      <c r="X280" s="3"/>
      <c r="Y280" s="3"/>
      <c r="Z280" s="3"/>
      <c r="AA280" s="3"/>
      <c r="AB280" s="3"/>
      <c r="AC280" s="3"/>
      <c r="AD280" s="3"/>
      <c r="AE280" s="3"/>
    </row>
    <row r="281" spans="11:31" ht="15.75" customHeight="1" x14ac:dyDescent="0.25">
      <c r="K281" s="3"/>
      <c r="Q281" s="3"/>
      <c r="R281" s="3"/>
      <c r="S281" s="3"/>
      <c r="T281" s="3"/>
      <c r="U281" s="3"/>
      <c r="V281" s="3"/>
      <c r="W281" s="3"/>
      <c r="X281" s="3"/>
      <c r="Y281" s="3"/>
      <c r="Z281" s="3"/>
      <c r="AA281" s="3"/>
      <c r="AB281" s="3"/>
      <c r="AC281" s="3"/>
      <c r="AD281" s="3"/>
      <c r="AE281" s="3"/>
    </row>
    <row r="282" spans="11:31" ht="15.75" customHeight="1" x14ac:dyDescent="0.25">
      <c r="K282" s="3"/>
      <c r="Q282" s="3"/>
      <c r="R282" s="3"/>
      <c r="S282" s="3"/>
      <c r="T282" s="3"/>
      <c r="U282" s="3"/>
      <c r="V282" s="3"/>
      <c r="W282" s="3"/>
      <c r="X282" s="3"/>
      <c r="Y282" s="3"/>
      <c r="Z282" s="3"/>
      <c r="AA282" s="3"/>
      <c r="AB282" s="3"/>
      <c r="AC282" s="3"/>
      <c r="AD282" s="3"/>
      <c r="AE282" s="3"/>
    </row>
    <row r="283" spans="11:31" ht="15.75" customHeight="1" x14ac:dyDescent="0.25">
      <c r="K283" s="3"/>
      <c r="Q283" s="3"/>
      <c r="R283" s="3"/>
      <c r="S283" s="3"/>
      <c r="T283" s="3"/>
      <c r="U283" s="3"/>
      <c r="V283" s="3"/>
      <c r="W283" s="3"/>
      <c r="X283" s="3"/>
      <c r="Y283" s="3"/>
      <c r="Z283" s="3"/>
      <c r="AA283" s="3"/>
      <c r="AB283" s="3"/>
      <c r="AC283" s="3"/>
      <c r="AD283" s="3"/>
      <c r="AE283" s="3"/>
    </row>
    <row r="284" spans="11:31" ht="15.75" customHeight="1" x14ac:dyDescent="0.25">
      <c r="K284" s="3"/>
      <c r="Q284" s="3"/>
      <c r="R284" s="3"/>
      <c r="S284" s="3"/>
      <c r="T284" s="3"/>
      <c r="U284" s="3"/>
      <c r="V284" s="3"/>
      <c r="W284" s="3"/>
      <c r="X284" s="3"/>
      <c r="Y284" s="3"/>
      <c r="Z284" s="3"/>
      <c r="AA284" s="3"/>
      <c r="AB284" s="3"/>
      <c r="AC284" s="3"/>
      <c r="AD284" s="3"/>
      <c r="AE284" s="3"/>
    </row>
    <row r="285" spans="11:31" ht="15.75" customHeight="1" x14ac:dyDescent="0.25">
      <c r="K285" s="3"/>
      <c r="Q285" s="3"/>
      <c r="R285" s="3"/>
      <c r="S285" s="3"/>
      <c r="T285" s="3"/>
      <c r="U285" s="3"/>
      <c r="V285" s="3"/>
      <c r="W285" s="3"/>
      <c r="X285" s="3"/>
      <c r="Y285" s="3"/>
      <c r="Z285" s="3"/>
      <c r="AA285" s="3"/>
      <c r="AB285" s="3"/>
      <c r="AC285" s="3"/>
      <c r="AD285" s="3"/>
      <c r="AE285" s="3"/>
    </row>
    <row r="286" spans="11:31" ht="15.75" customHeight="1" x14ac:dyDescent="0.25">
      <c r="K286" s="3"/>
      <c r="Q286" s="3"/>
      <c r="R286" s="3"/>
      <c r="S286" s="3"/>
      <c r="T286" s="3"/>
      <c r="U286" s="3"/>
      <c r="V286" s="3"/>
      <c r="W286" s="3"/>
      <c r="X286" s="3"/>
      <c r="Y286" s="3"/>
      <c r="Z286" s="3"/>
      <c r="AA286" s="3"/>
      <c r="AB286" s="3"/>
      <c r="AC286" s="3"/>
      <c r="AD286" s="3"/>
      <c r="AE286" s="3"/>
    </row>
    <row r="287" spans="11:31" ht="15.75" customHeight="1" x14ac:dyDescent="0.25">
      <c r="K287" s="3"/>
      <c r="Q287" s="3"/>
      <c r="R287" s="3"/>
      <c r="S287" s="3"/>
      <c r="T287" s="3"/>
      <c r="U287" s="3"/>
      <c r="V287" s="3"/>
      <c r="W287" s="3"/>
      <c r="X287" s="3"/>
      <c r="Y287" s="3"/>
      <c r="Z287" s="3"/>
      <c r="AA287" s="3"/>
      <c r="AB287" s="3"/>
      <c r="AC287" s="3"/>
      <c r="AD287" s="3"/>
      <c r="AE287" s="3"/>
    </row>
    <row r="288" spans="11:31" ht="15.75" customHeight="1" x14ac:dyDescent="0.25">
      <c r="K288" s="3"/>
      <c r="Q288" s="3"/>
      <c r="R288" s="3"/>
      <c r="S288" s="3"/>
      <c r="T288" s="3"/>
      <c r="U288" s="3"/>
      <c r="V288" s="3"/>
      <c r="W288" s="3"/>
      <c r="X288" s="3"/>
      <c r="Y288" s="3"/>
      <c r="Z288" s="3"/>
      <c r="AA288" s="3"/>
      <c r="AB288" s="3"/>
      <c r="AC288" s="3"/>
      <c r="AD288" s="3"/>
      <c r="AE288" s="3"/>
    </row>
    <row r="289" spans="11:31" ht="15.75" customHeight="1" x14ac:dyDescent="0.25">
      <c r="K289" s="3"/>
      <c r="Q289" s="3"/>
      <c r="R289" s="3"/>
      <c r="S289" s="3"/>
      <c r="T289" s="3"/>
      <c r="U289" s="3"/>
      <c r="V289" s="3"/>
      <c r="W289" s="3"/>
      <c r="X289" s="3"/>
      <c r="Y289" s="3"/>
      <c r="Z289" s="3"/>
      <c r="AA289" s="3"/>
      <c r="AB289" s="3"/>
      <c r="AC289" s="3"/>
      <c r="AD289" s="3"/>
      <c r="AE289" s="3"/>
    </row>
    <row r="290" spans="11:31" ht="15.75" customHeight="1" x14ac:dyDescent="0.25">
      <c r="K290" s="3"/>
      <c r="Q290" s="3"/>
      <c r="R290" s="3"/>
      <c r="S290" s="3"/>
      <c r="T290" s="3"/>
      <c r="U290" s="3"/>
      <c r="V290" s="3"/>
      <c r="W290" s="3"/>
      <c r="X290" s="3"/>
      <c r="Y290" s="3"/>
      <c r="Z290" s="3"/>
      <c r="AA290" s="3"/>
      <c r="AB290" s="3"/>
      <c r="AC290" s="3"/>
      <c r="AD290" s="3"/>
      <c r="AE290" s="3"/>
    </row>
    <row r="291" spans="11:31" ht="15.75" customHeight="1" x14ac:dyDescent="0.25">
      <c r="K291" s="3"/>
      <c r="Q291" s="3"/>
      <c r="R291" s="3"/>
      <c r="S291" s="3"/>
      <c r="T291" s="3"/>
      <c r="U291" s="3"/>
      <c r="V291" s="3"/>
      <c r="W291" s="3"/>
      <c r="X291" s="3"/>
      <c r="Y291" s="3"/>
      <c r="Z291" s="3"/>
      <c r="AA291" s="3"/>
      <c r="AB291" s="3"/>
      <c r="AC291" s="3"/>
      <c r="AD291" s="3"/>
      <c r="AE291" s="3"/>
    </row>
    <row r="292" spans="11:31" ht="15.75" customHeight="1" x14ac:dyDescent="0.25">
      <c r="K292" s="3"/>
      <c r="Q292" s="3"/>
      <c r="R292" s="3"/>
      <c r="S292" s="3"/>
      <c r="T292" s="3"/>
      <c r="U292" s="3"/>
      <c r="V292" s="3"/>
      <c r="W292" s="3"/>
      <c r="X292" s="3"/>
      <c r="Y292" s="3"/>
      <c r="Z292" s="3"/>
      <c r="AA292" s="3"/>
      <c r="AB292" s="3"/>
      <c r="AC292" s="3"/>
      <c r="AD292" s="3"/>
      <c r="AE292" s="3"/>
    </row>
    <row r="293" spans="11:31" ht="15.75" customHeight="1" x14ac:dyDescent="0.25">
      <c r="K293" s="3"/>
      <c r="Q293" s="3"/>
      <c r="R293" s="3"/>
      <c r="S293" s="3"/>
      <c r="T293" s="3"/>
      <c r="U293" s="3"/>
      <c r="V293" s="3"/>
      <c r="W293" s="3"/>
      <c r="X293" s="3"/>
      <c r="Y293" s="3"/>
      <c r="Z293" s="3"/>
      <c r="AA293" s="3"/>
      <c r="AB293" s="3"/>
      <c r="AC293" s="3"/>
      <c r="AD293" s="3"/>
      <c r="AE293" s="3"/>
    </row>
    <row r="294" spans="11:31" ht="15.75" customHeight="1" x14ac:dyDescent="0.25">
      <c r="K294" s="3"/>
      <c r="Q294" s="3"/>
      <c r="R294" s="3"/>
      <c r="S294" s="3"/>
      <c r="T294" s="3"/>
      <c r="U294" s="3"/>
      <c r="V294" s="3"/>
      <c r="W294" s="3"/>
      <c r="X294" s="3"/>
      <c r="Y294" s="3"/>
      <c r="Z294" s="3"/>
      <c r="AA294" s="3"/>
      <c r="AB294" s="3"/>
      <c r="AC294" s="3"/>
      <c r="AD294" s="3"/>
      <c r="AE294" s="3"/>
    </row>
    <row r="295" spans="11:31" ht="15.75" customHeight="1" x14ac:dyDescent="0.25">
      <c r="K295" s="3"/>
      <c r="Q295" s="3"/>
      <c r="R295" s="3"/>
      <c r="S295" s="3"/>
      <c r="T295" s="3"/>
      <c r="U295" s="3"/>
      <c r="V295" s="3"/>
      <c r="W295" s="3"/>
      <c r="X295" s="3"/>
      <c r="Y295" s="3"/>
      <c r="Z295" s="3"/>
      <c r="AA295" s="3"/>
      <c r="AB295" s="3"/>
      <c r="AC295" s="3"/>
      <c r="AD295" s="3"/>
      <c r="AE295" s="3"/>
    </row>
    <row r="296" spans="11:31" ht="15.75" customHeight="1" x14ac:dyDescent="0.25">
      <c r="K296" s="3"/>
      <c r="Q296" s="3"/>
      <c r="R296" s="3"/>
      <c r="S296" s="3"/>
      <c r="T296" s="3"/>
      <c r="U296" s="3"/>
      <c r="V296" s="3"/>
      <c r="W296" s="3"/>
      <c r="X296" s="3"/>
      <c r="Y296" s="3"/>
      <c r="Z296" s="3"/>
      <c r="AA296" s="3"/>
      <c r="AB296" s="3"/>
      <c r="AC296" s="3"/>
      <c r="AD296" s="3"/>
      <c r="AE296" s="3"/>
    </row>
    <row r="297" spans="11:31" ht="15.75" customHeight="1" x14ac:dyDescent="0.25">
      <c r="K297" s="3"/>
      <c r="Q297" s="3"/>
      <c r="R297" s="3"/>
      <c r="S297" s="3"/>
      <c r="T297" s="3"/>
      <c r="U297" s="3"/>
      <c r="V297" s="3"/>
      <c r="W297" s="3"/>
      <c r="X297" s="3"/>
      <c r="Y297" s="3"/>
      <c r="Z297" s="3"/>
      <c r="AA297" s="3"/>
      <c r="AB297" s="3"/>
      <c r="AC297" s="3"/>
      <c r="AD297" s="3"/>
      <c r="AE297" s="3"/>
    </row>
    <row r="298" spans="11:31" ht="15.75" customHeight="1" x14ac:dyDescent="0.25">
      <c r="K298" s="3"/>
      <c r="Q298" s="3"/>
      <c r="R298" s="3"/>
      <c r="S298" s="3"/>
      <c r="T298" s="3"/>
      <c r="U298" s="3"/>
      <c r="V298" s="3"/>
      <c r="W298" s="3"/>
      <c r="X298" s="3"/>
      <c r="Y298" s="3"/>
      <c r="Z298" s="3"/>
      <c r="AA298" s="3"/>
      <c r="AB298" s="3"/>
      <c r="AC298" s="3"/>
      <c r="AD298" s="3"/>
      <c r="AE298" s="3"/>
    </row>
    <row r="299" spans="11:31" ht="15.75" customHeight="1" x14ac:dyDescent="0.25">
      <c r="K299" s="3"/>
      <c r="Q299" s="3"/>
      <c r="R299" s="3"/>
      <c r="S299" s="3"/>
      <c r="T299" s="3"/>
      <c r="U299" s="3"/>
      <c r="V299" s="3"/>
      <c r="W299" s="3"/>
      <c r="X299" s="3"/>
      <c r="Y299" s="3"/>
      <c r="Z299" s="3"/>
      <c r="AA299" s="3"/>
      <c r="AB299" s="3"/>
      <c r="AC299" s="3"/>
      <c r="AD299" s="3"/>
      <c r="AE299" s="3"/>
    </row>
    <row r="300" spans="11:31" ht="15.75" customHeight="1" x14ac:dyDescent="0.25">
      <c r="K300" s="3"/>
      <c r="Q300" s="3"/>
      <c r="R300" s="3"/>
      <c r="S300" s="3"/>
      <c r="T300" s="3"/>
      <c r="U300" s="3"/>
      <c r="V300" s="3"/>
      <c r="W300" s="3"/>
      <c r="X300" s="3"/>
      <c r="Y300" s="3"/>
      <c r="Z300" s="3"/>
      <c r="AA300" s="3"/>
      <c r="AB300" s="3"/>
      <c r="AC300" s="3"/>
      <c r="AD300" s="3"/>
      <c r="AE300" s="3"/>
    </row>
    <row r="301" spans="11:31" ht="15.75" customHeight="1" x14ac:dyDescent="0.25">
      <c r="K301" s="3"/>
      <c r="Q301" s="3"/>
      <c r="R301" s="3"/>
      <c r="S301" s="3"/>
      <c r="T301" s="3"/>
      <c r="U301" s="3"/>
      <c r="V301" s="3"/>
      <c r="W301" s="3"/>
      <c r="X301" s="3"/>
      <c r="Y301" s="3"/>
      <c r="Z301" s="3"/>
      <c r="AA301" s="3"/>
      <c r="AB301" s="3"/>
      <c r="AC301" s="3"/>
      <c r="AD301" s="3"/>
      <c r="AE301" s="3"/>
    </row>
    <row r="302" spans="11:31" ht="15.75" customHeight="1" x14ac:dyDescent="0.25">
      <c r="K302" s="3"/>
      <c r="Q302" s="3"/>
      <c r="R302" s="3"/>
      <c r="S302" s="3"/>
      <c r="T302" s="3"/>
      <c r="U302" s="3"/>
      <c r="V302" s="3"/>
      <c r="W302" s="3"/>
      <c r="X302" s="3"/>
      <c r="Y302" s="3"/>
      <c r="Z302" s="3"/>
      <c r="AA302" s="3"/>
      <c r="AB302" s="3"/>
      <c r="AC302" s="3"/>
      <c r="AD302" s="3"/>
      <c r="AE302" s="3"/>
    </row>
    <row r="303" spans="11:31" ht="15.75" customHeight="1" x14ac:dyDescent="0.25">
      <c r="K303" s="3"/>
      <c r="Q303" s="3"/>
      <c r="R303" s="3"/>
      <c r="S303" s="3"/>
      <c r="T303" s="3"/>
      <c r="U303" s="3"/>
      <c r="V303" s="3"/>
      <c r="W303" s="3"/>
      <c r="X303" s="3"/>
      <c r="Y303" s="3"/>
      <c r="Z303" s="3"/>
      <c r="AA303" s="3"/>
      <c r="AB303" s="3"/>
      <c r="AC303" s="3"/>
      <c r="AD303" s="3"/>
      <c r="AE303" s="3"/>
    </row>
    <row r="304" spans="11:31" ht="15.75" customHeight="1" x14ac:dyDescent="0.25">
      <c r="K304" s="3"/>
      <c r="Q304" s="3"/>
      <c r="R304" s="3"/>
      <c r="S304" s="3"/>
      <c r="T304" s="3"/>
      <c r="U304" s="3"/>
      <c r="V304" s="3"/>
      <c r="W304" s="3"/>
      <c r="X304" s="3"/>
      <c r="Y304" s="3"/>
      <c r="Z304" s="3"/>
      <c r="AA304" s="3"/>
      <c r="AB304" s="3"/>
      <c r="AC304" s="3"/>
      <c r="AD304" s="3"/>
      <c r="AE304" s="3"/>
    </row>
    <row r="305" spans="11:31" ht="15.75" customHeight="1" x14ac:dyDescent="0.25">
      <c r="K305" s="3"/>
      <c r="Q305" s="3"/>
      <c r="R305" s="3"/>
      <c r="S305" s="3"/>
      <c r="T305" s="3"/>
      <c r="U305" s="3"/>
      <c r="V305" s="3"/>
      <c r="W305" s="3"/>
      <c r="X305" s="3"/>
      <c r="Y305" s="3"/>
      <c r="Z305" s="3"/>
      <c r="AA305" s="3"/>
      <c r="AB305" s="3"/>
      <c r="AC305" s="3"/>
      <c r="AD305" s="3"/>
      <c r="AE305" s="3"/>
    </row>
    <row r="306" spans="11:31" ht="15.75" customHeight="1" x14ac:dyDescent="0.25">
      <c r="K306" s="3"/>
      <c r="Q306" s="3"/>
      <c r="R306" s="3"/>
      <c r="S306" s="3"/>
      <c r="T306" s="3"/>
      <c r="U306" s="3"/>
      <c r="V306" s="3"/>
      <c r="W306" s="3"/>
      <c r="X306" s="3"/>
      <c r="Y306" s="3"/>
      <c r="Z306" s="3"/>
      <c r="AA306" s="3"/>
      <c r="AB306" s="3"/>
      <c r="AC306" s="3"/>
      <c r="AD306" s="3"/>
      <c r="AE306" s="3"/>
    </row>
    <row r="307" spans="11:31" ht="15.75" customHeight="1" x14ac:dyDescent="0.25">
      <c r="K307" s="3"/>
      <c r="Q307" s="3"/>
      <c r="R307" s="3"/>
      <c r="S307" s="3"/>
      <c r="T307" s="3"/>
      <c r="U307" s="3"/>
      <c r="V307" s="3"/>
      <c r="W307" s="3"/>
      <c r="X307" s="3"/>
      <c r="Y307" s="3"/>
      <c r="Z307" s="3"/>
      <c r="AA307" s="3"/>
      <c r="AB307" s="3"/>
      <c r="AC307" s="3"/>
      <c r="AD307" s="3"/>
      <c r="AE307" s="3"/>
    </row>
    <row r="308" spans="11:31" ht="15.75" customHeight="1" x14ac:dyDescent="0.25">
      <c r="K308" s="3"/>
      <c r="Q308" s="3"/>
      <c r="R308" s="3"/>
      <c r="S308" s="3"/>
      <c r="T308" s="3"/>
      <c r="U308" s="3"/>
      <c r="V308" s="3"/>
      <c r="W308" s="3"/>
      <c r="X308" s="3"/>
      <c r="Y308" s="3"/>
      <c r="Z308" s="3"/>
      <c r="AA308" s="3"/>
      <c r="AB308" s="3"/>
      <c r="AC308" s="3"/>
      <c r="AD308" s="3"/>
      <c r="AE308" s="3"/>
    </row>
    <row r="309" spans="11:31" ht="15.75" customHeight="1" x14ac:dyDescent="0.25">
      <c r="K309" s="3"/>
      <c r="Q309" s="3"/>
      <c r="R309" s="3"/>
      <c r="S309" s="3"/>
      <c r="T309" s="3"/>
      <c r="U309" s="3"/>
      <c r="V309" s="3"/>
      <c r="W309" s="3"/>
      <c r="X309" s="3"/>
      <c r="Y309" s="3"/>
      <c r="Z309" s="3"/>
      <c r="AA309" s="3"/>
      <c r="AB309" s="3"/>
      <c r="AC309" s="3"/>
      <c r="AD309" s="3"/>
      <c r="AE309" s="3"/>
    </row>
    <row r="310" spans="11:31" ht="15.75" customHeight="1" x14ac:dyDescent="0.25">
      <c r="K310" s="3"/>
      <c r="Q310" s="3"/>
      <c r="R310" s="3"/>
      <c r="S310" s="3"/>
      <c r="T310" s="3"/>
      <c r="U310" s="3"/>
      <c r="V310" s="3"/>
      <c r="W310" s="3"/>
      <c r="X310" s="3"/>
      <c r="Y310" s="3"/>
      <c r="Z310" s="3"/>
      <c r="AA310" s="3"/>
      <c r="AB310" s="3"/>
      <c r="AC310" s="3"/>
      <c r="AD310" s="3"/>
      <c r="AE310" s="3"/>
    </row>
    <row r="311" spans="11:31" ht="15.75" customHeight="1" x14ac:dyDescent="0.25">
      <c r="K311" s="3"/>
      <c r="Q311" s="3"/>
      <c r="R311" s="3"/>
      <c r="S311" s="3"/>
      <c r="T311" s="3"/>
      <c r="U311" s="3"/>
      <c r="V311" s="3"/>
      <c r="W311" s="3"/>
      <c r="X311" s="3"/>
      <c r="Y311" s="3"/>
      <c r="Z311" s="3"/>
      <c r="AA311" s="3"/>
      <c r="AB311" s="3"/>
      <c r="AC311" s="3"/>
      <c r="AD311" s="3"/>
      <c r="AE311" s="3"/>
    </row>
    <row r="312" spans="11:31" ht="15.75" customHeight="1" x14ac:dyDescent="0.25">
      <c r="K312" s="3"/>
      <c r="Q312" s="3"/>
      <c r="R312" s="3"/>
      <c r="S312" s="3"/>
      <c r="T312" s="3"/>
      <c r="U312" s="3"/>
      <c r="V312" s="3"/>
      <c r="W312" s="3"/>
      <c r="X312" s="3"/>
      <c r="Y312" s="3"/>
      <c r="Z312" s="3"/>
      <c r="AA312" s="3"/>
      <c r="AB312" s="3"/>
      <c r="AC312" s="3"/>
      <c r="AD312" s="3"/>
      <c r="AE312" s="3"/>
    </row>
    <row r="313" spans="11:31" ht="15.75" customHeight="1" x14ac:dyDescent="0.25">
      <c r="K313" s="3"/>
      <c r="Q313" s="3"/>
      <c r="R313" s="3"/>
      <c r="S313" s="3"/>
      <c r="T313" s="3"/>
      <c r="U313" s="3"/>
      <c r="V313" s="3"/>
      <c r="W313" s="3"/>
      <c r="X313" s="3"/>
      <c r="Y313" s="3"/>
      <c r="Z313" s="3"/>
      <c r="AA313" s="3"/>
      <c r="AB313" s="3"/>
      <c r="AC313" s="3"/>
      <c r="AD313" s="3"/>
      <c r="AE313" s="3"/>
    </row>
    <row r="314" spans="11:31" ht="15.75" customHeight="1" x14ac:dyDescent="0.25">
      <c r="K314" s="3"/>
      <c r="Q314" s="3"/>
      <c r="R314" s="3"/>
      <c r="S314" s="3"/>
      <c r="T314" s="3"/>
      <c r="U314" s="3"/>
      <c r="V314" s="3"/>
      <c r="W314" s="3"/>
      <c r="X314" s="3"/>
      <c r="Y314" s="3"/>
      <c r="Z314" s="3"/>
      <c r="AA314" s="3"/>
      <c r="AB314" s="3"/>
      <c r="AC314" s="3"/>
      <c r="AD314" s="3"/>
      <c r="AE314" s="3"/>
    </row>
    <row r="315" spans="11:31" ht="15.75" customHeight="1" x14ac:dyDescent="0.25">
      <c r="K315" s="3"/>
      <c r="Q315" s="3"/>
      <c r="R315" s="3"/>
      <c r="S315" s="3"/>
      <c r="T315" s="3"/>
      <c r="U315" s="3"/>
      <c r="V315" s="3"/>
      <c r="W315" s="3"/>
      <c r="X315" s="3"/>
      <c r="Y315" s="3"/>
      <c r="Z315" s="3"/>
      <c r="AA315" s="3"/>
      <c r="AB315" s="3"/>
      <c r="AC315" s="3"/>
      <c r="AD315" s="3"/>
      <c r="AE315" s="3"/>
    </row>
    <row r="316" spans="11:31" ht="15.75" customHeight="1" x14ac:dyDescent="0.25">
      <c r="K316" s="3"/>
      <c r="Q316" s="3"/>
      <c r="R316" s="3"/>
      <c r="S316" s="3"/>
      <c r="T316" s="3"/>
      <c r="U316" s="3"/>
      <c r="V316" s="3"/>
      <c r="W316" s="3"/>
      <c r="X316" s="3"/>
      <c r="Y316" s="3"/>
      <c r="Z316" s="3"/>
      <c r="AA316" s="3"/>
      <c r="AB316" s="3"/>
      <c r="AC316" s="3"/>
      <c r="AD316" s="3"/>
      <c r="AE316" s="3"/>
    </row>
    <row r="317" spans="11:31" ht="15.75" customHeight="1" x14ac:dyDescent="0.25">
      <c r="K317" s="3"/>
      <c r="Q317" s="3"/>
      <c r="R317" s="3"/>
      <c r="S317" s="3"/>
      <c r="T317" s="3"/>
      <c r="U317" s="3"/>
      <c r="V317" s="3"/>
      <c r="W317" s="3"/>
      <c r="X317" s="3"/>
      <c r="Y317" s="3"/>
      <c r="Z317" s="3"/>
      <c r="AA317" s="3"/>
      <c r="AB317" s="3"/>
      <c r="AC317" s="3"/>
      <c r="AD317" s="3"/>
      <c r="AE317" s="3"/>
    </row>
    <row r="318" spans="11:31" ht="15.75" customHeight="1" x14ac:dyDescent="0.25">
      <c r="K318" s="3"/>
      <c r="Q318" s="3"/>
      <c r="R318" s="3"/>
      <c r="S318" s="3"/>
      <c r="T318" s="3"/>
      <c r="U318" s="3"/>
      <c r="V318" s="3"/>
      <c r="W318" s="3"/>
      <c r="X318" s="3"/>
      <c r="Y318" s="3"/>
      <c r="Z318" s="3"/>
      <c r="AA318" s="3"/>
      <c r="AB318" s="3"/>
      <c r="AC318" s="3"/>
      <c r="AD318" s="3"/>
      <c r="AE318" s="3"/>
    </row>
    <row r="319" spans="11:31" ht="15.75" customHeight="1" x14ac:dyDescent="0.25">
      <c r="K319" s="3"/>
      <c r="Q319" s="3"/>
      <c r="R319" s="3"/>
      <c r="S319" s="3"/>
      <c r="T319" s="3"/>
      <c r="U319" s="3"/>
      <c r="V319" s="3"/>
      <c r="W319" s="3"/>
      <c r="X319" s="3"/>
      <c r="Y319" s="3"/>
      <c r="Z319" s="3"/>
      <c r="AA319" s="3"/>
      <c r="AB319" s="3"/>
      <c r="AC319" s="3"/>
      <c r="AD319" s="3"/>
      <c r="AE319" s="3"/>
    </row>
    <row r="320" spans="11:31" ht="15.75" customHeight="1" x14ac:dyDescent="0.25">
      <c r="K320" s="3"/>
      <c r="Q320" s="3"/>
      <c r="R320" s="3"/>
      <c r="S320" s="3"/>
      <c r="T320" s="3"/>
      <c r="U320" s="3"/>
      <c r="V320" s="3"/>
      <c r="W320" s="3"/>
      <c r="X320" s="3"/>
      <c r="Y320" s="3"/>
      <c r="Z320" s="3"/>
      <c r="AA320" s="3"/>
      <c r="AB320" s="3"/>
      <c r="AC320" s="3"/>
      <c r="AD320" s="3"/>
      <c r="AE320" s="3"/>
    </row>
    <row r="321" spans="11:31" ht="15.75" customHeight="1" x14ac:dyDescent="0.25">
      <c r="K321" s="3"/>
      <c r="Q321" s="3"/>
      <c r="R321" s="3"/>
      <c r="S321" s="3"/>
      <c r="T321" s="3"/>
      <c r="U321" s="3"/>
      <c r="V321" s="3"/>
      <c r="W321" s="3"/>
      <c r="X321" s="3"/>
      <c r="Y321" s="3"/>
      <c r="Z321" s="3"/>
      <c r="AA321" s="3"/>
      <c r="AB321" s="3"/>
      <c r="AC321" s="3"/>
      <c r="AD321" s="3"/>
      <c r="AE321" s="3"/>
    </row>
    <row r="322" spans="11:31" ht="15.75" customHeight="1" x14ac:dyDescent="0.25">
      <c r="K322" s="3"/>
      <c r="Q322" s="3"/>
      <c r="R322" s="3"/>
      <c r="S322" s="3"/>
      <c r="T322" s="3"/>
      <c r="U322" s="3"/>
      <c r="V322" s="3"/>
      <c r="W322" s="3"/>
      <c r="X322" s="3"/>
      <c r="Y322" s="3"/>
      <c r="Z322" s="3"/>
      <c r="AA322" s="3"/>
      <c r="AB322" s="3"/>
      <c r="AC322" s="3"/>
      <c r="AD322" s="3"/>
      <c r="AE322" s="3"/>
    </row>
    <row r="323" spans="11:31" ht="15.75" customHeight="1" x14ac:dyDescent="0.25">
      <c r="K323" s="3"/>
      <c r="Q323" s="3"/>
      <c r="R323" s="3"/>
      <c r="S323" s="3"/>
      <c r="T323" s="3"/>
      <c r="U323" s="3"/>
      <c r="V323" s="3"/>
      <c r="W323" s="3"/>
      <c r="X323" s="3"/>
      <c r="Y323" s="3"/>
      <c r="Z323" s="3"/>
      <c r="AA323" s="3"/>
      <c r="AB323" s="3"/>
      <c r="AC323" s="3"/>
      <c r="AD323" s="3"/>
      <c r="AE323" s="3"/>
    </row>
    <row r="324" spans="11:31" ht="15.75" customHeight="1" x14ac:dyDescent="0.25">
      <c r="K324" s="3"/>
      <c r="Q324" s="3"/>
      <c r="R324" s="3"/>
      <c r="S324" s="3"/>
      <c r="T324" s="3"/>
      <c r="U324" s="3"/>
      <c r="V324" s="3"/>
      <c r="W324" s="3"/>
      <c r="X324" s="3"/>
      <c r="Y324" s="3"/>
      <c r="Z324" s="3"/>
      <c r="AA324" s="3"/>
      <c r="AB324" s="3"/>
      <c r="AC324" s="3"/>
      <c r="AD324" s="3"/>
      <c r="AE324" s="3"/>
    </row>
    <row r="325" spans="11:31" ht="15.75" customHeight="1" x14ac:dyDescent="0.25">
      <c r="K325" s="3"/>
      <c r="Q325" s="3"/>
      <c r="R325" s="3"/>
      <c r="S325" s="3"/>
      <c r="T325" s="3"/>
      <c r="U325" s="3"/>
      <c r="V325" s="3"/>
      <c r="W325" s="3"/>
      <c r="X325" s="3"/>
      <c r="Y325" s="3"/>
      <c r="Z325" s="3"/>
      <c r="AA325" s="3"/>
      <c r="AB325" s="3"/>
      <c r="AC325" s="3"/>
      <c r="AD325" s="3"/>
      <c r="AE325" s="3"/>
    </row>
    <row r="326" spans="11:31" ht="15.75" customHeight="1" x14ac:dyDescent="0.25">
      <c r="K326" s="3"/>
      <c r="Q326" s="3"/>
      <c r="R326" s="3"/>
      <c r="S326" s="3"/>
      <c r="T326" s="3"/>
      <c r="U326" s="3"/>
      <c r="V326" s="3"/>
      <c r="W326" s="3"/>
      <c r="X326" s="3"/>
      <c r="Y326" s="3"/>
      <c r="Z326" s="3"/>
      <c r="AA326" s="3"/>
      <c r="AB326" s="3"/>
      <c r="AC326" s="3"/>
      <c r="AD326" s="3"/>
      <c r="AE326" s="3"/>
    </row>
    <row r="327" spans="11:31" ht="15.75" customHeight="1" x14ac:dyDescent="0.25">
      <c r="K327" s="3"/>
      <c r="Q327" s="3"/>
      <c r="R327" s="3"/>
      <c r="S327" s="3"/>
      <c r="T327" s="3"/>
      <c r="U327" s="3"/>
      <c r="V327" s="3"/>
      <c r="W327" s="3"/>
      <c r="X327" s="3"/>
      <c r="Y327" s="3"/>
      <c r="Z327" s="3"/>
      <c r="AA327" s="3"/>
      <c r="AB327" s="3"/>
      <c r="AC327" s="3"/>
      <c r="AD327" s="3"/>
      <c r="AE327" s="3"/>
    </row>
    <row r="328" spans="11:31" ht="15.75" customHeight="1" x14ac:dyDescent="0.25">
      <c r="K328" s="3"/>
      <c r="Q328" s="3"/>
      <c r="R328" s="3"/>
      <c r="S328" s="3"/>
      <c r="T328" s="3"/>
      <c r="U328" s="3"/>
      <c r="V328" s="3"/>
      <c r="W328" s="3"/>
      <c r="X328" s="3"/>
      <c r="Y328" s="3"/>
      <c r="Z328" s="3"/>
      <c r="AA328" s="3"/>
      <c r="AB328" s="3"/>
      <c r="AC328" s="3"/>
      <c r="AD328" s="3"/>
      <c r="AE328" s="3"/>
    </row>
    <row r="329" spans="11:31" ht="15.75" customHeight="1" x14ac:dyDescent="0.25">
      <c r="K329" s="3"/>
      <c r="Q329" s="3"/>
      <c r="R329" s="3"/>
      <c r="S329" s="3"/>
      <c r="T329" s="3"/>
      <c r="U329" s="3"/>
      <c r="V329" s="3"/>
      <c r="W329" s="3"/>
      <c r="X329" s="3"/>
      <c r="Y329" s="3"/>
      <c r="Z329" s="3"/>
      <c r="AA329" s="3"/>
      <c r="AB329" s="3"/>
      <c r="AC329" s="3"/>
      <c r="AD329" s="3"/>
      <c r="AE329" s="3"/>
    </row>
    <row r="330" spans="11:31" ht="15.75" customHeight="1" x14ac:dyDescent="0.25">
      <c r="K330" s="3"/>
      <c r="Q330" s="3"/>
      <c r="R330" s="3"/>
      <c r="S330" s="3"/>
      <c r="T330" s="3"/>
      <c r="U330" s="3"/>
      <c r="V330" s="3"/>
      <c r="W330" s="3"/>
      <c r="X330" s="3"/>
      <c r="Y330" s="3"/>
      <c r="Z330" s="3"/>
      <c r="AA330" s="3"/>
      <c r="AB330" s="3"/>
      <c r="AC330" s="3"/>
      <c r="AD330" s="3"/>
      <c r="AE330" s="3"/>
    </row>
    <row r="331" spans="11:31" ht="15.75" customHeight="1" x14ac:dyDescent="0.25">
      <c r="K331" s="3"/>
      <c r="Q331" s="3"/>
      <c r="R331" s="3"/>
      <c r="S331" s="3"/>
      <c r="T331" s="3"/>
      <c r="U331" s="3"/>
      <c r="V331" s="3"/>
      <c r="W331" s="3"/>
      <c r="X331" s="3"/>
      <c r="Y331" s="3"/>
      <c r="Z331" s="3"/>
      <c r="AA331" s="3"/>
      <c r="AB331" s="3"/>
      <c r="AC331" s="3"/>
      <c r="AD331" s="3"/>
      <c r="AE331" s="3"/>
    </row>
    <row r="332" spans="11:31" ht="15.75" customHeight="1" x14ac:dyDescent="0.25">
      <c r="K332" s="3"/>
      <c r="Q332" s="3"/>
      <c r="R332" s="3"/>
      <c r="S332" s="3"/>
      <c r="T332" s="3"/>
      <c r="U332" s="3"/>
      <c r="V332" s="3"/>
      <c r="W332" s="3"/>
      <c r="X332" s="3"/>
      <c r="Y332" s="3"/>
      <c r="Z332" s="3"/>
      <c r="AA332" s="3"/>
      <c r="AB332" s="3"/>
      <c r="AC332" s="3"/>
      <c r="AD332" s="3"/>
      <c r="AE332" s="3"/>
    </row>
    <row r="333" spans="11:31" ht="15.75" customHeight="1" x14ac:dyDescent="0.25">
      <c r="K333" s="3"/>
      <c r="Q333" s="3"/>
      <c r="R333" s="3"/>
      <c r="S333" s="3"/>
      <c r="T333" s="3"/>
      <c r="U333" s="3"/>
      <c r="V333" s="3"/>
      <c r="W333" s="3"/>
      <c r="X333" s="3"/>
      <c r="Y333" s="3"/>
      <c r="Z333" s="3"/>
      <c r="AA333" s="3"/>
      <c r="AB333" s="3"/>
      <c r="AC333" s="3"/>
      <c r="AD333" s="3"/>
      <c r="AE333" s="3"/>
    </row>
    <row r="334" spans="11:31" ht="15.75" customHeight="1" x14ac:dyDescent="0.25">
      <c r="K334" s="3"/>
      <c r="Q334" s="3"/>
      <c r="R334" s="3"/>
      <c r="S334" s="3"/>
      <c r="T334" s="3"/>
      <c r="U334" s="3"/>
      <c r="V334" s="3"/>
      <c r="W334" s="3"/>
      <c r="X334" s="3"/>
      <c r="Y334" s="3"/>
      <c r="Z334" s="3"/>
      <c r="AA334" s="3"/>
      <c r="AB334" s="3"/>
      <c r="AC334" s="3"/>
      <c r="AD334" s="3"/>
      <c r="AE334" s="3"/>
    </row>
    <row r="335" spans="11:31" ht="15.75" customHeight="1" x14ac:dyDescent="0.25">
      <c r="K335" s="3"/>
      <c r="Q335" s="3"/>
      <c r="R335" s="3"/>
      <c r="S335" s="3"/>
      <c r="T335" s="3"/>
      <c r="U335" s="3"/>
      <c r="V335" s="3"/>
      <c r="W335" s="3"/>
      <c r="X335" s="3"/>
      <c r="Y335" s="3"/>
      <c r="Z335" s="3"/>
      <c r="AA335" s="3"/>
      <c r="AB335" s="3"/>
      <c r="AC335" s="3"/>
      <c r="AD335" s="3"/>
      <c r="AE335" s="3"/>
    </row>
    <row r="336" spans="11:31" ht="15.75" customHeight="1" x14ac:dyDescent="0.25">
      <c r="K336" s="3"/>
      <c r="Q336" s="3"/>
      <c r="R336" s="3"/>
      <c r="S336" s="3"/>
      <c r="T336" s="3"/>
      <c r="U336" s="3"/>
      <c r="V336" s="3"/>
      <c r="W336" s="3"/>
      <c r="X336" s="3"/>
      <c r="Y336" s="3"/>
      <c r="Z336" s="3"/>
      <c r="AA336" s="3"/>
      <c r="AB336" s="3"/>
      <c r="AC336" s="3"/>
      <c r="AD336" s="3"/>
      <c r="AE336" s="3"/>
    </row>
    <row r="337" spans="11:31" ht="15.75" customHeight="1" x14ac:dyDescent="0.25">
      <c r="K337" s="3"/>
      <c r="Q337" s="3"/>
      <c r="R337" s="3"/>
      <c r="S337" s="3"/>
      <c r="T337" s="3"/>
      <c r="U337" s="3"/>
      <c r="V337" s="3"/>
      <c r="W337" s="3"/>
      <c r="X337" s="3"/>
      <c r="Y337" s="3"/>
      <c r="Z337" s="3"/>
      <c r="AA337" s="3"/>
      <c r="AB337" s="3"/>
      <c r="AC337" s="3"/>
      <c r="AD337" s="3"/>
      <c r="AE337" s="3"/>
    </row>
    <row r="338" spans="11:31" ht="15.75" customHeight="1" x14ac:dyDescent="0.25">
      <c r="K338" s="3"/>
      <c r="Q338" s="3"/>
      <c r="R338" s="3"/>
      <c r="S338" s="3"/>
      <c r="T338" s="3"/>
      <c r="U338" s="3"/>
      <c r="V338" s="3"/>
      <c r="W338" s="3"/>
      <c r="X338" s="3"/>
      <c r="Y338" s="3"/>
      <c r="Z338" s="3"/>
      <c r="AA338" s="3"/>
      <c r="AB338" s="3"/>
      <c r="AC338" s="3"/>
      <c r="AD338" s="3"/>
      <c r="AE338" s="3"/>
    </row>
    <row r="339" spans="11:31" ht="15.75" customHeight="1" x14ac:dyDescent="0.25">
      <c r="K339" s="3"/>
      <c r="Q339" s="3"/>
      <c r="R339" s="3"/>
      <c r="S339" s="3"/>
      <c r="T339" s="3"/>
      <c r="U339" s="3"/>
      <c r="V339" s="3"/>
      <c r="W339" s="3"/>
      <c r="X339" s="3"/>
      <c r="Y339" s="3"/>
      <c r="Z339" s="3"/>
      <c r="AA339" s="3"/>
      <c r="AB339" s="3"/>
      <c r="AC339" s="3"/>
      <c r="AD339" s="3"/>
      <c r="AE339" s="3"/>
    </row>
    <row r="340" spans="11:31" ht="15.75" customHeight="1" x14ac:dyDescent="0.25">
      <c r="K340" s="3"/>
      <c r="Q340" s="3"/>
      <c r="R340" s="3"/>
      <c r="S340" s="3"/>
      <c r="T340" s="3"/>
      <c r="U340" s="3"/>
      <c r="V340" s="3"/>
      <c r="W340" s="3"/>
      <c r="X340" s="3"/>
      <c r="Y340" s="3"/>
      <c r="Z340" s="3"/>
      <c r="AA340" s="3"/>
      <c r="AB340" s="3"/>
      <c r="AC340" s="3"/>
      <c r="AD340" s="3"/>
      <c r="AE340" s="3"/>
    </row>
    <row r="341" spans="11:31" ht="15.75" customHeight="1" x14ac:dyDescent="0.25">
      <c r="K341" s="3"/>
      <c r="Q341" s="3"/>
      <c r="R341" s="3"/>
      <c r="S341" s="3"/>
      <c r="T341" s="3"/>
      <c r="U341" s="3"/>
      <c r="V341" s="3"/>
      <c r="W341" s="3"/>
      <c r="X341" s="3"/>
      <c r="Y341" s="3"/>
      <c r="Z341" s="3"/>
      <c r="AA341" s="3"/>
      <c r="AB341" s="3"/>
      <c r="AC341" s="3"/>
      <c r="AD341" s="3"/>
      <c r="AE341" s="3"/>
    </row>
    <row r="342" spans="11:31" ht="15.75" customHeight="1" x14ac:dyDescent="0.25">
      <c r="K342" s="3"/>
      <c r="Q342" s="3"/>
      <c r="R342" s="3"/>
      <c r="S342" s="3"/>
      <c r="T342" s="3"/>
      <c r="U342" s="3"/>
      <c r="V342" s="3"/>
      <c r="W342" s="3"/>
      <c r="X342" s="3"/>
      <c r="Y342" s="3"/>
      <c r="Z342" s="3"/>
      <c r="AA342" s="3"/>
      <c r="AB342" s="3"/>
      <c r="AC342" s="3"/>
      <c r="AD342" s="3"/>
      <c r="AE342" s="3"/>
    </row>
    <row r="343" spans="11:31" ht="15.75" customHeight="1" x14ac:dyDescent="0.25">
      <c r="K343" s="3"/>
      <c r="Q343" s="3"/>
      <c r="R343" s="3"/>
      <c r="S343" s="3"/>
      <c r="T343" s="3"/>
      <c r="U343" s="3"/>
      <c r="V343" s="3"/>
      <c r="W343" s="3"/>
      <c r="X343" s="3"/>
      <c r="Y343" s="3"/>
      <c r="Z343" s="3"/>
      <c r="AA343" s="3"/>
      <c r="AB343" s="3"/>
      <c r="AC343" s="3"/>
      <c r="AD343" s="3"/>
      <c r="AE343" s="3"/>
    </row>
    <row r="344" spans="11:31" ht="15.75" customHeight="1" x14ac:dyDescent="0.25">
      <c r="K344" s="3"/>
      <c r="Q344" s="3"/>
      <c r="R344" s="3"/>
      <c r="S344" s="3"/>
      <c r="T344" s="3"/>
      <c r="U344" s="3"/>
      <c r="V344" s="3"/>
      <c r="W344" s="3"/>
      <c r="X344" s="3"/>
      <c r="Y344" s="3"/>
      <c r="Z344" s="3"/>
      <c r="AA344" s="3"/>
      <c r="AB344" s="3"/>
      <c r="AC344" s="3"/>
      <c r="AD344" s="3"/>
      <c r="AE344" s="3"/>
    </row>
    <row r="345" spans="11:31" ht="15.75" customHeight="1" x14ac:dyDescent="0.25">
      <c r="K345" s="3"/>
      <c r="Q345" s="3"/>
      <c r="R345" s="3"/>
      <c r="S345" s="3"/>
      <c r="T345" s="3"/>
      <c r="U345" s="3"/>
      <c r="V345" s="3"/>
      <c r="W345" s="3"/>
      <c r="X345" s="3"/>
      <c r="Y345" s="3"/>
      <c r="Z345" s="3"/>
      <c r="AA345" s="3"/>
      <c r="AB345" s="3"/>
      <c r="AC345" s="3"/>
      <c r="AD345" s="3"/>
      <c r="AE345" s="3"/>
    </row>
    <row r="346" spans="11:31" ht="15.75" customHeight="1" x14ac:dyDescent="0.25">
      <c r="K346" s="3"/>
      <c r="Q346" s="3"/>
      <c r="R346" s="3"/>
      <c r="S346" s="3"/>
      <c r="T346" s="3"/>
      <c r="U346" s="3"/>
      <c r="V346" s="3"/>
      <c r="W346" s="3"/>
      <c r="X346" s="3"/>
      <c r="Y346" s="3"/>
      <c r="Z346" s="3"/>
      <c r="AA346" s="3"/>
      <c r="AB346" s="3"/>
      <c r="AC346" s="3"/>
      <c r="AD346" s="3"/>
      <c r="AE346" s="3"/>
    </row>
    <row r="347" spans="11:31" ht="15.75" customHeight="1" x14ac:dyDescent="0.25">
      <c r="K347" s="3"/>
      <c r="Q347" s="3"/>
      <c r="R347" s="3"/>
      <c r="S347" s="3"/>
      <c r="T347" s="3"/>
      <c r="U347" s="3"/>
      <c r="V347" s="3"/>
      <c r="W347" s="3"/>
      <c r="X347" s="3"/>
      <c r="Y347" s="3"/>
      <c r="Z347" s="3"/>
      <c r="AA347" s="3"/>
      <c r="AB347" s="3"/>
      <c r="AC347" s="3"/>
      <c r="AD347" s="3"/>
      <c r="AE347" s="3"/>
    </row>
    <row r="348" spans="11:31" ht="15.75" customHeight="1" x14ac:dyDescent="0.25">
      <c r="K348" s="3"/>
      <c r="Q348" s="3"/>
      <c r="R348" s="3"/>
      <c r="S348" s="3"/>
      <c r="T348" s="3"/>
      <c r="U348" s="3"/>
      <c r="V348" s="3"/>
      <c r="W348" s="3"/>
      <c r="X348" s="3"/>
      <c r="Y348" s="3"/>
      <c r="Z348" s="3"/>
      <c r="AA348" s="3"/>
      <c r="AB348" s="3"/>
      <c r="AC348" s="3"/>
      <c r="AD348" s="3"/>
      <c r="AE348" s="3"/>
    </row>
    <row r="349" spans="11:31" ht="15.75" customHeight="1" x14ac:dyDescent="0.25">
      <c r="K349" s="3"/>
      <c r="Q349" s="3"/>
      <c r="R349" s="3"/>
      <c r="S349" s="3"/>
      <c r="T349" s="3"/>
      <c r="U349" s="3"/>
      <c r="V349" s="3"/>
      <c r="W349" s="3"/>
      <c r="X349" s="3"/>
      <c r="Y349" s="3"/>
      <c r="Z349" s="3"/>
      <c r="AA349" s="3"/>
      <c r="AB349" s="3"/>
      <c r="AC349" s="3"/>
      <c r="AD349" s="3"/>
      <c r="AE349" s="3"/>
    </row>
    <row r="350" spans="11:31" ht="15.75" customHeight="1" x14ac:dyDescent="0.25">
      <c r="K350" s="3"/>
      <c r="Q350" s="3"/>
      <c r="R350" s="3"/>
      <c r="S350" s="3"/>
      <c r="T350" s="3"/>
      <c r="U350" s="3"/>
      <c r="V350" s="3"/>
      <c r="W350" s="3"/>
      <c r="X350" s="3"/>
      <c r="Y350" s="3"/>
      <c r="Z350" s="3"/>
      <c r="AA350" s="3"/>
      <c r="AB350" s="3"/>
      <c r="AC350" s="3"/>
      <c r="AD350" s="3"/>
      <c r="AE350" s="3"/>
    </row>
    <row r="351" spans="11:31" ht="15.75" customHeight="1" x14ac:dyDescent="0.25">
      <c r="K351" s="3"/>
      <c r="Q351" s="3"/>
      <c r="R351" s="3"/>
      <c r="S351" s="3"/>
      <c r="T351" s="3"/>
      <c r="U351" s="3"/>
      <c r="V351" s="3"/>
      <c r="W351" s="3"/>
      <c r="X351" s="3"/>
      <c r="Y351" s="3"/>
      <c r="Z351" s="3"/>
      <c r="AA351" s="3"/>
      <c r="AB351" s="3"/>
      <c r="AC351" s="3"/>
      <c r="AD351" s="3"/>
      <c r="AE351" s="3"/>
    </row>
    <row r="352" spans="11:31" ht="15.75" customHeight="1" x14ac:dyDescent="0.25">
      <c r="K352" s="3"/>
    </row>
    <row r="353" spans="11:11" ht="15.75" customHeight="1" x14ac:dyDescent="0.25">
      <c r="K353" s="3"/>
    </row>
    <row r="354" spans="11:11" ht="15.75" customHeight="1" x14ac:dyDescent="0.25">
      <c r="K354" s="3"/>
    </row>
    <row r="355" spans="11:11" ht="15.75" customHeight="1" x14ac:dyDescent="0.25">
      <c r="K355" s="3"/>
    </row>
    <row r="356" spans="11:11" ht="15.75" customHeight="1" x14ac:dyDescent="0.25">
      <c r="K356" s="3"/>
    </row>
    <row r="357" spans="11:11" ht="15.75" customHeight="1" x14ac:dyDescent="0.25">
      <c r="K357" s="3"/>
    </row>
    <row r="358" spans="11:11" ht="15.75" customHeight="1" x14ac:dyDescent="0.25">
      <c r="K358" s="3"/>
    </row>
    <row r="359" spans="11:11" ht="15.75" customHeight="1" x14ac:dyDescent="0.25">
      <c r="K359" s="3"/>
    </row>
    <row r="360" spans="11:11" ht="15.75" customHeight="1" x14ac:dyDescent="0.25">
      <c r="K360" s="3"/>
    </row>
    <row r="361" spans="11:11" ht="15.75" customHeight="1" x14ac:dyDescent="0.25">
      <c r="K361" s="3"/>
    </row>
    <row r="362" spans="11:11" ht="15.75" customHeight="1" x14ac:dyDescent="0.25">
      <c r="K362" s="3"/>
    </row>
    <row r="363" spans="11:11" ht="15.75" customHeight="1" x14ac:dyDescent="0.25">
      <c r="K363" s="3"/>
    </row>
    <row r="364" spans="11:11" ht="15.75" customHeight="1" x14ac:dyDescent="0.25">
      <c r="K364" s="3"/>
    </row>
    <row r="365" spans="11:11" ht="15.75" customHeight="1" x14ac:dyDescent="0.25">
      <c r="K365" s="3"/>
    </row>
    <row r="366" spans="11:11" ht="15.75" customHeight="1" x14ac:dyDescent="0.25">
      <c r="K366" s="3"/>
    </row>
    <row r="367" spans="11:11" ht="15.75" customHeight="1" x14ac:dyDescent="0.25">
      <c r="K367" s="3"/>
    </row>
    <row r="368" spans="11:11" ht="15.75" customHeight="1" x14ac:dyDescent="0.25">
      <c r="K368" s="3"/>
    </row>
    <row r="369" spans="11:11" ht="15.75" customHeight="1" x14ac:dyDescent="0.25">
      <c r="K369" s="3"/>
    </row>
    <row r="370" spans="11:11" ht="15.75" customHeight="1" x14ac:dyDescent="0.25">
      <c r="K370" s="3"/>
    </row>
    <row r="371" spans="11:11" ht="15.75" customHeight="1" x14ac:dyDescent="0.25">
      <c r="K371" s="3"/>
    </row>
    <row r="372" spans="11:11" ht="15.75" customHeight="1" x14ac:dyDescent="0.25">
      <c r="K372" s="3"/>
    </row>
    <row r="373" spans="11:11" ht="15.75" customHeight="1" x14ac:dyDescent="0.25">
      <c r="K373" s="3"/>
    </row>
    <row r="374" spans="11:11" ht="15.75" customHeight="1" x14ac:dyDescent="0.25">
      <c r="K374" s="3"/>
    </row>
    <row r="375" spans="11:11" ht="15.75" customHeight="1" x14ac:dyDescent="0.25">
      <c r="K375" s="3"/>
    </row>
    <row r="376" spans="11:11" ht="15.75" customHeight="1" x14ac:dyDescent="0.25">
      <c r="K376" s="3"/>
    </row>
    <row r="377" spans="11:11" ht="15.75" customHeight="1" x14ac:dyDescent="0.25">
      <c r="K377" s="3"/>
    </row>
    <row r="378" spans="11:11" ht="15.75" customHeight="1" x14ac:dyDescent="0.25">
      <c r="K378" s="3"/>
    </row>
    <row r="379" spans="11:11" ht="15.75" customHeight="1" x14ac:dyDescent="0.25">
      <c r="K379" s="3"/>
    </row>
    <row r="380" spans="11:11" ht="15.75" customHeight="1" x14ac:dyDescent="0.25">
      <c r="K380" s="3"/>
    </row>
    <row r="381" spans="11:11" ht="15.75" customHeight="1" x14ac:dyDescent="0.25">
      <c r="K381" s="3"/>
    </row>
    <row r="382" spans="11:11" ht="15.75" customHeight="1" x14ac:dyDescent="0.25">
      <c r="K382" s="3"/>
    </row>
    <row r="383" spans="11:11" ht="15.75" customHeight="1" x14ac:dyDescent="0.25">
      <c r="K383" s="3"/>
    </row>
    <row r="384" spans="11:11" ht="15.75" customHeight="1" x14ac:dyDescent="0.25">
      <c r="K384" s="3"/>
    </row>
    <row r="385" spans="11:11" ht="15.75" customHeight="1" x14ac:dyDescent="0.25">
      <c r="K385" s="3"/>
    </row>
    <row r="386" spans="11:11" ht="15.75" customHeight="1" x14ac:dyDescent="0.25">
      <c r="K386" s="3"/>
    </row>
    <row r="387" spans="11:11" ht="15.75" customHeight="1" x14ac:dyDescent="0.25">
      <c r="K387" s="3"/>
    </row>
    <row r="388" spans="11:11" ht="15.75" customHeight="1" x14ac:dyDescent="0.25">
      <c r="K388" s="3"/>
    </row>
    <row r="389" spans="11:11" ht="15.75" customHeight="1" x14ac:dyDescent="0.25">
      <c r="K389" s="3"/>
    </row>
    <row r="390" spans="11:11" ht="15.75" customHeight="1" x14ac:dyDescent="0.25">
      <c r="K390" s="3"/>
    </row>
    <row r="391" spans="11:11" ht="15.75" customHeight="1" x14ac:dyDescent="0.25">
      <c r="K391" s="3"/>
    </row>
    <row r="392" spans="11:11" ht="15.75" customHeight="1" x14ac:dyDescent="0.25">
      <c r="K392" s="3"/>
    </row>
    <row r="393" spans="11:11" ht="15.75" customHeight="1" x14ac:dyDescent="0.25">
      <c r="K393" s="3"/>
    </row>
    <row r="394" spans="11:11" ht="15.75" customHeight="1" x14ac:dyDescent="0.25">
      <c r="K394" s="3"/>
    </row>
    <row r="395" spans="11:11" ht="15.75" customHeight="1" x14ac:dyDescent="0.25">
      <c r="K395" s="3"/>
    </row>
    <row r="396" spans="11:11" ht="15.75" customHeight="1" x14ac:dyDescent="0.25">
      <c r="K396" s="3"/>
    </row>
    <row r="397" spans="11:11" ht="15.75" customHeight="1" x14ac:dyDescent="0.25">
      <c r="K397" s="3"/>
    </row>
    <row r="398" spans="11:11" ht="15.75" customHeight="1" x14ac:dyDescent="0.25">
      <c r="K398" s="3"/>
    </row>
    <row r="399" spans="11:11" ht="15.75" customHeight="1" x14ac:dyDescent="0.25">
      <c r="K399" s="3"/>
    </row>
    <row r="400" spans="11:11" ht="15.75" customHeight="1" x14ac:dyDescent="0.25">
      <c r="K400" s="3"/>
    </row>
    <row r="401" spans="11:11" ht="15.75" customHeight="1" x14ac:dyDescent="0.25">
      <c r="K401" s="3"/>
    </row>
    <row r="402" spans="11:11" ht="15.75" customHeight="1" x14ac:dyDescent="0.25">
      <c r="K402" s="3"/>
    </row>
    <row r="403" spans="11:11" ht="15.75" customHeight="1" x14ac:dyDescent="0.25">
      <c r="K403" s="3"/>
    </row>
    <row r="404" spans="11:11" ht="15.75" customHeight="1" x14ac:dyDescent="0.25">
      <c r="K404" s="3"/>
    </row>
    <row r="405" spans="11:11" ht="15.75" customHeight="1" x14ac:dyDescent="0.25">
      <c r="K405" s="3"/>
    </row>
    <row r="406" spans="11:11" ht="15.75" customHeight="1" x14ac:dyDescent="0.25">
      <c r="K406" s="3"/>
    </row>
    <row r="407" spans="11:11" ht="15.75" customHeight="1" x14ac:dyDescent="0.25">
      <c r="K407" s="3"/>
    </row>
    <row r="408" spans="11:11" ht="15.75" customHeight="1" x14ac:dyDescent="0.25">
      <c r="K408" s="3"/>
    </row>
    <row r="409" spans="11:11" ht="15.75" customHeight="1" x14ac:dyDescent="0.25">
      <c r="K409" s="3"/>
    </row>
    <row r="410" spans="11:11" ht="15.75" customHeight="1" x14ac:dyDescent="0.25">
      <c r="K410" s="3"/>
    </row>
    <row r="411" spans="11:11" ht="15.75" customHeight="1" x14ac:dyDescent="0.25">
      <c r="K411" s="3"/>
    </row>
    <row r="412" spans="11:11" ht="15.75" customHeight="1" x14ac:dyDescent="0.25">
      <c r="K412" s="3"/>
    </row>
    <row r="413" spans="11:11" ht="15.75" customHeight="1" x14ac:dyDescent="0.25">
      <c r="K413" s="3"/>
    </row>
    <row r="414" spans="11:11" ht="15.75" customHeight="1" x14ac:dyDescent="0.25">
      <c r="K414" s="3"/>
    </row>
    <row r="415" spans="11:11" ht="15.75" customHeight="1" x14ac:dyDescent="0.25">
      <c r="K415" s="3"/>
    </row>
    <row r="416" spans="11:11" ht="15.75" customHeight="1" x14ac:dyDescent="0.25">
      <c r="K416" s="3"/>
    </row>
    <row r="417" spans="11:11" ht="15.75" customHeight="1" x14ac:dyDescent="0.25">
      <c r="K417" s="3"/>
    </row>
    <row r="418" spans="11:11" ht="15.75" customHeight="1" x14ac:dyDescent="0.25">
      <c r="K418" s="3"/>
    </row>
    <row r="419" spans="11:11" ht="15.75" customHeight="1" x14ac:dyDescent="0.25">
      <c r="K419" s="3"/>
    </row>
    <row r="420" spans="11:11" ht="15.75" customHeight="1" x14ac:dyDescent="0.25">
      <c r="K420" s="3"/>
    </row>
    <row r="421" spans="11:11" ht="15.75" customHeight="1" x14ac:dyDescent="0.25">
      <c r="K421" s="3"/>
    </row>
    <row r="422" spans="11:11" ht="15.75" customHeight="1" x14ac:dyDescent="0.25">
      <c r="K422" s="3"/>
    </row>
    <row r="423" spans="11:11" ht="15.75" customHeight="1" x14ac:dyDescent="0.25">
      <c r="K423" s="3"/>
    </row>
    <row r="424" spans="11:11" ht="15.75" customHeight="1" x14ac:dyDescent="0.25">
      <c r="K424" s="3"/>
    </row>
    <row r="425" spans="11:11" ht="15.75" customHeight="1" x14ac:dyDescent="0.25">
      <c r="K425" s="3"/>
    </row>
    <row r="426" spans="11:11" ht="15.75" customHeight="1" x14ac:dyDescent="0.25">
      <c r="K426" s="3"/>
    </row>
    <row r="427" spans="11:11" ht="15.75" customHeight="1" x14ac:dyDescent="0.25">
      <c r="K427" s="3"/>
    </row>
    <row r="428" spans="11:11" ht="15.75" customHeight="1" x14ac:dyDescent="0.25">
      <c r="K428" s="3"/>
    </row>
    <row r="429" spans="11:11" ht="15.75" customHeight="1" x14ac:dyDescent="0.25">
      <c r="K429" s="3"/>
    </row>
    <row r="430" spans="11:11" ht="15.75" customHeight="1" x14ac:dyDescent="0.25">
      <c r="K430" s="3"/>
    </row>
    <row r="431" spans="11:11" ht="15.75" customHeight="1" x14ac:dyDescent="0.25">
      <c r="K431" s="3"/>
    </row>
    <row r="432" spans="11:11" ht="15.75" customHeight="1" x14ac:dyDescent="0.25">
      <c r="K432" s="3"/>
    </row>
    <row r="433" spans="11:11" ht="15.75" customHeight="1" x14ac:dyDescent="0.25">
      <c r="K433" s="3"/>
    </row>
    <row r="434" spans="11:11" ht="15.75" customHeight="1" x14ac:dyDescent="0.25">
      <c r="K434" s="3"/>
    </row>
    <row r="435" spans="11:11" ht="15.75" customHeight="1" x14ac:dyDescent="0.25">
      <c r="K435" s="3"/>
    </row>
    <row r="436" spans="11:11" ht="15.75" customHeight="1" x14ac:dyDescent="0.25">
      <c r="K436" s="3"/>
    </row>
    <row r="437" spans="11:11" ht="15.75" customHeight="1" x14ac:dyDescent="0.25">
      <c r="K437" s="3"/>
    </row>
    <row r="438" spans="11:11" ht="15.75" customHeight="1" x14ac:dyDescent="0.25">
      <c r="K438" s="3"/>
    </row>
    <row r="439" spans="11:11" ht="15.75" customHeight="1" x14ac:dyDescent="0.25">
      <c r="K439" s="3"/>
    </row>
    <row r="440" spans="11:11" ht="15.75" customHeight="1" x14ac:dyDescent="0.25">
      <c r="K440" s="3"/>
    </row>
    <row r="441" spans="11:11" ht="15.75" customHeight="1" x14ac:dyDescent="0.25">
      <c r="K441" s="3"/>
    </row>
    <row r="442" spans="11:11" ht="15.75" customHeight="1" x14ac:dyDescent="0.25">
      <c r="K442" s="3"/>
    </row>
    <row r="443" spans="11:11" ht="15.75" customHeight="1" x14ac:dyDescent="0.25">
      <c r="K443" s="3"/>
    </row>
    <row r="444" spans="11:11" ht="15.75" customHeight="1" x14ac:dyDescent="0.25">
      <c r="K444" s="3"/>
    </row>
    <row r="445" spans="11:11" ht="15.75" customHeight="1" x14ac:dyDescent="0.25">
      <c r="K445" s="3"/>
    </row>
    <row r="446" spans="11:11" ht="15.75" customHeight="1" x14ac:dyDescent="0.25">
      <c r="K446" s="3"/>
    </row>
    <row r="447" spans="11:11" ht="15.75" customHeight="1" x14ac:dyDescent="0.25">
      <c r="K447" s="3"/>
    </row>
    <row r="448" spans="11:11" ht="15.75" customHeight="1" x14ac:dyDescent="0.25">
      <c r="K448" s="3"/>
    </row>
    <row r="449" spans="11:11" ht="15.75" customHeight="1" x14ac:dyDescent="0.25">
      <c r="K449" s="3"/>
    </row>
    <row r="450" spans="11:11" ht="15.75" customHeight="1" x14ac:dyDescent="0.25">
      <c r="K450" s="3"/>
    </row>
    <row r="451" spans="11:11" ht="15.75" customHeight="1" x14ac:dyDescent="0.25">
      <c r="K451" s="3"/>
    </row>
    <row r="452" spans="11:11" ht="15.75" customHeight="1" x14ac:dyDescent="0.25">
      <c r="K452" s="3"/>
    </row>
    <row r="453" spans="11:11" ht="15.75" customHeight="1" x14ac:dyDescent="0.25">
      <c r="K453" s="3"/>
    </row>
    <row r="454" spans="11:11" ht="15.75" customHeight="1" x14ac:dyDescent="0.25">
      <c r="K454" s="3"/>
    </row>
    <row r="455" spans="11:11" ht="15.75" customHeight="1" x14ac:dyDescent="0.25">
      <c r="K455" s="3"/>
    </row>
    <row r="456" spans="11:11" ht="15.75" customHeight="1" x14ac:dyDescent="0.25">
      <c r="K456" s="3"/>
    </row>
    <row r="457" spans="11:11" ht="15.75" customHeight="1" x14ac:dyDescent="0.25">
      <c r="K457" s="3"/>
    </row>
    <row r="458" spans="11:11" ht="15.75" customHeight="1" x14ac:dyDescent="0.25">
      <c r="K458" s="3"/>
    </row>
    <row r="459" spans="11:11" ht="15.75" customHeight="1" x14ac:dyDescent="0.25">
      <c r="K459" s="3"/>
    </row>
    <row r="460" spans="11:11" ht="15.75" customHeight="1" x14ac:dyDescent="0.25">
      <c r="K460" s="3"/>
    </row>
    <row r="461" spans="11:11" ht="15.75" customHeight="1" x14ac:dyDescent="0.25">
      <c r="K461" s="3"/>
    </row>
    <row r="462" spans="11:11" ht="15.75" customHeight="1" x14ac:dyDescent="0.25">
      <c r="K462" s="3"/>
    </row>
    <row r="463" spans="11:11" ht="15.75" customHeight="1" x14ac:dyDescent="0.25">
      <c r="K463" s="3"/>
    </row>
    <row r="464" spans="11:11" ht="15.75" customHeight="1" x14ac:dyDescent="0.25">
      <c r="K464" s="3"/>
    </row>
    <row r="465" spans="11:11" ht="15.75" customHeight="1" x14ac:dyDescent="0.25">
      <c r="K465" s="3"/>
    </row>
    <row r="466" spans="11:11" ht="15.75" customHeight="1" x14ac:dyDescent="0.25">
      <c r="K466" s="3"/>
    </row>
    <row r="467" spans="11:11" ht="15.75" customHeight="1" x14ac:dyDescent="0.25">
      <c r="K467" s="3"/>
    </row>
    <row r="468" spans="11:11" ht="15.75" customHeight="1" x14ac:dyDescent="0.25">
      <c r="K468" s="3"/>
    </row>
    <row r="469" spans="11:11" ht="15.75" customHeight="1" x14ac:dyDescent="0.25">
      <c r="K469" s="3"/>
    </row>
    <row r="470" spans="11:11" ht="15.75" customHeight="1" x14ac:dyDescent="0.25">
      <c r="K470" s="3"/>
    </row>
    <row r="471" spans="11:11" ht="15.75" customHeight="1" x14ac:dyDescent="0.25">
      <c r="K471" s="3"/>
    </row>
    <row r="472" spans="11:11" ht="15.75" customHeight="1" x14ac:dyDescent="0.25">
      <c r="K472" s="3"/>
    </row>
    <row r="473" spans="11:11" ht="15.75" customHeight="1" x14ac:dyDescent="0.25">
      <c r="K473" s="3"/>
    </row>
    <row r="474" spans="11:11" ht="15.75" customHeight="1" x14ac:dyDescent="0.25">
      <c r="K474" s="3"/>
    </row>
    <row r="475" spans="11:11" ht="15.75" customHeight="1" x14ac:dyDescent="0.25">
      <c r="K475" s="3"/>
    </row>
    <row r="476" spans="11:11" ht="15.75" customHeight="1" x14ac:dyDescent="0.25">
      <c r="K476" s="3"/>
    </row>
    <row r="477" spans="11:11" ht="15.75" customHeight="1" x14ac:dyDescent="0.25">
      <c r="K477" s="3"/>
    </row>
    <row r="478" spans="11:11" ht="15.75" customHeight="1" x14ac:dyDescent="0.25">
      <c r="K478" s="3"/>
    </row>
    <row r="479" spans="11:11" ht="15.75" customHeight="1" x14ac:dyDescent="0.25">
      <c r="K479" s="3"/>
    </row>
    <row r="480" spans="11:11" ht="15.75" customHeight="1" x14ac:dyDescent="0.25">
      <c r="K480" s="3"/>
    </row>
    <row r="481" spans="11:11" ht="15.75" customHeight="1" x14ac:dyDescent="0.25">
      <c r="K481" s="3"/>
    </row>
    <row r="482" spans="11:11" ht="15.75" customHeight="1" x14ac:dyDescent="0.25">
      <c r="K482" s="3"/>
    </row>
    <row r="483" spans="11:11" ht="15.75" customHeight="1" x14ac:dyDescent="0.25">
      <c r="K483" s="3"/>
    </row>
    <row r="484" spans="11:11" ht="15.75" customHeight="1" x14ac:dyDescent="0.25">
      <c r="K484" s="3"/>
    </row>
    <row r="485" spans="11:11" ht="15.75" customHeight="1" x14ac:dyDescent="0.25">
      <c r="K485" s="3"/>
    </row>
    <row r="486" spans="11:11" ht="15.75" customHeight="1" x14ac:dyDescent="0.25">
      <c r="K486" s="3"/>
    </row>
    <row r="487" spans="11:11" ht="15.75" customHeight="1" x14ac:dyDescent="0.25">
      <c r="K487" s="3"/>
    </row>
    <row r="488" spans="11:11" ht="15.75" customHeight="1" x14ac:dyDescent="0.25">
      <c r="K488" s="3"/>
    </row>
    <row r="489" spans="11:11" ht="15.75" customHeight="1" x14ac:dyDescent="0.25">
      <c r="K489" s="3"/>
    </row>
    <row r="490" spans="11:11" ht="15.75" customHeight="1" x14ac:dyDescent="0.25">
      <c r="K490" s="3"/>
    </row>
    <row r="491" spans="11:11" ht="15.75" customHeight="1" x14ac:dyDescent="0.25">
      <c r="K491" s="3"/>
    </row>
    <row r="492" spans="11:11" ht="15.75" customHeight="1" x14ac:dyDescent="0.25">
      <c r="K492" s="3"/>
    </row>
    <row r="493" spans="11:11" ht="15.75" customHeight="1" x14ac:dyDescent="0.25">
      <c r="K493" s="3"/>
    </row>
    <row r="494" spans="11:11" ht="15.75" customHeight="1" x14ac:dyDescent="0.25">
      <c r="K494" s="3"/>
    </row>
    <row r="495" spans="11:11" ht="15.75" customHeight="1" x14ac:dyDescent="0.25">
      <c r="K495" s="3"/>
    </row>
    <row r="496" spans="11:11" ht="15.75" customHeight="1" x14ac:dyDescent="0.25">
      <c r="K496" s="3"/>
    </row>
    <row r="497" spans="11:11" ht="15.75" customHeight="1" x14ac:dyDescent="0.25">
      <c r="K497" s="3"/>
    </row>
    <row r="498" spans="11:11" ht="15.75" customHeight="1" x14ac:dyDescent="0.25">
      <c r="K498" s="3"/>
    </row>
    <row r="499" spans="11:11" ht="15.75" customHeight="1" x14ac:dyDescent="0.25">
      <c r="K499" s="3"/>
    </row>
    <row r="500" spans="11:11" ht="15.75" customHeight="1" x14ac:dyDescent="0.25">
      <c r="K500" s="3"/>
    </row>
    <row r="501" spans="11:11" ht="15.75" customHeight="1" x14ac:dyDescent="0.25">
      <c r="K501" s="3"/>
    </row>
    <row r="502" spans="11:11" ht="15.75" customHeight="1" x14ac:dyDescent="0.25">
      <c r="K502" s="3"/>
    </row>
    <row r="503" spans="11:11" ht="15.75" customHeight="1" x14ac:dyDescent="0.25">
      <c r="K503" s="3"/>
    </row>
    <row r="504" spans="11:11" ht="15.75" customHeight="1" x14ac:dyDescent="0.25">
      <c r="K504" s="3"/>
    </row>
    <row r="505" spans="11:11" ht="15.75" customHeight="1" x14ac:dyDescent="0.25">
      <c r="K505" s="3"/>
    </row>
    <row r="506" spans="11:11" ht="15.75" customHeight="1" x14ac:dyDescent="0.25">
      <c r="K506" s="3"/>
    </row>
    <row r="507" spans="11:11" ht="15.75" customHeight="1" x14ac:dyDescent="0.25">
      <c r="K507" s="3"/>
    </row>
    <row r="508" spans="11:11" ht="15.75" customHeight="1" x14ac:dyDescent="0.25">
      <c r="K508" s="3"/>
    </row>
    <row r="509" spans="11:11" ht="15.75" customHeight="1" x14ac:dyDescent="0.25">
      <c r="K509" s="3"/>
    </row>
    <row r="510" spans="11:11" ht="15.75" customHeight="1" x14ac:dyDescent="0.25">
      <c r="K510" s="3"/>
    </row>
    <row r="511" spans="11:11" ht="15.75" customHeight="1" x14ac:dyDescent="0.25">
      <c r="K511" s="3"/>
    </row>
    <row r="512" spans="11:11" ht="15.75" customHeight="1" x14ac:dyDescent="0.25">
      <c r="K512" s="3"/>
    </row>
    <row r="513" spans="11:11" ht="15.75" customHeight="1" x14ac:dyDescent="0.25">
      <c r="K513" s="3"/>
    </row>
    <row r="514" spans="11:11" ht="15.75" customHeight="1" x14ac:dyDescent="0.25">
      <c r="K514" s="3"/>
    </row>
    <row r="515" spans="11:11" ht="15.75" customHeight="1" x14ac:dyDescent="0.25">
      <c r="K515" s="3"/>
    </row>
    <row r="516" spans="11:11" ht="15.75" customHeight="1" x14ac:dyDescent="0.25">
      <c r="K516" s="3"/>
    </row>
    <row r="517" spans="11:11" ht="15.75" customHeight="1" x14ac:dyDescent="0.25">
      <c r="K517" s="3"/>
    </row>
    <row r="518" spans="11:11" ht="15.75" customHeight="1" x14ac:dyDescent="0.25">
      <c r="K518" s="3"/>
    </row>
    <row r="519" spans="11:11" ht="15.75" customHeight="1" x14ac:dyDescent="0.25">
      <c r="K519" s="3"/>
    </row>
    <row r="520" spans="11:11" ht="15.75" customHeight="1" x14ac:dyDescent="0.25">
      <c r="K520" s="3"/>
    </row>
    <row r="521" spans="11:11" ht="15.75" customHeight="1" x14ac:dyDescent="0.25">
      <c r="K521" s="3"/>
    </row>
    <row r="522" spans="11:11" ht="15.75" customHeight="1" x14ac:dyDescent="0.25">
      <c r="K522" s="3"/>
    </row>
    <row r="523" spans="11:11" ht="15.75" customHeight="1" x14ac:dyDescent="0.25">
      <c r="K523" s="3"/>
    </row>
    <row r="524" spans="11:11" ht="15.75" customHeight="1" x14ac:dyDescent="0.25">
      <c r="K524" s="3"/>
    </row>
    <row r="525" spans="11:11" ht="15.75" customHeight="1" x14ac:dyDescent="0.25">
      <c r="K525" s="3"/>
    </row>
    <row r="526" spans="11:11" ht="15.75" customHeight="1" x14ac:dyDescent="0.25">
      <c r="K526" s="3"/>
    </row>
    <row r="527" spans="11:11" ht="15.75" customHeight="1" x14ac:dyDescent="0.25">
      <c r="K527" s="3"/>
    </row>
    <row r="528" spans="11:11" ht="15.75" customHeight="1" x14ac:dyDescent="0.25">
      <c r="K528" s="3"/>
    </row>
    <row r="529" spans="11:11" ht="15.75" customHeight="1" x14ac:dyDescent="0.25">
      <c r="K529" s="3"/>
    </row>
    <row r="530" spans="11:11" ht="15.75" customHeight="1" x14ac:dyDescent="0.25">
      <c r="K530" s="3"/>
    </row>
    <row r="531" spans="11:11" ht="15.75" customHeight="1" x14ac:dyDescent="0.25">
      <c r="K531" s="3"/>
    </row>
    <row r="532" spans="11:11" ht="15.75" customHeight="1" x14ac:dyDescent="0.25">
      <c r="K532" s="3"/>
    </row>
    <row r="533" spans="11:11" ht="15.75" customHeight="1" x14ac:dyDescent="0.25">
      <c r="K533" s="3"/>
    </row>
    <row r="534" spans="11:11" ht="15.75" customHeight="1" x14ac:dyDescent="0.25">
      <c r="K534" s="3"/>
    </row>
    <row r="535" spans="11:11" ht="15.75" customHeight="1" x14ac:dyDescent="0.25">
      <c r="K535" s="3"/>
    </row>
    <row r="536" spans="11:11" ht="15.75" customHeight="1" x14ac:dyDescent="0.25">
      <c r="K536" s="3"/>
    </row>
    <row r="537" spans="11:11" ht="15.75" customHeight="1" x14ac:dyDescent="0.25">
      <c r="K537" s="3"/>
    </row>
    <row r="538" spans="11:11" ht="15.75" customHeight="1" x14ac:dyDescent="0.25">
      <c r="K538" s="3"/>
    </row>
    <row r="539" spans="11:11" ht="15.75" customHeight="1" x14ac:dyDescent="0.25">
      <c r="K539" s="3"/>
    </row>
    <row r="540" spans="11:11" ht="15.75" customHeight="1" x14ac:dyDescent="0.25">
      <c r="K540" s="3"/>
    </row>
    <row r="541" spans="11:11" ht="15.75" customHeight="1" x14ac:dyDescent="0.25">
      <c r="K541" s="3"/>
    </row>
    <row r="542" spans="11:11" ht="15.75" customHeight="1" x14ac:dyDescent="0.25">
      <c r="K542" s="3"/>
    </row>
    <row r="543" spans="11:11" ht="15.75" customHeight="1" x14ac:dyDescent="0.25">
      <c r="K543" s="3"/>
    </row>
    <row r="544" spans="11:11" ht="15.75" customHeight="1" x14ac:dyDescent="0.25">
      <c r="K544" s="3"/>
    </row>
    <row r="545" spans="11:11" ht="15.75" customHeight="1" x14ac:dyDescent="0.25">
      <c r="K545" s="3"/>
    </row>
    <row r="546" spans="11:11" ht="15.75" customHeight="1" x14ac:dyDescent="0.25">
      <c r="K546" s="3"/>
    </row>
    <row r="547" spans="11:11" ht="15.75" customHeight="1" x14ac:dyDescent="0.25">
      <c r="K547" s="3"/>
    </row>
    <row r="548" spans="11:11" ht="15.75" customHeight="1" x14ac:dyDescent="0.25">
      <c r="K548" s="3"/>
    </row>
    <row r="549" spans="11:11" ht="15.75" customHeight="1" x14ac:dyDescent="0.25">
      <c r="K549" s="3"/>
    </row>
    <row r="550" spans="11:11" ht="15.75" customHeight="1" x14ac:dyDescent="0.25">
      <c r="K550" s="3"/>
    </row>
    <row r="551" spans="11:11" ht="15.75" customHeight="1" x14ac:dyDescent="0.25">
      <c r="K551" s="3"/>
    </row>
    <row r="552" spans="11:11" ht="15.75" customHeight="1" x14ac:dyDescent="0.25">
      <c r="K552" s="3"/>
    </row>
    <row r="553" spans="11:11" ht="15.75" customHeight="1" x14ac:dyDescent="0.25">
      <c r="K553" s="3"/>
    </row>
    <row r="554" spans="11:11" ht="15.75" customHeight="1" x14ac:dyDescent="0.25">
      <c r="K554" s="3"/>
    </row>
    <row r="555" spans="11:11" ht="15.75" customHeight="1" x14ac:dyDescent="0.25">
      <c r="K555" s="3"/>
    </row>
    <row r="556" spans="11:11" ht="15.75" customHeight="1" x14ac:dyDescent="0.25">
      <c r="K556" s="3"/>
    </row>
    <row r="557" spans="11:11" ht="15.75" customHeight="1" x14ac:dyDescent="0.25">
      <c r="K557" s="3"/>
    </row>
    <row r="558" spans="11:11" ht="15.75" customHeight="1" x14ac:dyDescent="0.25">
      <c r="K558" s="3"/>
    </row>
    <row r="559" spans="11:11" ht="15.75" customHeight="1" x14ac:dyDescent="0.25">
      <c r="K559" s="3"/>
    </row>
    <row r="560" spans="11:11" ht="15.75" customHeight="1" x14ac:dyDescent="0.25">
      <c r="K560" s="3"/>
    </row>
    <row r="561" spans="11:11" ht="15.75" customHeight="1" x14ac:dyDescent="0.25">
      <c r="K561" s="3"/>
    </row>
    <row r="562" spans="11:11" ht="15.75" customHeight="1" x14ac:dyDescent="0.25">
      <c r="K562" s="3"/>
    </row>
    <row r="563" spans="11:11" ht="15.75" customHeight="1" x14ac:dyDescent="0.25">
      <c r="K563" s="3"/>
    </row>
    <row r="564" spans="11:11" ht="15.75" customHeight="1" x14ac:dyDescent="0.25">
      <c r="K564" s="3"/>
    </row>
    <row r="565" spans="11:11" ht="15.75" customHeight="1" x14ac:dyDescent="0.25">
      <c r="K565" s="3"/>
    </row>
    <row r="566" spans="11:11" ht="15.75" customHeight="1" x14ac:dyDescent="0.25">
      <c r="K566" s="3"/>
    </row>
    <row r="567" spans="11:11" ht="15.75" customHeight="1" x14ac:dyDescent="0.25">
      <c r="K567" s="3"/>
    </row>
    <row r="568" spans="11:11" ht="15.75" customHeight="1" x14ac:dyDescent="0.25">
      <c r="K568" s="3"/>
    </row>
    <row r="569" spans="11:11" ht="15.75" customHeight="1" x14ac:dyDescent="0.25">
      <c r="K569" s="3"/>
    </row>
    <row r="570" spans="11:11" ht="15.75" customHeight="1" x14ac:dyDescent="0.25">
      <c r="K570" s="3"/>
    </row>
    <row r="571" spans="11:11" ht="15.75" customHeight="1" x14ac:dyDescent="0.25">
      <c r="K571" s="3"/>
    </row>
    <row r="572" spans="11:11" ht="15.75" customHeight="1" x14ac:dyDescent="0.25">
      <c r="K572" s="3"/>
    </row>
    <row r="573" spans="11:11" ht="15.75" customHeight="1" x14ac:dyDescent="0.25">
      <c r="K573" s="3"/>
    </row>
    <row r="574" spans="11:11" ht="15.75" customHeight="1" x14ac:dyDescent="0.25">
      <c r="K574" s="3"/>
    </row>
    <row r="575" spans="11:11" ht="15.75" customHeight="1" x14ac:dyDescent="0.25">
      <c r="K575" s="3"/>
    </row>
    <row r="576" spans="11:11" ht="15.75" customHeight="1" x14ac:dyDescent="0.25">
      <c r="K576" s="3"/>
    </row>
    <row r="577" spans="11:11" ht="15.75" customHeight="1" x14ac:dyDescent="0.25">
      <c r="K577" s="3"/>
    </row>
    <row r="578" spans="11:11" ht="15.75" customHeight="1" x14ac:dyDescent="0.25">
      <c r="K578" s="3"/>
    </row>
    <row r="579" spans="11:11" ht="15.75" customHeight="1" x14ac:dyDescent="0.25">
      <c r="K579" s="3"/>
    </row>
    <row r="580" spans="11:11" ht="15.75" customHeight="1" x14ac:dyDescent="0.25">
      <c r="K580" s="3"/>
    </row>
    <row r="581" spans="11:11" ht="15.75" customHeight="1" x14ac:dyDescent="0.25">
      <c r="K581" s="3"/>
    </row>
    <row r="582" spans="11:11" ht="15.75" customHeight="1" x14ac:dyDescent="0.25">
      <c r="K582" s="3"/>
    </row>
    <row r="583" spans="11:11" ht="15.75" customHeight="1" x14ac:dyDescent="0.25">
      <c r="K583" s="3"/>
    </row>
    <row r="584" spans="11:11" ht="15.75" customHeight="1" x14ac:dyDescent="0.25">
      <c r="K584" s="3"/>
    </row>
    <row r="585" spans="11:11" ht="15.75" customHeight="1" x14ac:dyDescent="0.25">
      <c r="K585" s="3"/>
    </row>
    <row r="586" spans="11:11" ht="15.75" customHeight="1" x14ac:dyDescent="0.25">
      <c r="K586" s="3"/>
    </row>
    <row r="587" spans="11:11" ht="15.75" customHeight="1" x14ac:dyDescent="0.25">
      <c r="K587" s="3"/>
    </row>
    <row r="588" spans="11:11" ht="15.75" customHeight="1" x14ac:dyDescent="0.25">
      <c r="K588" s="3"/>
    </row>
    <row r="589" spans="11:11" ht="15.75" customHeight="1" x14ac:dyDescent="0.25">
      <c r="K589" s="3"/>
    </row>
    <row r="590" spans="11:11" ht="15.75" customHeight="1" x14ac:dyDescent="0.25">
      <c r="K590" s="3"/>
    </row>
    <row r="591" spans="11:11" ht="15.75" customHeight="1" x14ac:dyDescent="0.25">
      <c r="K591" s="3"/>
    </row>
    <row r="592" spans="11:11" ht="15.75" customHeight="1" x14ac:dyDescent="0.25">
      <c r="K592" s="3"/>
    </row>
    <row r="593" spans="11:11" ht="15.75" customHeight="1" x14ac:dyDescent="0.25">
      <c r="K593" s="3"/>
    </row>
    <row r="594" spans="11:11" ht="15.75" customHeight="1" x14ac:dyDescent="0.25">
      <c r="K594" s="3"/>
    </row>
    <row r="595" spans="11:11" ht="15.75" customHeight="1" x14ac:dyDescent="0.25">
      <c r="K595" s="3"/>
    </row>
    <row r="596" spans="11:11" ht="15.75" customHeight="1" x14ac:dyDescent="0.25">
      <c r="K596" s="3"/>
    </row>
    <row r="597" spans="11:11" ht="15.75" customHeight="1" x14ac:dyDescent="0.25">
      <c r="K597" s="3"/>
    </row>
    <row r="598" spans="11:11" ht="15.75" customHeight="1" x14ac:dyDescent="0.25">
      <c r="K598" s="3"/>
    </row>
    <row r="599" spans="11:11" ht="15.75" customHeight="1" x14ac:dyDescent="0.25">
      <c r="K599" s="3"/>
    </row>
    <row r="600" spans="11:11" ht="15.75" customHeight="1" x14ac:dyDescent="0.25">
      <c r="K600" s="3"/>
    </row>
    <row r="601" spans="11:11" ht="15.75" customHeight="1" x14ac:dyDescent="0.25">
      <c r="K601" s="3"/>
    </row>
    <row r="602" spans="11:11" ht="15.75" customHeight="1" x14ac:dyDescent="0.25">
      <c r="K602" s="3"/>
    </row>
    <row r="603" spans="11:11" ht="15.75" customHeight="1" x14ac:dyDescent="0.25">
      <c r="K603" s="3"/>
    </row>
    <row r="604" spans="11:11" ht="15.75" customHeight="1" x14ac:dyDescent="0.25">
      <c r="K604" s="3"/>
    </row>
    <row r="605" spans="11:11" ht="15.75" customHeight="1" x14ac:dyDescent="0.25">
      <c r="K605" s="3"/>
    </row>
    <row r="606" spans="11:11" ht="15.75" customHeight="1" x14ac:dyDescent="0.25">
      <c r="K606" s="3"/>
    </row>
    <row r="607" spans="11:11" ht="15.75" customHeight="1" x14ac:dyDescent="0.25">
      <c r="K607" s="3"/>
    </row>
    <row r="608" spans="11:11" ht="15.75" customHeight="1" x14ac:dyDescent="0.25">
      <c r="K608" s="3"/>
    </row>
    <row r="609" spans="11:11" ht="15.75" customHeight="1" x14ac:dyDescent="0.25">
      <c r="K609" s="3"/>
    </row>
    <row r="610" spans="11:11" ht="15.75" customHeight="1" x14ac:dyDescent="0.25">
      <c r="K610" s="3"/>
    </row>
    <row r="611" spans="11:11" ht="15.75" customHeight="1" x14ac:dyDescent="0.25">
      <c r="K611" s="3"/>
    </row>
    <row r="612" spans="11:11" ht="15.75" customHeight="1" x14ac:dyDescent="0.25">
      <c r="K612" s="3"/>
    </row>
    <row r="613" spans="11:11" ht="15.75" customHeight="1" x14ac:dyDescent="0.25">
      <c r="K613" s="3"/>
    </row>
    <row r="614" spans="11:11" ht="15.75" customHeight="1" x14ac:dyDescent="0.25">
      <c r="K614" s="3"/>
    </row>
    <row r="615" spans="11:11" ht="15.75" customHeight="1" x14ac:dyDescent="0.25">
      <c r="K615" s="3"/>
    </row>
    <row r="616" spans="11:11" ht="15.75" customHeight="1" x14ac:dyDescent="0.25">
      <c r="K616" s="3"/>
    </row>
    <row r="617" spans="11:11" ht="15.75" customHeight="1" x14ac:dyDescent="0.25">
      <c r="K617" s="3"/>
    </row>
    <row r="618" spans="11:11" ht="15.75" customHeight="1" x14ac:dyDescent="0.25">
      <c r="K618" s="3"/>
    </row>
    <row r="619" spans="11:11" ht="15.75" customHeight="1" x14ac:dyDescent="0.25">
      <c r="K619" s="3"/>
    </row>
    <row r="620" spans="11:11" ht="15.75" customHeight="1" x14ac:dyDescent="0.25">
      <c r="K620" s="3"/>
    </row>
    <row r="621" spans="11:11" ht="15.75" customHeight="1" x14ac:dyDescent="0.25">
      <c r="K621" s="3"/>
    </row>
    <row r="622" spans="11:11" ht="15.75" customHeight="1" x14ac:dyDescent="0.25">
      <c r="K622" s="3"/>
    </row>
    <row r="623" spans="11:11" ht="15.75" customHeight="1" x14ac:dyDescent="0.25">
      <c r="K623" s="3"/>
    </row>
    <row r="624" spans="11:11" ht="15.75" customHeight="1" x14ac:dyDescent="0.25">
      <c r="K624" s="3"/>
    </row>
    <row r="625" spans="11:11" ht="15.75" customHeight="1" x14ac:dyDescent="0.25">
      <c r="K625" s="3"/>
    </row>
    <row r="626" spans="11:11" ht="15.75" customHeight="1" x14ac:dyDescent="0.25">
      <c r="K626" s="3"/>
    </row>
    <row r="627" spans="11:11" ht="15.75" customHeight="1" x14ac:dyDescent="0.25">
      <c r="K627" s="3"/>
    </row>
    <row r="628" spans="11:11" ht="15.75" customHeight="1" x14ac:dyDescent="0.25">
      <c r="K628" s="3"/>
    </row>
    <row r="629" spans="11:11" ht="15.75" customHeight="1" x14ac:dyDescent="0.25">
      <c r="K629" s="3"/>
    </row>
    <row r="630" spans="11:11" ht="15.75" customHeight="1" x14ac:dyDescent="0.25">
      <c r="K630" s="3"/>
    </row>
    <row r="631" spans="11:11" ht="15.75" customHeight="1" x14ac:dyDescent="0.25">
      <c r="K631" s="3"/>
    </row>
    <row r="632" spans="11:11" ht="15.75" customHeight="1" x14ac:dyDescent="0.25">
      <c r="K632" s="3"/>
    </row>
    <row r="633" spans="11:11" ht="15.75" customHeight="1" x14ac:dyDescent="0.25">
      <c r="K633" s="3"/>
    </row>
    <row r="634" spans="11:11" ht="15.75" customHeight="1" x14ac:dyDescent="0.25">
      <c r="K634" s="3"/>
    </row>
    <row r="635" spans="11:11" ht="15.75" customHeight="1" x14ac:dyDescent="0.25">
      <c r="K635" s="3"/>
    </row>
    <row r="636" spans="11:11" ht="15.75" customHeight="1" x14ac:dyDescent="0.25">
      <c r="K636" s="3"/>
    </row>
    <row r="637" spans="11:11" ht="15.75" customHeight="1" x14ac:dyDescent="0.25">
      <c r="K637" s="3"/>
    </row>
    <row r="638" spans="11:11" ht="15.75" customHeight="1" x14ac:dyDescent="0.25">
      <c r="K638" s="3"/>
    </row>
    <row r="639" spans="11:11" ht="15.75" customHeight="1" x14ac:dyDescent="0.25">
      <c r="K639" s="3"/>
    </row>
    <row r="640" spans="11:11" ht="15.75" customHeight="1" x14ac:dyDescent="0.25">
      <c r="K640" s="3"/>
    </row>
    <row r="641" spans="11:11" ht="15.75" customHeight="1" x14ac:dyDescent="0.25">
      <c r="K641" s="3"/>
    </row>
    <row r="642" spans="11:11" ht="15.75" customHeight="1" x14ac:dyDescent="0.25">
      <c r="K642" s="3"/>
    </row>
    <row r="643" spans="11:11" ht="15.75" customHeight="1" x14ac:dyDescent="0.25">
      <c r="K643" s="3"/>
    </row>
    <row r="644" spans="11:11" ht="15.75" customHeight="1" x14ac:dyDescent="0.25">
      <c r="K644" s="3"/>
    </row>
    <row r="645" spans="11:11" ht="15.75" customHeight="1" x14ac:dyDescent="0.25">
      <c r="K645" s="3"/>
    </row>
    <row r="646" spans="11:11" ht="15.75" customHeight="1" x14ac:dyDescent="0.25">
      <c r="K646" s="3"/>
    </row>
    <row r="647" spans="11:11" ht="15.75" customHeight="1" x14ac:dyDescent="0.25">
      <c r="K647" s="3"/>
    </row>
    <row r="648" spans="11:11" ht="15.75" customHeight="1" x14ac:dyDescent="0.25">
      <c r="K648" s="3"/>
    </row>
    <row r="649" spans="11:11" ht="15.75" customHeight="1" x14ac:dyDescent="0.25">
      <c r="K649" s="3"/>
    </row>
    <row r="650" spans="11:11" ht="15.75" customHeight="1" x14ac:dyDescent="0.25">
      <c r="K650" s="3"/>
    </row>
    <row r="651" spans="11:11" ht="15.75" customHeight="1" x14ac:dyDescent="0.25">
      <c r="K651" s="3"/>
    </row>
    <row r="652" spans="11:11" ht="15.75" customHeight="1" x14ac:dyDescent="0.25">
      <c r="K652" s="3"/>
    </row>
    <row r="653" spans="11:11" ht="15.75" customHeight="1" x14ac:dyDescent="0.25">
      <c r="K653" s="3"/>
    </row>
    <row r="654" spans="11:11" ht="15.75" customHeight="1" x14ac:dyDescent="0.25">
      <c r="K654" s="3"/>
    </row>
    <row r="655" spans="11:11" ht="15.75" customHeight="1" x14ac:dyDescent="0.25">
      <c r="K655" s="3"/>
    </row>
    <row r="656" spans="11:11" ht="15.75" customHeight="1" x14ac:dyDescent="0.25">
      <c r="K656" s="3"/>
    </row>
    <row r="657" spans="11:11" ht="15.75" customHeight="1" x14ac:dyDescent="0.25">
      <c r="K657" s="3"/>
    </row>
    <row r="658" spans="11:11" ht="15.75" customHeight="1" x14ac:dyDescent="0.25">
      <c r="K658" s="3"/>
    </row>
    <row r="659" spans="11:11" ht="15.75" customHeight="1" x14ac:dyDescent="0.25">
      <c r="K659" s="3"/>
    </row>
    <row r="660" spans="11:11" ht="15.75" customHeight="1" x14ac:dyDescent="0.25">
      <c r="K660" s="3"/>
    </row>
    <row r="661" spans="11:11" ht="15.75" customHeight="1" x14ac:dyDescent="0.25">
      <c r="K661" s="3"/>
    </row>
    <row r="662" spans="11:11" ht="15.75" customHeight="1" x14ac:dyDescent="0.25">
      <c r="K662" s="3"/>
    </row>
    <row r="663" spans="11:11" ht="15.75" customHeight="1" x14ac:dyDescent="0.25">
      <c r="K663" s="3"/>
    </row>
    <row r="664" spans="11:11" ht="15.75" customHeight="1" x14ac:dyDescent="0.25">
      <c r="K664" s="3"/>
    </row>
    <row r="665" spans="11:11" ht="15.75" customHeight="1" x14ac:dyDescent="0.25">
      <c r="K665" s="3"/>
    </row>
    <row r="666" spans="11:11" ht="15.75" customHeight="1" x14ac:dyDescent="0.25">
      <c r="K666" s="3"/>
    </row>
    <row r="667" spans="11:11" ht="15.75" customHeight="1" x14ac:dyDescent="0.25">
      <c r="K667" s="3"/>
    </row>
    <row r="668" spans="11:11" ht="15.75" customHeight="1" x14ac:dyDescent="0.25">
      <c r="K668" s="3"/>
    </row>
    <row r="669" spans="11:11" ht="15.75" customHeight="1" x14ac:dyDescent="0.25">
      <c r="K669" s="3"/>
    </row>
    <row r="670" spans="11:11" ht="15.75" customHeight="1" x14ac:dyDescent="0.25">
      <c r="K670" s="3"/>
    </row>
    <row r="671" spans="11:11" ht="15.75" customHeight="1" x14ac:dyDescent="0.25">
      <c r="K671" s="3"/>
    </row>
    <row r="672" spans="11:11" ht="15.75" customHeight="1" x14ac:dyDescent="0.25">
      <c r="K672" s="3"/>
    </row>
    <row r="673" spans="11:11" ht="15.75" customHeight="1" x14ac:dyDescent="0.25">
      <c r="K673" s="3"/>
    </row>
    <row r="674" spans="11:11" ht="15.75" customHeight="1" x14ac:dyDescent="0.25">
      <c r="K674" s="3"/>
    </row>
    <row r="675" spans="11:11" ht="15.75" customHeight="1" x14ac:dyDescent="0.25">
      <c r="K675" s="3"/>
    </row>
    <row r="676" spans="11:11" ht="15.75" customHeight="1" x14ac:dyDescent="0.25">
      <c r="K676" s="3"/>
    </row>
    <row r="677" spans="11:11" ht="15.75" customHeight="1" x14ac:dyDescent="0.25">
      <c r="K677" s="3"/>
    </row>
    <row r="678" spans="11:11" ht="15.75" customHeight="1" x14ac:dyDescent="0.25">
      <c r="K678" s="3"/>
    </row>
    <row r="679" spans="11:11" ht="15.75" customHeight="1" x14ac:dyDescent="0.25">
      <c r="K679" s="3"/>
    </row>
    <row r="680" spans="11:11" ht="15.75" customHeight="1" x14ac:dyDescent="0.25">
      <c r="K680" s="3"/>
    </row>
    <row r="681" spans="11:11" ht="15.75" customHeight="1" x14ac:dyDescent="0.25">
      <c r="K681" s="3"/>
    </row>
    <row r="682" spans="11:11" ht="15.75" customHeight="1" x14ac:dyDescent="0.25">
      <c r="K682" s="3"/>
    </row>
    <row r="683" spans="11:11" ht="15.75" customHeight="1" x14ac:dyDescent="0.25">
      <c r="K683" s="3"/>
    </row>
    <row r="684" spans="11:11" ht="15.75" customHeight="1" x14ac:dyDescent="0.25">
      <c r="K684" s="3"/>
    </row>
    <row r="685" spans="11:11" ht="15.75" customHeight="1" x14ac:dyDescent="0.25">
      <c r="K685" s="3"/>
    </row>
    <row r="686" spans="11:11" ht="15.75" customHeight="1" x14ac:dyDescent="0.25">
      <c r="K686" s="3"/>
    </row>
    <row r="687" spans="11:11" ht="15.75" customHeight="1" x14ac:dyDescent="0.25">
      <c r="K687" s="3"/>
    </row>
    <row r="688" spans="11:11" ht="15.75" customHeight="1" x14ac:dyDescent="0.25">
      <c r="K688" s="3"/>
    </row>
    <row r="689" spans="11:11" ht="15.75" customHeight="1" x14ac:dyDescent="0.25">
      <c r="K689" s="3"/>
    </row>
    <row r="690" spans="11:11" ht="15.75" customHeight="1" x14ac:dyDescent="0.25">
      <c r="K690" s="3"/>
    </row>
    <row r="691" spans="11:11" ht="15.75" customHeight="1" x14ac:dyDescent="0.25">
      <c r="K691" s="3"/>
    </row>
    <row r="692" spans="11:11" ht="15.75" customHeight="1" x14ac:dyDescent="0.25">
      <c r="K692" s="3"/>
    </row>
    <row r="693" spans="11:11" ht="15.75" customHeight="1" x14ac:dyDescent="0.25">
      <c r="K693" s="3"/>
    </row>
    <row r="694" spans="11:11" ht="15.75" customHeight="1" x14ac:dyDescent="0.25">
      <c r="K694" s="3"/>
    </row>
    <row r="695" spans="11:11" ht="15.75" customHeight="1" x14ac:dyDescent="0.25">
      <c r="K695" s="3"/>
    </row>
    <row r="696" spans="11:11" ht="15.75" customHeight="1" x14ac:dyDescent="0.25">
      <c r="K696" s="3"/>
    </row>
    <row r="697" spans="11:11" ht="15.75" customHeight="1" x14ac:dyDescent="0.25">
      <c r="K697" s="3"/>
    </row>
    <row r="698" spans="11:11" ht="15.75" customHeight="1" x14ac:dyDescent="0.25">
      <c r="K698" s="3"/>
    </row>
    <row r="699" spans="11:11" ht="15.75" customHeight="1" x14ac:dyDescent="0.25">
      <c r="K699" s="3"/>
    </row>
    <row r="700" spans="11:11" ht="15.75" customHeight="1" x14ac:dyDescent="0.25">
      <c r="K700" s="3"/>
    </row>
    <row r="701" spans="11:11" ht="15.75" customHeight="1" x14ac:dyDescent="0.25">
      <c r="K701" s="3"/>
    </row>
    <row r="702" spans="11:11" ht="15.75" customHeight="1" x14ac:dyDescent="0.25">
      <c r="K702" s="3"/>
    </row>
    <row r="703" spans="11:11" ht="15.75" customHeight="1" x14ac:dyDescent="0.25">
      <c r="K703" s="3"/>
    </row>
    <row r="704" spans="11:11" ht="15.75" customHeight="1" x14ac:dyDescent="0.25">
      <c r="K704" s="3"/>
    </row>
    <row r="705" spans="11:11" ht="15.75" customHeight="1" x14ac:dyDescent="0.25">
      <c r="K705" s="3"/>
    </row>
    <row r="706" spans="11:11" ht="15.75" customHeight="1" x14ac:dyDescent="0.25">
      <c r="K706" s="3"/>
    </row>
    <row r="707" spans="11:11" ht="15.75" customHeight="1" x14ac:dyDescent="0.25">
      <c r="K707" s="3"/>
    </row>
    <row r="708" spans="11:11" ht="15.75" customHeight="1" x14ac:dyDescent="0.25">
      <c r="K708" s="3"/>
    </row>
    <row r="709" spans="11:11" ht="15.75" customHeight="1" x14ac:dyDescent="0.25">
      <c r="K709" s="3"/>
    </row>
    <row r="710" spans="11:11" ht="15.75" customHeight="1" x14ac:dyDescent="0.25">
      <c r="K710" s="3"/>
    </row>
    <row r="711" spans="11:11" ht="15.75" customHeight="1" x14ac:dyDescent="0.25">
      <c r="K711" s="3"/>
    </row>
    <row r="712" spans="11:11" ht="15.75" customHeight="1" x14ac:dyDescent="0.25">
      <c r="K712" s="3"/>
    </row>
    <row r="713" spans="11:11" ht="15.75" customHeight="1" x14ac:dyDescent="0.25">
      <c r="K713" s="3"/>
    </row>
    <row r="714" spans="11:11" ht="15.75" customHeight="1" x14ac:dyDescent="0.25">
      <c r="K714" s="3"/>
    </row>
    <row r="715" spans="11:11" ht="15.75" customHeight="1" x14ac:dyDescent="0.25">
      <c r="K715" s="3"/>
    </row>
    <row r="716" spans="11:11" ht="15.75" customHeight="1" x14ac:dyDescent="0.25">
      <c r="K716" s="3"/>
    </row>
    <row r="717" spans="11:11" ht="15.75" customHeight="1" x14ac:dyDescent="0.25">
      <c r="K717" s="3"/>
    </row>
    <row r="718" spans="11:11" ht="15.75" customHeight="1" x14ac:dyDescent="0.25">
      <c r="K718" s="3"/>
    </row>
    <row r="719" spans="11:11" ht="15.75" customHeight="1" x14ac:dyDescent="0.25">
      <c r="K719" s="3"/>
    </row>
    <row r="720" spans="11:11" ht="15.75" customHeight="1" x14ac:dyDescent="0.25">
      <c r="K720" s="3"/>
    </row>
    <row r="721" spans="11:11" ht="15.75" customHeight="1" x14ac:dyDescent="0.25">
      <c r="K721" s="3"/>
    </row>
    <row r="722" spans="11:11" ht="15.75" customHeight="1" x14ac:dyDescent="0.25">
      <c r="K722" s="3"/>
    </row>
    <row r="723" spans="11:11" ht="15.75" customHeight="1" x14ac:dyDescent="0.25">
      <c r="K723" s="3"/>
    </row>
    <row r="724" spans="11:11" ht="15.75" customHeight="1" x14ac:dyDescent="0.25">
      <c r="K724" s="3"/>
    </row>
    <row r="725" spans="11:11" ht="15.75" customHeight="1" x14ac:dyDescent="0.25">
      <c r="K725" s="3"/>
    </row>
    <row r="726" spans="11:11" ht="15.75" customHeight="1" x14ac:dyDescent="0.25">
      <c r="K726" s="3"/>
    </row>
    <row r="727" spans="11:11" ht="15.75" customHeight="1" x14ac:dyDescent="0.25">
      <c r="K727" s="3"/>
    </row>
    <row r="728" spans="11:11" ht="15.75" customHeight="1" x14ac:dyDescent="0.25">
      <c r="K728" s="3"/>
    </row>
    <row r="729" spans="11:11" ht="15.75" customHeight="1" x14ac:dyDescent="0.25">
      <c r="K729" s="3"/>
    </row>
    <row r="730" spans="11:11" ht="15.75" customHeight="1" x14ac:dyDescent="0.25">
      <c r="K730" s="3"/>
    </row>
    <row r="731" spans="11:11" ht="15.75" customHeight="1" x14ac:dyDescent="0.25">
      <c r="K731" s="3"/>
    </row>
    <row r="732" spans="11:11" ht="15.75" customHeight="1" x14ac:dyDescent="0.25">
      <c r="K732" s="3"/>
    </row>
    <row r="733" spans="11:11" ht="15.75" customHeight="1" x14ac:dyDescent="0.25">
      <c r="K733" s="3"/>
    </row>
    <row r="734" spans="11:11" ht="15.75" customHeight="1" x14ac:dyDescent="0.25">
      <c r="K734" s="3"/>
    </row>
    <row r="735" spans="11:11" ht="15.75" customHeight="1" x14ac:dyDescent="0.25">
      <c r="K735" s="3"/>
    </row>
    <row r="736" spans="11:11" ht="15.75" customHeight="1" x14ac:dyDescent="0.25">
      <c r="K736" s="3"/>
    </row>
    <row r="737" spans="11:11" ht="15.75" customHeight="1" x14ac:dyDescent="0.25">
      <c r="K737" s="3"/>
    </row>
    <row r="738" spans="11:11" ht="15.75" customHeight="1" x14ac:dyDescent="0.25">
      <c r="K738" s="3"/>
    </row>
    <row r="739" spans="11:11" ht="15.75" customHeight="1" x14ac:dyDescent="0.25">
      <c r="K739" s="3"/>
    </row>
    <row r="740" spans="11:11" ht="15.75" customHeight="1" x14ac:dyDescent="0.25">
      <c r="K740" s="3"/>
    </row>
    <row r="741" spans="11:11" ht="15.75" customHeight="1" x14ac:dyDescent="0.25">
      <c r="K741" s="3"/>
    </row>
    <row r="742" spans="11:11" ht="15.75" customHeight="1" x14ac:dyDescent="0.25">
      <c r="K742" s="3"/>
    </row>
    <row r="743" spans="11:11" ht="15.75" customHeight="1" x14ac:dyDescent="0.25">
      <c r="K743" s="3"/>
    </row>
    <row r="744" spans="11:11" ht="15.75" customHeight="1" x14ac:dyDescent="0.25">
      <c r="K744" s="3"/>
    </row>
    <row r="745" spans="11:11" ht="15.75" customHeight="1" x14ac:dyDescent="0.25">
      <c r="K745" s="3"/>
    </row>
    <row r="746" spans="11:11" ht="15.75" customHeight="1" x14ac:dyDescent="0.25">
      <c r="K746" s="3"/>
    </row>
    <row r="747" spans="11:11" ht="15.75" customHeight="1" x14ac:dyDescent="0.25">
      <c r="K747" s="3"/>
    </row>
    <row r="748" spans="11:11" ht="15.75" customHeight="1" x14ac:dyDescent="0.25">
      <c r="K748" s="3"/>
    </row>
    <row r="749" spans="11:11" ht="15.75" customHeight="1" x14ac:dyDescent="0.25">
      <c r="K749" s="3"/>
    </row>
    <row r="750" spans="11:11" ht="15.75" customHeight="1" x14ac:dyDescent="0.25">
      <c r="K750" s="3"/>
    </row>
    <row r="751" spans="11:11" ht="15.75" customHeight="1" x14ac:dyDescent="0.25">
      <c r="K751" s="3"/>
    </row>
    <row r="752" spans="11:11" ht="15.75" customHeight="1" x14ac:dyDescent="0.25">
      <c r="K752" s="3"/>
    </row>
    <row r="753" spans="11:11" ht="15.75" customHeight="1" x14ac:dyDescent="0.25">
      <c r="K753" s="3"/>
    </row>
    <row r="754" spans="11:11" ht="15.75" customHeight="1" x14ac:dyDescent="0.25">
      <c r="K754" s="3"/>
    </row>
    <row r="755" spans="11:11" ht="15.75" customHeight="1" x14ac:dyDescent="0.25">
      <c r="K755" s="3"/>
    </row>
    <row r="756" spans="11:11" ht="15.75" customHeight="1" x14ac:dyDescent="0.25">
      <c r="K756" s="3"/>
    </row>
    <row r="757" spans="11:11" ht="15.75" customHeight="1" x14ac:dyDescent="0.25">
      <c r="K757" s="3"/>
    </row>
    <row r="758" spans="11:11" ht="15.75" customHeight="1" x14ac:dyDescent="0.25">
      <c r="K758" s="3"/>
    </row>
    <row r="759" spans="11:11" ht="15.75" customHeight="1" x14ac:dyDescent="0.25">
      <c r="K759" s="3"/>
    </row>
    <row r="760" spans="11:11" ht="15.75" customHeight="1" x14ac:dyDescent="0.25">
      <c r="K760" s="3"/>
    </row>
    <row r="761" spans="11:11" ht="15.75" customHeight="1" x14ac:dyDescent="0.25">
      <c r="K761" s="3"/>
    </row>
    <row r="762" spans="11:11" ht="15.75" customHeight="1" x14ac:dyDescent="0.25">
      <c r="K762" s="3"/>
    </row>
    <row r="763" spans="11:11" ht="15.75" customHeight="1" x14ac:dyDescent="0.25">
      <c r="K763" s="3"/>
    </row>
    <row r="764" spans="11:11" ht="15.75" customHeight="1" x14ac:dyDescent="0.25">
      <c r="K764" s="3"/>
    </row>
    <row r="765" spans="11:11" ht="15.75" customHeight="1" x14ac:dyDescent="0.25">
      <c r="K765" s="3"/>
    </row>
    <row r="766" spans="11:11" ht="15.75" customHeight="1" x14ac:dyDescent="0.25">
      <c r="K766" s="3"/>
    </row>
    <row r="767" spans="11:11" ht="15.75" customHeight="1" x14ac:dyDescent="0.25">
      <c r="K767" s="3"/>
    </row>
    <row r="768" spans="11:11" ht="15.75" customHeight="1" x14ac:dyDescent="0.25">
      <c r="K768" s="3"/>
    </row>
    <row r="769" spans="11:11" ht="15.75" customHeight="1" x14ac:dyDescent="0.25">
      <c r="K769" s="3"/>
    </row>
    <row r="770" spans="11:11" ht="15.75" customHeight="1" x14ac:dyDescent="0.25">
      <c r="K770" s="3"/>
    </row>
    <row r="771" spans="11:11" ht="15.75" customHeight="1" x14ac:dyDescent="0.25">
      <c r="K771" s="3"/>
    </row>
    <row r="772" spans="11:11" ht="15.75" customHeight="1" x14ac:dyDescent="0.25">
      <c r="K772" s="3"/>
    </row>
    <row r="773" spans="11:11" ht="15.75" customHeight="1" x14ac:dyDescent="0.25">
      <c r="K773" s="3"/>
    </row>
    <row r="774" spans="11:11" ht="15.75" customHeight="1" x14ac:dyDescent="0.25">
      <c r="K774" s="3"/>
    </row>
    <row r="775" spans="11:11" ht="15.75" customHeight="1" x14ac:dyDescent="0.25">
      <c r="K775" s="3"/>
    </row>
    <row r="776" spans="11:11" ht="15.75" customHeight="1" x14ac:dyDescent="0.25">
      <c r="K776" s="3"/>
    </row>
    <row r="777" spans="11:11" ht="15.75" customHeight="1" x14ac:dyDescent="0.25">
      <c r="K777" s="3"/>
    </row>
    <row r="778" spans="11:11" ht="15.75" customHeight="1" x14ac:dyDescent="0.25">
      <c r="K778" s="3"/>
    </row>
    <row r="779" spans="11:11" ht="15.75" customHeight="1" x14ac:dyDescent="0.25">
      <c r="K779" s="3"/>
    </row>
    <row r="780" spans="11:11" ht="15.75" customHeight="1" x14ac:dyDescent="0.25">
      <c r="K780" s="3"/>
    </row>
    <row r="781" spans="11:11" ht="15.75" customHeight="1" x14ac:dyDescent="0.25">
      <c r="K781" s="3"/>
    </row>
    <row r="782" spans="11:11" ht="15.75" customHeight="1" x14ac:dyDescent="0.25">
      <c r="K782" s="3"/>
    </row>
    <row r="783" spans="11:11" ht="15.75" customHeight="1" x14ac:dyDescent="0.25">
      <c r="K783" s="3"/>
    </row>
    <row r="784" spans="11:11" ht="15.75" customHeight="1" x14ac:dyDescent="0.25">
      <c r="K784" s="3"/>
    </row>
    <row r="785" spans="11:11" ht="15.75" customHeight="1" x14ac:dyDescent="0.25">
      <c r="K785" s="3"/>
    </row>
    <row r="786" spans="11:11" ht="15.75" customHeight="1" x14ac:dyDescent="0.25">
      <c r="K786" s="3"/>
    </row>
    <row r="787" spans="11:11" ht="15.75" customHeight="1" x14ac:dyDescent="0.25">
      <c r="K787" s="3"/>
    </row>
    <row r="788" spans="11:11" ht="15.75" customHeight="1" x14ac:dyDescent="0.25">
      <c r="K788" s="3"/>
    </row>
    <row r="789" spans="11:11" ht="15.75" customHeight="1" x14ac:dyDescent="0.25">
      <c r="K789" s="3"/>
    </row>
    <row r="790" spans="11:11" ht="15.75" customHeight="1" x14ac:dyDescent="0.25">
      <c r="K790" s="3"/>
    </row>
    <row r="791" spans="11:11" ht="15.75" customHeight="1" x14ac:dyDescent="0.25">
      <c r="K791" s="3"/>
    </row>
    <row r="792" spans="11:11" ht="15.75" customHeight="1" x14ac:dyDescent="0.25">
      <c r="K792" s="3"/>
    </row>
    <row r="793" spans="11:11" ht="15.75" customHeight="1" x14ac:dyDescent="0.25">
      <c r="K793" s="3"/>
    </row>
    <row r="794" spans="11:11" ht="15.75" customHeight="1" x14ac:dyDescent="0.25">
      <c r="K794" s="3"/>
    </row>
    <row r="795" spans="11:11" ht="15.75" customHeight="1" x14ac:dyDescent="0.25">
      <c r="K795" s="3"/>
    </row>
    <row r="796" spans="11:11" ht="15.75" customHeight="1" x14ac:dyDescent="0.25">
      <c r="K796" s="3"/>
    </row>
    <row r="797" spans="11:11" ht="15.75" customHeight="1" x14ac:dyDescent="0.25">
      <c r="K797" s="3"/>
    </row>
    <row r="798" spans="11:11" ht="15.75" customHeight="1" x14ac:dyDescent="0.25">
      <c r="K798" s="3"/>
    </row>
    <row r="799" spans="11:11" ht="15.75" customHeight="1" x14ac:dyDescent="0.25">
      <c r="K799" s="3"/>
    </row>
    <row r="800" spans="11:11" ht="15.75" customHeight="1" x14ac:dyDescent="0.25">
      <c r="K800" s="3"/>
    </row>
    <row r="801" spans="11:11" ht="15.75" customHeight="1" x14ac:dyDescent="0.25">
      <c r="K801" s="3"/>
    </row>
    <row r="802" spans="11:11" ht="15.75" customHeight="1" x14ac:dyDescent="0.25">
      <c r="K802" s="3"/>
    </row>
    <row r="803" spans="11:11" ht="15.75" customHeight="1" x14ac:dyDescent="0.25">
      <c r="K803" s="3"/>
    </row>
    <row r="804" spans="11:11" ht="15.75" customHeight="1" x14ac:dyDescent="0.25">
      <c r="K804" s="3"/>
    </row>
    <row r="805" spans="11:11" ht="15.75" customHeight="1" x14ac:dyDescent="0.25">
      <c r="K805" s="3"/>
    </row>
    <row r="806" spans="11:11" ht="15.75" customHeight="1" x14ac:dyDescent="0.25">
      <c r="K806" s="3"/>
    </row>
    <row r="807" spans="11:11" ht="15.75" customHeight="1" x14ac:dyDescent="0.25">
      <c r="K807" s="3"/>
    </row>
    <row r="808" spans="11:11" ht="15.75" customHeight="1" x14ac:dyDescent="0.25">
      <c r="K808" s="3"/>
    </row>
    <row r="809" spans="11:11" ht="15.75" customHeight="1" x14ac:dyDescent="0.25">
      <c r="K809" s="3"/>
    </row>
    <row r="810" spans="11:11" ht="15.75" customHeight="1" x14ac:dyDescent="0.25">
      <c r="K810" s="3"/>
    </row>
    <row r="811" spans="11:11" ht="15.75" customHeight="1" x14ac:dyDescent="0.25">
      <c r="K811" s="3"/>
    </row>
    <row r="812" spans="11:11" ht="15.75" customHeight="1" x14ac:dyDescent="0.25">
      <c r="K812" s="3"/>
    </row>
    <row r="813" spans="11:11" ht="15.75" customHeight="1" x14ac:dyDescent="0.25">
      <c r="K813" s="3"/>
    </row>
    <row r="814" spans="11:11" ht="15.75" customHeight="1" x14ac:dyDescent="0.25">
      <c r="K814" s="3"/>
    </row>
    <row r="815" spans="11:11" ht="15.75" customHeight="1" x14ac:dyDescent="0.25">
      <c r="K815" s="3"/>
    </row>
    <row r="816" spans="11:11" ht="15.75" customHeight="1" x14ac:dyDescent="0.25">
      <c r="K816" s="3"/>
    </row>
    <row r="817" spans="11:11" ht="15.75" customHeight="1" x14ac:dyDescent="0.25">
      <c r="K817" s="3"/>
    </row>
    <row r="818" spans="11:11" ht="15.75" customHeight="1" x14ac:dyDescent="0.25">
      <c r="K818" s="3"/>
    </row>
    <row r="819" spans="11:11" ht="15.75" customHeight="1" x14ac:dyDescent="0.25">
      <c r="K819" s="3"/>
    </row>
    <row r="820" spans="11:11" ht="15.75" customHeight="1" x14ac:dyDescent="0.25">
      <c r="K820" s="3"/>
    </row>
    <row r="821" spans="11:11" ht="15.75" customHeight="1" x14ac:dyDescent="0.25">
      <c r="K821" s="3"/>
    </row>
    <row r="822" spans="11:11" ht="15.75" customHeight="1" x14ac:dyDescent="0.25">
      <c r="K822" s="3"/>
    </row>
    <row r="823" spans="11:11" ht="15.75" customHeight="1" x14ac:dyDescent="0.25">
      <c r="K823" s="3"/>
    </row>
    <row r="824" spans="11:11" ht="15.75" customHeight="1" x14ac:dyDescent="0.25">
      <c r="K824" s="3"/>
    </row>
    <row r="825" spans="11:11" ht="15.75" customHeight="1" x14ac:dyDescent="0.25">
      <c r="K825" s="3"/>
    </row>
    <row r="826" spans="11:11" ht="15.75" customHeight="1" x14ac:dyDescent="0.25">
      <c r="K826" s="3"/>
    </row>
    <row r="827" spans="11:11" ht="15.75" customHeight="1" x14ac:dyDescent="0.25">
      <c r="K827" s="3"/>
    </row>
    <row r="828" spans="11:11" ht="15.75" customHeight="1" x14ac:dyDescent="0.25">
      <c r="K828" s="3"/>
    </row>
    <row r="829" spans="11:11" ht="15.75" customHeight="1" x14ac:dyDescent="0.25">
      <c r="K829" s="3"/>
    </row>
    <row r="830" spans="11:11" ht="15.75" customHeight="1" x14ac:dyDescent="0.25">
      <c r="K830" s="3"/>
    </row>
    <row r="831" spans="11:11" ht="15.75" customHeight="1" x14ac:dyDescent="0.25">
      <c r="K831" s="3"/>
    </row>
    <row r="832" spans="11:11" ht="15.75" customHeight="1" x14ac:dyDescent="0.25">
      <c r="K832" s="3"/>
    </row>
    <row r="833" spans="11:11" ht="15.75" customHeight="1" x14ac:dyDescent="0.25">
      <c r="K833" s="3"/>
    </row>
    <row r="834" spans="11:11" ht="15.75" customHeight="1" x14ac:dyDescent="0.25">
      <c r="K834" s="3"/>
    </row>
    <row r="835" spans="11:11" ht="15.75" customHeight="1" x14ac:dyDescent="0.25">
      <c r="K835" s="3"/>
    </row>
    <row r="836" spans="11:11" ht="15.75" customHeight="1" x14ac:dyDescent="0.25">
      <c r="K836" s="3"/>
    </row>
    <row r="837" spans="11:11" ht="15.75" customHeight="1" x14ac:dyDescent="0.25">
      <c r="K837" s="3"/>
    </row>
    <row r="838" spans="11:11" ht="15.75" customHeight="1" x14ac:dyDescent="0.25">
      <c r="K838" s="3"/>
    </row>
    <row r="839" spans="11:11" ht="15.75" customHeight="1" x14ac:dyDescent="0.25">
      <c r="K839" s="3"/>
    </row>
    <row r="840" spans="11:11" ht="15.75" customHeight="1" x14ac:dyDescent="0.25">
      <c r="K840" s="3"/>
    </row>
    <row r="841" spans="11:11" ht="15.75" customHeight="1" x14ac:dyDescent="0.25">
      <c r="K841" s="3"/>
    </row>
    <row r="842" spans="11:11" ht="15.75" customHeight="1" x14ac:dyDescent="0.25">
      <c r="K842" s="3"/>
    </row>
    <row r="843" spans="11:11" ht="15.75" customHeight="1" x14ac:dyDescent="0.25">
      <c r="K843" s="3"/>
    </row>
    <row r="844" spans="11:11" ht="15.75" customHeight="1" x14ac:dyDescent="0.25">
      <c r="K844" s="3"/>
    </row>
    <row r="845" spans="11:11" ht="15.75" customHeight="1" x14ac:dyDescent="0.25">
      <c r="K845" s="3"/>
    </row>
    <row r="846" spans="11:11" ht="15.75" customHeight="1" x14ac:dyDescent="0.25">
      <c r="K846" s="3"/>
    </row>
    <row r="847" spans="11:11" ht="15.75" customHeight="1" x14ac:dyDescent="0.25">
      <c r="K847" s="3"/>
    </row>
    <row r="848" spans="11:11" ht="15.75" customHeight="1" x14ac:dyDescent="0.25">
      <c r="K848" s="3"/>
    </row>
    <row r="849" spans="11:11" ht="15.75" customHeight="1" x14ac:dyDescent="0.25">
      <c r="K849" s="3"/>
    </row>
    <row r="850" spans="11:11" ht="15.75" customHeight="1" x14ac:dyDescent="0.25">
      <c r="K850" s="3"/>
    </row>
    <row r="851" spans="11:11" ht="15.75" customHeight="1" x14ac:dyDescent="0.25">
      <c r="K851" s="3"/>
    </row>
    <row r="852" spans="11:11" ht="15.75" customHeight="1" x14ac:dyDescent="0.25">
      <c r="K852" s="3"/>
    </row>
    <row r="853" spans="11:11" ht="15.75" customHeight="1" x14ac:dyDescent="0.25">
      <c r="K853" s="3"/>
    </row>
    <row r="854" spans="11:11" ht="15.75" customHeight="1" x14ac:dyDescent="0.25">
      <c r="K854" s="3"/>
    </row>
    <row r="855" spans="11:11" ht="15.75" customHeight="1" x14ac:dyDescent="0.25">
      <c r="K855" s="3"/>
    </row>
    <row r="856" spans="11:11" ht="15.75" customHeight="1" x14ac:dyDescent="0.25">
      <c r="K856" s="3"/>
    </row>
    <row r="857" spans="11:11" ht="15.75" customHeight="1" x14ac:dyDescent="0.25">
      <c r="K857" s="3"/>
    </row>
    <row r="858" spans="11:11" ht="15.75" customHeight="1" x14ac:dyDescent="0.25">
      <c r="K858" s="3"/>
    </row>
    <row r="859" spans="11:11" ht="15.75" customHeight="1" x14ac:dyDescent="0.25">
      <c r="K859" s="3"/>
    </row>
    <row r="860" spans="11:11" ht="15.75" customHeight="1" x14ac:dyDescent="0.25">
      <c r="K860" s="3"/>
    </row>
    <row r="861" spans="11:11" ht="15.75" customHeight="1" x14ac:dyDescent="0.25">
      <c r="K861" s="3"/>
    </row>
    <row r="862" spans="11:11" ht="15.75" customHeight="1" x14ac:dyDescent="0.25">
      <c r="K862" s="3"/>
    </row>
    <row r="863" spans="11:11" ht="15.75" customHeight="1" x14ac:dyDescent="0.25">
      <c r="K863" s="3"/>
    </row>
    <row r="864" spans="11:11" ht="15.75" customHeight="1" x14ac:dyDescent="0.25">
      <c r="K864" s="3"/>
    </row>
    <row r="865" spans="11:11" ht="15.75" customHeight="1" x14ac:dyDescent="0.25">
      <c r="K865" s="3"/>
    </row>
    <row r="866" spans="11:11" ht="15.75" customHeight="1" x14ac:dyDescent="0.25">
      <c r="K866" s="3"/>
    </row>
    <row r="867" spans="11:11" ht="15.75" customHeight="1" x14ac:dyDescent="0.25">
      <c r="K867" s="3"/>
    </row>
    <row r="868" spans="11:11" ht="15.75" customHeight="1" x14ac:dyDescent="0.25">
      <c r="K868" s="3"/>
    </row>
    <row r="869" spans="11:11" ht="15.75" customHeight="1" x14ac:dyDescent="0.25">
      <c r="K869" s="3"/>
    </row>
    <row r="870" spans="11:11" ht="15.75" customHeight="1" x14ac:dyDescent="0.25">
      <c r="K870" s="3"/>
    </row>
    <row r="871" spans="11:11" ht="15.75" customHeight="1" x14ac:dyDescent="0.25">
      <c r="K871" s="3"/>
    </row>
    <row r="872" spans="11:11" ht="15.75" customHeight="1" x14ac:dyDescent="0.25">
      <c r="K872" s="3"/>
    </row>
    <row r="873" spans="11:11" ht="15.75" customHeight="1" x14ac:dyDescent="0.25">
      <c r="K873" s="3"/>
    </row>
    <row r="874" spans="11:11" ht="15.75" customHeight="1" x14ac:dyDescent="0.25">
      <c r="K874" s="3"/>
    </row>
    <row r="875" spans="11:11" ht="15.75" customHeight="1" x14ac:dyDescent="0.25">
      <c r="K875" s="3"/>
    </row>
    <row r="876" spans="11:11" ht="15.75" customHeight="1" x14ac:dyDescent="0.25">
      <c r="K876" s="3"/>
    </row>
    <row r="877" spans="11:11" ht="15.75" customHeight="1" x14ac:dyDescent="0.25">
      <c r="K877" s="3"/>
    </row>
    <row r="878" spans="11:11" ht="15.75" customHeight="1" x14ac:dyDescent="0.25">
      <c r="K878" s="3"/>
    </row>
    <row r="879" spans="11:11" ht="15.75" customHeight="1" x14ac:dyDescent="0.25">
      <c r="K879" s="3"/>
    </row>
    <row r="880" spans="11:11" ht="15.75" customHeight="1" x14ac:dyDescent="0.25">
      <c r="K880" s="3"/>
    </row>
    <row r="881" spans="11:11" ht="15.75" customHeight="1" x14ac:dyDescent="0.25">
      <c r="K881" s="3"/>
    </row>
    <row r="882" spans="11:11" ht="15.75" customHeight="1" x14ac:dyDescent="0.25">
      <c r="K882" s="3"/>
    </row>
    <row r="883" spans="11:11" ht="15.75" customHeight="1" x14ac:dyDescent="0.25">
      <c r="K883" s="3"/>
    </row>
    <row r="884" spans="11:11" ht="15.75" customHeight="1" x14ac:dyDescent="0.25">
      <c r="K884" s="3"/>
    </row>
    <row r="885" spans="11:11" ht="15.75" customHeight="1" x14ac:dyDescent="0.25">
      <c r="K885" s="3"/>
    </row>
    <row r="886" spans="11:11" ht="15.75" customHeight="1" x14ac:dyDescent="0.25">
      <c r="K886" s="3"/>
    </row>
    <row r="887" spans="11:11" ht="15.75" customHeight="1" x14ac:dyDescent="0.25">
      <c r="K887" s="3"/>
    </row>
    <row r="888" spans="11:11" ht="15.75" customHeight="1" x14ac:dyDescent="0.25">
      <c r="K888" s="3"/>
    </row>
    <row r="889" spans="11:11" ht="15.75" customHeight="1" x14ac:dyDescent="0.25">
      <c r="K889" s="3"/>
    </row>
    <row r="890" spans="11:11" ht="15.75" customHeight="1" x14ac:dyDescent="0.25">
      <c r="K890" s="3"/>
    </row>
    <row r="891" spans="11:11" ht="15.75" customHeight="1" x14ac:dyDescent="0.25">
      <c r="K891" s="3"/>
    </row>
    <row r="892" spans="11:11" ht="15.75" customHeight="1" x14ac:dyDescent="0.25">
      <c r="K892" s="3"/>
    </row>
    <row r="893" spans="11:11" ht="15.75" customHeight="1" x14ac:dyDescent="0.25">
      <c r="K893" s="3"/>
    </row>
    <row r="894" spans="11:11" ht="15.75" customHeight="1" x14ac:dyDescent="0.25">
      <c r="K894" s="3"/>
    </row>
    <row r="895" spans="11:11" ht="15.75" customHeight="1" x14ac:dyDescent="0.25">
      <c r="K895" s="3"/>
    </row>
    <row r="896" spans="11:11" ht="15.75" customHeight="1" x14ac:dyDescent="0.25">
      <c r="K896" s="3"/>
    </row>
    <row r="897" spans="11:11" ht="15.75" customHeight="1" x14ac:dyDescent="0.25">
      <c r="K897" s="3"/>
    </row>
    <row r="898" spans="11:11" ht="15.75" customHeight="1" x14ac:dyDescent="0.25">
      <c r="K898" s="3"/>
    </row>
    <row r="899" spans="11:11" ht="15.75" customHeight="1" x14ac:dyDescent="0.25">
      <c r="K899" s="3"/>
    </row>
    <row r="900" spans="11:11" ht="15.75" customHeight="1" x14ac:dyDescent="0.25">
      <c r="K900" s="3"/>
    </row>
    <row r="901" spans="11:11" ht="15.75" customHeight="1" x14ac:dyDescent="0.25">
      <c r="K901" s="3"/>
    </row>
    <row r="902" spans="11:11" ht="15.75" customHeight="1" x14ac:dyDescent="0.25">
      <c r="K902" s="3"/>
    </row>
    <row r="903" spans="11:11" ht="15.75" customHeight="1" x14ac:dyDescent="0.25">
      <c r="K903" s="3"/>
    </row>
    <row r="904" spans="11:11" ht="15.75" customHeight="1" x14ac:dyDescent="0.25">
      <c r="K904" s="3"/>
    </row>
    <row r="905" spans="11:11" ht="15.75" customHeight="1" x14ac:dyDescent="0.25">
      <c r="K905" s="3"/>
    </row>
    <row r="906" spans="11:11" ht="15.75" customHeight="1" x14ac:dyDescent="0.25">
      <c r="K906" s="3"/>
    </row>
    <row r="907" spans="11:11" ht="15.75" customHeight="1" x14ac:dyDescent="0.25">
      <c r="K907" s="3"/>
    </row>
    <row r="908" spans="11:11" ht="15.75" customHeight="1" x14ac:dyDescent="0.25">
      <c r="K908" s="3"/>
    </row>
    <row r="909" spans="11:11" ht="15.75" customHeight="1" x14ac:dyDescent="0.25">
      <c r="K909" s="3"/>
    </row>
    <row r="910" spans="11:11" ht="15.75" customHeight="1" x14ac:dyDescent="0.25">
      <c r="K910" s="3"/>
    </row>
    <row r="911" spans="11:11" ht="15.75" customHeight="1" x14ac:dyDescent="0.25">
      <c r="K911" s="3"/>
    </row>
    <row r="912" spans="11:11" ht="15.75" customHeight="1" x14ac:dyDescent="0.25">
      <c r="K912" s="3"/>
    </row>
    <row r="913" spans="11:11" ht="15.75" customHeight="1" x14ac:dyDescent="0.25">
      <c r="K913" s="3"/>
    </row>
    <row r="914" spans="11:11" ht="15.75" customHeight="1" x14ac:dyDescent="0.25">
      <c r="K914" s="3"/>
    </row>
    <row r="915" spans="11:11" ht="15.75" customHeight="1" x14ac:dyDescent="0.25">
      <c r="K915" s="3"/>
    </row>
    <row r="916" spans="11:11" ht="15.75" customHeight="1" x14ac:dyDescent="0.25">
      <c r="K916" s="3"/>
    </row>
    <row r="917" spans="11:11" ht="15.75" customHeight="1" x14ac:dyDescent="0.25">
      <c r="K917" s="3"/>
    </row>
    <row r="918" spans="11:11" ht="15.75" customHeight="1" x14ac:dyDescent="0.25">
      <c r="K918" s="3"/>
    </row>
    <row r="919" spans="11:11" ht="15.75" customHeight="1" x14ac:dyDescent="0.25">
      <c r="K919" s="3"/>
    </row>
    <row r="920" spans="11:11" ht="15.75" customHeight="1" x14ac:dyDescent="0.25">
      <c r="K920" s="3"/>
    </row>
    <row r="921" spans="11:11" ht="15.75" customHeight="1" x14ac:dyDescent="0.25">
      <c r="K921" s="3"/>
    </row>
    <row r="922" spans="11:11" ht="15.75" customHeight="1" x14ac:dyDescent="0.25">
      <c r="K922" s="3"/>
    </row>
    <row r="923" spans="11:11" ht="15.75" customHeight="1" x14ac:dyDescent="0.25">
      <c r="K923" s="3"/>
    </row>
    <row r="924" spans="11:11" ht="15.75" customHeight="1" x14ac:dyDescent="0.25">
      <c r="K924" s="3"/>
    </row>
    <row r="925" spans="11:11" ht="15.75" customHeight="1" x14ac:dyDescent="0.25">
      <c r="K925" s="3"/>
    </row>
    <row r="926" spans="11:11" ht="15.75" customHeight="1" x14ac:dyDescent="0.25">
      <c r="K926" s="3"/>
    </row>
    <row r="927" spans="11:11" ht="15.75" customHeight="1" x14ac:dyDescent="0.25">
      <c r="K927" s="3"/>
    </row>
    <row r="928" spans="11:11" ht="15.75" customHeight="1" x14ac:dyDescent="0.25">
      <c r="K928" s="3"/>
    </row>
    <row r="929" spans="11:11" ht="15.75" customHeight="1" x14ac:dyDescent="0.25">
      <c r="K929" s="3"/>
    </row>
    <row r="930" spans="11:11" ht="15.75" customHeight="1" x14ac:dyDescent="0.25">
      <c r="K930" s="3"/>
    </row>
    <row r="931" spans="11:11" ht="15.75" customHeight="1" x14ac:dyDescent="0.25">
      <c r="K931" s="3"/>
    </row>
    <row r="932" spans="11:11" ht="15.75" customHeight="1" x14ac:dyDescent="0.25">
      <c r="K932" s="3"/>
    </row>
    <row r="933" spans="11:11" ht="15.75" customHeight="1" x14ac:dyDescent="0.25">
      <c r="K933" s="3"/>
    </row>
    <row r="934" spans="11:11" ht="15.75" customHeight="1" x14ac:dyDescent="0.25">
      <c r="K934" s="3"/>
    </row>
    <row r="935" spans="11:11" ht="15.75" customHeight="1" x14ac:dyDescent="0.25">
      <c r="K935" s="3"/>
    </row>
    <row r="936" spans="11:11" ht="15.75" customHeight="1" x14ac:dyDescent="0.25">
      <c r="K936" s="3"/>
    </row>
    <row r="937" spans="11:11" ht="15.75" customHeight="1" x14ac:dyDescent="0.25">
      <c r="K937" s="3"/>
    </row>
    <row r="938" spans="11:11" ht="15.75" customHeight="1" x14ac:dyDescent="0.25">
      <c r="K938" s="3"/>
    </row>
    <row r="939" spans="11:11" ht="15.75" customHeight="1" x14ac:dyDescent="0.25">
      <c r="K939" s="3"/>
    </row>
    <row r="940" spans="11:11" ht="15.75" customHeight="1" x14ac:dyDescent="0.25">
      <c r="K940" s="3"/>
    </row>
    <row r="941" spans="11:11" ht="15.75" customHeight="1" x14ac:dyDescent="0.25">
      <c r="K941" s="3"/>
    </row>
    <row r="942" spans="11:11" ht="15.75" customHeight="1" x14ac:dyDescent="0.25">
      <c r="K942" s="3"/>
    </row>
    <row r="943" spans="11:11" ht="15.75" customHeight="1" x14ac:dyDescent="0.25">
      <c r="K943" s="3"/>
    </row>
    <row r="944" spans="11:11" ht="15.75" customHeight="1" x14ac:dyDescent="0.25">
      <c r="K944" s="3"/>
    </row>
    <row r="945" spans="11:11" ht="15.75" customHeight="1" x14ac:dyDescent="0.25">
      <c r="K945" s="3"/>
    </row>
    <row r="946" spans="11:11" ht="15.75" customHeight="1" x14ac:dyDescent="0.25">
      <c r="K946" s="3"/>
    </row>
    <row r="947" spans="11:11" ht="15.75" customHeight="1" x14ac:dyDescent="0.25">
      <c r="K947" s="3"/>
    </row>
    <row r="948" spans="11:11" ht="15.75" customHeight="1" x14ac:dyDescent="0.25">
      <c r="K948" s="3"/>
    </row>
    <row r="949" spans="11:11" ht="15.75" customHeight="1" x14ac:dyDescent="0.25">
      <c r="K949" s="3"/>
    </row>
    <row r="950" spans="11:11" ht="15.75" customHeight="1" x14ac:dyDescent="0.25">
      <c r="K950" s="3"/>
    </row>
    <row r="951" spans="11:11" ht="15.75" customHeight="1" x14ac:dyDescent="0.25">
      <c r="K951" s="3"/>
    </row>
    <row r="952" spans="11:11" ht="15.75" customHeight="1" x14ac:dyDescent="0.25">
      <c r="K952" s="3"/>
    </row>
    <row r="953" spans="11:11" ht="15.75" customHeight="1" x14ac:dyDescent="0.25">
      <c r="K953" s="3"/>
    </row>
    <row r="954" spans="11:11" ht="15.75" customHeight="1" x14ac:dyDescent="0.25">
      <c r="K954" s="3"/>
    </row>
    <row r="955" spans="11:11" ht="15.75" customHeight="1" x14ac:dyDescent="0.25">
      <c r="K955" s="3"/>
    </row>
    <row r="956" spans="11:11" ht="15.75" customHeight="1" x14ac:dyDescent="0.25">
      <c r="K956" s="3"/>
    </row>
    <row r="957" spans="11:11" ht="15.75" customHeight="1" x14ac:dyDescent="0.25">
      <c r="K957" s="3"/>
    </row>
    <row r="958" spans="11:11" ht="15.75" customHeight="1" x14ac:dyDescent="0.25">
      <c r="K958" s="3"/>
    </row>
    <row r="959" spans="11:11" ht="15.75" customHeight="1" x14ac:dyDescent="0.25">
      <c r="K959" s="3"/>
    </row>
    <row r="960" spans="11:11" ht="15.75" customHeight="1" x14ac:dyDescent="0.25">
      <c r="K960" s="3"/>
    </row>
    <row r="961" spans="11:11" ht="15.75" customHeight="1" x14ac:dyDescent="0.25">
      <c r="K961" s="3"/>
    </row>
    <row r="962" spans="11:11" ht="15.75" customHeight="1" x14ac:dyDescent="0.25">
      <c r="K962" s="3"/>
    </row>
    <row r="963" spans="11:11" ht="15.75" customHeight="1" x14ac:dyDescent="0.25">
      <c r="K963" s="3"/>
    </row>
    <row r="964" spans="11:11" ht="15.75" customHeight="1" x14ac:dyDescent="0.25">
      <c r="K964" s="3"/>
    </row>
    <row r="965" spans="11:11" ht="15.75" customHeight="1" x14ac:dyDescent="0.25">
      <c r="K965" s="3"/>
    </row>
    <row r="966" spans="11:11" ht="15.75" customHeight="1" x14ac:dyDescent="0.25">
      <c r="K966" s="3"/>
    </row>
    <row r="967" spans="11:11" ht="15.75" customHeight="1" x14ac:dyDescent="0.25">
      <c r="K967" s="3"/>
    </row>
    <row r="968" spans="11:11" ht="15.75" customHeight="1" x14ac:dyDescent="0.25">
      <c r="K968" s="3"/>
    </row>
    <row r="969" spans="11:11" ht="15.75" customHeight="1" x14ac:dyDescent="0.25">
      <c r="K969" s="3"/>
    </row>
    <row r="970" spans="11:11" ht="15.75" customHeight="1" x14ac:dyDescent="0.25">
      <c r="K970" s="3"/>
    </row>
    <row r="971" spans="11:11" ht="15.75" customHeight="1" x14ac:dyDescent="0.25">
      <c r="K971" s="3"/>
    </row>
    <row r="972" spans="11:11" ht="15.75" customHeight="1" x14ac:dyDescent="0.25">
      <c r="K972" s="3"/>
    </row>
    <row r="973" spans="11:11" ht="15.75" customHeight="1" x14ac:dyDescent="0.25">
      <c r="K973" s="3"/>
    </row>
    <row r="974" spans="11:11" ht="15.75" customHeight="1" x14ac:dyDescent="0.25">
      <c r="K974" s="3"/>
    </row>
    <row r="975" spans="11:11" ht="15.75" customHeight="1" x14ac:dyDescent="0.25">
      <c r="K975" s="3"/>
    </row>
    <row r="976" spans="11:11" ht="15.75" customHeight="1" x14ac:dyDescent="0.25">
      <c r="K976" s="3"/>
    </row>
    <row r="977" spans="11:11" ht="15.75" customHeight="1" x14ac:dyDescent="0.25">
      <c r="K977" s="3"/>
    </row>
    <row r="978" spans="11:11" ht="15.75" customHeight="1" x14ac:dyDescent="0.25">
      <c r="K978" s="3"/>
    </row>
    <row r="979" spans="11:11" ht="15.75" customHeight="1" x14ac:dyDescent="0.25">
      <c r="K979" s="3"/>
    </row>
    <row r="980" spans="11:11" ht="15.75" customHeight="1" x14ac:dyDescent="0.25">
      <c r="K980" s="3"/>
    </row>
    <row r="981" spans="11:11" ht="15.75" customHeight="1" x14ac:dyDescent="0.25">
      <c r="K981" s="3"/>
    </row>
    <row r="982" spans="11:11" ht="15.75" customHeight="1" x14ac:dyDescent="0.25">
      <c r="K982" s="3"/>
    </row>
    <row r="983" spans="11:11" ht="15.75" customHeight="1" x14ac:dyDescent="0.25">
      <c r="K983" s="3"/>
    </row>
    <row r="984" spans="11:11" ht="15.75" customHeight="1" x14ac:dyDescent="0.25">
      <c r="K984" s="3"/>
    </row>
    <row r="985" spans="11:11" ht="15.75" customHeight="1" x14ac:dyDescent="0.25">
      <c r="K985" s="3"/>
    </row>
    <row r="986" spans="11:11" ht="15.75" customHeight="1" x14ac:dyDescent="0.25">
      <c r="K986" s="3"/>
    </row>
    <row r="987" spans="11:11" ht="15.75" customHeight="1" x14ac:dyDescent="0.25">
      <c r="K987" s="3"/>
    </row>
    <row r="988" spans="11:11" ht="15.75" customHeight="1" x14ac:dyDescent="0.25">
      <c r="K988" s="3"/>
    </row>
    <row r="989" spans="11:11" ht="15.75" customHeight="1" x14ac:dyDescent="0.25">
      <c r="K989" s="3"/>
    </row>
    <row r="990" spans="11:11" ht="15.75" customHeight="1" x14ac:dyDescent="0.25">
      <c r="K990" s="3"/>
    </row>
    <row r="991" spans="11:11" ht="15.75" customHeight="1" x14ac:dyDescent="0.25">
      <c r="K991" s="3"/>
    </row>
    <row r="992" spans="11:11" ht="15.75" customHeight="1" x14ac:dyDescent="0.25">
      <c r="K992" s="3"/>
    </row>
    <row r="993" spans="11:11" ht="15.75" customHeight="1" x14ac:dyDescent="0.25">
      <c r="K993" s="3"/>
    </row>
    <row r="994" spans="11:11" ht="15.75" customHeight="1" x14ac:dyDescent="0.25">
      <c r="K994" s="3"/>
    </row>
    <row r="995" spans="11:11" ht="15.75" customHeight="1" x14ac:dyDescent="0.25">
      <c r="K995" s="3"/>
    </row>
    <row r="996" spans="11:11" ht="15.75" customHeight="1" x14ac:dyDescent="0.25">
      <c r="K996" s="3"/>
    </row>
    <row r="997" spans="11:11" ht="15.75" customHeight="1" x14ac:dyDescent="0.25">
      <c r="K997" s="3"/>
    </row>
    <row r="998" spans="11:11" ht="15.75" customHeight="1" x14ac:dyDescent="0.25">
      <c r="K998" s="3"/>
    </row>
    <row r="999" spans="11:11" ht="15.75" customHeight="1" x14ac:dyDescent="0.25">
      <c r="K999" s="3"/>
    </row>
    <row r="1000" spans="11:11" ht="15.75" customHeight="1" x14ac:dyDescent="0.25">
      <c r="K1000" s="3"/>
    </row>
  </sheetData>
  <sheetProtection selectLockedCells="1"/>
  <mergeCells count="25">
    <mergeCell ref="M36:N36"/>
    <mergeCell ref="B17:O17"/>
    <mergeCell ref="B19:O19"/>
    <mergeCell ref="B20:O20"/>
    <mergeCell ref="B22:O22"/>
    <mergeCell ref="B24:O24"/>
    <mergeCell ref="B26:F26"/>
    <mergeCell ref="G26:J26"/>
    <mergeCell ref="B13:O13"/>
    <mergeCell ref="B15:O15"/>
    <mergeCell ref="G28:J29"/>
    <mergeCell ref="G31:H31"/>
    <mergeCell ref="G33:O34"/>
    <mergeCell ref="B7:O7"/>
    <mergeCell ref="B9:O9"/>
    <mergeCell ref="B10:O10"/>
    <mergeCell ref="B11:L11"/>
    <mergeCell ref="M11:O11"/>
    <mergeCell ref="B1:C1"/>
    <mergeCell ref="E2:J2"/>
    <mergeCell ref="K2:L2"/>
    <mergeCell ref="M2:O2"/>
    <mergeCell ref="E3:H3"/>
    <mergeCell ref="I3:K3"/>
    <mergeCell ref="L3:M3"/>
  </mergeCells>
  <conditionalFormatting sqref="B1">
    <cfRule type="cellIs" dxfId="97" priority="3" operator="equal">
      <formula>"Terminé"</formula>
    </cfRule>
    <cfRule type="cellIs" dxfId="96" priority="4" operator="equal">
      <formula>"En rédaction"</formula>
    </cfRule>
  </conditionalFormatting>
  <conditionalFormatting sqref="B13:O13">
    <cfRule type="expression" dxfId="95" priority="1">
      <formula>$B$1="Terminé"</formula>
    </cfRule>
  </conditionalFormatting>
  <conditionalFormatting sqref="B15:O15">
    <cfRule type="expression" dxfId="94" priority="2">
      <formula>$B$1="Terminé"</formula>
    </cfRule>
  </conditionalFormatting>
  <conditionalFormatting sqref="B17:O17">
    <cfRule type="expression" dxfId="93" priority="6">
      <formula>$B$1="Terminé"</formula>
    </cfRule>
  </conditionalFormatting>
  <conditionalFormatting sqref="B22:O22">
    <cfRule type="expression" dxfId="92" priority="7">
      <formula>$B$1="Terminé"</formula>
    </cfRule>
  </conditionalFormatting>
  <conditionalFormatting sqref="E2:J2 M2:O2 E3:H3 L3:M3 M11:O11 B20:O20 G26:J26 G28:J29 G31:H31 G33:O34">
    <cfRule type="expression" dxfId="91" priority="5">
      <formula>$B$1="Terminé"</formula>
    </cfRule>
  </conditionalFormatting>
  <dataValidations count="1">
    <dataValidation type="list" allowBlank="1" sqref="B1" xr:uid="{00000000-0002-0000-1F00-000000000000}">
      <formula1>"Terminé,En rédaction"</formula1>
    </dataValidation>
  </dataValidations>
  <printOptions horizontalCentered="1"/>
  <pageMargins left="0.31496062992125984" right="0.31496062992125984" top="0.39370078740157483" bottom="0.11811023622047245" header="0" footer="0"/>
  <pageSetup scale="74"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4">
    <tabColor rgb="FFB4DE86"/>
    <outlinePr summaryBelow="0" summaryRight="0"/>
    <pageSetUpPr fitToPage="1"/>
  </sheetPr>
  <dimension ref="A1:AR1035"/>
  <sheetViews>
    <sheetView showGridLines="0" showRowColHeaders="0" zoomScaleNormal="100" workbookViewId="0">
      <pane ySplit="1" topLeftCell="A2" activePane="bottomLeft" state="frozen"/>
      <selection activeCell="G21" sqref="G21:K21"/>
      <selection pane="bottomLeft" activeCell="B1" sqref="B1:D1"/>
    </sheetView>
  </sheetViews>
  <sheetFormatPr baseColWidth="10" defaultColWidth="12.54296875" defaultRowHeight="15" customHeight="1" x14ac:dyDescent="0.25"/>
  <cols>
    <col min="1" max="1" width="2.453125" customWidth="1"/>
    <col min="2" max="2" width="3.453125" customWidth="1"/>
    <col min="3" max="3" width="5.81640625" customWidth="1"/>
    <col min="4" max="4" width="5.453125" style="1048" customWidth="1"/>
    <col min="5" max="5" width="12.54296875" customWidth="1"/>
    <col min="6" max="6" width="8.1796875" customWidth="1"/>
    <col min="7" max="7" width="7.1796875" customWidth="1"/>
    <col min="8" max="8" width="7.81640625" customWidth="1"/>
    <col min="9" max="10" width="8" customWidth="1"/>
    <col min="11" max="11" width="2.26953125" customWidth="1"/>
    <col min="12" max="12" width="17" customWidth="1"/>
    <col min="13" max="13" width="8.1796875" customWidth="1"/>
    <col min="14" max="14" width="4.54296875" customWidth="1"/>
    <col min="15" max="15" width="4.453125" customWidth="1"/>
    <col min="16" max="16" width="8" customWidth="1"/>
    <col min="17" max="17" width="3.453125" customWidth="1"/>
    <col min="18" max="18" width="7.81640625" customWidth="1"/>
    <col min="19" max="20" width="8.1796875" customWidth="1"/>
    <col min="21" max="21" width="5.7265625" customWidth="1"/>
    <col min="22" max="22" width="8.1796875" customWidth="1"/>
    <col min="23" max="23" width="12.1796875" customWidth="1"/>
    <col min="24" max="24" width="7.7265625" customWidth="1"/>
    <col min="25" max="25" width="2.1796875" customWidth="1"/>
    <col min="26" max="26" width="16.81640625" customWidth="1"/>
    <col min="27" max="27" width="45" customWidth="1"/>
    <col min="28" max="44" width="12.54296875" customWidth="1"/>
  </cols>
  <sheetData>
    <row r="1" spans="1:44" ht="16.5" customHeight="1" x14ac:dyDescent="0.25">
      <c r="A1" s="63"/>
      <c r="B1" s="1636" t="s">
        <v>378</v>
      </c>
      <c r="C1" s="1681"/>
      <c r="D1" s="1681"/>
      <c r="E1" s="63"/>
      <c r="F1" s="63"/>
      <c r="G1" s="63"/>
      <c r="H1" s="63"/>
      <c r="I1" s="63"/>
      <c r="J1" s="63"/>
      <c r="K1" s="63"/>
      <c r="L1" s="63"/>
      <c r="M1" s="63"/>
      <c r="N1" s="63"/>
      <c r="O1" s="63"/>
      <c r="P1" s="63"/>
      <c r="Q1" s="63"/>
      <c r="R1" s="63"/>
      <c r="S1" s="63"/>
      <c r="T1" s="63"/>
      <c r="U1" s="63"/>
      <c r="V1" s="63"/>
      <c r="W1" s="63"/>
      <c r="X1" s="63"/>
      <c r="Y1" s="63"/>
      <c r="Z1" s="20"/>
      <c r="AA1" s="20"/>
      <c r="AB1" s="20"/>
      <c r="AC1" s="20"/>
      <c r="AD1" s="20"/>
      <c r="AE1" s="20"/>
      <c r="AF1" s="20"/>
      <c r="AG1" s="20"/>
      <c r="AH1" s="20"/>
      <c r="AI1" s="20"/>
      <c r="AJ1" s="20"/>
      <c r="AK1" s="20"/>
      <c r="AL1" s="20"/>
      <c r="AM1" s="20"/>
      <c r="AN1" s="20"/>
      <c r="AO1" s="3"/>
      <c r="AP1" s="3"/>
      <c r="AQ1" s="3"/>
      <c r="AR1" s="3"/>
    </row>
    <row r="2" spans="1:44" ht="16.5" customHeight="1" x14ac:dyDescent="0.3">
      <c r="A2" s="1150"/>
      <c r="B2" s="36" t="s">
        <v>944</v>
      </c>
      <c r="C2" s="291"/>
      <c r="D2" s="1035"/>
      <c r="E2" s="36"/>
      <c r="F2" s="1687" t="str">
        <f>IF(NomOrg="","",NomOrg)</f>
        <v/>
      </c>
      <c r="G2" s="1764"/>
      <c r="H2" s="1764"/>
      <c r="I2" s="1764"/>
      <c r="J2" s="1764"/>
      <c r="K2" s="1764"/>
      <c r="L2" s="1764"/>
      <c r="M2" s="1764"/>
      <c r="N2" s="1764"/>
      <c r="O2" s="1764"/>
      <c r="P2" s="1764"/>
      <c r="Q2" s="1764"/>
      <c r="R2" s="1764"/>
      <c r="S2" s="1688"/>
      <c r="T2" s="2148" t="s">
        <v>1416</v>
      </c>
      <c r="U2" s="1688"/>
      <c r="V2" s="2149" t="str">
        <f>IF(DateFinAF="","",DateFinAF)</f>
        <v/>
      </c>
      <c r="W2" s="1628"/>
      <c r="X2" s="1629"/>
      <c r="Y2" s="1150"/>
      <c r="Z2" s="3"/>
      <c r="AA2" s="3"/>
      <c r="AB2" s="3"/>
      <c r="AC2" s="3"/>
      <c r="AD2" s="3"/>
      <c r="AE2" s="3"/>
      <c r="AF2" s="3"/>
      <c r="AG2" s="3"/>
      <c r="AH2" s="3"/>
      <c r="AI2" s="3"/>
      <c r="AJ2" s="3"/>
      <c r="AK2" s="3"/>
      <c r="AL2" s="3"/>
      <c r="AM2" s="3"/>
      <c r="AN2" s="3"/>
      <c r="AO2" s="3"/>
      <c r="AP2" s="3"/>
      <c r="AQ2" s="3"/>
      <c r="AR2" s="3"/>
    </row>
    <row r="3" spans="1:44" ht="16.5" customHeight="1" x14ac:dyDescent="0.35">
      <c r="A3" s="1128"/>
      <c r="B3" s="36" t="s">
        <v>1540</v>
      </c>
      <c r="C3" s="291"/>
      <c r="D3" s="1035"/>
      <c r="E3" s="36"/>
      <c r="F3" s="1647" t="str">
        <f>IF(NomProjet="","",NomProjet)</f>
        <v/>
      </c>
      <c r="G3" s="1628"/>
      <c r="H3" s="1628"/>
      <c r="I3" s="1628"/>
      <c r="J3" s="1628"/>
      <c r="K3" s="1628"/>
      <c r="L3" s="1628"/>
      <c r="M3" s="1628"/>
      <c r="N3" s="1628"/>
      <c r="O3" s="1628"/>
      <c r="P3" s="1629"/>
      <c r="Q3" s="2150" t="s">
        <v>951</v>
      </c>
      <c r="R3" s="1628"/>
      <c r="S3" s="1628"/>
      <c r="T3" s="1647" t="str">
        <f>IF(NoProjet="","",NoProjet)</f>
        <v/>
      </c>
      <c r="U3" s="1628"/>
      <c r="V3" s="1628"/>
      <c r="W3" s="2234" t="str">
        <f>VersionDoc</f>
        <v>V260301</v>
      </c>
      <c r="X3" s="1628"/>
      <c r="Y3" s="939"/>
      <c r="Z3" s="3"/>
      <c r="AA3" s="3"/>
      <c r="AB3" s="3"/>
      <c r="AC3" s="3"/>
      <c r="AD3" s="3"/>
      <c r="AE3" s="3"/>
      <c r="AF3" s="3"/>
      <c r="AG3" s="3"/>
      <c r="AH3" s="3"/>
      <c r="AI3" s="3"/>
      <c r="AJ3" s="3"/>
      <c r="AK3" s="3"/>
      <c r="AL3" s="3"/>
      <c r="AM3" s="3"/>
      <c r="AN3" s="3"/>
      <c r="AO3" s="3"/>
      <c r="AP3" s="3"/>
      <c r="AQ3" s="3"/>
      <c r="AR3" s="3"/>
    </row>
    <row r="4" spans="1:44" ht="12.75" customHeight="1" x14ac:dyDescent="0.35">
      <c r="A4" s="34"/>
      <c r="B4" s="34"/>
      <c r="C4" s="549"/>
      <c r="D4" s="660"/>
      <c r="E4" s="34"/>
      <c r="F4" s="38"/>
      <c r="G4" s="38"/>
      <c r="H4" s="38"/>
      <c r="I4" s="38"/>
      <c r="J4" s="38"/>
      <c r="K4" s="38"/>
      <c r="L4" s="38"/>
      <c r="M4" s="38"/>
      <c r="N4" s="38"/>
      <c r="O4" s="38"/>
      <c r="P4" s="38"/>
      <c r="Q4" s="34"/>
      <c r="R4" s="34"/>
      <c r="S4" s="34"/>
      <c r="T4" s="34"/>
      <c r="U4" s="34"/>
      <c r="V4" s="34"/>
      <c r="W4" s="99"/>
      <c r="X4" s="3"/>
      <c r="Y4" s="34"/>
      <c r="Z4" s="3"/>
      <c r="AA4" s="3"/>
      <c r="AB4" s="3"/>
      <c r="AC4" s="3"/>
      <c r="AD4" s="3"/>
      <c r="AE4" s="3"/>
      <c r="AF4" s="3"/>
      <c r="AG4" s="3"/>
      <c r="AH4" s="3"/>
      <c r="AI4" s="3"/>
      <c r="AJ4" s="3"/>
      <c r="AK4" s="3"/>
      <c r="AL4" s="3"/>
      <c r="AM4" s="3"/>
      <c r="AN4" s="3"/>
      <c r="AO4" s="3"/>
      <c r="AP4" s="3"/>
      <c r="AQ4" s="3"/>
      <c r="AR4" s="3"/>
    </row>
    <row r="5" spans="1:44" ht="32.5" customHeight="1" x14ac:dyDescent="0.4">
      <c r="A5" s="99"/>
      <c r="B5" s="293" t="s">
        <v>1551</v>
      </c>
      <c r="C5" s="550"/>
      <c r="D5" s="1036"/>
      <c r="E5" s="99"/>
      <c r="F5" s="547"/>
      <c r="G5" s="547"/>
      <c r="H5" s="547"/>
      <c r="I5" s="547"/>
      <c r="J5" s="547"/>
      <c r="K5" s="547"/>
      <c r="L5" s="547"/>
      <c r="M5" s="547"/>
      <c r="N5" s="547"/>
      <c r="O5" s="547"/>
      <c r="P5" s="547"/>
      <c r="Q5" s="99"/>
      <c r="R5" s="99"/>
      <c r="S5" s="99"/>
      <c r="T5" s="99"/>
      <c r="U5" s="99"/>
      <c r="V5" s="99"/>
      <c r="W5" s="99"/>
      <c r="X5" s="99"/>
      <c r="Y5" s="99"/>
      <c r="Z5" s="498"/>
      <c r="AA5" s="498"/>
      <c r="AB5" s="498"/>
      <c r="AC5" s="498"/>
      <c r="AD5" s="498"/>
      <c r="AE5" s="498"/>
      <c r="AF5" s="498"/>
      <c r="AG5" s="498"/>
      <c r="AH5" s="498"/>
      <c r="AI5" s="498"/>
      <c r="AJ5" s="498"/>
      <c r="AK5" s="498"/>
      <c r="AL5" s="498"/>
      <c r="AM5" s="498"/>
      <c r="AN5" s="498"/>
      <c r="AO5" s="498"/>
      <c r="AP5" s="498"/>
      <c r="AQ5" s="498"/>
      <c r="AR5" s="498"/>
    </row>
    <row r="6" spans="1:44" ht="18.75" customHeight="1" x14ac:dyDescent="0.35">
      <c r="A6" s="34"/>
      <c r="B6" s="1037" t="s">
        <v>1552</v>
      </c>
      <c r="C6" s="121"/>
      <c r="E6" s="1128"/>
      <c r="F6" s="1152"/>
      <c r="G6" s="1152"/>
      <c r="H6" s="1152"/>
      <c r="I6" s="1152"/>
      <c r="J6" s="1152"/>
      <c r="K6" s="1152"/>
      <c r="L6" s="1152"/>
      <c r="M6" s="1152"/>
      <c r="N6" s="1152"/>
      <c r="O6" s="1152"/>
      <c r="P6" s="1152"/>
      <c r="Q6" s="1152"/>
      <c r="R6" s="1152"/>
      <c r="S6" s="1152"/>
      <c r="T6" s="1152"/>
      <c r="U6" s="1152"/>
      <c r="V6" s="1152"/>
      <c r="W6" s="1152"/>
      <c r="X6" s="1152"/>
      <c r="Y6" s="99"/>
      <c r="Z6" s="3"/>
      <c r="AA6" s="3"/>
      <c r="AB6" s="3"/>
      <c r="AC6" s="3"/>
      <c r="AD6" s="3"/>
      <c r="AE6" s="3"/>
      <c r="AF6" s="3"/>
      <c r="AG6" s="3"/>
      <c r="AH6" s="3"/>
      <c r="AI6" s="3"/>
      <c r="AJ6" s="3"/>
      <c r="AK6" s="3"/>
      <c r="AL6" s="3"/>
      <c r="AM6" s="3"/>
      <c r="AN6" s="3"/>
      <c r="AO6" s="3"/>
      <c r="AP6" s="3"/>
      <c r="AQ6" s="3"/>
      <c r="AR6" s="3"/>
    </row>
    <row r="7" spans="1:44" ht="14.15" customHeight="1" x14ac:dyDescent="0.35">
      <c r="A7" s="34"/>
      <c r="B7" s="47"/>
      <c r="C7" s="121"/>
      <c r="D7" s="1037"/>
      <c r="E7" s="1128"/>
      <c r="F7" s="1152"/>
      <c r="G7" s="1152"/>
      <c r="H7" s="1152"/>
      <c r="I7" s="1152"/>
      <c r="J7" s="1152"/>
      <c r="K7" s="1152"/>
      <c r="L7" s="1152"/>
      <c r="M7" s="1152"/>
      <c r="N7" s="1152"/>
      <c r="O7" s="1152"/>
      <c r="P7" s="1152"/>
      <c r="Q7" s="1152"/>
      <c r="R7" s="1152"/>
      <c r="S7" s="1152"/>
      <c r="T7" s="1152"/>
      <c r="U7" s="1152"/>
      <c r="V7" s="1152"/>
      <c r="W7" s="1152"/>
      <c r="X7" s="1152"/>
      <c r="Y7" s="99"/>
      <c r="Z7" s="3"/>
      <c r="AA7" s="3"/>
      <c r="AB7" s="3"/>
      <c r="AC7" s="3"/>
      <c r="AD7" s="3"/>
      <c r="AE7" s="3"/>
      <c r="AF7" s="3"/>
      <c r="AG7" s="3"/>
      <c r="AH7" s="3"/>
      <c r="AI7" s="3"/>
      <c r="AJ7" s="3"/>
      <c r="AK7" s="3"/>
      <c r="AL7" s="3"/>
      <c r="AM7" s="3"/>
      <c r="AN7" s="3"/>
      <c r="AO7" s="3"/>
      <c r="AP7" s="3"/>
      <c r="AQ7" s="3"/>
      <c r="AR7" s="3"/>
    </row>
    <row r="8" spans="1:44" ht="21" customHeight="1" x14ac:dyDescent="0.35">
      <c r="A8" s="34"/>
      <c r="B8" s="1122" t="s">
        <v>1553</v>
      </c>
      <c r="C8" s="551"/>
      <c r="D8" s="1038"/>
      <c r="E8" s="34"/>
      <c r="F8" s="34"/>
      <c r="G8" s="34"/>
      <c r="H8" s="34"/>
      <c r="I8" s="34"/>
      <c r="J8" s="34"/>
      <c r="K8" s="34"/>
      <c r="L8" s="34"/>
      <c r="M8" s="34"/>
      <c r="N8" s="34"/>
      <c r="O8" s="34"/>
      <c r="P8" s="34"/>
      <c r="Q8" s="34"/>
      <c r="R8" s="34"/>
      <c r="S8" s="34"/>
      <c r="T8" s="34"/>
      <c r="U8" s="34"/>
      <c r="V8" s="34"/>
      <c r="W8" s="34"/>
      <c r="X8" s="34"/>
      <c r="Y8" s="99"/>
      <c r="Z8" s="3"/>
      <c r="AA8" s="3"/>
      <c r="AB8" s="3"/>
      <c r="AC8" s="3"/>
      <c r="AD8" s="3"/>
      <c r="AE8" s="3"/>
      <c r="AF8" s="3"/>
      <c r="AG8" s="3"/>
      <c r="AH8" s="3"/>
      <c r="AI8" s="3"/>
      <c r="AJ8" s="3"/>
      <c r="AK8" s="3"/>
      <c r="AL8" s="3"/>
      <c r="AM8" s="3"/>
      <c r="AN8" s="3"/>
      <c r="AO8" s="3"/>
      <c r="AP8" s="3"/>
      <c r="AQ8" s="3"/>
      <c r="AR8" s="3"/>
    </row>
    <row r="9" spans="1:44" ht="10.5" customHeight="1" x14ac:dyDescent="0.35">
      <c r="A9" s="34"/>
      <c r="B9" s="1128"/>
      <c r="C9" s="552"/>
      <c r="D9" s="1499"/>
      <c r="E9" s="1128"/>
      <c r="F9" s="1128"/>
      <c r="G9" s="1128"/>
      <c r="H9" s="1128"/>
      <c r="I9" s="1128"/>
      <c r="J9" s="1128"/>
      <c r="K9" s="1128"/>
      <c r="L9" s="1128"/>
      <c r="M9" s="1128"/>
      <c r="N9" s="1128"/>
      <c r="O9" s="1"/>
      <c r="P9" s="1128"/>
      <c r="Q9" s="1128"/>
      <c r="R9" s="1128"/>
      <c r="S9" s="1128"/>
      <c r="T9" s="1128"/>
      <c r="U9" s="1128"/>
      <c r="V9" s="1128"/>
      <c r="W9" s="1128"/>
      <c r="X9" s="1128"/>
      <c r="Y9" s="99"/>
      <c r="Z9" s="3"/>
      <c r="AA9" s="3"/>
      <c r="AB9" s="3"/>
      <c r="AC9" s="3"/>
      <c r="AD9" s="3"/>
      <c r="AE9" s="3"/>
      <c r="AF9" s="3"/>
      <c r="AG9" s="3"/>
      <c r="AH9" s="3"/>
      <c r="AI9" s="3"/>
      <c r="AJ9" s="3"/>
      <c r="AK9" s="3"/>
      <c r="AL9" s="3"/>
      <c r="AM9" s="3"/>
      <c r="AN9" s="3"/>
      <c r="AO9" s="3"/>
      <c r="AP9" s="3"/>
      <c r="AQ9" s="3"/>
      <c r="AR9" s="3"/>
    </row>
    <row r="10" spans="1:44" ht="18" customHeight="1" x14ac:dyDescent="0.35">
      <c r="A10" s="34"/>
      <c r="B10" s="335" t="s">
        <v>1554</v>
      </c>
      <c r="C10" s="294" t="s">
        <v>1555</v>
      </c>
      <c r="D10" s="1499"/>
      <c r="E10" s="1128"/>
      <c r="F10" s="1128"/>
      <c r="G10" s="1128"/>
      <c r="H10" s="1128"/>
      <c r="I10" s="1128"/>
      <c r="J10" s="1128"/>
      <c r="K10" s="1128"/>
      <c r="L10" s="1128"/>
      <c r="M10" s="1128"/>
      <c r="N10" s="1128"/>
      <c r="O10" s="1128"/>
      <c r="P10" s="1128"/>
      <c r="Q10" s="1128"/>
      <c r="R10" s="1128"/>
      <c r="S10" s="1128"/>
      <c r="T10" s="1128"/>
      <c r="U10" s="1128"/>
      <c r="V10" s="1128"/>
      <c r="W10" s="1128"/>
      <c r="X10" s="1128"/>
      <c r="Y10" s="99"/>
      <c r="Z10" s="3"/>
      <c r="AA10" s="3"/>
      <c r="AB10" s="3"/>
      <c r="AC10" s="3"/>
      <c r="AD10" s="3"/>
      <c r="AE10" s="3"/>
      <c r="AF10" s="3"/>
      <c r="AG10" s="3"/>
      <c r="AH10" s="3"/>
      <c r="AI10" s="3"/>
      <c r="AJ10" s="3"/>
      <c r="AK10" s="3"/>
      <c r="AL10" s="3"/>
      <c r="AM10" s="3"/>
      <c r="AN10" s="3"/>
      <c r="AO10" s="3"/>
      <c r="AP10" s="3"/>
      <c r="AQ10" s="3"/>
      <c r="AR10" s="3"/>
    </row>
    <row r="11" spans="1:44" ht="13.5" customHeight="1" x14ac:dyDescent="0.35">
      <c r="A11" s="1128"/>
      <c r="B11" s="1128"/>
      <c r="C11" s="1165"/>
      <c r="D11" s="1499"/>
      <c r="E11" s="1128"/>
      <c r="F11" s="1128"/>
      <c r="G11" s="1128"/>
      <c r="H11" s="1128"/>
      <c r="I11" s="1128"/>
      <c r="J11" s="1128"/>
      <c r="K11" s="1128"/>
      <c r="L11" s="1128"/>
      <c r="M11" s="1128"/>
      <c r="N11" s="727"/>
      <c r="O11" s="696"/>
      <c r="P11" s="47"/>
      <c r="Q11" s="48"/>
      <c r="R11" s="727"/>
      <c r="S11" s="1133"/>
      <c r="T11" s="1128"/>
      <c r="U11" s="1128"/>
      <c r="V11" s="1128"/>
      <c r="W11" s="1128"/>
      <c r="X11" s="1128"/>
      <c r="Y11" s="99"/>
      <c r="Z11" s="3"/>
      <c r="AA11" s="3"/>
      <c r="AB11" s="3"/>
      <c r="AC11" s="3"/>
      <c r="AD11" s="3"/>
      <c r="AE11" s="3"/>
      <c r="AF11" s="3"/>
      <c r="AG11" s="3"/>
      <c r="AH11" s="3"/>
      <c r="AI11" s="3"/>
      <c r="AJ11" s="3"/>
      <c r="AK11" s="3"/>
      <c r="AL11" s="3"/>
      <c r="AM11" s="3"/>
      <c r="AN11" s="3"/>
      <c r="AO11" s="3"/>
      <c r="AP11" s="3"/>
      <c r="AQ11" s="3"/>
      <c r="AR11" s="3"/>
    </row>
    <row r="12" spans="1:44" ht="21.75" customHeight="1" x14ac:dyDescent="0.25">
      <c r="A12" s="39"/>
      <c r="B12" s="553"/>
      <c r="C12" s="1500" t="s">
        <v>1556</v>
      </c>
      <c r="D12" s="2241" t="s">
        <v>1557</v>
      </c>
      <c r="E12" s="2242"/>
      <c r="F12" s="2242"/>
      <c r="G12" s="2242"/>
      <c r="H12" s="2242"/>
      <c r="I12" s="2242"/>
      <c r="J12" s="2242"/>
      <c r="K12" s="2242"/>
      <c r="L12" s="2242"/>
      <c r="M12" s="2242"/>
      <c r="N12" s="2242"/>
      <c r="O12" s="2242"/>
      <c r="P12" s="2242"/>
      <c r="Q12" s="2242"/>
      <c r="R12" s="2242"/>
      <c r="S12" s="2242"/>
      <c r="T12" s="2242"/>
      <c r="U12" s="2242"/>
      <c r="V12" s="2242"/>
      <c r="W12" s="2242"/>
      <c r="X12" s="2243"/>
      <c r="Y12" s="491"/>
      <c r="Z12" s="58"/>
      <c r="AA12" s="58"/>
      <c r="AB12" s="58"/>
      <c r="AC12" s="58"/>
      <c r="AD12" s="58"/>
      <c r="AE12" s="58"/>
      <c r="AF12" s="58"/>
      <c r="AG12" s="58"/>
      <c r="AH12" s="58"/>
      <c r="AI12" s="58"/>
      <c r="AJ12" s="58"/>
      <c r="AK12" s="58"/>
      <c r="AL12" s="58"/>
      <c r="AM12" s="58"/>
      <c r="AN12" s="58"/>
      <c r="AO12" s="3"/>
      <c r="AP12" s="3"/>
      <c r="AQ12" s="3"/>
      <c r="AR12" s="3"/>
    </row>
    <row r="13" spans="1:44" ht="4.5" customHeight="1" x14ac:dyDescent="0.35">
      <c r="A13" s="34"/>
      <c r="B13" s="1128"/>
      <c r="C13" s="1165"/>
      <c r="D13" s="1501"/>
      <c r="E13" s="1502"/>
      <c r="F13" s="1502"/>
      <c r="G13" s="1502"/>
      <c r="H13" s="1502"/>
      <c r="I13" s="1502"/>
      <c r="J13" s="1502"/>
      <c r="K13" s="1502"/>
      <c r="L13" s="1502"/>
      <c r="M13" s="1502"/>
      <c r="N13" s="1502"/>
      <c r="O13" s="1502"/>
      <c r="P13" s="1502"/>
      <c r="Q13" s="1502"/>
      <c r="R13" s="1502"/>
      <c r="S13" s="1503"/>
      <c r="T13" s="1128"/>
      <c r="U13" s="1128"/>
      <c r="V13" s="1128"/>
      <c r="W13" s="1128"/>
      <c r="X13" s="1128"/>
      <c r="Y13" s="99"/>
      <c r="Z13" s="3"/>
      <c r="AA13" s="3"/>
      <c r="AB13" s="3"/>
      <c r="AC13" s="3"/>
      <c r="AD13" s="3"/>
      <c r="AE13" s="3"/>
      <c r="AF13" s="3"/>
      <c r="AG13" s="3"/>
      <c r="AH13" s="3"/>
      <c r="AI13" s="3"/>
      <c r="AJ13" s="3"/>
      <c r="AK13" s="3"/>
      <c r="AL13" s="3"/>
      <c r="AM13" s="3"/>
      <c r="AN13" s="3"/>
      <c r="AO13" s="3"/>
      <c r="AP13" s="3"/>
      <c r="AQ13" s="3"/>
      <c r="AR13" s="3"/>
    </row>
    <row r="14" spans="1:44" ht="19" customHeight="1" x14ac:dyDescent="0.3">
      <c r="A14" s="39"/>
      <c r="B14" s="1133"/>
      <c r="C14" s="1165"/>
      <c r="D14" s="1504"/>
      <c r="E14" s="1133" t="s">
        <v>1558</v>
      </c>
      <c r="F14" s="1133"/>
      <c r="G14" s="1133"/>
      <c r="H14" s="1133"/>
      <c r="I14" s="1357"/>
      <c r="J14" s="2166"/>
      <c r="K14" s="2235"/>
      <c r="L14" s="2167"/>
      <c r="M14" s="1142"/>
      <c r="N14" s="2236"/>
      <c r="O14" s="2237"/>
      <c r="P14" s="2237"/>
      <c r="Q14" s="2237"/>
      <c r="R14" s="2237"/>
      <c r="S14" s="2237"/>
      <c r="T14" s="2237"/>
      <c r="U14" s="2237"/>
      <c r="V14" s="2237"/>
      <c r="W14" s="2237"/>
      <c r="X14" s="2238"/>
      <c r="Y14" s="491"/>
      <c r="Z14" s="58"/>
      <c r="AA14" s="58"/>
      <c r="AB14" s="58"/>
      <c r="AC14" s="58"/>
      <c r="AD14" s="58"/>
      <c r="AE14" s="58"/>
      <c r="AF14" s="58"/>
      <c r="AG14" s="58"/>
      <c r="AH14" s="58"/>
      <c r="AI14" s="58"/>
      <c r="AJ14" s="58"/>
      <c r="AK14" s="58"/>
      <c r="AL14" s="58"/>
      <c r="AM14" s="58"/>
      <c r="AN14" s="58"/>
      <c r="AO14" s="3"/>
      <c r="AP14" s="3"/>
      <c r="AQ14" s="3"/>
      <c r="AR14" s="3"/>
    </row>
    <row r="15" spans="1:44" ht="5.15" customHeight="1" x14ac:dyDescent="0.35">
      <c r="A15" s="34"/>
      <c r="B15" s="1128"/>
      <c r="C15" s="1165"/>
      <c r="D15" s="1499"/>
      <c r="F15" s="1128"/>
      <c r="G15" s="1128"/>
      <c r="H15" s="1128"/>
      <c r="I15" s="1128"/>
      <c r="J15" s="1150"/>
      <c r="K15" s="1150"/>
      <c r="L15" s="1150"/>
      <c r="M15" s="1128"/>
      <c r="N15" s="2236"/>
      <c r="O15" s="2237"/>
      <c r="P15" s="2237"/>
      <c r="Q15" s="2237"/>
      <c r="R15" s="2237"/>
      <c r="S15" s="2237"/>
      <c r="T15" s="2237"/>
      <c r="U15" s="2237"/>
      <c r="V15" s="2237"/>
      <c r="W15" s="2237"/>
      <c r="X15" s="2238"/>
      <c r="Y15" s="99"/>
      <c r="Z15" s="3"/>
      <c r="AA15" s="3"/>
      <c r="AB15" s="3"/>
      <c r="AC15" s="3"/>
      <c r="AD15" s="3"/>
      <c r="AE15" s="3"/>
      <c r="AF15" s="3"/>
      <c r="AG15" s="3"/>
      <c r="AH15" s="3"/>
      <c r="AI15" s="3"/>
      <c r="AJ15" s="3"/>
      <c r="AK15" s="3"/>
      <c r="AL15" s="3"/>
      <c r="AM15" s="3"/>
      <c r="AN15" s="3"/>
      <c r="AO15" s="3"/>
      <c r="AP15" s="3"/>
      <c r="AQ15" s="3"/>
      <c r="AR15" s="3"/>
    </row>
    <row r="16" spans="1:44" ht="19" customHeight="1" x14ac:dyDescent="0.3">
      <c r="A16" s="39"/>
      <c r="B16" s="1133"/>
      <c r="C16" s="1165"/>
      <c r="D16" s="1504"/>
      <c r="E16" s="1133" t="s">
        <v>1559</v>
      </c>
      <c r="F16" s="1133"/>
      <c r="G16" s="1133"/>
      <c r="H16" s="1133"/>
      <c r="I16" s="1133"/>
      <c r="J16" s="2166"/>
      <c r="K16" s="2235"/>
      <c r="L16" s="2167"/>
      <c r="M16" s="1133"/>
      <c r="N16" s="2236"/>
      <c r="O16" s="2237"/>
      <c r="P16" s="2237"/>
      <c r="Q16" s="2237"/>
      <c r="R16" s="2237"/>
      <c r="S16" s="2237"/>
      <c r="T16" s="2237"/>
      <c r="U16" s="2237"/>
      <c r="V16" s="2237"/>
      <c r="W16" s="2237"/>
      <c r="X16" s="2238"/>
      <c r="Y16" s="491"/>
      <c r="Z16" s="58"/>
      <c r="AA16" s="58"/>
      <c r="AB16" s="58"/>
      <c r="AC16" s="58"/>
      <c r="AD16" s="58"/>
      <c r="AE16" s="58"/>
      <c r="AF16" s="58"/>
      <c r="AG16" s="58"/>
      <c r="AH16" s="58"/>
      <c r="AI16" s="58"/>
      <c r="AJ16" s="58"/>
      <c r="AK16" s="58"/>
      <c r="AL16" s="58"/>
      <c r="AM16" s="58"/>
      <c r="AN16" s="58"/>
      <c r="AO16" s="3"/>
      <c r="AP16" s="3"/>
      <c r="AQ16" s="3"/>
      <c r="AR16" s="3"/>
    </row>
    <row r="17" spans="1:44" ht="5.15" customHeight="1" x14ac:dyDescent="0.3">
      <c r="A17" s="39"/>
      <c r="B17" s="39"/>
      <c r="C17" s="1165"/>
      <c r="D17" s="1039"/>
      <c r="E17" s="1133"/>
      <c r="F17" s="39"/>
      <c r="G17" s="39"/>
      <c r="H17" s="39"/>
      <c r="I17" s="39"/>
      <c r="J17" s="39"/>
      <c r="K17" s="39"/>
      <c r="L17" s="39"/>
      <c r="M17" s="39"/>
      <c r="N17" s="2236"/>
      <c r="O17" s="2237"/>
      <c r="P17" s="2237"/>
      <c r="Q17" s="2237"/>
      <c r="R17" s="2237"/>
      <c r="S17" s="2237"/>
      <c r="T17" s="2237"/>
      <c r="U17" s="2237"/>
      <c r="V17" s="2237"/>
      <c r="W17" s="2237"/>
      <c r="X17" s="2238"/>
      <c r="Y17" s="491"/>
      <c r="Z17" s="58"/>
      <c r="AA17" s="58"/>
      <c r="AB17" s="58"/>
      <c r="AC17" s="58"/>
      <c r="AD17" s="58"/>
      <c r="AE17" s="58"/>
      <c r="AF17" s="58"/>
      <c r="AG17" s="58"/>
      <c r="AH17" s="58"/>
      <c r="AI17" s="58"/>
      <c r="AJ17" s="58"/>
      <c r="AK17" s="58"/>
      <c r="AL17" s="58"/>
      <c r="AM17" s="58"/>
      <c r="AN17" s="58"/>
      <c r="AO17" s="3"/>
      <c r="AP17" s="3"/>
      <c r="AQ17" s="3"/>
      <c r="AR17" s="3"/>
    </row>
    <row r="18" spans="1:44" ht="19" customHeight="1" x14ac:dyDescent="0.3">
      <c r="A18" s="39"/>
      <c r="B18" s="39"/>
      <c r="C18" s="1165"/>
      <c r="D18" s="1039"/>
      <c r="E18" s="1133" t="s">
        <v>1560</v>
      </c>
      <c r="F18" s="39"/>
      <c r="G18" s="39"/>
      <c r="H18" s="39"/>
      <c r="I18" s="39"/>
      <c r="J18" s="2166"/>
      <c r="K18" s="2235"/>
      <c r="L18" s="2167"/>
      <c r="M18" s="39"/>
      <c r="N18" s="2236"/>
      <c r="O18" s="2237"/>
      <c r="P18" s="2237"/>
      <c r="Q18" s="2237"/>
      <c r="R18" s="2237"/>
      <c r="S18" s="2237"/>
      <c r="T18" s="2237"/>
      <c r="U18" s="2237"/>
      <c r="V18" s="2237"/>
      <c r="W18" s="2237"/>
      <c r="X18" s="2238"/>
      <c r="Y18" s="491"/>
      <c r="Z18" s="58"/>
      <c r="AA18" s="58"/>
      <c r="AB18" s="58"/>
      <c r="AC18" s="58"/>
      <c r="AD18" s="58"/>
      <c r="AE18" s="58"/>
      <c r="AF18" s="58"/>
      <c r="AG18" s="58"/>
      <c r="AH18" s="58"/>
      <c r="AI18" s="58"/>
      <c r="AJ18" s="58"/>
      <c r="AK18" s="58"/>
      <c r="AL18" s="58"/>
      <c r="AM18" s="58"/>
      <c r="AN18" s="58"/>
      <c r="AO18" s="3"/>
      <c r="AP18" s="3"/>
      <c r="AQ18" s="3"/>
      <c r="AR18" s="3"/>
    </row>
    <row r="19" spans="1:44" ht="5.15" customHeight="1" x14ac:dyDescent="0.3">
      <c r="A19" s="39"/>
      <c r="B19" s="39"/>
      <c r="C19" s="1165"/>
      <c r="D19" s="1039"/>
      <c r="E19" s="1133"/>
      <c r="F19" s="39"/>
      <c r="G19" s="39"/>
      <c r="H19" s="39"/>
      <c r="I19" s="39"/>
      <c r="J19" s="39"/>
      <c r="K19" s="39"/>
      <c r="L19" s="39"/>
      <c r="M19" s="39"/>
      <c r="N19" s="2236"/>
      <c r="O19" s="2237"/>
      <c r="P19" s="2237"/>
      <c r="Q19" s="2237"/>
      <c r="R19" s="2237"/>
      <c r="S19" s="2237"/>
      <c r="T19" s="2237"/>
      <c r="U19" s="2237"/>
      <c r="V19" s="2237"/>
      <c r="W19" s="2237"/>
      <c r="X19" s="2238"/>
      <c r="Y19" s="491"/>
      <c r="Z19" s="58"/>
      <c r="AA19" s="58"/>
      <c r="AB19" s="58"/>
      <c r="AC19" s="58"/>
      <c r="AD19" s="58"/>
      <c r="AE19" s="58"/>
      <c r="AF19" s="58"/>
      <c r="AG19" s="58"/>
      <c r="AH19" s="58"/>
      <c r="AI19" s="58"/>
      <c r="AJ19" s="58"/>
      <c r="AK19" s="58"/>
      <c r="AL19" s="58"/>
      <c r="AM19" s="58"/>
      <c r="AN19" s="58"/>
      <c r="AO19" s="3"/>
      <c r="AP19" s="3"/>
      <c r="AQ19" s="3"/>
      <c r="AR19" s="3"/>
    </row>
    <row r="20" spans="1:44" ht="19" customHeight="1" x14ac:dyDescent="0.3">
      <c r="A20" s="39"/>
      <c r="B20" s="39"/>
      <c r="C20" s="1165"/>
      <c r="D20" s="1039"/>
      <c r="E20" s="1133" t="s">
        <v>1561</v>
      </c>
      <c r="F20" s="39"/>
      <c r="G20" s="39"/>
      <c r="H20" s="39"/>
      <c r="I20" s="39"/>
      <c r="J20" s="2166"/>
      <c r="K20" s="2235"/>
      <c r="L20" s="2167"/>
      <c r="M20" s="39"/>
      <c r="N20" s="2236"/>
      <c r="O20" s="2237"/>
      <c r="P20" s="2237"/>
      <c r="Q20" s="2237"/>
      <c r="R20" s="2237"/>
      <c r="S20" s="2237"/>
      <c r="T20" s="2237"/>
      <c r="U20" s="2237"/>
      <c r="V20" s="2237"/>
      <c r="W20" s="2237"/>
      <c r="X20" s="2238"/>
      <c r="Y20" s="491"/>
      <c r="Z20" s="58"/>
      <c r="AA20" s="58"/>
      <c r="AB20" s="58"/>
      <c r="AC20" s="58"/>
      <c r="AD20" s="58"/>
      <c r="AE20" s="58"/>
      <c r="AF20" s="58"/>
      <c r="AG20" s="58"/>
      <c r="AH20" s="58"/>
      <c r="AI20" s="58"/>
      <c r="AJ20" s="58"/>
      <c r="AK20" s="58"/>
      <c r="AL20" s="58"/>
      <c r="AM20" s="58"/>
      <c r="AN20" s="58"/>
      <c r="AO20" s="3"/>
      <c r="AP20" s="3"/>
      <c r="AQ20" s="3"/>
      <c r="AR20" s="3"/>
    </row>
    <row r="21" spans="1:44" ht="16.5" customHeight="1" x14ac:dyDescent="0.35">
      <c r="A21" s="34"/>
      <c r="B21" s="1128"/>
      <c r="C21" s="1165"/>
      <c r="D21" s="1504"/>
      <c r="E21" s="1133"/>
      <c r="F21" s="1128"/>
      <c r="G21" s="1128"/>
      <c r="H21" s="1128"/>
      <c r="I21" s="1128"/>
      <c r="J21" s="1128"/>
      <c r="K21" s="1128"/>
      <c r="L21" s="1128"/>
      <c r="M21" s="1128"/>
      <c r="N21" s="1128"/>
      <c r="O21" s="1128"/>
      <c r="P21" s="1128"/>
      <c r="Q21" s="1128"/>
      <c r="S21" s="1128"/>
      <c r="T21" s="1128"/>
      <c r="U21" s="1156"/>
      <c r="V21" s="1156"/>
      <c r="W21" s="1156"/>
      <c r="X21" s="1128"/>
      <c r="Y21" s="99"/>
      <c r="Z21" s="3"/>
      <c r="AA21" s="3"/>
      <c r="AB21" s="3"/>
      <c r="AC21" s="3"/>
      <c r="AD21" s="3"/>
      <c r="AE21" s="3"/>
      <c r="AF21" s="3"/>
      <c r="AG21" s="3"/>
      <c r="AH21" s="3"/>
      <c r="AI21" s="3"/>
      <c r="AJ21" s="3"/>
      <c r="AK21" s="3"/>
      <c r="AL21" s="3"/>
      <c r="AM21" s="3"/>
      <c r="AN21" s="3"/>
      <c r="AO21" s="3"/>
      <c r="AP21" s="3"/>
      <c r="AQ21" s="3"/>
      <c r="AR21" s="3"/>
    </row>
    <row r="22" spans="1:44" ht="21.75" customHeight="1" x14ac:dyDescent="0.25">
      <c r="A22" s="39"/>
      <c r="B22" s="1133"/>
      <c r="C22" s="1500" t="s">
        <v>1562</v>
      </c>
      <c r="D22" s="2241" t="s">
        <v>1563</v>
      </c>
      <c r="E22" s="2242"/>
      <c r="F22" s="2242"/>
      <c r="G22" s="2242"/>
      <c r="H22" s="2242"/>
      <c r="I22" s="2242"/>
      <c r="J22" s="2242"/>
      <c r="K22" s="2242"/>
      <c r="L22" s="2242"/>
      <c r="M22" s="2242"/>
      <c r="N22" s="2242"/>
      <c r="O22" s="2242"/>
      <c r="P22" s="2242"/>
      <c r="Q22" s="2242"/>
      <c r="R22" s="2242"/>
      <c r="S22" s="2242"/>
      <c r="T22" s="2242"/>
      <c r="U22" s="2166"/>
      <c r="V22" s="2235"/>
      <c r="W22" s="2167"/>
      <c r="X22" s="1142"/>
      <c r="Y22" s="491"/>
      <c r="Z22" s="58"/>
      <c r="AA22" s="58"/>
      <c r="AB22" s="58"/>
      <c r="AC22" s="58"/>
      <c r="AD22" s="58"/>
      <c r="AE22" s="58"/>
      <c r="AF22" s="58"/>
      <c r="AG22" s="58"/>
      <c r="AH22" s="58"/>
      <c r="AI22" s="58"/>
      <c r="AJ22" s="58"/>
      <c r="AK22" s="58"/>
      <c r="AL22" s="58"/>
      <c r="AM22" s="58"/>
      <c r="AN22" s="58"/>
      <c r="AO22" s="3"/>
      <c r="AP22" s="3"/>
      <c r="AQ22" s="3"/>
      <c r="AR22" s="3"/>
    </row>
    <row r="23" spans="1:44" ht="13.5" customHeight="1" x14ac:dyDescent="0.3">
      <c r="A23" s="39"/>
      <c r="B23" s="1133"/>
      <c r="C23" s="1165"/>
      <c r="D23" s="2241"/>
      <c r="E23" s="2242"/>
      <c r="F23" s="2242"/>
      <c r="G23" s="2242"/>
      <c r="H23" s="2242"/>
      <c r="I23" s="2242"/>
      <c r="J23" s="2242"/>
      <c r="K23" s="2242"/>
      <c r="L23" s="2242"/>
      <c r="M23" s="2242"/>
      <c r="N23" s="2242"/>
      <c r="O23" s="2242"/>
      <c r="P23" s="2242"/>
      <c r="Q23" s="2242"/>
      <c r="R23" s="2242"/>
      <c r="S23" s="2242"/>
      <c r="T23" s="2242"/>
      <c r="U23" s="1182"/>
      <c r="V23" s="1182"/>
      <c r="W23" s="1182"/>
      <c r="X23" s="1133"/>
      <c r="Y23" s="491"/>
      <c r="Z23" s="58"/>
      <c r="AA23" s="58"/>
      <c r="AB23" s="58"/>
      <c r="AC23" s="58"/>
      <c r="AD23" s="58"/>
      <c r="AE23" s="58"/>
      <c r="AF23" s="58"/>
      <c r="AG23" s="58"/>
      <c r="AH23" s="58"/>
      <c r="AI23" s="58"/>
      <c r="AJ23" s="58"/>
      <c r="AK23" s="58"/>
      <c r="AL23" s="58"/>
      <c r="AM23" s="58"/>
      <c r="AN23" s="58"/>
      <c r="AO23" s="3"/>
      <c r="AP23" s="3"/>
      <c r="AQ23" s="3"/>
      <c r="AR23" s="3"/>
    </row>
    <row r="24" spans="1:44" ht="5.25" customHeight="1" x14ac:dyDescent="0.35">
      <c r="A24" s="34"/>
      <c r="B24" s="1128"/>
      <c r="C24" s="1165"/>
      <c r="D24" s="1501"/>
      <c r="E24" s="1502"/>
      <c r="F24" s="1502"/>
      <c r="G24" s="1502"/>
      <c r="H24" s="1502"/>
      <c r="I24" s="1502"/>
      <c r="J24" s="1502"/>
      <c r="K24" s="1502"/>
      <c r="L24" s="1502"/>
      <c r="M24" s="1502"/>
      <c r="N24" s="1502"/>
      <c r="O24" s="1502"/>
      <c r="P24" s="1502"/>
      <c r="Q24" s="1502"/>
      <c r="R24" s="1502"/>
      <c r="S24" s="1503"/>
      <c r="T24" s="1128"/>
      <c r="U24" s="1128"/>
      <c r="V24" s="1128"/>
      <c r="W24" s="1128"/>
      <c r="X24" s="1128"/>
      <c r="Y24" s="99"/>
      <c r="Z24" s="3"/>
      <c r="AA24" s="3"/>
      <c r="AB24" s="3"/>
      <c r="AC24" s="3"/>
      <c r="AD24" s="3"/>
      <c r="AE24" s="3"/>
      <c r="AF24" s="3"/>
      <c r="AG24" s="3"/>
      <c r="AH24" s="3"/>
      <c r="AI24" s="3"/>
      <c r="AJ24" s="3"/>
      <c r="AK24" s="3"/>
      <c r="AL24" s="3"/>
      <c r="AM24" s="3"/>
      <c r="AN24" s="3"/>
      <c r="AO24" s="3"/>
      <c r="AP24" s="3"/>
      <c r="AQ24" s="3"/>
      <c r="AR24" s="3"/>
    </row>
    <row r="25" spans="1:44" ht="67" customHeight="1" x14ac:dyDescent="0.3">
      <c r="A25" s="39"/>
      <c r="B25" s="1133"/>
      <c r="C25" s="1165"/>
      <c r="D25" s="2239"/>
      <c r="E25" s="1739"/>
      <c r="F25" s="1739"/>
      <c r="G25" s="1739"/>
      <c r="H25" s="1739"/>
      <c r="I25" s="1739"/>
      <c r="J25" s="1739"/>
      <c r="K25" s="1739"/>
      <c r="L25" s="1739"/>
      <c r="M25" s="1739"/>
      <c r="N25" s="1739"/>
      <c r="O25" s="1739"/>
      <c r="P25" s="1739"/>
      <c r="Q25" s="1739"/>
      <c r="R25" s="1739"/>
      <c r="S25" s="1739"/>
      <c r="T25" s="1739"/>
      <c r="U25" s="1739"/>
      <c r="V25" s="1739"/>
      <c r="W25" s="2240"/>
      <c r="X25" s="1133"/>
      <c r="Y25" s="491"/>
      <c r="Z25" s="58"/>
      <c r="AA25" s="58"/>
      <c r="AB25" s="58"/>
      <c r="AC25" s="58"/>
      <c r="AD25" s="58"/>
      <c r="AE25" s="58"/>
      <c r="AF25" s="58"/>
      <c r="AG25" s="58"/>
      <c r="AH25" s="58"/>
      <c r="AI25" s="58"/>
      <c r="AJ25" s="58"/>
      <c r="AK25" s="58"/>
      <c r="AL25" s="58"/>
      <c r="AM25" s="58"/>
      <c r="AN25" s="58"/>
      <c r="AO25" s="3"/>
      <c r="AP25" s="3"/>
      <c r="AQ25" s="3"/>
      <c r="AR25" s="3"/>
    </row>
    <row r="26" spans="1:44" ht="30" customHeight="1" x14ac:dyDescent="0.35">
      <c r="A26" s="34"/>
      <c r="B26" s="1122" t="s">
        <v>1564</v>
      </c>
      <c r="C26" s="551"/>
      <c r="D26" s="1038"/>
      <c r="E26" s="34"/>
      <c r="F26" s="34"/>
      <c r="G26" s="34"/>
      <c r="H26" s="34"/>
      <c r="I26" s="34"/>
      <c r="J26" s="34"/>
      <c r="K26" s="34"/>
      <c r="L26" s="34"/>
      <c r="M26" s="34"/>
      <c r="N26" s="34"/>
      <c r="O26" s="34"/>
      <c r="P26" s="34"/>
      <c r="Q26" s="34"/>
      <c r="R26" s="34"/>
      <c r="S26" s="34"/>
      <c r="T26" s="34"/>
      <c r="U26" s="34"/>
      <c r="V26" s="1128"/>
      <c r="W26" s="34"/>
      <c r="X26" s="34"/>
      <c r="Y26" s="99"/>
      <c r="Z26" s="3"/>
      <c r="AA26" s="3"/>
      <c r="AB26" s="3"/>
      <c r="AC26" s="3"/>
      <c r="AD26" s="3"/>
      <c r="AE26" s="3"/>
      <c r="AF26" s="3"/>
      <c r="AG26" s="3"/>
      <c r="AH26" s="3"/>
      <c r="AI26" s="3"/>
      <c r="AJ26" s="3"/>
      <c r="AK26" s="3"/>
      <c r="AL26" s="3"/>
      <c r="AM26" s="3"/>
      <c r="AN26" s="3"/>
      <c r="AO26" s="3"/>
      <c r="AP26" s="3"/>
      <c r="AQ26" s="3"/>
      <c r="AR26" s="3"/>
    </row>
    <row r="27" spans="1:44" ht="21" customHeight="1" x14ac:dyDescent="0.35">
      <c r="A27" s="34"/>
      <c r="B27" s="1128"/>
      <c r="C27" s="552"/>
      <c r="D27" s="1499"/>
      <c r="E27" s="1128"/>
      <c r="F27" s="1128"/>
      <c r="G27" s="1128"/>
      <c r="H27" s="1128"/>
      <c r="I27" s="1128"/>
      <c r="J27" s="1128"/>
      <c r="K27" s="1128"/>
      <c r="L27" s="1128"/>
      <c r="M27" s="1128"/>
      <c r="N27" s="1128"/>
      <c r="O27" s="1"/>
      <c r="P27" s="1128"/>
      <c r="Q27" s="1128"/>
      <c r="R27" s="1128"/>
      <c r="S27" s="1128"/>
      <c r="T27" s="1128"/>
      <c r="U27" s="1128"/>
      <c r="V27" s="1128"/>
      <c r="W27" s="1128"/>
      <c r="X27" s="1128"/>
      <c r="Y27" s="99"/>
      <c r="Z27" s="3"/>
      <c r="AA27" s="3"/>
      <c r="AB27" s="3"/>
      <c r="AC27" s="3"/>
      <c r="AD27" s="3"/>
      <c r="AE27" s="3"/>
      <c r="AF27" s="3"/>
      <c r="AG27" s="3"/>
      <c r="AH27" s="3"/>
      <c r="AI27" s="3"/>
      <c r="AJ27" s="3"/>
      <c r="AK27" s="3"/>
      <c r="AL27" s="3"/>
      <c r="AM27" s="3"/>
      <c r="AN27" s="3"/>
      <c r="AO27" s="3"/>
      <c r="AP27" s="3"/>
      <c r="AQ27" s="3"/>
      <c r="AR27" s="3"/>
    </row>
    <row r="28" spans="1:44" ht="18" customHeight="1" x14ac:dyDescent="0.35">
      <c r="A28" s="34"/>
      <c r="B28" s="335" t="s">
        <v>1565</v>
      </c>
      <c r="C28" s="294" t="s">
        <v>1566</v>
      </c>
      <c r="D28" s="1499"/>
      <c r="E28" s="1128"/>
      <c r="F28" s="1128"/>
      <c r="G28" s="1128"/>
      <c r="H28" s="1128"/>
      <c r="I28" s="1128"/>
      <c r="J28" s="1128"/>
      <c r="K28" s="1128"/>
      <c r="L28" s="1128"/>
      <c r="M28" s="1128"/>
      <c r="N28" s="1128"/>
      <c r="O28" s="1128"/>
      <c r="P28" s="1128"/>
      <c r="Q28" s="1128"/>
      <c r="R28" s="1128"/>
      <c r="S28" s="1128"/>
      <c r="T28" s="1128"/>
      <c r="U28" s="1128"/>
      <c r="V28" s="1128"/>
      <c r="W28" s="1128"/>
      <c r="X28" s="1128"/>
      <c r="Y28" s="99"/>
      <c r="Z28" s="3"/>
      <c r="AA28" s="3"/>
      <c r="AB28" s="3"/>
      <c r="AC28" s="3"/>
      <c r="AD28" s="3"/>
      <c r="AE28" s="3"/>
      <c r="AF28" s="3"/>
      <c r="AG28" s="3"/>
      <c r="AH28" s="3"/>
      <c r="AI28" s="3"/>
      <c r="AJ28" s="3"/>
      <c r="AK28" s="3"/>
      <c r="AL28" s="3"/>
      <c r="AM28" s="3"/>
      <c r="AN28" s="3"/>
      <c r="AO28" s="3"/>
      <c r="AP28" s="3"/>
      <c r="AQ28" s="3"/>
      <c r="AR28" s="3"/>
    </row>
    <row r="29" spans="1:44" ht="13.5" customHeight="1" x14ac:dyDescent="0.35">
      <c r="A29" s="1128"/>
      <c r="B29" s="1128"/>
      <c r="C29" s="1165"/>
      <c r="D29" s="1499"/>
      <c r="E29" s="1128"/>
      <c r="F29" s="1128"/>
      <c r="G29" s="1128"/>
      <c r="H29" s="1128"/>
      <c r="I29" s="1128"/>
      <c r="J29" s="1128"/>
      <c r="K29" s="1128"/>
      <c r="L29" s="1128"/>
      <c r="M29" s="1128"/>
      <c r="N29" s="727" t="s">
        <v>1567</v>
      </c>
      <c r="O29" s="696"/>
      <c r="P29" s="47"/>
      <c r="Q29" s="48"/>
      <c r="R29" s="727" t="s">
        <v>1568</v>
      </c>
      <c r="S29" s="1133"/>
      <c r="T29" s="1128"/>
      <c r="U29" s="1128"/>
      <c r="V29" s="1128"/>
      <c r="W29" s="1128"/>
      <c r="X29" s="1128"/>
      <c r="Y29" s="99"/>
      <c r="Z29" s="3"/>
      <c r="AA29" s="3"/>
      <c r="AB29" s="3"/>
      <c r="AC29" s="3"/>
      <c r="AD29" s="3"/>
      <c r="AE29" s="3"/>
      <c r="AF29" s="3"/>
      <c r="AG29" s="3"/>
      <c r="AH29" s="3"/>
      <c r="AI29" s="3"/>
      <c r="AJ29" s="3"/>
      <c r="AK29" s="3"/>
      <c r="AL29" s="3"/>
      <c r="AM29" s="3"/>
      <c r="AN29" s="3"/>
      <c r="AO29" s="3"/>
      <c r="AP29" s="3"/>
      <c r="AQ29" s="3"/>
      <c r="AR29" s="3"/>
    </row>
    <row r="30" spans="1:44" ht="21.65" customHeight="1" x14ac:dyDescent="0.25">
      <c r="A30" s="39"/>
      <c r="B30" s="553"/>
      <c r="C30" s="1500" t="s">
        <v>1569</v>
      </c>
      <c r="D30" s="1504" t="s">
        <v>1570</v>
      </c>
      <c r="E30" s="1133"/>
      <c r="F30" s="1133"/>
      <c r="G30" s="1133"/>
      <c r="H30" s="1133"/>
      <c r="I30" s="1133"/>
      <c r="J30" s="1133"/>
      <c r="K30" s="1133"/>
      <c r="L30" s="1133"/>
      <c r="M30" s="1357"/>
      <c r="N30" s="2163"/>
      <c r="O30" s="2114"/>
      <c r="P30" s="1142"/>
      <c r="Q30" s="1357"/>
      <c r="R30" s="656"/>
      <c r="S30" s="1505"/>
      <c r="T30" s="1133"/>
      <c r="U30" s="1133"/>
      <c r="V30" s="1133"/>
      <c r="W30" s="1133"/>
      <c r="X30" s="1133"/>
      <c r="Y30" s="491"/>
      <c r="Z30" s="58"/>
      <c r="AA30" s="58"/>
      <c r="AB30" s="58"/>
      <c r="AC30" s="58"/>
      <c r="AD30" s="58"/>
      <c r="AE30" s="58"/>
      <c r="AF30" s="58"/>
      <c r="AG30" s="58"/>
      <c r="AH30" s="58"/>
      <c r="AI30" s="58"/>
      <c r="AJ30" s="58"/>
      <c r="AK30" s="58"/>
      <c r="AL30" s="58"/>
      <c r="AM30" s="58"/>
      <c r="AN30" s="58"/>
      <c r="AO30" s="3"/>
      <c r="AP30" s="3"/>
      <c r="AQ30" s="3"/>
      <c r="AR30" s="3"/>
    </row>
    <row r="31" spans="1:44" ht="10.5" customHeight="1" x14ac:dyDescent="0.35">
      <c r="A31" s="34"/>
      <c r="B31" s="1128"/>
      <c r="C31" s="1165"/>
      <c r="D31" s="1499"/>
      <c r="E31" s="1128"/>
      <c r="F31" s="1128"/>
      <c r="G31" s="1128"/>
      <c r="H31" s="1128"/>
      <c r="I31" s="1128"/>
      <c r="J31" s="1128"/>
      <c r="K31" s="1128"/>
      <c r="L31" s="1128"/>
      <c r="M31" s="1128"/>
      <c r="N31" s="1128"/>
      <c r="O31" s="1128"/>
      <c r="P31" s="1142"/>
      <c r="Q31" s="1156"/>
      <c r="R31" s="1506"/>
      <c r="S31" s="1156"/>
      <c r="T31" s="1128"/>
      <c r="U31" s="1128"/>
      <c r="V31" s="1128"/>
      <c r="W31" s="1128"/>
      <c r="X31" s="1128"/>
      <c r="Y31" s="99"/>
      <c r="Z31" s="3"/>
      <c r="AA31" s="3"/>
      <c r="AB31" s="3"/>
      <c r="AC31" s="3"/>
      <c r="AD31" s="3"/>
      <c r="AE31" s="3"/>
      <c r="AF31" s="3"/>
      <c r="AG31" s="3"/>
      <c r="AH31" s="3"/>
      <c r="AI31" s="3"/>
      <c r="AJ31" s="3"/>
      <c r="AK31" s="3"/>
      <c r="AL31" s="3"/>
      <c r="AM31" s="3"/>
      <c r="AN31" s="3"/>
      <c r="AO31" s="3"/>
      <c r="AP31" s="3"/>
      <c r="AQ31" s="3"/>
      <c r="AR31" s="3"/>
    </row>
    <row r="32" spans="1:44" ht="21.75" customHeight="1" x14ac:dyDescent="0.25">
      <c r="A32" s="39"/>
      <c r="B32" s="1133"/>
      <c r="C32" s="1500" t="s">
        <v>1571</v>
      </c>
      <c r="D32" s="1504" t="s">
        <v>1572</v>
      </c>
      <c r="E32" s="1133"/>
      <c r="F32" s="1133"/>
      <c r="G32" s="1133"/>
      <c r="H32" s="1133"/>
      <c r="I32" s="1133"/>
      <c r="J32" s="1133"/>
      <c r="K32" s="1133"/>
      <c r="L32" s="1133"/>
      <c r="M32" s="1357"/>
      <c r="N32" s="2163"/>
      <c r="O32" s="2114"/>
      <c r="P32" s="1142"/>
      <c r="Q32" s="1357"/>
      <c r="R32" s="656"/>
      <c r="S32" s="1505"/>
      <c r="T32" s="1133"/>
      <c r="U32" s="1133"/>
      <c r="V32" s="1133"/>
      <c r="W32" s="1133"/>
      <c r="X32" s="1133"/>
      <c r="Y32" s="491"/>
      <c r="Z32" s="58"/>
      <c r="AA32" s="58"/>
      <c r="AB32" s="58"/>
      <c r="AC32" s="58"/>
      <c r="AD32" s="58"/>
      <c r="AE32" s="58"/>
      <c r="AF32" s="58"/>
      <c r="AG32" s="58"/>
      <c r="AH32" s="58"/>
      <c r="AI32" s="58"/>
      <c r="AJ32" s="58"/>
      <c r="AK32" s="58"/>
      <c r="AL32" s="58"/>
      <c r="AM32" s="58"/>
      <c r="AN32" s="58"/>
      <c r="AO32" s="3"/>
      <c r="AP32" s="3"/>
      <c r="AQ32" s="3"/>
      <c r="AR32" s="3"/>
    </row>
    <row r="33" spans="1:44" ht="10.5" customHeight="1" x14ac:dyDescent="0.35">
      <c r="A33" s="34"/>
      <c r="B33" s="1128"/>
      <c r="C33" s="1165"/>
      <c r="D33" s="1499"/>
      <c r="E33" s="1128"/>
      <c r="F33" s="1128"/>
      <c r="G33" s="1128"/>
      <c r="H33" s="1128"/>
      <c r="I33" s="1128"/>
      <c r="J33" s="1128"/>
      <c r="K33" s="1128"/>
      <c r="L33" s="1128"/>
      <c r="M33" s="1128"/>
      <c r="N33" s="1128"/>
      <c r="O33" s="1128"/>
      <c r="P33" s="1142"/>
      <c r="Q33" s="1156"/>
      <c r="R33" s="1506"/>
      <c r="S33" s="1156"/>
      <c r="T33" s="1128"/>
      <c r="U33" s="1128"/>
      <c r="V33" s="1128"/>
      <c r="W33" s="1128"/>
      <c r="X33" s="1128"/>
      <c r="Y33" s="99"/>
      <c r="Z33" s="3"/>
      <c r="AA33" s="3"/>
      <c r="AB33" s="3"/>
      <c r="AC33" s="3"/>
      <c r="AD33" s="3"/>
      <c r="AE33" s="3"/>
      <c r="AF33" s="3"/>
      <c r="AG33" s="3"/>
      <c r="AH33" s="3"/>
      <c r="AI33" s="3"/>
      <c r="AJ33" s="3"/>
      <c r="AK33" s="3"/>
      <c r="AL33" s="3"/>
      <c r="AM33" s="3"/>
      <c r="AN33" s="3"/>
      <c r="AO33" s="3"/>
      <c r="AP33" s="3"/>
      <c r="AQ33" s="3"/>
      <c r="AR33" s="3"/>
    </row>
    <row r="34" spans="1:44" ht="21.75" customHeight="1" x14ac:dyDescent="0.25">
      <c r="A34" s="39"/>
      <c r="B34" s="1133"/>
      <c r="C34" s="1500" t="s">
        <v>1573</v>
      </c>
      <c r="D34" s="1504" t="s">
        <v>1574</v>
      </c>
      <c r="E34" s="1133"/>
      <c r="F34" s="1133"/>
      <c r="G34" s="1133"/>
      <c r="H34" s="1133"/>
      <c r="I34" s="1133"/>
      <c r="J34" s="1133"/>
      <c r="K34" s="1133"/>
      <c r="L34" s="1133"/>
      <c r="M34" s="1357"/>
      <c r="N34" s="2163"/>
      <c r="O34" s="2114"/>
      <c r="P34" s="1142"/>
      <c r="Q34" s="1357"/>
      <c r="R34" s="656"/>
      <c r="S34" s="1505"/>
      <c r="T34" s="1133"/>
      <c r="U34" s="1133"/>
      <c r="V34" s="1133"/>
      <c r="W34" s="1133"/>
      <c r="X34" s="1133"/>
      <c r="Y34" s="491"/>
      <c r="Z34" s="58"/>
      <c r="AA34" s="58"/>
      <c r="AB34" s="58"/>
      <c r="AC34" s="58"/>
      <c r="AD34" s="58"/>
      <c r="AE34" s="58"/>
      <c r="AF34" s="58"/>
      <c r="AG34" s="58"/>
      <c r="AH34" s="58"/>
      <c r="AI34" s="58"/>
      <c r="AJ34" s="58"/>
      <c r="AK34" s="58"/>
      <c r="AL34" s="58"/>
      <c r="AM34" s="58"/>
      <c r="AN34" s="58"/>
      <c r="AO34" s="3"/>
      <c r="AP34" s="3"/>
      <c r="AQ34" s="3"/>
      <c r="AR34" s="3"/>
    </row>
    <row r="35" spans="1:44" ht="9" customHeight="1" x14ac:dyDescent="0.3">
      <c r="A35" s="39"/>
      <c r="B35" s="39"/>
      <c r="C35" s="39"/>
      <c r="D35" s="1039"/>
      <c r="E35" s="39"/>
      <c r="F35" s="39"/>
      <c r="G35" s="39"/>
      <c r="H35" s="39"/>
      <c r="I35" s="39"/>
      <c r="J35" s="39"/>
      <c r="K35" s="39"/>
      <c r="L35" s="39"/>
      <c r="M35" s="39"/>
      <c r="N35" s="731"/>
      <c r="O35" s="731"/>
      <c r="P35" s="39"/>
      <c r="Q35" s="39"/>
      <c r="R35" s="1150"/>
      <c r="S35" s="39"/>
      <c r="T35" s="39"/>
      <c r="U35" s="39"/>
      <c r="V35" s="39"/>
      <c r="W35" s="1133"/>
      <c r="X35" s="1133"/>
      <c r="Y35" s="491"/>
      <c r="Z35" s="58"/>
      <c r="AA35" s="58"/>
      <c r="AB35" s="58"/>
      <c r="AC35" s="58"/>
      <c r="AD35" s="58"/>
      <c r="AE35" s="58"/>
      <c r="AF35" s="58"/>
      <c r="AG35" s="58"/>
      <c r="AH35" s="58"/>
      <c r="AI35" s="58"/>
      <c r="AJ35" s="58"/>
      <c r="AK35" s="58"/>
      <c r="AL35" s="58"/>
      <c r="AM35" s="58"/>
      <c r="AN35" s="58"/>
      <c r="AO35" s="3"/>
      <c r="AP35" s="3"/>
      <c r="AQ35" s="3"/>
      <c r="AR35" s="3"/>
    </row>
    <row r="36" spans="1:44" ht="16.5" customHeight="1" x14ac:dyDescent="0.35">
      <c r="A36" s="34"/>
      <c r="B36" s="1128"/>
      <c r="C36" s="552"/>
      <c r="D36" s="1504" t="s">
        <v>1575</v>
      </c>
      <c r="E36" s="1128"/>
      <c r="F36" s="1128"/>
      <c r="G36" s="1128"/>
      <c r="H36" s="1128"/>
      <c r="I36" s="1128"/>
      <c r="J36" s="1128"/>
      <c r="K36" s="1128"/>
      <c r="L36" s="1128"/>
      <c r="M36" s="1128"/>
      <c r="N36" s="1128"/>
      <c r="O36" s="1128"/>
      <c r="P36" s="1128"/>
      <c r="Q36" s="1128"/>
      <c r="R36" s="727" t="s">
        <v>1568</v>
      </c>
      <c r="S36" s="1128"/>
      <c r="T36" s="1128"/>
      <c r="U36" s="1128"/>
      <c r="V36" s="1128"/>
      <c r="W36" s="1128"/>
      <c r="X36" s="1128"/>
      <c r="Y36" s="99"/>
      <c r="Z36" s="3"/>
      <c r="AA36" s="3"/>
      <c r="AB36" s="3"/>
      <c r="AC36" s="3"/>
      <c r="AD36" s="3"/>
      <c r="AE36" s="3"/>
      <c r="AF36" s="3"/>
      <c r="AG36" s="3"/>
      <c r="AH36" s="3"/>
      <c r="AI36" s="3"/>
      <c r="AJ36" s="3"/>
      <c r="AK36" s="3"/>
      <c r="AL36" s="3"/>
      <c r="AM36" s="3"/>
      <c r="AN36" s="3"/>
      <c r="AO36" s="3"/>
      <c r="AP36" s="3"/>
      <c r="AQ36" s="3"/>
      <c r="AR36" s="3"/>
    </row>
    <row r="37" spans="1:44" ht="21.75" customHeight="1" x14ac:dyDescent="0.25">
      <c r="A37" s="39"/>
      <c r="B37" s="1133"/>
      <c r="C37" s="1500" t="s">
        <v>1576</v>
      </c>
      <c r="D37" s="1040" t="s">
        <v>1120</v>
      </c>
      <c r="E37" s="1133" t="s">
        <v>1577</v>
      </c>
      <c r="F37" s="1133"/>
      <c r="G37" s="1133"/>
      <c r="H37" s="1133"/>
      <c r="I37" s="1133"/>
      <c r="J37" s="1133"/>
      <c r="K37" s="1133"/>
      <c r="L37" s="1133"/>
      <c r="M37" s="1133"/>
      <c r="N37" s="1133"/>
      <c r="O37" s="1133"/>
      <c r="P37" s="1133"/>
      <c r="Q37" s="1357"/>
      <c r="R37" s="656"/>
      <c r="S37" s="1142"/>
      <c r="T37" s="1133"/>
      <c r="U37" s="1133"/>
      <c r="V37" s="1133"/>
      <c r="W37" s="1133"/>
      <c r="X37" s="1133"/>
      <c r="Y37" s="491"/>
      <c r="Z37" s="58"/>
      <c r="AA37" s="58"/>
      <c r="AB37" s="58"/>
      <c r="AC37" s="58"/>
      <c r="AD37" s="58"/>
      <c r="AE37" s="58"/>
      <c r="AF37" s="58"/>
      <c r="AG37" s="58"/>
      <c r="AH37" s="58"/>
      <c r="AI37" s="58"/>
      <c r="AJ37" s="58"/>
      <c r="AK37" s="58"/>
      <c r="AL37" s="58"/>
      <c r="AM37" s="58"/>
      <c r="AN37" s="58"/>
      <c r="AO37" s="3"/>
      <c r="AP37" s="3"/>
      <c r="AQ37" s="3"/>
      <c r="AR37" s="3"/>
    </row>
    <row r="38" spans="1:44" ht="10.5" customHeight="1" x14ac:dyDescent="0.35">
      <c r="A38" s="34"/>
      <c r="B38" s="1128"/>
      <c r="C38" s="1165"/>
      <c r="D38" s="1499"/>
      <c r="E38" s="1128"/>
      <c r="F38" s="1128"/>
      <c r="G38" s="1128"/>
      <c r="H38" s="1128"/>
      <c r="I38" s="1128"/>
      <c r="J38" s="1128"/>
      <c r="K38" s="1128"/>
      <c r="L38" s="1128"/>
      <c r="M38" s="1128"/>
      <c r="N38" s="1128"/>
      <c r="O38" s="1128"/>
      <c r="P38" s="1156"/>
      <c r="Q38" s="1156"/>
      <c r="R38" s="1482"/>
      <c r="S38" s="1156"/>
      <c r="T38" s="1128"/>
      <c r="U38" s="1128"/>
      <c r="V38" s="1128"/>
      <c r="W38" s="1128"/>
      <c r="X38" s="1128"/>
      <c r="Y38" s="99"/>
      <c r="Z38" s="3"/>
      <c r="AA38" s="3"/>
      <c r="AB38" s="3"/>
      <c r="AC38" s="3"/>
      <c r="AD38" s="3"/>
      <c r="AE38" s="3"/>
      <c r="AF38" s="3"/>
      <c r="AG38" s="3"/>
      <c r="AH38" s="3"/>
      <c r="AI38" s="3"/>
      <c r="AJ38" s="3"/>
      <c r="AK38" s="3"/>
      <c r="AL38" s="3"/>
      <c r="AM38" s="3"/>
      <c r="AN38" s="3"/>
      <c r="AO38" s="3"/>
      <c r="AP38" s="3"/>
      <c r="AQ38" s="3"/>
      <c r="AR38" s="3"/>
    </row>
    <row r="39" spans="1:44" ht="21.75" customHeight="1" x14ac:dyDescent="0.25">
      <c r="A39" s="39"/>
      <c r="B39" s="1133"/>
      <c r="C39" s="1500" t="s">
        <v>1578</v>
      </c>
      <c r="D39" s="1040" t="s">
        <v>1120</v>
      </c>
      <c r="E39" s="1133" t="s">
        <v>1579</v>
      </c>
      <c r="F39" s="1133"/>
      <c r="G39" s="1133"/>
      <c r="H39" s="1133"/>
      <c r="I39" s="1133"/>
      <c r="J39" s="1133"/>
      <c r="K39" s="1133"/>
      <c r="L39" s="1133"/>
      <c r="M39" s="1133"/>
      <c r="N39" s="1133"/>
      <c r="O39" s="1133"/>
      <c r="P39" s="1133"/>
      <c r="Q39" s="1357"/>
      <c r="R39" s="656"/>
      <c r="S39" s="1142"/>
      <c r="T39" s="1133"/>
      <c r="U39" s="1133"/>
      <c r="V39" s="1133"/>
      <c r="W39" s="1133"/>
      <c r="X39" s="1133"/>
      <c r="Y39" s="491"/>
      <c r="Z39" s="58"/>
      <c r="AA39" s="58"/>
      <c r="AB39" s="58"/>
      <c r="AC39" s="58"/>
      <c r="AD39" s="58"/>
      <c r="AE39" s="58"/>
      <c r="AF39" s="58"/>
      <c r="AG39" s="58"/>
      <c r="AH39" s="58"/>
      <c r="AI39" s="58"/>
      <c r="AJ39" s="58"/>
      <c r="AK39" s="58"/>
      <c r="AL39" s="58"/>
      <c r="AM39" s="58"/>
      <c r="AN39" s="58"/>
      <c r="AO39" s="3"/>
      <c r="AP39" s="3"/>
      <c r="AQ39" s="3"/>
      <c r="AR39" s="3"/>
    </row>
    <row r="40" spans="1:44" ht="10.5" customHeight="1" x14ac:dyDescent="0.35">
      <c r="A40" s="34"/>
      <c r="B40" s="1128"/>
      <c r="C40" s="1165"/>
      <c r="D40" s="1499"/>
      <c r="E40" s="1128"/>
      <c r="F40" s="1128"/>
      <c r="G40" s="1128"/>
      <c r="H40" s="1128"/>
      <c r="I40" s="1128"/>
      <c r="J40" s="1128"/>
      <c r="K40" s="1128"/>
      <c r="L40" s="1128"/>
      <c r="M40" s="1128"/>
      <c r="N40" s="1128"/>
      <c r="O40" s="1128"/>
      <c r="P40" s="1156"/>
      <c r="Q40" s="1156"/>
      <c r="R40" s="1482"/>
      <c r="S40" s="1156"/>
      <c r="T40" s="1128"/>
      <c r="U40" s="1128"/>
      <c r="V40" s="1128"/>
      <c r="W40" s="1128"/>
      <c r="X40" s="1128"/>
      <c r="Y40" s="99"/>
      <c r="Z40" s="3"/>
      <c r="AA40" s="3"/>
      <c r="AB40" s="3"/>
      <c r="AC40" s="3"/>
      <c r="AD40" s="3"/>
      <c r="AE40" s="3"/>
      <c r="AF40" s="3"/>
      <c r="AG40" s="3"/>
      <c r="AH40" s="3"/>
      <c r="AI40" s="3"/>
      <c r="AJ40" s="3"/>
      <c r="AK40" s="3"/>
      <c r="AL40" s="3"/>
      <c r="AM40" s="3"/>
      <c r="AN40" s="3"/>
      <c r="AO40" s="3"/>
      <c r="AP40" s="3"/>
      <c r="AQ40" s="3"/>
      <c r="AR40" s="3"/>
    </row>
    <row r="41" spans="1:44" ht="21.75" customHeight="1" x14ac:dyDescent="0.25">
      <c r="A41" s="39"/>
      <c r="B41" s="1133"/>
      <c r="C41" s="1500" t="s">
        <v>1580</v>
      </c>
      <c r="D41" s="1040" t="s">
        <v>1120</v>
      </c>
      <c r="E41" s="1133" t="s">
        <v>1581</v>
      </c>
      <c r="F41" s="1133"/>
      <c r="G41" s="1133"/>
      <c r="H41" s="1133"/>
      <c r="I41" s="1133"/>
      <c r="J41" s="1133"/>
      <c r="K41" s="1133"/>
      <c r="L41" s="1133"/>
      <c r="M41" s="1133"/>
      <c r="N41" s="1133"/>
      <c r="O41" s="1133"/>
      <c r="P41" s="1133"/>
      <c r="Q41" s="1357"/>
      <c r="R41" s="656"/>
      <c r="S41" s="1142"/>
      <c r="T41" s="1133"/>
      <c r="U41" s="1133"/>
      <c r="V41" s="1133"/>
      <c r="W41" s="1133"/>
      <c r="X41" s="1133"/>
      <c r="Y41" s="491"/>
      <c r="Z41" s="58"/>
      <c r="AA41" s="58"/>
      <c r="AB41" s="58"/>
      <c r="AC41" s="58"/>
      <c r="AD41" s="58"/>
      <c r="AE41" s="58"/>
      <c r="AF41" s="58"/>
      <c r="AG41" s="58"/>
      <c r="AH41" s="58"/>
      <c r="AI41" s="58"/>
      <c r="AJ41" s="58"/>
      <c r="AK41" s="58"/>
      <c r="AL41" s="58"/>
      <c r="AM41" s="58"/>
      <c r="AN41" s="58"/>
      <c r="AO41" s="3"/>
      <c r="AP41" s="3"/>
      <c r="AQ41" s="3"/>
      <c r="AR41" s="3"/>
    </row>
    <row r="42" spans="1:44" ht="10.5" customHeight="1" x14ac:dyDescent="0.35">
      <c r="A42" s="34"/>
      <c r="B42" s="1128"/>
      <c r="C42" s="1165"/>
      <c r="D42" s="1499"/>
      <c r="E42" s="1128"/>
      <c r="F42" s="1128"/>
      <c r="G42" s="1128"/>
      <c r="H42" s="1128"/>
      <c r="I42" s="1128"/>
      <c r="J42" s="1128"/>
      <c r="K42" s="1128"/>
      <c r="L42" s="1128"/>
      <c r="M42" s="1128"/>
      <c r="N42" s="1128"/>
      <c r="O42" s="1128"/>
      <c r="P42" s="1156"/>
      <c r="Q42" s="1156"/>
      <c r="R42" s="1482"/>
      <c r="S42" s="1156"/>
      <c r="T42" s="1128"/>
      <c r="U42" s="1128"/>
      <c r="V42" s="1128"/>
      <c r="W42" s="1128"/>
      <c r="X42" s="1128"/>
      <c r="Y42" s="99"/>
      <c r="Z42" s="3"/>
      <c r="AA42" s="3"/>
      <c r="AB42" s="3"/>
      <c r="AC42" s="3"/>
      <c r="AD42" s="3"/>
      <c r="AE42" s="3"/>
      <c r="AF42" s="3"/>
      <c r="AG42" s="3"/>
      <c r="AH42" s="3"/>
      <c r="AI42" s="3"/>
      <c r="AJ42" s="3"/>
      <c r="AK42" s="3"/>
      <c r="AL42" s="3"/>
      <c r="AM42" s="3"/>
      <c r="AN42" s="3"/>
      <c r="AO42" s="3"/>
      <c r="AP42" s="3"/>
      <c r="AQ42" s="3"/>
      <c r="AR42" s="3"/>
    </row>
    <row r="43" spans="1:44" ht="21.75" customHeight="1" x14ac:dyDescent="0.25">
      <c r="A43" s="39"/>
      <c r="B43" s="1133"/>
      <c r="C43" s="1500" t="s">
        <v>1582</v>
      </c>
      <c r="D43" s="1040" t="s">
        <v>1120</v>
      </c>
      <c r="E43" s="1133" t="s">
        <v>1583</v>
      </c>
      <c r="F43" s="553"/>
      <c r="G43" s="1133"/>
      <c r="H43" s="1133"/>
      <c r="I43" s="1133"/>
      <c r="J43" s="1133"/>
      <c r="K43" s="1133"/>
      <c r="L43" s="1133"/>
      <c r="M43" s="1133"/>
      <c r="N43" s="1133"/>
      <c r="O43" s="1133"/>
      <c r="P43" s="1133"/>
      <c r="Q43" s="1357"/>
      <c r="R43" s="656"/>
      <c r="S43" s="1142"/>
      <c r="T43" s="1133"/>
      <c r="U43" s="1133"/>
      <c r="V43" s="1133"/>
      <c r="W43" s="1133"/>
      <c r="X43" s="1133"/>
      <c r="Y43" s="491"/>
      <c r="Z43" s="58"/>
      <c r="AA43" s="58"/>
      <c r="AB43" s="58"/>
      <c r="AC43" s="58"/>
      <c r="AD43" s="58"/>
      <c r="AE43" s="58"/>
      <c r="AF43" s="58"/>
      <c r="AG43" s="58"/>
      <c r="AH43" s="58"/>
      <c r="AI43" s="58"/>
      <c r="AJ43" s="58"/>
      <c r="AK43" s="58"/>
      <c r="AL43" s="58"/>
      <c r="AM43" s="58"/>
      <c r="AN43" s="58"/>
      <c r="AO43" s="3"/>
      <c r="AP43" s="3"/>
      <c r="AQ43" s="3"/>
      <c r="AR43" s="3"/>
    </row>
    <row r="44" spans="1:44" ht="10.5" customHeight="1" x14ac:dyDescent="0.35">
      <c r="A44" s="34"/>
      <c r="B44" s="1128"/>
      <c r="C44" s="1165"/>
      <c r="D44" s="1499"/>
      <c r="E44" s="1128"/>
      <c r="F44" s="1128"/>
      <c r="G44" s="1128"/>
      <c r="H44" s="1128"/>
      <c r="I44" s="1128"/>
      <c r="J44" s="1128"/>
      <c r="K44" s="1128"/>
      <c r="L44" s="1128"/>
      <c r="M44" s="1128"/>
      <c r="N44" s="1128"/>
      <c r="O44" s="1128"/>
      <c r="P44" s="1156"/>
      <c r="Q44" s="1156"/>
      <c r="R44" s="1482"/>
      <c r="S44" s="1156"/>
      <c r="T44" s="1128"/>
      <c r="U44" s="1128"/>
      <c r="V44" s="1128"/>
      <c r="W44" s="1128"/>
      <c r="X44" s="1128"/>
      <c r="Y44" s="99"/>
      <c r="Z44" s="3"/>
      <c r="AA44" s="3"/>
      <c r="AB44" s="3"/>
      <c r="AC44" s="3"/>
      <c r="AD44" s="3"/>
      <c r="AE44" s="3"/>
      <c r="AF44" s="3"/>
      <c r="AG44" s="3"/>
      <c r="AH44" s="3"/>
      <c r="AI44" s="3"/>
      <c r="AJ44" s="3"/>
      <c r="AK44" s="3"/>
      <c r="AL44" s="3"/>
      <c r="AM44" s="3"/>
      <c r="AN44" s="3"/>
      <c r="AO44" s="3"/>
      <c r="AP44" s="3"/>
      <c r="AQ44" s="3"/>
      <c r="AR44" s="3"/>
    </row>
    <row r="45" spans="1:44" ht="21.75" customHeight="1" x14ac:dyDescent="0.25">
      <c r="A45" s="39"/>
      <c r="B45" s="1133"/>
      <c r="C45" s="1500" t="s">
        <v>1584</v>
      </c>
      <c r="D45" s="1504" t="s">
        <v>1585</v>
      </c>
      <c r="E45" s="1133"/>
      <c r="F45" s="1133"/>
      <c r="G45" s="1133"/>
      <c r="H45" s="1133"/>
      <c r="I45" s="1133"/>
      <c r="J45" s="1133"/>
      <c r="K45" s="1212"/>
      <c r="L45" s="58"/>
      <c r="M45" s="1170"/>
      <c r="N45" s="1170"/>
      <c r="O45" s="1471"/>
      <c r="P45" s="2163"/>
      <c r="Q45" s="2113"/>
      <c r="R45" s="2113"/>
      <c r="S45" s="2114"/>
      <c r="T45" s="2244"/>
      <c r="U45" s="1799"/>
      <c r="V45" s="1799"/>
      <c r="W45" s="1799"/>
      <c r="X45" s="1800"/>
      <c r="Y45" s="491"/>
      <c r="Z45" s="58"/>
      <c r="AA45" s="58"/>
      <c r="AB45" s="58"/>
      <c r="AC45" s="58"/>
      <c r="AD45" s="58"/>
      <c r="AE45" s="58"/>
      <c r="AF45" s="58"/>
      <c r="AG45" s="58"/>
      <c r="AH45" s="58"/>
      <c r="AI45" s="58"/>
      <c r="AJ45" s="58"/>
      <c r="AK45" s="58"/>
      <c r="AL45" s="58"/>
      <c r="AM45" s="58"/>
      <c r="AN45" s="58"/>
      <c r="AO45" s="3"/>
      <c r="AP45" s="3"/>
      <c r="AQ45" s="3"/>
      <c r="AR45" s="3"/>
    </row>
    <row r="46" spans="1:44" ht="27.65" customHeight="1" x14ac:dyDescent="0.35">
      <c r="A46" s="34"/>
      <c r="B46" s="1128"/>
      <c r="C46" s="1165"/>
      <c r="D46" s="1499"/>
      <c r="E46" s="2245"/>
      <c r="F46" s="2246"/>
      <c r="G46" s="2246"/>
      <c r="H46" s="2246"/>
      <c r="I46" s="2246"/>
      <c r="J46" s="2246"/>
      <c r="K46" s="2246"/>
      <c r="L46" s="2246"/>
      <c r="M46" s="2246"/>
      <c r="N46" s="2246"/>
      <c r="O46" s="2246"/>
      <c r="P46" s="2246"/>
      <c r="Q46" s="2246"/>
      <c r="R46" s="2246"/>
      <c r="S46" s="2246"/>
      <c r="T46" s="2246"/>
      <c r="U46" s="2246"/>
      <c r="V46" s="2246"/>
      <c r="W46" s="2246"/>
      <c r="X46" s="2247"/>
      <c r="Y46" s="742"/>
      <c r="Z46" s="3"/>
      <c r="AA46" s="3"/>
      <c r="AB46" s="3"/>
      <c r="AC46" s="3"/>
      <c r="AD46" s="3"/>
      <c r="AE46" s="3"/>
      <c r="AF46" s="3"/>
      <c r="AG46" s="3"/>
      <c r="AH46" s="3"/>
      <c r="AI46" s="3"/>
      <c r="AJ46" s="3"/>
      <c r="AK46" s="3"/>
      <c r="AL46" s="3"/>
      <c r="AM46" s="3"/>
      <c r="AN46" s="3"/>
      <c r="AO46" s="3"/>
      <c r="AP46" s="3"/>
      <c r="AQ46" s="3"/>
      <c r="AR46" s="3"/>
    </row>
    <row r="47" spans="1:44" ht="8.15" customHeight="1" x14ac:dyDescent="0.35">
      <c r="A47" s="34"/>
      <c r="B47" s="34"/>
      <c r="C47" s="34"/>
      <c r="D47" s="34"/>
      <c r="E47" s="34"/>
      <c r="F47" s="34"/>
      <c r="G47" s="1105"/>
      <c r="H47" s="1105"/>
      <c r="I47" s="1105"/>
      <c r="J47" s="1105"/>
      <c r="K47" s="1105"/>
      <c r="L47" s="1105"/>
      <c r="M47" s="1105"/>
      <c r="N47" s="1105"/>
      <c r="O47" s="1105"/>
      <c r="P47" s="1105"/>
      <c r="Q47" s="1105"/>
      <c r="R47" s="1105"/>
      <c r="S47" s="1105"/>
      <c r="T47" s="1105"/>
      <c r="U47" s="1105"/>
      <c r="V47" s="1105"/>
      <c r="W47" s="1105"/>
      <c r="X47" s="1120"/>
      <c r="Y47" s="742"/>
      <c r="Z47" s="3"/>
      <c r="AA47" s="3"/>
      <c r="AB47" s="3"/>
      <c r="AC47" s="3"/>
      <c r="AD47" s="3"/>
      <c r="AE47" s="3"/>
      <c r="AF47" s="3"/>
      <c r="AG47" s="3"/>
      <c r="AH47" s="3"/>
      <c r="AI47" s="3"/>
      <c r="AJ47" s="3"/>
      <c r="AK47" s="3"/>
      <c r="AL47" s="3"/>
      <c r="AM47" s="3"/>
      <c r="AN47" s="3"/>
      <c r="AO47" s="3"/>
      <c r="AP47" s="3"/>
      <c r="AQ47" s="3"/>
      <c r="AR47" s="3"/>
    </row>
    <row r="48" spans="1:44" ht="21.75" customHeight="1" x14ac:dyDescent="0.25">
      <c r="A48" s="39"/>
      <c r="B48" s="1133"/>
      <c r="C48" s="1500" t="s">
        <v>1586</v>
      </c>
      <c r="D48" s="1504" t="s">
        <v>1587</v>
      </c>
      <c r="E48" s="1133"/>
      <c r="F48" s="1133"/>
      <c r="G48" s="1133"/>
      <c r="H48" s="1133"/>
      <c r="I48" s="1133"/>
      <c r="J48" s="1133"/>
      <c r="K48" s="1182"/>
      <c r="L48" s="1182"/>
      <c r="M48" s="1182"/>
      <c r="N48" s="1182"/>
      <c r="O48" s="1182"/>
      <c r="P48" s="1182"/>
      <c r="Q48" s="58"/>
      <c r="R48" s="656"/>
      <c r="S48" s="1470"/>
      <c r="T48" s="58"/>
      <c r="U48" s="1182"/>
      <c r="V48" s="1182"/>
      <c r="W48" s="1182"/>
      <c r="X48" s="1182"/>
      <c r="Y48" s="491"/>
      <c r="Z48" s="58"/>
      <c r="AA48" s="58"/>
      <c r="AB48" s="58"/>
      <c r="AC48" s="58"/>
      <c r="AD48" s="58"/>
      <c r="AE48" s="58"/>
      <c r="AF48" s="58"/>
      <c r="AG48" s="58"/>
      <c r="AH48" s="58"/>
      <c r="AI48" s="58"/>
      <c r="AJ48" s="58"/>
      <c r="AK48" s="58"/>
      <c r="AL48" s="58"/>
      <c r="AM48" s="58"/>
      <c r="AN48" s="58"/>
      <c r="AO48" s="3"/>
      <c r="AP48" s="3"/>
      <c r="AQ48" s="3"/>
      <c r="AR48" s="3"/>
    </row>
    <row r="49" spans="1:44" ht="10" customHeight="1" x14ac:dyDescent="0.3">
      <c r="A49" s="34"/>
      <c r="B49" s="1128"/>
      <c r="C49" s="1165"/>
      <c r="D49" s="1499"/>
      <c r="E49" s="1128"/>
      <c r="F49" s="1128"/>
      <c r="G49" s="1128"/>
      <c r="H49" s="1128"/>
      <c r="I49" s="1128"/>
      <c r="J49" s="1128"/>
      <c r="K49" s="1128"/>
      <c r="L49" s="1156"/>
      <c r="M49" s="1156"/>
      <c r="N49" s="1128"/>
      <c r="O49" s="1128"/>
      <c r="P49" s="1156"/>
      <c r="Q49" s="1156"/>
      <c r="R49" s="1482"/>
      <c r="S49" s="1156"/>
      <c r="T49" s="1128"/>
      <c r="U49" s="1128"/>
      <c r="V49" s="1128"/>
      <c r="W49" s="1128"/>
      <c r="X49" s="1128"/>
      <c r="Y49" s="34"/>
      <c r="Z49" s="3"/>
      <c r="AA49" s="3"/>
      <c r="AB49" s="3"/>
      <c r="AC49" s="3"/>
      <c r="AD49" s="3"/>
      <c r="AE49" s="3"/>
      <c r="AF49" s="3"/>
      <c r="AG49" s="3"/>
      <c r="AH49" s="3"/>
      <c r="AI49" s="3"/>
      <c r="AJ49" s="3"/>
      <c r="AK49" s="3"/>
      <c r="AL49" s="3"/>
      <c r="AM49" s="3"/>
      <c r="AN49" s="3"/>
      <c r="AO49" s="3"/>
      <c r="AP49" s="3"/>
      <c r="AQ49" s="3"/>
      <c r="AR49" s="3"/>
    </row>
    <row r="50" spans="1:44" ht="21.75" customHeight="1" x14ac:dyDescent="0.25">
      <c r="A50" s="39"/>
      <c r="B50" s="1133"/>
      <c r="C50" s="1500" t="s">
        <v>1588</v>
      </c>
      <c r="D50" s="1504" t="s">
        <v>1589</v>
      </c>
      <c r="E50" s="1133"/>
      <c r="F50" s="1133"/>
      <c r="G50" s="1133"/>
      <c r="H50" s="1133"/>
      <c r="I50" s="1133"/>
      <c r="J50" s="1133"/>
      <c r="K50" s="1357"/>
      <c r="L50" s="2253"/>
      <c r="M50" s="2254"/>
      <c r="N50" s="2255"/>
      <c r="O50" s="2255"/>
      <c r="P50" s="2255"/>
      <c r="Q50" s="2255"/>
      <c r="R50" s="2255"/>
      <c r="S50" s="2255"/>
      <c r="T50" s="2255"/>
      <c r="U50" s="2255"/>
      <c r="V50" s="2255"/>
      <c r="W50" s="2255"/>
      <c r="X50" s="2256"/>
      <c r="Y50" s="491"/>
      <c r="Z50" s="58"/>
      <c r="AA50" s="58"/>
      <c r="AB50" s="58"/>
      <c r="AC50" s="58"/>
      <c r="AD50" s="58"/>
      <c r="AE50" s="58"/>
      <c r="AF50" s="58"/>
      <c r="AG50" s="58"/>
      <c r="AH50" s="58"/>
      <c r="AI50" s="58"/>
      <c r="AJ50" s="58"/>
      <c r="AK50" s="58"/>
      <c r="AL50" s="58"/>
      <c r="AM50" s="58"/>
      <c r="AN50" s="58"/>
      <c r="AO50" s="3"/>
      <c r="AP50" s="3"/>
      <c r="AQ50" s="3"/>
      <c r="AR50" s="3"/>
    </row>
    <row r="51" spans="1:44" ht="21.75" customHeight="1" x14ac:dyDescent="0.25">
      <c r="A51" s="39"/>
      <c r="B51" s="1504"/>
      <c r="C51" s="1504"/>
      <c r="D51" s="1504"/>
      <c r="E51" s="1133"/>
      <c r="F51" s="1133"/>
      <c r="G51" s="1133"/>
      <c r="H51" s="1133"/>
      <c r="I51" s="1170"/>
      <c r="J51" s="1170"/>
      <c r="K51" s="1170"/>
      <c r="L51" s="1170"/>
      <c r="M51" s="1170"/>
      <c r="N51" s="2255"/>
      <c r="O51" s="2255"/>
      <c r="P51" s="2255"/>
      <c r="Q51" s="2255"/>
      <c r="R51" s="2255"/>
      <c r="S51" s="2255"/>
      <c r="T51" s="2255"/>
      <c r="U51" s="2255"/>
      <c r="V51" s="2255"/>
      <c r="W51" s="2255"/>
      <c r="X51" s="2256"/>
      <c r="Y51" s="491"/>
      <c r="Z51" s="58"/>
      <c r="AA51" s="58"/>
      <c r="AB51" s="58"/>
      <c r="AC51" s="58"/>
      <c r="AD51" s="58"/>
      <c r="AE51" s="58"/>
      <c r="AF51" s="58"/>
      <c r="AG51" s="58"/>
      <c r="AH51" s="58"/>
      <c r="AI51" s="58"/>
      <c r="AJ51" s="58"/>
      <c r="AK51" s="58"/>
      <c r="AL51" s="58"/>
      <c r="AM51" s="58"/>
      <c r="AN51" s="58"/>
      <c r="AO51" s="3"/>
      <c r="AP51" s="3"/>
      <c r="AQ51" s="3"/>
      <c r="AR51" s="3"/>
    </row>
    <row r="52" spans="1:44" ht="10" customHeight="1" x14ac:dyDescent="0.3">
      <c r="A52" s="39"/>
      <c r="B52" s="1128"/>
      <c r="C52" s="1138"/>
      <c r="D52" s="1504"/>
      <c r="E52" s="1133"/>
      <c r="F52" s="1133"/>
      <c r="G52" s="1133"/>
      <c r="H52" s="1133"/>
      <c r="I52" s="1170"/>
      <c r="J52" s="1170"/>
      <c r="K52" s="1170"/>
      <c r="L52" s="1182"/>
      <c r="M52" s="1182"/>
      <c r="N52" s="1133"/>
      <c r="O52" s="1133"/>
      <c r="P52" s="1182"/>
      <c r="Q52" s="1182"/>
      <c r="R52" s="1182"/>
      <c r="S52" s="1182"/>
      <c r="T52" s="1133"/>
      <c r="U52" s="1133"/>
      <c r="V52" s="1133"/>
      <c r="W52" s="1133"/>
      <c r="X52" s="1133"/>
      <c r="Y52" s="491"/>
      <c r="Z52" s="58"/>
      <c r="AA52" s="58"/>
      <c r="AB52" s="58"/>
      <c r="AC52" s="58"/>
      <c r="AD52" s="58"/>
      <c r="AE52" s="58"/>
      <c r="AF52" s="58"/>
      <c r="AG52" s="58"/>
      <c r="AH52" s="58"/>
      <c r="AI52" s="58"/>
      <c r="AJ52" s="58"/>
      <c r="AK52" s="58"/>
      <c r="AL52" s="58"/>
      <c r="AM52" s="58"/>
      <c r="AN52" s="58"/>
      <c r="AO52" s="3"/>
      <c r="AP52" s="3"/>
      <c r="AQ52" s="3"/>
      <c r="AR52" s="3"/>
    </row>
    <row r="53" spans="1:44" ht="21.75" customHeight="1" x14ac:dyDescent="0.35">
      <c r="A53" s="34"/>
      <c r="B53" s="1128"/>
      <c r="C53" s="1500" t="s">
        <v>1590</v>
      </c>
      <c r="D53" s="1504" t="s">
        <v>1591</v>
      </c>
      <c r="E53" s="1133"/>
      <c r="F53" s="1133"/>
      <c r="G53" s="1133"/>
      <c r="H53" s="1357"/>
      <c r="I53" s="2163"/>
      <c r="J53" s="2114"/>
      <c r="K53" s="346"/>
      <c r="L53" s="2248"/>
      <c r="M53" s="2249"/>
      <c r="N53" s="2249"/>
      <c r="O53" s="2249"/>
      <c r="P53" s="2249"/>
      <c r="Q53" s="2249"/>
      <c r="R53" s="2249"/>
      <c r="S53" s="2249"/>
      <c r="T53" s="2249"/>
      <c r="U53" s="2249"/>
      <c r="V53" s="2249"/>
      <c r="W53" s="2249"/>
      <c r="X53" s="2250"/>
      <c r="Y53" s="99"/>
      <c r="Z53" s="3"/>
      <c r="AA53" s="3"/>
      <c r="AB53" s="3"/>
      <c r="AC53" s="3"/>
      <c r="AD53" s="3"/>
      <c r="AE53" s="3"/>
      <c r="AF53" s="3"/>
      <c r="AG53" s="3"/>
      <c r="AH53" s="3"/>
      <c r="AI53" s="3"/>
      <c r="AJ53" s="3"/>
      <c r="AK53" s="3"/>
      <c r="AL53" s="3"/>
      <c r="AM53" s="3"/>
      <c r="AN53" s="3"/>
      <c r="AO53" s="3"/>
      <c r="AP53" s="3"/>
      <c r="AQ53" s="3"/>
      <c r="AR53" s="3"/>
    </row>
    <row r="54" spans="1:44" ht="16.5" customHeight="1" x14ac:dyDescent="0.35">
      <c r="A54" s="34"/>
      <c r="B54" s="1128"/>
      <c r="C54" s="1165"/>
      <c r="D54" s="1499"/>
      <c r="E54" s="1128"/>
      <c r="F54" s="1128"/>
      <c r="G54" s="1128"/>
      <c r="H54" s="1128"/>
      <c r="I54" s="1150"/>
      <c r="J54" s="1150"/>
      <c r="K54" s="1423"/>
      <c r="L54" s="2251"/>
      <c r="M54" s="2251"/>
      <c r="N54" s="2251"/>
      <c r="O54" s="2251"/>
      <c r="P54" s="2251"/>
      <c r="Q54" s="2251"/>
      <c r="R54" s="2251"/>
      <c r="S54" s="2251"/>
      <c r="T54" s="2251"/>
      <c r="U54" s="2251"/>
      <c r="V54" s="2251"/>
      <c r="W54" s="2251"/>
      <c r="X54" s="2252"/>
      <c r="Y54" s="99"/>
      <c r="Z54" s="3"/>
      <c r="AA54" s="3"/>
      <c r="AB54" s="3"/>
      <c r="AC54" s="3"/>
      <c r="AD54" s="3"/>
      <c r="AE54" s="3"/>
      <c r="AF54" s="3"/>
      <c r="AG54" s="3"/>
      <c r="AH54" s="3"/>
      <c r="AI54" s="3"/>
      <c r="AJ54" s="3"/>
      <c r="AK54" s="3"/>
      <c r="AL54" s="3"/>
      <c r="AM54" s="3"/>
      <c r="AN54" s="3"/>
      <c r="AO54" s="3"/>
      <c r="AP54" s="3"/>
      <c r="AQ54" s="3"/>
      <c r="AR54" s="3"/>
    </row>
    <row r="55" spans="1:44" ht="8.25" customHeight="1" x14ac:dyDescent="0.3">
      <c r="A55" s="34"/>
      <c r="B55" s="1128"/>
      <c r="C55" s="1165"/>
      <c r="D55" s="1499"/>
      <c r="E55" s="1165"/>
      <c r="F55" s="1165"/>
      <c r="G55" s="1165"/>
      <c r="H55" s="1165"/>
      <c r="I55" s="1165"/>
      <c r="J55" s="1165"/>
      <c r="K55" s="1165"/>
      <c r="L55" s="1165"/>
      <c r="M55" s="1507"/>
      <c r="N55" s="1508"/>
      <c r="O55" s="1508"/>
      <c r="P55" s="1165"/>
      <c r="Q55" s="1165"/>
      <c r="R55" s="1165"/>
      <c r="S55" s="1165"/>
      <c r="T55" s="1165"/>
      <c r="U55" s="1165"/>
      <c r="V55" s="1165"/>
      <c r="W55" s="1165"/>
      <c r="X55" s="1165"/>
      <c r="Y55" s="1165"/>
      <c r="Z55" s="3"/>
      <c r="AA55" s="3"/>
      <c r="AB55" s="3"/>
      <c r="AC55" s="3"/>
      <c r="AD55" s="3"/>
      <c r="AE55" s="3"/>
      <c r="AF55" s="3"/>
      <c r="AG55" s="3"/>
      <c r="AH55" s="3"/>
      <c r="AI55" s="3"/>
      <c r="AJ55" s="3"/>
      <c r="AK55" s="3"/>
      <c r="AL55" s="3"/>
      <c r="AM55" s="3"/>
      <c r="AN55" s="3"/>
      <c r="AO55" s="3"/>
      <c r="AP55" s="3"/>
      <c r="AQ55" s="3"/>
      <c r="AR55" s="3"/>
    </row>
    <row r="56" spans="1:44" ht="21.75" customHeight="1" x14ac:dyDescent="0.35">
      <c r="A56" s="34"/>
      <c r="B56" s="1128"/>
      <c r="C56" s="1500" t="s">
        <v>1592</v>
      </c>
      <c r="D56" s="1499" t="s">
        <v>1593</v>
      </c>
      <c r="E56" s="1128"/>
      <c r="F56" s="1128"/>
      <c r="G56" s="1128"/>
      <c r="H56" s="1128"/>
      <c r="I56" s="1150"/>
      <c r="J56" s="1150"/>
      <c r="K56" s="1150"/>
      <c r="L56" s="1151"/>
      <c r="M56" s="656"/>
      <c r="N56" s="1509"/>
      <c r="O56" s="1508"/>
      <c r="P56" s="2259" t="s">
        <v>1594</v>
      </c>
      <c r="Q56" s="1813"/>
      <c r="R56" s="1813"/>
      <c r="S56" s="1813"/>
      <c r="T56" s="1813"/>
      <c r="U56" s="1813"/>
      <c r="V56" s="1813"/>
      <c r="W56" s="1813"/>
      <c r="X56" s="1727"/>
      <c r="Y56" s="99"/>
      <c r="Z56" s="3"/>
      <c r="AA56" s="3"/>
      <c r="AB56" s="3"/>
      <c r="AC56" s="3"/>
      <c r="AD56" s="3"/>
      <c r="AE56" s="3"/>
      <c r="AF56" s="3"/>
      <c r="AG56" s="3"/>
      <c r="AH56" s="3"/>
      <c r="AI56" s="3"/>
      <c r="AJ56" s="3"/>
      <c r="AK56" s="3"/>
      <c r="AL56" s="3"/>
      <c r="AM56" s="3"/>
      <c r="AN56" s="3"/>
      <c r="AO56" s="3"/>
      <c r="AP56" s="3"/>
      <c r="AQ56" s="3"/>
      <c r="AR56" s="3"/>
    </row>
    <row r="57" spans="1:44" ht="7.5" customHeight="1" x14ac:dyDescent="0.3">
      <c r="A57" s="34"/>
      <c r="B57" s="1128"/>
      <c r="C57" s="1165"/>
      <c r="D57" s="1499"/>
      <c r="E57" s="1165"/>
      <c r="F57" s="1165"/>
      <c r="G57" s="1165"/>
      <c r="H57" s="1165"/>
      <c r="I57" s="1165"/>
      <c r="J57" s="1165"/>
      <c r="K57" s="1165"/>
      <c r="L57" s="1165"/>
      <c r="M57" s="1508"/>
      <c r="N57" s="1508"/>
      <c r="O57" s="1508"/>
      <c r="P57" s="1739"/>
      <c r="Q57" s="1739"/>
      <c r="R57" s="1739"/>
      <c r="S57" s="1739"/>
      <c r="T57" s="1739"/>
      <c r="U57" s="1739"/>
      <c r="V57" s="1739"/>
      <c r="W57" s="1739"/>
      <c r="X57" s="2240"/>
      <c r="Y57" s="1165"/>
      <c r="Z57" s="3"/>
      <c r="AA57" s="3"/>
      <c r="AB57" s="3"/>
      <c r="AC57" s="3"/>
      <c r="AD57" s="3"/>
      <c r="AE57" s="3"/>
      <c r="AF57" s="3"/>
      <c r="AG57" s="3"/>
      <c r="AH57" s="3"/>
      <c r="AI57" s="3"/>
      <c r="AJ57" s="3"/>
      <c r="AK57" s="3"/>
      <c r="AL57" s="3"/>
      <c r="AM57" s="3"/>
      <c r="AN57" s="3"/>
      <c r="AO57" s="3"/>
      <c r="AP57" s="3"/>
      <c r="AQ57" s="3"/>
      <c r="AR57" s="3"/>
    </row>
    <row r="58" spans="1:44" ht="13.5" customHeight="1" x14ac:dyDescent="0.35">
      <c r="A58" s="34"/>
      <c r="B58" s="34"/>
      <c r="C58" s="34"/>
      <c r="D58" s="660"/>
      <c r="E58" s="34"/>
      <c r="F58" s="34"/>
      <c r="G58" s="34"/>
      <c r="H58" s="34"/>
      <c r="I58" s="34"/>
      <c r="J58" s="34"/>
      <c r="K58" s="34"/>
      <c r="L58" s="34"/>
      <c r="M58" s="720"/>
      <c r="N58" s="34"/>
      <c r="O58" s="34"/>
      <c r="P58" s="1683"/>
      <c r="Q58" s="1683"/>
      <c r="R58" s="1683"/>
      <c r="S58" s="1683"/>
      <c r="T58" s="1683"/>
      <c r="U58" s="1683"/>
      <c r="V58" s="1683"/>
      <c r="W58" s="1683"/>
      <c r="X58" s="1684"/>
      <c r="Y58" s="99"/>
      <c r="Z58" s="3"/>
      <c r="AA58" s="3"/>
      <c r="AB58" s="3"/>
      <c r="AC58" s="3"/>
      <c r="AD58" s="3"/>
      <c r="AE58" s="3"/>
      <c r="AF58" s="3"/>
      <c r="AG58" s="3"/>
      <c r="AH58" s="3"/>
      <c r="AI58" s="3"/>
      <c r="AJ58" s="3"/>
      <c r="AK58" s="3"/>
      <c r="AL58" s="3"/>
      <c r="AM58" s="3"/>
      <c r="AN58" s="3"/>
      <c r="AO58" s="3"/>
      <c r="AP58" s="3"/>
      <c r="AQ58" s="3"/>
      <c r="AR58" s="3"/>
    </row>
    <row r="59" spans="1:44" ht="21.75" customHeight="1" x14ac:dyDescent="0.25">
      <c r="A59" s="39"/>
      <c r="B59" s="1133"/>
      <c r="C59" s="1500" t="s">
        <v>1595</v>
      </c>
      <c r="D59" s="1504" t="s">
        <v>1596</v>
      </c>
      <c r="E59" s="1133"/>
      <c r="F59" s="1133"/>
      <c r="G59" s="1133"/>
      <c r="H59" s="1133"/>
      <c r="I59" s="1133"/>
      <c r="J59" s="1133"/>
      <c r="K59" s="1357"/>
      <c r="L59" s="1357"/>
      <c r="M59" s="555" t="str">
        <f>IF(TypeOrg ="OSBL-H", SUM(M61,M63,M66), IF(TypeOrg="Coopérative",W61,""))</f>
        <v/>
      </c>
      <c r="N59" s="1142"/>
      <c r="O59" s="1133"/>
      <c r="P59" s="1133"/>
      <c r="Q59" s="1133"/>
      <c r="R59" s="1133"/>
      <c r="S59" s="1133"/>
      <c r="T59" s="1133"/>
      <c r="U59" s="1133"/>
      <c r="V59" s="1133"/>
      <c r="W59" s="1133"/>
      <c r="X59" s="1133"/>
      <c r="Y59" s="491"/>
      <c r="Z59" s="58"/>
      <c r="AA59" s="58"/>
      <c r="AB59" s="58"/>
      <c r="AC59" s="58"/>
      <c r="AD59" s="58"/>
      <c r="AE59" s="58"/>
      <c r="AF59" s="58"/>
      <c r="AG59" s="58"/>
      <c r="AH59" s="58"/>
      <c r="AI59" s="58"/>
      <c r="AJ59" s="58"/>
      <c r="AK59" s="58"/>
      <c r="AL59" s="58"/>
      <c r="AM59" s="58"/>
      <c r="AN59" s="58"/>
      <c r="AO59" s="3"/>
      <c r="AP59" s="3"/>
      <c r="AQ59" s="3"/>
      <c r="AR59" s="3"/>
    </row>
    <row r="60" spans="1:44" ht="18" customHeight="1" x14ac:dyDescent="0.35">
      <c r="A60" s="34"/>
      <c r="B60" s="1128"/>
      <c r="C60" s="1165"/>
      <c r="D60" s="1041" t="s">
        <v>1597</v>
      </c>
      <c r="E60" s="1128"/>
      <c r="F60" s="1128"/>
      <c r="G60" s="1128"/>
      <c r="H60" s="1128"/>
      <c r="I60" s="1128"/>
      <c r="J60" s="1128"/>
      <c r="K60" s="1128"/>
      <c r="L60" s="1128"/>
      <c r="M60" s="1482"/>
      <c r="N60" s="1128"/>
      <c r="O60" s="47" t="s">
        <v>1598</v>
      </c>
      <c r="P60" s="1128"/>
      <c r="Q60" s="1128"/>
      <c r="R60" s="1128"/>
      <c r="S60" s="1128"/>
      <c r="T60" s="1128"/>
      <c r="U60" s="1128"/>
      <c r="V60" s="1128"/>
      <c r="W60" s="1156"/>
      <c r="X60" s="1156"/>
      <c r="Y60" s="99"/>
      <c r="Z60" s="3"/>
      <c r="AA60" s="3"/>
      <c r="AB60" s="3"/>
      <c r="AC60" s="3"/>
      <c r="AD60" s="3"/>
      <c r="AE60" s="3"/>
      <c r="AF60" s="3"/>
      <c r="AG60" s="3"/>
      <c r="AH60" s="3"/>
      <c r="AI60" s="3"/>
      <c r="AJ60" s="3"/>
      <c r="AK60" s="3"/>
      <c r="AL60" s="3"/>
      <c r="AM60" s="3"/>
      <c r="AN60" s="3"/>
      <c r="AO60" s="3"/>
      <c r="AP60" s="3"/>
      <c r="AQ60" s="3"/>
      <c r="AR60" s="3"/>
    </row>
    <row r="61" spans="1:44" ht="20.25" customHeight="1" x14ac:dyDescent="0.3">
      <c r="A61" s="83"/>
      <c r="B61" s="1277"/>
      <c r="C61" s="1510"/>
      <c r="D61" s="1040" t="s">
        <v>1120</v>
      </c>
      <c r="E61" s="1133" t="s">
        <v>1599</v>
      </c>
      <c r="F61" s="1277"/>
      <c r="G61" s="1277"/>
      <c r="H61" s="1277"/>
      <c r="I61" s="1277"/>
      <c r="J61" s="1277"/>
      <c r="K61" s="1511"/>
      <c r="L61" s="1129"/>
      <c r="M61" s="656"/>
      <c r="N61" s="1512"/>
      <c r="O61" s="1833" t="s">
        <v>1600</v>
      </c>
      <c r="P61" s="1813"/>
      <c r="Q61" s="1813"/>
      <c r="R61" s="1813"/>
      <c r="S61" s="1813"/>
      <c r="T61" s="1813"/>
      <c r="U61" s="1813"/>
      <c r="V61" s="1813"/>
      <c r="W61" s="657"/>
      <c r="X61" s="961"/>
      <c r="Y61" s="940"/>
      <c r="Z61" s="556"/>
      <c r="AA61" s="556"/>
      <c r="AB61" s="556"/>
      <c r="AC61" s="556"/>
      <c r="AD61" s="556"/>
      <c r="AE61" s="556"/>
      <c r="AF61" s="556"/>
      <c r="AG61" s="556"/>
      <c r="AH61" s="556"/>
      <c r="AI61" s="556"/>
      <c r="AJ61" s="556"/>
      <c r="AK61" s="556"/>
      <c r="AL61" s="556"/>
      <c r="AM61" s="556"/>
      <c r="AN61" s="556"/>
      <c r="AO61" s="3"/>
      <c r="AP61" s="3"/>
      <c r="AQ61" s="3"/>
      <c r="AR61" s="3"/>
    </row>
    <row r="62" spans="1:44" ht="11.25" customHeight="1" x14ac:dyDescent="0.3">
      <c r="A62" s="83"/>
      <c r="B62" s="1277"/>
      <c r="C62" s="1277"/>
      <c r="D62" s="1040"/>
      <c r="E62" s="1277"/>
      <c r="F62" s="1277"/>
      <c r="G62" s="1277"/>
      <c r="H62" s="1277"/>
      <c r="I62" s="1277"/>
      <c r="J62" s="1277"/>
      <c r="K62" s="1277"/>
      <c r="L62" s="1277"/>
      <c r="M62" s="941"/>
      <c r="N62" s="1277"/>
      <c r="O62" s="1654"/>
      <c r="P62" s="1683"/>
      <c r="Q62" s="1683"/>
      <c r="R62" s="1683"/>
      <c r="S62" s="1683"/>
      <c r="T62" s="1683"/>
      <c r="U62" s="1683"/>
      <c r="V62" s="1684"/>
      <c r="W62" s="1150"/>
      <c r="X62" s="1513"/>
      <c r="Y62" s="548"/>
      <c r="Z62" s="556"/>
      <c r="AA62" s="556"/>
      <c r="AB62" s="556"/>
      <c r="AC62" s="556"/>
      <c r="AD62" s="556"/>
      <c r="AE62" s="556"/>
      <c r="AF62" s="556"/>
      <c r="AG62" s="556"/>
      <c r="AH62" s="556"/>
      <c r="AI62" s="556"/>
      <c r="AJ62" s="556"/>
      <c r="AK62" s="556"/>
      <c r="AL62" s="556"/>
      <c r="AM62" s="556"/>
      <c r="AN62" s="556"/>
      <c r="AO62" s="3"/>
      <c r="AP62" s="3"/>
      <c r="AQ62" s="3"/>
      <c r="AR62" s="3"/>
    </row>
    <row r="63" spans="1:44" ht="19.5" customHeight="1" x14ac:dyDescent="0.35">
      <c r="A63" s="34"/>
      <c r="B63" s="1128"/>
      <c r="C63" s="1165"/>
      <c r="D63" s="1040" t="s">
        <v>1120</v>
      </c>
      <c r="E63" s="2262" t="s">
        <v>1601</v>
      </c>
      <c r="F63" s="1813"/>
      <c r="G63" s="1813"/>
      <c r="H63" s="1813"/>
      <c r="I63" s="1813"/>
      <c r="J63" s="1813"/>
      <c r="K63" s="1813"/>
      <c r="L63" s="1813"/>
      <c r="M63" s="657"/>
      <c r="N63" s="1211"/>
      <c r="O63" s="1128"/>
      <c r="P63" s="1128"/>
      <c r="Q63" s="1128"/>
      <c r="R63" s="1128"/>
      <c r="S63" s="1128"/>
      <c r="T63" s="1128"/>
      <c r="U63" s="1128"/>
      <c r="V63" s="1128"/>
      <c r="W63" s="1128"/>
      <c r="X63" s="1128"/>
      <c r="Y63" s="99"/>
      <c r="Z63" s="3"/>
      <c r="AA63" s="3"/>
      <c r="AB63" s="3"/>
      <c r="AC63" s="3"/>
      <c r="AD63" s="3"/>
      <c r="AE63" s="3"/>
      <c r="AF63" s="3"/>
      <c r="AG63" s="3"/>
      <c r="AH63" s="3"/>
      <c r="AI63" s="3"/>
      <c r="AJ63" s="3"/>
      <c r="AK63" s="3"/>
      <c r="AL63" s="3"/>
      <c r="AM63" s="3"/>
      <c r="AN63" s="3"/>
      <c r="AO63" s="3"/>
      <c r="AP63" s="3"/>
      <c r="AQ63" s="3"/>
      <c r="AR63" s="3"/>
    </row>
    <row r="64" spans="1:44" ht="9" customHeight="1" x14ac:dyDescent="0.35">
      <c r="A64" s="34"/>
      <c r="B64" s="1128"/>
      <c r="C64" s="1165"/>
      <c r="D64" s="1040"/>
      <c r="E64" s="1683"/>
      <c r="F64" s="1683"/>
      <c r="G64" s="1683"/>
      <c r="H64" s="1683"/>
      <c r="I64" s="1683"/>
      <c r="J64" s="1683"/>
      <c r="K64" s="1683"/>
      <c r="L64" s="1684"/>
      <c r="M64" s="743"/>
      <c r="N64" s="1128"/>
      <c r="O64" s="1128"/>
      <c r="P64" s="1128"/>
      <c r="Q64" s="1128"/>
      <c r="R64" s="1128"/>
      <c r="S64" s="1128"/>
      <c r="T64" s="1128"/>
      <c r="U64" s="1514"/>
      <c r="V64" s="1128"/>
      <c r="W64" s="1128"/>
      <c r="X64" s="1128"/>
      <c r="Y64" s="99"/>
      <c r="Z64" s="3"/>
      <c r="AA64" s="3"/>
      <c r="AB64" s="3"/>
      <c r="AC64" s="3"/>
      <c r="AD64" s="3"/>
      <c r="AE64" s="3"/>
      <c r="AF64" s="3"/>
      <c r="AG64" s="3"/>
      <c r="AH64" s="3"/>
      <c r="AI64" s="3"/>
      <c r="AJ64" s="3"/>
      <c r="AK64" s="3"/>
      <c r="AL64" s="3"/>
      <c r="AM64" s="3"/>
      <c r="AN64" s="3"/>
      <c r="AO64" s="3"/>
      <c r="AP64" s="3"/>
      <c r="AQ64" s="3"/>
      <c r="AR64" s="3"/>
    </row>
    <row r="65" spans="1:44" ht="7.5" customHeight="1" x14ac:dyDescent="0.35">
      <c r="A65" s="34"/>
      <c r="B65" s="1128"/>
      <c r="C65" s="1128"/>
      <c r="D65" s="1040"/>
      <c r="E65" s="1128"/>
      <c r="F65" s="1128"/>
      <c r="G65" s="1128"/>
      <c r="H65" s="1128"/>
      <c r="I65" s="1128"/>
      <c r="J65" s="1128"/>
      <c r="K65" s="1128"/>
      <c r="L65" s="1128"/>
      <c r="M65" s="696"/>
      <c r="N65" s="1128"/>
      <c r="O65" s="1128"/>
      <c r="P65" s="1128"/>
      <c r="Q65" s="1128"/>
      <c r="R65" s="1128"/>
      <c r="S65" s="1128"/>
      <c r="T65" s="1128"/>
      <c r="U65" s="1514"/>
      <c r="V65" s="1128"/>
      <c r="W65" s="1128"/>
      <c r="X65" s="1128"/>
      <c r="Y65" s="99"/>
      <c r="Z65" s="3"/>
      <c r="AA65" s="3"/>
      <c r="AB65" s="3"/>
      <c r="AC65" s="3"/>
      <c r="AD65" s="3"/>
      <c r="AE65" s="3"/>
      <c r="AF65" s="3"/>
      <c r="AG65" s="3"/>
      <c r="AH65" s="3"/>
      <c r="AI65" s="3"/>
      <c r="AJ65" s="3"/>
      <c r="AK65" s="3"/>
      <c r="AL65" s="3"/>
      <c r="AM65" s="3"/>
      <c r="AN65" s="3"/>
      <c r="AO65" s="3"/>
      <c r="AP65" s="3"/>
      <c r="AQ65" s="3"/>
      <c r="AR65" s="3"/>
    </row>
    <row r="66" spans="1:44" ht="19.5" customHeight="1" x14ac:dyDescent="0.35">
      <c r="A66" s="34"/>
      <c r="B66" s="1128"/>
      <c r="C66" s="1128"/>
      <c r="D66" s="1040" t="s">
        <v>1120</v>
      </c>
      <c r="E66" s="2262" t="s">
        <v>1602</v>
      </c>
      <c r="F66" s="1813"/>
      <c r="G66" s="1813"/>
      <c r="H66" s="1813"/>
      <c r="I66" s="1813"/>
      <c r="J66" s="1813"/>
      <c r="K66" s="1813"/>
      <c r="L66" s="1813"/>
      <c r="M66" s="657"/>
      <c r="N66" s="1211"/>
      <c r="O66" s="1128"/>
      <c r="P66" s="1128"/>
      <c r="Q66" s="1128"/>
      <c r="R66" s="1128"/>
      <c r="S66" s="1128"/>
      <c r="T66" s="1128"/>
      <c r="U66" s="1514"/>
      <c r="V66" s="1128"/>
      <c r="W66" s="1128"/>
      <c r="X66" s="1128"/>
      <c r="Y66" s="99"/>
      <c r="Z66" s="3"/>
      <c r="AA66" s="3"/>
      <c r="AB66" s="3"/>
      <c r="AC66" s="3"/>
      <c r="AD66" s="3"/>
      <c r="AE66" s="3"/>
      <c r="AF66" s="3"/>
      <c r="AG66" s="3"/>
      <c r="AH66" s="3"/>
      <c r="AI66" s="3"/>
      <c r="AJ66" s="3"/>
      <c r="AK66" s="3"/>
      <c r="AL66" s="3"/>
      <c r="AM66" s="3"/>
      <c r="AN66" s="3"/>
      <c r="AO66" s="3"/>
      <c r="AP66" s="3"/>
      <c r="AQ66" s="3"/>
      <c r="AR66" s="3"/>
    </row>
    <row r="67" spans="1:44" ht="12" customHeight="1" x14ac:dyDescent="0.35">
      <c r="A67" s="34"/>
      <c r="B67" s="1128"/>
      <c r="C67" s="1128"/>
      <c r="D67" s="1499"/>
      <c r="E67" s="1683"/>
      <c r="F67" s="1683"/>
      <c r="G67" s="1683"/>
      <c r="H67" s="1683"/>
      <c r="I67" s="1683"/>
      <c r="J67" s="1683"/>
      <c r="K67" s="1683"/>
      <c r="L67" s="1684"/>
      <c r="M67" s="1150"/>
      <c r="N67" s="1128"/>
      <c r="O67" s="1128"/>
      <c r="P67" s="1128"/>
      <c r="Q67" s="1128"/>
      <c r="R67" s="1128"/>
      <c r="S67" s="1128"/>
      <c r="T67" s="1128"/>
      <c r="U67" s="1514"/>
      <c r="V67" s="1128"/>
      <c r="W67" s="1128"/>
      <c r="X67" s="1128"/>
      <c r="Y67" s="99"/>
      <c r="Z67" s="3"/>
      <c r="AA67" s="3"/>
      <c r="AB67" s="3"/>
      <c r="AC67" s="3"/>
      <c r="AD67" s="3"/>
      <c r="AE67" s="3"/>
      <c r="AF67" s="3"/>
      <c r="AG67" s="3"/>
      <c r="AH67" s="3"/>
      <c r="AI67" s="3"/>
      <c r="AJ67" s="3"/>
      <c r="AK67" s="3"/>
      <c r="AL67" s="3"/>
      <c r="AM67" s="3"/>
      <c r="AN67" s="3"/>
      <c r="AO67" s="3"/>
      <c r="AP67" s="3"/>
      <c r="AQ67" s="3"/>
      <c r="AR67" s="3"/>
    </row>
    <row r="68" spans="1:44" ht="18.75" customHeight="1" x14ac:dyDescent="0.35">
      <c r="A68" s="34"/>
      <c r="B68" s="1128"/>
      <c r="C68" s="1128"/>
      <c r="D68" s="1499"/>
      <c r="E68" s="942"/>
      <c r="F68" s="942"/>
      <c r="G68" s="942"/>
      <c r="H68" s="942"/>
      <c r="I68" s="942"/>
      <c r="J68" s="942"/>
      <c r="K68" s="942"/>
      <c r="L68" s="820"/>
      <c r="M68" s="1150"/>
      <c r="N68" s="1510"/>
      <c r="O68" s="1510"/>
      <c r="P68" s="1510" t="s">
        <v>1603</v>
      </c>
      <c r="Q68" s="1510"/>
      <c r="R68" s="1510"/>
      <c r="S68" s="1510"/>
      <c r="T68" s="1510" t="s">
        <v>1604</v>
      </c>
      <c r="U68" s="1514"/>
      <c r="V68" s="1128"/>
      <c r="W68" s="1128"/>
      <c r="X68" s="1128"/>
      <c r="Y68" s="99"/>
      <c r="Z68" s="3"/>
      <c r="AA68" s="3"/>
      <c r="AB68" s="3"/>
      <c r="AC68" s="3"/>
      <c r="AD68" s="3"/>
      <c r="AE68" s="3"/>
      <c r="AF68" s="3"/>
      <c r="AG68" s="3"/>
      <c r="AH68" s="3"/>
      <c r="AI68" s="3"/>
      <c r="AJ68" s="3"/>
      <c r="AK68" s="3"/>
      <c r="AL68" s="3"/>
      <c r="AM68" s="3"/>
      <c r="AN68" s="3"/>
      <c r="AO68" s="3"/>
      <c r="AP68" s="3"/>
      <c r="AQ68" s="3"/>
      <c r="AR68" s="3"/>
    </row>
    <row r="69" spans="1:44" ht="21.75" customHeight="1" x14ac:dyDescent="0.25">
      <c r="A69" s="39"/>
      <c r="B69" s="1133"/>
      <c r="C69" s="1500" t="s">
        <v>1605</v>
      </c>
      <c r="D69" s="1504" t="s">
        <v>1606</v>
      </c>
      <c r="E69" s="1133"/>
      <c r="F69" s="1133"/>
      <c r="G69" s="1133"/>
      <c r="H69" s="1133"/>
      <c r="I69" s="1133"/>
      <c r="J69" s="1133"/>
      <c r="K69" s="1357"/>
      <c r="L69" s="1357"/>
      <c r="M69" s="654" t="str">
        <f>IF(AND(P69="",T69=""),"",SUM(P69,T69))</f>
        <v/>
      </c>
      <c r="N69" s="1142"/>
      <c r="O69" s="3"/>
      <c r="P69" s="656"/>
      <c r="Q69" s="1138"/>
      <c r="R69" s="1138"/>
      <c r="S69" s="1138"/>
      <c r="T69" s="656"/>
      <c r="U69" s="1133"/>
      <c r="V69" s="1133"/>
      <c r="W69" s="1133"/>
      <c r="X69" s="1133"/>
      <c r="Y69" s="491"/>
      <c r="Z69" s="58"/>
      <c r="AA69" s="58"/>
      <c r="AB69" s="58"/>
      <c r="AC69" s="58"/>
      <c r="AD69" s="58"/>
      <c r="AE69" s="58"/>
      <c r="AF69" s="58"/>
      <c r="AG69" s="58"/>
      <c r="AH69" s="58"/>
      <c r="AI69" s="58"/>
      <c r="AJ69" s="58"/>
      <c r="AK69" s="58"/>
      <c r="AL69" s="58"/>
      <c r="AM69" s="58"/>
      <c r="AN69" s="58"/>
      <c r="AO69" s="3"/>
      <c r="AP69" s="3"/>
      <c r="AQ69" s="3"/>
      <c r="AR69" s="3"/>
    </row>
    <row r="70" spans="1:44" ht="16.5" customHeight="1" x14ac:dyDescent="0.25">
      <c r="A70" s="39"/>
      <c r="B70" s="39"/>
      <c r="C70" s="39"/>
      <c r="D70" s="1504"/>
      <c r="E70" s="39"/>
      <c r="F70" s="39"/>
      <c r="G70" s="39"/>
      <c r="H70" s="39"/>
      <c r="I70" s="39"/>
      <c r="J70" s="39"/>
      <c r="K70" s="39"/>
      <c r="L70" s="39"/>
      <c r="M70" s="39"/>
      <c r="N70" s="39"/>
      <c r="O70" s="39"/>
      <c r="P70" s="39"/>
      <c r="Q70" s="39"/>
      <c r="R70" s="732"/>
      <c r="S70" s="39"/>
      <c r="T70" s="39"/>
      <c r="U70" s="39"/>
      <c r="V70" s="39"/>
      <c r="W70" s="39"/>
      <c r="X70" s="39"/>
      <c r="Y70" s="491"/>
      <c r="Z70" s="58"/>
      <c r="AA70" s="58"/>
      <c r="AB70" s="58"/>
      <c r="AC70" s="58"/>
      <c r="AD70" s="58"/>
      <c r="AE70" s="58"/>
      <c r="AF70" s="58"/>
      <c r="AG70" s="58"/>
      <c r="AH70" s="58"/>
      <c r="AI70" s="58"/>
      <c r="AJ70" s="58"/>
      <c r="AK70" s="58"/>
      <c r="AL70" s="58"/>
      <c r="AM70" s="58"/>
      <c r="AN70" s="58"/>
      <c r="AO70" s="3"/>
      <c r="AP70" s="3"/>
      <c r="AQ70" s="3"/>
      <c r="AR70" s="3"/>
    </row>
    <row r="71" spans="1:44" ht="21.75" customHeight="1" x14ac:dyDescent="0.25">
      <c r="A71" s="39"/>
      <c r="B71" s="1133"/>
      <c r="C71" s="1500" t="s">
        <v>1607</v>
      </c>
      <c r="D71" s="1504" t="s">
        <v>1608</v>
      </c>
      <c r="E71" s="1133"/>
      <c r="F71" s="1133"/>
      <c r="G71" s="1133"/>
      <c r="H71" s="1133"/>
      <c r="I71" s="1133"/>
      <c r="J71" s="1133"/>
      <c r="K71" s="1357"/>
      <c r="L71" s="1357"/>
      <c r="M71" s="1357"/>
      <c r="N71" s="1142"/>
      <c r="O71" s="3"/>
      <c r="P71" s="3"/>
      <c r="Q71" s="1357"/>
      <c r="S71" s="1142"/>
      <c r="T71" s="1133"/>
      <c r="U71" s="1470"/>
      <c r="V71" s="655"/>
      <c r="W71" s="1133"/>
      <c r="X71" s="1133"/>
      <c r="Y71" s="491"/>
      <c r="Z71" s="58"/>
      <c r="AA71" s="58"/>
      <c r="AB71" s="58"/>
      <c r="AC71" s="58"/>
      <c r="AD71" s="58"/>
      <c r="AE71" s="58"/>
      <c r="AF71" s="58"/>
      <c r="AG71" s="58"/>
      <c r="AH71" s="58"/>
      <c r="AI71" s="58"/>
      <c r="AJ71" s="58"/>
      <c r="AK71" s="58"/>
      <c r="AL71" s="58"/>
      <c r="AM71" s="58"/>
      <c r="AN71" s="58"/>
      <c r="AO71" s="3"/>
      <c r="AP71" s="3"/>
      <c r="AQ71" s="3"/>
      <c r="AR71" s="3"/>
    </row>
    <row r="72" spans="1:44" ht="12.65" customHeight="1" x14ac:dyDescent="0.3">
      <c r="A72" s="39"/>
      <c r="B72" s="39"/>
      <c r="C72" s="39"/>
      <c r="D72" s="1039"/>
      <c r="E72" s="39"/>
      <c r="F72" s="39"/>
      <c r="G72" s="39"/>
      <c r="H72" s="39"/>
      <c r="I72" s="39"/>
      <c r="J72" s="39"/>
      <c r="K72" s="39"/>
      <c r="L72" s="39"/>
      <c r="M72" s="732"/>
      <c r="N72" s="1128"/>
      <c r="O72" s="732"/>
      <c r="P72" s="732"/>
      <c r="Q72" s="39"/>
      <c r="R72" s="39"/>
      <c r="S72" s="39"/>
      <c r="T72" s="39"/>
      <c r="U72" s="39"/>
      <c r="V72" s="1133"/>
      <c r="W72" s="1133"/>
      <c r="X72" s="1133"/>
      <c r="Y72" s="491"/>
      <c r="Z72" s="58"/>
      <c r="AA72" s="58"/>
      <c r="AB72" s="58"/>
      <c r="AC72" s="58"/>
      <c r="AD72" s="58"/>
      <c r="AE72" s="58"/>
      <c r="AF72" s="58"/>
      <c r="AG72" s="58"/>
      <c r="AH72" s="58"/>
      <c r="AI72" s="58"/>
      <c r="AJ72" s="58"/>
      <c r="AK72" s="58"/>
      <c r="AL72" s="58"/>
      <c r="AM72" s="58"/>
      <c r="AN72" s="58"/>
      <c r="AO72" s="3"/>
      <c r="AP72" s="3"/>
      <c r="AQ72" s="3"/>
      <c r="AR72" s="3"/>
    </row>
    <row r="73" spans="1:44" ht="21.75" customHeight="1" x14ac:dyDescent="0.3">
      <c r="A73" s="39"/>
      <c r="B73" s="1133"/>
      <c r="C73" s="1500" t="s">
        <v>1609</v>
      </c>
      <c r="D73" s="1504" t="s">
        <v>1610</v>
      </c>
      <c r="E73" s="1133"/>
      <c r="F73" s="1133"/>
      <c r="G73" s="1133"/>
      <c r="H73" s="1133"/>
      <c r="I73" s="1133"/>
      <c r="J73" s="1133"/>
      <c r="K73" s="1357"/>
      <c r="L73" s="1357"/>
      <c r="N73" s="1129"/>
      <c r="O73" s="2270"/>
      <c r="P73" s="2271"/>
      <c r="R73" s="1221"/>
      <c r="S73" s="1221"/>
      <c r="T73" s="1221"/>
      <c r="U73" s="1221"/>
      <c r="V73" s="1132" t="s">
        <v>1611</v>
      </c>
      <c r="W73" s="656"/>
      <c r="X73" s="1133"/>
      <c r="Y73" s="491"/>
      <c r="Z73" s="58"/>
      <c r="AA73" s="58"/>
      <c r="AB73" s="58"/>
      <c r="AC73" s="58"/>
      <c r="AD73" s="58"/>
      <c r="AE73" s="58"/>
      <c r="AF73" s="58"/>
      <c r="AG73" s="58"/>
      <c r="AH73" s="58"/>
      <c r="AI73" s="58"/>
      <c r="AJ73" s="58"/>
      <c r="AK73" s="58"/>
      <c r="AL73" s="58"/>
      <c r="AM73" s="58"/>
      <c r="AN73" s="58"/>
      <c r="AO73" s="3"/>
      <c r="AP73" s="3"/>
      <c r="AQ73" s="3"/>
      <c r="AR73" s="3"/>
    </row>
    <row r="74" spans="1:44" ht="21.75" customHeight="1" x14ac:dyDescent="0.25">
      <c r="A74" s="39"/>
      <c r="B74" s="39"/>
      <c r="C74" s="39"/>
      <c r="D74" s="39"/>
      <c r="E74" s="39"/>
      <c r="F74" s="39"/>
      <c r="G74" s="39"/>
      <c r="H74" s="39"/>
      <c r="I74" s="39"/>
      <c r="J74" s="39"/>
      <c r="K74" s="39"/>
      <c r="L74" s="39"/>
      <c r="M74" s="39"/>
      <c r="N74" s="39"/>
      <c r="O74" s="39"/>
      <c r="P74" s="39"/>
      <c r="Q74" s="39"/>
      <c r="R74" s="39"/>
      <c r="S74" s="39"/>
      <c r="T74" s="39"/>
      <c r="U74" s="39"/>
      <c r="V74" s="39"/>
      <c r="W74" s="39"/>
      <c r="X74" s="1133"/>
      <c r="Y74" s="491"/>
      <c r="Z74" s="58"/>
      <c r="AA74" s="58"/>
      <c r="AB74" s="58"/>
      <c r="AC74" s="58"/>
      <c r="AD74" s="58"/>
      <c r="AE74" s="58"/>
      <c r="AF74" s="58"/>
      <c r="AG74" s="58"/>
      <c r="AH74" s="58"/>
      <c r="AI74" s="58"/>
      <c r="AJ74" s="58"/>
      <c r="AK74" s="58"/>
      <c r="AL74" s="58"/>
      <c r="AM74" s="58"/>
      <c r="AN74" s="58"/>
      <c r="AO74" s="3"/>
      <c r="AP74" s="3"/>
      <c r="AQ74" s="3"/>
      <c r="AR74" s="3"/>
    </row>
    <row r="75" spans="1:44" ht="21.75" customHeight="1" x14ac:dyDescent="0.25">
      <c r="A75" s="39"/>
      <c r="B75" s="39"/>
      <c r="C75" s="39"/>
      <c r="D75" s="39"/>
      <c r="E75" s="39"/>
      <c r="F75" s="39"/>
      <c r="G75" s="39"/>
      <c r="H75" s="39"/>
      <c r="I75" s="39"/>
      <c r="J75" s="39"/>
      <c r="K75" s="39"/>
      <c r="L75" s="39"/>
      <c r="M75" s="39"/>
      <c r="N75" s="39"/>
      <c r="O75" s="39"/>
      <c r="P75" s="39"/>
      <c r="Q75" s="39"/>
      <c r="R75" s="39"/>
      <c r="S75" s="39"/>
      <c r="T75" s="39"/>
      <c r="U75" s="39"/>
      <c r="V75" s="39"/>
      <c r="W75" s="39"/>
      <c r="X75" s="1133"/>
      <c r="Y75" s="491"/>
      <c r="Z75" s="58"/>
      <c r="AA75" s="58"/>
      <c r="AB75" s="58"/>
      <c r="AC75" s="58"/>
      <c r="AD75" s="58"/>
      <c r="AE75" s="58"/>
      <c r="AF75" s="58"/>
      <c r="AG75" s="58"/>
      <c r="AH75" s="58"/>
      <c r="AI75" s="58"/>
      <c r="AJ75" s="58"/>
      <c r="AK75" s="58"/>
      <c r="AL75" s="58"/>
      <c r="AM75" s="58"/>
      <c r="AN75" s="58"/>
      <c r="AO75" s="3"/>
      <c r="AP75" s="3"/>
      <c r="AQ75" s="3"/>
      <c r="AR75" s="3"/>
    </row>
    <row r="76" spans="1:44" ht="21.75" customHeight="1" x14ac:dyDescent="0.25">
      <c r="A76" s="39"/>
      <c r="B76" s="39"/>
      <c r="C76" s="39"/>
      <c r="D76" s="39"/>
      <c r="E76" s="39"/>
      <c r="F76" s="39"/>
      <c r="G76" s="39"/>
      <c r="H76" s="39"/>
      <c r="I76" s="39"/>
      <c r="J76" s="39"/>
      <c r="K76" s="39"/>
      <c r="L76" s="39"/>
      <c r="M76" s="39"/>
      <c r="N76" s="39"/>
      <c r="O76" s="39"/>
      <c r="P76" s="39"/>
      <c r="Q76" s="39"/>
      <c r="R76" s="39"/>
      <c r="S76" s="39"/>
      <c r="T76" s="39"/>
      <c r="U76" s="39"/>
      <c r="V76" s="2157" t="str">
        <f>CONCATENATE("Page ",LEFT('Table des matières'!$K$43,2))</f>
        <v>Page 44</v>
      </c>
      <c r="W76" s="2158"/>
      <c r="X76" s="735" t="str">
        <f>IF(PageDerniere="","",CONCATENATE("sur ",PageDerniere))</f>
        <v>sur 46</v>
      </c>
      <c r="Y76" s="491"/>
      <c r="Z76" s="58"/>
      <c r="AA76" s="58"/>
      <c r="AB76" s="58"/>
      <c r="AC76" s="58"/>
      <c r="AD76" s="58"/>
      <c r="AE76" s="58"/>
      <c r="AF76" s="58"/>
      <c r="AG76" s="58"/>
      <c r="AH76" s="58"/>
      <c r="AI76" s="58"/>
      <c r="AJ76" s="58"/>
      <c r="AK76" s="58"/>
      <c r="AL76" s="58"/>
      <c r="AM76" s="58"/>
      <c r="AN76" s="58"/>
      <c r="AO76" s="3"/>
      <c r="AP76" s="3"/>
      <c r="AQ76" s="3"/>
      <c r="AR76" s="3"/>
    </row>
    <row r="77" spans="1:44" ht="13.5" customHeight="1" x14ac:dyDescent="0.35">
      <c r="A77" s="34"/>
      <c r="B77" s="1128"/>
      <c r="C77" s="1128"/>
      <c r="D77" s="1499"/>
      <c r="E77" s="1128"/>
      <c r="F77" s="1128"/>
      <c r="G77" s="1128"/>
      <c r="H77" s="1128"/>
      <c r="I77" s="1128"/>
      <c r="J77" s="1128"/>
      <c r="K77" s="1128"/>
      <c r="L77" s="1128"/>
      <c r="M77" s="1150"/>
      <c r="N77" s="1128"/>
      <c r="O77" s="961"/>
      <c r="P77" s="1150"/>
      <c r="Q77" s="1128"/>
      <c r="R77" s="1150"/>
      <c r="S77" s="1128"/>
      <c r="T77" s="1128"/>
      <c r="U77" s="1514"/>
      <c r="V77" s="1128"/>
      <c r="W77" s="1128"/>
      <c r="X77" s="1128"/>
      <c r="Y77" s="99"/>
      <c r="Z77" s="3"/>
      <c r="AA77" s="3"/>
      <c r="AB77" s="3"/>
      <c r="AC77" s="3"/>
      <c r="AD77" s="3"/>
      <c r="AE77" s="3"/>
      <c r="AF77" s="3"/>
      <c r="AG77" s="3"/>
      <c r="AH77" s="3"/>
      <c r="AI77" s="3"/>
      <c r="AJ77" s="3"/>
      <c r="AK77" s="3"/>
      <c r="AL77" s="3"/>
      <c r="AM77" s="3"/>
      <c r="AN77" s="3"/>
      <c r="AO77" s="3"/>
      <c r="AP77" s="3"/>
      <c r="AQ77" s="3"/>
      <c r="AR77" s="3"/>
    </row>
    <row r="78" spans="1:44" ht="19.5" customHeight="1" x14ac:dyDescent="0.35">
      <c r="A78" s="335"/>
      <c r="B78" s="294" t="s">
        <v>1612</v>
      </c>
      <c r="C78" s="294" t="s">
        <v>1613</v>
      </c>
      <c r="D78" s="1499"/>
      <c r="E78" s="1128"/>
      <c r="F78" s="1128"/>
      <c r="G78" s="1128"/>
      <c r="H78" s="1128"/>
      <c r="I78" s="1128"/>
      <c r="J78" s="1128"/>
      <c r="K78" s="1128"/>
      <c r="L78" s="1128"/>
      <c r="M78" s="1128"/>
      <c r="N78" s="1128"/>
      <c r="O78" s="1128"/>
      <c r="P78" s="1128"/>
      <c r="Q78" s="1128"/>
      <c r="R78" s="1128"/>
      <c r="S78" s="1128"/>
      <c r="T78" s="1128"/>
      <c r="U78" s="1128"/>
      <c r="V78" s="1128"/>
      <c r="W78" s="1128"/>
      <c r="X78" s="1128"/>
      <c r="Y78" s="99"/>
      <c r="Z78" s="3"/>
      <c r="AA78" s="3"/>
      <c r="AB78" s="3"/>
      <c r="AC78" s="3"/>
      <c r="AD78" s="3"/>
      <c r="AE78" s="3"/>
      <c r="AF78" s="3"/>
      <c r="AG78" s="3"/>
      <c r="AH78" s="3"/>
      <c r="AI78" s="3"/>
      <c r="AJ78" s="3"/>
      <c r="AK78" s="3"/>
      <c r="AL78" s="3"/>
      <c r="AM78" s="3"/>
      <c r="AN78" s="3"/>
      <c r="AO78" s="3"/>
      <c r="AP78" s="3"/>
      <c r="AQ78" s="3"/>
      <c r="AR78" s="3"/>
    </row>
    <row r="79" spans="1:44" ht="13.5" customHeight="1" x14ac:dyDescent="0.35">
      <c r="A79" s="34"/>
      <c r="B79" s="1128"/>
      <c r="C79" s="1165"/>
      <c r="D79" s="1499"/>
      <c r="E79" s="1128"/>
      <c r="F79" s="1128"/>
      <c r="G79" s="1128"/>
      <c r="H79" s="1128"/>
      <c r="I79" s="1128"/>
      <c r="J79" s="1128"/>
      <c r="K79" s="1128"/>
      <c r="L79" s="1128"/>
      <c r="M79" s="1156"/>
      <c r="N79" s="1156"/>
      <c r="O79" s="1156"/>
      <c r="P79" s="1156"/>
      <c r="Q79" s="1156"/>
      <c r="R79" s="1156"/>
      <c r="S79" s="1156"/>
      <c r="T79" s="1156"/>
      <c r="U79" s="1156"/>
      <c r="V79" s="1156"/>
      <c r="W79" s="1156"/>
      <c r="X79" s="1156"/>
      <c r="Y79" s="99"/>
      <c r="Z79" s="3"/>
      <c r="AA79" s="3"/>
      <c r="AB79" s="3"/>
      <c r="AC79" s="3"/>
      <c r="AD79" s="3"/>
      <c r="AE79" s="3"/>
      <c r="AF79" s="3"/>
      <c r="AG79" s="3"/>
      <c r="AH79" s="3"/>
      <c r="AI79" s="3"/>
      <c r="AJ79" s="3"/>
      <c r="AK79" s="3"/>
      <c r="AL79" s="3"/>
      <c r="AM79" s="3"/>
      <c r="AN79" s="3"/>
      <c r="AO79" s="3"/>
      <c r="AP79" s="3"/>
      <c r="AQ79" s="3"/>
      <c r="AR79" s="3"/>
    </row>
    <row r="80" spans="1:44" ht="21.75" customHeight="1" x14ac:dyDescent="0.25">
      <c r="A80" s="39"/>
      <c r="B80" s="1133"/>
      <c r="C80" s="1500" t="s">
        <v>1614</v>
      </c>
      <c r="D80" s="1504" t="s">
        <v>1615</v>
      </c>
      <c r="E80" s="1133"/>
      <c r="F80" s="1133"/>
      <c r="G80" s="1133"/>
      <c r="H80" s="1133"/>
      <c r="I80" s="1133"/>
      <c r="J80" s="1133"/>
      <c r="K80" s="1357"/>
      <c r="L80" s="1357"/>
      <c r="M80" s="2163"/>
      <c r="N80" s="2113"/>
      <c r="O80" s="2114"/>
      <c r="P80" s="2263"/>
      <c r="Q80" s="2264"/>
      <c r="R80" s="2264"/>
      <c r="S80" s="2264"/>
      <c r="T80" s="2264"/>
      <c r="U80" s="2264"/>
      <c r="V80" s="2264"/>
      <c r="W80" s="2264"/>
      <c r="X80" s="2265"/>
      <c r="Y80" s="739"/>
      <c r="Z80" s="58"/>
      <c r="AA80" s="58"/>
      <c r="AB80" s="58"/>
      <c r="AC80" s="58"/>
      <c r="AD80" s="58"/>
      <c r="AE80" s="58"/>
      <c r="AF80" s="58"/>
      <c r="AG80" s="58"/>
      <c r="AH80" s="58"/>
      <c r="AI80" s="58"/>
      <c r="AJ80" s="58"/>
      <c r="AK80" s="58"/>
      <c r="AL80" s="58"/>
      <c r="AM80" s="58"/>
      <c r="AN80" s="58"/>
      <c r="AO80" s="3"/>
      <c r="AP80" s="3"/>
      <c r="AQ80" s="3"/>
      <c r="AR80" s="3"/>
    </row>
    <row r="81" spans="1:44" ht="12" customHeight="1" x14ac:dyDescent="0.35">
      <c r="A81" s="34"/>
      <c r="B81" s="1128"/>
      <c r="C81" s="1165"/>
      <c r="D81" s="1499"/>
      <c r="E81" s="1128"/>
      <c r="F81" s="1128"/>
      <c r="G81" s="1128"/>
      <c r="H81" s="1128"/>
      <c r="I81" s="1128"/>
      <c r="J81" s="1128"/>
      <c r="K81" s="1128"/>
      <c r="L81" s="1128"/>
      <c r="M81" s="1150"/>
      <c r="N81" s="1150"/>
      <c r="O81" s="1151"/>
      <c r="P81" s="2266"/>
      <c r="Q81" s="2266"/>
      <c r="R81" s="2266"/>
      <c r="S81" s="2266"/>
      <c r="T81" s="2266"/>
      <c r="U81" s="2266"/>
      <c r="V81" s="2266"/>
      <c r="W81" s="2266"/>
      <c r="X81" s="2267"/>
      <c r="Y81" s="742"/>
      <c r="Z81" s="3"/>
      <c r="AA81" s="3"/>
      <c r="AB81" s="3"/>
      <c r="AC81" s="3"/>
      <c r="AD81" s="3"/>
      <c r="AE81" s="3"/>
      <c r="AF81" s="3"/>
      <c r="AG81" s="3"/>
      <c r="AH81" s="3"/>
      <c r="AI81" s="3"/>
      <c r="AJ81" s="3"/>
      <c r="AK81" s="3"/>
      <c r="AL81" s="3"/>
      <c r="AM81" s="3"/>
      <c r="AN81" s="3"/>
      <c r="AO81" s="3"/>
      <c r="AP81" s="3"/>
      <c r="AQ81" s="3"/>
      <c r="AR81" s="3"/>
    </row>
    <row r="82" spans="1:44" ht="5.25" customHeight="1" x14ac:dyDescent="0.35">
      <c r="A82" s="34"/>
      <c r="B82" s="1128"/>
      <c r="C82" s="1165"/>
      <c r="D82" s="1499"/>
      <c r="E82" s="1128"/>
      <c r="F82" s="1128"/>
      <c r="G82" s="1128"/>
      <c r="H82" s="1128"/>
      <c r="I82" s="1128"/>
      <c r="J82" s="1128"/>
      <c r="K82" s="1128"/>
      <c r="L82" s="1128"/>
      <c r="M82" s="1128"/>
      <c r="N82" s="1128"/>
      <c r="O82" s="1128"/>
      <c r="P82" s="1150"/>
      <c r="Q82" s="1150"/>
      <c r="R82" s="1482"/>
      <c r="S82" s="1482"/>
      <c r="T82" s="1482"/>
      <c r="U82" s="1150"/>
      <c r="V82" s="1150"/>
      <c r="W82" s="1150"/>
      <c r="X82" s="1150"/>
      <c r="Y82" s="99"/>
      <c r="Z82" s="3"/>
      <c r="AA82" s="3"/>
      <c r="AB82" s="3"/>
      <c r="AC82" s="3"/>
      <c r="AD82" s="3"/>
      <c r="AE82" s="3"/>
      <c r="AF82" s="3"/>
      <c r="AG82" s="3"/>
      <c r="AH82" s="3"/>
      <c r="AI82" s="3"/>
      <c r="AJ82" s="3"/>
      <c r="AK82" s="3"/>
      <c r="AL82" s="3"/>
      <c r="AM82" s="3"/>
      <c r="AN82" s="3"/>
      <c r="AO82" s="3"/>
      <c r="AP82" s="3"/>
      <c r="AQ82" s="3"/>
      <c r="AR82" s="3"/>
    </row>
    <row r="83" spans="1:44" ht="21.75" customHeight="1" x14ac:dyDescent="0.25">
      <c r="A83" s="39"/>
      <c r="B83" s="1133"/>
      <c r="C83" s="1500" t="s">
        <v>1616</v>
      </c>
      <c r="D83" s="2186" t="s">
        <v>1617</v>
      </c>
      <c r="E83" s="2048"/>
      <c r="F83" s="2048"/>
      <c r="G83" s="2048"/>
      <c r="H83" s="2048"/>
      <c r="I83" s="2048"/>
      <c r="J83" s="2048"/>
      <c r="K83" s="2048"/>
      <c r="L83" s="2048"/>
      <c r="M83" s="2048"/>
      <c r="N83" s="2048"/>
      <c r="O83" s="2048"/>
      <c r="P83" s="2048"/>
      <c r="Q83" s="2048"/>
      <c r="R83" s="2163"/>
      <c r="S83" s="2197"/>
      <c r="T83" s="2198"/>
      <c r="U83" s="2269"/>
      <c r="V83" s="1634"/>
      <c r="W83" s="1634"/>
      <c r="X83" s="1635"/>
      <c r="Y83" s="491"/>
      <c r="Z83" s="58"/>
      <c r="AA83" s="58"/>
      <c r="AB83" s="58"/>
      <c r="AC83" s="58"/>
      <c r="AD83" s="58"/>
      <c r="AE83" s="58"/>
      <c r="AF83" s="58"/>
      <c r="AG83" s="58"/>
      <c r="AH83" s="58"/>
      <c r="AI83" s="58"/>
      <c r="AJ83" s="58"/>
      <c r="AK83" s="58"/>
      <c r="AL83" s="58"/>
      <c r="AM83" s="58"/>
      <c r="AN83" s="58"/>
      <c r="AO83" s="3"/>
      <c r="AP83" s="3"/>
      <c r="AQ83" s="3"/>
      <c r="AR83" s="3"/>
    </row>
    <row r="84" spans="1:44" ht="13" customHeight="1" x14ac:dyDescent="0.25">
      <c r="A84" s="39"/>
      <c r="B84" s="39"/>
      <c r="C84" s="39"/>
      <c r="D84" s="2268"/>
      <c r="E84" s="2268"/>
      <c r="F84" s="2268"/>
      <c r="G84" s="2268"/>
      <c r="H84" s="2268"/>
      <c r="I84" s="2268"/>
      <c r="J84" s="2268"/>
      <c r="K84" s="2268"/>
      <c r="L84" s="2268"/>
      <c r="M84" s="2268"/>
      <c r="N84" s="2268"/>
      <c r="O84" s="2268"/>
      <c r="P84" s="2268"/>
      <c r="Q84" s="2268"/>
      <c r="R84" s="491"/>
      <c r="S84" s="491"/>
      <c r="T84" s="491"/>
      <c r="U84" s="491"/>
      <c r="V84" s="491"/>
      <c r="W84" s="491"/>
      <c r="X84" s="491"/>
      <c r="Y84" s="491"/>
      <c r="Z84" s="58"/>
      <c r="AA84" s="58"/>
      <c r="AB84" s="58"/>
      <c r="AC84" s="58"/>
      <c r="AD84" s="58"/>
      <c r="AE84" s="58"/>
      <c r="AF84" s="58"/>
      <c r="AG84" s="58"/>
      <c r="AH84" s="58"/>
      <c r="AI84" s="58"/>
      <c r="AJ84" s="58"/>
      <c r="AK84" s="58"/>
      <c r="AL84" s="58"/>
      <c r="AM84" s="58"/>
      <c r="AN84" s="58"/>
      <c r="AO84" s="3"/>
      <c r="AP84" s="3"/>
      <c r="AQ84" s="3"/>
      <c r="AR84" s="3"/>
    </row>
    <row r="85" spans="1:44" ht="114" customHeight="1" x14ac:dyDescent="0.35">
      <c r="A85" s="34"/>
      <c r="B85" s="1128"/>
      <c r="C85" s="1515"/>
      <c r="D85" s="2272" t="s">
        <v>1618</v>
      </c>
      <c r="E85" s="2273"/>
      <c r="F85" s="2273"/>
      <c r="G85" s="2273"/>
      <c r="H85" s="2273"/>
      <c r="I85" s="2273"/>
      <c r="J85" s="2273"/>
      <c r="K85" s="1121"/>
      <c r="L85" s="2260"/>
      <c r="M85" s="2260"/>
      <c r="N85" s="2260"/>
      <c r="O85" s="2260"/>
      <c r="P85" s="2260"/>
      <c r="Q85" s="2260"/>
      <c r="R85" s="2260"/>
      <c r="S85" s="2260"/>
      <c r="T85" s="2260"/>
      <c r="U85" s="2260"/>
      <c r="V85" s="2260"/>
      <c r="W85" s="2260"/>
      <c r="X85" s="2261"/>
      <c r="Y85" s="99"/>
      <c r="Z85" s="3"/>
      <c r="AA85" s="3"/>
      <c r="AB85" s="3"/>
      <c r="AC85" s="3"/>
      <c r="AD85" s="3"/>
      <c r="AE85" s="3"/>
      <c r="AF85" s="3"/>
      <c r="AG85" s="3"/>
      <c r="AH85" s="3"/>
      <c r="AI85" s="3"/>
      <c r="AJ85" s="3"/>
      <c r="AK85" s="3"/>
      <c r="AL85" s="3"/>
      <c r="AM85" s="3"/>
      <c r="AN85" s="3"/>
      <c r="AO85" s="3"/>
      <c r="AP85" s="3"/>
      <c r="AQ85" s="3"/>
      <c r="AR85" s="3"/>
    </row>
    <row r="86" spans="1:44" ht="15" customHeight="1" x14ac:dyDescent="0.35">
      <c r="A86" s="34"/>
      <c r="B86" s="1128"/>
      <c r="C86" s="557"/>
      <c r="D86" s="1516"/>
      <c r="E86" s="1150"/>
      <c r="F86" s="1150"/>
      <c r="G86" s="1150"/>
      <c r="H86" s="1150"/>
      <c r="I86" s="1150"/>
      <c r="J86" s="1150"/>
      <c r="K86" s="1150"/>
      <c r="L86" s="1150"/>
      <c r="M86" s="1150"/>
      <c r="N86" s="1150"/>
      <c r="O86" s="1150"/>
      <c r="P86" s="1128"/>
      <c r="Q86" s="1128"/>
      <c r="R86" s="1156"/>
      <c r="S86" s="1156"/>
      <c r="T86" s="1156"/>
      <c r="U86" s="1156"/>
      <c r="V86" s="1128"/>
      <c r="W86" s="1128"/>
      <c r="X86" s="1128"/>
      <c r="Y86" s="99"/>
      <c r="Z86" s="3"/>
      <c r="AA86" s="3"/>
      <c r="AB86" s="3"/>
      <c r="AC86" s="3"/>
      <c r="AD86" s="3"/>
      <c r="AE86" s="3"/>
      <c r="AF86" s="3"/>
      <c r="AG86" s="3"/>
      <c r="AH86" s="3"/>
      <c r="AI86" s="3"/>
      <c r="AJ86" s="3"/>
      <c r="AK86" s="3"/>
      <c r="AL86" s="3"/>
      <c r="AM86" s="3"/>
      <c r="AN86" s="3"/>
      <c r="AO86" s="3"/>
      <c r="AP86" s="3"/>
      <c r="AQ86" s="3"/>
      <c r="AR86" s="3"/>
    </row>
    <row r="87" spans="1:44" ht="21" customHeight="1" x14ac:dyDescent="0.25">
      <c r="A87" s="554"/>
      <c r="B87" s="1221"/>
      <c r="C87" s="1500" t="s">
        <v>1619</v>
      </c>
      <c r="D87" s="1504" t="s">
        <v>1620</v>
      </c>
      <c r="E87" s="1221"/>
      <c r="F87" s="1221"/>
      <c r="G87" s="1221"/>
      <c r="H87" s="1221"/>
      <c r="I87" s="1221"/>
      <c r="J87" s="1221"/>
      <c r="K87" s="1221"/>
      <c r="L87" s="1221"/>
      <c r="M87" s="1221"/>
      <c r="N87" s="1221"/>
      <c r="O87" s="1221"/>
      <c r="P87" s="1221"/>
      <c r="Q87" s="1517"/>
      <c r="R87" s="2163"/>
      <c r="S87" s="2113"/>
      <c r="T87" s="2113"/>
      <c r="U87" s="2114"/>
      <c r="V87" s="2257"/>
      <c r="W87" s="2258"/>
      <c r="X87" s="1221"/>
      <c r="Y87" s="558"/>
      <c r="Z87" s="559"/>
      <c r="AA87" s="559"/>
      <c r="AB87" s="559"/>
      <c r="AC87" s="559"/>
      <c r="AD87" s="559"/>
      <c r="AE87" s="559"/>
      <c r="AF87" s="559"/>
      <c r="AG87" s="559"/>
      <c r="AH87" s="559"/>
      <c r="AI87" s="559"/>
      <c r="AJ87" s="559"/>
      <c r="AK87" s="559"/>
      <c r="AL87" s="559"/>
      <c r="AM87" s="559"/>
      <c r="AN87" s="559"/>
      <c r="AO87" s="3"/>
      <c r="AP87" s="3"/>
      <c r="AQ87" s="3"/>
      <c r="AR87" s="3"/>
    </row>
    <row r="88" spans="1:44" ht="10.5" customHeight="1" x14ac:dyDescent="0.25">
      <c r="A88" s="554"/>
      <c r="B88" s="554"/>
      <c r="C88" s="554"/>
      <c r="D88" s="1039"/>
      <c r="E88" s="554"/>
      <c r="F88" s="554"/>
      <c r="G88" s="554"/>
      <c r="H88" s="554"/>
      <c r="I88" s="554"/>
      <c r="J88" s="554"/>
      <c r="K88" s="554"/>
      <c r="L88" s="554"/>
      <c r="M88" s="554"/>
      <c r="N88" s="554"/>
      <c r="O88" s="554"/>
      <c r="P88" s="554"/>
      <c r="Q88" s="554"/>
      <c r="R88" s="943"/>
      <c r="S88" s="943"/>
      <c r="T88" s="943"/>
      <c r="U88" s="943"/>
      <c r="V88" s="554"/>
      <c r="W88" s="554"/>
      <c r="X88" s="554"/>
      <c r="Y88" s="558"/>
      <c r="Z88" s="559"/>
      <c r="AA88" s="559"/>
      <c r="AB88" s="559"/>
      <c r="AC88" s="559"/>
      <c r="AD88" s="559"/>
      <c r="AE88" s="559"/>
      <c r="AF88" s="559"/>
      <c r="AG88" s="559"/>
      <c r="AH88" s="559"/>
      <c r="AI88" s="559"/>
      <c r="AJ88" s="559"/>
      <c r="AK88" s="559"/>
      <c r="AL88" s="559"/>
      <c r="AM88" s="559"/>
      <c r="AN88" s="559"/>
      <c r="AO88" s="3"/>
      <c r="AP88" s="3"/>
      <c r="AQ88" s="3"/>
      <c r="AR88" s="3"/>
    </row>
    <row r="89" spans="1:44" ht="21" customHeight="1" x14ac:dyDescent="0.25">
      <c r="A89" s="554"/>
      <c r="B89" s="1221"/>
      <c r="C89" s="1221"/>
      <c r="D89" s="1504" t="s">
        <v>1621</v>
      </c>
      <c r="E89" s="1221"/>
      <c r="F89" s="1221"/>
      <c r="G89" s="1221"/>
      <c r="H89" s="1221"/>
      <c r="I89" s="1221"/>
      <c r="J89" s="1221"/>
      <c r="K89" s="1221"/>
      <c r="L89" s="1221"/>
      <c r="M89" s="1221"/>
      <c r="N89" s="1221"/>
      <c r="O89" s="1221"/>
      <c r="P89" s="1221"/>
      <c r="Q89" s="1517"/>
      <c r="R89" s="2163"/>
      <c r="S89" s="2113"/>
      <c r="T89" s="2113"/>
      <c r="U89" s="2114"/>
      <c r="V89" s="2257"/>
      <c r="W89" s="2258"/>
      <c r="X89" s="1221"/>
      <c r="Y89" s="558"/>
      <c r="Z89" s="559"/>
      <c r="AA89" s="559"/>
      <c r="AB89" s="559"/>
      <c r="AC89" s="559"/>
      <c r="AD89" s="559"/>
      <c r="AE89" s="559"/>
      <c r="AF89" s="559"/>
      <c r="AG89" s="559"/>
      <c r="AH89" s="559"/>
      <c r="AI89" s="559"/>
      <c r="AJ89" s="559"/>
      <c r="AK89" s="559"/>
      <c r="AL89" s="559"/>
      <c r="AM89" s="559"/>
      <c r="AN89" s="559"/>
      <c r="AO89" s="3"/>
      <c r="AP89" s="3"/>
      <c r="AQ89" s="3"/>
      <c r="AR89" s="3"/>
    </row>
    <row r="90" spans="1:44" ht="10.5" customHeight="1" x14ac:dyDescent="0.25">
      <c r="A90" s="554"/>
      <c r="B90" s="554"/>
      <c r="C90" s="554"/>
      <c r="D90" s="1039"/>
      <c r="E90" s="554"/>
      <c r="F90" s="554"/>
      <c r="G90" s="554"/>
      <c r="H90" s="554"/>
      <c r="I90" s="554"/>
      <c r="J90" s="554"/>
      <c r="K90" s="554"/>
      <c r="L90" s="554"/>
      <c r="M90" s="554"/>
      <c r="N90" s="554"/>
      <c r="O90" s="554"/>
      <c r="P90" s="554"/>
      <c r="Q90" s="554"/>
      <c r="R90" s="943"/>
      <c r="S90" s="943"/>
      <c r="T90" s="943"/>
      <c r="U90" s="943"/>
      <c r="V90" s="975"/>
      <c r="W90" s="975"/>
      <c r="X90" s="554"/>
      <c r="Y90" s="558"/>
      <c r="Z90" s="559"/>
      <c r="AA90" s="559"/>
      <c r="AB90" s="559"/>
      <c r="AC90" s="559"/>
      <c r="AD90" s="559"/>
      <c r="AE90" s="559"/>
      <c r="AF90" s="559"/>
      <c r="AG90" s="559"/>
      <c r="AH90" s="559"/>
      <c r="AI90" s="559"/>
      <c r="AJ90" s="559"/>
      <c r="AK90" s="559"/>
      <c r="AL90" s="559"/>
      <c r="AM90" s="559"/>
      <c r="AN90" s="559"/>
      <c r="AO90" s="3"/>
      <c r="AP90" s="3"/>
      <c r="AQ90" s="3"/>
      <c r="AR90" s="3"/>
    </row>
    <row r="91" spans="1:44" ht="21" customHeight="1" x14ac:dyDescent="0.25">
      <c r="A91" s="554"/>
      <c r="B91" s="1221"/>
      <c r="C91" s="1221"/>
      <c r="D91" s="1504" t="s">
        <v>1622</v>
      </c>
      <c r="E91" s="1221"/>
      <c r="F91" s="1221"/>
      <c r="G91" s="1221"/>
      <c r="H91" s="1221"/>
      <c r="I91" s="1221"/>
      <c r="J91" s="1221"/>
      <c r="K91" s="1221"/>
      <c r="L91" s="1221"/>
      <c r="M91" s="1221"/>
      <c r="N91" s="1221"/>
      <c r="O91" s="1221"/>
      <c r="P91" s="1221"/>
      <c r="Q91" s="1517"/>
      <c r="R91" s="2163"/>
      <c r="S91" s="2113"/>
      <c r="T91" s="2113"/>
      <c r="U91" s="2114"/>
      <c r="V91" s="2257"/>
      <c r="W91" s="2258"/>
      <c r="X91" s="1221"/>
      <c r="Y91" s="558"/>
      <c r="Z91" s="559"/>
      <c r="AA91" s="559"/>
      <c r="AB91" s="559"/>
      <c r="AC91" s="559"/>
      <c r="AD91" s="559"/>
      <c r="AE91" s="559"/>
      <c r="AF91" s="559"/>
      <c r="AG91" s="559"/>
      <c r="AH91" s="559"/>
      <c r="AI91" s="559"/>
      <c r="AJ91" s="559"/>
      <c r="AK91" s="559"/>
      <c r="AL91" s="559"/>
      <c r="AM91" s="559"/>
      <c r="AN91" s="559"/>
      <c r="AO91" s="3"/>
      <c r="AP91" s="3"/>
      <c r="AQ91" s="3"/>
      <c r="AR91" s="3"/>
    </row>
    <row r="92" spans="1:44" ht="10.5" customHeight="1" x14ac:dyDescent="0.25">
      <c r="A92" s="554"/>
      <c r="B92" s="554"/>
      <c r="C92" s="554"/>
      <c r="D92" s="1039"/>
      <c r="E92" s="554"/>
      <c r="F92" s="554"/>
      <c r="G92" s="554"/>
      <c r="H92" s="554"/>
      <c r="I92" s="554"/>
      <c r="J92" s="554"/>
      <c r="K92" s="554"/>
      <c r="L92" s="554"/>
      <c r="M92" s="554"/>
      <c r="N92" s="554"/>
      <c r="O92" s="554"/>
      <c r="P92" s="554"/>
      <c r="Q92" s="554"/>
      <c r="R92" s="943"/>
      <c r="S92" s="943"/>
      <c r="T92" s="943"/>
      <c r="U92" s="943"/>
      <c r="V92" s="975"/>
      <c r="W92" s="975"/>
      <c r="X92" s="554"/>
      <c r="Y92" s="558"/>
      <c r="Z92" s="559"/>
      <c r="AA92" s="559"/>
      <c r="AB92" s="559"/>
      <c r="AC92" s="559"/>
      <c r="AD92" s="559"/>
      <c r="AE92" s="559"/>
      <c r="AF92" s="559"/>
      <c r="AG92" s="559"/>
      <c r="AH92" s="559"/>
      <c r="AI92" s="559"/>
      <c r="AJ92" s="559"/>
      <c r="AK92" s="559"/>
      <c r="AL92" s="559"/>
      <c r="AM92" s="559"/>
      <c r="AN92" s="559"/>
      <c r="AO92" s="3"/>
      <c r="AP92" s="3"/>
      <c r="AQ92" s="3"/>
      <c r="AR92" s="3"/>
    </row>
    <row r="93" spans="1:44" ht="21" customHeight="1" x14ac:dyDescent="0.25">
      <c r="A93" s="554"/>
      <c r="B93" s="1221"/>
      <c r="C93" s="1221"/>
      <c r="D93" s="1504" t="s">
        <v>1623</v>
      </c>
      <c r="E93" s="1221"/>
      <c r="F93" s="1221"/>
      <c r="G93" s="1221"/>
      <c r="H93" s="1221"/>
      <c r="I93" s="1221"/>
      <c r="J93" s="1221"/>
      <c r="K93" s="1221"/>
      <c r="L93" s="1221"/>
      <c r="M93" s="1221"/>
      <c r="N93" s="1221"/>
      <c r="O93" s="1221"/>
      <c r="P93" s="1221"/>
      <c r="Q93" s="1517"/>
      <c r="R93" s="2163"/>
      <c r="S93" s="2113"/>
      <c r="T93" s="2113"/>
      <c r="U93" s="2114"/>
      <c r="V93" s="2257"/>
      <c r="W93" s="2258"/>
      <c r="X93" s="1221"/>
      <c r="Y93" s="558"/>
      <c r="Z93" s="559"/>
      <c r="AA93" s="559"/>
      <c r="AB93" s="559"/>
      <c r="AC93" s="559"/>
      <c r="AD93" s="559"/>
      <c r="AE93" s="559"/>
      <c r="AF93" s="559"/>
      <c r="AG93" s="559"/>
      <c r="AH93" s="559"/>
      <c r="AI93" s="559"/>
      <c r="AJ93" s="559"/>
      <c r="AK93" s="559"/>
      <c r="AL93" s="559"/>
      <c r="AM93" s="559"/>
      <c r="AN93" s="559"/>
      <c r="AO93" s="3"/>
      <c r="AP93" s="3"/>
      <c r="AQ93" s="3"/>
      <c r="AR93" s="3"/>
    </row>
    <row r="94" spans="1:44" ht="10.5" customHeight="1" x14ac:dyDescent="0.25">
      <c r="A94" s="554"/>
      <c r="B94" s="554"/>
      <c r="C94" s="554"/>
      <c r="D94" s="1039"/>
      <c r="E94" s="554"/>
      <c r="F94" s="554"/>
      <c r="G94" s="554"/>
      <c r="H94" s="554"/>
      <c r="I94" s="554"/>
      <c r="J94" s="554"/>
      <c r="K94" s="554"/>
      <c r="L94" s="554"/>
      <c r="M94" s="554"/>
      <c r="N94" s="554"/>
      <c r="O94" s="554"/>
      <c r="P94" s="554"/>
      <c r="Q94" s="554"/>
      <c r="R94" s="943"/>
      <c r="S94" s="943"/>
      <c r="T94" s="943"/>
      <c r="U94" s="943"/>
      <c r="V94" s="975"/>
      <c r="W94" s="975"/>
      <c r="X94" s="554"/>
      <c r="Y94" s="558"/>
      <c r="Z94" s="559"/>
      <c r="AA94" s="559"/>
      <c r="AB94" s="559"/>
      <c r="AC94" s="559"/>
      <c r="AD94" s="559"/>
      <c r="AE94" s="559"/>
      <c r="AF94" s="559"/>
      <c r="AG94" s="559"/>
      <c r="AH94" s="559"/>
      <c r="AI94" s="559"/>
      <c r="AJ94" s="559"/>
      <c r="AK94" s="559"/>
      <c r="AL94" s="559"/>
      <c r="AM94" s="559"/>
      <c r="AN94" s="559"/>
      <c r="AO94" s="3"/>
      <c r="AP94" s="3"/>
      <c r="AQ94" s="3"/>
      <c r="AR94" s="3"/>
    </row>
    <row r="95" spans="1:44" ht="21" customHeight="1" x14ac:dyDescent="0.25">
      <c r="A95" s="554"/>
      <c r="B95" s="1221"/>
      <c r="C95" s="1221"/>
      <c r="D95" s="1504" t="s">
        <v>1624</v>
      </c>
      <c r="E95" s="1221"/>
      <c r="F95" s="1221"/>
      <c r="G95" s="1221"/>
      <c r="H95" s="1221"/>
      <c r="I95" s="1221"/>
      <c r="J95" s="1221"/>
      <c r="K95" s="1221"/>
      <c r="L95" s="1221"/>
      <c r="M95" s="1221"/>
      <c r="N95" s="1221"/>
      <c r="O95" s="1221"/>
      <c r="P95" s="1221"/>
      <c r="Q95" s="1517"/>
      <c r="R95" s="2163"/>
      <c r="S95" s="2113"/>
      <c r="T95" s="2113"/>
      <c r="U95" s="2114"/>
      <c r="V95" s="2257"/>
      <c r="W95" s="2258"/>
      <c r="X95" s="1221"/>
      <c r="Y95" s="558"/>
      <c r="Z95" s="559"/>
      <c r="AA95" s="559"/>
      <c r="AB95" s="559"/>
      <c r="AC95" s="559"/>
      <c r="AD95" s="559"/>
      <c r="AE95" s="559"/>
      <c r="AF95" s="559"/>
      <c r="AG95" s="559"/>
      <c r="AH95" s="559"/>
      <c r="AI95" s="559"/>
      <c r="AJ95" s="559"/>
      <c r="AK95" s="559"/>
      <c r="AL95" s="559"/>
      <c r="AM95" s="559"/>
      <c r="AN95" s="559"/>
      <c r="AO95" s="3"/>
      <c r="AP95" s="3"/>
      <c r="AQ95" s="3"/>
      <c r="AR95" s="3"/>
    </row>
    <row r="96" spans="1:44" ht="10.5" customHeight="1" x14ac:dyDescent="0.25">
      <c r="A96" s="554"/>
      <c r="B96" s="554"/>
      <c r="C96" s="554"/>
      <c r="D96" s="1039"/>
      <c r="E96" s="554"/>
      <c r="F96" s="554"/>
      <c r="G96" s="554"/>
      <c r="H96" s="554"/>
      <c r="I96" s="554"/>
      <c r="J96" s="554"/>
      <c r="K96" s="554"/>
      <c r="L96" s="554"/>
      <c r="M96" s="554"/>
      <c r="N96" s="554"/>
      <c r="O96" s="554"/>
      <c r="P96" s="554"/>
      <c r="Q96" s="554"/>
      <c r="R96" s="943"/>
      <c r="S96" s="943"/>
      <c r="T96" s="943"/>
      <c r="U96" s="943"/>
      <c r="V96" s="975"/>
      <c r="W96" s="975"/>
      <c r="X96" s="554"/>
      <c r="Y96" s="558"/>
      <c r="Z96" s="559"/>
      <c r="AA96" s="559"/>
      <c r="AB96" s="559"/>
      <c r="AC96" s="559"/>
      <c r="AD96" s="559"/>
      <c r="AE96" s="559"/>
      <c r="AF96" s="559"/>
      <c r="AG96" s="559"/>
      <c r="AH96" s="559"/>
      <c r="AI96" s="559"/>
      <c r="AJ96" s="559"/>
      <c r="AK96" s="559"/>
      <c r="AL96" s="559"/>
      <c r="AM96" s="559"/>
      <c r="AN96" s="559"/>
      <c r="AO96" s="3"/>
      <c r="AP96" s="3"/>
      <c r="AQ96" s="3"/>
      <c r="AR96" s="3"/>
    </row>
    <row r="97" spans="1:44" ht="21" customHeight="1" x14ac:dyDescent="0.25">
      <c r="A97" s="554"/>
      <c r="B97" s="1221"/>
      <c r="C97" s="1221"/>
      <c r="D97" s="2185" t="s">
        <v>1625</v>
      </c>
      <c r="E97" s="2048"/>
      <c r="F97" s="2048"/>
      <c r="G97" s="2048"/>
      <c r="H97" s="2048"/>
      <c r="I97" s="2048"/>
      <c r="J97" s="2048"/>
      <c r="K97" s="2048"/>
      <c r="L97" s="2048"/>
      <c r="M97" s="2048"/>
      <c r="N97" s="2048"/>
      <c r="O97" s="2048"/>
      <c r="P97" s="2279"/>
      <c r="Q97" s="1517"/>
      <c r="R97" s="2163"/>
      <c r="S97" s="2113"/>
      <c r="T97" s="2113"/>
      <c r="U97" s="2114"/>
      <c r="V97" s="2257"/>
      <c r="W97" s="2258"/>
      <c r="X97" s="1221"/>
      <c r="Y97" s="558"/>
      <c r="Z97" s="559"/>
      <c r="AA97" s="559"/>
      <c r="AB97" s="559"/>
      <c r="AC97" s="559"/>
      <c r="AD97" s="559"/>
      <c r="AE97" s="559"/>
      <c r="AF97" s="559"/>
      <c r="AG97" s="559"/>
      <c r="AH97" s="559"/>
      <c r="AI97" s="559"/>
      <c r="AJ97" s="559"/>
      <c r="AK97" s="559"/>
      <c r="AL97" s="559"/>
      <c r="AM97" s="559"/>
      <c r="AN97" s="559"/>
      <c r="AO97" s="3"/>
      <c r="AP97" s="3"/>
      <c r="AQ97" s="3"/>
      <c r="AR97" s="3"/>
    </row>
    <row r="98" spans="1:44" ht="12" customHeight="1" x14ac:dyDescent="0.25">
      <c r="A98" s="554"/>
      <c r="B98" s="1221"/>
      <c r="C98" s="1221"/>
      <c r="D98" s="2280"/>
      <c r="E98" s="2281"/>
      <c r="F98" s="2281"/>
      <c r="G98" s="2281"/>
      <c r="H98" s="2281"/>
      <c r="I98" s="2281"/>
      <c r="J98" s="2281"/>
      <c r="K98" s="2281"/>
      <c r="L98" s="2281"/>
      <c r="M98" s="2281"/>
      <c r="N98" s="2281"/>
      <c r="O98" s="2281"/>
      <c r="P98" s="2022"/>
      <c r="Q98" s="1517"/>
      <c r="R98" s="1517"/>
      <c r="S98" s="1517"/>
      <c r="T98" s="1517"/>
      <c r="U98" s="1517"/>
      <c r="V98" s="1517"/>
      <c r="W98" s="1517"/>
      <c r="X98" s="1221"/>
      <c r="Y98" s="558"/>
      <c r="Z98" s="559"/>
      <c r="AA98" s="559"/>
      <c r="AB98" s="559"/>
      <c r="AC98" s="559"/>
      <c r="AD98" s="559"/>
      <c r="AE98" s="559"/>
      <c r="AF98" s="559"/>
      <c r="AG98" s="559"/>
      <c r="AH98" s="559"/>
      <c r="AI98" s="559"/>
      <c r="AJ98" s="559"/>
      <c r="AK98" s="559"/>
      <c r="AL98" s="559"/>
      <c r="AM98" s="559"/>
      <c r="AN98" s="559"/>
      <c r="AO98" s="3"/>
      <c r="AP98" s="3"/>
      <c r="AQ98" s="3"/>
      <c r="AR98" s="3"/>
    </row>
    <row r="99" spans="1:44" ht="10.5" customHeight="1" x14ac:dyDescent="0.25">
      <c r="A99" s="554"/>
      <c r="B99" s="554"/>
      <c r="C99" s="554"/>
      <c r="D99" s="1049"/>
      <c r="E99" s="1039"/>
      <c r="F99" s="1039"/>
      <c r="G99" s="1039"/>
      <c r="H99" s="1039"/>
      <c r="I99" s="1039"/>
      <c r="J99" s="1039"/>
      <c r="K99" s="1039"/>
      <c r="L99" s="1039"/>
      <c r="M99" s="1039"/>
      <c r="N99" s="1039"/>
      <c r="O99" s="1039"/>
      <c r="P99" s="1039"/>
      <c r="Q99" s="554"/>
      <c r="R99" s="943"/>
      <c r="S99" s="943"/>
      <c r="T99" s="943"/>
      <c r="U99" s="943"/>
      <c r="V99" s="975"/>
      <c r="W99" s="975"/>
      <c r="X99" s="554"/>
      <c r="Y99" s="558"/>
      <c r="Z99" s="559"/>
      <c r="AA99" s="559"/>
      <c r="AB99" s="559"/>
      <c r="AC99" s="559"/>
      <c r="AD99" s="559"/>
      <c r="AE99" s="559"/>
      <c r="AF99" s="559"/>
      <c r="AG99" s="559"/>
      <c r="AH99" s="559"/>
      <c r="AI99" s="559"/>
      <c r="AJ99" s="559"/>
      <c r="AK99" s="559"/>
      <c r="AL99" s="559"/>
      <c r="AM99" s="559"/>
      <c r="AN99" s="559"/>
      <c r="AO99" s="3"/>
      <c r="AP99" s="3"/>
      <c r="AQ99" s="3"/>
      <c r="AR99" s="3"/>
    </row>
    <row r="100" spans="1:44" ht="21" customHeight="1" x14ac:dyDescent="0.25">
      <c r="A100" s="554"/>
      <c r="B100" s="1221"/>
      <c r="C100" s="1221"/>
      <c r="D100" s="2185" t="s">
        <v>1626</v>
      </c>
      <c r="E100" s="2048"/>
      <c r="F100" s="2048"/>
      <c r="G100" s="2048"/>
      <c r="H100" s="2048"/>
      <c r="I100" s="2048"/>
      <c r="J100" s="2048"/>
      <c r="K100" s="2048"/>
      <c r="L100" s="2048"/>
      <c r="M100" s="2048"/>
      <c r="N100" s="2048"/>
      <c r="O100" s="2048"/>
      <c r="P100" s="2279"/>
      <c r="Q100" s="1517"/>
      <c r="R100" s="2163"/>
      <c r="S100" s="2113"/>
      <c r="T100" s="2113"/>
      <c r="U100" s="2114"/>
      <c r="V100" s="2257"/>
      <c r="W100" s="2258"/>
      <c r="X100" s="1221"/>
      <c r="Y100" s="558"/>
      <c r="Z100" s="559"/>
      <c r="AA100" s="559"/>
      <c r="AB100" s="559"/>
      <c r="AC100" s="559"/>
      <c r="AD100" s="559"/>
      <c r="AE100" s="559"/>
      <c r="AF100" s="559"/>
      <c r="AG100" s="559"/>
      <c r="AH100" s="559"/>
      <c r="AI100" s="559"/>
      <c r="AJ100" s="559"/>
      <c r="AK100" s="559"/>
      <c r="AL100" s="559"/>
      <c r="AM100" s="559"/>
      <c r="AN100" s="559"/>
      <c r="AO100" s="3"/>
      <c r="AP100" s="3"/>
      <c r="AQ100" s="3"/>
      <c r="AR100" s="3"/>
    </row>
    <row r="101" spans="1:44" ht="9" customHeight="1" x14ac:dyDescent="0.35">
      <c r="A101" s="34"/>
      <c r="B101" s="1128"/>
      <c r="C101" s="1165"/>
      <c r="D101" s="2280"/>
      <c r="E101" s="2281"/>
      <c r="F101" s="2281"/>
      <c r="G101" s="2281"/>
      <c r="H101" s="2281"/>
      <c r="I101" s="2281"/>
      <c r="J101" s="2281"/>
      <c r="K101" s="2281"/>
      <c r="L101" s="2281"/>
      <c r="M101" s="2281"/>
      <c r="N101" s="2281"/>
      <c r="O101" s="2281"/>
      <c r="P101" s="2022"/>
      <c r="Q101" s="1128"/>
      <c r="R101" s="1150"/>
      <c r="S101" s="1150"/>
      <c r="T101" s="1150"/>
      <c r="U101" s="1150"/>
      <c r="V101" s="1128"/>
      <c r="W101" s="1128"/>
      <c r="X101" s="1128"/>
      <c r="Y101" s="99"/>
      <c r="Z101" s="3"/>
      <c r="AA101" s="3"/>
      <c r="AB101" s="3"/>
      <c r="AC101" s="3"/>
      <c r="AD101" s="3"/>
      <c r="AE101" s="3"/>
      <c r="AF101" s="3"/>
      <c r="AG101" s="3"/>
      <c r="AH101" s="3"/>
      <c r="AI101" s="3"/>
      <c r="AJ101" s="3"/>
      <c r="AK101" s="3"/>
      <c r="AL101" s="3"/>
      <c r="AM101" s="3"/>
      <c r="AN101" s="3"/>
      <c r="AO101" s="3"/>
      <c r="AP101" s="3"/>
      <c r="AQ101" s="3"/>
      <c r="AR101" s="3"/>
    </row>
    <row r="102" spans="1:44" ht="11.5" customHeight="1" x14ac:dyDescent="0.35">
      <c r="A102" s="34"/>
      <c r="B102" s="1128"/>
      <c r="C102" s="557"/>
      <c r="D102" s="1516"/>
      <c r="E102" s="1150"/>
      <c r="F102" s="1150"/>
      <c r="G102" s="1150"/>
      <c r="H102" s="1150"/>
      <c r="I102" s="1150"/>
      <c r="J102" s="1150"/>
      <c r="K102" s="1150"/>
      <c r="L102" s="1150"/>
      <c r="M102" s="1150"/>
      <c r="N102" s="1150"/>
      <c r="O102" s="1150"/>
      <c r="P102" s="1128"/>
      <c r="Q102" s="1128"/>
      <c r="R102" s="1156"/>
      <c r="S102" s="1156"/>
      <c r="T102" s="1156"/>
      <c r="U102" s="1156"/>
      <c r="V102" s="1128"/>
      <c r="W102" s="1128"/>
      <c r="X102" s="1128"/>
      <c r="Y102" s="99"/>
      <c r="Z102" s="3"/>
      <c r="AA102" s="3"/>
      <c r="AB102" s="3"/>
      <c r="AC102" s="3"/>
      <c r="AD102" s="3"/>
      <c r="AE102" s="3"/>
      <c r="AF102" s="3"/>
      <c r="AG102" s="3"/>
      <c r="AH102" s="3"/>
      <c r="AI102" s="3"/>
      <c r="AJ102" s="3"/>
      <c r="AK102" s="3"/>
      <c r="AL102" s="3"/>
      <c r="AM102" s="3"/>
      <c r="AN102" s="3"/>
      <c r="AO102" s="3"/>
      <c r="AP102" s="3"/>
      <c r="AQ102" s="3"/>
      <c r="AR102" s="3"/>
    </row>
    <row r="103" spans="1:44" ht="21" customHeight="1" x14ac:dyDescent="0.25">
      <c r="A103" s="554"/>
      <c r="B103" s="1221"/>
      <c r="C103" s="1500" t="s">
        <v>1627</v>
      </c>
      <c r="D103" s="1504" t="s">
        <v>1628</v>
      </c>
      <c r="E103" s="1221"/>
      <c r="F103" s="1221"/>
      <c r="G103" s="1221"/>
      <c r="H103" s="1221"/>
      <c r="I103" s="1221"/>
      <c r="J103" s="1221"/>
      <c r="K103" s="1221"/>
      <c r="L103" s="1221"/>
      <c r="M103" s="1221"/>
      <c r="N103" s="1221"/>
      <c r="O103" s="1221"/>
      <c r="P103" s="3"/>
      <c r="Q103" s="560"/>
      <c r="R103" s="654" t="str">
        <f>IF(SUM(J105,P105,V105)=0,"",SUM(J105,P105,V105))</f>
        <v/>
      </c>
      <c r="S103" s="944"/>
      <c r="T103" s="3"/>
      <c r="U103" s="943"/>
      <c r="V103" s="554"/>
      <c r="W103" s="554"/>
      <c r="X103" s="554"/>
      <c r="Y103" s="558"/>
      <c r="Z103" s="559"/>
      <c r="AA103" s="559"/>
      <c r="AB103" s="559"/>
      <c r="AC103" s="559"/>
      <c r="AD103" s="559"/>
      <c r="AE103" s="559"/>
      <c r="AF103" s="559"/>
      <c r="AG103" s="559"/>
      <c r="AH103" s="559"/>
      <c r="AI103" s="559"/>
      <c r="AJ103" s="559"/>
      <c r="AK103" s="559"/>
      <c r="AL103" s="559"/>
      <c r="AM103" s="559"/>
      <c r="AN103" s="559"/>
      <c r="AO103" s="3"/>
      <c r="AP103" s="3"/>
      <c r="AQ103" s="3"/>
      <c r="AR103" s="3"/>
    </row>
    <row r="104" spans="1:44" ht="6" customHeight="1" x14ac:dyDescent="0.25">
      <c r="A104" s="554"/>
      <c r="B104" s="554"/>
      <c r="C104" s="554"/>
      <c r="D104" s="1039"/>
      <c r="E104" s="554"/>
      <c r="F104" s="554"/>
      <c r="G104" s="554"/>
      <c r="H104" s="554"/>
      <c r="I104" s="554"/>
      <c r="J104" s="554"/>
      <c r="K104" s="1221"/>
      <c r="L104" s="554"/>
      <c r="M104" s="1221"/>
      <c r="N104" s="1221"/>
      <c r="O104" s="1221"/>
      <c r="P104" s="554"/>
      <c r="Q104" s="554"/>
      <c r="R104" s="943"/>
      <c r="S104" s="943"/>
      <c r="T104" s="943"/>
      <c r="U104" s="943"/>
      <c r="V104" s="554"/>
      <c r="W104" s="554"/>
      <c r="X104" s="554"/>
      <c r="Y104" s="558"/>
      <c r="Z104" s="559"/>
      <c r="AA104" s="559"/>
      <c r="AB104" s="559"/>
      <c r="AC104" s="559"/>
      <c r="AD104" s="559"/>
      <c r="AE104" s="559"/>
      <c r="AF104" s="559"/>
      <c r="AG104" s="559"/>
      <c r="AH104" s="559"/>
      <c r="AI104" s="559"/>
      <c r="AJ104" s="559"/>
      <c r="AK104" s="559"/>
      <c r="AL104" s="559"/>
      <c r="AM104" s="559"/>
      <c r="AN104" s="559"/>
      <c r="AO104" s="3"/>
      <c r="AP104" s="3"/>
      <c r="AQ104" s="3"/>
      <c r="AR104" s="3"/>
    </row>
    <row r="105" spans="1:44" ht="21" customHeight="1" x14ac:dyDescent="0.25">
      <c r="A105" s="554"/>
      <c r="B105" s="554"/>
      <c r="C105" s="554"/>
      <c r="D105" s="2282" t="s">
        <v>1629</v>
      </c>
      <c r="E105" s="2283"/>
      <c r="F105" s="2283"/>
      <c r="G105" s="2283"/>
      <c r="H105" s="2283"/>
      <c r="I105" s="2284"/>
      <c r="J105" s="656"/>
      <c r="K105" s="1517"/>
      <c r="L105" s="2285" t="s">
        <v>1630</v>
      </c>
      <c r="M105" s="1628"/>
      <c r="N105" s="1628"/>
      <c r="O105" s="2286"/>
      <c r="P105" s="656"/>
      <c r="Q105" s="3"/>
      <c r="R105" s="1221" t="s">
        <v>1631</v>
      </c>
      <c r="S105" s="561"/>
      <c r="T105" s="3"/>
      <c r="U105" s="561"/>
      <c r="V105" s="656"/>
      <c r="W105" s="945"/>
      <c r="X105" s="554"/>
      <c r="Y105" s="558"/>
      <c r="Z105" s="559"/>
      <c r="AA105" s="559"/>
      <c r="AB105" s="559"/>
      <c r="AC105" s="559"/>
      <c r="AD105" s="559"/>
      <c r="AE105" s="559"/>
      <c r="AF105" s="559"/>
      <c r="AG105" s="559"/>
      <c r="AH105" s="559"/>
      <c r="AI105" s="559"/>
      <c r="AJ105" s="559"/>
      <c r="AK105" s="559"/>
      <c r="AL105" s="559"/>
      <c r="AM105" s="559"/>
      <c r="AN105" s="559"/>
      <c r="AO105" s="3"/>
      <c r="AP105" s="3"/>
      <c r="AQ105" s="3"/>
      <c r="AR105" s="3"/>
    </row>
    <row r="106" spans="1:44" ht="10.5" customHeight="1" x14ac:dyDescent="0.25">
      <c r="A106" s="554"/>
      <c r="B106" s="554"/>
      <c r="C106" s="554"/>
      <c r="D106" s="1518"/>
      <c r="E106" s="1519"/>
      <c r="F106" s="1519"/>
      <c r="G106" s="1519"/>
      <c r="H106" s="1519"/>
      <c r="I106" s="1519"/>
      <c r="J106" s="554"/>
      <c r="K106" s="1221"/>
      <c r="L106" s="1309"/>
      <c r="M106" s="1309"/>
      <c r="N106" s="1309"/>
      <c r="O106" s="1309"/>
      <c r="P106" s="946"/>
      <c r="Q106" s="554"/>
      <c r="R106" s="943"/>
      <c r="S106" s="943"/>
      <c r="T106" s="943"/>
      <c r="U106" s="943"/>
      <c r="V106" s="554"/>
      <c r="W106" s="554"/>
      <c r="X106" s="554"/>
      <c r="Y106" s="558"/>
      <c r="Z106" s="559"/>
      <c r="AA106" s="559"/>
      <c r="AB106" s="559"/>
      <c r="AC106" s="559"/>
      <c r="AD106" s="559"/>
      <c r="AE106" s="559"/>
      <c r="AF106" s="559"/>
      <c r="AG106" s="559"/>
      <c r="AH106" s="559"/>
      <c r="AI106" s="559"/>
      <c r="AJ106" s="559"/>
      <c r="AK106" s="559"/>
      <c r="AL106" s="559"/>
      <c r="AM106" s="559"/>
      <c r="AN106" s="559"/>
      <c r="AO106" s="3"/>
      <c r="AP106" s="3"/>
      <c r="AQ106" s="3"/>
      <c r="AR106" s="3"/>
    </row>
    <row r="107" spans="1:44" ht="21" customHeight="1" x14ac:dyDescent="0.25">
      <c r="A107" s="554"/>
      <c r="B107" s="1221"/>
      <c r="C107" s="1500" t="s">
        <v>1632</v>
      </c>
      <c r="D107" s="1504" t="s">
        <v>1633</v>
      </c>
      <c r="E107" s="1221"/>
      <c r="F107" s="1221"/>
      <c r="G107" s="1221"/>
      <c r="H107" s="1221"/>
      <c r="I107" s="1221"/>
      <c r="J107" s="1221"/>
      <c r="K107" s="1517"/>
      <c r="L107" s="657"/>
      <c r="M107" s="2287"/>
      <c r="N107" s="1739"/>
      <c r="O107" s="1739"/>
      <c r="P107" s="1739"/>
      <c r="Q107" s="1739"/>
      <c r="R107" s="1739"/>
      <c r="S107" s="1739"/>
      <c r="T107" s="1739"/>
      <c r="U107" s="1739"/>
      <c r="V107" s="1739"/>
      <c r="W107" s="1739"/>
      <c r="X107" s="2240"/>
      <c r="Y107" s="558"/>
      <c r="Z107" s="559"/>
      <c r="AA107" s="559"/>
      <c r="AB107" s="559"/>
      <c r="AC107" s="559"/>
      <c r="AD107" s="559"/>
      <c r="AE107" s="559"/>
      <c r="AF107" s="559"/>
      <c r="AG107" s="559"/>
      <c r="AH107" s="559"/>
      <c r="AI107" s="559"/>
      <c r="AJ107" s="559"/>
      <c r="AK107" s="559"/>
      <c r="AL107" s="559"/>
      <c r="AM107" s="559"/>
      <c r="AN107" s="559"/>
      <c r="AO107" s="3"/>
      <c r="AP107" s="3"/>
      <c r="AQ107" s="3"/>
      <c r="AR107" s="3"/>
    </row>
    <row r="108" spans="1:44" ht="37" customHeight="1" x14ac:dyDescent="0.25">
      <c r="A108" s="554"/>
      <c r="B108" s="1221"/>
      <c r="C108" s="1221"/>
      <c r="D108" s="1504"/>
      <c r="E108" s="1221"/>
      <c r="F108" s="1221"/>
      <c r="G108" s="1221"/>
      <c r="H108" s="1221"/>
      <c r="I108" s="1221"/>
      <c r="J108" s="1221"/>
      <c r="K108" s="1221"/>
      <c r="L108" s="1221"/>
      <c r="M108" s="1739"/>
      <c r="N108" s="1739"/>
      <c r="O108" s="1739"/>
      <c r="P108" s="1739"/>
      <c r="Q108" s="1739"/>
      <c r="R108" s="1739"/>
      <c r="S108" s="1739"/>
      <c r="T108" s="1739"/>
      <c r="U108" s="1739"/>
      <c r="V108" s="1739"/>
      <c r="W108" s="1739"/>
      <c r="X108" s="2240"/>
      <c r="Y108" s="558"/>
      <c r="Z108" s="559"/>
      <c r="AA108" s="559"/>
      <c r="AB108" s="559"/>
      <c r="AC108" s="559"/>
      <c r="AD108" s="559"/>
      <c r="AE108" s="559"/>
      <c r="AF108" s="559"/>
      <c r="AG108" s="559"/>
      <c r="AH108" s="559"/>
      <c r="AI108" s="559"/>
      <c r="AJ108" s="559"/>
      <c r="AK108" s="559"/>
      <c r="AL108" s="559"/>
      <c r="AM108" s="559"/>
      <c r="AN108" s="559"/>
      <c r="AO108" s="3"/>
      <c r="AP108" s="3"/>
      <c r="AQ108" s="3"/>
      <c r="AR108" s="3"/>
    </row>
    <row r="109" spans="1:44" ht="6" customHeight="1" x14ac:dyDescent="0.25">
      <c r="A109" s="554"/>
      <c r="B109" s="1221"/>
      <c r="C109" s="1221"/>
      <c r="D109" s="1504"/>
      <c r="E109" s="1309"/>
      <c r="F109" s="1309"/>
      <c r="G109" s="1309"/>
      <c r="H109" s="1309"/>
      <c r="I109" s="1309"/>
      <c r="J109" s="1309"/>
      <c r="K109" s="1309"/>
      <c r="L109" s="1329"/>
      <c r="X109" s="576"/>
      <c r="Y109" s="558"/>
      <c r="Z109" s="559"/>
      <c r="AA109" s="559"/>
      <c r="AB109" s="559"/>
      <c r="AC109" s="559"/>
      <c r="AD109" s="559"/>
      <c r="AE109" s="559"/>
      <c r="AF109" s="559"/>
      <c r="AG109" s="559"/>
      <c r="AH109" s="559"/>
      <c r="AI109" s="559"/>
      <c r="AJ109" s="559"/>
      <c r="AK109" s="559"/>
      <c r="AL109" s="559"/>
      <c r="AM109" s="559"/>
      <c r="AN109" s="559"/>
      <c r="AO109" s="3"/>
      <c r="AP109" s="3"/>
      <c r="AQ109" s="3"/>
      <c r="AR109" s="3"/>
    </row>
    <row r="110" spans="1:44" ht="21" customHeight="1" x14ac:dyDescent="0.25">
      <c r="A110" s="554"/>
      <c r="B110" s="1221"/>
      <c r="C110" s="1500" t="s">
        <v>1634</v>
      </c>
      <c r="D110" s="1504" t="s">
        <v>1635</v>
      </c>
      <c r="E110" s="1309"/>
      <c r="F110" s="1309"/>
      <c r="G110" s="1309"/>
      <c r="H110" s="1309"/>
      <c r="I110" s="1309"/>
      <c r="J110" s="1309"/>
      <c r="K110" s="1309"/>
      <c r="L110" s="1329"/>
      <c r="N110" s="2166"/>
      <c r="O110" s="2235"/>
      <c r="P110" s="2235"/>
      <c r="Q110" s="2235"/>
      <c r="R110" s="2235"/>
      <c r="S110" s="2235"/>
      <c r="T110" s="2235"/>
      <c r="U110" s="2167"/>
      <c r="X110" s="576"/>
      <c r="Y110" s="558"/>
      <c r="Z110" s="559"/>
      <c r="AA110" s="559"/>
      <c r="AB110" s="559"/>
      <c r="AC110" s="559"/>
      <c r="AD110" s="559"/>
      <c r="AE110" s="559"/>
      <c r="AF110" s="559"/>
      <c r="AG110" s="559"/>
      <c r="AH110" s="559"/>
      <c r="AI110" s="559"/>
      <c r="AJ110" s="559"/>
      <c r="AK110" s="559"/>
      <c r="AL110" s="559"/>
      <c r="AM110" s="559"/>
      <c r="AN110" s="559"/>
      <c r="AO110" s="3"/>
      <c r="AP110" s="3"/>
      <c r="AQ110" s="3"/>
      <c r="AR110" s="3"/>
    </row>
    <row r="111" spans="1:44" ht="35.5" customHeight="1" x14ac:dyDescent="0.25">
      <c r="A111" s="554"/>
      <c r="B111" s="1221"/>
      <c r="C111" s="1221"/>
      <c r="D111" s="1504"/>
      <c r="E111" s="2239"/>
      <c r="F111" s="1739"/>
      <c r="G111" s="1739"/>
      <c r="H111" s="1739"/>
      <c r="I111" s="1739"/>
      <c r="J111" s="1739"/>
      <c r="K111" s="1739"/>
      <c r="L111" s="1739"/>
      <c r="M111" s="1739"/>
      <c r="N111" s="1739"/>
      <c r="O111" s="1739"/>
      <c r="P111" s="1739"/>
      <c r="Q111" s="1739"/>
      <c r="R111" s="1739"/>
      <c r="S111" s="1739"/>
      <c r="T111" s="1739"/>
      <c r="U111" s="1739"/>
      <c r="V111" s="1739"/>
      <c r="W111" s="1739"/>
      <c r="X111" s="2240"/>
      <c r="Y111" s="558"/>
      <c r="Z111" s="559"/>
      <c r="AA111" s="559"/>
      <c r="AB111" s="559"/>
      <c r="AC111" s="559"/>
      <c r="AD111" s="559"/>
      <c r="AE111" s="559"/>
      <c r="AF111" s="559"/>
      <c r="AG111" s="559"/>
      <c r="AH111" s="559"/>
      <c r="AI111" s="559"/>
      <c r="AJ111" s="559"/>
      <c r="AK111" s="559"/>
      <c r="AL111" s="559"/>
      <c r="AM111" s="559"/>
      <c r="AN111" s="559"/>
      <c r="AO111" s="3"/>
      <c r="AP111" s="3"/>
      <c r="AQ111" s="3"/>
      <c r="AR111" s="3"/>
    </row>
    <row r="112" spans="1:44" ht="6" customHeight="1" x14ac:dyDescent="0.25">
      <c r="A112" s="554"/>
      <c r="B112" s="554"/>
      <c r="C112" s="554"/>
      <c r="D112" s="1039"/>
      <c r="E112" s="946"/>
      <c r="F112" s="946"/>
      <c r="G112" s="946"/>
      <c r="H112" s="946"/>
      <c r="I112" s="946"/>
      <c r="J112" s="946"/>
      <c r="K112" s="946"/>
      <c r="L112" s="947"/>
      <c r="M112" s="947"/>
      <c r="N112" s="947"/>
      <c r="O112" s="947"/>
      <c r="P112" s="947"/>
      <c r="Q112" s="946"/>
      <c r="R112" s="943"/>
      <c r="S112" s="943"/>
      <c r="T112" s="943"/>
      <c r="U112" s="943"/>
      <c r="V112" s="943"/>
      <c r="W112" s="943"/>
      <c r="X112" s="943"/>
      <c r="Y112" s="558"/>
      <c r="Z112" s="559"/>
      <c r="AA112" s="559"/>
      <c r="AB112" s="559"/>
      <c r="AC112" s="559"/>
      <c r="AD112" s="559"/>
      <c r="AE112" s="559"/>
      <c r="AF112" s="559"/>
      <c r="AG112" s="559"/>
      <c r="AH112" s="559"/>
      <c r="AI112" s="559"/>
      <c r="AJ112" s="559"/>
      <c r="AK112" s="559"/>
      <c r="AL112" s="559"/>
      <c r="AM112" s="559"/>
      <c r="AN112" s="559"/>
      <c r="AO112" s="3"/>
      <c r="AP112" s="3"/>
      <c r="AQ112" s="3"/>
      <c r="AR112" s="3"/>
    </row>
    <row r="113" spans="1:44" ht="21" customHeight="1" x14ac:dyDescent="0.25">
      <c r="A113" s="554"/>
      <c r="B113" s="554"/>
      <c r="C113" s="1500" t="s">
        <v>1636</v>
      </c>
      <c r="D113" s="2241" t="str">
        <f>IF(TypeOrg ="OSBL-H", "Avez-vous apporté des modifications à vos lettres patentes depuis la prise de possession du projet en convention avec la Ville ?", IF(TypeOrg="Coopérative","Avez-vous apporté des modifications à vos statuts constitutifs depuis la prise de possession du projet en convention avec la Ville ?","Avez-vous apporté des modifications à vos statuts constitutifs ou à vos lettres patentes depuis la prise de possession du projet en convention avec la Ville ?"))</f>
        <v>Avez-vous apporté des modifications à vos statuts constitutifs ou à vos lettres patentes depuis la prise de possession du projet en convention avec la Ville ?</v>
      </c>
      <c r="E113" s="2268"/>
      <c r="F113" s="2268"/>
      <c r="G113" s="2268"/>
      <c r="H113" s="2268"/>
      <c r="I113" s="2268"/>
      <c r="J113" s="2268"/>
      <c r="K113" s="2268"/>
      <c r="L113" s="2268"/>
      <c r="M113" s="2268"/>
      <c r="N113" s="2268"/>
      <c r="O113" s="2268"/>
      <c r="P113" s="562"/>
      <c r="Q113" s="562"/>
      <c r="R113" s="2163"/>
      <c r="S113" s="2113"/>
      <c r="T113" s="2113"/>
      <c r="U113" s="2114"/>
      <c r="V113" s="561"/>
      <c r="W113" s="561"/>
      <c r="X113" s="944"/>
      <c r="Y113" s="558"/>
      <c r="Z113" s="559"/>
      <c r="AA113" s="559"/>
      <c r="AB113" s="559"/>
      <c r="AC113" s="559"/>
      <c r="AD113" s="559"/>
      <c r="AE113" s="559"/>
      <c r="AF113" s="559"/>
      <c r="AG113" s="559"/>
      <c r="AH113" s="559"/>
      <c r="AI113" s="559"/>
      <c r="AJ113" s="559"/>
      <c r="AK113" s="559"/>
      <c r="AL113" s="559"/>
      <c r="AM113" s="559"/>
      <c r="AN113" s="559"/>
      <c r="AO113" s="3"/>
      <c r="AP113" s="3"/>
      <c r="AQ113" s="3"/>
      <c r="AR113" s="3"/>
    </row>
    <row r="114" spans="1:44" ht="13.5" customHeight="1" x14ac:dyDescent="0.25">
      <c r="A114" s="554"/>
      <c r="B114" s="554"/>
      <c r="C114" s="554"/>
      <c r="D114" s="2288"/>
      <c r="E114" s="2268"/>
      <c r="F114" s="2268"/>
      <c r="G114" s="2268"/>
      <c r="H114" s="2268"/>
      <c r="I114" s="2268"/>
      <c r="J114" s="2268"/>
      <c r="K114" s="2268"/>
      <c r="L114" s="2268"/>
      <c r="M114" s="2268"/>
      <c r="N114" s="2268"/>
      <c r="O114" s="2268"/>
      <c r="P114" s="562"/>
      <c r="Q114" s="562"/>
      <c r="R114" s="561"/>
      <c r="S114" s="561"/>
      <c r="T114" s="561"/>
      <c r="U114" s="561"/>
      <c r="V114" s="561"/>
      <c r="W114" s="561"/>
      <c r="X114" s="944"/>
      <c r="Y114" s="558"/>
      <c r="Z114" s="559"/>
      <c r="AA114" s="559"/>
      <c r="AB114" s="559"/>
      <c r="AC114" s="559"/>
      <c r="AD114" s="559"/>
      <c r="AE114" s="559"/>
      <c r="AF114" s="559"/>
      <c r="AG114" s="559"/>
      <c r="AH114" s="559"/>
      <c r="AI114" s="559"/>
      <c r="AJ114" s="559"/>
      <c r="AK114" s="559"/>
      <c r="AL114" s="559"/>
      <c r="AM114" s="559"/>
      <c r="AN114" s="559"/>
      <c r="AO114" s="3"/>
      <c r="AP114" s="3"/>
      <c r="AQ114" s="3"/>
      <c r="AR114" s="3"/>
    </row>
    <row r="115" spans="1:44" ht="35.5" customHeight="1" x14ac:dyDescent="0.3">
      <c r="A115" s="554"/>
      <c r="B115" s="1221"/>
      <c r="C115" s="1221"/>
      <c r="D115" s="1499"/>
      <c r="E115" s="2239"/>
      <c r="F115" s="2289"/>
      <c r="G115" s="2289"/>
      <c r="H115" s="2289"/>
      <c r="I115" s="2289"/>
      <c r="J115" s="2289"/>
      <c r="K115" s="2289"/>
      <c r="L115" s="2289"/>
      <c r="M115" s="2289"/>
      <c r="N115" s="2289"/>
      <c r="O115" s="2289"/>
      <c r="P115" s="2289"/>
      <c r="Q115" s="2289"/>
      <c r="R115" s="2289"/>
      <c r="S115" s="2289"/>
      <c r="T115" s="2289"/>
      <c r="U115" s="2289"/>
      <c r="V115" s="2289"/>
      <c r="W115" s="2289"/>
      <c r="X115" s="2290"/>
      <c r="Y115" s="558"/>
      <c r="Z115" s="559"/>
      <c r="AA115" s="559"/>
      <c r="AB115" s="559"/>
      <c r="AC115" s="559"/>
      <c r="AD115" s="559"/>
      <c r="AE115" s="559"/>
      <c r="AF115" s="559"/>
      <c r="AG115" s="559"/>
      <c r="AH115" s="559"/>
      <c r="AI115" s="559"/>
      <c r="AJ115" s="559"/>
      <c r="AK115" s="559"/>
      <c r="AL115" s="559"/>
      <c r="AM115" s="559"/>
      <c r="AN115" s="559"/>
      <c r="AO115" s="3"/>
      <c r="AP115" s="3"/>
      <c r="AQ115" s="3"/>
      <c r="AR115" s="3"/>
    </row>
    <row r="116" spans="1:44" ht="8.15" customHeight="1" x14ac:dyDescent="0.35">
      <c r="A116" s="34"/>
      <c r="B116" s="1128"/>
      <c r="C116" s="1165"/>
      <c r="D116" s="1499"/>
      <c r="E116" s="1150"/>
      <c r="F116" s="1150"/>
      <c r="G116" s="1150"/>
      <c r="H116" s="1150"/>
      <c r="I116" s="1150"/>
      <c r="J116" s="1150"/>
      <c r="K116" s="1150"/>
      <c r="L116" s="1150"/>
      <c r="M116" s="1150"/>
      <c r="N116" s="1150"/>
      <c r="O116" s="1150"/>
      <c r="P116" s="1150"/>
      <c r="Q116" s="1150"/>
      <c r="R116" s="1150"/>
      <c r="S116" s="1150"/>
      <c r="T116" s="1150"/>
      <c r="U116" s="1150"/>
      <c r="V116" s="2277"/>
      <c r="W116" s="1701"/>
      <c r="X116" s="735"/>
      <c r="Y116" s="99"/>
      <c r="Z116" s="3"/>
      <c r="AA116" s="3"/>
      <c r="AB116" s="3"/>
      <c r="AC116" s="3"/>
      <c r="AD116" s="3"/>
      <c r="AE116" s="3"/>
      <c r="AF116" s="3"/>
      <c r="AG116" s="3"/>
      <c r="AH116" s="3"/>
      <c r="AI116" s="3"/>
      <c r="AJ116" s="3"/>
      <c r="AK116" s="3"/>
      <c r="AL116" s="3"/>
      <c r="AM116" s="3"/>
      <c r="AN116" s="3"/>
      <c r="AO116" s="3"/>
      <c r="AP116" s="3"/>
      <c r="AQ116" s="3"/>
      <c r="AR116" s="3"/>
    </row>
    <row r="117" spans="1:44" ht="15" customHeight="1" x14ac:dyDescent="0.35">
      <c r="A117" s="34"/>
      <c r="B117" s="1"/>
      <c r="C117" s="1165"/>
      <c r="D117" s="1499"/>
      <c r="E117" s="1128"/>
      <c r="F117" s="1128"/>
      <c r="G117" s="1128"/>
      <c r="H117" s="1128"/>
      <c r="I117" s="1128"/>
      <c r="J117" s="1128"/>
      <c r="K117" s="1128"/>
      <c r="L117" s="1128"/>
      <c r="M117" s="1128"/>
      <c r="N117" s="1128"/>
      <c r="O117" s="1128"/>
      <c r="P117" s="1128"/>
      <c r="Q117" s="1128"/>
      <c r="R117" s="1128"/>
      <c r="S117" s="1128"/>
      <c r="T117" s="1128"/>
      <c r="U117" s="1128"/>
      <c r="V117" s="1102"/>
      <c r="W117" s="645"/>
      <c r="X117" s="735"/>
      <c r="Y117" s="99"/>
      <c r="Z117" s="3"/>
      <c r="AA117" s="3"/>
      <c r="AB117" s="3"/>
      <c r="AC117" s="3"/>
      <c r="AD117" s="3"/>
      <c r="AE117" s="3"/>
      <c r="AF117" s="3"/>
      <c r="AG117" s="3"/>
      <c r="AH117" s="3"/>
      <c r="AI117" s="3"/>
      <c r="AJ117" s="3"/>
      <c r="AK117" s="3"/>
      <c r="AL117" s="3"/>
      <c r="AM117" s="3"/>
      <c r="AN117" s="3"/>
      <c r="AO117" s="3"/>
      <c r="AP117" s="3"/>
      <c r="AQ117" s="3"/>
      <c r="AR117" s="3"/>
    </row>
    <row r="118" spans="1:44" ht="17.25" customHeight="1" x14ac:dyDescent="0.35">
      <c r="A118" s="34"/>
      <c r="B118" s="294" t="s">
        <v>1637</v>
      </c>
      <c r="C118" s="294" t="s">
        <v>1638</v>
      </c>
      <c r="D118" s="1499"/>
      <c r="E118" s="1128"/>
      <c r="F118" s="1128"/>
      <c r="G118" s="1128"/>
      <c r="H118" s="1128"/>
      <c r="I118" s="1128"/>
      <c r="J118" s="1128"/>
      <c r="K118" s="1128"/>
      <c r="L118" s="1128"/>
      <c r="M118" s="1128"/>
      <c r="N118" s="1128"/>
      <c r="O118" s="1128"/>
      <c r="P118" s="1128"/>
      <c r="Q118" s="1128"/>
      <c r="R118" s="1128"/>
      <c r="S118" s="1128"/>
      <c r="T118" s="1128"/>
      <c r="U118" s="1128"/>
      <c r="V118" s="1128"/>
      <c r="W118" s="1128"/>
      <c r="X118" s="1128"/>
      <c r="Y118" s="99"/>
      <c r="Z118" s="3"/>
      <c r="AA118" s="3"/>
      <c r="AB118" s="3"/>
      <c r="AC118" s="3"/>
      <c r="AD118" s="3"/>
      <c r="AE118" s="3"/>
      <c r="AF118" s="3"/>
      <c r="AG118" s="3"/>
      <c r="AH118" s="3"/>
      <c r="AI118" s="3"/>
      <c r="AJ118" s="3"/>
      <c r="AK118" s="3"/>
      <c r="AL118" s="3"/>
      <c r="AM118" s="3"/>
      <c r="AN118" s="3"/>
      <c r="AO118" s="3"/>
      <c r="AP118" s="3"/>
      <c r="AQ118" s="3"/>
      <c r="AR118" s="3"/>
    </row>
    <row r="119" spans="1:44" ht="17.25" customHeight="1" x14ac:dyDescent="0.35">
      <c r="A119" s="34"/>
      <c r="B119" s="294"/>
      <c r="C119" s="294"/>
      <c r="D119" s="1499"/>
      <c r="E119" s="1128"/>
      <c r="F119" s="1128"/>
      <c r="G119" s="1128"/>
      <c r="H119" s="1128"/>
      <c r="I119" s="1156"/>
      <c r="J119" s="1156"/>
      <c r="K119" s="1156"/>
      <c r="L119" s="1128"/>
      <c r="M119" s="1128"/>
      <c r="N119" s="1128"/>
      <c r="O119" s="1128"/>
      <c r="P119" s="1128"/>
      <c r="Q119" s="1128"/>
      <c r="R119" s="1128"/>
      <c r="S119" s="1128"/>
      <c r="T119" s="1128"/>
      <c r="U119" s="1128"/>
      <c r="V119" s="1128"/>
      <c r="W119" s="1128"/>
      <c r="X119" s="1128"/>
      <c r="Y119" s="99"/>
      <c r="Z119" s="3"/>
      <c r="AA119" s="3"/>
      <c r="AB119" s="3"/>
      <c r="AC119" s="3"/>
      <c r="AD119" s="3"/>
      <c r="AE119" s="3"/>
      <c r="AF119" s="3"/>
      <c r="AG119" s="3"/>
      <c r="AH119" s="3"/>
      <c r="AI119" s="3"/>
      <c r="AJ119" s="3"/>
      <c r="AK119" s="3"/>
      <c r="AL119" s="3"/>
      <c r="AM119" s="3"/>
      <c r="AN119" s="3"/>
      <c r="AO119" s="3"/>
      <c r="AP119" s="3"/>
      <c r="AQ119" s="3"/>
      <c r="AR119" s="3"/>
    </row>
    <row r="120" spans="1:44" ht="21.65" customHeight="1" x14ac:dyDescent="0.25">
      <c r="A120" s="1133"/>
      <c r="B120" s="48"/>
      <c r="C120" s="1500" t="s">
        <v>1639</v>
      </c>
      <c r="D120" s="1504" t="s">
        <v>1640</v>
      </c>
      <c r="E120" s="1133"/>
      <c r="F120" s="1133"/>
      <c r="G120" s="1133"/>
      <c r="H120" s="553"/>
      <c r="I120" s="2163"/>
      <c r="J120" s="2198"/>
      <c r="K120" s="346"/>
      <c r="L120" s="563" t="s">
        <v>1641</v>
      </c>
      <c r="M120" s="658"/>
      <c r="N120" s="2161" t="s">
        <v>1642</v>
      </c>
      <c r="O120" s="1628"/>
      <c r="P120" s="1628"/>
      <c r="Q120" s="1628"/>
      <c r="R120" s="948"/>
      <c r="S120" s="2278" t="s">
        <v>1643</v>
      </c>
      <c r="T120" s="1628"/>
      <c r="U120" s="1629"/>
      <c r="V120" s="659"/>
      <c r="W120" s="1250"/>
      <c r="X120" s="1133"/>
      <c r="Y120" s="1133"/>
      <c r="Z120" s="553"/>
      <c r="AA120" s="553"/>
      <c r="AB120" s="553"/>
      <c r="AC120" s="553"/>
      <c r="AD120" s="553"/>
      <c r="AE120" s="553"/>
      <c r="AF120" s="553"/>
      <c r="AG120" s="553"/>
      <c r="AH120" s="553"/>
      <c r="AI120" s="553"/>
      <c r="AJ120" s="553"/>
      <c r="AK120" s="553"/>
      <c r="AL120" s="553"/>
      <c r="AM120" s="553"/>
      <c r="AN120" s="553"/>
      <c r="AO120" s="3"/>
      <c r="AP120" s="3"/>
      <c r="AQ120" s="3"/>
      <c r="AR120" s="3"/>
    </row>
    <row r="121" spans="1:44" ht="21.65" customHeight="1" x14ac:dyDescent="0.25">
      <c r="A121" s="1133"/>
      <c r="B121" s="1133"/>
      <c r="C121" s="1133"/>
      <c r="D121" s="1042" t="s">
        <v>1644</v>
      </c>
      <c r="E121" s="1133"/>
      <c r="F121" s="1133"/>
      <c r="G121" s="1133"/>
      <c r="H121" s="1133"/>
      <c r="I121" s="1133"/>
      <c r="J121" s="949" t="str">
        <f>IF(SUM(M120,R120,V120,N122,S122)=0,"",SUM(M120,R120,V120,N122,S122))</f>
        <v/>
      </c>
      <c r="K121" s="1133"/>
      <c r="L121" s="1133"/>
      <c r="M121" s="1133"/>
      <c r="N121" s="1133"/>
      <c r="O121" s="1133"/>
      <c r="P121" s="1133"/>
      <c r="Q121" s="1133"/>
      <c r="R121" s="1133"/>
      <c r="S121" s="1133"/>
      <c r="T121" s="1133"/>
      <c r="U121" s="1133"/>
      <c r="V121" s="1133"/>
      <c r="W121" s="1133"/>
      <c r="X121" s="1133"/>
      <c r="Y121" s="1133"/>
      <c r="Z121" s="553"/>
      <c r="AA121" s="553"/>
      <c r="AB121" s="553"/>
      <c r="AC121" s="553"/>
      <c r="AD121" s="553"/>
      <c r="AE121" s="553"/>
      <c r="AF121" s="553"/>
      <c r="AG121" s="553"/>
      <c r="AH121" s="553"/>
      <c r="AI121" s="553"/>
      <c r="AJ121" s="553"/>
      <c r="AK121" s="553"/>
      <c r="AL121" s="553"/>
      <c r="AM121" s="553"/>
      <c r="AN121" s="553"/>
      <c r="AO121" s="3"/>
      <c r="AP121" s="3"/>
      <c r="AQ121" s="3"/>
      <c r="AR121" s="3"/>
    </row>
    <row r="122" spans="1:44" ht="21.75" customHeight="1" x14ac:dyDescent="0.35">
      <c r="A122" s="34"/>
      <c r="B122" s="1128"/>
      <c r="C122" s="1165"/>
      <c r="E122" s="1128"/>
      <c r="F122" s="1128"/>
      <c r="G122" s="1128"/>
      <c r="H122" s="1128"/>
      <c r="I122" s="564" t="s">
        <v>1645</v>
      </c>
      <c r="K122" s="1128"/>
      <c r="L122" s="2161" t="s">
        <v>1646</v>
      </c>
      <c r="M122" s="1629"/>
      <c r="N122" s="2162"/>
      <c r="O122" s="1635"/>
      <c r="P122" s="565"/>
      <c r="Q122" s="565"/>
      <c r="R122" s="653" t="s">
        <v>1647</v>
      </c>
      <c r="S122" s="659"/>
      <c r="U122" s="565"/>
      <c r="V122" s="565"/>
      <c r="W122" s="1253"/>
      <c r="X122" s="1128"/>
      <c r="Y122" s="99"/>
      <c r="Z122" s="3"/>
      <c r="AA122" s="3"/>
      <c r="AB122" s="3"/>
      <c r="AC122" s="3"/>
      <c r="AD122" s="3"/>
      <c r="AE122" s="3"/>
      <c r="AF122" s="3"/>
      <c r="AG122" s="3"/>
      <c r="AH122" s="3"/>
      <c r="AI122" s="3"/>
      <c r="AJ122" s="3"/>
      <c r="AK122" s="3"/>
      <c r="AL122" s="3"/>
      <c r="AM122" s="3"/>
      <c r="AN122" s="3"/>
      <c r="AO122" s="3"/>
      <c r="AP122" s="3"/>
      <c r="AQ122" s="3"/>
      <c r="AR122" s="3"/>
    </row>
    <row r="123" spans="1:44" ht="16.5" customHeight="1" x14ac:dyDescent="0.35">
      <c r="A123" s="34"/>
      <c r="B123" s="1128"/>
      <c r="C123" s="1165"/>
      <c r="D123" s="1499"/>
      <c r="E123" s="1128"/>
      <c r="F123" s="1128"/>
      <c r="G123" s="1128"/>
      <c r="H123" s="1128"/>
      <c r="I123" s="1128"/>
      <c r="J123" s="1128"/>
      <c r="K123" s="1128"/>
      <c r="L123" s="1253"/>
      <c r="M123" s="1253"/>
      <c r="N123" s="1253"/>
      <c r="O123" s="1253"/>
      <c r="P123" s="1253"/>
      <c r="Q123" s="1253"/>
      <c r="R123" s="1253"/>
      <c r="S123" s="1253"/>
      <c r="T123" s="1253"/>
      <c r="U123" s="1253"/>
      <c r="V123" s="1253"/>
      <c r="W123" s="1253"/>
      <c r="X123" s="1128"/>
      <c r="Y123" s="99"/>
      <c r="Z123" s="3"/>
      <c r="AA123" s="3"/>
      <c r="AB123" s="3"/>
      <c r="AC123" s="3"/>
      <c r="AD123" s="3"/>
      <c r="AE123" s="3"/>
      <c r="AF123" s="3"/>
      <c r="AG123" s="3"/>
      <c r="AH123" s="3"/>
      <c r="AI123" s="3"/>
      <c r="AJ123" s="3"/>
      <c r="AK123" s="3"/>
      <c r="AL123" s="3"/>
      <c r="AM123" s="3"/>
      <c r="AN123" s="3"/>
      <c r="AO123" s="3"/>
      <c r="AP123" s="3"/>
      <c r="AQ123" s="3"/>
      <c r="AR123" s="3"/>
    </row>
    <row r="124" spans="1:44" ht="21.75" customHeight="1" x14ac:dyDescent="0.35">
      <c r="A124" s="34"/>
      <c r="B124" s="1128"/>
      <c r="C124" s="1500" t="s">
        <v>1648</v>
      </c>
      <c r="D124" s="1504" t="s">
        <v>1649</v>
      </c>
      <c r="E124" s="1128"/>
      <c r="F124" s="1128"/>
      <c r="G124" s="1128"/>
      <c r="H124" s="1128"/>
      <c r="I124" s="1128"/>
      <c r="J124" s="1128"/>
      <c r="K124" s="1128"/>
      <c r="L124" s="1128"/>
      <c r="M124" s="1128"/>
      <c r="N124" s="1128"/>
      <c r="O124" s="1128"/>
      <c r="P124" s="2163"/>
      <c r="Q124" s="2113"/>
      <c r="R124" s="2114"/>
      <c r="S124" s="1128"/>
      <c r="T124" s="1128"/>
      <c r="U124" s="1128"/>
      <c r="V124" s="1128"/>
      <c r="W124" s="1128"/>
      <c r="X124" s="1128"/>
      <c r="Y124" s="99"/>
      <c r="Z124" s="3"/>
      <c r="AA124" s="3"/>
      <c r="AB124" s="3"/>
      <c r="AC124" s="3"/>
      <c r="AD124" s="3"/>
      <c r="AE124" s="3"/>
      <c r="AF124" s="3"/>
      <c r="AG124" s="3"/>
      <c r="AH124" s="3"/>
      <c r="AI124" s="3"/>
      <c r="AJ124" s="3"/>
      <c r="AK124" s="3"/>
      <c r="AL124" s="3"/>
      <c r="AM124" s="3"/>
      <c r="AN124" s="3"/>
      <c r="AO124" s="3"/>
      <c r="AP124" s="3"/>
      <c r="AQ124" s="3"/>
      <c r="AR124" s="3"/>
    </row>
    <row r="125" spans="1:44" ht="11.5" customHeight="1" x14ac:dyDescent="0.35">
      <c r="A125" s="34"/>
      <c r="B125" s="34"/>
      <c r="C125" s="34"/>
      <c r="D125" s="660"/>
      <c r="E125" s="34"/>
      <c r="F125" s="34"/>
      <c r="G125" s="34"/>
      <c r="H125" s="34"/>
      <c r="I125" s="34"/>
      <c r="J125" s="34"/>
      <c r="K125" s="34"/>
      <c r="L125" s="34"/>
      <c r="M125" s="720"/>
      <c r="N125" s="720"/>
      <c r="O125" s="720"/>
      <c r="P125" s="34"/>
      <c r="Q125" s="34"/>
      <c r="R125" s="34"/>
      <c r="S125" s="34"/>
      <c r="T125" s="34"/>
      <c r="U125" s="34"/>
      <c r="V125" s="34"/>
      <c r="W125" s="34"/>
      <c r="X125" s="1211"/>
      <c r="Y125" s="99"/>
      <c r="Z125" s="3"/>
      <c r="AA125" s="3"/>
      <c r="AB125" s="3"/>
      <c r="AC125" s="3"/>
      <c r="AD125" s="3"/>
      <c r="AE125" s="3"/>
      <c r="AF125" s="3"/>
      <c r="AG125" s="3"/>
      <c r="AH125" s="3"/>
      <c r="AI125" s="3"/>
      <c r="AJ125" s="3"/>
      <c r="AK125" s="3"/>
      <c r="AL125" s="3"/>
      <c r="AM125" s="3"/>
      <c r="AN125" s="3"/>
      <c r="AO125" s="3"/>
      <c r="AP125" s="3"/>
      <c r="AQ125" s="3"/>
      <c r="AR125" s="3"/>
    </row>
    <row r="126" spans="1:44" ht="21.75" customHeight="1" x14ac:dyDescent="0.25">
      <c r="A126" s="39"/>
      <c r="B126" s="1133"/>
      <c r="C126" s="1138"/>
      <c r="D126" s="1040" t="s">
        <v>1120</v>
      </c>
      <c r="E126" s="1133" t="s">
        <v>1650</v>
      </c>
      <c r="F126" s="1133"/>
      <c r="G126" s="1133"/>
      <c r="H126" s="1133"/>
      <c r="I126" s="1133"/>
      <c r="J126" s="1133"/>
      <c r="K126" s="1357"/>
      <c r="L126" s="1357"/>
      <c r="M126" s="2274"/>
      <c r="N126" s="2274"/>
      <c r="O126" s="2274"/>
      <c r="P126" s="2274"/>
      <c r="Q126" s="2274"/>
      <c r="R126" s="2274"/>
      <c r="S126" s="2274"/>
      <c r="T126" s="2274"/>
      <c r="U126" s="2274"/>
      <c r="V126" s="2274"/>
      <c r="W126" s="2274"/>
      <c r="X126" s="2275"/>
      <c r="Y126" s="491"/>
      <c r="Z126" s="58"/>
      <c r="AA126" s="58"/>
      <c r="AB126" s="58"/>
      <c r="AC126" s="58"/>
      <c r="AD126" s="58"/>
      <c r="AE126" s="58"/>
      <c r="AF126" s="58"/>
      <c r="AG126" s="58"/>
      <c r="AH126" s="58"/>
      <c r="AI126" s="58"/>
      <c r="AJ126" s="58"/>
      <c r="AK126" s="58"/>
      <c r="AL126" s="58"/>
      <c r="AM126" s="58"/>
      <c r="AN126" s="58"/>
      <c r="AO126" s="3"/>
      <c r="AP126" s="3"/>
      <c r="AQ126" s="3"/>
      <c r="AR126" s="3"/>
    </row>
    <row r="127" spans="1:44" ht="21.75" customHeight="1" x14ac:dyDescent="0.25">
      <c r="A127" s="39"/>
      <c r="B127" s="1133"/>
      <c r="C127" s="1138"/>
      <c r="D127" s="1040" t="s">
        <v>1120</v>
      </c>
      <c r="E127" s="1133" t="s">
        <v>1651</v>
      </c>
      <c r="F127" s="950"/>
      <c r="G127" s="950"/>
      <c r="H127" s="950"/>
      <c r="I127" s="950"/>
      <c r="J127" s="950"/>
      <c r="K127" s="950"/>
      <c r="L127" s="951"/>
      <c r="M127" s="2274"/>
      <c r="N127" s="2274"/>
      <c r="O127" s="2274"/>
      <c r="P127" s="2274"/>
      <c r="Q127" s="2274"/>
      <c r="R127" s="2274"/>
      <c r="S127" s="2274"/>
      <c r="T127" s="2274"/>
      <c r="U127" s="2274"/>
      <c r="V127" s="2274"/>
      <c r="W127" s="2274"/>
      <c r="X127" s="2275"/>
      <c r="Y127" s="491"/>
      <c r="Z127" s="58"/>
      <c r="AA127" s="58"/>
      <c r="AB127" s="58"/>
      <c r="AC127" s="58"/>
      <c r="AD127" s="58"/>
      <c r="AE127" s="58"/>
      <c r="AF127" s="58"/>
      <c r="AG127" s="58"/>
      <c r="AH127" s="58"/>
      <c r="AI127" s="58"/>
      <c r="AJ127" s="58"/>
      <c r="AK127" s="58"/>
      <c r="AL127" s="58"/>
      <c r="AM127" s="58"/>
      <c r="AN127" s="58"/>
      <c r="AO127" s="3"/>
      <c r="AP127" s="3"/>
      <c r="AQ127" s="3"/>
      <c r="AR127" s="3"/>
    </row>
    <row r="128" spans="1:44" ht="21.75" customHeight="1" x14ac:dyDescent="0.25">
      <c r="A128" s="39"/>
      <c r="B128" s="1133"/>
      <c r="C128" s="1138"/>
      <c r="D128" s="1040" t="s">
        <v>1120</v>
      </c>
      <c r="E128" s="1133" t="s">
        <v>1652</v>
      </c>
      <c r="F128" s="1133"/>
      <c r="G128" s="1133"/>
      <c r="H128" s="1133"/>
      <c r="I128" s="1133"/>
      <c r="J128" s="1133"/>
      <c r="K128" s="1357"/>
      <c r="L128" s="951"/>
      <c r="M128" s="2274"/>
      <c r="N128" s="2274"/>
      <c r="O128" s="2274"/>
      <c r="P128" s="2274"/>
      <c r="Q128" s="2274"/>
      <c r="R128" s="2274"/>
      <c r="S128" s="2274"/>
      <c r="T128" s="2274"/>
      <c r="U128" s="2274"/>
      <c r="V128" s="2274"/>
      <c r="W128" s="2274"/>
      <c r="X128" s="2275"/>
      <c r="Y128" s="491"/>
      <c r="Z128" s="58"/>
      <c r="AA128" s="58"/>
      <c r="AB128" s="58"/>
      <c r="AC128" s="58"/>
      <c r="AD128" s="58"/>
      <c r="AE128" s="58"/>
      <c r="AF128" s="58"/>
      <c r="AG128" s="58"/>
      <c r="AH128" s="58"/>
      <c r="AI128" s="58"/>
      <c r="AJ128" s="58"/>
      <c r="AK128" s="58"/>
      <c r="AL128" s="58"/>
      <c r="AM128" s="58"/>
      <c r="AN128" s="58"/>
      <c r="AO128" s="3"/>
      <c r="AP128" s="3"/>
      <c r="AQ128" s="3"/>
      <c r="AR128" s="3"/>
    </row>
    <row r="129" spans="1:44" ht="74.150000000000006" customHeight="1" x14ac:dyDescent="0.25">
      <c r="A129" s="39"/>
      <c r="B129" s="1133"/>
      <c r="C129" s="1138"/>
      <c r="D129" s="1040"/>
      <c r="E129" s="1133"/>
      <c r="F129" s="1133"/>
      <c r="G129" s="1133"/>
      <c r="H129" s="1133"/>
      <c r="I129" s="1133"/>
      <c r="J129" s="1133"/>
      <c r="K129" s="1357"/>
      <c r="L129" s="951"/>
      <c r="M129" s="2274"/>
      <c r="N129" s="2274"/>
      <c r="O129" s="2274"/>
      <c r="P129" s="2274"/>
      <c r="Q129" s="2274"/>
      <c r="R129" s="2274"/>
      <c r="S129" s="2274"/>
      <c r="T129" s="2274"/>
      <c r="U129" s="2274"/>
      <c r="V129" s="2274"/>
      <c r="W129" s="2274"/>
      <c r="X129" s="2275"/>
      <c r="Y129" s="491"/>
      <c r="Z129" s="58"/>
      <c r="AA129" s="58"/>
      <c r="AB129" s="58"/>
      <c r="AC129" s="58"/>
      <c r="AD129" s="58"/>
      <c r="AE129" s="58"/>
      <c r="AF129" s="58"/>
      <c r="AG129" s="58"/>
      <c r="AH129" s="58"/>
      <c r="AI129" s="58"/>
      <c r="AJ129" s="58"/>
      <c r="AK129" s="58"/>
      <c r="AL129" s="58"/>
      <c r="AM129" s="58"/>
      <c r="AN129" s="58"/>
      <c r="AO129" s="3"/>
      <c r="AP129" s="3"/>
      <c r="AQ129" s="3"/>
      <c r="AR129" s="3"/>
    </row>
    <row r="130" spans="1:44" ht="54.65" customHeight="1" x14ac:dyDescent="0.25">
      <c r="A130" s="39"/>
      <c r="B130" s="1133"/>
      <c r="C130" s="1138"/>
      <c r="D130" s="1040"/>
      <c r="E130" s="1133"/>
      <c r="F130" s="1133"/>
      <c r="G130" s="1133"/>
      <c r="H130" s="1133"/>
      <c r="I130" s="1133"/>
      <c r="J130" s="1133"/>
      <c r="K130" s="1133"/>
      <c r="L130" s="951"/>
      <c r="M130" s="951"/>
      <c r="N130" s="951"/>
      <c r="O130" s="951"/>
      <c r="P130" s="1100"/>
      <c r="Q130" s="1100"/>
      <c r="R130" s="1100"/>
      <c r="S130" s="1100"/>
      <c r="T130" s="1100"/>
      <c r="U130" s="1100"/>
      <c r="V130" s="1100"/>
      <c r="W130" s="1100"/>
      <c r="X130" s="1101"/>
      <c r="Y130" s="491"/>
      <c r="Z130" s="58"/>
      <c r="AA130" s="58"/>
      <c r="AB130" s="58"/>
      <c r="AC130" s="58"/>
      <c r="AD130" s="58"/>
      <c r="AE130" s="58"/>
      <c r="AF130" s="58"/>
      <c r="AG130" s="58"/>
      <c r="AH130" s="58"/>
      <c r="AI130" s="58"/>
      <c r="AJ130" s="58"/>
      <c r="AK130" s="58"/>
      <c r="AL130" s="58"/>
      <c r="AM130" s="58"/>
      <c r="AN130" s="58"/>
      <c r="AO130" s="3"/>
      <c r="AP130" s="3"/>
      <c r="AQ130" s="3"/>
      <c r="AR130" s="3"/>
    </row>
    <row r="131" spans="1:44" ht="15" customHeight="1" x14ac:dyDescent="0.35">
      <c r="A131" s="34"/>
      <c r="B131" s="1128"/>
      <c r="C131" s="1165"/>
      <c r="D131" s="1499"/>
      <c r="E131" s="1128"/>
      <c r="F131" s="1128"/>
      <c r="G131" s="1128"/>
      <c r="H131" s="1128"/>
      <c r="I131" s="1128"/>
      <c r="J131" s="1128"/>
      <c r="K131" s="1128"/>
      <c r="L131" s="1128"/>
      <c r="M131" s="1128"/>
      <c r="N131" s="1128"/>
      <c r="O131" s="1128"/>
      <c r="P131" s="1128"/>
      <c r="Q131" s="1128"/>
      <c r="R131" s="1128"/>
      <c r="S131" s="1128"/>
      <c r="T131" s="1128"/>
      <c r="U131" s="1128"/>
      <c r="V131" s="2157" t="str">
        <f>CONCATENATE("Page ",LEFT('Table des matières'!$K$43,2)+1)</f>
        <v>Page 45</v>
      </c>
      <c r="W131" s="2158"/>
      <c r="X131" s="735" t="str">
        <f>IF(PageDerniere="","",CONCATENATE("sur ",PageDerniere))</f>
        <v>sur 46</v>
      </c>
      <c r="Y131" s="99"/>
      <c r="Z131" s="3"/>
      <c r="AA131" s="3"/>
      <c r="AB131" s="3"/>
      <c r="AC131" s="3"/>
      <c r="AD131" s="3"/>
      <c r="AE131" s="3"/>
      <c r="AF131" s="3"/>
      <c r="AG131" s="3"/>
      <c r="AH131" s="3"/>
      <c r="AI131" s="3"/>
      <c r="AJ131" s="3"/>
      <c r="AK131" s="3"/>
      <c r="AL131" s="3"/>
      <c r="AM131" s="3"/>
      <c r="AN131" s="3"/>
      <c r="AO131" s="3"/>
      <c r="AP131" s="3"/>
      <c r="AQ131" s="3"/>
      <c r="AR131" s="3"/>
    </row>
    <row r="132" spans="1:44" ht="15" customHeight="1" x14ac:dyDescent="0.35">
      <c r="A132" s="34"/>
      <c r="B132" s="1128"/>
      <c r="C132" s="1165"/>
      <c r="D132" s="1499"/>
      <c r="E132" s="1128"/>
      <c r="F132" s="1128"/>
      <c r="G132" s="1128"/>
      <c r="H132" s="1128"/>
      <c r="I132" s="1128"/>
      <c r="J132" s="1128"/>
      <c r="K132" s="1128"/>
      <c r="L132" s="1128"/>
      <c r="M132" s="1128"/>
      <c r="N132" s="1128"/>
      <c r="O132" s="1128"/>
      <c r="P132" s="1128"/>
      <c r="Q132" s="1128"/>
      <c r="R132" s="1128"/>
      <c r="S132" s="1128"/>
      <c r="T132" s="1128"/>
      <c r="U132" s="1128"/>
      <c r="V132" s="1102"/>
      <c r="W132" s="645"/>
      <c r="X132" s="735"/>
      <c r="Y132" s="99"/>
      <c r="Z132" s="3"/>
      <c r="AA132" s="3"/>
      <c r="AB132" s="3"/>
      <c r="AC132" s="3"/>
      <c r="AD132" s="3"/>
      <c r="AE132" s="3"/>
      <c r="AF132" s="3"/>
      <c r="AG132" s="3"/>
      <c r="AH132" s="3"/>
      <c r="AI132" s="3"/>
      <c r="AJ132" s="3"/>
      <c r="AK132" s="3"/>
      <c r="AL132" s="3"/>
      <c r="AM132" s="3"/>
      <c r="AN132" s="3"/>
      <c r="AO132" s="3"/>
      <c r="AP132" s="3"/>
      <c r="AQ132" s="3"/>
      <c r="AR132" s="3"/>
    </row>
    <row r="133" spans="1:44" ht="15" customHeight="1" x14ac:dyDescent="0.35">
      <c r="A133" s="34"/>
      <c r="B133" s="1128"/>
      <c r="C133" s="1165"/>
      <c r="D133" s="1499"/>
      <c r="E133" s="1128"/>
      <c r="F133" s="1128"/>
      <c r="G133" s="1128"/>
      <c r="H133" s="1128"/>
      <c r="I133" s="1128"/>
      <c r="J133" s="1128"/>
      <c r="K133" s="1128"/>
      <c r="L133" s="1128"/>
      <c r="M133" s="1128"/>
      <c r="N133" s="1128"/>
      <c r="O133" s="1128"/>
      <c r="P133" s="1128"/>
      <c r="Q133" s="1128"/>
      <c r="R133" s="1128"/>
      <c r="S133" s="1128"/>
      <c r="T133" s="1128"/>
      <c r="U133" s="1128"/>
      <c r="V133" s="1102"/>
      <c r="W133" s="645"/>
      <c r="X133" s="735"/>
      <c r="Y133" s="99"/>
      <c r="Z133" s="3"/>
      <c r="AA133" s="3"/>
      <c r="AB133" s="3"/>
      <c r="AC133" s="3"/>
      <c r="AD133" s="3"/>
      <c r="AE133" s="3"/>
      <c r="AF133" s="3"/>
      <c r="AG133" s="3"/>
      <c r="AH133" s="3"/>
      <c r="AI133" s="3"/>
      <c r="AJ133" s="3"/>
      <c r="AK133" s="3"/>
      <c r="AL133" s="3"/>
      <c r="AM133" s="3"/>
      <c r="AN133" s="3"/>
      <c r="AO133" s="3"/>
      <c r="AP133" s="3"/>
      <c r="AQ133" s="3"/>
      <c r="AR133" s="3"/>
    </row>
    <row r="134" spans="1:44" ht="19.5" customHeight="1" x14ac:dyDescent="0.35">
      <c r="A134" s="314"/>
      <c r="B134" s="294" t="s">
        <v>1653</v>
      </c>
      <c r="C134" s="294" t="s">
        <v>836</v>
      </c>
      <c r="D134" s="1499"/>
      <c r="E134" s="1128"/>
      <c r="F134" s="1128"/>
      <c r="G134" s="1128"/>
      <c r="H134" s="1128"/>
      <c r="I134" s="1128"/>
      <c r="J134" s="1128"/>
      <c r="K134" s="1128"/>
      <c r="L134" s="1128"/>
      <c r="M134" s="1128"/>
      <c r="N134" s="1128"/>
      <c r="O134" s="1128"/>
      <c r="P134" s="1128"/>
      <c r="Q134" s="1128"/>
      <c r="R134" s="1128"/>
      <c r="S134" s="1128"/>
      <c r="T134" s="1128"/>
      <c r="U134" s="1128"/>
      <c r="V134" s="1128"/>
      <c r="W134" s="1128"/>
      <c r="X134" s="1128"/>
      <c r="Y134" s="99"/>
      <c r="Z134" s="3"/>
      <c r="AA134" s="3"/>
      <c r="AB134" s="3"/>
      <c r="AC134" s="3"/>
      <c r="AD134" s="3"/>
      <c r="AE134" s="3"/>
      <c r="AF134" s="3"/>
      <c r="AG134" s="3"/>
      <c r="AH134" s="3"/>
      <c r="AI134" s="3"/>
      <c r="AJ134" s="3"/>
      <c r="AK134" s="3"/>
      <c r="AL134" s="3"/>
      <c r="AM134" s="3"/>
      <c r="AN134" s="3"/>
      <c r="AO134" s="3"/>
      <c r="AP134" s="3"/>
      <c r="AQ134" s="3"/>
      <c r="AR134" s="3"/>
    </row>
    <row r="135" spans="1:44" ht="6" customHeight="1" x14ac:dyDescent="0.35">
      <c r="A135" s="314"/>
      <c r="B135" s="294"/>
      <c r="C135" s="294"/>
      <c r="D135" s="1499"/>
      <c r="E135" s="1128"/>
      <c r="F135" s="1128"/>
      <c r="G135" s="1128"/>
      <c r="H135" s="1128"/>
      <c r="I135" s="1128"/>
      <c r="J135" s="1128"/>
      <c r="K135" s="1128"/>
      <c r="L135" s="1128"/>
      <c r="M135" s="1128"/>
      <c r="N135" s="1128"/>
      <c r="O135" s="1128"/>
      <c r="P135" s="1128"/>
      <c r="Q135" s="1156"/>
      <c r="R135" s="1156"/>
      <c r="S135" s="1156"/>
      <c r="T135" s="1128"/>
      <c r="U135" s="1128"/>
      <c r="V135" s="1156"/>
      <c r="W135" s="1156"/>
      <c r="X135" s="1128"/>
      <c r="Y135" s="99"/>
      <c r="Z135" s="3"/>
      <c r="AA135" s="3"/>
      <c r="AB135" s="3"/>
      <c r="AC135" s="3"/>
      <c r="AD135" s="3"/>
      <c r="AE135" s="3"/>
      <c r="AF135" s="3"/>
      <c r="AG135" s="3"/>
      <c r="AH135" s="3"/>
      <c r="AI135" s="3"/>
      <c r="AJ135" s="3"/>
      <c r="AK135" s="3"/>
      <c r="AL135" s="3"/>
      <c r="AM135" s="3"/>
      <c r="AN135" s="3"/>
      <c r="AO135" s="3"/>
      <c r="AP135" s="3"/>
      <c r="AQ135" s="3"/>
      <c r="AR135" s="3"/>
    </row>
    <row r="136" spans="1:44" ht="19.5" customHeight="1" x14ac:dyDescent="0.35">
      <c r="A136" s="314"/>
      <c r="B136" s="294"/>
      <c r="C136" s="1500" t="s">
        <v>1654</v>
      </c>
      <c r="D136" s="1504" t="s">
        <v>1655</v>
      </c>
      <c r="E136" s="1133"/>
      <c r="F136" s="1133"/>
      <c r="G136" s="1133"/>
      <c r="H136" s="1133"/>
      <c r="I136" s="1133"/>
      <c r="J136" s="1133"/>
      <c r="K136" s="1133"/>
      <c r="L136" s="1133"/>
      <c r="M136" s="1133"/>
      <c r="N136" s="1133"/>
      <c r="O136" s="1133"/>
      <c r="P136" s="1504" t="s">
        <v>1656</v>
      </c>
      <c r="Q136" s="2163"/>
      <c r="R136" s="2164"/>
      <c r="S136" s="2165"/>
      <c r="T136" s="2168" t="s">
        <v>1657</v>
      </c>
      <c r="U136" s="2169"/>
      <c r="V136" s="2166"/>
      <c r="W136" s="2167"/>
      <c r="X136" s="1211"/>
      <c r="Y136" s="99"/>
      <c r="Z136" s="3"/>
      <c r="AA136" s="3"/>
      <c r="AB136" s="3"/>
      <c r="AC136" s="3"/>
      <c r="AD136" s="3"/>
      <c r="AE136" s="3"/>
      <c r="AF136" s="3"/>
      <c r="AG136" s="3"/>
      <c r="AH136" s="3"/>
      <c r="AI136" s="3"/>
      <c r="AJ136" s="3"/>
      <c r="AK136" s="3"/>
      <c r="AL136" s="3"/>
      <c r="AM136" s="3"/>
      <c r="AN136" s="3"/>
      <c r="AO136" s="3"/>
      <c r="AP136" s="3"/>
      <c r="AQ136" s="3"/>
      <c r="AR136" s="3"/>
    </row>
    <row r="137" spans="1:44" ht="10.5" customHeight="1" x14ac:dyDescent="0.35">
      <c r="A137" s="314"/>
      <c r="B137" s="47"/>
      <c r="C137" s="1165"/>
      <c r="D137" s="1504"/>
      <c r="E137" s="1133"/>
      <c r="F137" s="1133"/>
      <c r="G137" s="1133"/>
      <c r="H137" s="1133"/>
      <c r="I137" s="1133"/>
      <c r="J137" s="1133"/>
      <c r="K137" s="1133"/>
      <c r="L137" s="1133"/>
      <c r="M137" s="1133"/>
      <c r="N137" s="1133"/>
      <c r="O137" s="1133"/>
      <c r="P137" s="1133"/>
      <c r="Q137" s="1170"/>
      <c r="R137" s="1170"/>
      <c r="S137" s="1170"/>
      <c r="T137" s="1133"/>
      <c r="U137" s="1133"/>
      <c r="V137" s="1182"/>
      <c r="W137" s="1182"/>
      <c r="X137" s="1128"/>
      <c r="Y137" s="99"/>
      <c r="Z137" s="3"/>
      <c r="AA137" s="3"/>
      <c r="AB137" s="3"/>
      <c r="AC137" s="3"/>
      <c r="AD137" s="3"/>
      <c r="AE137" s="3"/>
      <c r="AF137" s="3"/>
      <c r="AG137" s="3"/>
      <c r="AH137" s="3"/>
      <c r="AI137" s="3"/>
      <c r="AJ137" s="3"/>
      <c r="AK137" s="3"/>
      <c r="AL137" s="3"/>
      <c r="AM137" s="3"/>
      <c r="AN137" s="3"/>
      <c r="AO137" s="3"/>
      <c r="AP137" s="3"/>
      <c r="AQ137" s="3"/>
      <c r="AR137" s="3"/>
    </row>
    <row r="138" spans="1:44" ht="21.75" customHeight="1" x14ac:dyDescent="0.35">
      <c r="A138" s="314"/>
      <c r="B138" s="47"/>
      <c r="C138" s="1500" t="s">
        <v>1658</v>
      </c>
      <c r="D138" s="1504" t="s">
        <v>1659</v>
      </c>
      <c r="E138" s="1133"/>
      <c r="F138" s="1133"/>
      <c r="G138" s="1133"/>
      <c r="H138" s="1133"/>
      <c r="I138" s="1133"/>
      <c r="J138" s="1221"/>
      <c r="K138" s="1221"/>
      <c r="L138" s="1221"/>
      <c r="M138" s="1221"/>
      <c r="N138" s="1221"/>
      <c r="O138" s="1221"/>
      <c r="P138" s="1517"/>
      <c r="Q138" s="2163"/>
      <c r="R138" s="2177"/>
      <c r="S138" s="2178"/>
      <c r="T138" s="1520"/>
      <c r="U138" s="1221"/>
      <c r="V138" s="1221"/>
      <c r="W138" s="1221"/>
      <c r="X138" s="1282"/>
      <c r="Y138" s="99"/>
      <c r="Z138" s="3"/>
      <c r="AA138" s="3"/>
      <c r="AB138" s="3"/>
      <c r="AC138" s="3"/>
      <c r="AD138" s="3"/>
      <c r="AE138" s="3"/>
      <c r="AF138" s="3"/>
      <c r="AG138" s="3"/>
      <c r="AH138" s="3"/>
      <c r="AI138" s="3"/>
      <c r="AJ138" s="3"/>
      <c r="AK138" s="3"/>
      <c r="AL138" s="3"/>
      <c r="AM138" s="3"/>
      <c r="AN138" s="3"/>
      <c r="AO138" s="3"/>
      <c r="AP138" s="3"/>
      <c r="AQ138" s="3"/>
      <c r="AR138" s="3"/>
    </row>
    <row r="139" spans="1:44" ht="19.5" customHeight="1" x14ac:dyDescent="0.25">
      <c r="A139" s="566"/>
      <c r="B139" s="48"/>
      <c r="C139" s="1138"/>
      <c r="D139" s="1504"/>
      <c r="E139" s="1133"/>
      <c r="F139" s="1133"/>
      <c r="G139" s="1133"/>
      <c r="H139" s="1133"/>
      <c r="I139" s="1133"/>
      <c r="J139" s="567"/>
      <c r="K139" s="952"/>
      <c r="L139" s="2179"/>
      <c r="M139" s="1683"/>
      <c r="N139" s="1683"/>
      <c r="O139" s="1683"/>
      <c r="P139" s="1683"/>
      <c r="Q139" s="1683"/>
      <c r="R139" s="1683"/>
      <c r="S139" s="1683"/>
      <c r="T139" s="1683"/>
      <c r="U139" s="1683"/>
      <c r="V139" s="1683"/>
      <c r="W139" s="1683"/>
      <c r="X139" s="1684"/>
      <c r="Y139" s="491"/>
      <c r="Z139" s="58"/>
      <c r="AA139" s="58"/>
      <c r="AB139" s="58"/>
      <c r="AC139" s="58"/>
      <c r="AD139" s="58"/>
      <c r="AE139" s="58"/>
      <c r="AF139" s="58"/>
      <c r="AG139" s="58"/>
      <c r="AH139" s="58"/>
      <c r="AI139" s="58"/>
      <c r="AJ139" s="58"/>
      <c r="AK139" s="58"/>
      <c r="AL139" s="58"/>
      <c r="AM139" s="58"/>
      <c r="AN139" s="58"/>
      <c r="AO139" s="3"/>
      <c r="AP139" s="3"/>
      <c r="AQ139" s="3"/>
      <c r="AR139" s="3"/>
    </row>
    <row r="140" spans="1:44" ht="21.75" customHeight="1" x14ac:dyDescent="0.25">
      <c r="A140" s="566"/>
      <c r="B140" s="48"/>
      <c r="C140" s="1500" t="s">
        <v>1660</v>
      </c>
      <c r="D140" s="1504" t="s">
        <v>1661</v>
      </c>
      <c r="E140" s="1133"/>
      <c r="F140" s="1133"/>
      <c r="G140" s="1133"/>
      <c r="H140" s="1133"/>
      <c r="I140" s="1133"/>
      <c r="J140" s="1221"/>
      <c r="K140" s="1221"/>
      <c r="L140" s="1221"/>
      <c r="M140" s="1221"/>
      <c r="N140" s="1221"/>
      <c r="O140" s="1221"/>
      <c r="P140" s="1517"/>
      <c r="Q140" s="2163"/>
      <c r="R140" s="2113"/>
      <c r="S140" s="2114"/>
      <c r="T140" s="1520"/>
      <c r="U140" s="1221"/>
      <c r="V140" s="1221"/>
      <c r="W140" s="1221"/>
      <c r="X140" s="1221"/>
      <c r="Y140" s="491"/>
      <c r="Z140" s="559"/>
      <c r="AA140" s="58"/>
      <c r="AB140" s="58"/>
      <c r="AC140" s="58"/>
      <c r="AD140" s="58"/>
      <c r="AE140" s="58"/>
      <c r="AF140" s="58"/>
      <c r="AG140" s="58"/>
      <c r="AH140" s="58"/>
      <c r="AI140" s="58"/>
      <c r="AJ140" s="58"/>
      <c r="AK140" s="58"/>
      <c r="AL140" s="58"/>
      <c r="AM140" s="58"/>
      <c r="AN140" s="58"/>
      <c r="AO140" s="3"/>
      <c r="AP140" s="3"/>
      <c r="AQ140" s="3"/>
      <c r="AR140" s="3"/>
    </row>
    <row r="141" spans="1:44" ht="19.5" customHeight="1" x14ac:dyDescent="0.25">
      <c r="A141" s="566"/>
      <c r="B141" s="48"/>
      <c r="C141" s="1138"/>
      <c r="D141" s="1504"/>
      <c r="E141" s="1133"/>
      <c r="F141" s="1133"/>
      <c r="G141" s="1133"/>
      <c r="H141" s="1133"/>
      <c r="I141" s="1133"/>
      <c r="J141" s="567"/>
      <c r="K141" s="952"/>
      <c r="L141" s="2179"/>
      <c r="M141" s="1683"/>
      <c r="N141" s="1683"/>
      <c r="O141" s="1683"/>
      <c r="P141" s="1683"/>
      <c r="Q141" s="1683"/>
      <c r="R141" s="1683"/>
      <c r="S141" s="1683"/>
      <c r="T141" s="1683"/>
      <c r="U141" s="1683"/>
      <c r="V141" s="1683"/>
      <c r="W141" s="1683"/>
      <c r="X141" s="1684"/>
      <c r="Y141" s="491"/>
      <c r="Z141" s="559"/>
      <c r="AA141" s="58"/>
      <c r="AB141" s="58"/>
      <c r="AC141" s="58"/>
      <c r="AD141" s="58"/>
      <c r="AE141" s="58"/>
      <c r="AF141" s="58"/>
      <c r="AG141" s="58"/>
      <c r="AH141" s="58"/>
      <c r="AI141" s="58"/>
      <c r="AJ141" s="58"/>
      <c r="AK141" s="58"/>
      <c r="AL141" s="58"/>
      <c r="AM141" s="58"/>
      <c r="AN141" s="58"/>
      <c r="AO141" s="3"/>
      <c r="AP141" s="3"/>
      <c r="AQ141" s="3"/>
      <c r="AR141" s="3"/>
    </row>
    <row r="142" spans="1:44" ht="21.75" customHeight="1" x14ac:dyDescent="0.25">
      <c r="A142" s="566"/>
      <c r="B142" s="48"/>
      <c r="C142" s="1500" t="s">
        <v>1662</v>
      </c>
      <c r="D142" s="1504" t="s">
        <v>1663</v>
      </c>
      <c r="E142" s="1133"/>
      <c r="F142" s="1133"/>
      <c r="G142" s="1133"/>
      <c r="H142" s="1133"/>
      <c r="I142" s="1133"/>
      <c r="J142" s="1221"/>
      <c r="K142" s="1221"/>
      <c r="L142" s="1221"/>
      <c r="M142" s="1221"/>
      <c r="N142" s="1221"/>
      <c r="O142" s="1221"/>
      <c r="P142" s="1517"/>
      <c r="Q142" s="2163"/>
      <c r="R142" s="2113"/>
      <c r="S142" s="2114"/>
      <c r="T142" s="1520"/>
      <c r="U142" s="1221"/>
      <c r="V142" s="1221"/>
      <c r="W142" s="1221"/>
      <c r="X142" s="1221"/>
      <c r="Y142" s="491"/>
      <c r="Z142" s="559"/>
      <c r="AA142" s="58"/>
      <c r="AB142" s="58"/>
      <c r="AC142" s="58"/>
      <c r="AD142" s="58"/>
      <c r="AE142" s="58"/>
      <c r="AF142" s="58"/>
      <c r="AG142" s="58"/>
      <c r="AH142" s="58"/>
      <c r="AI142" s="58"/>
      <c r="AJ142" s="58"/>
      <c r="AK142" s="58"/>
      <c r="AL142" s="58"/>
      <c r="AM142" s="58"/>
      <c r="AN142" s="58"/>
      <c r="AO142" s="3"/>
      <c r="AP142" s="3"/>
      <c r="AQ142" s="3"/>
      <c r="AR142" s="3"/>
    </row>
    <row r="143" spans="1:44" ht="19.5" customHeight="1" x14ac:dyDescent="0.25">
      <c r="A143" s="566"/>
      <c r="B143" s="48"/>
      <c r="C143" s="1138"/>
      <c r="D143" s="1504"/>
      <c r="E143" s="1133"/>
      <c r="F143" s="1133"/>
      <c r="G143" s="1133"/>
      <c r="H143" s="1133"/>
      <c r="I143" s="1133"/>
      <c r="J143" s="953"/>
      <c r="K143" s="953"/>
      <c r="L143" s="2179"/>
      <c r="M143" s="1683"/>
      <c r="N143" s="1683"/>
      <c r="O143" s="1683"/>
      <c r="P143" s="1683"/>
      <c r="Q143" s="1683"/>
      <c r="R143" s="1683"/>
      <c r="S143" s="1683"/>
      <c r="T143" s="1683"/>
      <c r="U143" s="1683"/>
      <c r="V143" s="1683"/>
      <c r="W143" s="1683"/>
      <c r="X143" s="1684"/>
      <c r="Y143" s="491"/>
      <c r="Z143" s="58"/>
      <c r="AA143" s="58"/>
      <c r="AB143" s="58"/>
      <c r="AC143" s="58"/>
      <c r="AD143" s="58"/>
      <c r="AE143" s="58"/>
      <c r="AF143" s="58"/>
      <c r="AG143" s="58"/>
      <c r="AH143" s="58"/>
      <c r="AI143" s="58"/>
      <c r="AJ143" s="58"/>
      <c r="AK143" s="58"/>
      <c r="AL143" s="58"/>
      <c r="AM143" s="58"/>
      <c r="AN143" s="58"/>
      <c r="AO143" s="3"/>
      <c r="AP143" s="3"/>
      <c r="AQ143" s="3"/>
      <c r="AR143" s="3"/>
    </row>
    <row r="144" spans="1:44" ht="21.75" customHeight="1" x14ac:dyDescent="0.25">
      <c r="A144" s="39"/>
      <c r="B144" s="1133"/>
      <c r="C144" s="1500" t="s">
        <v>1664</v>
      </c>
      <c r="D144" s="1504" t="s">
        <v>1665</v>
      </c>
      <c r="E144" s="1133"/>
      <c r="F144" s="1133"/>
      <c r="G144" s="1133"/>
      <c r="H144" s="1133"/>
      <c r="I144" s="1133"/>
      <c r="J144" s="1133"/>
      <c r="K144" s="1133"/>
      <c r="L144" s="1133"/>
      <c r="M144" s="1133"/>
      <c r="N144" s="1133"/>
      <c r="O144" s="1133"/>
      <c r="P144" s="1357"/>
      <c r="Q144" s="2171"/>
      <c r="R144" s="2172"/>
      <c r="S144" s="2172"/>
      <c r="T144" s="2172"/>
      <c r="U144" s="2173"/>
      <c r="V144" s="2180"/>
      <c r="W144" s="1634"/>
      <c r="X144" s="1635"/>
      <c r="Y144" s="491"/>
      <c r="Z144" s="58"/>
      <c r="AA144" s="58"/>
      <c r="AB144" s="58"/>
      <c r="AC144" s="58"/>
      <c r="AD144" s="58"/>
      <c r="AE144" s="58"/>
      <c r="AF144" s="58"/>
      <c r="AG144" s="58"/>
      <c r="AH144" s="58"/>
      <c r="AI144" s="58"/>
      <c r="AJ144" s="58"/>
      <c r="AK144" s="58"/>
      <c r="AL144" s="58"/>
      <c r="AM144" s="58"/>
      <c r="AN144" s="58"/>
      <c r="AO144" s="3"/>
      <c r="AP144" s="3"/>
      <c r="AQ144" s="3"/>
      <c r="AR144" s="3"/>
    </row>
    <row r="145" spans="1:44" ht="19.5" customHeight="1" x14ac:dyDescent="0.25">
      <c r="A145" s="39"/>
      <c r="B145" s="1133"/>
      <c r="C145" s="1138"/>
      <c r="D145" s="1504"/>
      <c r="E145" s="1133"/>
      <c r="F145" s="1133"/>
      <c r="G145" s="1133"/>
      <c r="H145" s="1133"/>
      <c r="I145" s="1133"/>
      <c r="J145" s="1133"/>
      <c r="K145" s="1354"/>
      <c r="L145" s="2179"/>
      <c r="M145" s="1683"/>
      <c r="N145" s="1683"/>
      <c r="O145" s="1683"/>
      <c r="P145" s="1683"/>
      <c r="Q145" s="1683"/>
      <c r="R145" s="1683"/>
      <c r="S145" s="1683"/>
      <c r="T145" s="1683"/>
      <c r="U145" s="1683"/>
      <c r="V145" s="1683"/>
      <c r="W145" s="1683"/>
      <c r="X145" s="1684"/>
      <c r="Y145" s="491"/>
      <c r="Z145" s="58"/>
      <c r="AA145" s="58"/>
      <c r="AB145" s="58"/>
      <c r="AC145" s="58"/>
      <c r="AD145" s="58"/>
      <c r="AE145" s="58"/>
      <c r="AF145" s="58"/>
      <c r="AG145" s="58"/>
      <c r="AH145" s="58"/>
      <c r="AI145" s="58"/>
      <c r="AJ145" s="58"/>
      <c r="AK145" s="58"/>
      <c r="AL145" s="58"/>
      <c r="AM145" s="58"/>
      <c r="AN145" s="58"/>
      <c r="AO145" s="3"/>
      <c r="AP145" s="3"/>
      <c r="AQ145" s="3"/>
      <c r="AR145" s="3"/>
    </row>
    <row r="146" spans="1:44" ht="21.75" customHeight="1" x14ac:dyDescent="0.25">
      <c r="A146" s="39"/>
      <c r="B146" s="1133"/>
      <c r="C146" s="1500" t="s">
        <v>1666</v>
      </c>
      <c r="D146" s="1504" t="s">
        <v>1667</v>
      </c>
      <c r="E146" s="1133"/>
      <c r="F146" s="1133"/>
      <c r="G146" s="1133"/>
      <c r="H146" s="1133"/>
      <c r="I146" s="1133"/>
      <c r="J146" s="1133"/>
      <c r="K146" s="1133"/>
      <c r="L146" s="1133"/>
      <c r="M146" s="1133"/>
      <c r="N146" s="1133"/>
      <c r="O146" s="1133"/>
      <c r="P146" s="1357"/>
      <c r="Q146" s="2171"/>
      <c r="R146" s="2172"/>
      <c r="S146" s="2172"/>
      <c r="T146" s="2172"/>
      <c r="U146" s="2173"/>
      <c r="V146" s="2180"/>
      <c r="W146" s="1634"/>
      <c r="X146" s="1635"/>
      <c r="Y146" s="491"/>
      <c r="Z146" s="58"/>
      <c r="AA146" s="58"/>
      <c r="AB146" s="58"/>
      <c r="AC146" s="58"/>
      <c r="AD146" s="58"/>
      <c r="AE146" s="58"/>
      <c r="AF146" s="58"/>
      <c r="AG146" s="58"/>
      <c r="AH146" s="58"/>
      <c r="AI146" s="58"/>
      <c r="AJ146" s="58"/>
      <c r="AK146" s="58"/>
      <c r="AL146" s="58"/>
      <c r="AM146" s="58"/>
      <c r="AN146" s="58"/>
      <c r="AO146" s="3"/>
      <c r="AP146" s="3"/>
      <c r="AQ146" s="3"/>
      <c r="AR146" s="3"/>
    </row>
    <row r="147" spans="1:44" ht="19.5" customHeight="1" x14ac:dyDescent="0.25">
      <c r="A147" s="39"/>
      <c r="B147" s="1133"/>
      <c r="C147" s="1138"/>
      <c r="D147" s="1504"/>
      <c r="E147" s="1133"/>
      <c r="F147" s="1133"/>
      <c r="G147" s="1133"/>
      <c r="H147" s="1133"/>
      <c r="I147" s="1133"/>
      <c r="J147" s="567"/>
      <c r="K147" s="952"/>
      <c r="L147" s="2181"/>
      <c r="M147" s="1802"/>
      <c r="N147" s="1802"/>
      <c r="O147" s="1802"/>
      <c r="P147" s="1802"/>
      <c r="Q147" s="1802"/>
      <c r="R147" s="1802"/>
      <c r="S147" s="1802"/>
      <c r="T147" s="1802"/>
      <c r="U147" s="1802"/>
      <c r="V147" s="1802"/>
      <c r="W147" s="1802"/>
      <c r="X147" s="1803"/>
      <c r="Y147" s="491"/>
      <c r="Z147" s="58"/>
      <c r="AA147" s="2170"/>
      <c r="AB147" s="58"/>
      <c r="AC147" s="58"/>
      <c r="AD147" s="58"/>
      <c r="AE147" s="58"/>
      <c r="AF147" s="58"/>
      <c r="AG147" s="58"/>
      <c r="AH147" s="58"/>
      <c r="AI147" s="58"/>
      <c r="AJ147" s="58"/>
      <c r="AK147" s="58"/>
      <c r="AL147" s="58"/>
      <c r="AM147" s="58"/>
      <c r="AN147" s="58"/>
      <c r="AO147" s="3"/>
      <c r="AP147" s="3"/>
      <c r="AQ147" s="3"/>
      <c r="AR147" s="3"/>
    </row>
    <row r="148" spans="1:44" ht="5.25" customHeight="1" x14ac:dyDescent="0.25">
      <c r="A148" s="39"/>
      <c r="B148" s="39"/>
      <c r="C148" s="39"/>
      <c r="D148" s="1039"/>
      <c r="E148" s="39"/>
      <c r="F148" s="39"/>
      <c r="G148" s="39"/>
      <c r="H148" s="39"/>
      <c r="I148" s="39"/>
      <c r="J148" s="39"/>
      <c r="K148" s="39"/>
      <c r="L148" s="39"/>
      <c r="M148" s="39"/>
      <c r="N148" s="39"/>
      <c r="O148" s="39"/>
      <c r="P148" s="39"/>
      <c r="Q148" s="732"/>
      <c r="R148" s="732"/>
      <c r="S148" s="732"/>
      <c r="T148" s="732"/>
      <c r="U148" s="39"/>
      <c r="V148" s="39"/>
      <c r="W148" s="39"/>
      <c r="X148" s="39"/>
      <c r="Y148" s="491"/>
      <c r="Z148" s="58"/>
      <c r="AA148" s="1739"/>
      <c r="AB148" s="58"/>
      <c r="AC148" s="58"/>
      <c r="AD148" s="58"/>
      <c r="AE148" s="58"/>
      <c r="AF148" s="58"/>
      <c r="AG148" s="58"/>
      <c r="AH148" s="58"/>
      <c r="AI148" s="58"/>
      <c r="AJ148" s="58"/>
      <c r="AK148" s="58"/>
      <c r="AL148" s="58"/>
      <c r="AM148" s="58"/>
      <c r="AN148" s="58"/>
      <c r="AO148" s="3"/>
      <c r="AP148" s="3"/>
      <c r="AQ148" s="3"/>
      <c r="AR148" s="3"/>
    </row>
    <row r="149" spans="1:44" ht="21.75" customHeight="1" x14ac:dyDescent="0.25">
      <c r="A149" s="39"/>
      <c r="B149" s="1133"/>
      <c r="C149" s="1500" t="s">
        <v>1668</v>
      </c>
      <c r="D149" s="1504" t="s">
        <v>1669</v>
      </c>
      <c r="E149" s="1133"/>
      <c r="F149" s="1133"/>
      <c r="G149" s="1133"/>
      <c r="H149" s="1133"/>
      <c r="I149" s="1133"/>
      <c r="J149" s="1133"/>
      <c r="K149" s="1133"/>
      <c r="L149" s="1133"/>
      <c r="M149" s="1133"/>
      <c r="N149" s="1133"/>
      <c r="O149" s="1133"/>
      <c r="P149" s="1357"/>
      <c r="Q149" s="2182">
        <f>'Notes complémentaires _9-12'!$G$19</f>
        <v>0</v>
      </c>
      <c r="R149" s="2183"/>
      <c r="S149" s="2183"/>
      <c r="T149" s="2184"/>
      <c r="U149" s="1142"/>
      <c r="V149" s="1133"/>
      <c r="W149" s="1133"/>
      <c r="X149" s="1133"/>
      <c r="Y149" s="491"/>
      <c r="Z149" s="58"/>
      <c r="AA149" s="1739"/>
      <c r="AB149" s="58"/>
      <c r="AC149" s="58"/>
      <c r="AD149" s="58"/>
      <c r="AE149" s="58"/>
      <c r="AF149" s="58"/>
      <c r="AG149" s="58"/>
      <c r="AH149" s="58"/>
      <c r="AI149" s="58"/>
      <c r="AJ149" s="58"/>
      <c r="AK149" s="58"/>
      <c r="AL149" s="58"/>
      <c r="AM149" s="58"/>
      <c r="AN149" s="58"/>
      <c r="AO149" s="3"/>
      <c r="AP149" s="3"/>
      <c r="AQ149" s="3"/>
      <c r="AR149" s="3"/>
    </row>
    <row r="150" spans="1:44" ht="6" customHeight="1" x14ac:dyDescent="0.25">
      <c r="A150" s="39"/>
      <c r="B150" s="39"/>
      <c r="C150" s="39"/>
      <c r="D150" s="1039"/>
      <c r="E150" s="39"/>
      <c r="F150" s="39"/>
      <c r="G150" s="39"/>
      <c r="H150" s="39"/>
      <c r="I150" s="39"/>
      <c r="J150" s="39"/>
      <c r="K150" s="39"/>
      <c r="L150" s="39"/>
      <c r="M150" s="39"/>
      <c r="N150" s="39"/>
      <c r="O150" s="39"/>
      <c r="P150" s="39"/>
      <c r="Q150" s="730"/>
      <c r="R150" s="730"/>
      <c r="S150" s="730"/>
      <c r="T150" s="730"/>
      <c r="U150" s="732"/>
      <c r="V150" s="39"/>
      <c r="W150" s="39"/>
      <c r="X150" s="39"/>
      <c r="Y150" s="39"/>
      <c r="Z150" s="58"/>
      <c r="AA150" s="1739"/>
      <c r="AB150" s="58"/>
      <c r="AC150" s="58"/>
      <c r="AD150" s="58"/>
      <c r="AE150" s="58"/>
      <c r="AF150" s="58"/>
      <c r="AG150" s="58"/>
      <c r="AH150" s="58"/>
      <c r="AI150" s="58"/>
      <c r="AJ150" s="58"/>
      <c r="AK150" s="58"/>
      <c r="AL150" s="58"/>
      <c r="AM150" s="58"/>
      <c r="AN150" s="58"/>
      <c r="AO150" s="3"/>
      <c r="AP150" s="3"/>
      <c r="AQ150" s="3"/>
      <c r="AR150" s="3"/>
    </row>
    <row r="151" spans="1:44" ht="21.75" customHeight="1" x14ac:dyDescent="0.25">
      <c r="A151" s="39"/>
      <c r="B151" s="1133"/>
      <c r="C151" s="1500" t="s">
        <v>1670</v>
      </c>
      <c r="D151" s="2185" t="s">
        <v>1671</v>
      </c>
      <c r="E151" s="2186"/>
      <c r="F151" s="2186"/>
      <c r="G151" s="2186"/>
      <c r="H151" s="2186"/>
      <c r="I151" s="2186"/>
      <c r="J151" s="2186"/>
      <c r="K151" s="2186"/>
      <c r="L151" s="2186"/>
      <c r="M151" s="2186"/>
      <c r="N151" s="1115"/>
      <c r="O151" s="1114"/>
      <c r="P151" s="1357"/>
      <c r="Q151" s="2171"/>
      <c r="R151" s="2172"/>
      <c r="S151" s="2172"/>
      <c r="T151" s="2172"/>
      <c r="U151" s="2173"/>
      <c r="V151" s="2174"/>
      <c r="W151" s="2175"/>
      <c r="X151" s="2176"/>
      <c r="Y151" s="491"/>
      <c r="Z151" s="58"/>
      <c r="AA151" s="1739"/>
      <c r="AB151" s="58"/>
      <c r="AC151" s="58"/>
      <c r="AD151" s="58"/>
      <c r="AE151" s="58"/>
      <c r="AF151" s="58"/>
      <c r="AG151" s="58"/>
      <c r="AH151" s="58"/>
      <c r="AI151" s="58"/>
      <c r="AJ151" s="58"/>
      <c r="AK151" s="58"/>
      <c r="AL151" s="58"/>
      <c r="AM151" s="58"/>
      <c r="AN151" s="58"/>
      <c r="AO151" s="3"/>
      <c r="AP151" s="3"/>
      <c r="AQ151" s="3"/>
      <c r="AR151" s="3"/>
    </row>
    <row r="152" spans="1:44" ht="13" customHeight="1" x14ac:dyDescent="0.25">
      <c r="A152" s="39"/>
      <c r="B152" s="1133"/>
      <c r="C152" s="1138"/>
      <c r="D152" s="2187"/>
      <c r="E152" s="2188"/>
      <c r="F152" s="2188"/>
      <c r="G152" s="2188"/>
      <c r="H152" s="2188"/>
      <c r="I152" s="2188"/>
      <c r="J152" s="2188"/>
      <c r="K152" s="2188"/>
      <c r="L152" s="2188"/>
      <c r="M152" s="2188"/>
      <c r="N152" s="2189"/>
      <c r="O152" s="2189"/>
      <c r="P152" s="2189"/>
      <c r="Q152" s="2189"/>
      <c r="R152" s="2189"/>
      <c r="S152" s="2189"/>
      <c r="T152" s="2189"/>
      <c r="U152" s="2189"/>
      <c r="V152" s="2189"/>
      <c r="W152" s="2189"/>
      <c r="X152" s="2190"/>
      <c r="Y152" s="491"/>
      <c r="Z152" s="58"/>
      <c r="AA152" s="1739"/>
      <c r="AB152" s="58"/>
      <c r="AC152" s="58"/>
      <c r="AD152" s="58"/>
      <c r="AE152" s="58"/>
      <c r="AF152" s="58"/>
      <c r="AG152" s="58"/>
      <c r="AH152" s="58"/>
      <c r="AI152" s="58"/>
      <c r="AJ152" s="58"/>
      <c r="AK152" s="58"/>
      <c r="AL152" s="58"/>
      <c r="AM152" s="58"/>
      <c r="AN152" s="58"/>
      <c r="AO152" s="3"/>
      <c r="AP152" s="3"/>
      <c r="AQ152" s="3"/>
      <c r="AR152" s="3"/>
    </row>
    <row r="153" spans="1:44" ht="35.5" customHeight="1" x14ac:dyDescent="0.25">
      <c r="A153" s="39"/>
      <c r="B153" s="1133"/>
      <c r="C153" s="1138"/>
      <c r="D153" s="1103"/>
      <c r="E153" s="1104"/>
      <c r="F153" s="1104"/>
      <c r="G153" s="1104"/>
      <c r="H153" s="1104"/>
      <c r="I153" s="1104"/>
      <c r="J153" s="1104"/>
      <c r="K153" s="1104"/>
      <c r="L153" s="1104"/>
      <c r="M153" s="1104"/>
      <c r="N153" s="2191"/>
      <c r="O153" s="2191"/>
      <c r="P153" s="2191"/>
      <c r="Q153" s="2191"/>
      <c r="R153" s="2191"/>
      <c r="S153" s="2191"/>
      <c r="T153" s="2191"/>
      <c r="U153" s="2191"/>
      <c r="V153" s="2191"/>
      <c r="W153" s="2191"/>
      <c r="X153" s="2192"/>
      <c r="Y153" s="491"/>
      <c r="Z153" s="58"/>
      <c r="AB153" s="58"/>
      <c r="AC153" s="58"/>
      <c r="AD153" s="58"/>
      <c r="AE153" s="58"/>
      <c r="AF153" s="58"/>
      <c r="AG153" s="58"/>
      <c r="AH153" s="58"/>
      <c r="AI153" s="58"/>
      <c r="AJ153" s="58"/>
      <c r="AK153" s="58"/>
      <c r="AL153" s="58"/>
      <c r="AM153" s="58"/>
      <c r="AN153" s="58"/>
      <c r="AO153" s="3"/>
      <c r="AP153" s="3"/>
      <c r="AQ153" s="3"/>
      <c r="AR153" s="3"/>
    </row>
    <row r="154" spans="1:44" ht="7" customHeight="1" x14ac:dyDescent="0.25">
      <c r="A154" s="39"/>
      <c r="B154" s="39"/>
      <c r="C154" s="39"/>
      <c r="D154" s="1039"/>
      <c r="E154" s="39"/>
      <c r="F154" s="39"/>
      <c r="G154" s="39"/>
      <c r="H154" s="39"/>
      <c r="I154" s="39"/>
      <c r="J154" s="39"/>
      <c r="K154" s="39"/>
      <c r="L154" s="39"/>
      <c r="M154" s="39"/>
      <c r="N154" s="39"/>
      <c r="O154" s="39"/>
      <c r="P154" s="39"/>
      <c r="Q154" s="39"/>
      <c r="R154" s="39"/>
      <c r="S154" s="732"/>
      <c r="T154" s="732"/>
      <c r="U154" s="732"/>
      <c r="V154" s="39"/>
      <c r="W154" s="732"/>
      <c r="X154" s="732"/>
      <c r="Y154" s="491"/>
      <c r="Z154" s="58"/>
      <c r="AA154" s="568"/>
      <c r="AB154" s="58"/>
      <c r="AC154" s="58"/>
      <c r="AD154" s="58"/>
      <c r="AE154" s="58"/>
      <c r="AF154" s="58"/>
      <c r="AG154" s="58"/>
      <c r="AH154" s="58"/>
      <c r="AI154" s="58"/>
      <c r="AJ154" s="58"/>
      <c r="AK154" s="58"/>
      <c r="AL154" s="58"/>
      <c r="AM154" s="58"/>
      <c r="AN154" s="58"/>
      <c r="AO154" s="3"/>
      <c r="AP154" s="3"/>
      <c r="AQ154" s="3"/>
      <c r="AR154" s="3"/>
    </row>
    <row r="155" spans="1:44" ht="21.75" customHeight="1" x14ac:dyDescent="0.25">
      <c r="A155" s="39"/>
      <c r="B155" s="1133"/>
      <c r="C155" s="1500" t="s">
        <v>1672</v>
      </c>
      <c r="D155" s="2214" t="s">
        <v>1829</v>
      </c>
      <c r="E155" s="2215"/>
      <c r="F155" s="2215"/>
      <c r="G155" s="2215"/>
      <c r="H155" s="2215"/>
      <c r="I155" s="2215"/>
      <c r="J155" s="2215"/>
      <c r="K155" s="2215"/>
      <c r="L155" s="2215"/>
      <c r="M155" s="2215"/>
      <c r="N155" s="2215"/>
      <c r="O155" s="2215"/>
      <c r="P155" s="2215"/>
      <c r="Q155" s="1475"/>
      <c r="R155" s="1550" t="s">
        <v>1160</v>
      </c>
      <c r="S155" s="2203"/>
      <c r="T155" s="2204"/>
      <c r="U155" s="2205" t="s">
        <v>1357</v>
      </c>
      <c r="V155" s="2206"/>
      <c r="W155" s="2212"/>
      <c r="X155" s="2213"/>
      <c r="Y155" s="739"/>
      <c r="Z155" s="58"/>
      <c r="AA155" s="58"/>
      <c r="AB155" s="58"/>
      <c r="AC155" s="58"/>
      <c r="AD155" s="58"/>
      <c r="AE155" s="58"/>
      <c r="AF155" s="58"/>
      <c r="AG155" s="58"/>
      <c r="AH155" s="58"/>
      <c r="AI155" s="58"/>
      <c r="AJ155" s="58"/>
      <c r="AK155" s="58"/>
      <c r="AL155" s="58"/>
      <c r="AM155" s="58"/>
      <c r="AN155" s="58"/>
      <c r="AO155" s="3"/>
      <c r="AP155" s="3"/>
      <c r="AQ155" s="3"/>
      <c r="AR155" s="3"/>
    </row>
    <row r="156" spans="1:44" ht="8.5" customHeight="1" x14ac:dyDescent="0.25">
      <c r="A156" s="39"/>
      <c r="B156" s="1133"/>
      <c r="C156" s="1138"/>
      <c r="D156" s="2216"/>
      <c r="E156" s="2217"/>
      <c r="F156" s="2217"/>
      <c r="G156" s="2217"/>
      <c r="H156" s="2217"/>
      <c r="I156" s="2217"/>
      <c r="J156" s="2217"/>
      <c r="K156" s="2217"/>
      <c r="L156" s="2217"/>
      <c r="M156" s="2217"/>
      <c r="N156" s="2217"/>
      <c r="O156" s="2217"/>
      <c r="P156" s="2217"/>
      <c r="Q156" s="1519"/>
      <c r="R156" s="1519"/>
      <c r="S156" s="1141"/>
      <c r="T156" s="1141"/>
      <c r="U156" s="732"/>
      <c r="V156" s="1133"/>
      <c r="W156" s="1182"/>
      <c r="X156" s="1182"/>
      <c r="Y156" s="491"/>
      <c r="Z156" s="58"/>
      <c r="AA156" s="58"/>
      <c r="AB156" s="58"/>
      <c r="AC156" s="58"/>
      <c r="AD156" s="58"/>
      <c r="AE156" s="58"/>
      <c r="AF156" s="58"/>
      <c r="AG156" s="58"/>
      <c r="AH156" s="58"/>
      <c r="AI156" s="58"/>
      <c r="AJ156" s="58"/>
      <c r="AK156" s="58"/>
      <c r="AL156" s="58"/>
      <c r="AM156" s="58"/>
      <c r="AN156" s="58"/>
      <c r="AO156" s="3"/>
      <c r="AP156" s="3"/>
      <c r="AQ156" s="3"/>
      <c r="AR156" s="3"/>
    </row>
    <row r="157" spans="1:44" ht="11.5" customHeight="1" x14ac:dyDescent="0.25">
      <c r="A157" s="39"/>
      <c r="B157" s="1133"/>
      <c r="C157" s="1138"/>
      <c r="D157" s="1518"/>
      <c r="E157" s="1521"/>
      <c r="F157" s="1521"/>
      <c r="G157" s="1521"/>
      <c r="H157" s="1521"/>
      <c r="I157" s="1521"/>
      <c r="J157" s="1521"/>
      <c r="K157" s="1521"/>
      <c r="L157" s="1521"/>
      <c r="M157" s="1521"/>
      <c r="N157" s="1521"/>
      <c r="O157" s="1521"/>
      <c r="P157" s="1521"/>
      <c r="Q157" s="1521"/>
      <c r="R157" s="1521"/>
      <c r="S157" s="1522"/>
      <c r="T157" s="1522"/>
      <c r="U157" s="1118"/>
      <c r="V157" s="1142"/>
      <c r="W157" s="1182"/>
      <c r="X157" s="1182"/>
      <c r="Y157" s="491"/>
      <c r="Z157" s="58"/>
      <c r="AA157" s="58"/>
      <c r="AB157" s="58"/>
      <c r="AC157" s="58"/>
      <c r="AD157" s="58"/>
      <c r="AE157" s="58"/>
      <c r="AF157" s="58"/>
      <c r="AG157" s="58"/>
      <c r="AH157" s="58"/>
      <c r="AI157" s="58"/>
      <c r="AJ157" s="58"/>
      <c r="AK157" s="58"/>
      <c r="AL157" s="58"/>
      <c r="AM157" s="58"/>
      <c r="AN157" s="58"/>
      <c r="AO157" s="3"/>
      <c r="AP157" s="3"/>
      <c r="AQ157" s="3"/>
      <c r="AR157" s="3"/>
    </row>
    <row r="158" spans="1:44" ht="21.75" customHeight="1" x14ac:dyDescent="0.25">
      <c r="A158" s="39"/>
      <c r="B158" s="1133"/>
      <c r="C158" s="1500" t="s">
        <v>1673</v>
      </c>
      <c r="D158" s="1504" t="s">
        <v>1674</v>
      </c>
      <c r="E158" s="1133"/>
      <c r="F158" s="1133"/>
      <c r="G158" s="1133"/>
      <c r="H158" s="1133"/>
      <c r="I158" s="1133"/>
      <c r="J158" s="1133"/>
      <c r="K158" s="1133"/>
      <c r="L158" s="1133"/>
      <c r="M158" s="1133"/>
      <c r="N158" s="1133"/>
      <c r="O158" s="1133"/>
      <c r="P158" s="1133"/>
      <c r="Q158" s="1133"/>
      <c r="R158" s="1357"/>
      <c r="S158" s="2163"/>
      <c r="T158" s="2197"/>
      <c r="U158" s="2198"/>
      <c r="V158" s="1142"/>
      <c r="W158" s="1133"/>
      <c r="X158" s="1133"/>
      <c r="Y158" s="491"/>
      <c r="Z158" s="58"/>
      <c r="AA158" s="58"/>
      <c r="AB158" s="58"/>
      <c r="AC158" s="58"/>
      <c r="AD158" s="58"/>
      <c r="AE158" s="58"/>
      <c r="AF158" s="58"/>
      <c r="AG158" s="58"/>
      <c r="AH158" s="58"/>
      <c r="AI158" s="58"/>
      <c r="AJ158" s="58"/>
      <c r="AK158" s="58"/>
      <c r="AL158" s="58"/>
      <c r="AM158" s="58"/>
      <c r="AN158" s="58"/>
      <c r="AO158" s="3"/>
      <c r="AP158" s="3"/>
      <c r="AQ158" s="3"/>
      <c r="AR158" s="3"/>
    </row>
    <row r="159" spans="1:44" ht="45.65" customHeight="1" x14ac:dyDescent="0.25">
      <c r="A159" s="39"/>
      <c r="B159" s="1133"/>
      <c r="C159" s="1138"/>
      <c r="D159" s="2276"/>
      <c r="E159" s="2189"/>
      <c r="F159" s="2189"/>
      <c r="G159" s="2189"/>
      <c r="H159" s="2189"/>
      <c r="I159" s="2189"/>
      <c r="J159" s="2189"/>
      <c r="K159" s="2189"/>
      <c r="L159" s="2189"/>
      <c r="M159" s="2189"/>
      <c r="N159" s="2189"/>
      <c r="O159" s="2189"/>
      <c r="P159" s="2189"/>
      <c r="Q159" s="2189"/>
      <c r="R159" s="2189"/>
      <c r="S159" s="2189"/>
      <c r="T159" s="2189"/>
      <c r="U159" s="2189"/>
      <c r="V159" s="2189"/>
      <c r="W159" s="2189"/>
      <c r="X159" s="2190"/>
      <c r="Y159" s="491"/>
      <c r="Z159" s="58"/>
      <c r="AA159" s="58"/>
      <c r="AB159" s="58"/>
      <c r="AC159" s="58"/>
      <c r="AD159" s="58"/>
      <c r="AE159" s="58"/>
      <c r="AF159" s="58"/>
      <c r="AG159" s="58"/>
      <c r="AH159" s="58"/>
      <c r="AI159" s="58"/>
      <c r="AJ159" s="58"/>
      <c r="AK159" s="58"/>
      <c r="AL159" s="58"/>
      <c r="AM159" s="58"/>
      <c r="AN159" s="58"/>
      <c r="AO159" s="3"/>
      <c r="AP159" s="3"/>
      <c r="AQ159" s="3"/>
      <c r="AR159" s="3"/>
    </row>
    <row r="160" spans="1:44" ht="12.65" customHeight="1" x14ac:dyDescent="0.25">
      <c r="A160" s="39"/>
      <c r="B160" s="1133"/>
      <c r="C160" s="1138"/>
      <c r="D160" s="1504"/>
      <c r="E160" s="1133"/>
      <c r="F160" s="1133"/>
      <c r="G160" s="1133"/>
      <c r="H160" s="1133"/>
      <c r="I160" s="1133"/>
      <c r="J160" s="1133"/>
      <c r="K160" s="1133"/>
      <c r="L160" s="1133"/>
      <c r="M160" s="1100"/>
      <c r="N160" s="1100"/>
      <c r="O160" s="1100"/>
      <c r="P160" s="1100"/>
      <c r="Q160" s="1100"/>
      <c r="R160" s="1100"/>
      <c r="S160" s="1100"/>
      <c r="T160" s="1100"/>
      <c r="U160" s="1100"/>
      <c r="V160" s="1100"/>
      <c r="W160" s="1100"/>
      <c r="X160" s="1101"/>
      <c r="Y160" s="491"/>
      <c r="Z160" s="58"/>
      <c r="AA160" s="58"/>
      <c r="AB160" s="58"/>
      <c r="AC160" s="58"/>
      <c r="AD160" s="58"/>
      <c r="AE160" s="58"/>
      <c r="AF160" s="58"/>
      <c r="AG160" s="58"/>
      <c r="AH160" s="58"/>
      <c r="AI160" s="58"/>
      <c r="AJ160" s="58"/>
      <c r="AK160" s="58"/>
      <c r="AL160" s="58"/>
      <c r="AM160" s="58"/>
      <c r="AN160" s="58"/>
      <c r="AO160" s="3"/>
      <c r="AP160" s="3"/>
      <c r="AQ160" s="3"/>
      <c r="AR160" s="3"/>
    </row>
    <row r="161" spans="1:44" ht="19.5" customHeight="1" x14ac:dyDescent="0.3">
      <c r="A161" s="39"/>
      <c r="B161" s="335" t="s">
        <v>1675</v>
      </c>
      <c r="C161" s="294" t="s">
        <v>1676</v>
      </c>
      <c r="D161" s="1043"/>
      <c r="E161" s="1128"/>
      <c r="F161" s="1128"/>
      <c r="G161" s="1128"/>
      <c r="H161" s="1128"/>
      <c r="I161" s="1128"/>
      <c r="J161" s="1128"/>
      <c r="K161" s="1128"/>
      <c r="L161" s="1128"/>
      <c r="M161" s="1128"/>
      <c r="N161" s="1128"/>
      <c r="O161" s="1128"/>
      <c r="P161" s="1128"/>
      <c r="Q161" s="1128"/>
      <c r="R161" s="1128"/>
      <c r="S161" s="1128"/>
      <c r="T161" s="1128"/>
      <c r="U161" s="1128"/>
      <c r="V161" s="1128"/>
      <c r="W161" s="1128"/>
      <c r="X161" s="1128"/>
      <c r="Y161" s="491"/>
      <c r="Z161" s="58"/>
      <c r="AA161" s="58"/>
      <c r="AB161" s="58"/>
      <c r="AC161" s="58"/>
      <c r="AD161" s="58"/>
      <c r="AE161" s="58"/>
      <c r="AF161" s="58"/>
      <c r="AG161" s="58"/>
      <c r="AH161" s="58"/>
      <c r="AI161" s="58"/>
      <c r="AJ161" s="58"/>
      <c r="AK161" s="58"/>
      <c r="AL161" s="58"/>
      <c r="AM161" s="58"/>
      <c r="AN161" s="58"/>
      <c r="AO161" s="3"/>
      <c r="AP161" s="3"/>
      <c r="AQ161" s="3"/>
      <c r="AR161" s="3"/>
    </row>
    <row r="162" spans="1:44" ht="19.5" customHeight="1" x14ac:dyDescent="0.3">
      <c r="A162" s="39"/>
      <c r="B162" s="121"/>
      <c r="C162" s="121"/>
      <c r="D162" s="1041"/>
      <c r="E162" s="121"/>
      <c r="F162" s="121"/>
      <c r="G162" s="121"/>
      <c r="H162" s="121"/>
      <c r="I162" s="121"/>
      <c r="J162" s="121"/>
      <c r="K162" s="121"/>
      <c r="L162" s="121"/>
      <c r="M162" s="121"/>
      <c r="N162" s="121"/>
      <c r="O162" s="121"/>
      <c r="P162" s="121"/>
      <c r="Q162" s="121"/>
      <c r="R162" s="121"/>
      <c r="S162" s="121"/>
      <c r="T162" s="121"/>
      <c r="U162" s="847"/>
      <c r="V162" s="1128"/>
      <c r="W162" s="1128"/>
      <c r="X162" s="1128"/>
      <c r="Y162" s="491"/>
      <c r="Z162" s="58"/>
      <c r="AA162" s="58"/>
      <c r="AB162" s="58"/>
      <c r="AC162" s="58"/>
      <c r="AD162" s="58"/>
      <c r="AE162" s="58"/>
      <c r="AF162" s="58"/>
      <c r="AG162" s="58"/>
      <c r="AH162" s="58"/>
      <c r="AI162" s="58"/>
      <c r="AJ162" s="58"/>
      <c r="AK162" s="58"/>
      <c r="AL162" s="58"/>
      <c r="AM162" s="58"/>
      <c r="AN162" s="58"/>
      <c r="AO162" s="3"/>
      <c r="AP162" s="3"/>
      <c r="AQ162" s="3"/>
      <c r="AR162" s="3"/>
    </row>
    <row r="163" spans="1:44" ht="21.75" customHeight="1" x14ac:dyDescent="0.35">
      <c r="A163" s="34"/>
      <c r="B163" s="1133"/>
      <c r="C163" s="1500" t="s">
        <v>1677</v>
      </c>
      <c r="D163" s="1504" t="s">
        <v>1678</v>
      </c>
      <c r="E163" s="1221"/>
      <c r="F163" s="1221"/>
      <c r="G163" s="1221"/>
      <c r="H163" s="1221"/>
      <c r="I163" s="1221"/>
      <c r="J163" s="1221"/>
      <c r="K163" s="1221"/>
      <c r="L163" s="1221"/>
      <c r="M163" s="1221"/>
      <c r="N163" s="1221"/>
      <c r="O163" s="1221"/>
      <c r="P163" s="1221"/>
      <c r="Q163" s="1221"/>
      <c r="R163" s="118"/>
      <c r="S163" s="2193"/>
      <c r="T163" s="2113"/>
      <c r="U163" s="2114"/>
      <c r="V163" s="1128"/>
      <c r="W163" s="1128"/>
      <c r="X163" s="1128"/>
      <c r="Y163" s="99"/>
      <c r="Z163" s="3"/>
      <c r="AA163" s="3"/>
      <c r="AB163" s="3"/>
      <c r="AC163" s="3"/>
      <c r="AD163" s="3"/>
      <c r="AE163" s="3"/>
      <c r="AF163" s="3"/>
      <c r="AG163" s="3"/>
      <c r="AH163" s="3"/>
      <c r="AI163" s="3"/>
      <c r="AJ163" s="3"/>
      <c r="AK163" s="3"/>
      <c r="AL163" s="3"/>
      <c r="AM163" s="3"/>
      <c r="AN163" s="3"/>
      <c r="AO163" s="3"/>
      <c r="AP163" s="3"/>
      <c r="AQ163" s="3"/>
      <c r="AR163" s="3"/>
    </row>
    <row r="164" spans="1:44" ht="6" customHeight="1" x14ac:dyDescent="0.3">
      <c r="A164" s="554"/>
      <c r="B164" s="554"/>
      <c r="C164" s="554"/>
      <c r="D164" s="1039"/>
      <c r="E164" s="554"/>
      <c r="F164" s="554"/>
      <c r="G164" s="554"/>
      <c r="H164" s="554"/>
      <c r="I164" s="554"/>
      <c r="J164" s="554"/>
      <c r="K164" s="554"/>
      <c r="L164" s="554"/>
      <c r="M164" s="554"/>
      <c r="N164" s="554"/>
      <c r="O164" s="554"/>
      <c r="P164" s="554"/>
      <c r="Q164" s="554"/>
      <c r="R164" s="947"/>
      <c r="S164" s="1128"/>
      <c r="T164" s="1128"/>
      <c r="U164" s="947"/>
      <c r="V164" s="1128"/>
      <c r="W164" s="1128"/>
      <c r="X164" s="1128"/>
      <c r="Y164" s="558"/>
      <c r="Z164" s="559"/>
      <c r="AA164" s="559"/>
      <c r="AB164" s="559"/>
      <c r="AC164" s="559"/>
      <c r="AD164" s="559"/>
      <c r="AE164" s="559"/>
      <c r="AF164" s="559"/>
      <c r="AG164" s="559"/>
      <c r="AH164" s="559"/>
      <c r="AI164" s="559"/>
      <c r="AJ164" s="559"/>
      <c r="AK164" s="559"/>
      <c r="AL164" s="559"/>
      <c r="AM164" s="559"/>
      <c r="AN164" s="559"/>
      <c r="AO164" s="3"/>
      <c r="AP164" s="3"/>
      <c r="AQ164" s="3"/>
      <c r="AR164" s="3"/>
    </row>
    <row r="165" spans="1:44" ht="21.75" customHeight="1" x14ac:dyDescent="0.35">
      <c r="A165" s="34"/>
      <c r="B165" s="1133"/>
      <c r="C165" s="1500" t="s">
        <v>1679</v>
      </c>
      <c r="D165" s="1504" t="s">
        <v>1680</v>
      </c>
      <c r="E165" s="1221"/>
      <c r="F165" s="1221"/>
      <c r="G165" s="1221"/>
      <c r="H165" s="1221"/>
      <c r="I165" s="1221"/>
      <c r="J165" s="1221"/>
      <c r="K165" s="1221"/>
      <c r="L165" s="1221"/>
      <c r="M165" s="1221"/>
      <c r="N165" s="1221"/>
      <c r="O165" s="1221"/>
      <c r="P165" s="1221"/>
      <c r="Q165" s="1221"/>
      <c r="R165" s="118"/>
      <c r="S165" s="2193"/>
      <c r="T165" s="2113"/>
      <c r="U165" s="2114"/>
      <c r="V165" s="1128"/>
      <c r="W165" s="1128"/>
      <c r="X165" s="1128"/>
      <c r="Y165" s="99"/>
      <c r="Z165" s="3"/>
      <c r="AA165" s="3"/>
      <c r="AB165" s="3"/>
      <c r="AC165" s="3"/>
      <c r="AD165" s="3"/>
      <c r="AE165" s="3"/>
      <c r="AF165" s="3"/>
      <c r="AG165" s="3"/>
      <c r="AH165" s="3"/>
      <c r="AI165" s="3"/>
      <c r="AJ165" s="3"/>
      <c r="AK165" s="3"/>
      <c r="AL165" s="3"/>
      <c r="AM165" s="3"/>
      <c r="AN165" s="3"/>
      <c r="AO165" s="3"/>
      <c r="AP165" s="3"/>
      <c r="AQ165" s="3"/>
      <c r="AR165" s="3"/>
    </row>
    <row r="166" spans="1:44" ht="13" customHeight="1" x14ac:dyDescent="0.3">
      <c r="A166" s="554"/>
      <c r="B166" s="554"/>
      <c r="C166" s="554"/>
      <c r="D166" s="1039"/>
      <c r="E166" s="554"/>
      <c r="F166" s="554"/>
      <c r="G166" s="554"/>
      <c r="H166" s="554"/>
      <c r="I166" s="554"/>
      <c r="J166" s="554"/>
      <c r="K166" s="554"/>
      <c r="L166" s="554"/>
      <c r="M166" s="554"/>
      <c r="N166" s="554"/>
      <c r="O166" s="554"/>
      <c r="P166" s="554"/>
      <c r="Q166" s="554"/>
      <c r="R166" s="947"/>
      <c r="S166" s="1128"/>
      <c r="T166" s="1128"/>
      <c r="U166" s="947"/>
      <c r="V166" s="1128"/>
      <c r="W166" s="1128"/>
      <c r="X166" s="1128"/>
      <c r="Y166" s="558"/>
      <c r="Z166" s="559"/>
      <c r="AA166" s="559"/>
      <c r="AB166" s="559"/>
      <c r="AC166" s="559"/>
      <c r="AD166" s="559"/>
      <c r="AE166" s="559"/>
      <c r="AF166" s="559"/>
      <c r="AG166" s="559"/>
      <c r="AH166" s="559"/>
      <c r="AI166" s="559"/>
      <c r="AJ166" s="559"/>
      <c r="AK166" s="559"/>
      <c r="AL166" s="559"/>
      <c r="AM166" s="559"/>
      <c r="AN166" s="559"/>
      <c r="AO166" s="3"/>
      <c r="AP166" s="3"/>
      <c r="AQ166" s="3"/>
      <c r="AR166" s="3"/>
    </row>
    <row r="167" spans="1:44" ht="21.75" customHeight="1" x14ac:dyDescent="0.35">
      <c r="A167" s="34"/>
      <c r="B167" s="1128"/>
      <c r="C167" s="1500" t="s">
        <v>1681</v>
      </c>
      <c r="D167" s="2185" t="s">
        <v>1682</v>
      </c>
      <c r="E167" s="2194"/>
      <c r="F167" s="2194"/>
      <c r="G167" s="2194"/>
      <c r="H167" s="2194"/>
      <c r="I167" s="2194"/>
      <c r="J167" s="2194"/>
      <c r="K167" s="2194"/>
      <c r="L167" s="2194"/>
      <c r="M167" s="2194"/>
      <c r="N167" s="2194"/>
      <c r="O167" s="2194"/>
      <c r="P167" s="2194"/>
      <c r="Q167" s="2194"/>
      <c r="R167" s="2194"/>
      <c r="S167" s="2193"/>
      <c r="T167" s="2113"/>
      <c r="U167" s="2114"/>
      <c r="V167" s="1128"/>
      <c r="W167" s="1128"/>
      <c r="X167" s="1128"/>
      <c r="Y167" s="99"/>
      <c r="Z167" s="3"/>
      <c r="AA167" s="3"/>
      <c r="AB167" s="3"/>
      <c r="AC167" s="3"/>
      <c r="AD167" s="3"/>
      <c r="AE167" s="3"/>
      <c r="AF167" s="3"/>
      <c r="AG167" s="3"/>
      <c r="AH167" s="3"/>
      <c r="AI167" s="3"/>
      <c r="AJ167" s="3"/>
      <c r="AK167" s="3"/>
      <c r="AL167" s="3"/>
      <c r="AM167" s="3"/>
      <c r="AN167" s="3"/>
      <c r="AO167" s="3"/>
      <c r="AP167" s="3"/>
      <c r="AQ167" s="3"/>
      <c r="AR167" s="3"/>
    </row>
    <row r="168" spans="1:44" ht="11.5" customHeight="1" x14ac:dyDescent="0.35">
      <c r="A168" s="34"/>
      <c r="B168" s="1128"/>
      <c r="C168" s="1165"/>
      <c r="D168" s="2195"/>
      <c r="E168" s="2196"/>
      <c r="F168" s="2196"/>
      <c r="G168" s="2196"/>
      <c r="H168" s="2196"/>
      <c r="I168" s="2196"/>
      <c r="J168" s="2196"/>
      <c r="K168" s="2196"/>
      <c r="L168" s="2196"/>
      <c r="M168" s="2196"/>
      <c r="N168" s="2196"/>
      <c r="O168" s="2196"/>
      <c r="P168" s="2196"/>
      <c r="Q168" s="2196"/>
      <c r="R168" s="2196"/>
      <c r="S168" s="1128"/>
      <c r="T168" s="1128"/>
      <c r="U168" s="1150"/>
      <c r="V168" s="1150"/>
      <c r="W168" s="1150"/>
      <c r="X168" s="1128"/>
      <c r="Y168" s="99"/>
      <c r="Z168" s="3"/>
      <c r="AA168" s="3"/>
      <c r="AB168" s="3"/>
      <c r="AC168" s="3"/>
      <c r="AD168" s="3"/>
      <c r="AE168" s="3"/>
      <c r="AF168" s="3"/>
      <c r="AG168" s="3"/>
      <c r="AH168" s="3"/>
      <c r="AI168" s="3"/>
      <c r="AJ168" s="3"/>
      <c r="AK168" s="3"/>
      <c r="AL168" s="3"/>
      <c r="AM168" s="3"/>
      <c r="AN168" s="3"/>
      <c r="AO168" s="3"/>
      <c r="AP168" s="3"/>
      <c r="AQ168" s="3"/>
      <c r="AR168" s="3"/>
    </row>
    <row r="169" spans="1:44" ht="6" customHeight="1" x14ac:dyDescent="0.35">
      <c r="A169" s="34"/>
      <c r="B169" s="1128"/>
      <c r="C169" s="1165"/>
      <c r="D169" s="1499"/>
      <c r="E169" s="1128"/>
      <c r="F169" s="1128"/>
      <c r="G169" s="1128"/>
      <c r="H169" s="1128"/>
      <c r="I169" s="1128"/>
      <c r="J169" s="1128"/>
      <c r="K169" s="1128"/>
      <c r="L169" s="1128"/>
      <c r="M169" s="1128"/>
      <c r="N169" s="1128"/>
      <c r="O169" s="1156"/>
      <c r="P169" s="1156"/>
      <c r="Q169" s="1156"/>
      <c r="R169" s="1156"/>
      <c r="S169" s="1128"/>
      <c r="T169" s="1128"/>
      <c r="U169" s="1128"/>
      <c r="V169" s="1128"/>
      <c r="W169" s="1128"/>
      <c r="X169" s="1128"/>
      <c r="Y169" s="99"/>
      <c r="Z169" s="3"/>
      <c r="AA169" s="3"/>
      <c r="AB169" s="3"/>
      <c r="AC169" s="3"/>
      <c r="AD169" s="3"/>
      <c r="AE169" s="3"/>
      <c r="AF169" s="3"/>
      <c r="AG169" s="3"/>
      <c r="AH169" s="3"/>
      <c r="AI169" s="3"/>
      <c r="AJ169" s="3"/>
      <c r="AK169" s="3"/>
      <c r="AL169" s="3"/>
      <c r="AM169" s="3"/>
      <c r="AN169" s="3"/>
      <c r="AO169" s="3"/>
      <c r="AP169" s="3"/>
      <c r="AQ169" s="3"/>
      <c r="AR169" s="3"/>
    </row>
    <row r="170" spans="1:44" ht="21.75" customHeight="1" x14ac:dyDescent="0.35">
      <c r="A170" s="34"/>
      <c r="B170" s="1133"/>
      <c r="C170" s="1500" t="s">
        <v>1683</v>
      </c>
      <c r="D170" s="1044" t="s">
        <v>1684</v>
      </c>
      <c r="E170" s="1133"/>
      <c r="F170" s="1133"/>
      <c r="G170" s="1133"/>
      <c r="H170" s="1133"/>
      <c r="I170" s="1133"/>
      <c r="J170" s="1133"/>
      <c r="K170" s="1133"/>
      <c r="L170" s="1133"/>
      <c r="M170" s="1133"/>
      <c r="N170" s="1357"/>
      <c r="O170" s="2163"/>
      <c r="P170" s="2197"/>
      <c r="Q170" s="2197"/>
      <c r="R170" s="2198"/>
      <c r="S170" s="1142"/>
      <c r="T170" s="1133"/>
      <c r="U170" s="1133"/>
      <c r="V170" s="1133"/>
      <c r="W170" s="1133"/>
      <c r="X170" s="1133"/>
      <c r="Y170" s="99"/>
      <c r="Z170" s="3"/>
      <c r="AA170" s="3"/>
      <c r="AB170" s="3"/>
      <c r="AC170" s="3"/>
      <c r="AD170" s="3"/>
      <c r="AE170" s="3"/>
      <c r="AF170" s="3"/>
      <c r="AG170" s="3"/>
      <c r="AH170" s="3"/>
      <c r="AI170" s="3"/>
      <c r="AJ170" s="3"/>
      <c r="AK170" s="3"/>
      <c r="AL170" s="3"/>
      <c r="AM170" s="3"/>
      <c r="AN170" s="3"/>
      <c r="AO170" s="3"/>
      <c r="AP170" s="3"/>
      <c r="AQ170" s="3"/>
      <c r="AR170" s="3"/>
    </row>
    <row r="171" spans="1:44" ht="37" customHeight="1" x14ac:dyDescent="0.35">
      <c r="A171" s="34"/>
      <c r="B171" s="1128"/>
      <c r="C171" s="1165"/>
      <c r="D171" s="2209"/>
      <c r="E171" s="2210"/>
      <c r="F171" s="2210"/>
      <c r="G171" s="2210"/>
      <c r="H171" s="2210"/>
      <c r="I171" s="2210"/>
      <c r="J171" s="2210"/>
      <c r="K171" s="2210"/>
      <c r="L171" s="2210"/>
      <c r="M171" s="2210"/>
      <c r="N171" s="2210"/>
      <c r="O171" s="2210"/>
      <c r="P171" s="2210"/>
      <c r="Q171" s="2210"/>
      <c r="R171" s="2210"/>
      <c r="S171" s="2210"/>
      <c r="T171" s="2210"/>
      <c r="U171" s="2210"/>
      <c r="V171" s="2210"/>
      <c r="W171" s="2210"/>
      <c r="X171" s="2211"/>
      <c r="Y171" s="99"/>
      <c r="Z171" s="3"/>
      <c r="AA171" s="3"/>
      <c r="AB171" s="3"/>
      <c r="AC171" s="3"/>
      <c r="AD171" s="3"/>
      <c r="AE171" s="3"/>
      <c r="AF171" s="3"/>
      <c r="AG171" s="3"/>
      <c r="AH171" s="3"/>
      <c r="AI171" s="3"/>
      <c r="AJ171" s="3"/>
      <c r="AK171" s="3"/>
      <c r="AL171" s="3"/>
      <c r="AM171" s="3"/>
      <c r="AN171" s="3"/>
      <c r="AO171" s="3"/>
      <c r="AP171" s="3"/>
      <c r="AQ171" s="3"/>
      <c r="AR171" s="3"/>
    </row>
    <row r="172" spans="1:44" ht="6" customHeight="1" x14ac:dyDescent="0.35">
      <c r="A172" s="34"/>
      <c r="B172" s="1128"/>
      <c r="C172" s="1165"/>
      <c r="D172" s="1523"/>
      <c r="E172" s="1128"/>
      <c r="F172" s="1128"/>
      <c r="G172" s="1128"/>
      <c r="H172" s="1128"/>
      <c r="I172" s="1128"/>
      <c r="J172" s="1128"/>
      <c r="K172" s="1128"/>
      <c r="L172" s="1128"/>
      <c r="M172" s="1106"/>
      <c r="N172" s="1106"/>
      <c r="O172" s="1106"/>
      <c r="P172" s="1106"/>
      <c r="Q172" s="1106"/>
      <c r="R172" s="1106"/>
      <c r="S172" s="1106"/>
      <c r="T172" s="1106"/>
      <c r="U172" s="1106"/>
      <c r="V172" s="1106"/>
      <c r="W172" s="1106"/>
      <c r="X172" s="1107"/>
      <c r="Y172" s="99"/>
      <c r="Z172" s="3"/>
      <c r="AA172" s="3"/>
      <c r="AB172" s="3"/>
      <c r="AC172" s="3"/>
      <c r="AD172" s="3"/>
      <c r="AE172" s="3"/>
      <c r="AF172" s="3"/>
      <c r="AG172" s="3"/>
      <c r="AH172" s="3"/>
      <c r="AI172" s="3"/>
      <c r="AJ172" s="3"/>
      <c r="AK172" s="3"/>
      <c r="AL172" s="3"/>
      <c r="AM172" s="3"/>
      <c r="AN172" s="3"/>
      <c r="AO172" s="3"/>
      <c r="AP172" s="3"/>
      <c r="AQ172" s="3"/>
      <c r="AR172" s="3"/>
    </row>
    <row r="173" spans="1:44" ht="21.75" customHeight="1" x14ac:dyDescent="0.35">
      <c r="A173" s="34"/>
      <c r="B173" s="1128"/>
      <c r="C173" s="1500" t="s">
        <v>1685</v>
      </c>
      <c r="D173" s="1044" t="s">
        <v>1686</v>
      </c>
      <c r="E173" s="1128"/>
      <c r="F173" s="1128"/>
      <c r="G173" s="1128"/>
      <c r="H173" s="1128"/>
      <c r="I173" s="1128"/>
      <c r="J173" s="1128"/>
      <c r="K173" s="1156"/>
      <c r="L173" s="1156"/>
      <c r="M173" s="1128"/>
      <c r="N173" s="1128"/>
      <c r="O173" s="1128"/>
      <c r="P173" s="1128"/>
      <c r="Q173" s="1128"/>
      <c r="R173" s="1128"/>
      <c r="S173" s="1128"/>
      <c r="T173" s="1128"/>
      <c r="U173" s="1128"/>
      <c r="V173" s="1128"/>
      <c r="W173" s="1128"/>
      <c r="X173" s="1128"/>
      <c r="Y173" s="99"/>
      <c r="Z173" s="3"/>
      <c r="AA173" s="3"/>
      <c r="AB173" s="3"/>
      <c r="AC173" s="3"/>
      <c r="AD173" s="3"/>
      <c r="AE173" s="3"/>
      <c r="AF173" s="3"/>
      <c r="AG173" s="3"/>
      <c r="AH173" s="3"/>
      <c r="AI173" s="3"/>
      <c r="AJ173" s="3"/>
      <c r="AK173" s="3"/>
      <c r="AL173" s="3"/>
      <c r="AM173" s="3"/>
      <c r="AN173" s="3"/>
      <c r="AO173" s="3"/>
      <c r="AP173" s="3"/>
      <c r="AQ173" s="3"/>
      <c r="AR173" s="3"/>
    </row>
    <row r="174" spans="1:44" ht="21.75" customHeight="1" x14ac:dyDescent="0.35">
      <c r="A174" s="34"/>
      <c r="B174" s="1128"/>
      <c r="C174" s="1165"/>
      <c r="D174" s="1040" t="s">
        <v>1120</v>
      </c>
      <c r="E174" s="1133" t="s">
        <v>1687</v>
      </c>
      <c r="F174" s="1128"/>
      <c r="G174" s="1128"/>
      <c r="H174" s="1128"/>
      <c r="I174" s="1128"/>
      <c r="J174" s="1129"/>
      <c r="K174" s="1421"/>
      <c r="L174" s="656"/>
      <c r="M174" s="2207"/>
      <c r="N174" s="2207"/>
      <c r="O174" s="2207"/>
      <c r="P174" s="2207"/>
      <c r="Q174" s="2207"/>
      <c r="R174" s="2207"/>
      <c r="S174" s="2207"/>
      <c r="T174" s="2207"/>
      <c r="U174" s="2207"/>
      <c r="V174" s="2207"/>
      <c r="W174" s="2207"/>
      <c r="X174" s="2208"/>
      <c r="Y174" s="99"/>
      <c r="Z174" s="3"/>
      <c r="AA174" s="3"/>
      <c r="AB174" s="3"/>
      <c r="AC174" s="3"/>
      <c r="AD174" s="3"/>
      <c r="AE174" s="3"/>
      <c r="AF174" s="3"/>
      <c r="AG174" s="3"/>
      <c r="AH174" s="3"/>
      <c r="AI174" s="3"/>
      <c r="AJ174" s="3"/>
      <c r="AK174" s="3"/>
      <c r="AL174" s="3"/>
      <c r="AM174" s="3"/>
      <c r="AN174" s="3"/>
      <c r="AO174" s="3"/>
      <c r="AP174" s="3"/>
      <c r="AQ174" s="3"/>
      <c r="AR174" s="3"/>
    </row>
    <row r="175" spans="1:44" ht="21.65" customHeight="1" x14ac:dyDescent="0.35">
      <c r="A175" s="34"/>
      <c r="B175" s="1128"/>
      <c r="C175" s="1165"/>
      <c r="D175" s="1040"/>
      <c r="E175" s="1133"/>
      <c r="F175" s="1128"/>
      <c r="G175" s="1128"/>
      <c r="H175" s="1128"/>
      <c r="I175" s="1128"/>
      <c r="J175" s="1129"/>
      <c r="K175" s="1129"/>
      <c r="L175" s="1129"/>
      <c r="M175" s="2191"/>
      <c r="N175" s="2191"/>
      <c r="O175" s="2191"/>
      <c r="P175" s="2191"/>
      <c r="Q175" s="2191"/>
      <c r="R175" s="2191"/>
      <c r="S175" s="2191"/>
      <c r="T175" s="2191"/>
      <c r="U175" s="2191"/>
      <c r="V175" s="2191"/>
      <c r="W175" s="2191"/>
      <c r="X175" s="2192"/>
      <c r="Y175" s="99"/>
      <c r="Z175" s="3"/>
      <c r="AA175" s="3"/>
      <c r="AB175" s="3"/>
      <c r="AC175" s="3"/>
      <c r="AD175" s="3"/>
      <c r="AE175" s="3"/>
      <c r="AF175" s="3"/>
      <c r="AG175" s="3"/>
      <c r="AH175" s="3"/>
      <c r="AI175" s="3"/>
      <c r="AJ175" s="3"/>
      <c r="AK175" s="3"/>
      <c r="AL175" s="3"/>
      <c r="AM175" s="3"/>
      <c r="AN175" s="3"/>
      <c r="AO175" s="3"/>
      <c r="AP175" s="3"/>
      <c r="AQ175" s="3"/>
      <c r="AR175" s="3"/>
    </row>
    <row r="176" spans="1:44" ht="6" customHeight="1" x14ac:dyDescent="0.25">
      <c r="A176" s="554"/>
      <c r="B176" s="554"/>
      <c r="C176" s="554"/>
      <c r="D176" s="1039"/>
      <c r="E176" s="554"/>
      <c r="F176" s="554"/>
      <c r="G176" s="554"/>
      <c r="H176" s="554"/>
      <c r="I176" s="554"/>
      <c r="J176" s="554"/>
      <c r="K176" s="554"/>
      <c r="L176" s="554"/>
      <c r="M176" s="976"/>
      <c r="N176" s="976"/>
      <c r="O176" s="976"/>
      <c r="P176" s="976"/>
      <c r="Q176" s="976"/>
      <c r="R176" s="976"/>
      <c r="S176" s="976"/>
      <c r="T176" s="976"/>
      <c r="U176" s="976"/>
      <c r="V176" s="976"/>
      <c r="W176" s="976"/>
      <c r="X176" s="976"/>
      <c r="Y176" s="554"/>
      <c r="Z176" s="559"/>
      <c r="AA176" s="559"/>
      <c r="AB176" s="559"/>
      <c r="AC176" s="559"/>
      <c r="AD176" s="559"/>
      <c r="AE176" s="559"/>
      <c r="AF176" s="559"/>
      <c r="AG176" s="559"/>
      <c r="AH176" s="559"/>
      <c r="AI176" s="559"/>
      <c r="AJ176" s="559"/>
      <c r="AK176" s="559"/>
      <c r="AL176" s="559"/>
      <c r="AM176" s="559"/>
      <c r="AN176" s="559"/>
      <c r="AO176" s="3"/>
      <c r="AP176" s="3"/>
      <c r="AQ176" s="3"/>
      <c r="AR176" s="3"/>
    </row>
    <row r="177" spans="1:44" ht="21.75" customHeight="1" x14ac:dyDescent="0.35">
      <c r="A177" s="34"/>
      <c r="B177" s="1128"/>
      <c r="C177" s="1165"/>
      <c r="D177" s="1040" t="s">
        <v>1120</v>
      </c>
      <c r="E177" s="1133" t="s">
        <v>1688</v>
      </c>
      <c r="F177" s="1128"/>
      <c r="G177" s="1128"/>
      <c r="H177" s="1128"/>
      <c r="I177" s="1128"/>
      <c r="J177" s="1129"/>
      <c r="K177" s="1421"/>
      <c r="L177" s="656"/>
      <c r="M177" s="2207"/>
      <c r="N177" s="2207"/>
      <c r="O177" s="2207"/>
      <c r="P177" s="2207"/>
      <c r="Q177" s="2207"/>
      <c r="R177" s="2207"/>
      <c r="S177" s="2207"/>
      <c r="T177" s="2207"/>
      <c r="U177" s="2207"/>
      <c r="V177" s="2207"/>
      <c r="W177" s="2207"/>
      <c r="X177" s="2208"/>
      <c r="Y177" s="99"/>
      <c r="Z177" s="3"/>
      <c r="AA177" s="3"/>
      <c r="AB177" s="3"/>
      <c r="AC177" s="3"/>
      <c r="AD177" s="3"/>
      <c r="AE177" s="3"/>
      <c r="AF177" s="3"/>
      <c r="AG177" s="3"/>
      <c r="AH177" s="3"/>
      <c r="AI177" s="3"/>
      <c r="AJ177" s="3"/>
      <c r="AK177" s="3"/>
      <c r="AL177" s="3"/>
      <c r="AM177" s="3"/>
      <c r="AN177" s="3"/>
      <c r="AO177" s="3"/>
      <c r="AP177" s="3"/>
      <c r="AQ177" s="3"/>
      <c r="AR177" s="3"/>
    </row>
    <row r="178" spans="1:44" ht="21.65" customHeight="1" x14ac:dyDescent="0.35">
      <c r="A178" s="34"/>
      <c r="B178" s="1128"/>
      <c r="C178" s="1165"/>
      <c r="D178" s="1040"/>
      <c r="E178" s="1133"/>
      <c r="F178" s="1128"/>
      <c r="G178" s="1128"/>
      <c r="H178" s="1128"/>
      <c r="I178" s="1128"/>
      <c r="J178" s="1129"/>
      <c r="K178" s="1129"/>
      <c r="L178" s="1129"/>
      <c r="M178" s="2191"/>
      <c r="N178" s="2191"/>
      <c r="O178" s="2191"/>
      <c r="P178" s="2191"/>
      <c r="Q178" s="2191"/>
      <c r="R178" s="2191"/>
      <c r="S178" s="2191"/>
      <c r="T178" s="2191"/>
      <c r="U178" s="2191"/>
      <c r="V178" s="2191"/>
      <c r="W178" s="2191"/>
      <c r="X178" s="2192"/>
      <c r="Y178" s="99"/>
      <c r="Z178" s="3"/>
      <c r="AA178" s="3"/>
      <c r="AB178" s="3"/>
      <c r="AC178" s="3"/>
      <c r="AD178" s="3"/>
      <c r="AE178" s="3"/>
      <c r="AF178" s="3"/>
      <c r="AG178" s="3"/>
      <c r="AH178" s="3"/>
      <c r="AI178" s="3"/>
      <c r="AJ178" s="3"/>
      <c r="AK178" s="3"/>
      <c r="AL178" s="3"/>
      <c r="AM178" s="3"/>
      <c r="AN178" s="3"/>
      <c r="AO178" s="3"/>
      <c r="AP178" s="3"/>
      <c r="AQ178" s="3"/>
      <c r="AR178" s="3"/>
    </row>
    <row r="179" spans="1:44" ht="11.15" customHeight="1" x14ac:dyDescent="0.35">
      <c r="A179" s="34"/>
      <c r="B179" s="1128"/>
      <c r="C179" s="1165"/>
      <c r="D179" s="1499"/>
      <c r="E179" s="1165"/>
      <c r="F179" s="1165"/>
      <c r="G179" s="1165"/>
      <c r="H179" s="1165"/>
      <c r="I179" s="1165"/>
      <c r="J179" s="1165"/>
      <c r="L179" s="1165"/>
      <c r="M179" s="1165"/>
      <c r="N179" s="1507"/>
      <c r="O179" s="2227"/>
      <c r="P179" s="2228"/>
      <c r="Q179" s="2228"/>
      <c r="R179" s="2228"/>
      <c r="S179" s="2228"/>
      <c r="T179" s="2228"/>
      <c r="U179" s="2228"/>
      <c r="V179" s="2228"/>
      <c r="W179" s="2228"/>
      <c r="X179" s="2229"/>
      <c r="Y179" s="99"/>
      <c r="Z179" s="3"/>
      <c r="AA179" s="3"/>
      <c r="AB179" s="3"/>
      <c r="AC179" s="3"/>
      <c r="AD179" s="3"/>
      <c r="AE179" s="3"/>
      <c r="AF179" s="3"/>
      <c r="AG179" s="3"/>
      <c r="AH179" s="3"/>
      <c r="AI179" s="3"/>
      <c r="AJ179" s="3"/>
      <c r="AK179" s="3"/>
      <c r="AL179" s="3"/>
      <c r="AM179" s="3"/>
      <c r="AN179" s="3"/>
      <c r="AO179" s="3"/>
      <c r="AP179" s="3"/>
      <c r="AQ179" s="3"/>
      <c r="AR179" s="3"/>
    </row>
    <row r="180" spans="1:44" ht="21.75" customHeight="1" x14ac:dyDescent="0.35">
      <c r="A180" s="34"/>
      <c r="B180" s="1133"/>
      <c r="C180" s="1500" t="s">
        <v>1689</v>
      </c>
      <c r="D180" s="2230" t="s">
        <v>1690</v>
      </c>
      <c r="E180" s="2230"/>
      <c r="F180" s="2230"/>
      <c r="G180" s="2230"/>
      <c r="H180" s="2230"/>
      <c r="I180" s="2230"/>
      <c r="J180" s="2231"/>
      <c r="L180" s="1119"/>
      <c r="M180" s="2189"/>
      <c r="N180" s="2189"/>
      <c r="O180" s="2189"/>
      <c r="P180" s="2189"/>
      <c r="Q180" s="2189"/>
      <c r="R180" s="2189"/>
      <c r="S180" s="2189"/>
      <c r="T180" s="2189"/>
      <c r="U180" s="2189"/>
      <c r="V180" s="2189"/>
      <c r="W180" s="2189"/>
      <c r="X180" s="2190"/>
      <c r="Y180" s="99"/>
      <c r="Z180" s="3"/>
      <c r="AA180" s="3"/>
      <c r="AB180" s="3"/>
      <c r="AC180" s="3"/>
      <c r="AD180" s="3"/>
      <c r="AE180" s="3"/>
      <c r="AF180" s="3"/>
      <c r="AG180" s="3"/>
      <c r="AH180" s="3"/>
      <c r="AI180" s="3"/>
      <c r="AJ180" s="3"/>
      <c r="AK180" s="3"/>
      <c r="AL180" s="3"/>
      <c r="AM180" s="3"/>
      <c r="AN180" s="3"/>
      <c r="AO180" s="3"/>
      <c r="AP180" s="3"/>
      <c r="AQ180" s="3"/>
      <c r="AR180" s="3"/>
    </row>
    <row r="181" spans="1:44" ht="14.5" customHeight="1" x14ac:dyDescent="0.35">
      <c r="A181" s="34"/>
      <c r="B181" s="1133"/>
      <c r="C181" s="1357"/>
      <c r="D181" s="2232"/>
      <c r="E181" s="2232"/>
      <c r="F181" s="2232"/>
      <c r="G181" s="2232"/>
      <c r="H181" s="2232"/>
      <c r="I181" s="2232"/>
      <c r="J181" s="2233"/>
      <c r="K181" s="1357"/>
      <c r="L181" s="1133"/>
      <c r="M181" s="2189"/>
      <c r="N181" s="2189"/>
      <c r="O181" s="2189"/>
      <c r="P181" s="2189"/>
      <c r="Q181" s="2189"/>
      <c r="R181" s="2189"/>
      <c r="S181" s="2189"/>
      <c r="T181" s="2189"/>
      <c r="U181" s="2189"/>
      <c r="V181" s="2189"/>
      <c r="W181" s="2189"/>
      <c r="X181" s="2190"/>
      <c r="Y181" s="99"/>
      <c r="Z181" s="3"/>
      <c r="AA181" s="3"/>
      <c r="AB181" s="3"/>
      <c r="AC181" s="3"/>
      <c r="AD181" s="3"/>
      <c r="AE181" s="3"/>
      <c r="AF181" s="3"/>
      <c r="AG181" s="3"/>
      <c r="AH181" s="3"/>
      <c r="AI181" s="3"/>
      <c r="AJ181" s="3"/>
      <c r="AK181" s="3"/>
      <c r="AL181" s="3"/>
      <c r="AM181" s="3"/>
      <c r="AN181" s="3"/>
      <c r="AO181" s="3"/>
      <c r="AP181" s="3"/>
      <c r="AQ181" s="3"/>
      <c r="AR181" s="3"/>
    </row>
    <row r="182" spans="1:44" ht="23.15" customHeight="1" x14ac:dyDescent="0.35">
      <c r="A182" s="34"/>
      <c r="B182" s="1133"/>
      <c r="C182" s="1357"/>
      <c r="D182" s="1357"/>
      <c r="E182" s="1357"/>
      <c r="F182" s="1357"/>
      <c r="G182" s="1357"/>
      <c r="H182" s="1357"/>
      <c r="I182" s="1357"/>
      <c r="J182" s="1357"/>
      <c r="K182" s="1357"/>
      <c r="L182" s="1133"/>
      <c r="M182" s="2189"/>
      <c r="N182" s="2189"/>
      <c r="O182" s="2189"/>
      <c r="P182" s="2189"/>
      <c r="Q182" s="2189"/>
      <c r="R182" s="2189"/>
      <c r="S182" s="2189"/>
      <c r="T182" s="2189"/>
      <c r="U182" s="2189"/>
      <c r="V182" s="2189"/>
      <c r="W182" s="2189"/>
      <c r="X182" s="2190"/>
      <c r="Y182" s="99"/>
      <c r="Z182" s="3"/>
      <c r="AA182" s="3"/>
      <c r="AB182" s="3"/>
      <c r="AC182" s="3"/>
      <c r="AD182" s="3"/>
      <c r="AE182" s="3"/>
      <c r="AF182" s="3"/>
      <c r="AG182" s="3"/>
      <c r="AH182" s="3"/>
      <c r="AI182" s="3"/>
      <c r="AJ182" s="3"/>
      <c r="AK182" s="3"/>
      <c r="AL182" s="3"/>
      <c r="AM182" s="3"/>
      <c r="AN182" s="3"/>
      <c r="AO182" s="3"/>
      <c r="AP182" s="3"/>
      <c r="AQ182" s="3"/>
      <c r="AR182" s="3"/>
    </row>
    <row r="183" spans="1:44" ht="11.15" customHeight="1" x14ac:dyDescent="0.35">
      <c r="A183" s="34"/>
      <c r="B183" s="1128"/>
      <c r="C183" s="1165"/>
      <c r="D183" s="1524"/>
      <c r="E183" s="1165"/>
      <c r="F183" s="1165"/>
      <c r="G183" s="1165"/>
      <c r="H183" s="1165"/>
      <c r="I183" s="1165"/>
      <c r="J183" s="1515"/>
      <c r="K183" s="1515"/>
      <c r="L183" s="1165"/>
      <c r="M183" s="1515"/>
      <c r="N183" s="1525"/>
      <c r="O183" s="942"/>
      <c r="P183" s="674"/>
      <c r="Q183" s="726"/>
      <c r="R183" s="726"/>
      <c r="S183" s="726"/>
      <c r="T183" s="726"/>
      <c r="U183" s="346"/>
      <c r="V183" s="726"/>
      <c r="W183" s="346"/>
      <c r="X183" s="717"/>
      <c r="Y183" s="99"/>
      <c r="Z183" s="3"/>
      <c r="AA183" s="3"/>
      <c r="AB183" s="3"/>
      <c r="AC183" s="3"/>
      <c r="AD183" s="3"/>
      <c r="AE183" s="3"/>
      <c r="AF183" s="3"/>
      <c r="AG183" s="3"/>
      <c r="AH183" s="3"/>
      <c r="AI183" s="3"/>
      <c r="AJ183" s="3"/>
      <c r="AK183" s="3"/>
      <c r="AL183" s="3"/>
      <c r="AM183" s="3"/>
      <c r="AN183" s="3"/>
      <c r="AO183" s="3"/>
      <c r="AP183" s="3"/>
      <c r="AQ183" s="3"/>
      <c r="AR183" s="3"/>
    </row>
    <row r="184" spans="1:44" ht="21.75" customHeight="1" x14ac:dyDescent="0.35">
      <c r="A184" s="34"/>
      <c r="B184" s="1128"/>
      <c r="C184" s="1500" t="s">
        <v>1691</v>
      </c>
      <c r="D184" s="2221" t="s">
        <v>1692</v>
      </c>
      <c r="E184" s="2222"/>
      <c r="F184" s="2222"/>
      <c r="G184" s="2222"/>
      <c r="H184" s="2222"/>
      <c r="I184" s="2222"/>
      <c r="J184" s="2222"/>
      <c r="K184" s="2222"/>
      <c r="L184" s="2223"/>
      <c r="M184" s="1357" t="s">
        <v>1693</v>
      </c>
      <c r="N184" s="726"/>
      <c r="O184" s="726"/>
      <c r="P184" s="3"/>
      <c r="Q184" s="726"/>
      <c r="R184" s="654" t="str">
        <f>IF(SUM(X184,X186)=0,"",SUM(X184,X186))</f>
        <v/>
      </c>
      <c r="S184" s="1526" t="s">
        <v>1694</v>
      </c>
      <c r="T184" s="1129"/>
      <c r="U184" s="3"/>
      <c r="V184" s="726"/>
      <c r="W184" s="3"/>
      <c r="X184" s="654" t="str">
        <f>IF(SUM(H188,H189,H190)=0,"",SUM(H188,H189,H190))</f>
        <v/>
      </c>
      <c r="Y184" s="99"/>
      <c r="Z184" s="3"/>
      <c r="AA184" s="3"/>
      <c r="AB184" s="3"/>
      <c r="AC184" s="3"/>
      <c r="AD184" s="3"/>
      <c r="AE184" s="3"/>
      <c r="AF184" s="3"/>
      <c r="AG184" s="3"/>
      <c r="AH184" s="3"/>
      <c r="AI184" s="3"/>
      <c r="AJ184" s="3"/>
      <c r="AK184" s="3"/>
      <c r="AL184" s="3"/>
      <c r="AM184" s="3"/>
      <c r="AN184" s="3"/>
      <c r="AO184" s="3"/>
      <c r="AP184" s="3"/>
      <c r="AQ184" s="3"/>
      <c r="AR184" s="3"/>
    </row>
    <row r="185" spans="1:44" ht="5.25" customHeight="1" x14ac:dyDescent="0.25">
      <c r="A185" s="34"/>
      <c r="B185" s="34"/>
      <c r="C185" s="34"/>
      <c r="D185" s="660"/>
      <c r="E185" s="34"/>
      <c r="F185" s="34"/>
      <c r="G185" s="34"/>
      <c r="H185" s="34"/>
      <c r="I185" s="34"/>
      <c r="J185" s="34"/>
      <c r="K185" s="34"/>
      <c r="L185" s="34"/>
      <c r="M185" s="34"/>
      <c r="N185" s="34"/>
      <c r="O185" s="34"/>
      <c r="P185" s="34"/>
      <c r="Q185" s="34"/>
      <c r="R185" s="34"/>
      <c r="S185" s="660"/>
      <c r="T185" s="34"/>
      <c r="U185" s="34"/>
      <c r="V185" s="34"/>
      <c r="W185" s="34"/>
      <c r="X185" s="549"/>
      <c r="Y185" s="34"/>
      <c r="Z185" s="3"/>
      <c r="AA185" s="3"/>
      <c r="AB185" s="3"/>
      <c r="AC185" s="3"/>
      <c r="AD185" s="3"/>
      <c r="AE185" s="3"/>
      <c r="AF185" s="3"/>
      <c r="AG185" s="3"/>
      <c r="AH185" s="3"/>
      <c r="AI185" s="3"/>
      <c r="AJ185" s="3"/>
      <c r="AK185" s="3"/>
      <c r="AL185" s="3"/>
      <c r="AM185" s="3"/>
      <c r="AN185" s="3"/>
      <c r="AO185" s="3"/>
      <c r="AP185" s="3"/>
      <c r="AQ185" s="3"/>
      <c r="AR185" s="3"/>
    </row>
    <row r="186" spans="1:44" ht="21" customHeight="1" x14ac:dyDescent="0.35">
      <c r="A186" s="34"/>
      <c r="B186" s="34"/>
      <c r="C186" s="34"/>
      <c r="D186" s="1044"/>
      <c r="E186" s="2224" t="s">
        <v>1695</v>
      </c>
      <c r="F186" s="1813"/>
      <c r="G186" s="1813"/>
      <c r="H186" s="2225" t="s">
        <v>1696</v>
      </c>
      <c r="I186" s="2199" t="s">
        <v>1697</v>
      </c>
      <c r="J186" s="2200"/>
      <c r="K186" s="2200"/>
      <c r="L186" s="2202" t="s">
        <v>1698</v>
      </c>
      <c r="M186" s="1813"/>
      <c r="N186" s="1813"/>
      <c r="O186" s="1813"/>
      <c r="P186" s="1813"/>
      <c r="Q186" s="1813"/>
      <c r="R186" s="1813"/>
      <c r="S186" s="1526" t="s">
        <v>1699</v>
      </c>
      <c r="T186" s="1129"/>
      <c r="U186" s="3"/>
      <c r="V186" s="950"/>
      <c r="W186" s="950"/>
      <c r="X186" s="654" t="str">
        <f>IF(SUM(J188,J189,J190)=0,"",SUM(J188,J189,J190))</f>
        <v/>
      </c>
      <c r="Y186" s="99"/>
      <c r="Z186" s="3"/>
      <c r="AA186" s="3"/>
      <c r="AB186" s="3"/>
      <c r="AC186" s="3"/>
      <c r="AD186" s="3"/>
      <c r="AE186" s="3"/>
      <c r="AF186" s="3"/>
      <c r="AG186" s="3"/>
      <c r="AH186" s="3"/>
      <c r="AI186" s="3"/>
      <c r="AJ186" s="3"/>
      <c r="AK186" s="3"/>
      <c r="AL186" s="3"/>
      <c r="AM186" s="3"/>
      <c r="AN186" s="3"/>
      <c r="AO186" s="3"/>
      <c r="AP186" s="3"/>
      <c r="AQ186" s="3"/>
      <c r="AR186" s="3"/>
    </row>
    <row r="187" spans="1:44" ht="11.25" customHeight="1" x14ac:dyDescent="0.35">
      <c r="A187" s="34"/>
      <c r="B187" s="34"/>
      <c r="C187" s="34"/>
      <c r="D187" s="1044"/>
      <c r="E187" s="1766"/>
      <c r="F187" s="1739"/>
      <c r="G187" s="1739"/>
      <c r="H187" s="2226"/>
      <c r="I187" s="2201"/>
      <c r="J187" s="2201"/>
      <c r="K187" s="2201"/>
      <c r="L187" s="1739"/>
      <c r="M187" s="1739"/>
      <c r="N187" s="1739"/>
      <c r="O187" s="1739"/>
      <c r="P187" s="1739"/>
      <c r="Q187" s="1739"/>
      <c r="R187" s="1739"/>
      <c r="S187" s="346"/>
      <c r="T187" s="346"/>
      <c r="U187" s="3"/>
      <c r="V187" s="346"/>
      <c r="W187" s="346"/>
      <c r="X187" s="346"/>
      <c r="Y187" s="742"/>
      <c r="Z187" s="3"/>
      <c r="AA187" s="3"/>
      <c r="AB187" s="3"/>
      <c r="AC187" s="3"/>
      <c r="AD187" s="3"/>
      <c r="AE187" s="3"/>
      <c r="AF187" s="3"/>
      <c r="AG187" s="3"/>
      <c r="AH187" s="3"/>
      <c r="AI187" s="3"/>
      <c r="AJ187" s="3"/>
      <c r="AK187" s="3"/>
      <c r="AL187" s="3"/>
      <c r="AM187" s="3"/>
      <c r="AN187" s="3"/>
      <c r="AO187" s="3"/>
      <c r="AP187" s="3"/>
      <c r="AQ187" s="3"/>
      <c r="AR187" s="3"/>
    </row>
    <row r="188" spans="1:44" ht="21.75" customHeight="1" x14ac:dyDescent="0.35">
      <c r="A188" s="34"/>
      <c r="B188" s="1128"/>
      <c r="C188" s="1165"/>
      <c r="D188" s="1040" t="s">
        <v>1120</v>
      </c>
      <c r="E188" s="1527" t="s">
        <v>1700</v>
      </c>
      <c r="F188" s="1128"/>
      <c r="G188" s="3"/>
      <c r="H188" s="656"/>
      <c r="I188" s="3"/>
      <c r="J188" s="656"/>
      <c r="K188" s="1129"/>
      <c r="L188" s="2218" t="s">
        <v>1701</v>
      </c>
      <c r="M188" s="1853"/>
      <c r="N188" s="1853"/>
      <c r="O188" s="1853"/>
      <c r="P188" s="1853"/>
      <c r="Q188" s="1853"/>
      <c r="R188" s="1853"/>
      <c r="S188" s="1853"/>
      <c r="T188" s="1853"/>
      <c r="U188" s="1853"/>
      <c r="V188" s="1853"/>
      <c r="W188" s="1853"/>
      <c r="X188" s="1853"/>
      <c r="Y188" s="742"/>
      <c r="Z188" s="3"/>
      <c r="AA188" s="3"/>
      <c r="AB188" s="3"/>
      <c r="AC188" s="3"/>
      <c r="AD188" s="3"/>
      <c r="AE188" s="3"/>
      <c r="AF188" s="3"/>
      <c r="AG188" s="3"/>
      <c r="AH188" s="3"/>
      <c r="AI188" s="3"/>
      <c r="AJ188" s="3"/>
      <c r="AK188" s="3"/>
      <c r="AL188" s="3"/>
      <c r="AM188" s="3"/>
      <c r="AN188" s="3"/>
      <c r="AO188" s="3"/>
      <c r="AP188" s="3"/>
      <c r="AQ188" s="3"/>
      <c r="AR188" s="3"/>
    </row>
    <row r="189" spans="1:44" ht="21.75" customHeight="1" x14ac:dyDescent="0.35">
      <c r="A189" s="34"/>
      <c r="B189" s="1128"/>
      <c r="C189" s="1128"/>
      <c r="D189" s="1040" t="s">
        <v>1120</v>
      </c>
      <c r="E189" s="1221" t="s">
        <v>1702</v>
      </c>
      <c r="F189" s="1128"/>
      <c r="G189" s="3"/>
      <c r="H189" s="656"/>
      <c r="I189" s="3"/>
      <c r="J189" s="656"/>
      <c r="K189" s="1129"/>
      <c r="L189" s="1853"/>
      <c r="M189" s="1856"/>
      <c r="N189" s="1856"/>
      <c r="O189" s="1856"/>
      <c r="P189" s="1856"/>
      <c r="Q189" s="1856"/>
      <c r="R189" s="1856"/>
      <c r="S189" s="1856"/>
      <c r="T189" s="1856"/>
      <c r="U189" s="1856"/>
      <c r="V189" s="1856"/>
      <c r="W189" s="1856"/>
      <c r="X189" s="1853"/>
      <c r="Y189" s="742"/>
      <c r="Z189" s="3"/>
      <c r="AA189" s="3"/>
      <c r="AB189" s="3"/>
      <c r="AC189" s="3"/>
      <c r="AD189" s="3"/>
      <c r="AE189" s="3"/>
      <c r="AF189" s="3"/>
      <c r="AG189" s="3"/>
      <c r="AH189" s="3"/>
      <c r="AI189" s="3"/>
      <c r="AJ189" s="3"/>
      <c r="AK189" s="3"/>
      <c r="AL189" s="3"/>
      <c r="AM189" s="3"/>
      <c r="AN189" s="3"/>
      <c r="AO189" s="3"/>
      <c r="AP189" s="3"/>
      <c r="AQ189" s="3"/>
      <c r="AR189" s="3"/>
    </row>
    <row r="190" spans="1:44" ht="21.75" customHeight="1" x14ac:dyDescent="0.35">
      <c r="A190" s="34"/>
      <c r="B190" s="1128"/>
      <c r="C190" s="1165"/>
      <c r="D190" s="1040" t="s">
        <v>1120</v>
      </c>
      <c r="E190" s="2219" t="s">
        <v>1703</v>
      </c>
      <c r="F190" s="1813"/>
      <c r="G190" s="3"/>
      <c r="H190" s="656"/>
      <c r="I190" s="3"/>
      <c r="J190" s="656"/>
      <c r="K190" s="1423"/>
      <c r="L190" s="1853"/>
      <c r="M190" s="1856"/>
      <c r="N190" s="1856"/>
      <c r="O190" s="1856"/>
      <c r="P190" s="1856"/>
      <c r="Q190" s="1856"/>
      <c r="R190" s="1856"/>
      <c r="S190" s="1856"/>
      <c r="T190" s="1856"/>
      <c r="U190" s="1856"/>
      <c r="V190" s="1856"/>
      <c r="W190" s="1856"/>
      <c r="X190" s="1853"/>
      <c r="Y190" s="742"/>
      <c r="Z190" s="3"/>
      <c r="AA190" s="3"/>
      <c r="AB190" s="3"/>
      <c r="AC190" s="3"/>
      <c r="AD190" s="3"/>
      <c r="AE190" s="3"/>
      <c r="AF190" s="3"/>
      <c r="AG190" s="3"/>
      <c r="AH190" s="3"/>
      <c r="AI190" s="3"/>
      <c r="AJ190" s="3"/>
      <c r="AK190" s="3"/>
      <c r="AL190" s="3"/>
      <c r="AM190" s="3"/>
      <c r="AN190" s="3"/>
      <c r="AO190" s="3"/>
      <c r="AP190" s="3"/>
      <c r="AQ190" s="3"/>
      <c r="AR190" s="3"/>
    </row>
    <row r="191" spans="1:44" ht="6" customHeight="1" x14ac:dyDescent="0.35">
      <c r="A191" s="34"/>
      <c r="B191" s="34"/>
      <c r="C191" s="34"/>
      <c r="D191" s="660"/>
      <c r="E191" s="737"/>
      <c r="F191" s="34"/>
      <c r="G191" s="3"/>
      <c r="H191" s="737"/>
      <c r="I191" s="34"/>
      <c r="J191" s="34"/>
      <c r="K191" s="35"/>
      <c r="L191" s="1853"/>
      <c r="M191" s="1856"/>
      <c r="N191" s="1856"/>
      <c r="O191" s="1856"/>
      <c r="P191" s="1856"/>
      <c r="Q191" s="1856"/>
      <c r="R191" s="1856"/>
      <c r="S191" s="1856"/>
      <c r="T191" s="1856"/>
      <c r="U191" s="1856"/>
      <c r="V191" s="1856"/>
      <c r="W191" s="1856"/>
      <c r="X191" s="1853"/>
      <c r="Y191" s="742"/>
      <c r="Z191" s="3"/>
      <c r="AA191" s="3"/>
      <c r="AB191" s="3"/>
      <c r="AC191" s="3"/>
      <c r="AD191" s="3"/>
      <c r="AE191" s="3"/>
      <c r="AF191" s="3"/>
      <c r="AG191" s="3"/>
      <c r="AH191" s="3"/>
      <c r="AI191" s="3"/>
      <c r="AJ191" s="3"/>
      <c r="AK191" s="3"/>
      <c r="AL191" s="3"/>
      <c r="AM191" s="3"/>
      <c r="AN191" s="3"/>
      <c r="AO191" s="3"/>
      <c r="AP191" s="3"/>
      <c r="AQ191" s="3"/>
      <c r="AR191" s="3"/>
    </row>
    <row r="192" spans="1:44" ht="38.5" customHeight="1" x14ac:dyDescent="0.35">
      <c r="A192" s="34"/>
      <c r="B192" s="1128"/>
      <c r="C192" s="1165"/>
      <c r="D192" s="1528"/>
      <c r="E192" s="2210"/>
      <c r="F192" s="2220"/>
      <c r="G192" s="2220"/>
      <c r="H192" s="2220"/>
      <c r="I192" s="2220"/>
      <c r="J192" s="2220"/>
      <c r="K192" s="1423"/>
      <c r="L192" s="1853"/>
      <c r="M192" s="1856"/>
      <c r="N192" s="1856"/>
      <c r="O192" s="1856"/>
      <c r="P192" s="1856"/>
      <c r="Q192" s="1856"/>
      <c r="R192" s="1856"/>
      <c r="S192" s="1856"/>
      <c r="T192" s="1856"/>
      <c r="U192" s="1856"/>
      <c r="V192" s="1856"/>
      <c r="W192" s="1856"/>
      <c r="X192" s="1853"/>
      <c r="Y192" s="742"/>
      <c r="Z192" s="3"/>
      <c r="AA192" s="3"/>
      <c r="AB192" s="3"/>
      <c r="AC192" s="3"/>
      <c r="AD192" s="3"/>
      <c r="AE192" s="3"/>
      <c r="AF192" s="3"/>
      <c r="AG192" s="3"/>
      <c r="AH192" s="3"/>
      <c r="AI192" s="3"/>
      <c r="AJ192" s="3"/>
      <c r="AK192" s="3"/>
      <c r="AL192" s="3"/>
      <c r="AM192" s="3"/>
      <c r="AN192" s="3"/>
      <c r="AO192" s="3"/>
      <c r="AP192" s="3"/>
      <c r="AQ192" s="3"/>
      <c r="AR192" s="3"/>
    </row>
    <row r="193" spans="1:44" ht="38.5" customHeight="1" x14ac:dyDescent="0.3">
      <c r="A193" s="34"/>
      <c r="B193" s="1128"/>
      <c r="C193" s="1165"/>
      <c r="D193" s="1499"/>
      <c r="E193" s="1282"/>
      <c r="F193" s="1282"/>
      <c r="G193" s="1282"/>
      <c r="H193" s="1282"/>
      <c r="I193" s="1282"/>
      <c r="J193" s="1282"/>
      <c r="K193" s="1529"/>
      <c r="L193" s="1853"/>
      <c r="M193" s="1856"/>
      <c r="N193" s="1856"/>
      <c r="O193" s="1856"/>
      <c r="P193" s="1856"/>
      <c r="Q193" s="1856"/>
      <c r="R193" s="1856"/>
      <c r="S193" s="1856"/>
      <c r="T193" s="1856"/>
      <c r="U193" s="1856"/>
      <c r="V193" s="1856"/>
      <c r="W193" s="1856"/>
      <c r="X193" s="1853"/>
      <c r="Y193" s="1270"/>
      <c r="Z193" s="3"/>
      <c r="AA193" s="3"/>
      <c r="AB193" s="3"/>
      <c r="AC193" s="3"/>
      <c r="AD193" s="3"/>
      <c r="AE193" s="3"/>
      <c r="AF193" s="3"/>
      <c r="AG193" s="3"/>
      <c r="AH193" s="3"/>
      <c r="AI193" s="3"/>
      <c r="AJ193" s="3"/>
      <c r="AK193" s="3"/>
      <c r="AL193" s="3"/>
      <c r="AM193" s="3"/>
      <c r="AN193" s="3"/>
      <c r="AO193" s="3"/>
      <c r="AP193" s="3"/>
      <c r="AQ193" s="3"/>
      <c r="AR193" s="3"/>
    </row>
    <row r="194" spans="1:44" ht="14.5" customHeight="1" x14ac:dyDescent="0.35">
      <c r="A194" s="34"/>
      <c r="B194" s="1128"/>
      <c r="C194" s="1165"/>
      <c r="D194" s="1499"/>
      <c r="E194" s="1128"/>
      <c r="F194" s="1128"/>
      <c r="G194" s="1128"/>
      <c r="H194" s="1128"/>
      <c r="I194" s="1128"/>
      <c r="J194" s="1128"/>
      <c r="K194" s="1129"/>
      <c r="L194" s="1853"/>
      <c r="M194" s="1853"/>
      <c r="N194" s="1853"/>
      <c r="O194" s="1853"/>
      <c r="P194" s="1853"/>
      <c r="Q194" s="1853"/>
      <c r="R194" s="1853"/>
      <c r="S194" s="1853"/>
      <c r="T194" s="1853"/>
      <c r="U194" s="1853"/>
      <c r="V194" s="1853"/>
      <c r="W194" s="1853"/>
      <c r="X194" s="1853"/>
      <c r="Y194" s="742"/>
      <c r="Z194" s="3"/>
      <c r="AA194" s="3"/>
      <c r="AB194" s="3"/>
      <c r="AC194" s="3"/>
      <c r="AD194" s="3"/>
      <c r="AE194" s="3"/>
      <c r="AF194" s="3"/>
      <c r="AG194" s="3"/>
      <c r="AH194" s="3"/>
      <c r="AI194" s="3"/>
      <c r="AJ194" s="3"/>
      <c r="AK194" s="3"/>
      <c r="AL194" s="3"/>
      <c r="AM194" s="3"/>
      <c r="AN194" s="3"/>
      <c r="AO194" s="3"/>
      <c r="AP194" s="3"/>
      <c r="AQ194" s="3"/>
      <c r="AR194" s="3"/>
    </row>
    <row r="195" spans="1:44" ht="16.5" customHeight="1" x14ac:dyDescent="0.35">
      <c r="A195" s="34"/>
      <c r="B195" s="1128"/>
      <c r="C195" s="1165"/>
      <c r="D195" s="1499"/>
      <c r="E195" s="1128"/>
      <c r="F195" s="1128"/>
      <c r="G195" s="1128"/>
      <c r="H195" s="1128"/>
      <c r="I195" s="1128"/>
      <c r="J195" s="1128"/>
      <c r="K195" s="1128"/>
      <c r="L195" s="1150"/>
      <c r="M195" s="1150"/>
      <c r="N195" s="1150"/>
      <c r="O195" s="1150"/>
      <c r="P195" s="1150"/>
      <c r="Q195" s="1150"/>
      <c r="R195" s="1150"/>
      <c r="S195" s="1150"/>
      <c r="T195" s="1150"/>
      <c r="U195" s="1150"/>
      <c r="V195" s="1151"/>
      <c r="W195" s="1423"/>
      <c r="X195" s="1161"/>
      <c r="Y195" s="99"/>
      <c r="Z195" s="3"/>
      <c r="AA195" s="3"/>
      <c r="AB195" s="3"/>
      <c r="AC195" s="3"/>
      <c r="AD195" s="3"/>
      <c r="AE195" s="3"/>
      <c r="AF195" s="3"/>
      <c r="AG195" s="3"/>
      <c r="AH195" s="3"/>
      <c r="AI195" s="3"/>
      <c r="AJ195" s="3"/>
      <c r="AK195" s="3"/>
      <c r="AL195" s="3"/>
      <c r="AM195" s="3"/>
      <c r="AN195" s="3"/>
      <c r="AO195" s="3"/>
      <c r="AP195" s="3"/>
      <c r="AQ195" s="3"/>
      <c r="AR195" s="3"/>
    </row>
    <row r="196" spans="1:44" ht="18" customHeight="1" x14ac:dyDescent="0.35">
      <c r="A196" s="34"/>
      <c r="B196" s="1128"/>
      <c r="C196" s="1165"/>
      <c r="D196" s="1499"/>
      <c r="E196" s="1128"/>
      <c r="F196" s="1128"/>
      <c r="G196" s="1128"/>
      <c r="H196" s="1128"/>
      <c r="I196" s="1128"/>
      <c r="J196" s="1128"/>
      <c r="K196" s="1128"/>
      <c r="L196" s="1128"/>
      <c r="M196" s="1128"/>
      <c r="N196" s="1128"/>
      <c r="O196" s="1128"/>
      <c r="P196" s="1128"/>
      <c r="Q196" s="1128"/>
      <c r="R196" s="1128"/>
      <c r="S196" s="1128"/>
      <c r="T196" s="1128"/>
      <c r="U196" s="1128"/>
      <c r="V196" s="2044" t="str">
        <f>CONCATENATE("Page ",RIGHT('Table des matières'!$K$43,2))</f>
        <v>Page 46</v>
      </c>
      <c r="W196" s="1776"/>
      <c r="X196" s="735" t="str">
        <f>IF(PageDerniere="","",CONCATENATE("sur ",PageDerniere))</f>
        <v>sur 46</v>
      </c>
      <c r="Y196" s="99"/>
      <c r="Z196" s="3"/>
      <c r="AA196" s="3"/>
      <c r="AB196" s="3"/>
      <c r="AC196" s="3"/>
      <c r="AD196" s="3"/>
      <c r="AE196" s="3"/>
      <c r="AF196" s="3"/>
      <c r="AG196" s="3"/>
      <c r="AH196" s="3"/>
      <c r="AI196" s="3"/>
      <c r="AJ196" s="3"/>
      <c r="AK196" s="3"/>
      <c r="AL196" s="3"/>
      <c r="AM196" s="3"/>
      <c r="AN196" s="3"/>
      <c r="AO196" s="3"/>
      <c r="AP196" s="3"/>
      <c r="AQ196" s="3"/>
      <c r="AR196" s="3"/>
    </row>
    <row r="197" spans="1:44" ht="6" customHeight="1" x14ac:dyDescent="0.25">
      <c r="A197" s="3"/>
      <c r="B197" s="3"/>
      <c r="C197" s="3"/>
      <c r="D197" s="1045"/>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9.5" customHeight="1" x14ac:dyDescent="0.25">
      <c r="A198" s="3"/>
      <c r="B198" s="3"/>
      <c r="C198" s="3"/>
      <c r="D198" s="1045"/>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9.5" customHeight="1" x14ac:dyDescent="0.25">
      <c r="A199" s="3"/>
      <c r="B199" s="3"/>
      <c r="C199" s="3"/>
      <c r="D199" s="1045"/>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9.5" customHeight="1" x14ac:dyDescent="0.25">
      <c r="A200" s="3"/>
      <c r="B200" s="3"/>
      <c r="C200" s="3"/>
      <c r="D200" s="1045"/>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9.5" customHeight="1" x14ac:dyDescent="0.25">
      <c r="A201" s="3"/>
      <c r="B201" s="3"/>
      <c r="C201" s="3"/>
      <c r="D201" s="1045"/>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9.5" customHeight="1" x14ac:dyDescent="0.25">
      <c r="A202" s="3"/>
      <c r="B202" s="3"/>
      <c r="C202" s="3"/>
      <c r="D202" s="1045"/>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9.5" customHeight="1" x14ac:dyDescent="0.25">
      <c r="A203" s="3"/>
      <c r="B203" s="3"/>
      <c r="C203" s="3"/>
      <c r="D203" s="1045"/>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9.5" customHeight="1" x14ac:dyDescent="0.25">
      <c r="A204" s="3"/>
      <c r="B204" s="3"/>
      <c r="C204" s="3"/>
      <c r="D204" s="1045"/>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9.5" customHeight="1" x14ac:dyDescent="0.25">
      <c r="A205" s="3"/>
      <c r="B205" s="3"/>
      <c r="C205" s="3"/>
      <c r="D205" s="1045"/>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9.5" customHeight="1" x14ac:dyDescent="0.25">
      <c r="A206" s="3"/>
      <c r="B206" s="3"/>
      <c r="C206" s="3"/>
      <c r="D206" s="1045"/>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9.5" customHeight="1" x14ac:dyDescent="0.35">
      <c r="A207" s="34"/>
      <c r="B207" s="1128"/>
      <c r="C207" s="1165"/>
      <c r="D207" s="1499"/>
      <c r="E207" s="1128"/>
      <c r="F207" s="1128"/>
      <c r="G207" s="1128"/>
      <c r="H207" s="1128"/>
      <c r="I207" s="1128"/>
      <c r="J207" s="1128"/>
      <c r="K207" s="1128"/>
      <c r="L207" s="1128"/>
      <c r="M207" s="1128"/>
      <c r="N207" s="1128"/>
      <c r="O207" s="1128"/>
      <c r="P207" s="1128"/>
      <c r="Q207" s="1128"/>
      <c r="R207" s="1128"/>
      <c r="S207" s="1128"/>
      <c r="T207" s="1128"/>
      <c r="U207" s="1128"/>
      <c r="V207" s="1128"/>
      <c r="W207" s="1128"/>
      <c r="X207" s="1128"/>
      <c r="Y207" s="99"/>
      <c r="Z207" s="3"/>
      <c r="AA207" s="3"/>
      <c r="AB207" s="3"/>
      <c r="AC207" s="3"/>
      <c r="AD207" s="3"/>
      <c r="AE207" s="3"/>
      <c r="AF207" s="3"/>
      <c r="AG207" s="3"/>
      <c r="AH207" s="3"/>
      <c r="AI207" s="3"/>
      <c r="AJ207" s="3"/>
      <c r="AK207" s="3"/>
      <c r="AL207" s="3"/>
      <c r="AM207" s="3"/>
      <c r="AN207" s="3"/>
      <c r="AO207" s="3"/>
      <c r="AP207" s="3"/>
      <c r="AQ207" s="3"/>
      <c r="AR207" s="3"/>
    </row>
    <row r="208" spans="1:44" ht="19.5" customHeight="1" x14ac:dyDescent="0.35">
      <c r="A208" s="34"/>
      <c r="B208" s="1128"/>
      <c r="C208" s="1165"/>
      <c r="D208" s="1499"/>
      <c r="E208" s="1128"/>
      <c r="F208" s="1128"/>
      <c r="G208" s="1128"/>
      <c r="H208" s="1128"/>
      <c r="I208" s="1128"/>
      <c r="J208" s="1128"/>
      <c r="K208" s="1128"/>
      <c r="L208" s="1128"/>
      <c r="M208" s="1128"/>
      <c r="N208" s="1128"/>
      <c r="O208" s="1128"/>
      <c r="P208" s="1128"/>
      <c r="Q208" s="1128"/>
      <c r="R208" s="1128"/>
      <c r="S208" s="1128"/>
      <c r="T208" s="1128"/>
      <c r="U208" s="1128"/>
      <c r="V208" s="1128"/>
      <c r="W208" s="1128"/>
      <c r="X208" s="1128"/>
      <c r="Y208" s="99"/>
      <c r="Z208" s="3"/>
      <c r="AA208" s="3"/>
      <c r="AB208" s="3"/>
      <c r="AC208" s="3"/>
      <c r="AD208" s="3"/>
      <c r="AE208" s="3"/>
      <c r="AF208" s="3"/>
      <c r="AG208" s="3"/>
      <c r="AH208" s="3"/>
      <c r="AI208" s="3"/>
      <c r="AJ208" s="3"/>
      <c r="AK208" s="3"/>
      <c r="AL208" s="3"/>
      <c r="AM208" s="3"/>
      <c r="AN208" s="3"/>
      <c r="AO208" s="3"/>
      <c r="AP208" s="3"/>
      <c r="AQ208" s="3"/>
      <c r="AR208" s="3"/>
    </row>
    <row r="209" spans="1:44" ht="19.5" customHeight="1" x14ac:dyDescent="0.35">
      <c r="A209" s="34"/>
      <c r="B209" s="1128"/>
      <c r="C209" s="1165"/>
      <c r="D209" s="1499"/>
      <c r="E209" s="1128"/>
      <c r="F209" s="1128"/>
      <c r="G209" s="1128"/>
      <c r="H209" s="1128"/>
      <c r="I209" s="1128"/>
      <c r="J209" s="1128"/>
      <c r="K209" s="1128"/>
      <c r="L209" s="1128"/>
      <c r="M209" s="1128"/>
      <c r="N209" s="1128"/>
      <c r="O209" s="1128"/>
      <c r="P209" s="1128"/>
      <c r="Q209" s="1128"/>
      <c r="R209" s="1128"/>
      <c r="S209" s="1128"/>
      <c r="T209" s="1128"/>
      <c r="U209" s="1128"/>
      <c r="V209" s="1128"/>
      <c r="W209" s="1128"/>
      <c r="X209" s="1128"/>
      <c r="Y209" s="99"/>
      <c r="Z209" s="3"/>
      <c r="AA209" s="3"/>
      <c r="AB209" s="3"/>
      <c r="AC209" s="3"/>
      <c r="AD209" s="3"/>
      <c r="AE209" s="3"/>
      <c r="AF209" s="3"/>
      <c r="AG209" s="3"/>
      <c r="AH209" s="3"/>
      <c r="AI209" s="3"/>
      <c r="AJ209" s="3"/>
      <c r="AK209" s="3"/>
      <c r="AL209" s="3"/>
      <c r="AM209" s="3"/>
      <c r="AN209" s="3"/>
      <c r="AO209" s="3"/>
      <c r="AP209" s="3"/>
      <c r="AQ209" s="3"/>
      <c r="AR209" s="3"/>
    </row>
    <row r="210" spans="1:44" ht="19.5" customHeight="1" x14ac:dyDescent="0.35">
      <c r="A210" s="34"/>
      <c r="B210" s="1128"/>
      <c r="C210" s="1165"/>
      <c r="D210" s="1499"/>
      <c r="E210" s="1128"/>
      <c r="F210" s="1128"/>
      <c r="G210" s="1128"/>
      <c r="H210" s="1128"/>
      <c r="I210" s="1128"/>
      <c r="J210" s="1128"/>
      <c r="K210" s="1128"/>
      <c r="L210" s="1128"/>
      <c r="M210" s="1128"/>
      <c r="N210" s="1128"/>
      <c r="O210" s="1128"/>
      <c r="P210" s="1128"/>
      <c r="Q210" s="1128"/>
      <c r="R210" s="1128"/>
      <c r="S210" s="1128"/>
      <c r="T210" s="1128"/>
      <c r="U210" s="1128"/>
      <c r="V210" s="1128"/>
      <c r="W210" s="1128"/>
      <c r="X210" s="1128"/>
      <c r="Y210" s="99"/>
      <c r="Z210" s="3"/>
      <c r="AA210" s="3"/>
      <c r="AB210" s="3"/>
      <c r="AC210" s="3"/>
      <c r="AD210" s="3"/>
      <c r="AE210" s="3"/>
      <c r="AF210" s="3"/>
      <c r="AG210" s="3"/>
      <c r="AH210" s="3"/>
      <c r="AI210" s="3"/>
      <c r="AJ210" s="3"/>
      <c r="AK210" s="3"/>
      <c r="AL210" s="3"/>
      <c r="AM210" s="3"/>
      <c r="AN210" s="3"/>
      <c r="AO210" s="3"/>
      <c r="AP210" s="3"/>
      <c r="AQ210" s="3"/>
      <c r="AR210" s="3"/>
    </row>
    <row r="211" spans="1:44" ht="19.5" customHeight="1" x14ac:dyDescent="0.35">
      <c r="A211" s="34"/>
      <c r="B211" s="1128"/>
      <c r="C211" s="1165"/>
      <c r="D211" s="1499"/>
      <c r="E211" s="1128"/>
      <c r="F211" s="1128"/>
      <c r="G211" s="1128"/>
      <c r="H211" s="1128"/>
      <c r="I211" s="1128"/>
      <c r="J211" s="1128"/>
      <c r="K211" s="1128"/>
      <c r="L211" s="1128"/>
      <c r="M211" s="1128"/>
      <c r="N211" s="1128"/>
      <c r="O211" s="1128"/>
      <c r="P211" s="1128"/>
      <c r="Q211" s="1128"/>
      <c r="R211" s="1128"/>
      <c r="S211" s="1128"/>
      <c r="T211" s="1128"/>
      <c r="U211" s="1128"/>
      <c r="V211" s="1128"/>
      <c r="W211" s="1128"/>
      <c r="X211" s="1128"/>
      <c r="Y211" s="99"/>
      <c r="Z211" s="3"/>
      <c r="AA211" s="3"/>
      <c r="AB211" s="3"/>
      <c r="AC211" s="3"/>
      <c r="AD211" s="3"/>
      <c r="AE211" s="3"/>
      <c r="AF211" s="3"/>
      <c r="AG211" s="3"/>
      <c r="AH211" s="3"/>
      <c r="AI211" s="3"/>
      <c r="AJ211" s="3"/>
      <c r="AK211" s="3"/>
      <c r="AL211" s="3"/>
      <c r="AM211" s="3"/>
      <c r="AN211" s="3"/>
      <c r="AO211" s="3"/>
      <c r="AP211" s="3"/>
      <c r="AQ211" s="3"/>
      <c r="AR211" s="3"/>
    </row>
    <row r="212" spans="1:44" ht="19.5" customHeight="1" x14ac:dyDescent="0.35">
      <c r="A212" s="34"/>
      <c r="B212" s="1128"/>
      <c r="C212" s="1165"/>
      <c r="D212" s="1499"/>
      <c r="E212" s="1128"/>
      <c r="F212" s="1128"/>
      <c r="G212" s="1128"/>
      <c r="H212" s="1128"/>
      <c r="I212" s="1128"/>
      <c r="J212" s="1128"/>
      <c r="K212" s="1128"/>
      <c r="L212" s="1128"/>
      <c r="M212" s="1128"/>
      <c r="N212" s="1128"/>
      <c r="O212" s="1128"/>
      <c r="P212" s="1128"/>
      <c r="Q212" s="1128"/>
      <c r="R212" s="1128"/>
      <c r="S212" s="1128"/>
      <c r="T212" s="1128"/>
      <c r="U212" s="1128"/>
      <c r="V212" s="1128"/>
      <c r="W212" s="1128"/>
      <c r="X212" s="1128"/>
      <c r="Y212" s="99"/>
      <c r="Z212" s="3"/>
      <c r="AA212" s="3"/>
      <c r="AB212" s="3"/>
      <c r="AC212" s="3"/>
      <c r="AD212" s="3"/>
      <c r="AE212" s="3"/>
      <c r="AF212" s="3"/>
      <c r="AG212" s="3"/>
      <c r="AH212" s="3"/>
      <c r="AI212" s="3"/>
      <c r="AJ212" s="3"/>
      <c r="AK212" s="3"/>
      <c r="AL212" s="3"/>
      <c r="AM212" s="3"/>
      <c r="AN212" s="3"/>
      <c r="AO212" s="3"/>
      <c r="AP212" s="3"/>
      <c r="AQ212" s="3"/>
      <c r="AR212" s="3"/>
    </row>
    <row r="213" spans="1:44" ht="19.5" customHeight="1" x14ac:dyDescent="0.35">
      <c r="A213" s="34"/>
      <c r="B213" s="1128"/>
      <c r="C213" s="1165"/>
      <c r="D213" s="1499"/>
      <c r="E213" s="1128"/>
      <c r="F213" s="1128"/>
      <c r="G213" s="1128"/>
      <c r="H213" s="1128"/>
      <c r="I213" s="1128"/>
      <c r="J213" s="1128"/>
      <c r="K213" s="1128"/>
      <c r="L213" s="1128"/>
      <c r="M213" s="1128"/>
      <c r="N213" s="1128"/>
      <c r="O213" s="1128"/>
      <c r="P213" s="1128"/>
      <c r="Q213" s="1128"/>
      <c r="R213" s="1128"/>
      <c r="S213" s="1128"/>
      <c r="T213" s="1128"/>
      <c r="U213" s="1128"/>
      <c r="V213" s="1128"/>
      <c r="W213" s="1128"/>
      <c r="X213" s="1128"/>
      <c r="Y213" s="99"/>
      <c r="Z213" s="3"/>
      <c r="AA213" s="3"/>
      <c r="AB213" s="3"/>
      <c r="AC213" s="3"/>
      <c r="AD213" s="3"/>
      <c r="AE213" s="3"/>
      <c r="AF213" s="3"/>
      <c r="AG213" s="3"/>
      <c r="AH213" s="3"/>
      <c r="AI213" s="3"/>
      <c r="AJ213" s="3"/>
      <c r="AK213" s="3"/>
      <c r="AL213" s="3"/>
      <c r="AM213" s="3"/>
      <c r="AN213" s="3"/>
      <c r="AO213" s="3"/>
      <c r="AP213" s="3"/>
      <c r="AQ213" s="3"/>
      <c r="AR213" s="3"/>
    </row>
    <row r="214" spans="1:44" ht="19.5" customHeight="1" x14ac:dyDescent="0.35">
      <c r="A214" s="34"/>
      <c r="B214" s="1128"/>
      <c r="C214" s="1165"/>
      <c r="D214" s="1499"/>
      <c r="E214" s="1128"/>
      <c r="F214" s="1128"/>
      <c r="G214" s="1128"/>
      <c r="H214" s="1128"/>
      <c r="I214" s="1128"/>
      <c r="J214" s="1128"/>
      <c r="K214" s="1128"/>
      <c r="L214" s="1128"/>
      <c r="M214" s="1128"/>
      <c r="N214" s="1128"/>
      <c r="O214" s="1128"/>
      <c r="P214" s="1128"/>
      <c r="Q214" s="1128"/>
      <c r="R214" s="1128"/>
      <c r="S214" s="1128"/>
      <c r="T214" s="1128"/>
      <c r="U214" s="1128"/>
      <c r="V214" s="1128"/>
      <c r="W214" s="1128"/>
      <c r="X214" s="1128"/>
      <c r="Y214" s="99"/>
      <c r="Z214" s="3"/>
      <c r="AA214" s="3"/>
      <c r="AB214" s="3"/>
      <c r="AC214" s="3"/>
      <c r="AD214" s="3"/>
      <c r="AE214" s="3"/>
      <c r="AF214" s="3"/>
      <c r="AG214" s="3"/>
      <c r="AH214" s="3"/>
      <c r="AI214" s="3"/>
      <c r="AJ214" s="3"/>
      <c r="AK214" s="3"/>
      <c r="AL214" s="3"/>
      <c r="AM214" s="3"/>
      <c r="AN214" s="3"/>
      <c r="AO214" s="3"/>
      <c r="AP214" s="3"/>
      <c r="AQ214" s="3"/>
      <c r="AR214" s="3"/>
    </row>
    <row r="215" spans="1:44" ht="19.5" customHeight="1" x14ac:dyDescent="0.35">
      <c r="A215" s="34"/>
      <c r="B215" s="1128"/>
      <c r="C215" s="1165"/>
      <c r="D215" s="1499"/>
      <c r="E215" s="1128"/>
      <c r="F215" s="1128"/>
      <c r="G215" s="1128"/>
      <c r="H215" s="1128"/>
      <c r="I215" s="1128"/>
      <c r="J215" s="1128"/>
      <c r="K215" s="1128"/>
      <c r="L215" s="1128"/>
      <c r="M215" s="1128"/>
      <c r="N215" s="1128"/>
      <c r="O215" s="1128"/>
      <c r="P215" s="1128"/>
      <c r="Q215" s="1128"/>
      <c r="R215" s="1128"/>
      <c r="S215" s="1128"/>
      <c r="T215" s="1128"/>
      <c r="U215" s="1128"/>
      <c r="V215" s="1128"/>
      <c r="W215" s="1128"/>
      <c r="X215" s="1128"/>
      <c r="Y215" s="99"/>
      <c r="Z215" s="3"/>
      <c r="AA215" s="3"/>
      <c r="AB215" s="3"/>
      <c r="AC215" s="3"/>
      <c r="AD215" s="3"/>
      <c r="AE215" s="3"/>
      <c r="AF215" s="3"/>
      <c r="AG215" s="3"/>
      <c r="AH215" s="3"/>
      <c r="AI215" s="3"/>
      <c r="AJ215" s="3"/>
      <c r="AK215" s="3"/>
      <c r="AL215" s="3"/>
      <c r="AM215" s="3"/>
      <c r="AN215" s="3"/>
      <c r="AO215" s="3"/>
      <c r="AP215" s="3"/>
      <c r="AQ215" s="3"/>
      <c r="AR215" s="3"/>
    </row>
    <row r="216" spans="1:44" ht="19.5" customHeight="1" x14ac:dyDescent="0.35">
      <c r="A216" s="34"/>
      <c r="B216" s="1128"/>
      <c r="C216" s="1165"/>
      <c r="D216" s="1499"/>
      <c r="E216" s="1128"/>
      <c r="F216" s="1128"/>
      <c r="G216" s="1128"/>
      <c r="H216" s="1128"/>
      <c r="I216" s="1128"/>
      <c r="J216" s="1128"/>
      <c r="K216" s="1128"/>
      <c r="L216" s="1128"/>
      <c r="M216" s="1128"/>
      <c r="N216" s="1128"/>
      <c r="O216" s="1128"/>
      <c r="P216" s="1128"/>
      <c r="Q216" s="1128"/>
      <c r="R216" s="1128"/>
      <c r="S216" s="1128"/>
      <c r="T216" s="1128"/>
      <c r="U216" s="1128"/>
      <c r="V216" s="1128"/>
      <c r="W216" s="1128"/>
      <c r="X216" s="1128"/>
      <c r="Y216" s="99"/>
      <c r="Z216" s="3"/>
      <c r="AA216" s="3"/>
      <c r="AB216" s="3"/>
      <c r="AC216" s="3"/>
      <c r="AD216" s="3"/>
      <c r="AE216" s="3"/>
      <c r="AF216" s="3"/>
      <c r="AG216" s="3"/>
      <c r="AH216" s="3"/>
      <c r="AI216" s="3"/>
      <c r="AJ216" s="3"/>
      <c r="AK216" s="3"/>
      <c r="AL216" s="3"/>
      <c r="AM216" s="3"/>
      <c r="AN216" s="3"/>
      <c r="AO216" s="3"/>
      <c r="AP216" s="3"/>
      <c r="AQ216" s="3"/>
      <c r="AR216" s="3"/>
    </row>
    <row r="217" spans="1:44" ht="19.5" customHeight="1" x14ac:dyDescent="0.35">
      <c r="A217" s="34"/>
      <c r="B217" s="1128"/>
      <c r="C217" s="1165"/>
      <c r="D217" s="1499"/>
      <c r="E217" s="1128"/>
      <c r="F217" s="1128"/>
      <c r="G217" s="1128"/>
      <c r="H217" s="1128"/>
      <c r="I217" s="1128"/>
      <c r="J217" s="1128"/>
      <c r="K217" s="1128"/>
      <c r="L217" s="1128"/>
      <c r="M217" s="1128"/>
      <c r="N217" s="1128"/>
      <c r="O217" s="1128"/>
      <c r="P217" s="1128"/>
      <c r="Q217" s="1128"/>
      <c r="R217" s="1128"/>
      <c r="S217" s="1128"/>
      <c r="T217" s="1128"/>
      <c r="U217" s="1128"/>
      <c r="V217" s="1128"/>
      <c r="W217" s="1128"/>
      <c r="X217" s="1128"/>
      <c r="Y217" s="99"/>
      <c r="Z217" s="3"/>
      <c r="AA217" s="3"/>
      <c r="AB217" s="3"/>
      <c r="AC217" s="3"/>
      <c r="AD217" s="3"/>
      <c r="AE217" s="3"/>
      <c r="AF217" s="3"/>
      <c r="AG217" s="3"/>
      <c r="AH217" s="3"/>
      <c r="AI217" s="3"/>
      <c r="AJ217" s="3"/>
      <c r="AK217" s="3"/>
      <c r="AL217" s="3"/>
      <c r="AM217" s="3"/>
      <c r="AN217" s="3"/>
      <c r="AO217" s="3"/>
      <c r="AP217" s="3"/>
      <c r="AQ217" s="3"/>
      <c r="AR217" s="3"/>
    </row>
    <row r="218" spans="1:44" ht="19.5" customHeight="1" x14ac:dyDescent="0.35">
      <c r="A218" s="34"/>
      <c r="B218" s="1128"/>
      <c r="C218" s="1165"/>
      <c r="D218" s="1499"/>
      <c r="E218" s="1128"/>
      <c r="F218" s="1128"/>
      <c r="G218" s="1128"/>
      <c r="H218" s="1128"/>
      <c r="I218" s="1128"/>
      <c r="J218" s="1128"/>
      <c r="K218" s="1128"/>
      <c r="L218" s="1128"/>
      <c r="M218" s="1128"/>
      <c r="N218" s="1128"/>
      <c r="O218" s="1128"/>
      <c r="P218" s="1128"/>
      <c r="Q218" s="1128"/>
      <c r="R218" s="1128"/>
      <c r="S218" s="1128"/>
      <c r="T218" s="1128"/>
      <c r="U218" s="1128"/>
      <c r="V218" s="1128"/>
      <c r="W218" s="1128"/>
      <c r="X218" s="1128"/>
      <c r="Y218" s="99"/>
      <c r="Z218" s="3"/>
      <c r="AA218" s="3"/>
      <c r="AB218" s="3"/>
      <c r="AC218" s="3"/>
      <c r="AD218" s="3"/>
      <c r="AE218" s="3"/>
      <c r="AF218" s="3"/>
      <c r="AG218" s="3"/>
      <c r="AH218" s="3"/>
      <c r="AI218" s="3"/>
      <c r="AJ218" s="3"/>
      <c r="AK218" s="3"/>
      <c r="AL218" s="3"/>
      <c r="AM218" s="3"/>
      <c r="AN218" s="3"/>
      <c r="AO218" s="3"/>
      <c r="AP218" s="3"/>
      <c r="AQ218" s="3"/>
      <c r="AR218" s="3"/>
    </row>
    <row r="219" spans="1:44" ht="19.5" customHeight="1" x14ac:dyDescent="0.35">
      <c r="A219" s="34"/>
      <c r="B219" s="326"/>
      <c r="C219" s="954"/>
      <c r="D219" s="1046"/>
      <c r="E219" s="1419"/>
      <c r="F219" s="1155"/>
      <c r="G219" s="1155"/>
      <c r="H219" s="1155"/>
      <c r="I219" s="1155"/>
      <c r="J219" s="1155"/>
      <c r="K219" s="1155"/>
      <c r="L219" s="1155"/>
      <c r="M219" s="1155"/>
      <c r="N219" s="1155"/>
      <c r="O219" s="1155"/>
      <c r="P219" s="1155"/>
      <c r="Q219" s="1155"/>
      <c r="R219" s="1155"/>
      <c r="S219" s="1155"/>
      <c r="T219" s="1155"/>
      <c r="U219" s="1155"/>
      <c r="V219" s="1155"/>
      <c r="W219" s="1155"/>
      <c r="X219" s="1155"/>
      <c r="Y219" s="99"/>
      <c r="Z219" s="3"/>
      <c r="AA219" s="3"/>
      <c r="AB219" s="3"/>
      <c r="AC219" s="3"/>
      <c r="AD219" s="3"/>
      <c r="AE219" s="3"/>
      <c r="AF219" s="3"/>
      <c r="AG219" s="3"/>
      <c r="AH219" s="3"/>
      <c r="AI219" s="3"/>
      <c r="AJ219" s="3"/>
      <c r="AK219" s="3"/>
      <c r="AL219" s="3"/>
      <c r="AM219" s="3"/>
      <c r="AN219" s="3"/>
      <c r="AO219" s="3"/>
      <c r="AP219" s="3"/>
      <c r="AQ219" s="3"/>
      <c r="AR219" s="3"/>
    </row>
    <row r="220" spans="1:44" ht="19.5" customHeight="1" x14ac:dyDescent="0.35">
      <c r="A220" s="34"/>
      <c r="B220" s="326"/>
      <c r="C220" s="954"/>
      <c r="D220" s="1046"/>
      <c r="E220" s="1419"/>
      <c r="F220" s="1155"/>
      <c r="G220" s="1155"/>
      <c r="H220" s="1155"/>
      <c r="I220" s="1155"/>
      <c r="J220" s="1155"/>
      <c r="K220" s="1155"/>
      <c r="L220" s="1155"/>
      <c r="M220" s="1155"/>
      <c r="N220" s="1155"/>
      <c r="O220" s="1155"/>
      <c r="P220" s="1155"/>
      <c r="Q220" s="1155"/>
      <c r="R220" s="1155"/>
      <c r="S220" s="1155"/>
      <c r="T220" s="1155"/>
      <c r="U220" s="1155"/>
      <c r="V220" s="1155"/>
      <c r="W220" s="1155"/>
      <c r="X220" s="1155"/>
      <c r="Y220" s="99"/>
      <c r="Z220" s="3"/>
      <c r="AA220" s="3"/>
      <c r="AB220" s="3"/>
      <c r="AC220" s="3"/>
      <c r="AD220" s="3"/>
      <c r="AE220" s="3"/>
      <c r="AF220" s="3"/>
      <c r="AG220" s="3"/>
      <c r="AH220" s="3"/>
      <c r="AI220" s="3"/>
      <c r="AJ220" s="3"/>
      <c r="AK220" s="3"/>
      <c r="AL220" s="3"/>
      <c r="AM220" s="3"/>
      <c r="AN220" s="3"/>
      <c r="AO220" s="3"/>
      <c r="AP220" s="3"/>
      <c r="AQ220" s="3"/>
      <c r="AR220" s="3"/>
    </row>
    <row r="221" spans="1:44" ht="19.5" customHeight="1" x14ac:dyDescent="0.35">
      <c r="A221" s="34"/>
      <c r="B221" s="326"/>
      <c r="C221" s="954"/>
      <c r="D221" s="1046"/>
      <c r="E221" s="1419"/>
      <c r="F221" s="1155"/>
      <c r="G221" s="1155"/>
      <c r="H221" s="1155"/>
      <c r="I221" s="1155"/>
      <c r="J221" s="1155"/>
      <c r="K221" s="1155"/>
      <c r="L221" s="1155"/>
      <c r="M221" s="1155"/>
      <c r="N221" s="1155"/>
      <c r="O221" s="1155"/>
      <c r="P221" s="1155"/>
      <c r="Q221" s="1155"/>
      <c r="R221" s="1155"/>
      <c r="S221" s="1155"/>
      <c r="T221" s="1155"/>
      <c r="U221" s="1155"/>
      <c r="V221" s="1155"/>
      <c r="W221" s="1155"/>
      <c r="X221" s="1155"/>
      <c r="Y221" s="99"/>
      <c r="Z221" s="3"/>
      <c r="AA221" s="3"/>
      <c r="AB221" s="3"/>
      <c r="AC221" s="3"/>
      <c r="AD221" s="3"/>
      <c r="AE221" s="3"/>
      <c r="AF221" s="3"/>
      <c r="AG221" s="3"/>
      <c r="AH221" s="3"/>
      <c r="AI221" s="3"/>
      <c r="AJ221" s="3"/>
      <c r="AK221" s="3"/>
      <c r="AL221" s="3"/>
      <c r="AM221" s="3"/>
      <c r="AN221" s="3"/>
      <c r="AO221" s="3"/>
      <c r="AP221" s="3"/>
      <c r="AQ221" s="3"/>
      <c r="AR221" s="3"/>
    </row>
    <row r="222" spans="1:44" ht="19.5" customHeight="1" x14ac:dyDescent="0.35">
      <c r="A222" s="34"/>
      <c r="B222" s="326"/>
      <c r="C222" s="954"/>
      <c r="D222" s="1046"/>
      <c r="E222" s="1419"/>
      <c r="F222" s="1155"/>
      <c r="G222" s="1155"/>
      <c r="H222" s="1155"/>
      <c r="I222" s="1155"/>
      <c r="J222" s="1155"/>
      <c r="K222" s="1155"/>
      <c r="L222" s="1155"/>
      <c r="M222" s="1155"/>
      <c r="N222" s="1155"/>
      <c r="O222" s="1155"/>
      <c r="P222" s="1155"/>
      <c r="Q222" s="1155"/>
      <c r="R222" s="1155"/>
      <c r="S222" s="1155"/>
      <c r="T222" s="1155"/>
      <c r="U222" s="1155"/>
      <c r="V222" s="1155"/>
      <c r="W222" s="1155"/>
      <c r="X222" s="1155"/>
      <c r="Y222" s="99"/>
      <c r="Z222" s="3"/>
      <c r="AA222" s="3"/>
      <c r="AB222" s="3"/>
      <c r="AC222" s="3"/>
      <c r="AD222" s="3"/>
      <c r="AE222" s="3"/>
      <c r="AF222" s="3"/>
      <c r="AG222" s="3"/>
      <c r="AH222" s="3"/>
      <c r="AI222" s="3"/>
      <c r="AJ222" s="3"/>
      <c r="AK222" s="3"/>
      <c r="AL222" s="3"/>
      <c r="AM222" s="3"/>
      <c r="AN222" s="3"/>
      <c r="AO222" s="3"/>
      <c r="AP222" s="3"/>
      <c r="AQ222" s="3"/>
      <c r="AR222" s="3"/>
    </row>
    <row r="223" spans="1:44" ht="19.5" customHeight="1" x14ac:dyDescent="0.35">
      <c r="A223" s="34"/>
      <c r="B223" s="326"/>
      <c r="C223" s="954"/>
      <c r="D223" s="1046"/>
      <c r="E223" s="1419"/>
      <c r="F223" s="1155"/>
      <c r="G223" s="1155"/>
      <c r="H223" s="1155"/>
      <c r="I223" s="1155"/>
      <c r="J223" s="1155"/>
      <c r="K223" s="1155"/>
      <c r="L223" s="1155"/>
      <c r="M223" s="1155"/>
      <c r="N223" s="1155"/>
      <c r="O223" s="1155"/>
      <c r="P223" s="1155"/>
      <c r="Q223" s="1155"/>
      <c r="R223" s="1155"/>
      <c r="S223" s="1155"/>
      <c r="T223" s="1155"/>
      <c r="U223" s="1155"/>
      <c r="V223" s="1155"/>
      <c r="W223" s="1155"/>
      <c r="X223" s="1155"/>
      <c r="Y223" s="99"/>
      <c r="Z223" s="3"/>
      <c r="AA223" s="3"/>
      <c r="AB223" s="3"/>
      <c r="AC223" s="3"/>
      <c r="AD223" s="3"/>
      <c r="AE223" s="3"/>
      <c r="AF223" s="3"/>
      <c r="AG223" s="3"/>
      <c r="AH223" s="3"/>
      <c r="AI223" s="3"/>
      <c r="AJ223" s="3"/>
      <c r="AK223" s="3"/>
      <c r="AL223" s="3"/>
      <c r="AM223" s="3"/>
      <c r="AN223" s="3"/>
      <c r="AO223" s="3"/>
      <c r="AP223" s="3"/>
      <c r="AQ223" s="3"/>
      <c r="AR223" s="3"/>
    </row>
    <row r="224" spans="1:44" ht="19.5" customHeight="1" x14ac:dyDescent="0.35">
      <c r="A224" s="34"/>
      <c r="B224" s="326"/>
      <c r="C224" s="954"/>
      <c r="D224" s="1046"/>
      <c r="E224" s="1419"/>
      <c r="F224" s="1155"/>
      <c r="G224" s="1155"/>
      <c r="H224" s="1155"/>
      <c r="I224" s="1155"/>
      <c r="J224" s="1155"/>
      <c r="K224" s="1155"/>
      <c r="L224" s="1155"/>
      <c r="M224" s="1155"/>
      <c r="N224" s="1155"/>
      <c r="O224" s="1155"/>
      <c r="P224" s="1155"/>
      <c r="Q224" s="1155"/>
      <c r="R224" s="1155"/>
      <c r="S224" s="1155"/>
      <c r="T224" s="1155"/>
      <c r="U224" s="1155"/>
      <c r="V224" s="1155"/>
      <c r="W224" s="1155"/>
      <c r="X224" s="1155"/>
      <c r="Y224" s="99"/>
      <c r="Z224" s="3"/>
      <c r="AA224" s="3"/>
      <c r="AB224" s="3"/>
      <c r="AC224" s="3"/>
      <c r="AD224" s="3"/>
      <c r="AE224" s="3"/>
      <c r="AF224" s="3"/>
      <c r="AG224" s="3"/>
      <c r="AH224" s="3"/>
      <c r="AI224" s="3"/>
      <c r="AJ224" s="3"/>
      <c r="AK224" s="3"/>
      <c r="AL224" s="3"/>
      <c r="AM224" s="3"/>
      <c r="AN224" s="3"/>
      <c r="AO224" s="3"/>
      <c r="AP224" s="3"/>
      <c r="AQ224" s="3"/>
      <c r="AR224" s="3"/>
    </row>
    <row r="225" spans="1:44" ht="19.5" customHeight="1" x14ac:dyDescent="0.35">
      <c r="A225" s="34"/>
      <c r="B225" s="326"/>
      <c r="C225" s="954"/>
      <c r="D225" s="1046"/>
      <c r="E225" s="1419"/>
      <c r="F225" s="1155"/>
      <c r="G225" s="1155"/>
      <c r="H225" s="1155"/>
      <c r="I225" s="1155"/>
      <c r="J225" s="1155"/>
      <c r="K225" s="1155"/>
      <c r="L225" s="1155"/>
      <c r="M225" s="1155"/>
      <c r="N225" s="1155"/>
      <c r="O225" s="1155"/>
      <c r="P225" s="1155"/>
      <c r="Q225" s="1155"/>
      <c r="R225" s="1155"/>
      <c r="S225" s="1155"/>
      <c r="T225" s="1155"/>
      <c r="U225" s="1155"/>
      <c r="V225" s="1155"/>
      <c r="W225" s="1155"/>
      <c r="X225" s="1155"/>
      <c r="Y225" s="99"/>
      <c r="Z225" s="3"/>
      <c r="AA225" s="3"/>
      <c r="AB225" s="3"/>
      <c r="AC225" s="3"/>
      <c r="AD225" s="3"/>
      <c r="AE225" s="3"/>
      <c r="AF225" s="3"/>
      <c r="AG225" s="3"/>
      <c r="AH225" s="3"/>
      <c r="AI225" s="3"/>
      <c r="AJ225" s="3"/>
      <c r="AK225" s="3"/>
      <c r="AL225" s="3"/>
      <c r="AM225" s="3"/>
      <c r="AN225" s="3"/>
      <c r="AO225" s="3"/>
      <c r="AP225" s="3"/>
      <c r="AQ225" s="3"/>
      <c r="AR225" s="3"/>
    </row>
    <row r="226" spans="1:44" ht="19.5" customHeight="1" x14ac:dyDescent="0.35">
      <c r="A226" s="34"/>
      <c r="B226" s="326"/>
      <c r="C226" s="954"/>
      <c r="D226" s="1046"/>
      <c r="E226" s="1419"/>
      <c r="F226" s="1155"/>
      <c r="G226" s="1155"/>
      <c r="H226" s="1155"/>
      <c r="I226" s="1155"/>
      <c r="J226" s="1155"/>
      <c r="K226" s="1155"/>
      <c r="L226" s="1155"/>
      <c r="M226" s="1155"/>
      <c r="N226" s="1155"/>
      <c r="O226" s="1155"/>
      <c r="P226" s="1155"/>
      <c r="Q226" s="1155"/>
      <c r="R226" s="1155"/>
      <c r="S226" s="1155"/>
      <c r="T226" s="1155"/>
      <c r="U226" s="1155"/>
      <c r="V226" s="1155"/>
      <c r="W226" s="1155"/>
      <c r="X226" s="1155"/>
      <c r="Y226" s="99"/>
      <c r="Z226" s="3"/>
      <c r="AA226" s="3"/>
      <c r="AB226" s="3"/>
      <c r="AC226" s="3"/>
      <c r="AD226" s="3"/>
      <c r="AE226" s="3"/>
      <c r="AF226" s="3"/>
      <c r="AG226" s="3"/>
      <c r="AH226" s="3"/>
      <c r="AI226" s="3"/>
      <c r="AJ226" s="3"/>
      <c r="AK226" s="3"/>
      <c r="AL226" s="3"/>
      <c r="AM226" s="3"/>
      <c r="AN226" s="3"/>
      <c r="AO226" s="3"/>
      <c r="AP226" s="3"/>
      <c r="AQ226" s="3"/>
      <c r="AR226" s="3"/>
    </row>
    <row r="227" spans="1:44" ht="19.5" customHeight="1" x14ac:dyDescent="0.35">
      <c r="A227" s="34"/>
      <c r="B227" s="326"/>
      <c r="C227" s="954"/>
      <c r="D227" s="1046"/>
      <c r="E227" s="1419"/>
      <c r="F227" s="1155"/>
      <c r="G227" s="1155"/>
      <c r="H227" s="1155"/>
      <c r="I227" s="1155"/>
      <c r="J227" s="1155"/>
      <c r="K227" s="1155"/>
      <c r="L227" s="1155"/>
      <c r="M227" s="1155"/>
      <c r="N227" s="1155"/>
      <c r="O227" s="1155"/>
      <c r="P227" s="1155"/>
      <c r="Q227" s="1155"/>
      <c r="R227" s="1155"/>
      <c r="S227" s="1155"/>
      <c r="T227" s="1155"/>
      <c r="U227" s="1155"/>
      <c r="V227" s="1155"/>
      <c r="W227" s="1155"/>
      <c r="X227" s="1155"/>
      <c r="Y227" s="99"/>
      <c r="Z227" s="3"/>
      <c r="AA227" s="3"/>
      <c r="AB227" s="3"/>
      <c r="AC227" s="3"/>
      <c r="AD227" s="3"/>
      <c r="AE227" s="3"/>
      <c r="AF227" s="3"/>
      <c r="AG227" s="3"/>
      <c r="AH227" s="3"/>
      <c r="AI227" s="3"/>
      <c r="AJ227" s="3"/>
      <c r="AK227" s="3"/>
      <c r="AL227" s="3"/>
      <c r="AM227" s="3"/>
      <c r="AN227" s="3"/>
      <c r="AO227" s="3"/>
      <c r="AP227" s="3"/>
      <c r="AQ227" s="3"/>
      <c r="AR227" s="3"/>
    </row>
    <row r="228" spans="1:44" ht="19.5" customHeight="1" x14ac:dyDescent="0.35">
      <c r="A228" s="34"/>
      <c r="B228" s="326"/>
      <c r="C228" s="954"/>
      <c r="D228" s="1046"/>
      <c r="E228" s="1419"/>
      <c r="F228" s="1155"/>
      <c r="G228" s="1155"/>
      <c r="H228" s="1155"/>
      <c r="I228" s="1155"/>
      <c r="J228" s="1155"/>
      <c r="K228" s="1155"/>
      <c r="L228" s="1155"/>
      <c r="M228" s="1155"/>
      <c r="N228" s="1155"/>
      <c r="O228" s="1155"/>
      <c r="P228" s="1155"/>
      <c r="Q228" s="1155"/>
      <c r="R228" s="1155"/>
      <c r="S228" s="1155"/>
      <c r="T228" s="1155"/>
      <c r="U228" s="1155"/>
      <c r="V228" s="1155"/>
      <c r="W228" s="1155"/>
      <c r="X228" s="1155"/>
      <c r="Y228" s="99"/>
      <c r="Z228" s="3"/>
      <c r="AA228" s="3"/>
      <c r="AB228" s="3"/>
      <c r="AC228" s="3"/>
      <c r="AD228" s="3"/>
      <c r="AE228" s="3"/>
      <c r="AF228" s="3"/>
      <c r="AG228" s="3"/>
      <c r="AH228" s="3"/>
      <c r="AI228" s="3"/>
      <c r="AJ228" s="3"/>
      <c r="AK228" s="3"/>
      <c r="AL228" s="3"/>
      <c r="AM228" s="3"/>
      <c r="AN228" s="3"/>
      <c r="AO228" s="3"/>
      <c r="AP228" s="3"/>
      <c r="AQ228" s="3"/>
      <c r="AR228" s="3"/>
    </row>
    <row r="229" spans="1:44" ht="19.5" customHeight="1" x14ac:dyDescent="0.35">
      <c r="A229" s="34"/>
      <c r="B229" s="1781"/>
      <c r="C229" s="1628"/>
      <c r="D229" s="1628"/>
      <c r="E229" s="1628"/>
      <c r="F229" s="1628"/>
      <c r="G229" s="1628"/>
      <c r="H229" s="1628"/>
      <c r="I229" s="1628"/>
      <c r="J229" s="1628"/>
      <c r="K229" s="1628"/>
      <c r="L229" s="1628"/>
      <c r="M229" s="1628"/>
      <c r="N229" s="1628"/>
      <c r="O229" s="1628"/>
      <c r="P229" s="1628"/>
      <c r="Q229" s="1628"/>
      <c r="R229" s="1628"/>
      <c r="S229" s="1628"/>
      <c r="T229" s="1628"/>
      <c r="U229" s="1628"/>
      <c r="V229" s="1628"/>
      <c r="W229" s="1628"/>
      <c r="X229" s="1629"/>
      <c r="Y229" s="99"/>
      <c r="Z229" s="3"/>
      <c r="AA229" s="3"/>
      <c r="AB229" s="3"/>
      <c r="AC229" s="3"/>
      <c r="AD229" s="3"/>
      <c r="AE229" s="3"/>
      <c r="AF229" s="3"/>
      <c r="AG229" s="3"/>
      <c r="AH229" s="3"/>
      <c r="AI229" s="3"/>
      <c r="AJ229" s="3"/>
      <c r="AK229" s="3"/>
      <c r="AL229" s="3"/>
      <c r="AM229" s="3"/>
      <c r="AN229" s="3"/>
      <c r="AO229" s="3"/>
      <c r="AP229" s="3"/>
      <c r="AQ229" s="3"/>
      <c r="AR229" s="3"/>
    </row>
    <row r="230" spans="1:44" ht="12" customHeight="1" x14ac:dyDescent="0.35">
      <c r="A230" s="34"/>
      <c r="B230" s="47"/>
      <c r="C230" s="121"/>
      <c r="D230" s="1041"/>
      <c r="E230" s="1128"/>
      <c r="F230" s="1152"/>
      <c r="G230" s="1152"/>
      <c r="H230" s="1152"/>
      <c r="I230" s="1152"/>
      <c r="J230" s="1152"/>
      <c r="K230" s="1152"/>
      <c r="L230" s="1152"/>
      <c r="M230" s="1152"/>
      <c r="N230" s="1152"/>
      <c r="O230" s="1152"/>
      <c r="P230" s="1152"/>
      <c r="Q230" s="1152"/>
      <c r="R230" s="1152"/>
      <c r="S230" s="1152"/>
      <c r="T230" s="1152"/>
      <c r="U230" s="1152"/>
      <c r="V230" s="1152"/>
      <c r="W230" s="1152"/>
      <c r="X230" s="1152"/>
      <c r="Y230" s="99"/>
      <c r="Z230" s="3"/>
      <c r="AA230" s="3"/>
      <c r="AB230" s="3"/>
      <c r="AC230" s="3"/>
      <c r="AD230" s="3"/>
      <c r="AE230" s="3"/>
      <c r="AF230" s="3"/>
      <c r="AG230" s="3"/>
      <c r="AH230" s="3"/>
      <c r="AI230" s="3"/>
      <c r="AJ230" s="3"/>
      <c r="AK230" s="3"/>
      <c r="AL230" s="3"/>
      <c r="AM230" s="3"/>
      <c r="AN230" s="3"/>
      <c r="AO230" s="3"/>
      <c r="AP230" s="3"/>
      <c r="AQ230" s="3"/>
      <c r="AR230" s="3"/>
    </row>
    <row r="231" spans="1:44" ht="19.5" customHeight="1" x14ac:dyDescent="0.35">
      <c r="A231" s="34"/>
      <c r="B231" s="47"/>
      <c r="C231" s="121"/>
      <c r="D231" s="1041"/>
      <c r="E231" s="1128"/>
      <c r="F231" s="1152"/>
      <c r="G231" s="1152"/>
      <c r="H231" s="1152"/>
      <c r="I231" s="1152"/>
      <c r="J231" s="1152"/>
      <c r="K231" s="1152"/>
      <c r="L231" s="1152"/>
      <c r="M231" s="1152"/>
      <c r="N231" s="1152"/>
      <c r="O231" s="1152"/>
      <c r="P231" s="1152"/>
      <c r="Q231" s="1152"/>
      <c r="R231" s="1152"/>
      <c r="S231" s="1152"/>
      <c r="T231" s="1152"/>
      <c r="U231" s="1152"/>
      <c r="V231" s="1152"/>
      <c r="W231" s="1152"/>
      <c r="X231" s="1152"/>
      <c r="Y231" s="99"/>
      <c r="Z231" s="3"/>
      <c r="AA231" s="3"/>
      <c r="AB231" s="3"/>
      <c r="AC231" s="3"/>
      <c r="AD231" s="3"/>
      <c r="AE231" s="3"/>
      <c r="AF231" s="3"/>
      <c r="AG231" s="3"/>
      <c r="AH231" s="3"/>
      <c r="AI231" s="3"/>
      <c r="AJ231" s="3"/>
      <c r="AK231" s="3"/>
      <c r="AL231" s="3"/>
      <c r="AM231" s="3"/>
      <c r="AN231" s="3"/>
      <c r="AO231" s="3"/>
      <c r="AP231" s="3"/>
      <c r="AQ231" s="3"/>
      <c r="AR231" s="3"/>
    </row>
    <row r="232" spans="1:44" ht="19.5" customHeight="1" x14ac:dyDescent="0.35">
      <c r="A232" s="34"/>
      <c r="B232" s="47"/>
      <c r="C232" s="121"/>
      <c r="D232" s="1041"/>
      <c r="E232" s="1128"/>
      <c r="F232" s="1152"/>
      <c r="G232" s="1152"/>
      <c r="H232" s="1152"/>
      <c r="I232" s="1152"/>
      <c r="J232" s="1152"/>
      <c r="K232" s="1152"/>
      <c r="L232" s="1152"/>
      <c r="M232" s="1152"/>
      <c r="N232" s="1152"/>
      <c r="O232" s="1152"/>
      <c r="P232" s="1152"/>
      <c r="Q232" s="1152"/>
      <c r="R232" s="1152"/>
      <c r="S232" s="1152"/>
      <c r="T232" s="1152"/>
      <c r="U232" s="1152"/>
      <c r="V232" s="1152"/>
      <c r="W232" s="1152"/>
      <c r="X232" s="1152"/>
      <c r="Y232" s="99"/>
      <c r="Z232" s="3"/>
      <c r="AA232" s="3"/>
      <c r="AB232" s="3"/>
      <c r="AC232" s="3"/>
      <c r="AD232" s="3"/>
      <c r="AE232" s="3"/>
      <c r="AF232" s="3"/>
      <c r="AG232" s="3"/>
      <c r="AH232" s="3"/>
      <c r="AI232" s="3"/>
      <c r="AJ232" s="3"/>
      <c r="AK232" s="3"/>
      <c r="AL232" s="3"/>
      <c r="AM232" s="3"/>
      <c r="AN232" s="3"/>
      <c r="AO232" s="3"/>
      <c r="AP232" s="3"/>
      <c r="AQ232" s="3"/>
      <c r="AR232" s="3"/>
    </row>
    <row r="233" spans="1:44" ht="19.5" customHeight="1" x14ac:dyDescent="0.35">
      <c r="A233" s="34"/>
      <c r="B233" s="47"/>
      <c r="C233" s="121"/>
      <c r="D233" s="1041"/>
      <c r="E233" s="1128"/>
      <c r="F233" s="1152"/>
      <c r="G233" s="1152"/>
      <c r="H233" s="1152"/>
      <c r="I233" s="1152"/>
      <c r="J233" s="1152"/>
      <c r="K233" s="1152"/>
      <c r="L233" s="1152"/>
      <c r="M233" s="1152"/>
      <c r="N233" s="1152"/>
      <c r="O233" s="1152"/>
      <c r="P233" s="1152"/>
      <c r="Q233" s="1152"/>
      <c r="R233" s="1152"/>
      <c r="S233" s="1152"/>
      <c r="T233" s="1152"/>
      <c r="U233" s="1152"/>
      <c r="V233" s="1152"/>
      <c r="W233" s="1152"/>
      <c r="X233" s="1152"/>
      <c r="Y233" s="99"/>
      <c r="Z233" s="3"/>
      <c r="AA233" s="3"/>
      <c r="AB233" s="3"/>
      <c r="AC233" s="3"/>
      <c r="AD233" s="3"/>
      <c r="AE233" s="3"/>
      <c r="AF233" s="3"/>
      <c r="AG233" s="3"/>
      <c r="AH233" s="3"/>
      <c r="AI233" s="3"/>
      <c r="AJ233" s="3"/>
      <c r="AK233" s="3"/>
      <c r="AL233" s="3"/>
      <c r="AM233" s="3"/>
      <c r="AN233" s="3"/>
      <c r="AO233" s="3"/>
      <c r="AP233" s="3"/>
      <c r="AQ233" s="3"/>
      <c r="AR233" s="3"/>
    </row>
    <row r="234" spans="1:44" ht="19.5" customHeight="1" x14ac:dyDescent="0.35">
      <c r="A234" s="34"/>
      <c r="B234" s="47"/>
      <c r="C234" s="121"/>
      <c r="D234" s="1041"/>
      <c r="E234" s="1128"/>
      <c r="F234" s="1152"/>
      <c r="G234" s="1152"/>
      <c r="H234" s="1152"/>
      <c r="I234" s="1152"/>
      <c r="J234" s="1152"/>
      <c r="K234" s="1152"/>
      <c r="L234" s="1152"/>
      <c r="M234" s="1152"/>
      <c r="N234" s="1152"/>
      <c r="O234" s="1152"/>
      <c r="P234" s="1152"/>
      <c r="Q234" s="1152"/>
      <c r="R234" s="1152"/>
      <c r="S234" s="1152"/>
      <c r="T234" s="1152"/>
      <c r="U234" s="1152"/>
      <c r="V234" s="1152"/>
      <c r="W234" s="1152"/>
      <c r="X234" s="1152"/>
      <c r="Y234" s="99"/>
      <c r="Z234" s="3"/>
      <c r="AA234" s="3"/>
      <c r="AB234" s="3"/>
      <c r="AC234" s="3"/>
      <c r="AD234" s="3"/>
      <c r="AE234" s="3"/>
      <c r="AF234" s="3"/>
      <c r="AG234" s="3"/>
      <c r="AH234" s="3"/>
      <c r="AI234" s="3"/>
      <c r="AJ234" s="3"/>
      <c r="AK234" s="3"/>
      <c r="AL234" s="3"/>
      <c r="AM234" s="3"/>
      <c r="AN234" s="3"/>
      <c r="AO234" s="3"/>
      <c r="AP234" s="3"/>
      <c r="AQ234" s="3"/>
      <c r="AR234" s="3"/>
    </row>
    <row r="235" spans="1:44" ht="19.5" customHeight="1" x14ac:dyDescent="0.35">
      <c r="A235" s="34"/>
      <c r="B235" s="47"/>
      <c r="C235" s="121"/>
      <c r="D235" s="1041"/>
      <c r="E235" s="1128"/>
      <c r="F235" s="1152"/>
      <c r="G235" s="1152"/>
      <c r="H235" s="1152"/>
      <c r="I235" s="1152"/>
      <c r="J235" s="1152"/>
      <c r="K235" s="1152"/>
      <c r="L235" s="1152"/>
      <c r="M235" s="1152"/>
      <c r="N235" s="1152"/>
      <c r="O235" s="1152"/>
      <c r="P235" s="1152"/>
      <c r="Q235" s="1152"/>
      <c r="R235" s="1152"/>
      <c r="S235" s="1152"/>
      <c r="T235" s="1152"/>
      <c r="U235" s="1152"/>
      <c r="V235" s="1152"/>
      <c r="W235" s="1152"/>
      <c r="X235" s="1152"/>
      <c r="Y235" s="99"/>
      <c r="Z235" s="3"/>
      <c r="AA235" s="3"/>
      <c r="AB235" s="3"/>
      <c r="AC235" s="3"/>
      <c r="AD235" s="3"/>
      <c r="AE235" s="3"/>
      <c r="AF235" s="3"/>
      <c r="AG235" s="3"/>
      <c r="AH235" s="3"/>
      <c r="AI235" s="3"/>
      <c r="AJ235" s="3"/>
      <c r="AK235" s="3"/>
      <c r="AL235" s="3"/>
      <c r="AM235" s="3"/>
      <c r="AN235" s="3"/>
      <c r="AO235" s="3"/>
      <c r="AP235" s="3"/>
      <c r="AQ235" s="3"/>
      <c r="AR235" s="3"/>
    </row>
    <row r="236" spans="1:44" ht="19.5" customHeight="1" x14ac:dyDescent="0.35">
      <c r="A236" s="34"/>
      <c r="B236" s="47"/>
      <c r="C236" s="121"/>
      <c r="D236" s="1041"/>
      <c r="E236" s="1128"/>
      <c r="F236" s="1152"/>
      <c r="G236" s="1152"/>
      <c r="H236" s="1152"/>
      <c r="I236" s="1152"/>
      <c r="J236" s="1152"/>
      <c r="K236" s="1152"/>
      <c r="L236" s="1152"/>
      <c r="M236" s="1152"/>
      <c r="N236" s="1152"/>
      <c r="O236" s="1152"/>
      <c r="P236" s="1152"/>
      <c r="Q236" s="1152"/>
      <c r="R236" s="1152"/>
      <c r="S236" s="1152"/>
      <c r="T236" s="1152"/>
      <c r="U236" s="1152"/>
      <c r="V236" s="1152"/>
      <c r="W236" s="1152"/>
      <c r="X236" s="1152"/>
      <c r="Y236" s="99"/>
      <c r="Z236" s="3"/>
      <c r="AA236" s="3"/>
      <c r="AB236" s="3"/>
      <c r="AC236" s="3"/>
      <c r="AD236" s="3"/>
      <c r="AE236" s="3"/>
      <c r="AF236" s="3"/>
      <c r="AG236" s="3"/>
      <c r="AH236" s="3"/>
      <c r="AI236" s="3"/>
      <c r="AJ236" s="3"/>
      <c r="AK236" s="3"/>
      <c r="AL236" s="3"/>
      <c r="AM236" s="3"/>
      <c r="AN236" s="3"/>
      <c r="AO236" s="3"/>
      <c r="AP236" s="3"/>
      <c r="AQ236" s="3"/>
      <c r="AR236" s="3"/>
    </row>
    <row r="237" spans="1:44" ht="19.5" customHeight="1" x14ac:dyDescent="0.35">
      <c r="A237" s="34"/>
      <c r="B237" s="47"/>
      <c r="C237" s="121"/>
      <c r="D237" s="1041"/>
      <c r="E237" s="1128"/>
      <c r="F237" s="1152"/>
      <c r="G237" s="1152"/>
      <c r="H237" s="1152"/>
      <c r="I237" s="1152"/>
      <c r="J237" s="1152"/>
      <c r="K237" s="1152"/>
      <c r="L237" s="1152"/>
      <c r="M237" s="1152"/>
      <c r="N237" s="1152"/>
      <c r="O237" s="1152"/>
      <c r="P237" s="1152"/>
      <c r="Q237" s="1152"/>
      <c r="R237" s="1152"/>
      <c r="S237" s="1152"/>
      <c r="T237" s="1152"/>
      <c r="U237" s="1152"/>
      <c r="V237" s="1152"/>
      <c r="W237" s="1152"/>
      <c r="X237" s="1152"/>
      <c r="Y237" s="99"/>
      <c r="Z237" s="3"/>
      <c r="AA237" s="3"/>
      <c r="AB237" s="3"/>
      <c r="AC237" s="3"/>
      <c r="AD237" s="3"/>
      <c r="AE237" s="3"/>
      <c r="AF237" s="3"/>
      <c r="AG237" s="3"/>
      <c r="AH237" s="3"/>
      <c r="AI237" s="3"/>
      <c r="AJ237" s="3"/>
      <c r="AK237" s="3"/>
      <c r="AL237" s="3"/>
      <c r="AM237" s="3"/>
      <c r="AN237" s="3"/>
      <c r="AO237" s="3"/>
      <c r="AP237" s="3"/>
      <c r="AQ237" s="3"/>
      <c r="AR237" s="3"/>
    </row>
    <row r="238" spans="1:44" ht="19.5" customHeight="1" x14ac:dyDescent="0.35">
      <c r="A238" s="34"/>
      <c r="B238" s="47"/>
      <c r="C238" s="121"/>
      <c r="D238" s="1041"/>
      <c r="E238" s="1128"/>
      <c r="F238" s="1152"/>
      <c r="G238" s="1152"/>
      <c r="H238" s="1152"/>
      <c r="I238" s="1152"/>
      <c r="J238" s="1152"/>
      <c r="K238" s="1152"/>
      <c r="L238" s="1152"/>
      <c r="M238" s="1152"/>
      <c r="N238" s="1152"/>
      <c r="O238" s="1152"/>
      <c r="P238" s="1152"/>
      <c r="Q238" s="1152"/>
      <c r="R238" s="1152"/>
      <c r="S238" s="1152"/>
      <c r="T238" s="1152"/>
      <c r="U238" s="1152"/>
      <c r="V238" s="1152"/>
      <c r="W238" s="1152"/>
      <c r="X238" s="1152"/>
      <c r="Y238" s="99"/>
      <c r="Z238" s="3"/>
      <c r="AA238" s="3"/>
      <c r="AB238" s="3"/>
      <c r="AC238" s="3"/>
      <c r="AD238" s="3"/>
      <c r="AE238" s="3"/>
      <c r="AF238" s="3"/>
      <c r="AG238" s="3"/>
      <c r="AH238" s="3"/>
      <c r="AI238" s="3"/>
      <c r="AJ238" s="3"/>
      <c r="AK238" s="3"/>
      <c r="AL238" s="3"/>
      <c r="AM238" s="3"/>
      <c r="AN238" s="3"/>
      <c r="AO238" s="3"/>
      <c r="AP238" s="3"/>
      <c r="AQ238" s="3"/>
      <c r="AR238" s="3"/>
    </row>
    <row r="239" spans="1:44" ht="19.5" customHeight="1" x14ac:dyDescent="0.35">
      <c r="A239" s="34"/>
      <c r="B239" s="47"/>
      <c r="C239" s="121"/>
      <c r="D239" s="1041"/>
      <c r="E239" s="1128"/>
      <c r="F239" s="1152"/>
      <c r="G239" s="1152"/>
      <c r="H239" s="1152"/>
      <c r="I239" s="1152"/>
      <c r="J239" s="1152"/>
      <c r="K239" s="1152"/>
      <c r="L239" s="1152"/>
      <c r="M239" s="1152"/>
      <c r="N239" s="1152"/>
      <c r="O239" s="1152"/>
      <c r="P239" s="1152"/>
      <c r="Q239" s="1152"/>
      <c r="R239" s="1152"/>
      <c r="S239" s="1152"/>
      <c r="T239" s="1152"/>
      <c r="U239" s="1152"/>
      <c r="V239" s="1152"/>
      <c r="W239" s="1152"/>
      <c r="X239" s="1152"/>
      <c r="Y239" s="99"/>
      <c r="Z239" s="3"/>
      <c r="AA239" s="3"/>
      <c r="AB239" s="3"/>
      <c r="AC239" s="3"/>
      <c r="AD239" s="3"/>
      <c r="AE239" s="3"/>
      <c r="AF239" s="3"/>
      <c r="AG239" s="3"/>
      <c r="AH239" s="3"/>
      <c r="AI239" s="3"/>
      <c r="AJ239" s="3"/>
      <c r="AK239" s="3"/>
      <c r="AL239" s="3"/>
      <c r="AM239" s="3"/>
      <c r="AN239" s="3"/>
      <c r="AO239" s="3"/>
      <c r="AP239" s="3"/>
      <c r="AQ239" s="3"/>
      <c r="AR239" s="3"/>
    </row>
    <row r="240" spans="1:44" ht="19.5" customHeight="1" x14ac:dyDescent="0.35">
      <c r="A240" s="34"/>
      <c r="B240" s="47"/>
      <c r="C240" s="121"/>
      <c r="D240" s="1041"/>
      <c r="E240" s="1128"/>
      <c r="F240" s="1152"/>
      <c r="G240" s="1152"/>
      <c r="H240" s="1152"/>
      <c r="I240" s="1152"/>
      <c r="J240" s="1152"/>
      <c r="K240" s="1152"/>
      <c r="L240" s="1152"/>
      <c r="M240" s="1152"/>
      <c r="N240" s="1152"/>
      <c r="O240" s="1152"/>
      <c r="P240" s="1152"/>
      <c r="Q240" s="1152"/>
      <c r="R240" s="1152"/>
      <c r="S240" s="1152"/>
      <c r="T240" s="1152"/>
      <c r="U240" s="1152"/>
      <c r="V240" s="1152"/>
      <c r="W240" s="1152"/>
      <c r="X240" s="1152"/>
      <c r="Y240" s="99"/>
      <c r="Z240" s="3"/>
      <c r="AA240" s="3"/>
      <c r="AB240" s="3"/>
      <c r="AC240" s="3"/>
      <c r="AD240" s="3"/>
      <c r="AE240" s="3"/>
      <c r="AF240" s="3"/>
      <c r="AG240" s="3"/>
      <c r="AH240" s="3"/>
      <c r="AI240" s="3"/>
      <c r="AJ240" s="3"/>
      <c r="AK240" s="3"/>
      <c r="AL240" s="3"/>
      <c r="AM240" s="3"/>
      <c r="AN240" s="3"/>
      <c r="AO240" s="3"/>
      <c r="AP240" s="3"/>
      <c r="AQ240" s="3"/>
      <c r="AR240" s="3"/>
    </row>
    <row r="241" spans="1:44" ht="15" customHeight="1" x14ac:dyDescent="0.3">
      <c r="A241" s="3"/>
      <c r="B241" s="1"/>
      <c r="C241" s="557"/>
      <c r="D241" s="1047"/>
      <c r="E241" s="1"/>
      <c r="F241" s="1"/>
      <c r="G241" s="1"/>
      <c r="H241" s="1"/>
      <c r="I241" s="1"/>
      <c r="J241" s="1"/>
      <c r="K241" s="1"/>
      <c r="L241" s="1"/>
      <c r="M241" s="1"/>
      <c r="N241" s="1"/>
      <c r="O241" s="1"/>
      <c r="P241" s="1"/>
      <c r="Q241" s="1128"/>
      <c r="R241" s="1421"/>
      <c r="S241" s="1"/>
      <c r="T241" s="1"/>
      <c r="U241" s="1"/>
      <c r="V241" s="1"/>
      <c r="W241" s="1"/>
      <c r="X241" s="1"/>
      <c r="Y241" s="3"/>
      <c r="Z241" s="3"/>
      <c r="AA241" s="3"/>
      <c r="AB241" s="3"/>
      <c r="AC241" s="3"/>
      <c r="AD241" s="3"/>
      <c r="AE241" s="3"/>
      <c r="AF241" s="3"/>
      <c r="AG241" s="3"/>
      <c r="AH241" s="3"/>
      <c r="AI241" s="3"/>
      <c r="AJ241" s="3"/>
      <c r="AK241" s="3"/>
      <c r="AL241" s="3"/>
      <c r="AM241" s="3"/>
      <c r="AN241" s="3"/>
      <c r="AO241" s="3"/>
      <c r="AP241" s="3"/>
      <c r="AQ241" s="3"/>
      <c r="AR241" s="3"/>
    </row>
    <row r="242" spans="1:44" ht="15" customHeight="1" x14ac:dyDescent="0.3">
      <c r="A242" s="3"/>
      <c r="B242" s="1"/>
      <c r="C242" s="557"/>
      <c r="D242" s="1047"/>
      <c r="E242" s="1"/>
      <c r="F242" s="1"/>
      <c r="G242" s="1"/>
      <c r="H242" s="1"/>
      <c r="I242" s="1"/>
      <c r="J242" s="1"/>
      <c r="K242" s="1"/>
      <c r="L242" s="1"/>
      <c r="M242" s="1"/>
      <c r="N242" s="1"/>
      <c r="O242" s="1"/>
      <c r="P242" s="1"/>
      <c r="Q242" s="1128"/>
      <c r="R242" s="1421"/>
      <c r="S242" s="1"/>
      <c r="T242" s="1"/>
      <c r="U242" s="1"/>
      <c r="V242" s="1"/>
      <c r="W242" s="1"/>
      <c r="X242" s="1"/>
      <c r="Y242" s="3"/>
      <c r="Z242" s="3"/>
      <c r="AA242" s="3"/>
      <c r="AB242" s="3"/>
      <c r="AC242" s="3"/>
      <c r="AD242" s="3"/>
      <c r="AE242" s="3"/>
      <c r="AF242" s="3"/>
      <c r="AG242" s="3"/>
      <c r="AH242" s="3"/>
      <c r="AI242" s="3"/>
      <c r="AJ242" s="3"/>
      <c r="AK242" s="3"/>
      <c r="AL242" s="3"/>
      <c r="AM242" s="3"/>
      <c r="AN242" s="3"/>
      <c r="AO242" s="3"/>
      <c r="AP242" s="3"/>
      <c r="AQ242" s="3"/>
      <c r="AR242" s="3"/>
    </row>
    <row r="243" spans="1:44" ht="15" customHeight="1" x14ac:dyDescent="0.3">
      <c r="A243" s="3"/>
      <c r="B243" s="1"/>
      <c r="C243" s="557"/>
      <c r="D243" s="1047"/>
      <c r="E243" s="1"/>
      <c r="F243" s="1"/>
      <c r="G243" s="1"/>
      <c r="H243" s="1"/>
      <c r="I243" s="1"/>
      <c r="J243" s="1"/>
      <c r="K243" s="1"/>
      <c r="L243" s="1"/>
      <c r="M243" s="1"/>
      <c r="N243" s="1"/>
      <c r="O243" s="1"/>
      <c r="P243" s="1"/>
      <c r="Q243" s="1128"/>
      <c r="R243" s="1421"/>
      <c r="S243" s="1"/>
      <c r="T243" s="1"/>
      <c r="U243" s="1"/>
      <c r="V243" s="1"/>
      <c r="W243" s="1"/>
      <c r="X243" s="1"/>
      <c r="Y243" s="3"/>
      <c r="Z243" s="3"/>
      <c r="AA243" s="3"/>
      <c r="AB243" s="3"/>
      <c r="AC243" s="3"/>
      <c r="AD243" s="3"/>
      <c r="AE243" s="3"/>
      <c r="AF243" s="3"/>
      <c r="AG243" s="3"/>
      <c r="AH243" s="3"/>
      <c r="AI243" s="3"/>
      <c r="AJ243" s="3"/>
      <c r="AK243" s="3"/>
      <c r="AL243" s="3"/>
      <c r="AM243" s="3"/>
      <c r="AN243" s="3"/>
      <c r="AO243" s="3"/>
      <c r="AP243" s="3"/>
      <c r="AQ243" s="3"/>
      <c r="AR243" s="3"/>
    </row>
    <row r="244" spans="1:44" ht="15" customHeight="1" x14ac:dyDescent="0.3">
      <c r="A244" s="3"/>
      <c r="B244" s="1"/>
      <c r="C244" s="557"/>
      <c r="D244" s="1047"/>
      <c r="E244" s="1"/>
      <c r="F244" s="1"/>
      <c r="G244" s="1"/>
      <c r="H244" s="1"/>
      <c r="I244" s="1"/>
      <c r="J244" s="1"/>
      <c r="K244" s="1"/>
      <c r="L244" s="1"/>
      <c r="M244" s="1"/>
      <c r="N244" s="1"/>
      <c r="O244" s="1"/>
      <c r="P244" s="1"/>
      <c r="Q244" s="1128"/>
      <c r="R244" s="1421"/>
      <c r="S244" s="1"/>
      <c r="T244" s="1"/>
      <c r="U244" s="1"/>
      <c r="V244" s="1"/>
      <c r="W244" s="1"/>
      <c r="X244" s="1"/>
      <c r="Y244" s="3"/>
      <c r="Z244" s="3"/>
      <c r="AA244" s="3"/>
      <c r="AB244" s="3"/>
      <c r="AC244" s="3"/>
      <c r="AD244" s="3"/>
      <c r="AE244" s="3"/>
      <c r="AF244" s="3"/>
      <c r="AG244" s="3"/>
      <c r="AH244" s="3"/>
      <c r="AI244" s="3"/>
      <c r="AJ244" s="3"/>
      <c r="AK244" s="3"/>
      <c r="AL244" s="3"/>
      <c r="AM244" s="3"/>
      <c r="AN244" s="3"/>
      <c r="AO244" s="3"/>
      <c r="AP244" s="3"/>
      <c r="AQ244" s="3"/>
      <c r="AR244" s="3"/>
    </row>
    <row r="245" spans="1:44" ht="15" customHeight="1" x14ac:dyDescent="0.3">
      <c r="A245" s="3"/>
      <c r="B245" s="1"/>
      <c r="C245" s="557"/>
      <c r="D245" s="1047"/>
      <c r="E245" s="1"/>
      <c r="F245" s="1"/>
      <c r="G245" s="1"/>
      <c r="H245" s="1"/>
      <c r="I245" s="1"/>
      <c r="J245" s="1"/>
      <c r="K245" s="1"/>
      <c r="L245" s="1"/>
      <c r="M245" s="1"/>
      <c r="N245" s="1"/>
      <c r="O245" s="1"/>
      <c r="P245" s="1"/>
      <c r="Q245" s="1128"/>
      <c r="R245" s="1421"/>
      <c r="S245" s="1"/>
      <c r="T245" s="1"/>
      <c r="U245" s="1"/>
      <c r="V245" s="1"/>
      <c r="W245" s="1"/>
      <c r="X245" s="1"/>
      <c r="Y245" s="3"/>
      <c r="Z245" s="3"/>
      <c r="AA245" s="3"/>
      <c r="AB245" s="3"/>
      <c r="AC245" s="3"/>
      <c r="AD245" s="3"/>
      <c r="AE245" s="3"/>
      <c r="AF245" s="3"/>
      <c r="AG245" s="3"/>
      <c r="AH245" s="3"/>
      <c r="AI245" s="3"/>
      <c r="AJ245" s="3"/>
      <c r="AK245" s="3"/>
      <c r="AL245" s="3"/>
      <c r="AM245" s="3"/>
      <c r="AN245" s="3"/>
      <c r="AO245" s="3"/>
      <c r="AP245" s="3"/>
      <c r="AQ245" s="3"/>
      <c r="AR245" s="3"/>
    </row>
    <row r="246" spans="1:44" ht="15" customHeight="1" x14ac:dyDescent="0.3">
      <c r="A246" s="3"/>
      <c r="B246" s="1"/>
      <c r="C246" s="557"/>
      <c r="D246" s="1047"/>
      <c r="E246" s="1"/>
      <c r="F246" s="1"/>
      <c r="G246" s="1"/>
      <c r="H246" s="1"/>
      <c r="I246" s="1"/>
      <c r="J246" s="1"/>
      <c r="K246" s="1"/>
      <c r="L246" s="1"/>
      <c r="M246" s="1"/>
      <c r="N246" s="1"/>
      <c r="O246" s="1"/>
      <c r="P246" s="1"/>
      <c r="Q246" s="1128"/>
      <c r="R246" s="1421"/>
      <c r="S246" s="1"/>
      <c r="T246" s="1"/>
      <c r="U246" s="1"/>
      <c r="V246" s="1"/>
      <c r="W246" s="1"/>
      <c r="X246" s="1"/>
      <c r="Y246" s="3"/>
      <c r="Z246" s="3"/>
      <c r="AA246" s="3"/>
      <c r="AB246" s="3"/>
      <c r="AC246" s="3"/>
      <c r="AD246" s="3"/>
      <c r="AE246" s="3"/>
      <c r="AF246" s="3"/>
      <c r="AG246" s="3"/>
      <c r="AH246" s="3"/>
      <c r="AI246" s="3"/>
      <c r="AJ246" s="3"/>
      <c r="AK246" s="3"/>
      <c r="AL246" s="3"/>
      <c r="AM246" s="3"/>
      <c r="AN246" s="3"/>
      <c r="AO246" s="3"/>
      <c r="AP246" s="3"/>
      <c r="AQ246" s="3"/>
      <c r="AR246" s="3"/>
    </row>
    <row r="247" spans="1:44" ht="15" customHeight="1" x14ac:dyDescent="0.3">
      <c r="A247" s="3"/>
      <c r="B247" s="1"/>
      <c r="C247" s="557"/>
      <c r="D247" s="1047"/>
      <c r="E247" s="1"/>
      <c r="F247" s="1"/>
      <c r="G247" s="1"/>
      <c r="H247" s="1"/>
      <c r="I247" s="1"/>
      <c r="J247" s="1"/>
      <c r="K247" s="1"/>
      <c r="L247" s="1"/>
      <c r="M247" s="1"/>
      <c r="N247" s="1"/>
      <c r="O247" s="1"/>
      <c r="P247" s="1"/>
      <c r="Q247" s="1128"/>
      <c r="R247" s="1421"/>
      <c r="S247" s="1"/>
      <c r="T247" s="1"/>
      <c r="U247" s="1"/>
      <c r="V247" s="1"/>
      <c r="W247" s="1"/>
      <c r="X247" s="1"/>
      <c r="Y247" s="3"/>
      <c r="Z247" s="3"/>
      <c r="AA247" s="3"/>
      <c r="AB247" s="3"/>
      <c r="AC247" s="3"/>
      <c r="AD247" s="3"/>
      <c r="AE247" s="3"/>
      <c r="AF247" s="3"/>
      <c r="AG247" s="3"/>
      <c r="AH247" s="3"/>
      <c r="AI247" s="3"/>
      <c r="AJ247" s="3"/>
      <c r="AK247" s="3"/>
      <c r="AL247" s="3"/>
      <c r="AM247" s="3"/>
      <c r="AN247" s="3"/>
      <c r="AO247" s="3"/>
      <c r="AP247" s="3"/>
      <c r="AQ247" s="3"/>
      <c r="AR247" s="3"/>
    </row>
    <row r="248" spans="1:44" ht="15" customHeight="1" x14ac:dyDescent="0.3">
      <c r="A248" s="3"/>
      <c r="B248" s="1"/>
      <c r="C248" s="557"/>
      <c r="D248" s="1047"/>
      <c r="E248" s="1"/>
      <c r="F248" s="1"/>
      <c r="G248" s="1"/>
      <c r="H248" s="1"/>
      <c r="I248" s="1"/>
      <c r="J248" s="1"/>
      <c r="K248" s="1"/>
      <c r="L248" s="1"/>
      <c r="M248" s="1"/>
      <c r="N248" s="1"/>
      <c r="O248" s="1"/>
      <c r="P248" s="1"/>
      <c r="Q248" s="1128"/>
      <c r="R248" s="1421"/>
      <c r="S248" s="1"/>
      <c r="T248" s="1"/>
      <c r="U248" s="1"/>
      <c r="V248" s="1"/>
      <c r="W248" s="1"/>
      <c r="X248" s="1"/>
      <c r="Y248" s="3"/>
      <c r="Z248" s="3"/>
      <c r="AA248" s="3"/>
      <c r="AB248" s="3"/>
      <c r="AC248" s="3"/>
      <c r="AD248" s="3"/>
      <c r="AE248" s="3"/>
      <c r="AF248" s="3"/>
      <c r="AG248" s="3"/>
      <c r="AH248" s="3"/>
      <c r="AI248" s="3"/>
      <c r="AJ248" s="3"/>
      <c r="AK248" s="3"/>
      <c r="AL248" s="3"/>
      <c r="AM248" s="3"/>
      <c r="AN248" s="3"/>
      <c r="AO248" s="3"/>
      <c r="AP248" s="3"/>
      <c r="AQ248" s="3"/>
      <c r="AR248" s="3"/>
    </row>
    <row r="249" spans="1:44" ht="15" customHeight="1" x14ac:dyDescent="0.3">
      <c r="A249" s="3"/>
      <c r="B249" s="1"/>
      <c r="C249" s="557"/>
      <c r="D249" s="1047"/>
      <c r="E249" s="1"/>
      <c r="F249" s="1"/>
      <c r="G249" s="1"/>
      <c r="H249" s="1"/>
      <c r="I249" s="1"/>
      <c r="J249" s="1"/>
      <c r="K249" s="1"/>
      <c r="L249" s="1"/>
      <c r="M249" s="1"/>
      <c r="N249" s="1"/>
      <c r="O249" s="1"/>
      <c r="P249" s="1"/>
      <c r="Q249" s="1128"/>
      <c r="R249" s="1421"/>
      <c r="S249" s="1"/>
      <c r="T249" s="1"/>
      <c r="U249" s="1"/>
      <c r="V249" s="1"/>
      <c r="W249" s="1"/>
      <c r="X249" s="1"/>
      <c r="Y249" s="3"/>
      <c r="Z249" s="3"/>
      <c r="AA249" s="3"/>
      <c r="AB249" s="3"/>
      <c r="AC249" s="3"/>
      <c r="AD249" s="3"/>
      <c r="AE249" s="3"/>
      <c r="AF249" s="3"/>
      <c r="AG249" s="3"/>
      <c r="AH249" s="3"/>
      <c r="AI249" s="3"/>
      <c r="AJ249" s="3"/>
      <c r="AK249" s="3"/>
      <c r="AL249" s="3"/>
      <c r="AM249" s="3"/>
      <c r="AN249" s="3"/>
      <c r="AO249" s="3"/>
      <c r="AP249" s="3"/>
      <c r="AQ249" s="3"/>
      <c r="AR249" s="3"/>
    </row>
    <row r="250" spans="1:44" ht="15" customHeight="1" x14ac:dyDescent="0.3">
      <c r="A250" s="3"/>
      <c r="B250" s="1"/>
      <c r="C250" s="557"/>
      <c r="D250" s="1047"/>
      <c r="E250" s="1"/>
      <c r="F250" s="1"/>
      <c r="G250" s="1"/>
      <c r="H250" s="1"/>
      <c r="I250" s="1"/>
      <c r="J250" s="1"/>
      <c r="K250" s="1"/>
      <c r="L250" s="1"/>
      <c r="M250" s="1"/>
      <c r="N250" s="1"/>
      <c r="O250" s="1"/>
      <c r="P250" s="1"/>
      <c r="Q250" s="1128"/>
      <c r="R250" s="1421"/>
      <c r="S250" s="1"/>
      <c r="T250" s="1"/>
      <c r="U250" s="1"/>
      <c r="V250" s="1"/>
      <c r="W250" s="1"/>
      <c r="X250" s="1"/>
      <c r="Y250" s="3"/>
      <c r="Z250" s="3"/>
      <c r="AA250" s="3"/>
      <c r="AB250" s="3"/>
      <c r="AC250" s="3"/>
      <c r="AD250" s="3"/>
      <c r="AE250" s="3"/>
      <c r="AF250" s="3"/>
      <c r="AG250" s="3"/>
      <c r="AH250" s="3"/>
      <c r="AI250" s="3"/>
      <c r="AJ250" s="3"/>
      <c r="AK250" s="3"/>
      <c r="AL250" s="3"/>
      <c r="AM250" s="3"/>
      <c r="AN250" s="3"/>
      <c r="AO250" s="3"/>
      <c r="AP250" s="3"/>
      <c r="AQ250" s="3"/>
      <c r="AR250" s="3"/>
    </row>
    <row r="251" spans="1:44" ht="15" customHeight="1" x14ac:dyDescent="0.3">
      <c r="A251" s="3"/>
      <c r="B251" s="1"/>
      <c r="C251" s="557"/>
      <c r="D251" s="1047"/>
      <c r="E251" s="1"/>
      <c r="F251" s="1"/>
      <c r="G251" s="1"/>
      <c r="H251" s="1"/>
      <c r="I251" s="1"/>
      <c r="J251" s="1"/>
      <c r="K251" s="1"/>
      <c r="L251" s="1"/>
      <c r="M251" s="1"/>
      <c r="N251" s="1"/>
      <c r="O251" s="1"/>
      <c r="P251" s="1"/>
      <c r="Q251" s="1128"/>
      <c r="R251" s="1421"/>
      <c r="S251" s="1"/>
      <c r="T251" s="1"/>
      <c r="U251" s="1"/>
      <c r="V251" s="1"/>
      <c r="W251" s="1"/>
      <c r="X251" s="1"/>
      <c r="Y251" s="3"/>
      <c r="Z251" s="3"/>
      <c r="AA251" s="3"/>
      <c r="AB251" s="3"/>
      <c r="AC251" s="3"/>
      <c r="AD251" s="3"/>
      <c r="AE251" s="3"/>
      <c r="AF251" s="3"/>
      <c r="AG251" s="3"/>
      <c r="AH251" s="3"/>
      <c r="AI251" s="3"/>
      <c r="AJ251" s="3"/>
      <c r="AK251" s="3"/>
      <c r="AL251" s="3"/>
      <c r="AM251" s="3"/>
      <c r="AN251" s="3"/>
      <c r="AO251" s="3"/>
      <c r="AP251" s="3"/>
      <c r="AQ251" s="3"/>
      <c r="AR251" s="3"/>
    </row>
    <row r="252" spans="1:44" ht="15" customHeight="1" x14ac:dyDescent="0.3">
      <c r="A252" s="3"/>
      <c r="B252" s="1"/>
      <c r="C252" s="557"/>
      <c r="D252" s="1047"/>
      <c r="E252" s="1"/>
      <c r="F252" s="1"/>
      <c r="G252" s="1"/>
      <c r="H252" s="1"/>
      <c r="I252" s="1"/>
      <c r="J252" s="1"/>
      <c r="K252" s="1"/>
      <c r="L252" s="1"/>
      <c r="M252" s="1"/>
      <c r="N252" s="1"/>
      <c r="O252" s="1"/>
      <c r="P252" s="1"/>
      <c r="Q252" s="1128"/>
      <c r="R252" s="1421"/>
      <c r="S252" s="1"/>
      <c r="T252" s="1"/>
      <c r="U252" s="1"/>
      <c r="V252" s="1"/>
      <c r="W252" s="1"/>
      <c r="X252" s="1"/>
      <c r="Y252" s="3"/>
      <c r="Z252" s="3"/>
      <c r="AA252" s="3"/>
      <c r="AB252" s="3"/>
      <c r="AC252" s="3"/>
      <c r="AD252" s="3"/>
      <c r="AE252" s="3"/>
      <c r="AF252" s="3"/>
      <c r="AG252" s="3"/>
      <c r="AH252" s="3"/>
      <c r="AI252" s="3"/>
      <c r="AJ252" s="3"/>
      <c r="AK252" s="3"/>
      <c r="AL252" s="3"/>
      <c r="AM252" s="3"/>
      <c r="AN252" s="3"/>
      <c r="AO252" s="3"/>
      <c r="AP252" s="3"/>
      <c r="AQ252" s="3"/>
      <c r="AR252" s="3"/>
    </row>
    <row r="253" spans="1:44" ht="15" customHeight="1" x14ac:dyDescent="0.3">
      <c r="A253" s="3"/>
      <c r="B253" s="1"/>
      <c r="C253" s="557"/>
      <c r="D253" s="1047"/>
      <c r="E253" s="1"/>
      <c r="F253" s="1"/>
      <c r="G253" s="1"/>
      <c r="H253" s="1"/>
      <c r="I253" s="1"/>
      <c r="J253" s="1"/>
      <c r="K253" s="1"/>
      <c r="L253" s="1"/>
      <c r="M253" s="1"/>
      <c r="N253" s="1"/>
      <c r="O253" s="1"/>
      <c r="P253" s="1"/>
      <c r="Q253" s="1128"/>
      <c r="R253" s="1421"/>
      <c r="S253" s="1"/>
      <c r="T253" s="1"/>
      <c r="U253" s="1"/>
      <c r="V253" s="1"/>
      <c r="W253" s="1"/>
      <c r="X253" s="1"/>
      <c r="Y253" s="3"/>
      <c r="Z253" s="3"/>
      <c r="AA253" s="3"/>
      <c r="AB253" s="3"/>
      <c r="AC253" s="3"/>
      <c r="AD253" s="3"/>
      <c r="AE253" s="3"/>
      <c r="AF253" s="3"/>
      <c r="AG253" s="3"/>
      <c r="AH253" s="3"/>
      <c r="AI253" s="3"/>
      <c r="AJ253" s="3"/>
      <c r="AK253" s="3"/>
      <c r="AL253" s="3"/>
      <c r="AM253" s="3"/>
      <c r="AN253" s="3"/>
      <c r="AO253" s="3"/>
      <c r="AP253" s="3"/>
      <c r="AQ253" s="3"/>
      <c r="AR253" s="3"/>
    </row>
    <row r="254" spans="1:44" ht="15" customHeight="1" x14ac:dyDescent="0.3">
      <c r="A254" s="3"/>
      <c r="B254" s="1"/>
      <c r="C254" s="557"/>
      <c r="D254" s="1047"/>
      <c r="E254" s="1"/>
      <c r="F254" s="1"/>
      <c r="G254" s="1"/>
      <c r="H254" s="1"/>
      <c r="I254" s="1"/>
      <c r="J254" s="1"/>
      <c r="K254" s="1"/>
      <c r="L254" s="1"/>
      <c r="M254" s="1"/>
      <c r="N254" s="1"/>
      <c r="O254" s="1"/>
      <c r="P254" s="1"/>
      <c r="Q254" s="1128"/>
      <c r="R254" s="1421"/>
      <c r="S254" s="1"/>
      <c r="T254" s="1"/>
      <c r="U254" s="1"/>
      <c r="V254" s="1"/>
      <c r="W254" s="1"/>
      <c r="X254" s="1"/>
      <c r="Y254" s="3"/>
      <c r="Z254" s="3"/>
      <c r="AA254" s="3"/>
      <c r="AB254" s="3"/>
      <c r="AC254" s="3"/>
      <c r="AD254" s="3"/>
      <c r="AE254" s="3"/>
      <c r="AF254" s="3"/>
      <c r="AG254" s="3"/>
      <c r="AH254" s="3"/>
      <c r="AI254" s="3"/>
      <c r="AJ254" s="3"/>
      <c r="AK254" s="3"/>
      <c r="AL254" s="3"/>
      <c r="AM254" s="3"/>
      <c r="AN254" s="3"/>
      <c r="AO254" s="3"/>
      <c r="AP254" s="3"/>
      <c r="AQ254" s="3"/>
      <c r="AR254" s="3"/>
    </row>
    <row r="255" spans="1:44" ht="15" customHeight="1" x14ac:dyDescent="0.3">
      <c r="A255" s="3"/>
      <c r="B255" s="1"/>
      <c r="C255" s="557"/>
      <c r="D255" s="1047"/>
      <c r="E255" s="1"/>
      <c r="F255" s="1"/>
      <c r="G255" s="1"/>
      <c r="H255" s="1"/>
      <c r="I255" s="1"/>
      <c r="J255" s="1"/>
      <c r="K255" s="1"/>
      <c r="L255" s="1"/>
      <c r="M255" s="1"/>
      <c r="N255" s="1"/>
      <c r="O255" s="1"/>
      <c r="P255" s="1"/>
      <c r="Q255" s="1128"/>
      <c r="R255" s="1421"/>
      <c r="S255" s="1"/>
      <c r="T255" s="1"/>
      <c r="U255" s="1"/>
      <c r="V255" s="1"/>
      <c r="W255" s="1"/>
      <c r="X255" s="1"/>
      <c r="Y255" s="3"/>
      <c r="Z255" s="3"/>
      <c r="AA255" s="3"/>
      <c r="AB255" s="3"/>
      <c r="AC255" s="3"/>
      <c r="AD255" s="3"/>
      <c r="AE255" s="3"/>
      <c r="AF255" s="3"/>
      <c r="AG255" s="3"/>
      <c r="AH255" s="3"/>
      <c r="AI255" s="3"/>
      <c r="AJ255" s="3"/>
      <c r="AK255" s="3"/>
      <c r="AL255" s="3"/>
      <c r="AM255" s="3"/>
      <c r="AN255" s="3"/>
      <c r="AO255" s="3"/>
      <c r="AP255" s="3"/>
      <c r="AQ255" s="3"/>
      <c r="AR255" s="3"/>
    </row>
    <row r="256" spans="1:44" ht="15" customHeight="1" x14ac:dyDescent="0.3">
      <c r="A256" s="3"/>
      <c r="B256" s="1"/>
      <c r="C256" s="557"/>
      <c r="D256" s="1047"/>
      <c r="E256" s="1"/>
      <c r="F256" s="1"/>
      <c r="G256" s="1"/>
      <c r="H256" s="1"/>
      <c r="I256" s="1"/>
      <c r="J256" s="1"/>
      <c r="K256" s="1"/>
      <c r="L256" s="1"/>
      <c r="M256" s="1"/>
      <c r="N256" s="1"/>
      <c r="O256" s="1"/>
      <c r="P256" s="1"/>
      <c r="Q256" s="1128"/>
      <c r="R256" s="1421"/>
      <c r="S256" s="1"/>
      <c r="T256" s="1"/>
      <c r="U256" s="1"/>
      <c r="V256" s="1"/>
      <c r="W256" s="1"/>
      <c r="X256" s="1"/>
      <c r="Y256" s="3"/>
      <c r="Z256" s="3"/>
      <c r="AA256" s="3"/>
      <c r="AB256" s="3"/>
      <c r="AC256" s="3"/>
      <c r="AD256" s="3"/>
      <c r="AE256" s="3"/>
      <c r="AF256" s="3"/>
      <c r="AG256" s="3"/>
      <c r="AH256" s="3"/>
      <c r="AI256" s="3"/>
      <c r="AJ256" s="3"/>
      <c r="AK256" s="3"/>
      <c r="AL256" s="3"/>
      <c r="AM256" s="3"/>
      <c r="AN256" s="3"/>
      <c r="AO256" s="3"/>
      <c r="AP256" s="3"/>
      <c r="AQ256" s="3"/>
      <c r="AR256" s="3"/>
    </row>
    <row r="257" spans="1:44" ht="15" customHeight="1" x14ac:dyDescent="0.3">
      <c r="A257" s="3"/>
      <c r="B257" s="1"/>
      <c r="C257" s="557"/>
      <c r="D257" s="1047"/>
      <c r="E257" s="1"/>
      <c r="F257" s="1"/>
      <c r="G257" s="1"/>
      <c r="H257" s="1"/>
      <c r="I257" s="1"/>
      <c r="J257" s="1"/>
      <c r="K257" s="1"/>
      <c r="L257" s="1"/>
      <c r="M257" s="1"/>
      <c r="N257" s="1"/>
      <c r="O257" s="1"/>
      <c r="P257" s="1"/>
      <c r="Q257" s="1128"/>
      <c r="R257" s="1421"/>
      <c r="S257" s="1"/>
      <c r="T257" s="1"/>
      <c r="U257" s="1"/>
      <c r="V257" s="1"/>
      <c r="W257" s="1"/>
      <c r="X257" s="1"/>
      <c r="Y257" s="3"/>
      <c r="Z257" s="3"/>
      <c r="AA257" s="3"/>
      <c r="AB257" s="3"/>
      <c r="AC257" s="3"/>
      <c r="AD257" s="3"/>
      <c r="AE257" s="3"/>
      <c r="AF257" s="3"/>
      <c r="AG257" s="3"/>
      <c r="AH257" s="3"/>
      <c r="AI257" s="3"/>
      <c r="AJ257" s="3"/>
      <c r="AK257" s="3"/>
      <c r="AL257" s="3"/>
      <c r="AM257" s="3"/>
      <c r="AN257" s="3"/>
      <c r="AO257" s="3"/>
      <c r="AP257" s="3"/>
      <c r="AQ257" s="3"/>
      <c r="AR257" s="3"/>
    </row>
    <row r="258" spans="1:44" ht="15" customHeight="1" x14ac:dyDescent="0.3">
      <c r="A258" s="3"/>
      <c r="B258" s="1"/>
      <c r="C258" s="557"/>
      <c r="D258" s="1047"/>
      <c r="E258" s="1"/>
      <c r="F258" s="1"/>
      <c r="G258" s="1"/>
      <c r="H258" s="1"/>
      <c r="I258" s="1"/>
      <c r="J258" s="1"/>
      <c r="K258" s="1"/>
      <c r="L258" s="1"/>
      <c r="M258" s="1"/>
      <c r="N258" s="1"/>
      <c r="O258" s="1"/>
      <c r="P258" s="1"/>
      <c r="Q258" s="1128"/>
      <c r="R258" s="1421"/>
      <c r="S258" s="1"/>
      <c r="T258" s="1"/>
      <c r="U258" s="1"/>
      <c r="V258" s="1"/>
      <c r="W258" s="1"/>
      <c r="X258" s="1"/>
      <c r="Y258" s="3"/>
      <c r="Z258" s="3"/>
      <c r="AA258" s="3"/>
      <c r="AB258" s="3"/>
      <c r="AC258" s="3"/>
      <c r="AD258" s="3"/>
      <c r="AE258" s="3"/>
      <c r="AF258" s="3"/>
      <c r="AG258" s="3"/>
      <c r="AH258" s="3"/>
      <c r="AI258" s="3"/>
      <c r="AJ258" s="3"/>
      <c r="AK258" s="3"/>
      <c r="AL258" s="3"/>
      <c r="AM258" s="3"/>
      <c r="AN258" s="3"/>
      <c r="AO258" s="3"/>
      <c r="AP258" s="3"/>
      <c r="AQ258" s="3"/>
      <c r="AR258" s="3"/>
    </row>
    <row r="259" spans="1:44" ht="15" customHeight="1" x14ac:dyDescent="0.3">
      <c r="A259" s="3"/>
      <c r="B259" s="1"/>
      <c r="C259" s="557"/>
      <c r="D259" s="1047"/>
      <c r="E259" s="1"/>
      <c r="F259" s="1"/>
      <c r="G259" s="1"/>
      <c r="H259" s="1"/>
      <c r="I259" s="1"/>
      <c r="J259" s="1"/>
      <c r="K259" s="1"/>
      <c r="L259" s="1"/>
      <c r="M259" s="1"/>
      <c r="N259" s="1"/>
      <c r="O259" s="1"/>
      <c r="P259" s="1"/>
      <c r="Q259" s="1128"/>
      <c r="R259" s="1421"/>
      <c r="S259" s="1"/>
      <c r="T259" s="1"/>
      <c r="U259" s="1"/>
      <c r="V259" s="1"/>
      <c r="W259" s="1"/>
      <c r="X259" s="1"/>
      <c r="Y259" s="3"/>
      <c r="Z259" s="3"/>
      <c r="AA259" s="3"/>
      <c r="AB259" s="3"/>
      <c r="AC259" s="3"/>
      <c r="AD259" s="3"/>
      <c r="AE259" s="3"/>
      <c r="AF259" s="3"/>
      <c r="AG259" s="3"/>
      <c r="AH259" s="3"/>
      <c r="AI259" s="3"/>
      <c r="AJ259" s="3"/>
      <c r="AK259" s="3"/>
      <c r="AL259" s="3"/>
      <c r="AM259" s="3"/>
      <c r="AN259" s="3"/>
      <c r="AO259" s="3"/>
      <c r="AP259" s="3"/>
      <c r="AQ259" s="3"/>
      <c r="AR259" s="3"/>
    </row>
    <row r="260" spans="1:44" ht="15" customHeight="1" x14ac:dyDescent="0.3">
      <c r="A260" s="3"/>
      <c r="B260" s="1"/>
      <c r="C260" s="557"/>
      <c r="D260" s="1047"/>
      <c r="E260" s="1"/>
      <c r="F260" s="1"/>
      <c r="G260" s="1"/>
      <c r="H260" s="1"/>
      <c r="I260" s="1"/>
      <c r="J260" s="1"/>
      <c r="K260" s="1"/>
      <c r="L260" s="1"/>
      <c r="M260" s="1"/>
      <c r="N260" s="1"/>
      <c r="O260" s="1"/>
      <c r="P260" s="1"/>
      <c r="Q260" s="1128"/>
      <c r="R260" s="1421"/>
      <c r="S260" s="1"/>
      <c r="T260" s="1"/>
      <c r="U260" s="1"/>
      <c r="V260" s="1"/>
      <c r="W260" s="1"/>
      <c r="X260" s="1"/>
      <c r="Y260" s="3"/>
      <c r="Z260" s="3"/>
      <c r="AA260" s="3"/>
      <c r="AB260" s="3"/>
      <c r="AC260" s="3"/>
      <c r="AD260" s="3"/>
      <c r="AE260" s="3"/>
      <c r="AF260" s="3"/>
      <c r="AG260" s="3"/>
      <c r="AH260" s="3"/>
      <c r="AI260" s="3"/>
      <c r="AJ260" s="3"/>
      <c r="AK260" s="3"/>
      <c r="AL260" s="3"/>
      <c r="AM260" s="3"/>
      <c r="AN260" s="3"/>
      <c r="AO260" s="3"/>
      <c r="AP260" s="3"/>
      <c r="AQ260" s="3"/>
      <c r="AR260" s="3"/>
    </row>
    <row r="261" spans="1:44" ht="15" customHeight="1" x14ac:dyDescent="0.3">
      <c r="A261" s="3"/>
      <c r="B261" s="1"/>
      <c r="C261" s="557"/>
      <c r="D261" s="1047"/>
      <c r="E261" s="1"/>
      <c r="F261" s="1"/>
      <c r="G261" s="1"/>
      <c r="H261" s="1"/>
      <c r="I261" s="1"/>
      <c r="J261" s="1"/>
      <c r="K261" s="1"/>
      <c r="L261" s="1"/>
      <c r="M261" s="1"/>
      <c r="N261" s="1"/>
      <c r="O261" s="1"/>
      <c r="P261" s="1"/>
      <c r="Q261" s="1128"/>
      <c r="R261" s="1421"/>
      <c r="S261" s="1"/>
      <c r="T261" s="1"/>
      <c r="U261" s="1"/>
      <c r="V261" s="1"/>
      <c r="W261" s="1"/>
      <c r="X261" s="1"/>
      <c r="Y261" s="3"/>
      <c r="Z261" s="3"/>
      <c r="AA261" s="3"/>
      <c r="AB261" s="3"/>
      <c r="AC261" s="3"/>
      <c r="AD261" s="3"/>
      <c r="AE261" s="3"/>
      <c r="AF261" s="3"/>
      <c r="AG261" s="3"/>
      <c r="AH261" s="3"/>
      <c r="AI261" s="3"/>
      <c r="AJ261" s="3"/>
      <c r="AK261" s="3"/>
      <c r="AL261" s="3"/>
      <c r="AM261" s="3"/>
      <c r="AN261" s="3"/>
      <c r="AO261" s="3"/>
      <c r="AP261" s="3"/>
      <c r="AQ261" s="3"/>
      <c r="AR261" s="3"/>
    </row>
    <row r="262" spans="1:44" ht="15" customHeight="1" x14ac:dyDescent="0.3">
      <c r="A262" s="3"/>
      <c r="B262" s="1"/>
      <c r="C262" s="557"/>
      <c r="D262" s="1047"/>
      <c r="E262" s="1"/>
      <c r="F262" s="1"/>
      <c r="G262" s="1"/>
      <c r="H262" s="1"/>
      <c r="I262" s="1"/>
      <c r="J262" s="1"/>
      <c r="K262" s="1"/>
      <c r="L262" s="1"/>
      <c r="M262" s="1"/>
      <c r="N262" s="1"/>
      <c r="O262" s="1"/>
      <c r="P262" s="1"/>
      <c r="Q262" s="1128"/>
      <c r="R262" s="1421"/>
      <c r="S262" s="1"/>
      <c r="T262" s="1"/>
      <c r="U262" s="1"/>
      <c r="V262" s="1"/>
      <c r="W262" s="1"/>
      <c r="X262" s="1"/>
      <c r="Y262" s="3"/>
      <c r="Z262" s="3"/>
      <c r="AA262" s="3"/>
      <c r="AB262" s="3"/>
      <c r="AC262" s="3"/>
      <c r="AD262" s="3"/>
      <c r="AE262" s="3"/>
      <c r="AF262" s="3"/>
      <c r="AG262" s="3"/>
      <c r="AH262" s="3"/>
      <c r="AI262" s="3"/>
      <c r="AJ262" s="3"/>
      <c r="AK262" s="3"/>
      <c r="AL262" s="3"/>
      <c r="AM262" s="3"/>
      <c r="AN262" s="3"/>
      <c r="AO262" s="3"/>
      <c r="AP262" s="3"/>
      <c r="AQ262" s="3"/>
      <c r="AR262" s="3"/>
    </row>
    <row r="263" spans="1:44" ht="15" customHeight="1" x14ac:dyDescent="0.3">
      <c r="A263" s="3"/>
      <c r="B263" s="1"/>
      <c r="C263" s="557"/>
      <c r="D263" s="1047"/>
      <c r="E263" s="1"/>
      <c r="F263" s="1"/>
      <c r="G263" s="1"/>
      <c r="H263" s="1"/>
      <c r="I263" s="1"/>
      <c r="J263" s="1"/>
      <c r="K263" s="1"/>
      <c r="L263" s="1"/>
      <c r="M263" s="1"/>
      <c r="N263" s="1"/>
      <c r="O263" s="1"/>
      <c r="P263" s="1"/>
      <c r="Q263" s="1128"/>
      <c r="R263" s="1421"/>
      <c r="S263" s="1"/>
      <c r="T263" s="1"/>
      <c r="U263" s="1"/>
      <c r="V263" s="1"/>
      <c r="W263" s="1"/>
      <c r="X263" s="1"/>
      <c r="Y263" s="3"/>
      <c r="Z263" s="3"/>
      <c r="AA263" s="3"/>
      <c r="AB263" s="3"/>
      <c r="AC263" s="3"/>
      <c r="AD263" s="3"/>
      <c r="AE263" s="3"/>
      <c r="AF263" s="3"/>
      <c r="AG263" s="3"/>
      <c r="AH263" s="3"/>
      <c r="AI263" s="3"/>
      <c r="AJ263" s="3"/>
      <c r="AK263" s="3"/>
      <c r="AL263" s="3"/>
      <c r="AM263" s="3"/>
      <c r="AN263" s="3"/>
      <c r="AO263" s="3"/>
      <c r="AP263" s="3"/>
      <c r="AQ263" s="3"/>
      <c r="AR263" s="3"/>
    </row>
    <row r="264" spans="1:44" ht="15" customHeight="1" x14ac:dyDescent="0.3">
      <c r="A264" s="3"/>
      <c r="B264" s="1"/>
      <c r="C264" s="557"/>
      <c r="D264" s="1047"/>
      <c r="E264" s="1"/>
      <c r="F264" s="1"/>
      <c r="G264" s="1"/>
      <c r="H264" s="1"/>
      <c r="I264" s="1"/>
      <c r="J264" s="1"/>
      <c r="K264" s="1"/>
      <c r="L264" s="1"/>
      <c r="M264" s="1"/>
      <c r="N264" s="1"/>
      <c r="O264" s="1"/>
      <c r="P264" s="1"/>
      <c r="Q264" s="1128"/>
      <c r="R264" s="1421"/>
      <c r="S264" s="1"/>
      <c r="T264" s="1"/>
      <c r="U264" s="1"/>
      <c r="V264" s="1"/>
      <c r="W264" s="1"/>
      <c r="X264" s="1"/>
      <c r="Y264" s="3"/>
      <c r="Z264" s="3"/>
      <c r="AA264" s="3"/>
      <c r="AB264" s="3"/>
      <c r="AC264" s="3"/>
      <c r="AD264" s="3"/>
      <c r="AE264" s="3"/>
      <c r="AF264" s="3"/>
      <c r="AG264" s="3"/>
      <c r="AH264" s="3"/>
      <c r="AI264" s="3"/>
      <c r="AJ264" s="3"/>
      <c r="AK264" s="3"/>
      <c r="AL264" s="3"/>
      <c r="AM264" s="3"/>
      <c r="AN264" s="3"/>
      <c r="AO264" s="3"/>
      <c r="AP264" s="3"/>
      <c r="AQ264" s="3"/>
      <c r="AR264" s="3"/>
    </row>
    <row r="265" spans="1:44" ht="15" customHeight="1" x14ac:dyDescent="0.3">
      <c r="A265" s="3"/>
      <c r="B265" s="1"/>
      <c r="C265" s="557"/>
      <c r="D265" s="1047"/>
      <c r="E265" s="1"/>
      <c r="F265" s="1"/>
      <c r="G265" s="1"/>
      <c r="H265" s="1"/>
      <c r="I265" s="1"/>
      <c r="J265" s="1"/>
      <c r="K265" s="1"/>
      <c r="L265" s="1"/>
      <c r="M265" s="1"/>
      <c r="N265" s="1"/>
      <c r="O265" s="1"/>
      <c r="P265" s="1"/>
      <c r="Q265" s="1128"/>
      <c r="R265" s="1421"/>
      <c r="S265" s="1"/>
      <c r="T265" s="1"/>
      <c r="U265" s="1"/>
      <c r="V265" s="1"/>
      <c r="W265" s="1"/>
      <c r="X265" s="1"/>
      <c r="Y265" s="3"/>
      <c r="Z265" s="3"/>
      <c r="AA265" s="3"/>
      <c r="AB265" s="3"/>
      <c r="AC265" s="3"/>
      <c r="AD265" s="3"/>
      <c r="AE265" s="3"/>
      <c r="AF265" s="3"/>
      <c r="AG265" s="3"/>
      <c r="AH265" s="3"/>
      <c r="AI265" s="3"/>
      <c r="AJ265" s="3"/>
      <c r="AK265" s="3"/>
      <c r="AL265" s="3"/>
      <c r="AM265" s="3"/>
      <c r="AN265" s="3"/>
      <c r="AO265" s="3"/>
      <c r="AP265" s="3"/>
      <c r="AQ265" s="3"/>
      <c r="AR265" s="3"/>
    </row>
    <row r="266" spans="1:44" ht="15" customHeight="1" x14ac:dyDescent="0.3">
      <c r="A266" s="3"/>
      <c r="B266" s="1"/>
      <c r="C266" s="557"/>
      <c r="D266" s="1047"/>
      <c r="E266" s="1"/>
      <c r="F266" s="1"/>
      <c r="G266" s="1"/>
      <c r="H266" s="1"/>
      <c r="I266" s="1"/>
      <c r="J266" s="1"/>
      <c r="K266" s="1"/>
      <c r="L266" s="1"/>
      <c r="M266" s="1"/>
      <c r="N266" s="1"/>
      <c r="O266" s="1"/>
      <c r="P266" s="1"/>
      <c r="Q266" s="1128"/>
      <c r="R266" s="1421"/>
      <c r="S266" s="1"/>
      <c r="T266" s="1"/>
      <c r="U266" s="1"/>
      <c r="V266" s="1"/>
      <c r="W266" s="1"/>
      <c r="X266" s="1"/>
      <c r="Y266" s="3"/>
      <c r="Z266" s="3"/>
      <c r="AA266" s="3"/>
      <c r="AB266" s="3"/>
      <c r="AC266" s="3"/>
      <c r="AD266" s="3"/>
      <c r="AE266" s="3"/>
      <c r="AF266" s="3"/>
      <c r="AG266" s="3"/>
      <c r="AH266" s="3"/>
      <c r="AI266" s="3"/>
      <c r="AJ266" s="3"/>
      <c r="AK266" s="3"/>
      <c r="AL266" s="3"/>
      <c r="AM266" s="3"/>
      <c r="AN266" s="3"/>
      <c r="AO266" s="3"/>
      <c r="AP266" s="3"/>
      <c r="AQ266" s="3"/>
      <c r="AR266" s="3"/>
    </row>
    <row r="267" spans="1:44" ht="15" customHeight="1" x14ac:dyDescent="0.3">
      <c r="A267" s="3"/>
      <c r="B267" s="1"/>
      <c r="C267" s="557"/>
      <c r="D267" s="1047"/>
      <c r="E267" s="1"/>
      <c r="F267" s="1"/>
      <c r="G267" s="1"/>
      <c r="H267" s="1"/>
      <c r="I267" s="1"/>
      <c r="J267" s="1"/>
      <c r="K267" s="1"/>
      <c r="L267" s="1"/>
      <c r="M267" s="1"/>
      <c r="N267" s="1"/>
      <c r="O267" s="1"/>
      <c r="P267" s="1"/>
      <c r="Q267" s="1128"/>
      <c r="R267" s="1421"/>
      <c r="S267" s="1"/>
      <c r="T267" s="1"/>
      <c r="U267" s="1"/>
      <c r="V267" s="1"/>
      <c r="W267" s="1"/>
      <c r="X267" s="1"/>
      <c r="Y267" s="3"/>
      <c r="Z267" s="3"/>
      <c r="AA267" s="3"/>
      <c r="AB267" s="3"/>
      <c r="AC267" s="3"/>
      <c r="AD267" s="3"/>
      <c r="AE267" s="3"/>
      <c r="AF267" s="3"/>
      <c r="AG267" s="3"/>
      <c r="AH267" s="3"/>
      <c r="AI267" s="3"/>
      <c r="AJ267" s="3"/>
      <c r="AK267" s="3"/>
      <c r="AL267" s="3"/>
      <c r="AM267" s="3"/>
      <c r="AN267" s="3"/>
      <c r="AO267" s="3"/>
      <c r="AP267" s="3"/>
      <c r="AQ267" s="3"/>
      <c r="AR267" s="3"/>
    </row>
    <row r="268" spans="1:44" ht="15" customHeight="1" x14ac:dyDescent="0.3">
      <c r="A268" s="3"/>
      <c r="B268" s="1"/>
      <c r="C268" s="557"/>
      <c r="D268" s="1047"/>
      <c r="E268" s="1"/>
      <c r="F268" s="1"/>
      <c r="G268" s="1"/>
      <c r="H268" s="1"/>
      <c r="I268" s="1"/>
      <c r="J268" s="1"/>
      <c r="K268" s="1"/>
      <c r="L268" s="1"/>
      <c r="M268" s="1"/>
      <c r="N268" s="1"/>
      <c r="O268" s="1"/>
      <c r="P268" s="1"/>
      <c r="Q268" s="1128"/>
      <c r="R268" s="1421"/>
      <c r="S268" s="1"/>
      <c r="T268" s="1"/>
      <c r="U268" s="1"/>
      <c r="V268" s="1"/>
      <c r="W268" s="1"/>
      <c r="X268" s="1"/>
      <c r="Y268" s="3"/>
      <c r="Z268" s="3"/>
      <c r="AA268" s="3"/>
      <c r="AB268" s="3"/>
      <c r="AC268" s="3"/>
      <c r="AD268" s="3"/>
      <c r="AE268" s="3"/>
      <c r="AF268" s="3"/>
      <c r="AG268" s="3"/>
      <c r="AH268" s="3"/>
      <c r="AI268" s="3"/>
      <c r="AJ268" s="3"/>
      <c r="AK268" s="3"/>
      <c r="AL268" s="3"/>
      <c r="AM268" s="3"/>
      <c r="AN268" s="3"/>
      <c r="AO268" s="3"/>
      <c r="AP268" s="3"/>
      <c r="AQ268" s="3"/>
      <c r="AR268" s="3"/>
    </row>
    <row r="269" spans="1:44" ht="15" customHeight="1" x14ac:dyDescent="0.3">
      <c r="A269" s="3"/>
      <c r="B269" s="1"/>
      <c r="C269" s="557"/>
      <c r="D269" s="1047"/>
      <c r="E269" s="1"/>
      <c r="F269" s="1"/>
      <c r="G269" s="1"/>
      <c r="H269" s="1"/>
      <c r="I269" s="1"/>
      <c r="J269" s="1"/>
      <c r="K269" s="1"/>
      <c r="L269" s="1"/>
      <c r="M269" s="1"/>
      <c r="N269" s="1"/>
      <c r="O269" s="1"/>
      <c r="P269" s="1"/>
      <c r="Q269" s="1128"/>
      <c r="R269" s="1421"/>
      <c r="S269" s="1"/>
      <c r="T269" s="1"/>
      <c r="U269" s="1"/>
      <c r="V269" s="1"/>
      <c r="W269" s="1"/>
      <c r="X269" s="1"/>
      <c r="Y269" s="3"/>
      <c r="Z269" s="3"/>
      <c r="AA269" s="3"/>
      <c r="AB269" s="3"/>
      <c r="AC269" s="3"/>
      <c r="AD269" s="3"/>
      <c r="AE269" s="3"/>
      <c r="AF269" s="3"/>
      <c r="AG269" s="3"/>
      <c r="AH269" s="3"/>
      <c r="AI269" s="3"/>
      <c r="AJ269" s="3"/>
      <c r="AK269" s="3"/>
      <c r="AL269" s="3"/>
      <c r="AM269" s="3"/>
      <c r="AN269" s="3"/>
      <c r="AO269" s="3"/>
      <c r="AP269" s="3"/>
      <c r="AQ269" s="3"/>
      <c r="AR269" s="3"/>
    </row>
    <row r="270" spans="1:44" ht="15" customHeight="1" x14ac:dyDescent="0.3">
      <c r="A270" s="3"/>
      <c r="B270" s="1"/>
      <c r="C270" s="557"/>
      <c r="D270" s="1047"/>
      <c r="E270" s="1"/>
      <c r="F270" s="1"/>
      <c r="G270" s="1"/>
      <c r="H270" s="1"/>
      <c r="I270" s="1"/>
      <c r="J270" s="1"/>
      <c r="K270" s="1"/>
      <c r="L270" s="1"/>
      <c r="M270" s="1"/>
      <c r="N270" s="1"/>
      <c r="O270" s="1"/>
      <c r="P270" s="1"/>
      <c r="Q270" s="1128"/>
      <c r="R270" s="1421"/>
      <c r="S270" s="1"/>
      <c r="T270" s="1"/>
      <c r="U270" s="1"/>
      <c r="V270" s="1"/>
      <c r="W270" s="1"/>
      <c r="X270" s="1"/>
      <c r="Y270" s="3"/>
      <c r="Z270" s="3"/>
      <c r="AA270" s="3"/>
      <c r="AB270" s="3"/>
      <c r="AC270" s="3"/>
      <c r="AD270" s="3"/>
      <c r="AE270" s="3"/>
      <c r="AF270" s="3"/>
      <c r="AG270" s="3"/>
      <c r="AH270" s="3"/>
      <c r="AI270" s="3"/>
      <c r="AJ270" s="3"/>
      <c r="AK270" s="3"/>
      <c r="AL270" s="3"/>
      <c r="AM270" s="3"/>
      <c r="AN270" s="3"/>
      <c r="AO270" s="3"/>
      <c r="AP270" s="3"/>
      <c r="AQ270" s="3"/>
      <c r="AR270" s="3"/>
    </row>
    <row r="271" spans="1:44" ht="15" customHeight="1" x14ac:dyDescent="0.3">
      <c r="A271" s="3"/>
      <c r="B271" s="1"/>
      <c r="C271" s="557"/>
      <c r="D271" s="1047"/>
      <c r="E271" s="1"/>
      <c r="F271" s="1"/>
      <c r="G271" s="1"/>
      <c r="H271" s="1"/>
      <c r="I271" s="1"/>
      <c r="J271" s="1"/>
      <c r="K271" s="1"/>
      <c r="L271" s="1"/>
      <c r="M271" s="1"/>
      <c r="N271" s="1"/>
      <c r="O271" s="1"/>
      <c r="P271" s="1"/>
      <c r="Q271" s="1128"/>
      <c r="R271" s="1421"/>
      <c r="S271" s="1"/>
      <c r="T271" s="1"/>
      <c r="U271" s="1"/>
      <c r="V271" s="1"/>
      <c r="W271" s="1"/>
      <c r="X271" s="1"/>
      <c r="Y271" s="3"/>
      <c r="Z271" s="3"/>
      <c r="AA271" s="3"/>
      <c r="AB271" s="3"/>
      <c r="AC271" s="3"/>
      <c r="AD271" s="3"/>
      <c r="AE271" s="3"/>
      <c r="AF271" s="3"/>
      <c r="AG271" s="3"/>
      <c r="AH271" s="3"/>
      <c r="AI271" s="3"/>
      <c r="AJ271" s="3"/>
      <c r="AK271" s="3"/>
      <c r="AL271" s="3"/>
      <c r="AM271" s="3"/>
      <c r="AN271" s="3"/>
      <c r="AO271" s="3"/>
      <c r="AP271" s="3"/>
      <c r="AQ271" s="3"/>
      <c r="AR271" s="3"/>
    </row>
    <row r="272" spans="1:44" ht="15" customHeight="1" x14ac:dyDescent="0.3">
      <c r="A272" s="3"/>
      <c r="B272" s="1"/>
      <c r="C272" s="557"/>
      <c r="D272" s="1047"/>
      <c r="E272" s="1"/>
      <c r="F272" s="1"/>
      <c r="G272" s="1"/>
      <c r="H272" s="1"/>
      <c r="I272" s="1"/>
      <c r="J272" s="1"/>
      <c r="K272" s="1"/>
      <c r="L272" s="1"/>
      <c r="M272" s="1"/>
      <c r="N272" s="1"/>
      <c r="O272" s="1"/>
      <c r="P272" s="1"/>
      <c r="Q272" s="1128"/>
      <c r="R272" s="1421"/>
      <c r="S272" s="1"/>
      <c r="T272" s="1"/>
      <c r="U272" s="1"/>
      <c r="V272" s="1"/>
      <c r="W272" s="1"/>
      <c r="X272" s="1"/>
      <c r="Y272" s="3"/>
      <c r="Z272" s="3"/>
      <c r="AA272" s="3"/>
      <c r="AB272" s="3"/>
      <c r="AC272" s="3"/>
      <c r="AD272" s="3"/>
      <c r="AE272" s="3"/>
      <c r="AF272" s="3"/>
      <c r="AG272" s="3"/>
      <c r="AH272" s="3"/>
      <c r="AI272" s="3"/>
      <c r="AJ272" s="3"/>
      <c r="AK272" s="3"/>
      <c r="AL272" s="3"/>
      <c r="AM272" s="3"/>
      <c r="AN272" s="3"/>
      <c r="AO272" s="3"/>
      <c r="AP272" s="3"/>
      <c r="AQ272" s="3"/>
      <c r="AR272" s="3"/>
    </row>
    <row r="273" spans="1:44" ht="15" customHeight="1" x14ac:dyDescent="0.3">
      <c r="A273" s="3"/>
      <c r="B273" s="1"/>
      <c r="C273" s="557"/>
      <c r="D273" s="1047"/>
      <c r="E273" s="1"/>
      <c r="F273" s="1"/>
      <c r="G273" s="1"/>
      <c r="H273" s="1"/>
      <c r="I273" s="1"/>
      <c r="J273" s="1"/>
      <c r="K273" s="1"/>
      <c r="L273" s="1"/>
      <c r="M273" s="1"/>
      <c r="N273" s="1"/>
      <c r="O273" s="1"/>
      <c r="P273" s="1"/>
      <c r="Q273" s="1128"/>
      <c r="R273" s="1421"/>
      <c r="S273" s="1"/>
      <c r="T273" s="1"/>
      <c r="U273" s="1"/>
      <c r="V273" s="1"/>
      <c r="W273" s="1"/>
      <c r="X273" s="1"/>
      <c r="Y273" s="3"/>
      <c r="Z273" s="3"/>
      <c r="AA273" s="3"/>
      <c r="AB273" s="3"/>
      <c r="AC273" s="3"/>
      <c r="AD273" s="3"/>
      <c r="AE273" s="3"/>
      <c r="AF273" s="3"/>
      <c r="AG273" s="3"/>
      <c r="AH273" s="3"/>
      <c r="AI273" s="3"/>
      <c r="AJ273" s="3"/>
      <c r="AK273" s="3"/>
      <c r="AL273" s="3"/>
      <c r="AM273" s="3"/>
      <c r="AN273" s="3"/>
      <c r="AO273" s="3"/>
      <c r="AP273" s="3"/>
      <c r="AQ273" s="3"/>
      <c r="AR273" s="3"/>
    </row>
    <row r="274" spans="1:44" ht="15" customHeight="1" x14ac:dyDescent="0.3">
      <c r="A274" s="3"/>
      <c r="B274" s="1"/>
      <c r="C274" s="557"/>
      <c r="D274" s="1047"/>
      <c r="E274" s="1"/>
      <c r="F274" s="1"/>
      <c r="G274" s="1"/>
      <c r="H274" s="1"/>
      <c r="I274" s="1"/>
      <c r="J274" s="1"/>
      <c r="K274" s="1"/>
      <c r="L274" s="1"/>
      <c r="M274" s="1"/>
      <c r="N274" s="1"/>
      <c r="O274" s="1"/>
      <c r="P274" s="1"/>
      <c r="Q274" s="1128"/>
      <c r="R274" s="1421"/>
      <c r="S274" s="1"/>
      <c r="T274" s="1"/>
      <c r="U274" s="1"/>
      <c r="V274" s="1"/>
      <c r="W274" s="1"/>
      <c r="X274" s="1"/>
      <c r="Y274" s="3"/>
      <c r="Z274" s="3"/>
      <c r="AA274" s="3"/>
      <c r="AB274" s="3"/>
      <c r="AC274" s="3"/>
      <c r="AD274" s="3"/>
      <c r="AE274" s="3"/>
      <c r="AF274" s="3"/>
      <c r="AG274" s="3"/>
      <c r="AH274" s="3"/>
      <c r="AI274" s="3"/>
      <c r="AJ274" s="3"/>
      <c r="AK274" s="3"/>
      <c r="AL274" s="3"/>
      <c r="AM274" s="3"/>
      <c r="AN274" s="3"/>
      <c r="AO274" s="3"/>
      <c r="AP274" s="3"/>
      <c r="AQ274" s="3"/>
      <c r="AR274" s="3"/>
    </row>
    <row r="275" spans="1:44" ht="15" customHeight="1" x14ac:dyDescent="0.3">
      <c r="A275" s="3"/>
      <c r="B275" s="1"/>
      <c r="C275" s="557"/>
      <c r="D275" s="1047"/>
      <c r="E275" s="1"/>
      <c r="F275" s="1"/>
      <c r="G275" s="1"/>
      <c r="H275" s="1"/>
      <c r="I275" s="1"/>
      <c r="J275" s="1"/>
      <c r="K275" s="1"/>
      <c r="L275" s="1"/>
      <c r="M275" s="1"/>
      <c r="N275" s="1"/>
      <c r="O275" s="1"/>
      <c r="P275" s="1"/>
      <c r="Q275" s="1128"/>
      <c r="R275" s="1421"/>
      <c r="S275" s="1"/>
      <c r="T275" s="1"/>
      <c r="U275" s="1"/>
      <c r="V275" s="1"/>
      <c r="W275" s="1"/>
      <c r="X275" s="1"/>
      <c r="Y275" s="3"/>
      <c r="Z275" s="3"/>
      <c r="AA275" s="3"/>
      <c r="AB275" s="3"/>
      <c r="AC275" s="3"/>
      <c r="AD275" s="3"/>
      <c r="AE275" s="3"/>
      <c r="AF275" s="3"/>
      <c r="AG275" s="3"/>
      <c r="AH275" s="3"/>
      <c r="AI275" s="3"/>
      <c r="AJ275" s="3"/>
      <c r="AK275" s="3"/>
      <c r="AL275" s="3"/>
      <c r="AM275" s="3"/>
      <c r="AN275" s="3"/>
      <c r="AO275" s="3"/>
      <c r="AP275" s="3"/>
      <c r="AQ275" s="3"/>
      <c r="AR275" s="3"/>
    </row>
    <row r="276" spans="1:44" ht="15" customHeight="1" x14ac:dyDescent="0.3">
      <c r="A276" s="3"/>
      <c r="B276" s="1"/>
      <c r="C276" s="557"/>
      <c r="D276" s="1047"/>
      <c r="E276" s="1"/>
      <c r="F276" s="1"/>
      <c r="G276" s="1"/>
      <c r="H276" s="1"/>
      <c r="I276" s="1"/>
      <c r="J276" s="1"/>
      <c r="K276" s="1"/>
      <c r="L276" s="1"/>
      <c r="M276" s="1"/>
      <c r="N276" s="1"/>
      <c r="O276" s="1"/>
      <c r="P276" s="1"/>
      <c r="Q276" s="1128"/>
      <c r="R276" s="1421"/>
      <c r="S276" s="1"/>
      <c r="T276" s="1"/>
      <c r="U276" s="1"/>
      <c r="V276" s="1"/>
      <c r="W276" s="1"/>
      <c r="X276" s="1"/>
      <c r="Y276" s="3"/>
      <c r="Z276" s="3"/>
      <c r="AA276" s="3"/>
      <c r="AB276" s="3"/>
      <c r="AC276" s="3"/>
      <c r="AD276" s="3"/>
      <c r="AE276" s="3"/>
      <c r="AF276" s="3"/>
      <c r="AG276" s="3"/>
      <c r="AH276" s="3"/>
      <c r="AI276" s="3"/>
      <c r="AJ276" s="3"/>
      <c r="AK276" s="3"/>
      <c r="AL276" s="3"/>
      <c r="AM276" s="3"/>
      <c r="AN276" s="3"/>
      <c r="AO276" s="3"/>
      <c r="AP276" s="3"/>
      <c r="AQ276" s="3"/>
      <c r="AR276" s="3"/>
    </row>
    <row r="277" spans="1:44" ht="15" customHeight="1" x14ac:dyDescent="0.3">
      <c r="A277" s="3"/>
      <c r="B277" s="1"/>
      <c r="C277" s="557"/>
      <c r="D277" s="1047"/>
      <c r="E277" s="1"/>
      <c r="F277" s="1"/>
      <c r="G277" s="1"/>
      <c r="H277" s="1"/>
      <c r="I277" s="1"/>
      <c r="J277" s="1"/>
      <c r="K277" s="1"/>
      <c r="L277" s="1"/>
      <c r="M277" s="1"/>
      <c r="N277" s="1"/>
      <c r="O277" s="1"/>
      <c r="P277" s="1"/>
      <c r="Q277" s="1128"/>
      <c r="R277" s="1421"/>
      <c r="S277" s="1"/>
      <c r="T277" s="1"/>
      <c r="U277" s="1"/>
      <c r="V277" s="1"/>
      <c r="W277" s="1"/>
      <c r="X277" s="1"/>
      <c r="Y277" s="3"/>
      <c r="Z277" s="3"/>
      <c r="AA277" s="3"/>
      <c r="AB277" s="3"/>
      <c r="AC277" s="3"/>
      <c r="AD277" s="3"/>
      <c r="AE277" s="3"/>
      <c r="AF277" s="3"/>
      <c r="AG277" s="3"/>
      <c r="AH277" s="3"/>
      <c r="AI277" s="3"/>
      <c r="AJ277" s="3"/>
      <c r="AK277" s="3"/>
      <c r="AL277" s="3"/>
      <c r="AM277" s="3"/>
      <c r="AN277" s="3"/>
      <c r="AO277" s="3"/>
      <c r="AP277" s="3"/>
      <c r="AQ277" s="3"/>
      <c r="AR277" s="3"/>
    </row>
    <row r="278" spans="1:44" ht="15" customHeight="1" x14ac:dyDescent="0.3">
      <c r="A278" s="3"/>
      <c r="B278" s="1"/>
      <c r="C278" s="557"/>
      <c r="D278" s="1047"/>
      <c r="E278" s="1"/>
      <c r="F278" s="1"/>
      <c r="G278" s="1"/>
      <c r="H278" s="1"/>
      <c r="I278" s="1"/>
      <c r="J278" s="1"/>
      <c r="K278" s="1"/>
      <c r="L278" s="1"/>
      <c r="M278" s="1"/>
      <c r="N278" s="1"/>
      <c r="O278" s="1"/>
      <c r="P278" s="1"/>
      <c r="Q278" s="1128"/>
      <c r="R278" s="1421"/>
      <c r="S278" s="1"/>
      <c r="T278" s="1"/>
      <c r="U278" s="1"/>
      <c r="V278" s="1"/>
      <c r="W278" s="1"/>
      <c r="X278" s="1"/>
      <c r="Y278" s="3"/>
      <c r="Z278" s="3"/>
      <c r="AA278" s="3"/>
      <c r="AB278" s="3"/>
      <c r="AC278" s="3"/>
      <c r="AD278" s="3"/>
      <c r="AE278" s="3"/>
      <c r="AF278" s="3"/>
      <c r="AG278" s="3"/>
      <c r="AH278" s="3"/>
      <c r="AI278" s="3"/>
      <c r="AJ278" s="3"/>
      <c r="AK278" s="3"/>
      <c r="AL278" s="3"/>
      <c r="AM278" s="3"/>
      <c r="AN278" s="3"/>
      <c r="AO278" s="3"/>
      <c r="AP278" s="3"/>
      <c r="AQ278" s="3"/>
      <c r="AR278" s="3"/>
    </row>
    <row r="279" spans="1:44" ht="15" customHeight="1" x14ac:dyDescent="0.3">
      <c r="A279" s="3"/>
      <c r="B279" s="1"/>
      <c r="C279" s="557"/>
      <c r="D279" s="1047"/>
      <c r="E279" s="1"/>
      <c r="F279" s="1"/>
      <c r="G279" s="1"/>
      <c r="H279" s="1"/>
      <c r="I279" s="1"/>
      <c r="J279" s="1"/>
      <c r="K279" s="1"/>
      <c r="L279" s="1"/>
      <c r="M279" s="1"/>
      <c r="N279" s="1"/>
      <c r="O279" s="1"/>
      <c r="P279" s="1"/>
      <c r="Q279" s="1128"/>
      <c r="R279" s="1421"/>
      <c r="S279" s="1"/>
      <c r="T279" s="1"/>
      <c r="U279" s="1"/>
      <c r="V279" s="1"/>
      <c r="W279" s="1"/>
      <c r="X279" s="1"/>
      <c r="Y279" s="3"/>
      <c r="Z279" s="3"/>
      <c r="AA279" s="3"/>
      <c r="AB279" s="3"/>
      <c r="AC279" s="3"/>
      <c r="AD279" s="3"/>
      <c r="AE279" s="3"/>
      <c r="AF279" s="3"/>
      <c r="AG279" s="3"/>
      <c r="AH279" s="3"/>
      <c r="AI279" s="3"/>
      <c r="AJ279" s="3"/>
      <c r="AK279" s="3"/>
      <c r="AL279" s="3"/>
      <c r="AM279" s="3"/>
      <c r="AN279" s="3"/>
      <c r="AO279" s="3"/>
      <c r="AP279" s="3"/>
      <c r="AQ279" s="3"/>
      <c r="AR279" s="3"/>
    </row>
    <row r="280" spans="1:44" ht="15" customHeight="1" x14ac:dyDescent="0.3">
      <c r="A280" s="3"/>
      <c r="B280" s="1"/>
      <c r="C280" s="557"/>
      <c r="D280" s="1047"/>
      <c r="E280" s="1"/>
      <c r="F280" s="1"/>
      <c r="G280" s="1"/>
      <c r="H280" s="1"/>
      <c r="I280" s="1"/>
      <c r="J280" s="1"/>
      <c r="K280" s="1"/>
      <c r="L280" s="1"/>
      <c r="M280" s="1"/>
      <c r="N280" s="1"/>
      <c r="O280" s="1"/>
      <c r="P280" s="1"/>
      <c r="Q280" s="1128"/>
      <c r="R280" s="1421"/>
      <c r="S280" s="1"/>
      <c r="T280" s="1"/>
      <c r="U280" s="1"/>
      <c r="V280" s="1"/>
      <c r="W280" s="1"/>
      <c r="X280" s="1"/>
      <c r="Y280" s="3"/>
      <c r="Z280" s="3"/>
      <c r="AA280" s="3"/>
      <c r="AB280" s="3"/>
      <c r="AC280" s="3"/>
      <c r="AD280" s="3"/>
      <c r="AE280" s="3"/>
      <c r="AF280" s="3"/>
      <c r="AG280" s="3"/>
      <c r="AH280" s="3"/>
      <c r="AI280" s="3"/>
      <c r="AJ280" s="3"/>
      <c r="AK280" s="3"/>
      <c r="AL280" s="3"/>
      <c r="AM280" s="3"/>
      <c r="AN280" s="3"/>
      <c r="AO280" s="3"/>
      <c r="AP280" s="3"/>
      <c r="AQ280" s="3"/>
      <c r="AR280" s="3"/>
    </row>
    <row r="281" spans="1:44" ht="15" customHeight="1" x14ac:dyDescent="0.3">
      <c r="A281" s="3"/>
      <c r="B281" s="1"/>
      <c r="C281" s="557"/>
      <c r="D281" s="1047"/>
      <c r="E281" s="1"/>
      <c r="F281" s="1"/>
      <c r="G281" s="1"/>
      <c r="H281" s="1"/>
      <c r="I281" s="1"/>
      <c r="J281" s="1"/>
      <c r="K281" s="1"/>
      <c r="L281" s="1"/>
      <c r="M281" s="1"/>
      <c r="N281" s="1"/>
      <c r="O281" s="1"/>
      <c r="P281" s="1"/>
      <c r="Q281" s="1128"/>
      <c r="R281" s="1421"/>
      <c r="S281" s="1"/>
      <c r="T281" s="1"/>
      <c r="U281" s="1"/>
      <c r="V281" s="1"/>
      <c r="W281" s="1"/>
      <c r="X281" s="1"/>
      <c r="Y281" s="3"/>
      <c r="Z281" s="3"/>
      <c r="AA281" s="3"/>
      <c r="AB281" s="3"/>
      <c r="AC281" s="3"/>
      <c r="AD281" s="3"/>
      <c r="AE281" s="3"/>
      <c r="AF281" s="3"/>
      <c r="AG281" s="3"/>
      <c r="AH281" s="3"/>
      <c r="AI281" s="3"/>
      <c r="AJ281" s="3"/>
      <c r="AK281" s="3"/>
      <c r="AL281" s="3"/>
      <c r="AM281" s="3"/>
      <c r="AN281" s="3"/>
      <c r="AO281" s="3"/>
      <c r="AP281" s="3"/>
      <c r="AQ281" s="3"/>
      <c r="AR281" s="3"/>
    </row>
    <row r="282" spans="1:44" ht="15" customHeight="1" x14ac:dyDescent="0.3">
      <c r="A282" s="3"/>
      <c r="B282" s="1"/>
      <c r="C282" s="557"/>
      <c r="D282" s="1047"/>
      <c r="E282" s="1"/>
      <c r="F282" s="1"/>
      <c r="G282" s="1"/>
      <c r="H282" s="1"/>
      <c r="I282" s="1"/>
      <c r="J282" s="1"/>
      <c r="K282" s="1"/>
      <c r="L282" s="1"/>
      <c r="M282" s="1"/>
      <c r="N282" s="1"/>
      <c r="O282" s="1"/>
      <c r="P282" s="1"/>
      <c r="Q282" s="1128"/>
      <c r="R282" s="1421"/>
      <c r="S282" s="1"/>
      <c r="T282" s="1"/>
      <c r="U282" s="1"/>
      <c r="V282" s="1"/>
      <c r="W282" s="1"/>
      <c r="X282" s="1"/>
      <c r="Y282" s="3"/>
      <c r="Z282" s="3"/>
      <c r="AA282" s="3"/>
      <c r="AB282" s="3"/>
      <c r="AC282" s="3"/>
      <c r="AD282" s="3"/>
      <c r="AE282" s="3"/>
      <c r="AF282" s="3"/>
      <c r="AG282" s="3"/>
      <c r="AH282" s="3"/>
      <c r="AI282" s="3"/>
      <c r="AJ282" s="3"/>
      <c r="AK282" s="3"/>
      <c r="AL282" s="3"/>
      <c r="AM282" s="3"/>
      <c r="AN282" s="3"/>
      <c r="AO282" s="3"/>
      <c r="AP282" s="3"/>
      <c r="AQ282" s="3"/>
      <c r="AR282" s="3"/>
    </row>
    <row r="283" spans="1:44" ht="15" customHeight="1" x14ac:dyDescent="0.3">
      <c r="A283" s="3"/>
      <c r="B283" s="1"/>
      <c r="C283" s="557"/>
      <c r="D283" s="1047"/>
      <c r="E283" s="1"/>
      <c r="F283" s="1"/>
      <c r="G283" s="1"/>
      <c r="H283" s="1"/>
      <c r="I283" s="1"/>
      <c r="J283" s="1"/>
      <c r="K283" s="1"/>
      <c r="L283" s="1"/>
      <c r="M283" s="1"/>
      <c r="N283" s="1"/>
      <c r="O283" s="1"/>
      <c r="P283" s="1"/>
      <c r="Q283" s="1128"/>
      <c r="R283" s="1421"/>
      <c r="S283" s="1"/>
      <c r="T283" s="1"/>
      <c r="U283" s="1"/>
      <c r="V283" s="1"/>
      <c r="W283" s="1"/>
      <c r="X283" s="1"/>
      <c r="Y283" s="3"/>
      <c r="Z283" s="3"/>
      <c r="AA283" s="3"/>
      <c r="AB283" s="3"/>
      <c r="AC283" s="3"/>
      <c r="AD283" s="3"/>
      <c r="AE283" s="3"/>
      <c r="AF283" s="3"/>
      <c r="AG283" s="3"/>
      <c r="AH283" s="3"/>
      <c r="AI283" s="3"/>
      <c r="AJ283" s="3"/>
      <c r="AK283" s="3"/>
      <c r="AL283" s="3"/>
      <c r="AM283" s="3"/>
      <c r="AN283" s="3"/>
      <c r="AO283" s="3"/>
      <c r="AP283" s="3"/>
      <c r="AQ283" s="3"/>
      <c r="AR283" s="3"/>
    </row>
    <row r="284" spans="1:44" ht="15" customHeight="1" x14ac:dyDescent="0.3">
      <c r="A284" s="3"/>
      <c r="B284" s="1"/>
      <c r="C284" s="557"/>
      <c r="D284" s="1047"/>
      <c r="E284" s="1"/>
      <c r="F284" s="1"/>
      <c r="G284" s="1"/>
      <c r="H284" s="1"/>
      <c r="I284" s="1"/>
      <c r="J284" s="1"/>
      <c r="K284" s="1"/>
      <c r="L284" s="1"/>
      <c r="M284" s="1"/>
      <c r="N284" s="1"/>
      <c r="O284" s="1"/>
      <c r="P284" s="1"/>
      <c r="Q284" s="1128"/>
      <c r="R284" s="1421"/>
      <c r="S284" s="1"/>
      <c r="T284" s="1"/>
      <c r="U284" s="1"/>
      <c r="V284" s="1"/>
      <c r="W284" s="1"/>
      <c r="X284" s="1"/>
      <c r="Y284" s="3"/>
      <c r="Z284" s="3"/>
      <c r="AA284" s="3"/>
      <c r="AB284" s="3"/>
      <c r="AC284" s="3"/>
      <c r="AD284" s="3"/>
      <c r="AE284" s="3"/>
      <c r="AF284" s="3"/>
      <c r="AG284" s="3"/>
      <c r="AH284" s="3"/>
      <c r="AI284" s="3"/>
      <c r="AJ284" s="3"/>
      <c r="AK284" s="3"/>
      <c r="AL284" s="3"/>
      <c r="AM284" s="3"/>
      <c r="AN284" s="3"/>
      <c r="AO284" s="3"/>
      <c r="AP284" s="3"/>
      <c r="AQ284" s="3"/>
      <c r="AR284" s="3"/>
    </row>
    <row r="285" spans="1:44" ht="15" customHeight="1" x14ac:dyDescent="0.3">
      <c r="A285" s="3"/>
      <c r="B285" s="1"/>
      <c r="C285" s="557"/>
      <c r="D285" s="1047"/>
      <c r="E285" s="1"/>
      <c r="F285" s="1"/>
      <c r="G285" s="1"/>
      <c r="H285" s="1"/>
      <c r="I285" s="1"/>
      <c r="J285" s="1"/>
      <c r="K285" s="1"/>
      <c r="L285" s="1"/>
      <c r="M285" s="1"/>
      <c r="N285" s="1"/>
      <c r="O285" s="1"/>
      <c r="P285" s="1"/>
      <c r="Q285" s="1128"/>
      <c r="R285" s="1421"/>
      <c r="S285" s="1"/>
      <c r="T285" s="1"/>
      <c r="U285" s="1"/>
      <c r="V285" s="1"/>
      <c r="W285" s="1"/>
      <c r="X285" s="1"/>
      <c r="Y285" s="3"/>
      <c r="Z285" s="3"/>
      <c r="AA285" s="3"/>
      <c r="AB285" s="3"/>
      <c r="AC285" s="3"/>
      <c r="AD285" s="3"/>
      <c r="AE285" s="3"/>
      <c r="AF285" s="3"/>
      <c r="AG285" s="3"/>
      <c r="AH285" s="3"/>
      <c r="AI285" s="3"/>
      <c r="AJ285" s="3"/>
      <c r="AK285" s="3"/>
      <c r="AL285" s="3"/>
      <c r="AM285" s="3"/>
      <c r="AN285" s="3"/>
      <c r="AO285" s="3"/>
      <c r="AP285" s="3"/>
      <c r="AQ285" s="3"/>
      <c r="AR285" s="3"/>
    </row>
    <row r="286" spans="1:44" ht="15" customHeight="1" x14ac:dyDescent="0.3">
      <c r="A286" s="3"/>
      <c r="B286" s="1"/>
      <c r="C286" s="557"/>
      <c r="D286" s="1047"/>
      <c r="E286" s="1"/>
      <c r="F286" s="1"/>
      <c r="G286" s="1"/>
      <c r="H286" s="1"/>
      <c r="I286" s="1"/>
      <c r="J286" s="1"/>
      <c r="K286" s="1"/>
      <c r="L286" s="1"/>
      <c r="M286" s="1"/>
      <c r="N286" s="1"/>
      <c r="O286" s="1"/>
      <c r="P286" s="1"/>
      <c r="Q286" s="1128"/>
      <c r="R286" s="1421"/>
      <c r="S286" s="1"/>
      <c r="T286" s="1"/>
      <c r="U286" s="1"/>
      <c r="V286" s="1"/>
      <c r="W286" s="1"/>
      <c r="X286" s="1"/>
      <c r="Y286" s="3"/>
      <c r="Z286" s="3"/>
      <c r="AA286" s="3"/>
      <c r="AB286" s="3"/>
      <c r="AC286" s="3"/>
      <c r="AD286" s="3"/>
      <c r="AE286" s="3"/>
      <c r="AF286" s="3"/>
      <c r="AG286" s="3"/>
      <c r="AH286" s="3"/>
      <c r="AI286" s="3"/>
      <c r="AJ286" s="3"/>
      <c r="AK286" s="3"/>
      <c r="AL286" s="3"/>
      <c r="AM286" s="3"/>
      <c r="AN286" s="3"/>
      <c r="AO286" s="3"/>
      <c r="AP286" s="3"/>
      <c r="AQ286" s="3"/>
      <c r="AR286" s="3"/>
    </row>
    <row r="287" spans="1:44" ht="15" customHeight="1" x14ac:dyDescent="0.3">
      <c r="A287" s="3"/>
      <c r="B287" s="1"/>
      <c r="C287" s="557"/>
      <c r="D287" s="1047"/>
      <c r="E287" s="1"/>
      <c r="F287" s="1"/>
      <c r="G287" s="1"/>
      <c r="H287" s="1"/>
      <c r="I287" s="1"/>
      <c r="J287" s="1"/>
      <c r="K287" s="1"/>
      <c r="L287" s="1"/>
      <c r="M287" s="1"/>
      <c r="N287" s="1"/>
      <c r="O287" s="1"/>
      <c r="P287" s="1"/>
      <c r="Q287" s="1128"/>
      <c r="R287" s="1421"/>
      <c r="S287" s="1"/>
      <c r="T287" s="1"/>
      <c r="U287" s="1"/>
      <c r="V287" s="1"/>
      <c r="W287" s="1"/>
      <c r="X287" s="1"/>
      <c r="Y287" s="3"/>
      <c r="Z287" s="3"/>
      <c r="AA287" s="3"/>
      <c r="AB287" s="3"/>
      <c r="AC287" s="3"/>
      <c r="AD287" s="3"/>
      <c r="AE287" s="3"/>
      <c r="AF287" s="3"/>
      <c r="AG287" s="3"/>
      <c r="AH287" s="3"/>
      <c r="AI287" s="3"/>
      <c r="AJ287" s="3"/>
      <c r="AK287" s="3"/>
      <c r="AL287" s="3"/>
      <c r="AM287" s="3"/>
      <c r="AN287" s="3"/>
      <c r="AO287" s="3"/>
      <c r="AP287" s="3"/>
      <c r="AQ287" s="3"/>
      <c r="AR287" s="3"/>
    </row>
    <row r="288" spans="1:44" ht="15" customHeight="1" x14ac:dyDescent="0.3">
      <c r="A288" s="3"/>
      <c r="B288" s="1"/>
      <c r="C288" s="557"/>
      <c r="D288" s="1047"/>
      <c r="E288" s="1"/>
      <c r="F288" s="1"/>
      <c r="G288" s="1"/>
      <c r="H288" s="1"/>
      <c r="I288" s="1"/>
      <c r="J288" s="1"/>
      <c r="K288" s="1"/>
      <c r="L288" s="1"/>
      <c r="M288" s="1"/>
      <c r="N288" s="1"/>
      <c r="O288" s="1"/>
      <c r="P288" s="1"/>
      <c r="Q288" s="1128"/>
      <c r="R288" s="1421"/>
      <c r="S288" s="1"/>
      <c r="T288" s="1"/>
      <c r="U288" s="1"/>
      <c r="V288" s="1"/>
      <c r="W288" s="1"/>
      <c r="X288" s="1"/>
      <c r="Y288" s="3"/>
      <c r="Z288" s="3"/>
      <c r="AA288" s="3"/>
      <c r="AB288" s="3"/>
      <c r="AC288" s="3"/>
      <c r="AD288" s="3"/>
      <c r="AE288" s="3"/>
      <c r="AF288" s="3"/>
      <c r="AG288" s="3"/>
      <c r="AH288" s="3"/>
      <c r="AI288" s="3"/>
      <c r="AJ288" s="3"/>
      <c r="AK288" s="3"/>
      <c r="AL288" s="3"/>
      <c r="AM288" s="3"/>
      <c r="AN288" s="3"/>
      <c r="AO288" s="3"/>
      <c r="AP288" s="3"/>
      <c r="AQ288" s="3"/>
      <c r="AR288" s="3"/>
    </row>
    <row r="289" spans="1:44" ht="15" customHeight="1" x14ac:dyDescent="0.3">
      <c r="A289" s="3"/>
      <c r="B289" s="1"/>
      <c r="C289" s="557"/>
      <c r="D289" s="1047"/>
      <c r="E289" s="1"/>
      <c r="F289" s="1"/>
      <c r="G289" s="1"/>
      <c r="H289" s="1"/>
      <c r="I289" s="1"/>
      <c r="J289" s="1"/>
      <c r="K289" s="1"/>
      <c r="L289" s="1"/>
      <c r="M289" s="1"/>
      <c r="N289" s="1"/>
      <c r="O289" s="1"/>
      <c r="P289" s="1"/>
      <c r="Q289" s="1128"/>
      <c r="R289" s="1421"/>
      <c r="S289" s="1"/>
      <c r="T289" s="1"/>
      <c r="U289" s="1"/>
      <c r="V289" s="1"/>
      <c r="W289" s="1"/>
      <c r="X289" s="1"/>
      <c r="Y289" s="3"/>
      <c r="Z289" s="3"/>
      <c r="AA289" s="3"/>
      <c r="AB289" s="3"/>
      <c r="AC289" s="3"/>
      <c r="AD289" s="3"/>
      <c r="AE289" s="3"/>
      <c r="AF289" s="3"/>
      <c r="AG289" s="3"/>
      <c r="AH289" s="3"/>
      <c r="AI289" s="3"/>
      <c r="AJ289" s="3"/>
      <c r="AK289" s="3"/>
      <c r="AL289" s="3"/>
      <c r="AM289" s="3"/>
      <c r="AN289" s="3"/>
      <c r="AO289" s="3"/>
      <c r="AP289" s="3"/>
      <c r="AQ289" s="3"/>
      <c r="AR289" s="3"/>
    </row>
    <row r="290" spans="1:44" ht="15" customHeight="1" x14ac:dyDescent="0.3">
      <c r="A290" s="3"/>
      <c r="B290" s="1"/>
      <c r="C290" s="557"/>
      <c r="D290" s="1047"/>
      <c r="E290" s="1"/>
      <c r="F290" s="1"/>
      <c r="G290" s="1"/>
      <c r="H290" s="1"/>
      <c r="I290" s="1"/>
      <c r="J290" s="1"/>
      <c r="K290" s="1"/>
      <c r="L290" s="1"/>
      <c r="M290" s="1"/>
      <c r="N290" s="1"/>
      <c r="O290" s="1"/>
      <c r="P290" s="1"/>
      <c r="Q290" s="1128"/>
      <c r="R290" s="1421"/>
      <c r="S290" s="1"/>
      <c r="T290" s="1"/>
      <c r="U290" s="1"/>
      <c r="V290" s="1"/>
      <c r="W290" s="1"/>
      <c r="X290" s="1"/>
      <c r="Y290" s="3"/>
      <c r="Z290" s="3"/>
      <c r="AA290" s="3"/>
      <c r="AB290" s="3"/>
      <c r="AC290" s="3"/>
      <c r="AD290" s="3"/>
      <c r="AE290" s="3"/>
      <c r="AF290" s="3"/>
      <c r="AG290" s="3"/>
      <c r="AH290" s="3"/>
      <c r="AI290" s="3"/>
      <c r="AJ290" s="3"/>
      <c r="AK290" s="3"/>
      <c r="AL290" s="3"/>
      <c r="AM290" s="3"/>
      <c r="AN290" s="3"/>
      <c r="AO290" s="3"/>
      <c r="AP290" s="3"/>
      <c r="AQ290" s="3"/>
      <c r="AR290" s="3"/>
    </row>
    <row r="291" spans="1:44" ht="15" customHeight="1" x14ac:dyDescent="0.3">
      <c r="A291" s="3"/>
      <c r="B291" s="1"/>
      <c r="C291" s="557"/>
      <c r="D291" s="1047"/>
      <c r="E291" s="1"/>
      <c r="F291" s="1"/>
      <c r="G291" s="1"/>
      <c r="H291" s="1"/>
      <c r="I291" s="1"/>
      <c r="J291" s="1"/>
      <c r="K291" s="1"/>
      <c r="L291" s="1"/>
      <c r="M291" s="1"/>
      <c r="N291" s="1"/>
      <c r="O291" s="1"/>
      <c r="P291" s="1"/>
      <c r="Q291" s="1128"/>
      <c r="R291" s="1421"/>
      <c r="S291" s="1"/>
      <c r="T291" s="1"/>
      <c r="U291" s="1"/>
      <c r="V291" s="1"/>
      <c r="W291" s="1"/>
      <c r="X291" s="1"/>
      <c r="Y291" s="3"/>
      <c r="Z291" s="3"/>
      <c r="AA291" s="3"/>
      <c r="AB291" s="3"/>
      <c r="AC291" s="3"/>
      <c r="AD291" s="3"/>
      <c r="AE291" s="3"/>
      <c r="AF291" s="3"/>
      <c r="AG291" s="3"/>
      <c r="AH291" s="3"/>
      <c r="AI291" s="3"/>
      <c r="AJ291" s="3"/>
      <c r="AK291" s="3"/>
      <c r="AL291" s="3"/>
      <c r="AM291" s="3"/>
      <c r="AN291" s="3"/>
      <c r="AO291" s="3"/>
      <c r="AP291" s="3"/>
      <c r="AQ291" s="3"/>
      <c r="AR291" s="3"/>
    </row>
    <row r="292" spans="1:44" ht="15" customHeight="1" x14ac:dyDescent="0.3">
      <c r="A292" s="3"/>
      <c r="B292" s="1"/>
      <c r="C292" s="557"/>
      <c r="D292" s="1047"/>
      <c r="E292" s="1"/>
      <c r="F292" s="1"/>
      <c r="G292" s="1"/>
      <c r="H292" s="1"/>
      <c r="I292" s="1"/>
      <c r="J292" s="1"/>
      <c r="K292" s="1"/>
      <c r="L292" s="1"/>
      <c r="M292" s="1"/>
      <c r="N292" s="1"/>
      <c r="O292" s="1"/>
      <c r="P292" s="1"/>
      <c r="Q292" s="1128"/>
      <c r="R292" s="1421"/>
      <c r="S292" s="1"/>
      <c r="T292" s="1"/>
      <c r="U292" s="1"/>
      <c r="V292" s="1"/>
      <c r="W292" s="1"/>
      <c r="X292" s="1"/>
      <c r="Y292" s="3"/>
      <c r="Z292" s="3"/>
      <c r="AA292" s="3"/>
      <c r="AB292" s="3"/>
      <c r="AC292" s="3"/>
      <c r="AD292" s="3"/>
      <c r="AE292" s="3"/>
      <c r="AF292" s="3"/>
      <c r="AG292" s="3"/>
      <c r="AH292" s="3"/>
      <c r="AI292" s="3"/>
      <c r="AJ292" s="3"/>
      <c r="AK292" s="3"/>
      <c r="AL292" s="3"/>
      <c r="AM292" s="3"/>
      <c r="AN292" s="3"/>
      <c r="AO292" s="3"/>
      <c r="AP292" s="3"/>
      <c r="AQ292" s="3"/>
      <c r="AR292" s="3"/>
    </row>
    <row r="293" spans="1:44" ht="15" customHeight="1" x14ac:dyDescent="0.25">
      <c r="A293" s="3"/>
      <c r="B293" s="3"/>
      <c r="C293" s="552"/>
      <c r="D293" s="1045"/>
      <c r="E293" s="3"/>
      <c r="F293" s="3"/>
      <c r="G293" s="3"/>
      <c r="H293" s="3"/>
      <c r="I293" s="3"/>
      <c r="J293" s="3"/>
      <c r="K293" s="3"/>
      <c r="L293" s="3"/>
      <c r="M293" s="3"/>
      <c r="N293" s="3"/>
      <c r="O293" s="3"/>
      <c r="P293" s="3"/>
      <c r="Q293" s="34"/>
      <c r="R293" s="346"/>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 customHeight="1" x14ac:dyDescent="0.25">
      <c r="A294" s="3"/>
      <c r="B294" s="3"/>
      <c r="C294" s="552"/>
      <c r="D294" s="1045"/>
      <c r="E294" s="3"/>
      <c r="F294" s="3"/>
      <c r="G294" s="3"/>
      <c r="H294" s="3"/>
      <c r="I294" s="3"/>
      <c r="J294" s="3"/>
      <c r="K294" s="3"/>
      <c r="L294" s="3"/>
      <c r="M294" s="3"/>
      <c r="N294" s="3"/>
      <c r="O294" s="3"/>
      <c r="P294" s="3"/>
      <c r="Q294" s="34"/>
      <c r="R294" s="346"/>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 customHeight="1" x14ac:dyDescent="0.25">
      <c r="A295" s="3"/>
      <c r="B295" s="3"/>
      <c r="C295" s="552"/>
      <c r="D295" s="1045"/>
      <c r="E295" s="3"/>
      <c r="F295" s="3"/>
      <c r="G295" s="3"/>
      <c r="H295" s="3"/>
      <c r="I295" s="3"/>
      <c r="J295" s="3"/>
      <c r="K295" s="3"/>
      <c r="L295" s="3"/>
      <c r="M295" s="3"/>
      <c r="N295" s="3"/>
      <c r="O295" s="3"/>
      <c r="P295" s="3"/>
      <c r="Q295" s="34"/>
      <c r="R295" s="346"/>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 customHeight="1" x14ac:dyDescent="0.25">
      <c r="A296" s="3"/>
      <c r="B296" s="3"/>
      <c r="C296" s="552"/>
      <c r="D296" s="1045"/>
      <c r="E296" s="3"/>
      <c r="F296" s="3"/>
      <c r="G296" s="3"/>
      <c r="H296" s="3"/>
      <c r="I296" s="3"/>
      <c r="J296" s="3"/>
      <c r="K296" s="3"/>
      <c r="L296" s="3"/>
      <c r="M296" s="3"/>
      <c r="N296" s="3"/>
      <c r="O296" s="3"/>
      <c r="P296" s="3"/>
      <c r="Q296" s="34"/>
      <c r="R296" s="346"/>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 customHeight="1" x14ac:dyDescent="0.25">
      <c r="A297" s="3"/>
      <c r="B297" s="3"/>
      <c r="C297" s="552"/>
      <c r="D297" s="1045"/>
      <c r="E297" s="3"/>
      <c r="F297" s="3"/>
      <c r="G297" s="3"/>
      <c r="H297" s="3"/>
      <c r="I297" s="3"/>
      <c r="J297" s="3"/>
      <c r="K297" s="3"/>
      <c r="L297" s="3"/>
      <c r="M297" s="3"/>
      <c r="N297" s="3"/>
      <c r="O297" s="3"/>
      <c r="P297" s="3"/>
      <c r="Q297" s="34"/>
      <c r="R297" s="346"/>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 customHeight="1" x14ac:dyDescent="0.25">
      <c r="A298" s="3"/>
      <c r="B298" s="3"/>
      <c r="C298" s="552"/>
      <c r="D298" s="1045"/>
      <c r="E298" s="3"/>
      <c r="F298" s="3"/>
      <c r="G298" s="3"/>
      <c r="H298" s="3"/>
      <c r="I298" s="3"/>
      <c r="J298" s="3"/>
      <c r="K298" s="3"/>
      <c r="L298" s="3"/>
      <c r="M298" s="3"/>
      <c r="N298" s="3"/>
      <c r="O298" s="3"/>
      <c r="P298" s="3"/>
      <c r="Q298" s="34"/>
      <c r="R298" s="346"/>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 customHeight="1" x14ac:dyDescent="0.25">
      <c r="A299" s="3"/>
      <c r="B299" s="3"/>
      <c r="C299" s="552"/>
      <c r="D299" s="1045"/>
      <c r="E299" s="3"/>
      <c r="F299" s="3"/>
      <c r="G299" s="3"/>
      <c r="H299" s="3"/>
      <c r="I299" s="3"/>
      <c r="J299" s="3"/>
      <c r="K299" s="3"/>
      <c r="L299" s="3"/>
      <c r="M299" s="3"/>
      <c r="N299" s="3"/>
      <c r="O299" s="3"/>
      <c r="P299" s="3"/>
      <c r="Q299" s="34"/>
      <c r="R299" s="346"/>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 customHeight="1" x14ac:dyDescent="0.25">
      <c r="A300" s="3"/>
      <c r="B300" s="3"/>
      <c r="C300" s="552"/>
      <c r="D300" s="1045"/>
      <c r="E300" s="3"/>
      <c r="F300" s="3"/>
      <c r="G300" s="3"/>
      <c r="H300" s="3"/>
      <c r="I300" s="3"/>
      <c r="J300" s="3"/>
      <c r="K300" s="3"/>
      <c r="L300" s="3"/>
      <c r="M300" s="3"/>
      <c r="N300" s="3"/>
      <c r="O300" s="3"/>
      <c r="P300" s="3"/>
      <c r="Q300" s="34"/>
      <c r="R300" s="346"/>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 customHeight="1" x14ac:dyDescent="0.25">
      <c r="A301" s="3"/>
      <c r="B301" s="3"/>
      <c r="C301" s="552"/>
      <c r="D301" s="1045"/>
      <c r="E301" s="3"/>
      <c r="F301" s="3"/>
      <c r="G301" s="3"/>
      <c r="H301" s="3"/>
      <c r="I301" s="3"/>
      <c r="J301" s="3"/>
      <c r="K301" s="3"/>
      <c r="L301" s="3"/>
      <c r="M301" s="3"/>
      <c r="N301" s="3"/>
      <c r="O301" s="3"/>
      <c r="P301" s="3"/>
      <c r="Q301" s="34"/>
      <c r="R301" s="346"/>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 customHeight="1" x14ac:dyDescent="0.25">
      <c r="A302" s="3"/>
      <c r="B302" s="3"/>
      <c r="C302" s="552"/>
      <c r="D302" s="1045"/>
      <c r="E302" s="3"/>
      <c r="F302" s="3"/>
      <c r="G302" s="3"/>
      <c r="H302" s="3"/>
      <c r="I302" s="3"/>
      <c r="J302" s="3"/>
      <c r="K302" s="3"/>
      <c r="L302" s="3"/>
      <c r="M302" s="3"/>
      <c r="N302" s="3"/>
      <c r="O302" s="3"/>
      <c r="P302" s="3"/>
      <c r="Q302" s="34"/>
      <c r="R302" s="346"/>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x14ac:dyDescent="0.25">
      <c r="A303" s="3"/>
      <c r="B303" s="3"/>
      <c r="C303" s="552"/>
      <c r="D303" s="1045"/>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x14ac:dyDescent="0.25">
      <c r="A304" s="3"/>
      <c r="B304" s="3"/>
      <c r="C304" s="552"/>
      <c r="D304" s="1045"/>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x14ac:dyDescent="0.25">
      <c r="A305" s="3"/>
      <c r="B305" s="3"/>
      <c r="C305" s="552"/>
      <c r="D305" s="1045"/>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x14ac:dyDescent="0.25">
      <c r="A306" s="3"/>
      <c r="B306" s="3"/>
      <c r="C306" s="552"/>
      <c r="D306" s="1045"/>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x14ac:dyDescent="0.25">
      <c r="A307" s="3"/>
      <c r="B307" s="3"/>
      <c r="C307" s="552"/>
      <c r="D307" s="1045"/>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x14ac:dyDescent="0.25">
      <c r="A308" s="3"/>
      <c r="B308" s="3"/>
      <c r="C308" s="552"/>
      <c r="D308" s="1045"/>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x14ac:dyDescent="0.25">
      <c r="A309" s="3"/>
      <c r="B309" s="3"/>
      <c r="C309" s="552"/>
      <c r="D309" s="1045"/>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x14ac:dyDescent="0.25">
      <c r="A310" s="3"/>
      <c r="B310" s="3"/>
      <c r="C310" s="552"/>
      <c r="D310" s="1045"/>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x14ac:dyDescent="0.25">
      <c r="A311" s="3"/>
      <c r="B311" s="3"/>
      <c r="C311" s="552"/>
      <c r="D311" s="1045"/>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x14ac:dyDescent="0.25">
      <c r="A312" s="3"/>
      <c r="B312" s="3"/>
      <c r="C312" s="552"/>
      <c r="D312" s="1045"/>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x14ac:dyDescent="0.25">
      <c r="A313" s="3"/>
      <c r="B313" s="3"/>
      <c r="C313" s="552"/>
      <c r="D313" s="1045"/>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x14ac:dyDescent="0.25">
      <c r="A314" s="3"/>
      <c r="B314" s="3"/>
      <c r="C314" s="552"/>
      <c r="D314" s="1045"/>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x14ac:dyDescent="0.25">
      <c r="A315" s="3"/>
      <c r="B315" s="3"/>
      <c r="C315" s="552"/>
      <c r="D315" s="1045"/>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x14ac:dyDescent="0.25">
      <c r="A316" s="3"/>
      <c r="B316" s="3"/>
      <c r="C316" s="552"/>
      <c r="D316" s="1045"/>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x14ac:dyDescent="0.25">
      <c r="A317" s="3"/>
      <c r="B317" s="3"/>
      <c r="C317" s="552"/>
      <c r="D317" s="1045"/>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x14ac:dyDescent="0.25">
      <c r="A318" s="3"/>
      <c r="B318" s="3"/>
      <c r="C318" s="552"/>
      <c r="D318" s="1045"/>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x14ac:dyDescent="0.25">
      <c r="A319" s="3"/>
      <c r="B319" s="3"/>
      <c r="C319" s="552"/>
      <c r="D319" s="1045"/>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x14ac:dyDescent="0.25">
      <c r="A320" s="3"/>
      <c r="B320" s="3"/>
      <c r="C320" s="552"/>
      <c r="D320" s="1045"/>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x14ac:dyDescent="0.25">
      <c r="A321" s="3"/>
      <c r="B321" s="3"/>
      <c r="C321" s="552"/>
      <c r="D321" s="1045"/>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x14ac:dyDescent="0.25">
      <c r="A322" s="3"/>
      <c r="B322" s="3"/>
      <c r="C322" s="552"/>
      <c r="D322" s="1045"/>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x14ac:dyDescent="0.25">
      <c r="A323" s="3"/>
      <c r="B323" s="3"/>
      <c r="C323" s="552"/>
      <c r="D323" s="1045"/>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x14ac:dyDescent="0.25">
      <c r="A324" s="3"/>
      <c r="B324" s="3"/>
      <c r="C324" s="552"/>
      <c r="D324" s="1045"/>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x14ac:dyDescent="0.25">
      <c r="A325" s="3"/>
      <c r="B325" s="3"/>
      <c r="C325" s="552"/>
      <c r="D325" s="1045"/>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x14ac:dyDescent="0.25">
      <c r="A326" s="3"/>
      <c r="B326" s="3"/>
      <c r="C326" s="552"/>
      <c r="D326" s="1045"/>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x14ac:dyDescent="0.25">
      <c r="A327" s="3"/>
      <c r="B327" s="3"/>
      <c r="C327" s="552"/>
      <c r="D327" s="1045"/>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x14ac:dyDescent="0.25">
      <c r="A328" s="3"/>
      <c r="B328" s="3"/>
      <c r="C328" s="552"/>
      <c r="D328" s="1045"/>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x14ac:dyDescent="0.25">
      <c r="A329" s="3"/>
      <c r="B329" s="3"/>
      <c r="C329" s="552"/>
      <c r="D329" s="1045"/>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x14ac:dyDescent="0.25">
      <c r="A330" s="3"/>
      <c r="B330" s="3"/>
      <c r="C330" s="552"/>
      <c r="D330" s="1045"/>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x14ac:dyDescent="0.25">
      <c r="A331" s="3"/>
      <c r="B331" s="3"/>
      <c r="C331" s="552"/>
      <c r="D331" s="1045"/>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x14ac:dyDescent="0.25">
      <c r="A332" s="3"/>
      <c r="B332" s="3"/>
      <c r="C332" s="552"/>
      <c r="D332" s="1045"/>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x14ac:dyDescent="0.25">
      <c r="A333" s="3"/>
      <c r="B333" s="3"/>
      <c r="C333" s="552"/>
      <c r="D333" s="1045"/>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x14ac:dyDescent="0.25">
      <c r="A334" s="3"/>
      <c r="B334" s="3"/>
      <c r="C334" s="552"/>
      <c r="D334" s="1045"/>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x14ac:dyDescent="0.25">
      <c r="A335" s="3"/>
      <c r="B335" s="3"/>
      <c r="C335" s="552"/>
      <c r="D335" s="1045"/>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x14ac:dyDescent="0.25">
      <c r="A336" s="3"/>
      <c r="B336" s="3"/>
      <c r="C336" s="552"/>
      <c r="D336" s="1045"/>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x14ac:dyDescent="0.25">
      <c r="A337" s="3"/>
      <c r="B337" s="3"/>
      <c r="C337" s="552"/>
      <c r="D337" s="1045"/>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x14ac:dyDescent="0.25">
      <c r="A338" s="3"/>
      <c r="B338" s="3"/>
      <c r="C338" s="552"/>
      <c r="D338" s="1045"/>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x14ac:dyDescent="0.25">
      <c r="A339" s="3"/>
      <c r="B339" s="3"/>
      <c r="C339" s="552"/>
      <c r="D339" s="1045"/>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x14ac:dyDescent="0.25">
      <c r="A340" s="3"/>
      <c r="B340" s="3"/>
      <c r="C340" s="552"/>
      <c r="D340" s="1045"/>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x14ac:dyDescent="0.25">
      <c r="A341" s="3"/>
      <c r="B341" s="3"/>
      <c r="C341" s="552"/>
      <c r="D341" s="1045"/>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x14ac:dyDescent="0.25">
      <c r="A342" s="3"/>
      <c r="B342" s="3"/>
      <c r="C342" s="552"/>
      <c r="D342" s="1045"/>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x14ac:dyDescent="0.25">
      <c r="A343" s="3"/>
      <c r="B343" s="3"/>
      <c r="C343" s="552"/>
      <c r="D343" s="1045"/>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x14ac:dyDescent="0.25">
      <c r="A344" s="3"/>
      <c r="B344" s="3"/>
      <c r="C344" s="552"/>
      <c r="D344" s="1045"/>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x14ac:dyDescent="0.25">
      <c r="A345" s="3"/>
      <c r="B345" s="3"/>
      <c r="C345" s="552"/>
      <c r="D345" s="1045"/>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x14ac:dyDescent="0.25">
      <c r="A346" s="3"/>
      <c r="B346" s="3"/>
      <c r="C346" s="552"/>
      <c r="D346" s="1045"/>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x14ac:dyDescent="0.25">
      <c r="A347" s="3"/>
      <c r="B347" s="3"/>
      <c r="C347" s="552"/>
      <c r="D347" s="1045"/>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x14ac:dyDescent="0.25">
      <c r="A348" s="3"/>
      <c r="B348" s="3"/>
      <c r="C348" s="552"/>
      <c r="D348" s="1045"/>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x14ac:dyDescent="0.25">
      <c r="A349" s="3"/>
      <c r="B349" s="3"/>
      <c r="C349" s="552"/>
      <c r="D349" s="1045"/>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x14ac:dyDescent="0.25">
      <c r="A350" s="3"/>
      <c r="B350" s="3"/>
      <c r="C350" s="552"/>
      <c r="D350" s="1045"/>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x14ac:dyDescent="0.25">
      <c r="A351" s="3"/>
      <c r="B351" s="3"/>
      <c r="C351" s="552"/>
      <c r="D351" s="1045"/>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x14ac:dyDescent="0.25">
      <c r="A352" s="3"/>
      <c r="B352" s="3"/>
      <c r="C352" s="552"/>
      <c r="D352" s="1045"/>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x14ac:dyDescent="0.25">
      <c r="A353" s="3"/>
      <c r="B353" s="3"/>
      <c r="C353" s="552"/>
      <c r="D353" s="1045"/>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x14ac:dyDescent="0.25">
      <c r="A354" s="3"/>
      <c r="B354" s="3"/>
      <c r="C354" s="552"/>
      <c r="D354" s="1045"/>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x14ac:dyDescent="0.25">
      <c r="A355" s="3"/>
      <c r="B355" s="3"/>
      <c r="C355" s="552"/>
      <c r="D355" s="1045"/>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x14ac:dyDescent="0.25">
      <c r="A356" s="3"/>
      <c r="B356" s="3"/>
      <c r="C356" s="552"/>
      <c r="D356" s="1045"/>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x14ac:dyDescent="0.25">
      <c r="A357" s="3"/>
      <c r="B357" s="3"/>
      <c r="C357" s="552"/>
      <c r="D357" s="1045"/>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x14ac:dyDescent="0.25">
      <c r="A358" s="3"/>
      <c r="B358" s="3"/>
      <c r="C358" s="552"/>
      <c r="D358" s="1045"/>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x14ac:dyDescent="0.25">
      <c r="A359" s="3"/>
      <c r="B359" s="3"/>
      <c r="C359" s="552"/>
      <c r="D359" s="1045"/>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x14ac:dyDescent="0.25">
      <c r="A360" s="3"/>
      <c r="B360" s="3"/>
      <c r="C360" s="552"/>
      <c r="D360" s="1045"/>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x14ac:dyDescent="0.25">
      <c r="A361" s="3"/>
      <c r="B361" s="3"/>
      <c r="C361" s="552"/>
      <c r="D361" s="1045"/>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x14ac:dyDescent="0.25">
      <c r="A362" s="3"/>
      <c r="B362" s="3"/>
      <c r="C362" s="552"/>
      <c r="D362" s="1045"/>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x14ac:dyDescent="0.25">
      <c r="A363" s="3"/>
      <c r="B363" s="3"/>
      <c r="C363" s="552"/>
      <c r="D363" s="1045"/>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x14ac:dyDescent="0.25">
      <c r="A364" s="3"/>
      <c r="B364" s="3"/>
      <c r="C364" s="552"/>
      <c r="D364" s="1045"/>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x14ac:dyDescent="0.25">
      <c r="A365" s="3"/>
      <c r="B365" s="3"/>
      <c r="C365" s="552"/>
      <c r="D365" s="1045"/>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x14ac:dyDescent="0.25">
      <c r="A366" s="3"/>
      <c r="B366" s="3"/>
      <c r="C366" s="552"/>
      <c r="D366" s="1045"/>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x14ac:dyDescent="0.25">
      <c r="A367" s="3"/>
      <c r="B367" s="3"/>
      <c r="C367" s="552"/>
      <c r="D367" s="1045"/>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x14ac:dyDescent="0.25">
      <c r="A368" s="3"/>
      <c r="B368" s="3"/>
      <c r="C368" s="552"/>
      <c r="D368" s="1045"/>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x14ac:dyDescent="0.25">
      <c r="A369" s="3"/>
      <c r="B369" s="3"/>
      <c r="C369" s="552"/>
      <c r="D369" s="1045"/>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x14ac:dyDescent="0.25">
      <c r="A370" s="3"/>
      <c r="B370" s="3"/>
      <c r="C370" s="552"/>
      <c r="D370" s="1045"/>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x14ac:dyDescent="0.25">
      <c r="A371" s="3"/>
      <c r="B371" s="3"/>
      <c r="C371" s="552"/>
      <c r="D371" s="1045"/>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x14ac:dyDescent="0.25">
      <c r="A372" s="3"/>
      <c r="B372" s="3"/>
      <c r="C372" s="552"/>
      <c r="D372" s="1045"/>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x14ac:dyDescent="0.25">
      <c r="A373" s="3"/>
      <c r="B373" s="3"/>
      <c r="C373" s="552"/>
      <c r="D373" s="1045"/>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x14ac:dyDescent="0.25">
      <c r="A374" s="3"/>
      <c r="B374" s="3"/>
      <c r="C374" s="552"/>
      <c r="D374" s="1045"/>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x14ac:dyDescent="0.25">
      <c r="A375" s="3"/>
      <c r="B375" s="3"/>
      <c r="C375" s="552"/>
      <c r="D375" s="1045"/>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x14ac:dyDescent="0.25">
      <c r="A376" s="3"/>
      <c r="B376" s="3"/>
      <c r="C376" s="552"/>
      <c r="D376" s="1045"/>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x14ac:dyDescent="0.25">
      <c r="A377" s="3"/>
      <c r="B377" s="3"/>
      <c r="C377" s="552"/>
      <c r="D377" s="1045"/>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x14ac:dyDescent="0.25">
      <c r="A378" s="3"/>
      <c r="B378" s="3"/>
      <c r="C378" s="552"/>
      <c r="D378" s="1045"/>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x14ac:dyDescent="0.25">
      <c r="A379" s="3"/>
      <c r="B379" s="3"/>
      <c r="C379" s="552"/>
      <c r="D379" s="1045"/>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x14ac:dyDescent="0.25">
      <c r="A380" s="3"/>
      <c r="B380" s="3"/>
      <c r="C380" s="552"/>
      <c r="D380" s="1045"/>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x14ac:dyDescent="0.25">
      <c r="A381" s="3"/>
      <c r="B381" s="3"/>
      <c r="C381" s="552"/>
      <c r="D381" s="1045"/>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x14ac:dyDescent="0.25">
      <c r="A382" s="3"/>
      <c r="B382" s="3"/>
      <c r="C382" s="552"/>
      <c r="D382" s="1045"/>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x14ac:dyDescent="0.25">
      <c r="A383" s="3"/>
      <c r="B383" s="3"/>
      <c r="C383" s="552"/>
      <c r="D383" s="1045"/>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x14ac:dyDescent="0.25">
      <c r="A384" s="3"/>
      <c r="B384" s="3"/>
      <c r="C384" s="552"/>
      <c r="D384" s="1045"/>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x14ac:dyDescent="0.25">
      <c r="A385" s="3"/>
      <c r="B385" s="3"/>
      <c r="C385" s="552"/>
      <c r="D385" s="1045"/>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x14ac:dyDescent="0.25">
      <c r="A386" s="3"/>
      <c r="B386" s="3"/>
      <c r="C386" s="552"/>
      <c r="D386" s="1045"/>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x14ac:dyDescent="0.25">
      <c r="A387" s="3"/>
      <c r="B387" s="3"/>
      <c r="C387" s="552"/>
      <c r="D387" s="1045"/>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x14ac:dyDescent="0.25">
      <c r="A388" s="3"/>
      <c r="B388" s="3"/>
      <c r="C388" s="552"/>
      <c r="D388" s="1045"/>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x14ac:dyDescent="0.25">
      <c r="A389" s="3"/>
      <c r="B389" s="3"/>
      <c r="C389" s="552"/>
      <c r="D389" s="1045"/>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x14ac:dyDescent="0.25">
      <c r="A390" s="3"/>
      <c r="B390" s="3"/>
      <c r="C390" s="552"/>
      <c r="D390" s="1045"/>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x14ac:dyDescent="0.25">
      <c r="A391" s="3"/>
      <c r="B391" s="3"/>
      <c r="C391" s="552"/>
      <c r="D391" s="1045"/>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x14ac:dyDescent="0.25">
      <c r="A392" s="3"/>
      <c r="B392" s="3"/>
      <c r="C392" s="552"/>
      <c r="D392" s="1045"/>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x14ac:dyDescent="0.25">
      <c r="A393" s="3"/>
      <c r="B393" s="3"/>
      <c r="C393" s="552"/>
      <c r="D393" s="1045"/>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x14ac:dyDescent="0.25">
      <c r="A394" s="3"/>
      <c r="B394" s="3"/>
      <c r="C394" s="552"/>
      <c r="D394" s="1045"/>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x14ac:dyDescent="0.25">
      <c r="A395" s="3"/>
      <c r="B395" s="3"/>
      <c r="C395" s="552"/>
      <c r="D395" s="1045"/>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x14ac:dyDescent="0.25">
      <c r="A396" s="3"/>
      <c r="B396" s="3"/>
      <c r="C396" s="552"/>
      <c r="D396" s="1045"/>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x14ac:dyDescent="0.25">
      <c r="A397" s="3"/>
      <c r="B397" s="3"/>
      <c r="C397" s="3"/>
      <c r="D397" s="1045"/>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x14ac:dyDescent="0.25">
      <c r="A398" s="3"/>
      <c r="B398" s="3"/>
      <c r="C398" s="3"/>
      <c r="D398" s="1045"/>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x14ac:dyDescent="0.25">
      <c r="A399" s="3"/>
      <c r="B399" s="3"/>
      <c r="C399" s="3"/>
      <c r="D399" s="1045"/>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x14ac:dyDescent="0.25">
      <c r="A400" s="3"/>
      <c r="B400" s="3"/>
      <c r="C400" s="3"/>
      <c r="D400" s="1045"/>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x14ac:dyDescent="0.25">
      <c r="A401" s="3"/>
      <c r="B401" s="3"/>
      <c r="C401" s="3"/>
      <c r="D401" s="1045"/>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x14ac:dyDescent="0.25">
      <c r="A402" s="3"/>
      <c r="B402" s="3"/>
      <c r="C402" s="3"/>
      <c r="D402" s="1045"/>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x14ac:dyDescent="0.25">
      <c r="A403" s="3"/>
      <c r="B403" s="3"/>
      <c r="C403" s="3"/>
      <c r="D403" s="1045"/>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x14ac:dyDescent="0.25">
      <c r="A404" s="3"/>
      <c r="B404" s="3"/>
      <c r="C404" s="3"/>
      <c r="D404" s="1045"/>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x14ac:dyDescent="0.25">
      <c r="A405" s="3"/>
      <c r="B405" s="3"/>
      <c r="C405" s="3"/>
      <c r="D405" s="1045"/>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x14ac:dyDescent="0.25">
      <c r="A406" s="3"/>
      <c r="B406" s="3"/>
      <c r="C406" s="3"/>
      <c r="D406" s="1045"/>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x14ac:dyDescent="0.25">
      <c r="A407" s="3"/>
      <c r="B407" s="3"/>
      <c r="C407" s="3"/>
      <c r="D407" s="1045"/>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x14ac:dyDescent="0.25">
      <c r="A408" s="3"/>
      <c r="B408" s="3"/>
      <c r="C408" s="3"/>
      <c r="D408" s="1045"/>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x14ac:dyDescent="0.25">
      <c r="A409" s="3"/>
      <c r="B409" s="3"/>
      <c r="C409" s="3"/>
      <c r="D409" s="1045"/>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x14ac:dyDescent="0.25">
      <c r="A410" s="3"/>
      <c r="B410" s="3"/>
      <c r="C410" s="3"/>
      <c r="D410" s="1045"/>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x14ac:dyDescent="0.25">
      <c r="A411" s="3"/>
      <c r="B411" s="3"/>
      <c r="C411" s="3"/>
      <c r="D411" s="1045"/>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x14ac:dyDescent="0.25">
      <c r="A412" s="3"/>
      <c r="B412" s="3"/>
      <c r="C412" s="3"/>
      <c r="D412" s="1045"/>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x14ac:dyDescent="0.25">
      <c r="A413" s="3"/>
      <c r="B413" s="3"/>
      <c r="C413" s="3"/>
      <c r="D413" s="1045"/>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x14ac:dyDescent="0.25">
      <c r="A414" s="3"/>
      <c r="B414" s="3"/>
      <c r="C414" s="3"/>
      <c r="D414" s="1045"/>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x14ac:dyDescent="0.25">
      <c r="A415" s="3"/>
      <c r="B415" s="3"/>
      <c r="C415" s="3"/>
      <c r="D415" s="1045"/>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x14ac:dyDescent="0.25">
      <c r="A416" s="3"/>
      <c r="B416" s="3"/>
      <c r="C416" s="3"/>
      <c r="D416" s="1045"/>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x14ac:dyDescent="0.25">
      <c r="A417" s="3"/>
      <c r="B417" s="3"/>
      <c r="C417" s="3"/>
      <c r="D417" s="1045"/>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x14ac:dyDescent="0.25">
      <c r="A418" s="3"/>
      <c r="B418" s="3"/>
      <c r="C418" s="3"/>
      <c r="D418" s="1045"/>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x14ac:dyDescent="0.25">
      <c r="A419" s="3"/>
      <c r="B419" s="3"/>
      <c r="C419" s="3"/>
      <c r="D419" s="1045"/>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x14ac:dyDescent="0.25">
      <c r="A420" s="3"/>
      <c r="B420" s="3"/>
      <c r="C420" s="3"/>
      <c r="D420" s="1045"/>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x14ac:dyDescent="0.25">
      <c r="A421" s="3"/>
      <c r="B421" s="3"/>
      <c r="C421" s="3"/>
      <c r="D421" s="1045"/>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x14ac:dyDescent="0.25">
      <c r="A422" s="3"/>
      <c r="B422" s="3"/>
      <c r="C422" s="3"/>
      <c r="D422" s="1045"/>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x14ac:dyDescent="0.25">
      <c r="A423" s="3"/>
      <c r="B423" s="3"/>
      <c r="C423" s="3"/>
      <c r="D423" s="1045"/>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x14ac:dyDescent="0.25">
      <c r="A424" s="3"/>
      <c r="B424" s="3"/>
      <c r="C424" s="3"/>
      <c r="D424" s="1045"/>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x14ac:dyDescent="0.25">
      <c r="A425" s="3"/>
      <c r="B425" s="3"/>
      <c r="C425" s="3"/>
      <c r="D425" s="1045"/>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x14ac:dyDescent="0.25">
      <c r="A426" s="3"/>
      <c r="B426" s="3"/>
      <c r="C426" s="3"/>
      <c r="D426" s="1045"/>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x14ac:dyDescent="0.25">
      <c r="A427" s="3"/>
      <c r="B427" s="3"/>
      <c r="C427" s="3"/>
      <c r="D427" s="1045"/>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x14ac:dyDescent="0.25">
      <c r="A428" s="3"/>
      <c r="B428" s="3"/>
      <c r="C428" s="3"/>
      <c r="D428" s="1045"/>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x14ac:dyDescent="0.25">
      <c r="A429" s="3"/>
      <c r="B429" s="3"/>
      <c r="C429" s="3"/>
      <c r="D429" s="1045"/>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x14ac:dyDescent="0.25">
      <c r="A430" s="3"/>
      <c r="B430" s="3"/>
      <c r="C430" s="3"/>
      <c r="D430" s="1045"/>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x14ac:dyDescent="0.25">
      <c r="A431" s="3"/>
      <c r="B431" s="3"/>
      <c r="C431" s="3"/>
      <c r="D431" s="1045"/>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x14ac:dyDescent="0.25">
      <c r="A432" s="3"/>
      <c r="B432" s="3"/>
      <c r="C432" s="3"/>
      <c r="D432" s="1045"/>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x14ac:dyDescent="0.25">
      <c r="A433" s="3"/>
      <c r="B433" s="3"/>
      <c r="C433" s="3"/>
      <c r="D433" s="1045"/>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x14ac:dyDescent="0.25">
      <c r="A434" s="3"/>
      <c r="B434" s="3"/>
      <c r="C434" s="3"/>
      <c r="D434" s="1045"/>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x14ac:dyDescent="0.25">
      <c r="A435" s="3"/>
      <c r="B435" s="3"/>
      <c r="C435" s="3"/>
      <c r="D435" s="1045"/>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x14ac:dyDescent="0.25">
      <c r="A436" s="3"/>
      <c r="B436" s="3"/>
      <c r="C436" s="3"/>
      <c r="D436" s="1045"/>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x14ac:dyDescent="0.25">
      <c r="A437" s="3"/>
      <c r="B437" s="3"/>
      <c r="C437" s="3"/>
      <c r="D437" s="1045"/>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x14ac:dyDescent="0.25">
      <c r="A438" s="3"/>
      <c r="B438" s="3"/>
      <c r="C438" s="3"/>
      <c r="D438" s="1045"/>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x14ac:dyDescent="0.25">
      <c r="A439" s="3"/>
      <c r="B439" s="3"/>
      <c r="C439" s="3"/>
      <c r="D439" s="1045"/>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x14ac:dyDescent="0.25">
      <c r="A440" s="3"/>
      <c r="B440" s="3"/>
      <c r="C440" s="3"/>
      <c r="D440" s="1045"/>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x14ac:dyDescent="0.25">
      <c r="A441" s="3"/>
      <c r="B441" s="3"/>
      <c r="C441" s="3"/>
      <c r="D441" s="1045"/>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x14ac:dyDescent="0.25">
      <c r="A442" s="3"/>
      <c r="B442" s="3"/>
      <c r="C442" s="3"/>
      <c r="D442" s="1045"/>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x14ac:dyDescent="0.25">
      <c r="A443" s="3"/>
      <c r="B443" s="3"/>
      <c r="C443" s="3"/>
      <c r="D443" s="1045"/>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x14ac:dyDescent="0.25">
      <c r="A444" s="3"/>
      <c r="B444" s="3"/>
      <c r="C444" s="3"/>
      <c r="D444" s="1045"/>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x14ac:dyDescent="0.25">
      <c r="A445" s="3"/>
      <c r="B445" s="3"/>
      <c r="C445" s="3"/>
      <c r="D445" s="1045"/>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x14ac:dyDescent="0.25">
      <c r="A446" s="3"/>
      <c r="B446" s="3"/>
      <c r="C446" s="3"/>
      <c r="D446" s="1045"/>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x14ac:dyDescent="0.25">
      <c r="A447" s="3"/>
      <c r="B447" s="3"/>
      <c r="C447" s="3"/>
      <c r="D447" s="1045"/>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x14ac:dyDescent="0.25">
      <c r="A448" s="3"/>
      <c r="B448" s="3"/>
      <c r="C448" s="3"/>
      <c r="D448" s="1045"/>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x14ac:dyDescent="0.25">
      <c r="A449" s="3"/>
      <c r="B449" s="3"/>
      <c r="C449" s="3"/>
      <c r="D449" s="1045"/>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x14ac:dyDescent="0.25">
      <c r="A450" s="3"/>
      <c r="B450" s="3"/>
      <c r="C450" s="3"/>
      <c r="D450" s="1045"/>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x14ac:dyDescent="0.25">
      <c r="A451" s="3"/>
      <c r="B451" s="3"/>
      <c r="C451" s="3"/>
      <c r="D451" s="1045"/>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x14ac:dyDescent="0.25">
      <c r="A452" s="3"/>
      <c r="B452" s="3"/>
      <c r="C452" s="3"/>
      <c r="D452" s="1045"/>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x14ac:dyDescent="0.25">
      <c r="A453" s="3"/>
      <c r="B453" s="3"/>
      <c r="C453" s="3"/>
      <c r="D453" s="1045"/>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x14ac:dyDescent="0.25">
      <c r="A454" s="3"/>
      <c r="B454" s="3"/>
      <c r="C454" s="3"/>
      <c r="D454" s="1045"/>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x14ac:dyDescent="0.25">
      <c r="A455" s="3"/>
      <c r="B455" s="3"/>
      <c r="C455" s="3"/>
      <c r="D455" s="1045"/>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x14ac:dyDescent="0.25">
      <c r="A456" s="3"/>
      <c r="B456" s="3"/>
      <c r="C456" s="3"/>
      <c r="D456" s="1045"/>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x14ac:dyDescent="0.25">
      <c r="A457" s="3"/>
      <c r="B457" s="3"/>
      <c r="C457" s="3"/>
      <c r="D457" s="1045"/>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x14ac:dyDescent="0.25">
      <c r="A458" s="3"/>
      <c r="B458" s="3"/>
      <c r="C458" s="3"/>
      <c r="D458" s="1045"/>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x14ac:dyDescent="0.25">
      <c r="A459" s="3"/>
      <c r="B459" s="3"/>
      <c r="C459" s="3"/>
      <c r="D459" s="1045"/>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x14ac:dyDescent="0.25">
      <c r="A460" s="3"/>
      <c r="B460" s="3"/>
      <c r="C460" s="3"/>
      <c r="D460" s="1045"/>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x14ac:dyDescent="0.25">
      <c r="A461" s="3"/>
      <c r="B461" s="3"/>
      <c r="C461" s="3"/>
      <c r="D461" s="1045"/>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x14ac:dyDescent="0.25">
      <c r="A462" s="3"/>
      <c r="B462" s="3"/>
      <c r="C462" s="3"/>
      <c r="D462" s="1045"/>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x14ac:dyDescent="0.25">
      <c r="A463" s="3"/>
      <c r="B463" s="3"/>
      <c r="C463" s="3"/>
      <c r="D463" s="1045"/>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x14ac:dyDescent="0.25">
      <c r="A464" s="3"/>
      <c r="B464" s="3"/>
      <c r="C464" s="3"/>
      <c r="D464" s="1045"/>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x14ac:dyDescent="0.25">
      <c r="A465" s="3"/>
      <c r="B465" s="3"/>
      <c r="C465" s="3"/>
      <c r="D465" s="1045"/>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x14ac:dyDescent="0.25">
      <c r="A466" s="3"/>
      <c r="B466" s="3"/>
      <c r="C466" s="3"/>
      <c r="D466" s="1045"/>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x14ac:dyDescent="0.25">
      <c r="A467" s="3"/>
      <c r="B467" s="3"/>
      <c r="C467" s="3"/>
      <c r="D467" s="1045"/>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x14ac:dyDescent="0.25">
      <c r="A468" s="3"/>
      <c r="B468" s="3"/>
      <c r="C468" s="3"/>
      <c r="D468" s="1045"/>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x14ac:dyDescent="0.25">
      <c r="A469" s="3"/>
      <c r="B469" s="3"/>
      <c r="C469" s="3"/>
      <c r="D469" s="1045"/>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x14ac:dyDescent="0.25">
      <c r="A470" s="3"/>
      <c r="B470" s="3"/>
      <c r="C470" s="3"/>
      <c r="D470" s="1045"/>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x14ac:dyDescent="0.25">
      <c r="A471" s="3"/>
      <c r="B471" s="3"/>
      <c r="C471" s="3"/>
      <c r="D471" s="1045"/>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x14ac:dyDescent="0.25">
      <c r="A472" s="3"/>
      <c r="B472" s="3"/>
      <c r="C472" s="3"/>
      <c r="D472" s="1045"/>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x14ac:dyDescent="0.25">
      <c r="A473" s="3"/>
      <c r="B473" s="3"/>
      <c r="C473" s="3"/>
      <c r="D473" s="1045"/>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x14ac:dyDescent="0.25">
      <c r="A474" s="3"/>
      <c r="B474" s="3"/>
      <c r="C474" s="3"/>
      <c r="D474" s="1045"/>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x14ac:dyDescent="0.25">
      <c r="A475" s="3"/>
      <c r="B475" s="3"/>
      <c r="C475" s="3"/>
      <c r="D475" s="1045"/>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x14ac:dyDescent="0.25">
      <c r="A476" s="3"/>
      <c r="B476" s="3"/>
      <c r="C476" s="3"/>
      <c r="D476" s="1045"/>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x14ac:dyDescent="0.25">
      <c r="A477" s="3"/>
      <c r="B477" s="3"/>
      <c r="C477" s="3"/>
      <c r="D477" s="1045"/>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x14ac:dyDescent="0.25">
      <c r="A478" s="3"/>
      <c r="B478" s="3"/>
      <c r="C478" s="3"/>
      <c r="D478" s="1045"/>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x14ac:dyDescent="0.25">
      <c r="A479" s="3"/>
      <c r="B479" s="3"/>
      <c r="C479" s="3"/>
      <c r="D479" s="1045"/>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x14ac:dyDescent="0.25">
      <c r="A480" s="3"/>
      <c r="B480" s="3"/>
      <c r="C480" s="3"/>
      <c r="D480" s="1045"/>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x14ac:dyDescent="0.25">
      <c r="A481" s="3"/>
      <c r="B481" s="3"/>
      <c r="C481" s="3"/>
      <c r="D481" s="1045"/>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x14ac:dyDescent="0.25">
      <c r="A482" s="3"/>
      <c r="B482" s="3"/>
      <c r="C482" s="3"/>
      <c r="D482" s="1045"/>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x14ac:dyDescent="0.25">
      <c r="A483" s="3"/>
      <c r="B483" s="3"/>
      <c r="C483" s="3"/>
      <c r="D483" s="1045"/>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x14ac:dyDescent="0.25">
      <c r="A484" s="3"/>
      <c r="B484" s="3"/>
      <c r="C484" s="3"/>
      <c r="D484" s="1045"/>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x14ac:dyDescent="0.25">
      <c r="A485" s="3"/>
      <c r="B485" s="3"/>
      <c r="C485" s="3"/>
      <c r="D485" s="1045"/>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x14ac:dyDescent="0.25">
      <c r="A486" s="3"/>
      <c r="B486" s="3"/>
      <c r="C486" s="3"/>
      <c r="D486" s="1045"/>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x14ac:dyDescent="0.25">
      <c r="A487" s="3"/>
      <c r="B487" s="3"/>
      <c r="C487" s="3"/>
      <c r="D487" s="1045"/>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x14ac:dyDescent="0.25">
      <c r="A488" s="3"/>
      <c r="B488" s="3"/>
      <c r="C488" s="3"/>
      <c r="D488" s="1045"/>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x14ac:dyDescent="0.25">
      <c r="A489" s="3"/>
      <c r="B489" s="3"/>
      <c r="C489" s="3"/>
      <c r="D489" s="1045"/>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x14ac:dyDescent="0.25">
      <c r="A490" s="3"/>
      <c r="B490" s="3"/>
      <c r="C490" s="3"/>
      <c r="D490" s="1045"/>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x14ac:dyDescent="0.25">
      <c r="A491" s="3"/>
      <c r="B491" s="3"/>
      <c r="C491" s="3"/>
      <c r="D491" s="1045"/>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x14ac:dyDescent="0.25">
      <c r="A492" s="3"/>
      <c r="B492" s="3"/>
      <c r="C492" s="3"/>
      <c r="D492" s="1045"/>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x14ac:dyDescent="0.25">
      <c r="A493" s="3"/>
      <c r="B493" s="3"/>
      <c r="C493" s="3"/>
      <c r="D493" s="1045"/>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x14ac:dyDescent="0.25">
      <c r="A494" s="3"/>
      <c r="B494" s="3"/>
      <c r="C494" s="3"/>
      <c r="D494" s="1045"/>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x14ac:dyDescent="0.25">
      <c r="A495" s="3"/>
      <c r="B495" s="3"/>
      <c r="C495" s="3"/>
      <c r="D495" s="1045"/>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x14ac:dyDescent="0.25">
      <c r="A496" s="3"/>
      <c r="B496" s="3"/>
      <c r="C496" s="3"/>
      <c r="D496" s="1045"/>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x14ac:dyDescent="0.25">
      <c r="A497" s="3"/>
      <c r="B497" s="3"/>
      <c r="C497" s="3"/>
      <c r="D497" s="1045"/>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x14ac:dyDescent="0.25">
      <c r="A498" s="3"/>
      <c r="B498" s="3"/>
      <c r="C498" s="3"/>
      <c r="D498" s="1045"/>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x14ac:dyDescent="0.25">
      <c r="A499" s="3"/>
      <c r="B499" s="3"/>
      <c r="C499" s="3"/>
      <c r="D499" s="1045"/>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x14ac:dyDescent="0.25">
      <c r="A500" s="3"/>
      <c r="B500" s="3"/>
      <c r="C500" s="3"/>
      <c r="D500" s="1045"/>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x14ac:dyDescent="0.25">
      <c r="A501" s="3"/>
      <c r="B501" s="3"/>
      <c r="C501" s="3"/>
      <c r="D501" s="1045"/>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x14ac:dyDescent="0.25">
      <c r="A502" s="3"/>
      <c r="B502" s="3"/>
      <c r="C502" s="3"/>
      <c r="D502" s="1045"/>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x14ac:dyDescent="0.25">
      <c r="A503" s="3"/>
      <c r="B503" s="3"/>
      <c r="C503" s="3"/>
      <c r="D503" s="1045"/>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x14ac:dyDescent="0.25">
      <c r="A504" s="3"/>
      <c r="B504" s="3"/>
      <c r="C504" s="3"/>
      <c r="D504" s="1045"/>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x14ac:dyDescent="0.25">
      <c r="A505" s="3"/>
      <c r="B505" s="3"/>
      <c r="C505" s="3"/>
      <c r="D505" s="1045"/>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x14ac:dyDescent="0.25">
      <c r="A506" s="3"/>
      <c r="B506" s="3"/>
      <c r="C506" s="3"/>
      <c r="D506" s="1045"/>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x14ac:dyDescent="0.25">
      <c r="A507" s="3"/>
      <c r="B507" s="3"/>
      <c r="C507" s="3"/>
      <c r="D507" s="1045"/>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x14ac:dyDescent="0.25">
      <c r="A508" s="3"/>
      <c r="B508" s="3"/>
      <c r="C508" s="3"/>
      <c r="D508" s="1045"/>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x14ac:dyDescent="0.25">
      <c r="A509" s="3"/>
      <c r="B509" s="3"/>
      <c r="C509" s="3"/>
      <c r="D509" s="1045"/>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x14ac:dyDescent="0.25">
      <c r="A510" s="3"/>
      <c r="B510" s="3"/>
      <c r="C510" s="3"/>
      <c r="D510" s="1045"/>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x14ac:dyDescent="0.25">
      <c r="A511" s="3"/>
      <c r="B511" s="3"/>
      <c r="C511" s="3"/>
      <c r="D511" s="1045"/>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x14ac:dyDescent="0.25">
      <c r="A512" s="3"/>
      <c r="B512" s="3"/>
      <c r="C512" s="3"/>
      <c r="D512" s="1045"/>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x14ac:dyDescent="0.25">
      <c r="A513" s="3"/>
      <c r="B513" s="3"/>
      <c r="C513" s="3"/>
      <c r="D513" s="1045"/>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x14ac:dyDescent="0.25">
      <c r="A514" s="3"/>
      <c r="B514" s="3"/>
      <c r="C514" s="3"/>
      <c r="D514" s="1045"/>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x14ac:dyDescent="0.25">
      <c r="A515" s="3"/>
      <c r="B515" s="3"/>
      <c r="C515" s="3"/>
      <c r="D515" s="1045"/>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x14ac:dyDescent="0.25">
      <c r="A516" s="3"/>
      <c r="B516" s="3"/>
      <c r="C516" s="3"/>
      <c r="D516" s="1045"/>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x14ac:dyDescent="0.25">
      <c r="A517" s="3"/>
      <c r="B517" s="3"/>
      <c r="C517" s="3"/>
      <c r="D517" s="1045"/>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x14ac:dyDescent="0.25">
      <c r="A518" s="3"/>
      <c r="B518" s="3"/>
      <c r="C518" s="3"/>
      <c r="D518" s="1045"/>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x14ac:dyDescent="0.25">
      <c r="A519" s="3"/>
      <c r="B519" s="3"/>
      <c r="C519" s="3"/>
      <c r="D519" s="1045"/>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x14ac:dyDescent="0.25">
      <c r="A520" s="3"/>
      <c r="B520" s="3"/>
      <c r="C520" s="3"/>
      <c r="D520" s="1045"/>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x14ac:dyDescent="0.25">
      <c r="A521" s="3"/>
      <c r="B521" s="3"/>
      <c r="C521" s="3"/>
      <c r="D521" s="1045"/>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x14ac:dyDescent="0.25">
      <c r="A522" s="3"/>
      <c r="B522" s="3"/>
      <c r="C522" s="3"/>
      <c r="D522" s="1045"/>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x14ac:dyDescent="0.25">
      <c r="A523" s="3"/>
      <c r="B523" s="3"/>
      <c r="C523" s="3"/>
      <c r="D523" s="1045"/>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x14ac:dyDescent="0.25">
      <c r="A524" s="3"/>
      <c r="B524" s="3"/>
      <c r="C524" s="3"/>
      <c r="D524" s="1045"/>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x14ac:dyDescent="0.25">
      <c r="A525" s="3"/>
      <c r="B525" s="3"/>
      <c r="C525" s="3"/>
      <c r="D525" s="1045"/>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x14ac:dyDescent="0.25">
      <c r="A526" s="3"/>
      <c r="B526" s="3"/>
      <c r="C526" s="3"/>
      <c r="D526" s="1045"/>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x14ac:dyDescent="0.25">
      <c r="A527" s="3"/>
      <c r="B527" s="3"/>
      <c r="C527" s="3"/>
      <c r="D527" s="1045"/>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x14ac:dyDescent="0.25">
      <c r="A528" s="3"/>
      <c r="B528" s="3"/>
      <c r="C528" s="3"/>
      <c r="D528" s="1045"/>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x14ac:dyDescent="0.25">
      <c r="A529" s="3"/>
      <c r="B529" s="3"/>
      <c r="C529" s="3"/>
      <c r="D529" s="1045"/>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x14ac:dyDescent="0.25">
      <c r="A530" s="3"/>
      <c r="B530" s="3"/>
      <c r="C530" s="3"/>
      <c r="D530" s="1045"/>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x14ac:dyDescent="0.25">
      <c r="A531" s="3"/>
      <c r="B531" s="3"/>
      <c r="C531" s="3"/>
      <c r="D531" s="1045"/>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x14ac:dyDescent="0.25">
      <c r="A532" s="3"/>
      <c r="B532" s="3"/>
      <c r="C532" s="3"/>
      <c r="D532" s="1045"/>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x14ac:dyDescent="0.25">
      <c r="A533" s="3"/>
      <c r="B533" s="3"/>
      <c r="C533" s="3"/>
      <c r="D533" s="1045"/>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x14ac:dyDescent="0.25">
      <c r="A534" s="3"/>
      <c r="B534" s="3"/>
      <c r="C534" s="3"/>
      <c r="D534" s="1045"/>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x14ac:dyDescent="0.25">
      <c r="A535" s="3"/>
      <c r="B535" s="3"/>
      <c r="C535" s="3"/>
      <c r="D535" s="1045"/>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x14ac:dyDescent="0.25">
      <c r="A536" s="3"/>
      <c r="B536" s="3"/>
      <c r="C536" s="3"/>
      <c r="D536" s="1045"/>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x14ac:dyDescent="0.25">
      <c r="A537" s="3"/>
      <c r="B537" s="3"/>
      <c r="C537" s="3"/>
      <c r="D537" s="1045"/>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x14ac:dyDescent="0.25">
      <c r="A538" s="3"/>
      <c r="B538" s="3"/>
      <c r="C538" s="3"/>
      <c r="D538" s="1045"/>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x14ac:dyDescent="0.25">
      <c r="A539" s="3"/>
      <c r="B539" s="3"/>
      <c r="C539" s="3"/>
      <c r="D539" s="1045"/>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x14ac:dyDescent="0.25">
      <c r="A540" s="3"/>
      <c r="B540" s="3"/>
      <c r="C540" s="3"/>
      <c r="D540" s="1045"/>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x14ac:dyDescent="0.25">
      <c r="A541" s="3"/>
      <c r="B541" s="3"/>
      <c r="C541" s="3"/>
      <c r="D541" s="1045"/>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x14ac:dyDescent="0.25">
      <c r="A542" s="3"/>
      <c r="B542" s="3"/>
      <c r="C542" s="3"/>
      <c r="D542" s="1045"/>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x14ac:dyDescent="0.25">
      <c r="A543" s="3"/>
      <c r="B543" s="3"/>
      <c r="C543" s="3"/>
      <c r="D543" s="1045"/>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x14ac:dyDescent="0.25">
      <c r="A544" s="3"/>
      <c r="B544" s="3"/>
      <c r="C544" s="3"/>
      <c r="D544" s="1045"/>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x14ac:dyDescent="0.25">
      <c r="A545" s="3"/>
      <c r="B545" s="3"/>
      <c r="C545" s="3"/>
      <c r="D545" s="1045"/>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x14ac:dyDescent="0.25">
      <c r="A546" s="3"/>
      <c r="B546" s="3"/>
      <c r="C546" s="3"/>
      <c r="D546" s="1045"/>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x14ac:dyDescent="0.25">
      <c r="A547" s="3"/>
      <c r="B547" s="3"/>
      <c r="C547" s="3"/>
      <c r="D547" s="1045"/>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x14ac:dyDescent="0.25">
      <c r="A548" s="3"/>
      <c r="B548" s="3"/>
      <c r="C548" s="3"/>
      <c r="D548" s="1045"/>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x14ac:dyDescent="0.25">
      <c r="A549" s="3"/>
      <c r="B549" s="3"/>
      <c r="C549" s="3"/>
      <c r="D549" s="1045"/>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x14ac:dyDescent="0.25">
      <c r="A550" s="3"/>
      <c r="B550" s="3"/>
      <c r="C550" s="3"/>
      <c r="D550" s="1045"/>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x14ac:dyDescent="0.25">
      <c r="A551" s="3"/>
      <c r="B551" s="3"/>
      <c r="C551" s="3"/>
      <c r="D551" s="1045"/>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x14ac:dyDescent="0.25">
      <c r="A552" s="3"/>
      <c r="B552" s="3"/>
      <c r="C552" s="3"/>
      <c r="D552" s="1045"/>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x14ac:dyDescent="0.25">
      <c r="A553" s="3"/>
      <c r="B553" s="3"/>
      <c r="C553" s="3"/>
      <c r="D553" s="1045"/>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x14ac:dyDescent="0.25">
      <c r="A554" s="3"/>
      <c r="B554" s="3"/>
      <c r="C554" s="3"/>
      <c r="D554" s="1045"/>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x14ac:dyDescent="0.25">
      <c r="A555" s="3"/>
      <c r="B555" s="3"/>
      <c r="C555" s="3"/>
      <c r="D555" s="1045"/>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x14ac:dyDescent="0.25">
      <c r="A556" s="3"/>
      <c r="B556" s="3"/>
      <c r="C556" s="3"/>
      <c r="D556" s="1045"/>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x14ac:dyDescent="0.25">
      <c r="A557" s="3"/>
      <c r="B557" s="3"/>
      <c r="C557" s="3"/>
      <c r="D557" s="1045"/>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x14ac:dyDescent="0.25">
      <c r="A558" s="3"/>
      <c r="B558" s="3"/>
      <c r="C558" s="3"/>
      <c r="D558" s="1045"/>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x14ac:dyDescent="0.25">
      <c r="A559" s="3"/>
      <c r="B559" s="3"/>
      <c r="C559" s="3"/>
      <c r="D559" s="1045"/>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x14ac:dyDescent="0.25">
      <c r="A560" s="3"/>
      <c r="B560" s="3"/>
      <c r="C560" s="3"/>
      <c r="D560" s="1045"/>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x14ac:dyDescent="0.25">
      <c r="A561" s="3"/>
      <c r="B561" s="3"/>
      <c r="C561" s="3"/>
      <c r="D561" s="1045"/>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x14ac:dyDescent="0.25">
      <c r="A562" s="3"/>
      <c r="B562" s="3"/>
      <c r="C562" s="3"/>
      <c r="D562" s="1045"/>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x14ac:dyDescent="0.25">
      <c r="A563" s="3"/>
      <c r="B563" s="3"/>
      <c r="C563" s="3"/>
      <c r="D563" s="1045"/>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x14ac:dyDescent="0.25">
      <c r="A564" s="3"/>
      <c r="B564" s="3"/>
      <c r="C564" s="3"/>
      <c r="D564" s="1045"/>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x14ac:dyDescent="0.25">
      <c r="A565" s="3"/>
      <c r="B565" s="3"/>
      <c r="C565" s="3"/>
      <c r="D565" s="1045"/>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x14ac:dyDescent="0.25">
      <c r="A566" s="3"/>
      <c r="B566" s="3"/>
      <c r="C566" s="3"/>
      <c r="D566" s="1045"/>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x14ac:dyDescent="0.25">
      <c r="A567" s="3"/>
      <c r="B567" s="3"/>
      <c r="C567" s="3"/>
      <c r="D567" s="1045"/>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x14ac:dyDescent="0.25">
      <c r="A568" s="3"/>
      <c r="B568" s="3"/>
      <c r="C568" s="3"/>
      <c r="D568" s="1045"/>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x14ac:dyDescent="0.25">
      <c r="A569" s="3"/>
      <c r="B569" s="3"/>
      <c r="C569" s="3"/>
      <c r="D569" s="1045"/>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x14ac:dyDescent="0.25">
      <c r="A570" s="3"/>
      <c r="B570" s="3"/>
      <c r="C570" s="3"/>
      <c r="D570" s="1045"/>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x14ac:dyDescent="0.25">
      <c r="A571" s="3"/>
      <c r="B571" s="3"/>
      <c r="C571" s="3"/>
      <c r="D571" s="1045"/>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x14ac:dyDescent="0.25">
      <c r="A572" s="3"/>
      <c r="B572" s="3"/>
      <c r="C572" s="3"/>
      <c r="D572" s="1045"/>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x14ac:dyDescent="0.25">
      <c r="A573" s="3"/>
      <c r="B573" s="3"/>
      <c r="C573" s="3"/>
      <c r="D573" s="1045"/>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x14ac:dyDescent="0.25">
      <c r="A574" s="3"/>
      <c r="B574" s="3"/>
      <c r="C574" s="3"/>
      <c r="D574" s="1045"/>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x14ac:dyDescent="0.25">
      <c r="A575" s="3"/>
      <c r="B575" s="3"/>
      <c r="C575" s="3"/>
      <c r="D575" s="1045"/>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x14ac:dyDescent="0.25">
      <c r="A576" s="3"/>
      <c r="B576" s="3"/>
      <c r="C576" s="3"/>
      <c r="D576" s="1045"/>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x14ac:dyDescent="0.25">
      <c r="A577" s="3"/>
      <c r="B577" s="3"/>
      <c r="C577" s="3"/>
      <c r="D577" s="1045"/>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x14ac:dyDescent="0.25">
      <c r="A578" s="3"/>
      <c r="B578" s="3"/>
      <c r="C578" s="3"/>
      <c r="D578" s="1045"/>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x14ac:dyDescent="0.25">
      <c r="A579" s="3"/>
      <c r="B579" s="3"/>
      <c r="C579" s="3"/>
      <c r="D579" s="1045"/>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x14ac:dyDescent="0.25">
      <c r="A580" s="3"/>
      <c r="B580" s="3"/>
      <c r="C580" s="3"/>
      <c r="D580" s="1045"/>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x14ac:dyDescent="0.25">
      <c r="A581" s="3"/>
      <c r="B581" s="3"/>
      <c r="C581" s="3"/>
      <c r="D581" s="1045"/>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x14ac:dyDescent="0.25">
      <c r="A582" s="3"/>
      <c r="B582" s="3"/>
      <c r="C582" s="3"/>
      <c r="D582" s="1045"/>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x14ac:dyDescent="0.25">
      <c r="A583" s="3"/>
      <c r="B583" s="3"/>
      <c r="C583" s="3"/>
      <c r="D583" s="1045"/>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x14ac:dyDescent="0.25">
      <c r="A584" s="3"/>
      <c r="B584" s="3"/>
      <c r="C584" s="3"/>
      <c r="D584" s="1045"/>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x14ac:dyDescent="0.25">
      <c r="A585" s="3"/>
      <c r="B585" s="3"/>
      <c r="C585" s="3"/>
      <c r="D585" s="1045"/>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x14ac:dyDescent="0.25">
      <c r="A586" s="3"/>
      <c r="B586" s="3"/>
      <c r="C586" s="3"/>
      <c r="D586" s="1045"/>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x14ac:dyDescent="0.25">
      <c r="A587" s="3"/>
      <c r="B587" s="3"/>
      <c r="C587" s="3"/>
      <c r="D587" s="1045"/>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x14ac:dyDescent="0.25">
      <c r="A588" s="3"/>
      <c r="B588" s="3"/>
      <c r="C588" s="3"/>
      <c r="D588" s="1045"/>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x14ac:dyDescent="0.25">
      <c r="A589" s="3"/>
      <c r="B589" s="3"/>
      <c r="C589" s="3"/>
      <c r="D589" s="1045"/>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x14ac:dyDescent="0.25">
      <c r="A590" s="3"/>
      <c r="B590" s="3"/>
      <c r="C590" s="3"/>
      <c r="D590" s="1045"/>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x14ac:dyDescent="0.25">
      <c r="A591" s="3"/>
      <c r="B591" s="3"/>
      <c r="C591" s="3"/>
      <c r="D591" s="1045"/>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x14ac:dyDescent="0.25">
      <c r="A592" s="3"/>
      <c r="B592" s="3"/>
      <c r="C592" s="3"/>
      <c r="D592" s="1045"/>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x14ac:dyDescent="0.25">
      <c r="A593" s="3"/>
      <c r="B593" s="3"/>
      <c r="C593" s="3"/>
      <c r="D593" s="1045"/>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x14ac:dyDescent="0.25">
      <c r="A594" s="3"/>
      <c r="B594" s="3"/>
      <c r="C594" s="3"/>
      <c r="D594" s="1045"/>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x14ac:dyDescent="0.25">
      <c r="A595" s="3"/>
      <c r="B595" s="3"/>
      <c r="C595" s="3"/>
      <c r="D595" s="1045"/>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x14ac:dyDescent="0.25">
      <c r="A596" s="3"/>
      <c r="B596" s="3"/>
      <c r="C596" s="3"/>
      <c r="D596" s="1045"/>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x14ac:dyDescent="0.25">
      <c r="A597" s="3"/>
      <c r="B597" s="3"/>
      <c r="C597" s="3"/>
      <c r="D597" s="1045"/>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x14ac:dyDescent="0.25">
      <c r="A598" s="3"/>
      <c r="B598" s="3"/>
      <c r="C598" s="3"/>
      <c r="D598" s="1045"/>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x14ac:dyDescent="0.25">
      <c r="A599" s="3"/>
      <c r="B599" s="3"/>
      <c r="C599" s="3"/>
      <c r="D599" s="1045"/>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x14ac:dyDescent="0.25">
      <c r="A600" s="3"/>
      <c r="B600" s="3"/>
      <c r="C600" s="3"/>
      <c r="D600" s="1045"/>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x14ac:dyDescent="0.25">
      <c r="A601" s="3"/>
      <c r="B601" s="3"/>
      <c r="C601" s="3"/>
      <c r="D601" s="1045"/>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x14ac:dyDescent="0.25">
      <c r="A602" s="3"/>
      <c r="B602" s="3"/>
      <c r="C602" s="3"/>
      <c r="D602" s="1045"/>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x14ac:dyDescent="0.25">
      <c r="A603" s="3"/>
      <c r="B603" s="3"/>
      <c r="C603" s="3"/>
      <c r="D603" s="1045"/>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x14ac:dyDescent="0.25">
      <c r="A604" s="3"/>
      <c r="B604" s="3"/>
      <c r="C604" s="3"/>
      <c r="D604" s="1045"/>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x14ac:dyDescent="0.25">
      <c r="A605" s="3"/>
      <c r="B605" s="3"/>
      <c r="C605" s="3"/>
      <c r="D605" s="1045"/>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x14ac:dyDescent="0.25">
      <c r="A606" s="3"/>
      <c r="B606" s="3"/>
      <c r="C606" s="3"/>
      <c r="D606" s="1045"/>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x14ac:dyDescent="0.25">
      <c r="A607" s="3"/>
      <c r="B607" s="3"/>
      <c r="C607" s="3"/>
      <c r="D607" s="1045"/>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x14ac:dyDescent="0.25">
      <c r="A608" s="3"/>
      <c r="B608" s="3"/>
      <c r="C608" s="3"/>
      <c r="D608" s="1045"/>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x14ac:dyDescent="0.25">
      <c r="A609" s="3"/>
      <c r="B609" s="3"/>
      <c r="C609" s="3"/>
      <c r="D609" s="1045"/>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x14ac:dyDescent="0.25">
      <c r="A610" s="3"/>
      <c r="B610" s="3"/>
      <c r="C610" s="3"/>
      <c r="D610" s="1045"/>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x14ac:dyDescent="0.25">
      <c r="A611" s="3"/>
      <c r="B611" s="3"/>
      <c r="C611" s="3"/>
      <c r="D611" s="1045"/>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x14ac:dyDescent="0.25">
      <c r="A612" s="3"/>
      <c r="B612" s="3"/>
      <c r="C612" s="3"/>
      <c r="D612" s="1045"/>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x14ac:dyDescent="0.25">
      <c r="A613" s="3"/>
      <c r="B613" s="3"/>
      <c r="C613" s="3"/>
      <c r="D613" s="1045"/>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x14ac:dyDescent="0.25">
      <c r="A614" s="3"/>
      <c r="B614" s="3"/>
      <c r="C614" s="3"/>
      <c r="D614" s="1045"/>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x14ac:dyDescent="0.25">
      <c r="A615" s="3"/>
      <c r="B615" s="3"/>
      <c r="C615" s="3"/>
      <c r="D615" s="1045"/>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x14ac:dyDescent="0.25">
      <c r="A616" s="3"/>
      <c r="B616" s="3"/>
      <c r="C616" s="3"/>
      <c r="D616" s="1045"/>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x14ac:dyDescent="0.25">
      <c r="A617" s="3"/>
      <c r="B617" s="3"/>
      <c r="C617" s="3"/>
      <c r="D617" s="1045"/>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x14ac:dyDescent="0.25">
      <c r="A618" s="3"/>
      <c r="B618" s="3"/>
      <c r="C618" s="3"/>
      <c r="D618" s="1045"/>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x14ac:dyDescent="0.25">
      <c r="A619" s="3"/>
      <c r="B619" s="3"/>
      <c r="C619" s="3"/>
      <c r="D619" s="1045"/>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x14ac:dyDescent="0.25">
      <c r="A620" s="3"/>
      <c r="B620" s="3"/>
      <c r="C620" s="3"/>
      <c r="D620" s="1045"/>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x14ac:dyDescent="0.25">
      <c r="A621" s="3"/>
      <c r="B621" s="3"/>
      <c r="C621" s="3"/>
      <c r="D621" s="1045"/>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x14ac:dyDescent="0.25">
      <c r="A622" s="3"/>
      <c r="B622" s="3"/>
      <c r="C622" s="3"/>
      <c r="D622" s="1045"/>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x14ac:dyDescent="0.25">
      <c r="A623" s="3"/>
      <c r="B623" s="3"/>
      <c r="C623" s="3"/>
      <c r="D623" s="1045"/>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x14ac:dyDescent="0.25">
      <c r="A624" s="3"/>
      <c r="B624" s="3"/>
      <c r="C624" s="3"/>
      <c r="D624" s="1045"/>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x14ac:dyDescent="0.25">
      <c r="A625" s="3"/>
      <c r="B625" s="3"/>
      <c r="C625" s="3"/>
      <c r="D625" s="1045"/>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x14ac:dyDescent="0.25">
      <c r="A626" s="3"/>
      <c r="B626" s="3"/>
      <c r="C626" s="3"/>
      <c r="D626" s="1045"/>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x14ac:dyDescent="0.25">
      <c r="A627" s="3"/>
      <c r="B627" s="3"/>
      <c r="C627" s="3"/>
      <c r="D627" s="1045"/>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x14ac:dyDescent="0.25">
      <c r="A628" s="3"/>
      <c r="B628" s="3"/>
      <c r="C628" s="3"/>
      <c r="D628" s="1045"/>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x14ac:dyDescent="0.25">
      <c r="A629" s="3"/>
      <c r="B629" s="3"/>
      <c r="C629" s="3"/>
      <c r="D629" s="1045"/>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x14ac:dyDescent="0.25">
      <c r="A630" s="3"/>
      <c r="B630" s="3"/>
      <c r="C630" s="3"/>
      <c r="D630" s="1045"/>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x14ac:dyDescent="0.25">
      <c r="A631" s="3"/>
      <c r="B631" s="3"/>
      <c r="C631" s="3"/>
      <c r="D631" s="1045"/>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x14ac:dyDescent="0.25">
      <c r="A632" s="3"/>
      <c r="B632" s="3"/>
      <c r="C632" s="3"/>
      <c r="D632" s="1045"/>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x14ac:dyDescent="0.25">
      <c r="A633" s="3"/>
      <c r="B633" s="3"/>
      <c r="C633" s="3"/>
      <c r="D633" s="1045"/>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x14ac:dyDescent="0.25">
      <c r="A634" s="3"/>
      <c r="B634" s="3"/>
      <c r="C634" s="3"/>
      <c r="D634" s="1045"/>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x14ac:dyDescent="0.25">
      <c r="A635" s="3"/>
      <c r="B635" s="3"/>
      <c r="C635" s="3"/>
      <c r="D635" s="1045"/>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x14ac:dyDescent="0.25">
      <c r="A636" s="3"/>
      <c r="B636" s="3"/>
      <c r="C636" s="3"/>
      <c r="D636" s="1045"/>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x14ac:dyDescent="0.25">
      <c r="A637" s="3"/>
      <c r="B637" s="3"/>
      <c r="C637" s="3"/>
      <c r="D637" s="1045"/>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x14ac:dyDescent="0.25">
      <c r="A638" s="3"/>
      <c r="B638" s="3"/>
      <c r="C638" s="3"/>
      <c r="D638" s="1045"/>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x14ac:dyDescent="0.25">
      <c r="A639" s="3"/>
      <c r="B639" s="3"/>
      <c r="C639" s="3"/>
      <c r="D639" s="1045"/>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x14ac:dyDescent="0.25">
      <c r="A640" s="3"/>
      <c r="B640" s="3"/>
      <c r="C640" s="3"/>
      <c r="D640" s="1045"/>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x14ac:dyDescent="0.25">
      <c r="A641" s="3"/>
      <c r="B641" s="3"/>
      <c r="C641" s="3"/>
      <c r="D641" s="1045"/>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x14ac:dyDescent="0.25">
      <c r="A642" s="3"/>
      <c r="B642" s="3"/>
      <c r="C642" s="3"/>
      <c r="D642" s="1045"/>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x14ac:dyDescent="0.25">
      <c r="A643" s="3"/>
      <c r="B643" s="3"/>
      <c r="C643" s="3"/>
      <c r="D643" s="1045"/>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x14ac:dyDescent="0.25">
      <c r="A644" s="3"/>
      <c r="B644" s="3"/>
      <c r="C644" s="3"/>
      <c r="D644" s="1045"/>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x14ac:dyDescent="0.25">
      <c r="A645" s="3"/>
      <c r="B645" s="3"/>
      <c r="C645" s="3"/>
      <c r="D645" s="1045"/>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x14ac:dyDescent="0.25">
      <c r="A646" s="3"/>
      <c r="B646" s="3"/>
      <c r="C646" s="3"/>
      <c r="D646" s="1045"/>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x14ac:dyDescent="0.25">
      <c r="A647" s="3"/>
      <c r="B647" s="3"/>
      <c r="C647" s="3"/>
      <c r="D647" s="1045"/>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x14ac:dyDescent="0.25">
      <c r="A648" s="3"/>
      <c r="B648" s="3"/>
      <c r="C648" s="3"/>
      <c r="D648" s="1045"/>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x14ac:dyDescent="0.25">
      <c r="A649" s="3"/>
      <c r="B649" s="3"/>
      <c r="C649" s="3"/>
      <c r="D649" s="1045"/>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x14ac:dyDescent="0.25">
      <c r="A650" s="3"/>
      <c r="B650" s="3"/>
      <c r="C650" s="3"/>
      <c r="D650" s="1045"/>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x14ac:dyDescent="0.25">
      <c r="A651" s="3"/>
      <c r="B651" s="3"/>
      <c r="C651" s="3"/>
      <c r="D651" s="1045"/>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x14ac:dyDescent="0.25">
      <c r="A652" s="3"/>
      <c r="B652" s="3"/>
      <c r="C652" s="3"/>
      <c r="D652" s="1045"/>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x14ac:dyDescent="0.25">
      <c r="A653" s="3"/>
      <c r="B653" s="3"/>
      <c r="C653" s="3"/>
      <c r="D653" s="1045"/>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x14ac:dyDescent="0.25">
      <c r="A654" s="3"/>
      <c r="B654" s="3"/>
      <c r="C654" s="3"/>
      <c r="D654" s="1045"/>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x14ac:dyDescent="0.25">
      <c r="A655" s="3"/>
      <c r="B655" s="3"/>
      <c r="C655" s="3"/>
      <c r="D655" s="1045"/>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x14ac:dyDescent="0.25">
      <c r="A656" s="3"/>
      <c r="B656" s="3"/>
      <c r="C656" s="3"/>
      <c r="D656" s="1045"/>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x14ac:dyDescent="0.25">
      <c r="A657" s="3"/>
      <c r="B657" s="3"/>
      <c r="C657" s="3"/>
      <c r="D657" s="1045"/>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x14ac:dyDescent="0.25">
      <c r="A658" s="3"/>
      <c r="B658" s="3"/>
      <c r="C658" s="3"/>
      <c r="D658" s="1045"/>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x14ac:dyDescent="0.25">
      <c r="A659" s="3"/>
      <c r="B659" s="3"/>
      <c r="C659" s="3"/>
      <c r="D659" s="1045"/>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x14ac:dyDescent="0.25">
      <c r="A660" s="3"/>
      <c r="B660" s="3"/>
      <c r="C660" s="3"/>
      <c r="D660" s="1045"/>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x14ac:dyDescent="0.25">
      <c r="A661" s="3"/>
      <c r="B661" s="3"/>
      <c r="C661" s="3"/>
      <c r="D661" s="1045"/>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x14ac:dyDescent="0.25">
      <c r="A662" s="3"/>
      <c r="B662" s="3"/>
      <c r="C662" s="3"/>
      <c r="D662" s="1045"/>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x14ac:dyDescent="0.25">
      <c r="A663" s="3"/>
      <c r="B663" s="3"/>
      <c r="C663" s="3"/>
      <c r="D663" s="1045"/>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x14ac:dyDescent="0.25">
      <c r="A664" s="3"/>
      <c r="B664" s="3"/>
      <c r="C664" s="3"/>
      <c r="D664" s="1045"/>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x14ac:dyDescent="0.25">
      <c r="A665" s="3"/>
      <c r="B665" s="3"/>
      <c r="C665" s="3"/>
      <c r="D665" s="1045"/>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x14ac:dyDescent="0.25">
      <c r="A666" s="3"/>
      <c r="B666" s="3"/>
      <c r="C666" s="3"/>
      <c r="D666" s="1045"/>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x14ac:dyDescent="0.25">
      <c r="A667" s="3"/>
      <c r="B667" s="3"/>
      <c r="C667" s="3"/>
      <c r="D667" s="1045"/>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x14ac:dyDescent="0.25">
      <c r="A668" s="3"/>
      <c r="B668" s="3"/>
      <c r="C668" s="3"/>
      <c r="D668" s="1045"/>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x14ac:dyDescent="0.25">
      <c r="A669" s="3"/>
      <c r="B669" s="3"/>
      <c r="C669" s="3"/>
      <c r="D669" s="1045"/>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x14ac:dyDescent="0.25">
      <c r="A670" s="3"/>
      <c r="B670" s="3"/>
      <c r="C670" s="3"/>
      <c r="D670" s="1045"/>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x14ac:dyDescent="0.25">
      <c r="A671" s="3"/>
      <c r="B671" s="3"/>
      <c r="C671" s="3"/>
      <c r="D671" s="1045"/>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x14ac:dyDescent="0.25">
      <c r="A672" s="3"/>
      <c r="B672" s="3"/>
      <c r="C672" s="3"/>
      <c r="D672" s="1045"/>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x14ac:dyDescent="0.25">
      <c r="A673" s="3"/>
      <c r="B673" s="3"/>
      <c r="C673" s="3"/>
      <c r="D673" s="1045"/>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x14ac:dyDescent="0.25">
      <c r="A674" s="3"/>
      <c r="B674" s="3"/>
      <c r="C674" s="3"/>
      <c r="D674" s="1045"/>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x14ac:dyDescent="0.25">
      <c r="A675" s="3"/>
      <c r="B675" s="3"/>
      <c r="C675" s="3"/>
      <c r="D675" s="1045"/>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x14ac:dyDescent="0.25">
      <c r="A676" s="3"/>
      <c r="B676" s="3"/>
      <c r="C676" s="3"/>
      <c r="D676" s="1045"/>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x14ac:dyDescent="0.25">
      <c r="A677" s="3"/>
      <c r="B677" s="3"/>
      <c r="C677" s="3"/>
      <c r="D677" s="1045"/>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x14ac:dyDescent="0.25">
      <c r="A678" s="3"/>
      <c r="B678" s="3"/>
      <c r="C678" s="3"/>
      <c r="D678" s="1045"/>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x14ac:dyDescent="0.25">
      <c r="A679" s="3"/>
      <c r="B679" s="3"/>
      <c r="C679" s="3"/>
      <c r="D679" s="1045"/>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x14ac:dyDescent="0.25">
      <c r="A680" s="3"/>
      <c r="B680" s="3"/>
      <c r="C680" s="3"/>
      <c r="D680" s="1045"/>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x14ac:dyDescent="0.25">
      <c r="A681" s="3"/>
      <c r="B681" s="3"/>
      <c r="C681" s="3"/>
      <c r="D681" s="1045"/>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x14ac:dyDescent="0.25">
      <c r="A682" s="3"/>
      <c r="B682" s="3"/>
      <c r="C682" s="3"/>
      <c r="D682" s="1045"/>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x14ac:dyDescent="0.25">
      <c r="A683" s="3"/>
      <c r="B683" s="3"/>
      <c r="C683" s="3"/>
      <c r="D683" s="1045"/>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x14ac:dyDescent="0.25">
      <c r="A684" s="3"/>
      <c r="B684" s="3"/>
      <c r="C684" s="3"/>
      <c r="D684" s="1045"/>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x14ac:dyDescent="0.25">
      <c r="A685" s="3"/>
      <c r="B685" s="3"/>
      <c r="C685" s="3"/>
      <c r="D685" s="1045"/>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x14ac:dyDescent="0.25">
      <c r="A686" s="3"/>
      <c r="B686" s="3"/>
      <c r="C686" s="3"/>
      <c r="D686" s="1045"/>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x14ac:dyDescent="0.25">
      <c r="A687" s="3"/>
      <c r="B687" s="3"/>
      <c r="C687" s="3"/>
      <c r="D687" s="1045"/>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x14ac:dyDescent="0.25">
      <c r="A688" s="3"/>
      <c r="B688" s="3"/>
      <c r="C688" s="3"/>
      <c r="D688" s="1045"/>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x14ac:dyDescent="0.25">
      <c r="A689" s="3"/>
      <c r="B689" s="3"/>
      <c r="C689" s="3"/>
      <c r="D689" s="1045"/>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x14ac:dyDescent="0.25">
      <c r="A690" s="3"/>
      <c r="B690" s="3"/>
      <c r="C690" s="3"/>
      <c r="D690" s="1045"/>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x14ac:dyDescent="0.25">
      <c r="A691" s="3"/>
      <c r="B691" s="3"/>
      <c r="C691" s="3"/>
      <c r="D691" s="1045"/>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x14ac:dyDescent="0.25">
      <c r="A692" s="3"/>
      <c r="B692" s="3"/>
      <c r="C692" s="3"/>
      <c r="D692" s="1045"/>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x14ac:dyDescent="0.25">
      <c r="A693" s="3"/>
      <c r="B693" s="3"/>
      <c r="C693" s="3"/>
      <c r="D693" s="1045"/>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x14ac:dyDescent="0.25">
      <c r="A694" s="3"/>
      <c r="B694" s="3"/>
      <c r="C694" s="3"/>
      <c r="D694" s="1045"/>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x14ac:dyDescent="0.25">
      <c r="A695" s="3"/>
      <c r="B695" s="3"/>
      <c r="C695" s="3"/>
      <c r="D695" s="1045"/>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x14ac:dyDescent="0.25">
      <c r="A696" s="3"/>
      <c r="B696" s="3"/>
      <c r="C696" s="3"/>
      <c r="D696" s="1045"/>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x14ac:dyDescent="0.25">
      <c r="A697" s="3"/>
      <c r="B697" s="3"/>
      <c r="C697" s="3"/>
      <c r="D697" s="1045"/>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x14ac:dyDescent="0.25">
      <c r="A698" s="3"/>
      <c r="B698" s="3"/>
      <c r="C698" s="3"/>
      <c r="D698" s="1045"/>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x14ac:dyDescent="0.25">
      <c r="A699" s="3"/>
      <c r="B699" s="3"/>
      <c r="C699" s="3"/>
      <c r="D699" s="1045"/>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x14ac:dyDescent="0.25">
      <c r="A700" s="3"/>
      <c r="B700" s="3"/>
      <c r="C700" s="3"/>
      <c r="D700" s="1045"/>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x14ac:dyDescent="0.25">
      <c r="A701" s="3"/>
      <c r="B701" s="3"/>
      <c r="C701" s="3"/>
      <c r="D701" s="1045"/>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x14ac:dyDescent="0.25">
      <c r="A702" s="3"/>
      <c r="B702" s="3"/>
      <c r="C702" s="3"/>
      <c r="D702" s="1045"/>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x14ac:dyDescent="0.25">
      <c r="A703" s="3"/>
      <c r="B703" s="3"/>
      <c r="C703" s="3"/>
      <c r="D703" s="1045"/>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x14ac:dyDescent="0.25">
      <c r="A704" s="3"/>
      <c r="B704" s="3"/>
      <c r="C704" s="3"/>
      <c r="D704" s="1045"/>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x14ac:dyDescent="0.25">
      <c r="A705" s="3"/>
      <c r="B705" s="3"/>
      <c r="C705" s="3"/>
      <c r="D705" s="1045"/>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x14ac:dyDescent="0.25">
      <c r="A706" s="3"/>
      <c r="B706" s="3"/>
      <c r="C706" s="3"/>
      <c r="D706" s="1045"/>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x14ac:dyDescent="0.25">
      <c r="A707" s="3"/>
      <c r="B707" s="3"/>
      <c r="C707" s="3"/>
      <c r="D707" s="1045"/>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x14ac:dyDescent="0.25">
      <c r="A708" s="3"/>
      <c r="B708" s="3"/>
      <c r="C708" s="3"/>
      <c r="D708" s="1045"/>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x14ac:dyDescent="0.25">
      <c r="A709" s="3"/>
      <c r="B709" s="3"/>
      <c r="C709" s="3"/>
      <c r="D709" s="1045"/>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x14ac:dyDescent="0.25">
      <c r="A710" s="3"/>
      <c r="B710" s="3"/>
      <c r="C710" s="3"/>
      <c r="D710" s="1045"/>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x14ac:dyDescent="0.25">
      <c r="A711" s="3"/>
      <c r="B711" s="3"/>
      <c r="C711" s="3"/>
      <c r="D711" s="1045"/>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x14ac:dyDescent="0.25">
      <c r="A712" s="3"/>
      <c r="B712" s="3"/>
      <c r="C712" s="3"/>
      <c r="D712" s="1045"/>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x14ac:dyDescent="0.25">
      <c r="A713" s="3"/>
      <c r="B713" s="3"/>
      <c r="C713" s="3"/>
      <c r="D713" s="1045"/>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x14ac:dyDescent="0.25">
      <c r="A714" s="3"/>
      <c r="B714" s="3"/>
      <c r="C714" s="3"/>
      <c r="D714" s="1045"/>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x14ac:dyDescent="0.25">
      <c r="A715" s="3"/>
      <c r="B715" s="3"/>
      <c r="C715" s="3"/>
      <c r="D715" s="1045"/>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x14ac:dyDescent="0.25">
      <c r="A716" s="3"/>
      <c r="B716" s="3"/>
      <c r="C716" s="3"/>
      <c r="D716" s="1045"/>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x14ac:dyDescent="0.25">
      <c r="A717" s="3"/>
      <c r="B717" s="3"/>
      <c r="C717" s="3"/>
      <c r="D717" s="1045"/>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x14ac:dyDescent="0.25">
      <c r="A718" s="3"/>
      <c r="B718" s="3"/>
      <c r="C718" s="3"/>
      <c r="D718" s="1045"/>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x14ac:dyDescent="0.25">
      <c r="A719" s="3"/>
      <c r="B719" s="3"/>
      <c r="C719" s="3"/>
      <c r="D719" s="1045"/>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x14ac:dyDescent="0.25">
      <c r="A720" s="3"/>
      <c r="B720" s="3"/>
      <c r="C720" s="3"/>
      <c r="D720" s="1045"/>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x14ac:dyDescent="0.25">
      <c r="A721" s="3"/>
      <c r="B721" s="3"/>
      <c r="C721" s="3"/>
      <c r="D721" s="1045"/>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x14ac:dyDescent="0.25">
      <c r="A722" s="3"/>
      <c r="B722" s="3"/>
      <c r="C722" s="3"/>
      <c r="D722" s="1045"/>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x14ac:dyDescent="0.25">
      <c r="A723" s="3"/>
      <c r="B723" s="3"/>
      <c r="C723" s="3"/>
      <c r="D723" s="1045"/>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x14ac:dyDescent="0.25">
      <c r="A724" s="3"/>
      <c r="B724" s="3"/>
      <c r="C724" s="3"/>
      <c r="D724" s="1045"/>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x14ac:dyDescent="0.25">
      <c r="A725" s="3"/>
      <c r="B725" s="3"/>
      <c r="C725" s="3"/>
      <c r="D725" s="1045"/>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x14ac:dyDescent="0.25">
      <c r="A726" s="3"/>
      <c r="B726" s="3"/>
      <c r="C726" s="3"/>
      <c r="D726" s="1045"/>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x14ac:dyDescent="0.25">
      <c r="A727" s="3"/>
      <c r="B727" s="3"/>
      <c r="C727" s="3"/>
      <c r="D727" s="1045"/>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x14ac:dyDescent="0.25">
      <c r="A728" s="3"/>
      <c r="B728" s="3"/>
      <c r="C728" s="3"/>
      <c r="D728" s="1045"/>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x14ac:dyDescent="0.25">
      <c r="A729" s="3"/>
      <c r="B729" s="3"/>
      <c r="C729" s="3"/>
      <c r="D729" s="1045"/>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x14ac:dyDescent="0.25">
      <c r="A730" s="3"/>
      <c r="B730" s="3"/>
      <c r="C730" s="3"/>
      <c r="D730" s="1045"/>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x14ac:dyDescent="0.25">
      <c r="A731" s="3"/>
      <c r="B731" s="3"/>
      <c r="C731" s="3"/>
      <c r="D731" s="1045"/>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x14ac:dyDescent="0.25">
      <c r="A732" s="3"/>
      <c r="B732" s="3"/>
      <c r="C732" s="3"/>
      <c r="D732" s="1045"/>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x14ac:dyDescent="0.25">
      <c r="A733" s="3"/>
      <c r="B733" s="3"/>
      <c r="C733" s="3"/>
      <c r="D733" s="1045"/>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x14ac:dyDescent="0.25">
      <c r="A734" s="3"/>
      <c r="B734" s="3"/>
      <c r="C734" s="3"/>
      <c r="D734" s="1045"/>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x14ac:dyDescent="0.25">
      <c r="A735" s="3"/>
      <c r="B735" s="3"/>
      <c r="C735" s="3"/>
      <c r="D735" s="1045"/>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x14ac:dyDescent="0.25">
      <c r="A736" s="3"/>
      <c r="B736" s="3"/>
      <c r="C736" s="3"/>
      <c r="D736" s="1045"/>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x14ac:dyDescent="0.25">
      <c r="A737" s="3"/>
      <c r="B737" s="3"/>
      <c r="C737" s="3"/>
      <c r="D737" s="1045"/>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x14ac:dyDescent="0.25">
      <c r="A738" s="3"/>
      <c r="B738" s="3"/>
      <c r="C738" s="3"/>
      <c r="D738" s="1045"/>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x14ac:dyDescent="0.25">
      <c r="A739" s="3"/>
      <c r="B739" s="3"/>
      <c r="C739" s="3"/>
      <c r="D739" s="1045"/>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x14ac:dyDescent="0.25">
      <c r="A740" s="3"/>
      <c r="B740" s="3"/>
      <c r="C740" s="3"/>
      <c r="D740" s="1045"/>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x14ac:dyDescent="0.25">
      <c r="A741" s="3"/>
      <c r="B741" s="3"/>
      <c r="C741" s="3"/>
      <c r="D741" s="1045"/>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x14ac:dyDescent="0.25">
      <c r="A742" s="3"/>
      <c r="B742" s="3"/>
      <c r="C742" s="3"/>
      <c r="D742" s="1045"/>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x14ac:dyDescent="0.25">
      <c r="A743" s="3"/>
      <c r="B743" s="3"/>
      <c r="C743" s="3"/>
      <c r="D743" s="1045"/>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x14ac:dyDescent="0.25">
      <c r="A744" s="3"/>
      <c r="B744" s="3"/>
      <c r="C744" s="3"/>
      <c r="D744" s="1045"/>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x14ac:dyDescent="0.25">
      <c r="A745" s="3"/>
      <c r="B745" s="3"/>
      <c r="C745" s="3"/>
      <c r="D745" s="1045"/>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x14ac:dyDescent="0.25">
      <c r="A746" s="3"/>
      <c r="B746" s="3"/>
      <c r="C746" s="3"/>
      <c r="D746" s="1045"/>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x14ac:dyDescent="0.25">
      <c r="A747" s="3"/>
      <c r="B747" s="3"/>
      <c r="C747" s="3"/>
      <c r="D747" s="1045"/>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x14ac:dyDescent="0.25">
      <c r="A748" s="3"/>
      <c r="B748" s="3"/>
      <c r="C748" s="3"/>
      <c r="D748" s="1045"/>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x14ac:dyDescent="0.25">
      <c r="A749" s="3"/>
      <c r="B749" s="3"/>
      <c r="C749" s="3"/>
      <c r="D749" s="1045"/>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x14ac:dyDescent="0.25">
      <c r="A750" s="3"/>
      <c r="B750" s="3"/>
      <c r="C750" s="3"/>
      <c r="D750" s="1045"/>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x14ac:dyDescent="0.25">
      <c r="A751" s="3"/>
      <c r="B751" s="3"/>
      <c r="C751" s="3"/>
      <c r="D751" s="1045"/>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x14ac:dyDescent="0.25">
      <c r="A752" s="3"/>
      <c r="B752" s="3"/>
      <c r="C752" s="3"/>
      <c r="D752" s="1045"/>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x14ac:dyDescent="0.25">
      <c r="A753" s="3"/>
      <c r="B753" s="3"/>
      <c r="C753" s="3"/>
      <c r="D753" s="1045"/>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x14ac:dyDescent="0.25">
      <c r="A754" s="3"/>
      <c r="B754" s="3"/>
      <c r="C754" s="3"/>
      <c r="D754" s="1045"/>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x14ac:dyDescent="0.25">
      <c r="A755" s="3"/>
      <c r="B755" s="3"/>
      <c r="C755" s="3"/>
      <c r="D755" s="1045"/>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x14ac:dyDescent="0.25">
      <c r="A756" s="3"/>
      <c r="B756" s="3"/>
      <c r="C756" s="3"/>
      <c r="D756" s="1045"/>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x14ac:dyDescent="0.25">
      <c r="A757" s="3"/>
      <c r="B757" s="3"/>
      <c r="C757" s="3"/>
      <c r="D757" s="1045"/>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x14ac:dyDescent="0.25">
      <c r="A758" s="3"/>
      <c r="B758" s="3"/>
      <c r="C758" s="3"/>
      <c r="D758" s="1045"/>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x14ac:dyDescent="0.25">
      <c r="A759" s="3"/>
      <c r="B759" s="3"/>
      <c r="C759" s="3"/>
      <c r="D759" s="1045"/>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x14ac:dyDescent="0.25">
      <c r="A760" s="3"/>
      <c r="B760" s="3"/>
      <c r="C760" s="3"/>
      <c r="D760" s="1045"/>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x14ac:dyDescent="0.25">
      <c r="A761" s="3"/>
      <c r="B761" s="3"/>
      <c r="C761" s="3"/>
      <c r="D761" s="1045"/>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x14ac:dyDescent="0.25">
      <c r="A762" s="3"/>
      <c r="B762" s="3"/>
      <c r="C762" s="3"/>
      <c r="D762" s="1045"/>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x14ac:dyDescent="0.25">
      <c r="A763" s="3"/>
      <c r="B763" s="3"/>
      <c r="C763" s="3"/>
      <c r="D763" s="1045"/>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x14ac:dyDescent="0.25">
      <c r="A764" s="3"/>
      <c r="B764" s="3"/>
      <c r="C764" s="3"/>
      <c r="D764" s="1045"/>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x14ac:dyDescent="0.25">
      <c r="A765" s="3"/>
      <c r="B765" s="3"/>
      <c r="C765" s="3"/>
      <c r="D765" s="1045"/>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x14ac:dyDescent="0.25">
      <c r="A766" s="3"/>
      <c r="B766" s="3"/>
      <c r="C766" s="3"/>
      <c r="D766" s="1045"/>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x14ac:dyDescent="0.25">
      <c r="A767" s="3"/>
      <c r="B767" s="3"/>
      <c r="C767" s="3"/>
      <c r="D767" s="1045"/>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x14ac:dyDescent="0.25">
      <c r="A768" s="3"/>
      <c r="B768" s="3"/>
      <c r="C768" s="3"/>
      <c r="D768" s="1045"/>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x14ac:dyDescent="0.25">
      <c r="A769" s="3"/>
      <c r="B769" s="3"/>
      <c r="C769" s="3"/>
      <c r="D769" s="1045"/>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x14ac:dyDescent="0.25">
      <c r="A770" s="3"/>
      <c r="B770" s="3"/>
      <c r="C770" s="3"/>
      <c r="D770" s="1045"/>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x14ac:dyDescent="0.25">
      <c r="A771" s="3"/>
      <c r="B771" s="3"/>
      <c r="C771" s="3"/>
      <c r="D771" s="1045"/>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x14ac:dyDescent="0.25">
      <c r="A772" s="3"/>
      <c r="B772" s="3"/>
      <c r="C772" s="3"/>
      <c r="D772" s="1045"/>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x14ac:dyDescent="0.25">
      <c r="A773" s="3"/>
      <c r="B773" s="3"/>
      <c r="C773" s="3"/>
      <c r="D773" s="1045"/>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x14ac:dyDescent="0.25">
      <c r="A774" s="3"/>
      <c r="B774" s="3"/>
      <c r="C774" s="3"/>
      <c r="D774" s="1045"/>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x14ac:dyDescent="0.25">
      <c r="A775" s="3"/>
      <c r="B775" s="3"/>
      <c r="C775" s="3"/>
      <c r="D775" s="1045"/>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x14ac:dyDescent="0.25">
      <c r="A776" s="3"/>
      <c r="B776" s="3"/>
      <c r="C776" s="3"/>
      <c r="D776" s="1045"/>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x14ac:dyDescent="0.25">
      <c r="A777" s="3"/>
      <c r="B777" s="3"/>
      <c r="C777" s="3"/>
      <c r="D777" s="1045"/>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x14ac:dyDescent="0.25">
      <c r="A778" s="3"/>
      <c r="B778" s="3"/>
      <c r="C778" s="3"/>
      <c r="D778" s="1045"/>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x14ac:dyDescent="0.25">
      <c r="A779" s="3"/>
      <c r="B779" s="3"/>
      <c r="C779" s="3"/>
      <c r="D779" s="1045"/>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x14ac:dyDescent="0.25">
      <c r="A780" s="3"/>
      <c r="B780" s="3"/>
      <c r="C780" s="3"/>
      <c r="D780" s="1045"/>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x14ac:dyDescent="0.25">
      <c r="A781" s="3"/>
      <c r="B781" s="3"/>
      <c r="C781" s="3"/>
      <c r="D781" s="1045"/>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x14ac:dyDescent="0.25">
      <c r="A782" s="3"/>
      <c r="B782" s="3"/>
      <c r="C782" s="3"/>
      <c r="D782" s="1045"/>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x14ac:dyDescent="0.25">
      <c r="A783" s="3"/>
      <c r="B783" s="3"/>
      <c r="C783" s="3"/>
      <c r="D783" s="1045"/>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x14ac:dyDescent="0.25">
      <c r="A784" s="3"/>
      <c r="B784" s="3"/>
      <c r="C784" s="3"/>
      <c r="D784" s="1045"/>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x14ac:dyDescent="0.25">
      <c r="A785" s="3"/>
      <c r="B785" s="3"/>
      <c r="C785" s="3"/>
      <c r="D785" s="1045"/>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x14ac:dyDescent="0.25">
      <c r="A786" s="3"/>
      <c r="B786" s="3"/>
      <c r="C786" s="3"/>
      <c r="D786" s="1045"/>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x14ac:dyDescent="0.25">
      <c r="A787" s="3"/>
      <c r="B787" s="3"/>
      <c r="C787" s="3"/>
      <c r="D787" s="1045"/>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x14ac:dyDescent="0.25">
      <c r="A788" s="3"/>
      <c r="B788" s="3"/>
      <c r="C788" s="3"/>
      <c r="D788" s="1045"/>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x14ac:dyDescent="0.25">
      <c r="A789" s="3"/>
      <c r="B789" s="3"/>
      <c r="C789" s="3"/>
      <c r="D789" s="1045"/>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x14ac:dyDescent="0.25">
      <c r="A790" s="3"/>
      <c r="B790" s="3"/>
      <c r="C790" s="3"/>
      <c r="D790" s="1045"/>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x14ac:dyDescent="0.25">
      <c r="A791" s="3"/>
      <c r="B791" s="3"/>
      <c r="C791" s="3"/>
      <c r="D791" s="1045"/>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x14ac:dyDescent="0.25">
      <c r="A792" s="3"/>
      <c r="B792" s="3"/>
      <c r="C792" s="3"/>
      <c r="D792" s="1045"/>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x14ac:dyDescent="0.25">
      <c r="A793" s="3"/>
      <c r="B793" s="3"/>
      <c r="C793" s="3"/>
      <c r="D793" s="1045"/>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x14ac:dyDescent="0.25">
      <c r="A794" s="3"/>
      <c r="B794" s="3"/>
      <c r="C794" s="3"/>
      <c r="D794" s="1045"/>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x14ac:dyDescent="0.25">
      <c r="A795" s="3"/>
      <c r="B795" s="3"/>
      <c r="C795" s="3"/>
      <c r="D795" s="1045"/>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x14ac:dyDescent="0.25">
      <c r="A796" s="3"/>
      <c r="B796" s="3"/>
      <c r="C796" s="3"/>
      <c r="D796" s="1045"/>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x14ac:dyDescent="0.25">
      <c r="A797" s="3"/>
      <c r="B797" s="3"/>
      <c r="C797" s="3"/>
      <c r="D797" s="1045"/>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x14ac:dyDescent="0.25">
      <c r="A798" s="3"/>
      <c r="B798" s="3"/>
      <c r="C798" s="3"/>
      <c r="D798" s="1045"/>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x14ac:dyDescent="0.25">
      <c r="A799" s="3"/>
      <c r="B799" s="3"/>
      <c r="C799" s="3"/>
      <c r="D799" s="1045"/>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x14ac:dyDescent="0.25">
      <c r="A800" s="3"/>
      <c r="B800" s="3"/>
      <c r="C800" s="3"/>
      <c r="D800" s="1045"/>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x14ac:dyDescent="0.25">
      <c r="A801" s="3"/>
      <c r="B801" s="3"/>
      <c r="C801" s="3"/>
      <c r="D801" s="1045"/>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x14ac:dyDescent="0.25">
      <c r="A802" s="3"/>
      <c r="B802" s="3"/>
      <c r="C802" s="3"/>
      <c r="D802" s="1045"/>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x14ac:dyDescent="0.25">
      <c r="A803" s="3"/>
      <c r="B803" s="3"/>
      <c r="C803" s="3"/>
      <c r="D803" s="1045"/>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x14ac:dyDescent="0.25">
      <c r="A804" s="3"/>
      <c r="B804" s="3"/>
      <c r="C804" s="3"/>
      <c r="D804" s="1045"/>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x14ac:dyDescent="0.25">
      <c r="A805" s="3"/>
      <c r="B805" s="3"/>
      <c r="C805" s="3"/>
      <c r="D805" s="1045"/>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x14ac:dyDescent="0.25">
      <c r="A806" s="3"/>
      <c r="B806" s="3"/>
      <c r="C806" s="3"/>
      <c r="D806" s="1045"/>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x14ac:dyDescent="0.25">
      <c r="A807" s="3"/>
      <c r="B807" s="3"/>
      <c r="C807" s="3"/>
      <c r="D807" s="1045"/>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x14ac:dyDescent="0.25">
      <c r="A808" s="3"/>
      <c r="B808" s="3"/>
      <c r="C808" s="3"/>
      <c r="D808" s="1045"/>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x14ac:dyDescent="0.25">
      <c r="A809" s="3"/>
      <c r="B809" s="3"/>
      <c r="C809" s="3"/>
      <c r="D809" s="1045"/>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x14ac:dyDescent="0.25">
      <c r="A810" s="3"/>
      <c r="B810" s="3"/>
      <c r="C810" s="3"/>
      <c r="D810" s="1045"/>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x14ac:dyDescent="0.25">
      <c r="A811" s="3"/>
      <c r="B811" s="3"/>
      <c r="C811" s="3"/>
      <c r="D811" s="1045"/>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x14ac:dyDescent="0.25">
      <c r="A812" s="3"/>
      <c r="B812" s="3"/>
      <c r="C812" s="3"/>
      <c r="D812" s="1045"/>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x14ac:dyDescent="0.25">
      <c r="A813" s="3"/>
      <c r="B813" s="3"/>
      <c r="C813" s="3"/>
      <c r="D813" s="1045"/>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x14ac:dyDescent="0.25">
      <c r="A814" s="3"/>
      <c r="B814" s="3"/>
      <c r="C814" s="3"/>
      <c r="D814" s="1045"/>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x14ac:dyDescent="0.25">
      <c r="A815" s="3"/>
      <c r="B815" s="3"/>
      <c r="C815" s="3"/>
      <c r="D815" s="1045"/>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x14ac:dyDescent="0.25">
      <c r="A816" s="3"/>
      <c r="B816" s="3"/>
      <c r="C816" s="3"/>
      <c r="D816" s="1045"/>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x14ac:dyDescent="0.25">
      <c r="A817" s="3"/>
      <c r="B817" s="3"/>
      <c r="C817" s="3"/>
      <c r="D817" s="1045"/>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x14ac:dyDescent="0.25">
      <c r="A818" s="3"/>
      <c r="B818" s="3"/>
      <c r="C818" s="3"/>
      <c r="D818" s="1045"/>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x14ac:dyDescent="0.25">
      <c r="A819" s="3"/>
      <c r="B819" s="3"/>
      <c r="C819" s="3"/>
      <c r="D819" s="1045"/>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x14ac:dyDescent="0.25">
      <c r="A820" s="3"/>
      <c r="B820" s="3"/>
      <c r="C820" s="3"/>
      <c r="D820" s="1045"/>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x14ac:dyDescent="0.25">
      <c r="A821" s="3"/>
      <c r="B821" s="3"/>
      <c r="C821" s="3"/>
      <c r="D821" s="1045"/>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x14ac:dyDescent="0.25">
      <c r="A822" s="3"/>
      <c r="B822" s="3"/>
      <c r="C822" s="3"/>
      <c r="D822" s="1045"/>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x14ac:dyDescent="0.25">
      <c r="A823" s="3"/>
      <c r="B823" s="3"/>
      <c r="C823" s="3"/>
      <c r="D823" s="1045"/>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x14ac:dyDescent="0.25">
      <c r="A824" s="3"/>
      <c r="B824" s="3"/>
      <c r="C824" s="3"/>
      <c r="D824" s="1045"/>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x14ac:dyDescent="0.25">
      <c r="A825" s="3"/>
      <c r="B825" s="3"/>
      <c r="C825" s="3"/>
      <c r="D825" s="1045"/>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x14ac:dyDescent="0.25">
      <c r="A826" s="3"/>
      <c r="B826" s="3"/>
      <c r="C826" s="3"/>
      <c r="D826" s="1045"/>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x14ac:dyDescent="0.25">
      <c r="A827" s="3"/>
      <c r="B827" s="3"/>
      <c r="C827" s="3"/>
      <c r="D827" s="1045"/>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x14ac:dyDescent="0.25">
      <c r="A828" s="3"/>
      <c r="B828" s="3"/>
      <c r="C828" s="3"/>
      <c r="D828" s="1045"/>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x14ac:dyDescent="0.25">
      <c r="A829" s="3"/>
      <c r="B829" s="3"/>
      <c r="C829" s="3"/>
      <c r="D829" s="1045"/>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x14ac:dyDescent="0.25">
      <c r="A830" s="3"/>
      <c r="B830" s="3"/>
      <c r="C830" s="3"/>
      <c r="D830" s="1045"/>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x14ac:dyDescent="0.25">
      <c r="A831" s="3"/>
      <c r="B831" s="3"/>
      <c r="C831" s="3"/>
      <c r="D831" s="1045"/>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x14ac:dyDescent="0.25">
      <c r="A832" s="3"/>
      <c r="B832" s="3"/>
      <c r="C832" s="3"/>
      <c r="D832" s="1045"/>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x14ac:dyDescent="0.25">
      <c r="A833" s="3"/>
      <c r="B833" s="3"/>
      <c r="C833" s="3"/>
      <c r="D833" s="1045"/>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x14ac:dyDescent="0.25">
      <c r="A834" s="3"/>
      <c r="B834" s="3"/>
      <c r="C834" s="3"/>
      <c r="D834" s="1045"/>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x14ac:dyDescent="0.25">
      <c r="A835" s="3"/>
      <c r="B835" s="3"/>
      <c r="C835" s="3"/>
      <c r="D835" s="1045"/>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x14ac:dyDescent="0.25">
      <c r="A836" s="3"/>
      <c r="B836" s="3"/>
      <c r="C836" s="3"/>
      <c r="D836" s="1045"/>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x14ac:dyDescent="0.25">
      <c r="A837" s="3"/>
      <c r="B837" s="3"/>
      <c r="C837" s="3"/>
      <c r="D837" s="1045"/>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x14ac:dyDescent="0.25">
      <c r="A838" s="3"/>
      <c r="B838" s="3"/>
      <c r="C838" s="3"/>
      <c r="D838" s="1045"/>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x14ac:dyDescent="0.25">
      <c r="A839" s="3"/>
      <c r="B839" s="3"/>
      <c r="C839" s="3"/>
      <c r="D839" s="1045"/>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x14ac:dyDescent="0.25">
      <c r="A840" s="3"/>
      <c r="B840" s="3"/>
      <c r="C840" s="3"/>
      <c r="D840" s="1045"/>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x14ac:dyDescent="0.25">
      <c r="A841" s="3"/>
      <c r="B841" s="3"/>
      <c r="C841" s="3"/>
      <c r="D841" s="1045"/>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x14ac:dyDescent="0.25">
      <c r="A842" s="3"/>
      <c r="B842" s="3"/>
      <c r="C842" s="3"/>
      <c r="D842" s="1045"/>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x14ac:dyDescent="0.25">
      <c r="A843" s="3"/>
      <c r="B843" s="3"/>
      <c r="C843" s="3"/>
      <c r="D843" s="1045"/>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x14ac:dyDescent="0.25">
      <c r="A844" s="3"/>
      <c r="B844" s="3"/>
      <c r="C844" s="3"/>
      <c r="D844" s="1045"/>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x14ac:dyDescent="0.25">
      <c r="A845" s="3"/>
      <c r="B845" s="3"/>
      <c r="C845" s="3"/>
      <c r="D845" s="1045"/>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x14ac:dyDescent="0.25">
      <c r="A846" s="3"/>
      <c r="B846" s="3"/>
      <c r="C846" s="3"/>
      <c r="D846" s="1045"/>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x14ac:dyDescent="0.25">
      <c r="A847" s="3"/>
      <c r="B847" s="3"/>
      <c r="C847" s="3"/>
      <c r="D847" s="1045"/>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x14ac:dyDescent="0.25">
      <c r="A848" s="3"/>
      <c r="B848" s="3"/>
      <c r="C848" s="3"/>
      <c r="D848" s="1045"/>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x14ac:dyDescent="0.25">
      <c r="A849" s="3"/>
      <c r="B849" s="3"/>
      <c r="C849" s="3"/>
      <c r="D849" s="1045"/>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x14ac:dyDescent="0.25">
      <c r="A850" s="3"/>
      <c r="B850" s="3"/>
      <c r="C850" s="3"/>
      <c r="D850" s="1045"/>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x14ac:dyDescent="0.25">
      <c r="A851" s="3"/>
      <c r="B851" s="3"/>
      <c r="C851" s="3"/>
      <c r="D851" s="1045"/>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x14ac:dyDescent="0.25">
      <c r="A852" s="3"/>
      <c r="B852" s="3"/>
      <c r="C852" s="3"/>
      <c r="D852" s="1045"/>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x14ac:dyDescent="0.25">
      <c r="A853" s="3"/>
      <c r="B853" s="3"/>
      <c r="C853" s="3"/>
      <c r="D853" s="1045"/>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x14ac:dyDescent="0.25">
      <c r="A854" s="3"/>
      <c r="B854" s="3"/>
      <c r="C854" s="3"/>
      <c r="D854" s="1045"/>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x14ac:dyDescent="0.25">
      <c r="A855" s="3"/>
      <c r="B855" s="3"/>
      <c r="C855" s="3"/>
      <c r="D855" s="1045"/>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x14ac:dyDescent="0.25">
      <c r="A856" s="3"/>
      <c r="B856" s="3"/>
      <c r="C856" s="3"/>
      <c r="D856" s="1045"/>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x14ac:dyDescent="0.25">
      <c r="A857" s="3"/>
      <c r="B857" s="3"/>
      <c r="C857" s="3"/>
      <c r="D857" s="1045"/>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x14ac:dyDescent="0.25">
      <c r="A858" s="3"/>
      <c r="B858" s="3"/>
      <c r="C858" s="3"/>
      <c r="D858" s="1045"/>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x14ac:dyDescent="0.25">
      <c r="A859" s="3"/>
      <c r="B859" s="3"/>
      <c r="C859" s="3"/>
      <c r="D859" s="1045"/>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x14ac:dyDescent="0.25">
      <c r="A860" s="3"/>
      <c r="B860" s="3"/>
      <c r="C860" s="3"/>
      <c r="D860" s="1045"/>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x14ac:dyDescent="0.25">
      <c r="A861" s="3"/>
      <c r="B861" s="3"/>
      <c r="C861" s="3"/>
      <c r="D861" s="1045"/>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x14ac:dyDescent="0.25">
      <c r="A862" s="3"/>
      <c r="B862" s="3"/>
      <c r="C862" s="3"/>
      <c r="D862" s="1045"/>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x14ac:dyDescent="0.25">
      <c r="A863" s="3"/>
      <c r="B863" s="3"/>
      <c r="C863" s="3"/>
      <c r="D863" s="1045"/>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x14ac:dyDescent="0.25">
      <c r="A864" s="3"/>
      <c r="B864" s="3"/>
      <c r="C864" s="3"/>
      <c r="D864" s="1045"/>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x14ac:dyDescent="0.25">
      <c r="A865" s="3"/>
      <c r="B865" s="3"/>
      <c r="C865" s="3"/>
      <c r="D865" s="1045"/>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x14ac:dyDescent="0.25">
      <c r="A866" s="3"/>
      <c r="B866" s="3"/>
      <c r="C866" s="3"/>
      <c r="D866" s="1045"/>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x14ac:dyDescent="0.25">
      <c r="A867" s="3"/>
      <c r="B867" s="3"/>
      <c r="C867" s="3"/>
      <c r="D867" s="1045"/>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x14ac:dyDescent="0.25">
      <c r="A868" s="3"/>
      <c r="B868" s="3"/>
      <c r="C868" s="3"/>
      <c r="D868" s="1045"/>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x14ac:dyDescent="0.25">
      <c r="A869" s="3"/>
      <c r="B869" s="3"/>
      <c r="C869" s="3"/>
      <c r="D869" s="1045"/>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x14ac:dyDescent="0.25">
      <c r="A870" s="3"/>
      <c r="B870" s="3"/>
      <c r="C870" s="3"/>
      <c r="D870" s="1045"/>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x14ac:dyDescent="0.25">
      <c r="A871" s="3"/>
      <c r="B871" s="3"/>
      <c r="C871" s="3"/>
      <c r="D871" s="1045"/>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x14ac:dyDescent="0.25">
      <c r="A872" s="3"/>
      <c r="B872" s="3"/>
      <c r="C872" s="3"/>
      <c r="D872" s="1045"/>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x14ac:dyDescent="0.25">
      <c r="A873" s="3"/>
      <c r="B873" s="3"/>
      <c r="C873" s="3"/>
      <c r="D873" s="1045"/>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x14ac:dyDescent="0.25">
      <c r="A874" s="3"/>
      <c r="B874" s="3"/>
      <c r="C874" s="3"/>
      <c r="D874" s="1045"/>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x14ac:dyDescent="0.25">
      <c r="A875" s="3"/>
      <c r="B875" s="3"/>
      <c r="C875" s="3"/>
      <c r="D875" s="1045"/>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x14ac:dyDescent="0.25">
      <c r="A876" s="3"/>
      <c r="B876" s="3"/>
      <c r="C876" s="3"/>
      <c r="D876" s="1045"/>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x14ac:dyDescent="0.25">
      <c r="A877" s="3"/>
      <c r="B877" s="3"/>
      <c r="C877" s="3"/>
      <c r="D877" s="1045"/>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x14ac:dyDescent="0.25">
      <c r="A878" s="3"/>
      <c r="B878" s="3"/>
      <c r="C878" s="3"/>
      <c r="D878" s="1045"/>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x14ac:dyDescent="0.25">
      <c r="A879" s="3"/>
      <c r="B879" s="3"/>
      <c r="C879" s="3"/>
      <c r="D879" s="1045"/>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x14ac:dyDescent="0.25">
      <c r="A880" s="3"/>
      <c r="B880" s="3"/>
      <c r="C880" s="3"/>
      <c r="D880" s="1045"/>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x14ac:dyDescent="0.25">
      <c r="A881" s="3"/>
      <c r="B881" s="3"/>
      <c r="C881" s="3"/>
      <c r="D881" s="1045"/>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x14ac:dyDescent="0.25">
      <c r="A882" s="3"/>
      <c r="B882" s="3"/>
      <c r="C882" s="3"/>
      <c r="D882" s="1045"/>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x14ac:dyDescent="0.25">
      <c r="A883" s="3"/>
      <c r="B883" s="3"/>
      <c r="C883" s="3"/>
      <c r="D883" s="1045"/>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x14ac:dyDescent="0.25">
      <c r="A884" s="3"/>
      <c r="B884" s="3"/>
      <c r="C884" s="3"/>
      <c r="D884" s="1045"/>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x14ac:dyDescent="0.25">
      <c r="A885" s="3"/>
      <c r="B885" s="3"/>
      <c r="C885" s="3"/>
      <c r="D885" s="1045"/>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x14ac:dyDescent="0.25">
      <c r="A886" s="3"/>
      <c r="B886" s="3"/>
      <c r="C886" s="3"/>
      <c r="D886" s="1045"/>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x14ac:dyDescent="0.25">
      <c r="A887" s="3"/>
      <c r="B887" s="3"/>
      <c r="C887" s="3"/>
      <c r="D887" s="1045"/>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x14ac:dyDescent="0.25">
      <c r="A888" s="3"/>
      <c r="B888" s="3"/>
      <c r="C888" s="3"/>
      <c r="D888" s="1045"/>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x14ac:dyDescent="0.25">
      <c r="A889" s="3"/>
      <c r="B889" s="3"/>
      <c r="C889" s="3"/>
      <c r="D889" s="1045"/>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x14ac:dyDescent="0.25">
      <c r="A890" s="3"/>
      <c r="B890" s="3"/>
      <c r="C890" s="3"/>
      <c r="D890" s="1045"/>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x14ac:dyDescent="0.25">
      <c r="A891" s="3"/>
      <c r="B891" s="3"/>
      <c r="C891" s="3"/>
      <c r="D891" s="1045"/>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row r="892" spans="1:44" ht="15.75" customHeight="1" x14ac:dyDescent="0.25">
      <c r="A892" s="3"/>
      <c r="B892" s="3"/>
      <c r="C892" s="3"/>
      <c r="D892" s="1045"/>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row>
    <row r="893" spans="1:44" ht="15.75" customHeight="1" x14ac:dyDescent="0.25">
      <c r="A893" s="3"/>
      <c r="B893" s="3"/>
      <c r="C893" s="3"/>
      <c r="D893" s="1045"/>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row>
    <row r="894" spans="1:44" ht="15.75" customHeight="1" x14ac:dyDescent="0.25">
      <c r="A894" s="3"/>
      <c r="B894" s="3"/>
      <c r="C894" s="3"/>
      <c r="D894" s="1045"/>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row>
    <row r="895" spans="1:44" ht="15.75" customHeight="1" x14ac:dyDescent="0.25">
      <c r="A895" s="3"/>
      <c r="B895" s="3"/>
      <c r="C895" s="3"/>
      <c r="D895" s="1045"/>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row>
    <row r="896" spans="1:44" ht="15.75" customHeight="1" x14ac:dyDescent="0.25">
      <c r="A896" s="3"/>
      <c r="B896" s="3"/>
      <c r="C896" s="3"/>
      <c r="D896" s="1045"/>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row>
    <row r="897" spans="1:44" ht="15.75" customHeight="1" x14ac:dyDescent="0.25">
      <c r="A897" s="3"/>
      <c r="B897" s="3"/>
      <c r="C897" s="3"/>
      <c r="D897" s="1045"/>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row>
    <row r="898" spans="1:44" ht="15.75" customHeight="1" x14ac:dyDescent="0.25">
      <c r="A898" s="3"/>
      <c r="B898" s="3"/>
      <c r="C898" s="3"/>
      <c r="D898" s="1045"/>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row>
    <row r="899" spans="1:44" ht="15.75" customHeight="1" x14ac:dyDescent="0.25">
      <c r="A899" s="3"/>
      <c r="B899" s="3"/>
      <c r="C899" s="3"/>
      <c r="D899" s="1045"/>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row>
    <row r="900" spans="1:44" ht="15.75" customHeight="1" x14ac:dyDescent="0.25">
      <c r="A900" s="3"/>
      <c r="B900" s="3"/>
      <c r="C900" s="3"/>
      <c r="D900" s="1045"/>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row>
    <row r="901" spans="1:44" ht="15.75" customHeight="1" x14ac:dyDescent="0.25">
      <c r="A901" s="3"/>
      <c r="B901" s="3"/>
      <c r="C901" s="3"/>
      <c r="D901" s="1045"/>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row>
    <row r="902" spans="1:44" ht="15.75" customHeight="1" x14ac:dyDescent="0.25">
      <c r="A902" s="3"/>
      <c r="B902" s="3"/>
      <c r="C902" s="3"/>
      <c r="D902" s="1045"/>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row>
    <row r="903" spans="1:44" ht="15.75" customHeight="1" x14ac:dyDescent="0.25">
      <c r="A903" s="3"/>
      <c r="B903" s="3"/>
      <c r="C903" s="3"/>
      <c r="D903" s="1045"/>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row>
    <row r="904" spans="1:44" ht="15.75" customHeight="1" x14ac:dyDescent="0.25">
      <c r="A904" s="3"/>
      <c r="B904" s="3"/>
      <c r="C904" s="3"/>
      <c r="D904" s="1045"/>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row>
    <row r="905" spans="1:44" ht="15.75" customHeight="1" x14ac:dyDescent="0.25">
      <c r="A905" s="3"/>
      <c r="B905" s="3"/>
      <c r="C905" s="3"/>
      <c r="D905" s="1045"/>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row>
    <row r="906" spans="1:44" ht="15.75" customHeight="1" x14ac:dyDescent="0.25">
      <c r="A906" s="3"/>
      <c r="B906" s="3"/>
      <c r="C906" s="3"/>
      <c r="D906" s="1045"/>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row>
    <row r="907" spans="1:44" ht="15.75" customHeight="1" x14ac:dyDescent="0.25">
      <c r="A907" s="3"/>
      <c r="B907" s="3"/>
      <c r="C907" s="3"/>
      <c r="D907" s="1045"/>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row>
    <row r="908" spans="1:44" ht="15.75" customHeight="1" x14ac:dyDescent="0.25">
      <c r="A908" s="3"/>
      <c r="B908" s="3"/>
      <c r="C908" s="3"/>
      <c r="D908" s="1045"/>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row>
    <row r="909" spans="1:44" ht="15.75" customHeight="1" x14ac:dyDescent="0.25">
      <c r="A909" s="3"/>
      <c r="B909" s="3"/>
      <c r="C909" s="3"/>
      <c r="D909" s="1045"/>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row>
    <row r="910" spans="1:44" ht="15.75" customHeight="1" x14ac:dyDescent="0.25">
      <c r="A910" s="3"/>
      <c r="B910" s="3"/>
      <c r="C910" s="3"/>
      <c r="D910" s="1045"/>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row>
    <row r="911" spans="1:44" ht="15.75" customHeight="1" x14ac:dyDescent="0.25">
      <c r="A911" s="3"/>
      <c r="B911" s="3"/>
      <c r="C911" s="3"/>
      <c r="D911" s="1045"/>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row>
    <row r="912" spans="1:44" ht="15.75" customHeight="1" x14ac:dyDescent="0.25">
      <c r="A912" s="3"/>
      <c r="B912" s="3"/>
      <c r="C912" s="3"/>
      <c r="D912" s="1045"/>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row>
    <row r="913" spans="1:44" ht="15.75" customHeight="1" x14ac:dyDescent="0.25">
      <c r="A913" s="3"/>
      <c r="B913" s="3"/>
      <c r="C913" s="3"/>
      <c r="D913" s="1045"/>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row>
    <row r="914" spans="1:44" ht="15.75" customHeight="1" x14ac:dyDescent="0.25">
      <c r="A914" s="3"/>
      <c r="B914" s="3"/>
      <c r="C914" s="3"/>
      <c r="D914" s="1045"/>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row>
    <row r="915" spans="1:44" ht="15.75" customHeight="1" x14ac:dyDescent="0.25">
      <c r="A915" s="3"/>
      <c r="B915" s="3"/>
      <c r="C915" s="3"/>
      <c r="D915" s="1045"/>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row>
    <row r="916" spans="1:44" ht="15.75" customHeight="1" x14ac:dyDescent="0.25">
      <c r="A916" s="3"/>
      <c r="B916" s="3"/>
      <c r="C916" s="3"/>
      <c r="D916" s="1045"/>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row>
    <row r="917" spans="1:44" ht="15.75" customHeight="1" x14ac:dyDescent="0.25">
      <c r="A917" s="3"/>
      <c r="B917" s="3"/>
      <c r="C917" s="3"/>
      <c r="D917" s="1045"/>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row>
    <row r="918" spans="1:44" ht="15.75" customHeight="1" x14ac:dyDescent="0.25">
      <c r="A918" s="3"/>
      <c r="B918" s="3"/>
      <c r="C918" s="3"/>
      <c r="D918" s="1045"/>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row>
    <row r="919" spans="1:44" ht="15.75" customHeight="1" x14ac:dyDescent="0.25">
      <c r="A919" s="3"/>
      <c r="B919" s="3"/>
      <c r="C919" s="3"/>
      <c r="D919" s="1045"/>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row>
    <row r="920" spans="1:44" ht="15.75" customHeight="1" x14ac:dyDescent="0.25">
      <c r="A920" s="3"/>
      <c r="B920" s="3"/>
      <c r="C920" s="3"/>
      <c r="D920" s="1045"/>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row>
    <row r="921" spans="1:44" ht="15.75" customHeight="1" x14ac:dyDescent="0.25">
      <c r="A921" s="3"/>
      <c r="B921" s="3"/>
      <c r="C921" s="3"/>
      <c r="D921" s="1045"/>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row>
    <row r="922" spans="1:44" ht="15.75" customHeight="1" x14ac:dyDescent="0.25">
      <c r="A922" s="3"/>
      <c r="B922" s="3"/>
      <c r="C922" s="3"/>
      <c r="D922" s="1045"/>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row>
    <row r="923" spans="1:44" ht="15.75" customHeight="1" x14ac:dyDescent="0.25">
      <c r="A923" s="3"/>
      <c r="B923" s="3"/>
      <c r="C923" s="3"/>
      <c r="D923" s="1045"/>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row>
    <row r="924" spans="1:44" ht="15.75" customHeight="1" x14ac:dyDescent="0.25">
      <c r="A924" s="3"/>
      <c r="B924" s="3"/>
      <c r="C924" s="3"/>
      <c r="D924" s="1045"/>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row>
    <row r="925" spans="1:44" ht="15.75" customHeight="1" x14ac:dyDescent="0.25">
      <c r="A925" s="3"/>
      <c r="B925" s="3"/>
      <c r="C925" s="3"/>
      <c r="D925" s="1045"/>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row>
    <row r="926" spans="1:44" ht="15.75" customHeight="1" x14ac:dyDescent="0.25">
      <c r="A926" s="3"/>
      <c r="B926" s="3"/>
      <c r="C926" s="3"/>
      <c r="D926" s="1045"/>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row>
    <row r="927" spans="1:44" ht="15.75" customHeight="1" x14ac:dyDescent="0.25">
      <c r="A927" s="3"/>
      <c r="B927" s="3"/>
      <c r="C927" s="3"/>
      <c r="D927" s="1045"/>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row>
    <row r="928" spans="1:44" ht="15.75" customHeight="1" x14ac:dyDescent="0.25">
      <c r="A928" s="3"/>
      <c r="B928" s="3"/>
      <c r="C928" s="3"/>
      <c r="D928" s="1045"/>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row>
    <row r="929" spans="1:44" ht="15.75" customHeight="1" x14ac:dyDescent="0.25">
      <c r="A929" s="3"/>
      <c r="B929" s="3"/>
      <c r="C929" s="3"/>
      <c r="D929" s="1045"/>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row>
    <row r="930" spans="1:44" ht="15.75" customHeight="1" x14ac:dyDescent="0.25">
      <c r="A930" s="3"/>
      <c r="B930" s="3"/>
      <c r="C930" s="3"/>
      <c r="D930" s="1045"/>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row>
    <row r="931" spans="1:44" ht="15.75" customHeight="1" x14ac:dyDescent="0.25">
      <c r="A931" s="3"/>
      <c r="B931" s="3"/>
      <c r="C931" s="3"/>
      <c r="D931" s="1045"/>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row>
    <row r="932" spans="1:44" ht="15.75" customHeight="1" x14ac:dyDescent="0.25">
      <c r="A932" s="3"/>
      <c r="B932" s="3"/>
      <c r="C932" s="3"/>
      <c r="D932" s="1045"/>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row>
    <row r="933" spans="1:44" ht="15.75" customHeight="1" x14ac:dyDescent="0.25">
      <c r="A933" s="3"/>
      <c r="B933" s="3"/>
      <c r="C933" s="3"/>
      <c r="D933" s="1045"/>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row>
    <row r="934" spans="1:44" ht="15.75" customHeight="1" x14ac:dyDescent="0.25">
      <c r="A934" s="3"/>
      <c r="B934" s="3"/>
      <c r="C934" s="3"/>
      <c r="D934" s="1045"/>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row>
    <row r="935" spans="1:44" ht="15.75" customHeight="1" x14ac:dyDescent="0.25">
      <c r="A935" s="3"/>
      <c r="B935" s="3"/>
      <c r="C935" s="3"/>
      <c r="D935" s="1045"/>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row>
    <row r="936" spans="1:44" ht="15.75" customHeight="1" x14ac:dyDescent="0.25">
      <c r="A936" s="3"/>
      <c r="B936" s="3"/>
      <c r="C936" s="3"/>
      <c r="D936" s="1045"/>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row>
    <row r="937" spans="1:44" ht="15.75" customHeight="1" x14ac:dyDescent="0.25">
      <c r="A937" s="3"/>
      <c r="B937" s="3"/>
      <c r="C937" s="3"/>
      <c r="D937" s="1045"/>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row>
    <row r="938" spans="1:44" ht="15.75" customHeight="1" x14ac:dyDescent="0.25">
      <c r="A938" s="3"/>
      <c r="B938" s="3"/>
      <c r="C938" s="3"/>
      <c r="D938" s="1045"/>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row>
    <row r="939" spans="1:44" ht="15.75" customHeight="1" x14ac:dyDescent="0.25">
      <c r="A939" s="3"/>
      <c r="B939" s="3"/>
      <c r="C939" s="3"/>
      <c r="D939" s="1045"/>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row>
    <row r="940" spans="1:44" ht="15.75" customHeight="1" x14ac:dyDescent="0.25">
      <c r="A940" s="3"/>
      <c r="B940" s="3"/>
      <c r="C940" s="3"/>
      <c r="D940" s="1045"/>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row>
    <row r="941" spans="1:44" ht="15.75" customHeight="1" x14ac:dyDescent="0.25">
      <c r="A941" s="3"/>
      <c r="B941" s="3"/>
      <c r="C941" s="3"/>
      <c r="D941" s="1045"/>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row>
    <row r="942" spans="1:44" ht="15.75" customHeight="1" x14ac:dyDescent="0.25">
      <c r="A942" s="3"/>
      <c r="B942" s="3"/>
      <c r="C942" s="3"/>
      <c r="D942" s="1045"/>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row>
    <row r="943" spans="1:44" ht="15.75" customHeight="1" x14ac:dyDescent="0.25">
      <c r="A943" s="3"/>
      <c r="B943" s="3"/>
      <c r="C943" s="3"/>
      <c r="D943" s="1045"/>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row>
    <row r="944" spans="1:44" ht="15.75" customHeight="1" x14ac:dyDescent="0.25">
      <c r="A944" s="3"/>
      <c r="B944" s="3"/>
      <c r="C944" s="3"/>
      <c r="D944" s="1045"/>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row>
    <row r="945" spans="1:44" ht="15.75" customHeight="1" x14ac:dyDescent="0.25">
      <c r="A945" s="3"/>
      <c r="B945" s="3"/>
      <c r="C945" s="3"/>
      <c r="D945" s="1045"/>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row>
    <row r="946" spans="1:44" ht="15.75" customHeight="1" x14ac:dyDescent="0.25">
      <c r="A946" s="3"/>
      <c r="B946" s="3"/>
      <c r="C946" s="3"/>
      <c r="D946" s="1045"/>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row>
    <row r="947" spans="1:44" ht="15.75" customHeight="1" x14ac:dyDescent="0.25">
      <c r="A947" s="3"/>
      <c r="B947" s="3"/>
      <c r="C947" s="3"/>
      <c r="D947" s="1045"/>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row>
    <row r="948" spans="1:44" ht="15.75" customHeight="1" x14ac:dyDescent="0.25">
      <c r="A948" s="3"/>
      <c r="B948" s="3"/>
      <c r="C948" s="3"/>
      <c r="D948" s="1045"/>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row>
    <row r="949" spans="1:44" ht="15.75" customHeight="1" x14ac:dyDescent="0.25">
      <c r="A949" s="3"/>
      <c r="B949" s="3"/>
      <c r="C949" s="3"/>
      <c r="D949" s="1045"/>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row>
    <row r="950" spans="1:44" ht="15.75" customHeight="1" x14ac:dyDescent="0.25">
      <c r="A950" s="3"/>
      <c r="B950" s="3"/>
      <c r="C950" s="3"/>
      <c r="D950" s="1045"/>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row>
    <row r="951" spans="1:44" ht="15.75" customHeight="1" x14ac:dyDescent="0.25">
      <c r="A951" s="3"/>
      <c r="B951" s="3"/>
      <c r="C951" s="3"/>
      <c r="D951" s="1045"/>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row>
    <row r="952" spans="1:44" ht="15.75" customHeight="1" x14ac:dyDescent="0.25">
      <c r="A952" s="3"/>
      <c r="B952" s="3"/>
      <c r="C952" s="3"/>
      <c r="D952" s="1045"/>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row>
    <row r="953" spans="1:44" ht="15.75" customHeight="1" x14ac:dyDescent="0.25">
      <c r="A953" s="3"/>
      <c r="B953" s="3"/>
      <c r="C953" s="3"/>
      <c r="D953" s="1045"/>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row>
    <row r="954" spans="1:44" ht="15.75" customHeight="1" x14ac:dyDescent="0.25">
      <c r="A954" s="3"/>
      <c r="B954" s="3"/>
      <c r="C954" s="3"/>
      <c r="D954" s="1045"/>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row>
    <row r="955" spans="1:44" ht="15.75" customHeight="1" x14ac:dyDescent="0.25">
      <c r="A955" s="3"/>
      <c r="B955" s="3"/>
      <c r="C955" s="3"/>
      <c r="D955" s="1045"/>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row>
    <row r="956" spans="1:44" ht="15.75" customHeight="1" x14ac:dyDescent="0.25">
      <c r="A956" s="3"/>
      <c r="B956" s="3"/>
      <c r="C956" s="3"/>
      <c r="D956" s="1045"/>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row>
    <row r="957" spans="1:44" ht="15.75" customHeight="1" x14ac:dyDescent="0.25">
      <c r="A957" s="3"/>
      <c r="B957" s="3"/>
      <c r="C957" s="3"/>
      <c r="D957" s="1045"/>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row>
    <row r="958" spans="1:44" ht="15.75" customHeight="1" x14ac:dyDescent="0.25">
      <c r="A958" s="3"/>
      <c r="B958" s="3"/>
      <c r="C958" s="3"/>
      <c r="D958" s="1045"/>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row>
    <row r="959" spans="1:44" ht="15.75" customHeight="1" x14ac:dyDescent="0.25">
      <c r="A959" s="3"/>
      <c r="B959" s="3"/>
      <c r="C959" s="3"/>
      <c r="D959" s="1045"/>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row>
    <row r="960" spans="1:44" ht="15.75" customHeight="1" x14ac:dyDescent="0.25">
      <c r="A960" s="3"/>
      <c r="B960" s="3"/>
      <c r="C960" s="3"/>
      <c r="D960" s="1045"/>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row>
    <row r="961" spans="1:44" ht="15.75" customHeight="1" x14ac:dyDescent="0.25">
      <c r="A961" s="3"/>
      <c r="B961" s="3"/>
      <c r="C961" s="3"/>
      <c r="D961" s="1045"/>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row>
    <row r="962" spans="1:44" ht="15.75" customHeight="1" x14ac:dyDescent="0.25">
      <c r="A962" s="3"/>
      <c r="B962" s="3"/>
      <c r="C962" s="3"/>
      <c r="D962" s="1045"/>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row>
    <row r="963" spans="1:44" ht="15.75" customHeight="1" x14ac:dyDescent="0.25">
      <c r="A963" s="3"/>
      <c r="B963" s="3"/>
      <c r="C963" s="3"/>
      <c r="D963" s="1045"/>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row>
    <row r="964" spans="1:44" ht="15.75" customHeight="1" x14ac:dyDescent="0.25">
      <c r="A964" s="3"/>
      <c r="B964" s="3"/>
      <c r="C964" s="3"/>
      <c r="D964" s="1045"/>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row>
    <row r="965" spans="1:44" ht="15.75" customHeight="1" x14ac:dyDescent="0.25">
      <c r="A965" s="3"/>
      <c r="B965" s="3"/>
      <c r="C965" s="3"/>
      <c r="D965" s="1045"/>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row>
    <row r="966" spans="1:44" ht="15.75" customHeight="1" x14ac:dyDescent="0.25">
      <c r="A966" s="3"/>
      <c r="B966" s="3"/>
      <c r="C966" s="3"/>
      <c r="D966" s="1045"/>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row>
    <row r="967" spans="1:44" ht="15.75" customHeight="1" x14ac:dyDescent="0.25">
      <c r="A967" s="3"/>
      <c r="B967" s="3"/>
      <c r="C967" s="3"/>
      <c r="D967" s="1045"/>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row>
    <row r="968" spans="1:44" ht="15.75" customHeight="1" x14ac:dyDescent="0.25">
      <c r="A968" s="3"/>
      <c r="B968" s="3"/>
      <c r="C968" s="3"/>
      <c r="D968" s="1045"/>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row>
    <row r="969" spans="1:44" ht="15.75" customHeight="1" x14ac:dyDescent="0.25">
      <c r="A969" s="3"/>
      <c r="B969" s="3"/>
      <c r="C969" s="3"/>
      <c r="D969" s="1045"/>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row>
    <row r="970" spans="1:44" ht="15.75" customHeight="1" x14ac:dyDescent="0.25">
      <c r="A970" s="3"/>
      <c r="B970" s="3"/>
      <c r="C970" s="3"/>
      <c r="D970" s="1045"/>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row>
    <row r="971" spans="1:44" ht="15.75" customHeight="1" x14ac:dyDescent="0.25">
      <c r="A971" s="3"/>
      <c r="B971" s="3"/>
      <c r="C971" s="3"/>
      <c r="D971" s="1045"/>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row>
    <row r="972" spans="1:44" ht="15.75" customHeight="1" x14ac:dyDescent="0.25">
      <c r="A972" s="3"/>
      <c r="B972" s="3"/>
      <c r="C972" s="3"/>
      <c r="D972" s="1045"/>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row>
    <row r="973" spans="1:44" ht="15.75" customHeight="1" x14ac:dyDescent="0.25">
      <c r="A973" s="3"/>
      <c r="B973" s="3"/>
      <c r="C973" s="3"/>
      <c r="D973" s="1045"/>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row>
    <row r="974" spans="1:44" ht="15.75" customHeight="1" x14ac:dyDescent="0.25">
      <c r="A974" s="3"/>
      <c r="B974" s="3"/>
      <c r="C974" s="3"/>
      <c r="D974" s="1045"/>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row>
    <row r="975" spans="1:44" ht="15.75" customHeight="1" x14ac:dyDescent="0.25">
      <c r="A975" s="3"/>
      <c r="B975" s="3"/>
      <c r="C975" s="3"/>
      <c r="D975" s="1045"/>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row>
    <row r="976" spans="1:44" ht="15.75" customHeight="1" x14ac:dyDescent="0.25">
      <c r="A976" s="3"/>
      <c r="B976" s="3"/>
      <c r="C976" s="3"/>
      <c r="D976" s="1045"/>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row>
    <row r="977" spans="1:44" ht="15.75" customHeight="1" x14ac:dyDescent="0.25">
      <c r="A977" s="3"/>
      <c r="B977" s="3"/>
      <c r="C977" s="3"/>
      <c r="D977" s="1045"/>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row>
    <row r="978" spans="1:44" ht="15.75" customHeight="1" x14ac:dyDescent="0.25">
      <c r="A978" s="3"/>
      <c r="B978" s="3"/>
      <c r="C978" s="3"/>
      <c r="D978" s="1045"/>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row>
    <row r="979" spans="1:44" ht="15.75" customHeight="1" x14ac:dyDescent="0.25">
      <c r="A979" s="3"/>
      <c r="B979" s="3"/>
      <c r="C979" s="3"/>
      <c r="D979" s="1045"/>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row>
    <row r="980" spans="1:44" ht="15.75" customHeight="1" x14ac:dyDescent="0.25">
      <c r="A980" s="3"/>
      <c r="B980" s="3"/>
      <c r="C980" s="3"/>
      <c r="D980" s="1045"/>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row>
    <row r="981" spans="1:44" ht="15.75" customHeight="1" x14ac:dyDescent="0.25">
      <c r="A981" s="3"/>
      <c r="B981" s="3"/>
      <c r="C981" s="3"/>
      <c r="D981" s="1045"/>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row>
    <row r="982" spans="1:44" ht="15.75" customHeight="1" x14ac:dyDescent="0.25">
      <c r="A982" s="3"/>
      <c r="B982" s="3"/>
      <c r="C982" s="3"/>
      <c r="D982" s="1045"/>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row>
    <row r="983" spans="1:44" ht="15.75" customHeight="1" x14ac:dyDescent="0.25">
      <c r="A983" s="3"/>
      <c r="B983" s="3"/>
      <c r="C983" s="3"/>
      <c r="D983" s="1045"/>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row>
    <row r="984" spans="1:44" ht="15.75" customHeight="1" x14ac:dyDescent="0.25">
      <c r="A984" s="3"/>
      <c r="B984" s="3"/>
      <c r="C984" s="3"/>
      <c r="D984" s="1045"/>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row>
    <row r="985" spans="1:44" ht="15.75" customHeight="1" x14ac:dyDescent="0.25">
      <c r="A985" s="3"/>
      <c r="B985" s="3"/>
      <c r="C985" s="3"/>
      <c r="D985" s="1045"/>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row>
    <row r="986" spans="1:44" ht="15.75" customHeight="1" x14ac:dyDescent="0.25">
      <c r="A986" s="3"/>
      <c r="B986" s="3"/>
      <c r="C986" s="3"/>
      <c r="D986" s="1045"/>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row>
    <row r="987" spans="1:44" ht="15.75" customHeight="1" x14ac:dyDescent="0.25">
      <c r="A987" s="3"/>
      <c r="B987" s="3"/>
      <c r="C987" s="3"/>
      <c r="D987" s="1045"/>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row>
    <row r="988" spans="1:44" ht="15.75" customHeight="1" x14ac:dyDescent="0.25">
      <c r="A988" s="3"/>
      <c r="B988" s="3"/>
      <c r="C988" s="3"/>
      <c r="D988" s="1045"/>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row>
    <row r="989" spans="1:44" ht="15.75" customHeight="1" x14ac:dyDescent="0.25">
      <c r="A989" s="3"/>
      <c r="B989" s="3"/>
      <c r="C989" s="3"/>
      <c r="D989" s="1045"/>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row>
    <row r="990" spans="1:44" ht="15.75" customHeight="1" x14ac:dyDescent="0.25">
      <c r="A990" s="3"/>
      <c r="B990" s="3"/>
      <c r="C990" s="3"/>
      <c r="D990" s="1045"/>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row>
    <row r="991" spans="1:44" ht="15.75" customHeight="1" x14ac:dyDescent="0.25">
      <c r="A991" s="3"/>
      <c r="B991" s="3"/>
      <c r="C991" s="3"/>
      <c r="D991" s="1045"/>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row>
    <row r="992" spans="1:44" ht="15.75" customHeight="1" x14ac:dyDescent="0.25">
      <c r="A992" s="3"/>
      <c r="B992" s="3"/>
      <c r="C992" s="3"/>
      <c r="D992" s="1045"/>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row>
    <row r="993" spans="1:44" ht="15.75" customHeight="1" x14ac:dyDescent="0.25">
      <c r="A993" s="3"/>
      <c r="B993" s="3"/>
      <c r="C993" s="3"/>
      <c r="D993" s="1045"/>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row>
    <row r="994" spans="1:44" ht="15.75" customHeight="1" x14ac:dyDescent="0.25">
      <c r="A994" s="3"/>
      <c r="B994" s="3"/>
      <c r="C994" s="3"/>
      <c r="D994" s="1045"/>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row>
    <row r="995" spans="1:44" ht="15.75" customHeight="1" x14ac:dyDescent="0.25">
      <c r="A995" s="3"/>
      <c r="B995" s="3"/>
      <c r="C995" s="3"/>
      <c r="D995" s="1045"/>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row>
    <row r="996" spans="1:44" ht="15.75" customHeight="1" x14ac:dyDescent="0.25">
      <c r="A996" s="3"/>
      <c r="B996" s="3"/>
      <c r="C996" s="3"/>
      <c r="D996" s="1045"/>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row>
    <row r="997" spans="1:44" ht="15.75" customHeight="1" x14ac:dyDescent="0.25">
      <c r="A997" s="3"/>
      <c r="B997" s="3"/>
      <c r="C997" s="3"/>
      <c r="D997" s="1045"/>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row>
    <row r="998" spans="1:44" ht="15.75" customHeight="1" x14ac:dyDescent="0.25">
      <c r="A998" s="3"/>
      <c r="B998" s="3"/>
      <c r="C998" s="3"/>
      <c r="D998" s="1045"/>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row>
    <row r="999" spans="1:44" ht="15.75" customHeight="1" x14ac:dyDescent="0.25">
      <c r="A999" s="3"/>
      <c r="B999" s="3"/>
      <c r="C999" s="3"/>
      <c r="D999" s="1045"/>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row>
    <row r="1000" spans="1:44" ht="15.75" customHeight="1" x14ac:dyDescent="0.25">
      <c r="A1000" s="3"/>
      <c r="B1000" s="3"/>
      <c r="C1000" s="3"/>
      <c r="D1000" s="1045"/>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row>
    <row r="1001" spans="1:44" ht="15.75" customHeight="1" x14ac:dyDescent="0.25">
      <c r="A1001" s="3"/>
      <c r="B1001" s="3"/>
      <c r="C1001" s="3"/>
      <c r="D1001" s="1045"/>
      <c r="E1001" s="3"/>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row>
    <row r="1002" spans="1:44" ht="15.75" customHeight="1" x14ac:dyDescent="0.25">
      <c r="A1002" s="3"/>
      <c r="B1002" s="3"/>
      <c r="C1002" s="3"/>
      <c r="D1002" s="1045"/>
      <c r="E1002" s="3"/>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row>
    <row r="1003" spans="1:44" ht="15.75" customHeight="1" x14ac:dyDescent="0.25">
      <c r="A1003" s="3"/>
      <c r="B1003" s="3"/>
      <c r="C1003" s="3"/>
      <c r="D1003" s="1045"/>
      <c r="E1003" s="3"/>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row>
    <row r="1004" spans="1:44" ht="15.75" customHeight="1" x14ac:dyDescent="0.25">
      <c r="A1004" s="3"/>
      <c r="B1004" s="3"/>
      <c r="C1004" s="3"/>
      <c r="D1004" s="1045"/>
      <c r="E1004" s="3"/>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row>
    <row r="1005" spans="1:44" ht="15.75" customHeight="1" x14ac:dyDescent="0.25">
      <c r="A1005" s="3"/>
      <c r="B1005" s="3"/>
      <c r="C1005" s="3"/>
      <c r="D1005" s="1045"/>
      <c r="E1005" s="3"/>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row>
    <row r="1006" spans="1:44" ht="15.75" customHeight="1" x14ac:dyDescent="0.25">
      <c r="A1006" s="3"/>
      <c r="B1006" s="3"/>
      <c r="C1006" s="3"/>
      <c r="D1006" s="1045"/>
      <c r="E1006" s="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row>
    <row r="1007" spans="1:44" ht="15.75" customHeight="1" x14ac:dyDescent="0.25">
      <c r="A1007" s="3"/>
      <c r="B1007" s="3"/>
      <c r="C1007" s="3"/>
      <c r="D1007" s="1045"/>
      <c r="E1007" s="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row>
    <row r="1008" spans="1:44" ht="15.75" customHeight="1" x14ac:dyDescent="0.25">
      <c r="A1008" s="3"/>
      <c r="B1008" s="3"/>
      <c r="C1008" s="3"/>
      <c r="D1008" s="1045"/>
      <c r="E1008" s="3"/>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row>
    <row r="1009" spans="1:44" ht="15.75" customHeight="1" x14ac:dyDescent="0.25">
      <c r="A1009" s="3"/>
      <c r="B1009" s="3"/>
      <c r="C1009" s="3"/>
      <c r="D1009" s="1045"/>
      <c r="E1009" s="3"/>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row>
    <row r="1010" spans="1:44" ht="15.75" customHeight="1" x14ac:dyDescent="0.25">
      <c r="A1010" s="3"/>
      <c r="B1010" s="3"/>
      <c r="C1010" s="3"/>
      <c r="D1010" s="1045"/>
      <c r="E1010" s="3"/>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row>
    <row r="1011" spans="1:44" ht="15.75" customHeight="1" x14ac:dyDescent="0.25">
      <c r="A1011" s="3"/>
      <c r="B1011" s="3"/>
      <c r="C1011" s="3"/>
      <c r="D1011" s="1045"/>
      <c r="E1011" s="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row>
    <row r="1012" spans="1:44" ht="15.75" customHeight="1" x14ac:dyDescent="0.25">
      <c r="A1012" s="3"/>
      <c r="B1012" s="3"/>
      <c r="C1012" s="3"/>
      <c r="D1012" s="1045"/>
      <c r="E1012" s="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row>
    <row r="1013" spans="1:44" ht="15.75" customHeight="1" x14ac:dyDescent="0.25">
      <c r="A1013" s="3"/>
      <c r="B1013" s="3"/>
      <c r="C1013" s="3"/>
      <c r="D1013" s="1045"/>
      <c r="E1013" s="3"/>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row>
    <row r="1014" spans="1:44" ht="15.75" customHeight="1" x14ac:dyDescent="0.25">
      <c r="A1014" s="3"/>
      <c r="B1014" s="3"/>
      <c r="C1014" s="3"/>
      <c r="D1014" s="1045"/>
      <c r="E1014" s="3"/>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row>
    <row r="1015" spans="1:44" ht="15.75" customHeight="1" x14ac:dyDescent="0.25">
      <c r="A1015" s="3"/>
      <c r="B1015" s="3"/>
      <c r="C1015" s="3"/>
      <c r="D1015" s="1045"/>
      <c r="E1015" s="3"/>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row>
    <row r="1016" spans="1:44" ht="15.75" customHeight="1" x14ac:dyDescent="0.25">
      <c r="A1016" s="3"/>
      <c r="B1016" s="3"/>
      <c r="C1016" s="3"/>
      <c r="D1016" s="1045"/>
      <c r="E1016" s="3"/>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row>
    <row r="1017" spans="1:44" ht="15.75" customHeight="1" x14ac:dyDescent="0.25">
      <c r="A1017" s="3"/>
      <c r="B1017" s="3"/>
      <c r="C1017" s="3"/>
      <c r="D1017" s="1045"/>
      <c r="E1017" s="3"/>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row>
    <row r="1018" spans="1:44" ht="15.75" customHeight="1" x14ac:dyDescent="0.25">
      <c r="A1018" s="3"/>
      <c r="B1018" s="3"/>
      <c r="C1018" s="3"/>
      <c r="D1018" s="1045"/>
      <c r="E1018" s="3"/>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row>
    <row r="1019" spans="1:44" ht="15.75" customHeight="1" x14ac:dyDescent="0.25">
      <c r="A1019" s="3"/>
      <c r="B1019" s="3"/>
      <c r="C1019" s="3"/>
      <c r="D1019" s="1045"/>
      <c r="E1019" s="3"/>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row>
    <row r="1020" spans="1:44" ht="15.75" customHeight="1" x14ac:dyDescent="0.25">
      <c r="A1020" s="3"/>
      <c r="B1020" s="3"/>
      <c r="C1020" s="3"/>
      <c r="D1020" s="1045"/>
      <c r="E1020" s="3"/>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row>
    <row r="1021" spans="1:44" ht="15.75" customHeight="1" x14ac:dyDescent="0.25">
      <c r="A1021" s="3"/>
      <c r="B1021" s="3"/>
      <c r="C1021" s="3"/>
      <c r="D1021" s="1045"/>
      <c r="E1021" s="3"/>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row>
    <row r="1022" spans="1:44" ht="15.75" customHeight="1" x14ac:dyDescent="0.25">
      <c r="A1022" s="3"/>
      <c r="B1022" s="3"/>
      <c r="C1022" s="3"/>
      <c r="D1022" s="1045"/>
      <c r="E1022" s="3"/>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row>
    <row r="1023" spans="1:44" ht="15.75" customHeight="1" x14ac:dyDescent="0.25">
      <c r="A1023" s="3"/>
      <c r="B1023" s="3"/>
      <c r="C1023" s="3"/>
      <c r="D1023" s="1045"/>
      <c r="E1023" s="3"/>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row>
    <row r="1024" spans="1:44" ht="15.75" customHeight="1" x14ac:dyDescent="0.25">
      <c r="A1024" s="3"/>
      <c r="B1024" s="3"/>
      <c r="C1024" s="3"/>
      <c r="D1024" s="1045"/>
      <c r="E1024" s="3"/>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row>
    <row r="1025" spans="1:44" ht="15.75" customHeight="1" x14ac:dyDescent="0.25">
      <c r="A1025" s="3"/>
      <c r="B1025" s="3"/>
      <c r="C1025" s="3"/>
      <c r="D1025" s="1045"/>
      <c r="E1025" s="3"/>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row>
    <row r="1026" spans="1:44" ht="15.75" customHeight="1" x14ac:dyDescent="0.25">
      <c r="A1026" s="3"/>
      <c r="B1026" s="3"/>
      <c r="C1026" s="3"/>
      <c r="D1026" s="1045"/>
      <c r="E1026" s="3"/>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row>
    <row r="1027" spans="1:44" ht="15.75" customHeight="1" x14ac:dyDescent="0.25">
      <c r="A1027" s="3"/>
      <c r="B1027" s="3"/>
      <c r="C1027" s="3"/>
      <c r="D1027" s="1045"/>
      <c r="E1027" s="3"/>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row>
    <row r="1028" spans="1:44" ht="15.75" customHeight="1" x14ac:dyDescent="0.25">
      <c r="A1028" s="3"/>
      <c r="B1028" s="3"/>
      <c r="C1028" s="3"/>
      <c r="D1028" s="1045"/>
      <c r="E1028" s="3"/>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row>
    <row r="1029" spans="1:44" ht="15.75" customHeight="1" x14ac:dyDescent="0.25">
      <c r="A1029" s="3"/>
      <c r="B1029" s="3"/>
      <c r="C1029" s="3"/>
      <c r="D1029" s="1045"/>
      <c r="E1029" s="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row>
    <row r="1030" spans="1:44" ht="15.75" customHeight="1" x14ac:dyDescent="0.25">
      <c r="A1030" s="3"/>
      <c r="B1030" s="3"/>
      <c r="C1030" s="3"/>
      <c r="D1030" s="1045"/>
      <c r="E1030" s="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row>
    <row r="1031" spans="1:44" ht="15.75" customHeight="1" x14ac:dyDescent="0.25">
      <c r="A1031" s="3"/>
      <c r="B1031" s="3"/>
      <c r="C1031" s="3"/>
      <c r="D1031" s="1045"/>
      <c r="E1031" s="3"/>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row>
    <row r="1032" spans="1:44" ht="15.75" customHeight="1" x14ac:dyDescent="0.25">
      <c r="A1032" s="3"/>
      <c r="B1032" s="3"/>
      <c r="C1032" s="3"/>
      <c r="D1032" s="1045"/>
      <c r="E1032" s="3"/>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row>
    <row r="1033" spans="1:44" ht="15.75" customHeight="1" x14ac:dyDescent="0.25">
      <c r="A1033" s="3"/>
      <c r="B1033" s="3"/>
      <c r="C1033" s="3"/>
      <c r="D1033" s="1045"/>
      <c r="E1033" s="3"/>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row>
    <row r="1034" spans="1:44" ht="15.75" customHeight="1" x14ac:dyDescent="0.25">
      <c r="A1034" s="3"/>
      <c r="B1034" s="3"/>
      <c r="C1034" s="3"/>
      <c r="D1034" s="1045"/>
      <c r="E1034" s="3"/>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row>
    <row r="1035" spans="1:44" ht="15.75" customHeight="1" x14ac:dyDescent="0.25">
      <c r="A1035" s="3"/>
      <c r="B1035" s="3"/>
      <c r="C1035" s="3"/>
      <c r="D1035" s="1045"/>
      <c r="E1035" s="3"/>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row>
  </sheetData>
  <sheetProtection selectLockedCells="1"/>
  <mergeCells count="121">
    <mergeCell ref="M126:X129"/>
    <mergeCell ref="D159:X159"/>
    <mergeCell ref="R95:U95"/>
    <mergeCell ref="V95:W95"/>
    <mergeCell ref="V97:W97"/>
    <mergeCell ref="V100:W100"/>
    <mergeCell ref="V116:W116"/>
    <mergeCell ref="V131:W131"/>
    <mergeCell ref="I120:J120"/>
    <mergeCell ref="N120:Q120"/>
    <mergeCell ref="S120:U120"/>
    <mergeCell ref="R97:U97"/>
    <mergeCell ref="R100:U100"/>
    <mergeCell ref="D100:P101"/>
    <mergeCell ref="D105:I105"/>
    <mergeCell ref="L105:O105"/>
    <mergeCell ref="M107:X108"/>
    <mergeCell ref="D113:O114"/>
    <mergeCell ref="R113:U113"/>
    <mergeCell ref="E115:X115"/>
    <mergeCell ref="D97:P98"/>
    <mergeCell ref="E111:X111"/>
    <mergeCell ref="N110:U110"/>
    <mergeCell ref="S158:U158"/>
    <mergeCell ref="R87:U87"/>
    <mergeCell ref="V87:W87"/>
    <mergeCell ref="R89:U89"/>
    <mergeCell ref="V89:W89"/>
    <mergeCell ref="V91:W91"/>
    <mergeCell ref="R91:U91"/>
    <mergeCell ref="R93:U93"/>
    <mergeCell ref="V93:W93"/>
    <mergeCell ref="P56:X58"/>
    <mergeCell ref="O61:V62"/>
    <mergeCell ref="V76:W76"/>
    <mergeCell ref="L85:X85"/>
    <mergeCell ref="E63:L64"/>
    <mergeCell ref="E66:L67"/>
    <mergeCell ref="M80:O80"/>
    <mergeCell ref="P80:X81"/>
    <mergeCell ref="D83:Q84"/>
    <mergeCell ref="R83:T83"/>
    <mergeCell ref="U83:X83"/>
    <mergeCell ref="O73:P73"/>
    <mergeCell ref="D85:J85"/>
    <mergeCell ref="N32:O32"/>
    <mergeCell ref="N34:O34"/>
    <mergeCell ref="P45:S45"/>
    <mergeCell ref="T45:X45"/>
    <mergeCell ref="E46:X46"/>
    <mergeCell ref="I53:J53"/>
    <mergeCell ref="L53:X54"/>
    <mergeCell ref="L50:M50"/>
    <mergeCell ref="N50:X51"/>
    <mergeCell ref="B1:D1"/>
    <mergeCell ref="F2:S2"/>
    <mergeCell ref="T2:U2"/>
    <mergeCell ref="V2:X2"/>
    <mergeCell ref="F3:P3"/>
    <mergeCell ref="T3:V3"/>
    <mergeCell ref="W3:X3"/>
    <mergeCell ref="Q3:S3"/>
    <mergeCell ref="N30:O30"/>
    <mergeCell ref="J14:L14"/>
    <mergeCell ref="J16:L16"/>
    <mergeCell ref="J18:L18"/>
    <mergeCell ref="J20:L20"/>
    <mergeCell ref="N14:X20"/>
    <mergeCell ref="D25:W25"/>
    <mergeCell ref="U22:W22"/>
    <mergeCell ref="D22:T23"/>
    <mergeCell ref="D12:X12"/>
    <mergeCell ref="L188:X194"/>
    <mergeCell ref="E190:F190"/>
    <mergeCell ref="E192:J192"/>
    <mergeCell ref="V196:W196"/>
    <mergeCell ref="B229:X229"/>
    <mergeCell ref="D184:L184"/>
    <mergeCell ref="E186:G187"/>
    <mergeCell ref="H186:H187"/>
    <mergeCell ref="O179:X179"/>
    <mergeCell ref="D180:J181"/>
    <mergeCell ref="M180:X182"/>
    <mergeCell ref="S163:U163"/>
    <mergeCell ref="S165:U165"/>
    <mergeCell ref="D167:R168"/>
    <mergeCell ref="S167:U167"/>
    <mergeCell ref="O170:R170"/>
    <mergeCell ref="I186:K187"/>
    <mergeCell ref="L186:R187"/>
    <mergeCell ref="S155:T155"/>
    <mergeCell ref="U155:V155"/>
    <mergeCell ref="M177:X178"/>
    <mergeCell ref="M174:X175"/>
    <mergeCell ref="D171:X171"/>
    <mergeCell ref="W155:X155"/>
    <mergeCell ref="D155:P156"/>
    <mergeCell ref="L122:M122"/>
    <mergeCell ref="N122:O122"/>
    <mergeCell ref="Q136:S136"/>
    <mergeCell ref="V136:W136"/>
    <mergeCell ref="T136:U136"/>
    <mergeCell ref="AA147:AA152"/>
    <mergeCell ref="Q151:U151"/>
    <mergeCell ref="V151:X151"/>
    <mergeCell ref="P124:R124"/>
    <mergeCell ref="Q138:S138"/>
    <mergeCell ref="L139:X139"/>
    <mergeCell ref="Q140:S140"/>
    <mergeCell ref="L141:X141"/>
    <mergeCell ref="Q142:S142"/>
    <mergeCell ref="L143:X143"/>
    <mergeCell ref="Q144:U144"/>
    <mergeCell ref="V144:X144"/>
    <mergeCell ref="L145:X145"/>
    <mergeCell ref="Q146:U146"/>
    <mergeCell ref="L147:X147"/>
    <mergeCell ref="Q149:T149"/>
    <mergeCell ref="V146:X146"/>
    <mergeCell ref="D151:M152"/>
    <mergeCell ref="N152:X153"/>
  </mergeCells>
  <conditionalFormatting sqref="B1">
    <cfRule type="cellIs" dxfId="90" priority="28" operator="equal">
      <formula>"En rédaction"</formula>
    </cfRule>
    <cfRule type="cellIs" dxfId="89" priority="27" operator="equal">
      <formula>"Terminé"</formula>
    </cfRule>
  </conditionalFormatting>
  <conditionalFormatting sqref="D25">
    <cfRule type="expression" dxfId="88" priority="109">
      <formula>$U$22="Oui (Précisez :)"</formula>
    </cfRule>
    <cfRule type="expression" dxfId="87" priority="108">
      <formula>$B$1="Terminé"</formula>
    </cfRule>
  </conditionalFormatting>
  <conditionalFormatting sqref="D159">
    <cfRule type="expression" dxfId="86" priority="38">
      <formula>$B$1="Terminé"</formula>
    </cfRule>
    <cfRule type="expression" dxfId="85" priority="39">
      <formula>$S$158="Non (justifiez :)"</formula>
    </cfRule>
  </conditionalFormatting>
  <conditionalFormatting sqref="D171">
    <cfRule type="expression" dxfId="84" priority="36">
      <formula>$B$1="Terminé"</formula>
    </cfRule>
    <cfRule type="expression" dxfId="83" priority="37">
      <formula>$O$170="Non (justifiez :)"</formula>
    </cfRule>
  </conditionalFormatting>
  <conditionalFormatting sqref="E46">
    <cfRule type="expression" dxfId="82" priority="92">
      <formula>$P$45="Non (justifiez :)"</formula>
    </cfRule>
  </conditionalFormatting>
  <conditionalFormatting sqref="E111">
    <cfRule type="expression" dxfId="81" priority="90">
      <formula>$N$110="Oui (quel est le nom du gestionnaire externe ?)"</formula>
    </cfRule>
    <cfRule type="expression" dxfId="80" priority="89">
      <formula>$B$1="Terminé"</formula>
    </cfRule>
  </conditionalFormatting>
  <conditionalFormatting sqref="E192:J192">
    <cfRule type="expression" dxfId="79" priority="95">
      <formula>OR($H$190&lt;&gt;"",$J$190&lt;&gt;"")</formula>
    </cfRule>
  </conditionalFormatting>
  <conditionalFormatting sqref="E115:X115">
    <cfRule type="expression" priority="14">
      <formula>$B$1="Terminé"</formula>
    </cfRule>
    <cfRule type="expression" dxfId="78" priority="15">
      <formula>$R$113="Oui (justifiez :)"</formula>
    </cfRule>
  </conditionalFormatting>
  <conditionalFormatting sqref="F2:S2 V2:X2 F3:P3 T3 N30:O30 R30 N32:O32 R32 N34:O34 R34 R37 R39 R41 R43 P45:X45 E46 R48 L50 N50 I53:K53 L53:X54 M59 M61 W61 M63 M66 M80:O80 P80:X81 R83:X83 L85 R87:W87 R89:W89 R91:W91 R93:W93 R95:W95 R97:W97 R100:W100 I120:K120 P124:R124 M126 Q138:S138 Q140:S140 Q142:S142 Q144:V144 Q146:V146 Q149:T149 Q151:V151 S155 S158:U158 S163 S165 S167 O170:R170 L174:M174 L177:M177 L180:M180 H188:H190 J188:J190 D192:E192">
    <cfRule type="expression" dxfId="77" priority="1">
      <formula>$B$1="Terminé"</formula>
    </cfRule>
  </conditionalFormatting>
  <conditionalFormatting sqref="J14">
    <cfRule type="expression" dxfId="76" priority="13">
      <formula>$B$1="Terminé"</formula>
    </cfRule>
  </conditionalFormatting>
  <conditionalFormatting sqref="J16">
    <cfRule type="expression" dxfId="75" priority="12">
      <formula>$B$1="Terminé"</formula>
    </cfRule>
  </conditionalFormatting>
  <conditionalFormatting sqref="J18">
    <cfRule type="expression" dxfId="74" priority="11">
      <formula>$B$1="Terminé"</formula>
    </cfRule>
  </conditionalFormatting>
  <conditionalFormatting sqref="J20">
    <cfRule type="expression" dxfId="73" priority="10">
      <formula>$B$1="Terminé"</formula>
    </cfRule>
  </conditionalFormatting>
  <conditionalFormatting sqref="J105">
    <cfRule type="expression" dxfId="72" priority="83">
      <formula>$B$1="Terminé"</formula>
    </cfRule>
  </conditionalFormatting>
  <conditionalFormatting sqref="J121">
    <cfRule type="expression" dxfId="71" priority="81">
      <formula>$I$120="Oui (Précisez :)"</formula>
    </cfRule>
  </conditionalFormatting>
  <conditionalFormatting sqref="L85">
    <cfRule type="expression" dxfId="70" priority="69">
      <formula>$R$83="Non (justifiez :)"</formula>
    </cfRule>
  </conditionalFormatting>
  <conditionalFormatting sqref="L120 N120:Q120 S120:U120 L122:M122 Q122:R122">
    <cfRule type="expression" dxfId="69" priority="26">
      <formula>$I$120="Oui (Précisez :)"</formula>
    </cfRule>
  </conditionalFormatting>
  <conditionalFormatting sqref="L139">
    <cfRule type="expression" dxfId="68" priority="78">
      <formula>$Q$138="Non (justifiez :)"</formula>
    </cfRule>
    <cfRule type="expression" dxfId="67" priority="77">
      <formula>$B$1="Terminé"</formula>
    </cfRule>
  </conditionalFormatting>
  <conditionalFormatting sqref="L141">
    <cfRule type="expression" dxfId="66" priority="76">
      <formula>$Q$140="Non (justifiez :)"</formula>
    </cfRule>
    <cfRule type="expression" dxfId="65" priority="75">
      <formula>$B$1="Terminé"</formula>
    </cfRule>
  </conditionalFormatting>
  <conditionalFormatting sqref="L143">
    <cfRule type="expression" dxfId="64" priority="73">
      <formula>$B$1="Terminé"</formula>
    </cfRule>
    <cfRule type="expression" dxfId="63" priority="74">
      <formula>$Q$142="Non (justifiez :)"</formula>
    </cfRule>
  </conditionalFormatting>
  <conditionalFormatting sqref="L145">
    <cfRule type="expression" dxfId="62" priority="50">
      <formula>$B$1="Terminé"</formula>
    </cfRule>
    <cfRule type="expression" dxfId="61" priority="51">
      <formula>$Q$144="Non (justifiez :)"</formula>
    </cfRule>
  </conditionalFormatting>
  <conditionalFormatting sqref="L147">
    <cfRule type="expression" dxfId="60" priority="40">
      <formula>$B$1="Terminé"</formula>
    </cfRule>
    <cfRule type="expression" dxfId="59" priority="41">
      <formula>$Q$146="Non (justifiez :)"</formula>
    </cfRule>
  </conditionalFormatting>
  <conditionalFormatting sqref="L188">
    <cfRule type="expression" dxfId="58" priority="97">
      <formula>$B$1="Terminé"</formula>
    </cfRule>
  </conditionalFormatting>
  <conditionalFormatting sqref="L107:M107">
    <cfRule type="expression" dxfId="57" priority="86">
      <formula>$B$1="Terminé"</formula>
    </cfRule>
  </conditionalFormatting>
  <conditionalFormatting sqref="L186:R187">
    <cfRule type="expression" dxfId="56" priority="99">
      <formula>$X$186&lt;&gt;""</formula>
    </cfRule>
  </conditionalFormatting>
  <conditionalFormatting sqref="L53:X54">
    <cfRule type="expression" dxfId="55" priority="70">
      <formula>$I$53="Non (justifiez :)"</formula>
    </cfRule>
  </conditionalFormatting>
  <conditionalFormatting sqref="L188:X194">
    <cfRule type="expression" dxfId="54" priority="100">
      <formula>$X$186&lt;&gt;""</formula>
    </cfRule>
  </conditionalFormatting>
  <conditionalFormatting sqref="M56">
    <cfRule type="expression" dxfId="53" priority="23">
      <formula>$B$1="Terminé"</formula>
    </cfRule>
  </conditionalFormatting>
  <conditionalFormatting sqref="M69">
    <cfRule type="expression" dxfId="52" priority="103">
      <formula>$B$1="Terminé"</formula>
    </cfRule>
  </conditionalFormatting>
  <conditionalFormatting sqref="M107">
    <cfRule type="expression" dxfId="51" priority="102">
      <formula>$L$107="Oui (Précisez :)"</formula>
    </cfRule>
  </conditionalFormatting>
  <conditionalFormatting sqref="M120 R120 V120 J121 N122:O122 S122">
    <cfRule type="expression" dxfId="50" priority="31">
      <formula>$B$1="Terminé"</formula>
    </cfRule>
  </conditionalFormatting>
  <conditionalFormatting sqref="M120 R120 V120 N122:O122 S122">
    <cfRule type="expression" dxfId="49" priority="79">
      <formula>$I$120="Oui (Précisez :)"</formula>
    </cfRule>
  </conditionalFormatting>
  <conditionalFormatting sqref="M126">
    <cfRule type="expression" dxfId="48" priority="107">
      <formula>$P$124="Non (justifiez :)"</formula>
    </cfRule>
  </conditionalFormatting>
  <conditionalFormatting sqref="M174">
    <cfRule type="expression" dxfId="47" priority="33">
      <formula>$L$174="Non (justifiez :)"</formula>
    </cfRule>
  </conditionalFormatting>
  <conditionalFormatting sqref="M177">
    <cfRule type="expression" dxfId="46" priority="35">
      <formula>$L$177="Non (justifiez :)"</formula>
    </cfRule>
  </conditionalFormatting>
  <conditionalFormatting sqref="M180">
    <cfRule type="expression" dxfId="45" priority="116">
      <formula>$L$180="Non (justifiez :)"</formula>
    </cfRule>
  </conditionalFormatting>
  <conditionalFormatting sqref="N50">
    <cfRule type="expression" dxfId="44" priority="135">
      <formula>$L$50="Autre (précisez:)"</formula>
    </cfRule>
  </conditionalFormatting>
  <conditionalFormatting sqref="N110">
    <cfRule type="expression" dxfId="43" priority="16">
      <formula>$B$1="Terminé"</formula>
    </cfRule>
  </conditionalFormatting>
  <conditionalFormatting sqref="N152">
    <cfRule type="expression" dxfId="42" priority="43">
      <formula>$Q$151="Non (justifiez :)"</formula>
    </cfRule>
    <cfRule type="expression" dxfId="41" priority="42">
      <formula>$B$1="Terminé"</formula>
    </cfRule>
  </conditionalFormatting>
  <conditionalFormatting sqref="N14:X20">
    <cfRule type="expression" dxfId="40" priority="7">
      <formula>$J$16="Oui (Précisez :)"</formula>
    </cfRule>
    <cfRule type="expression" dxfId="39" priority="8">
      <formula>$J$18="Oui (Précisez :)"</formula>
    </cfRule>
    <cfRule type="expression" dxfId="38" priority="9">
      <formula>$J$20="Oui (Précisez :)"</formula>
    </cfRule>
    <cfRule type="expression" dxfId="37" priority="6">
      <formula>$B$1="Terminé"</formula>
    </cfRule>
  </conditionalFormatting>
  <conditionalFormatting sqref="O179 O183:X183 N184:O184 Q184:R184 V184 V186:X187 S187:T187 E188">
    <cfRule type="expression" dxfId="36" priority="34">
      <formula>$B$1="Terminé"</formula>
    </cfRule>
  </conditionalFormatting>
  <conditionalFormatting sqref="P69 V71 O73">
    <cfRule type="expression" dxfId="35" priority="104">
      <formula>$B$1="Terminé"</formula>
    </cfRule>
  </conditionalFormatting>
  <conditionalFormatting sqref="P105">
    <cfRule type="expression" dxfId="34" priority="84">
      <formula>$B$1="Terminé"</formula>
    </cfRule>
  </conditionalFormatting>
  <conditionalFormatting sqref="P56:X58">
    <cfRule type="expression" dxfId="33" priority="106">
      <formula>$M$56 = "Oui"</formula>
    </cfRule>
  </conditionalFormatting>
  <conditionalFormatting sqref="P80:X81">
    <cfRule type="expression" dxfId="32" priority="68">
      <formula>$M$80="Oui (expliquez :)"</formula>
    </cfRule>
    <cfRule type="expression" dxfId="31" priority="67">
      <formula>$M$80="Non (justifiez :)"</formula>
    </cfRule>
  </conditionalFormatting>
  <conditionalFormatting sqref="Q136">
    <cfRule type="expression" dxfId="30" priority="22">
      <formula>$B$1="Terminé"</formula>
    </cfRule>
  </conditionalFormatting>
  <conditionalFormatting sqref="R103">
    <cfRule type="expression" dxfId="29" priority="85">
      <formula>$B$1="Terminé"</formula>
    </cfRule>
  </conditionalFormatting>
  <conditionalFormatting sqref="R113:U113">
    <cfRule type="expression" dxfId="28" priority="91">
      <formula>$B$1="Terminé"</formula>
    </cfRule>
  </conditionalFormatting>
  <conditionalFormatting sqref="T69">
    <cfRule type="expression" dxfId="27" priority="105">
      <formula>$B$1="Terminé"</formula>
    </cfRule>
  </conditionalFormatting>
  <conditionalFormatting sqref="T45:X45">
    <cfRule type="expression" dxfId="26" priority="72">
      <formula>$P$45="Oui (à quelle date :)"</formula>
    </cfRule>
  </conditionalFormatting>
  <conditionalFormatting sqref="U22">
    <cfRule type="expression" dxfId="25" priority="5">
      <formula>$B$1="Terminé"</formula>
    </cfRule>
  </conditionalFormatting>
  <conditionalFormatting sqref="U83:X83">
    <cfRule type="expression" dxfId="24" priority="66">
      <formula>$R$83="Oui (à quelle date :)"</formula>
    </cfRule>
  </conditionalFormatting>
  <conditionalFormatting sqref="V105">
    <cfRule type="expression" dxfId="23" priority="82">
      <formula>$B$1="Terminé"</formula>
    </cfRule>
  </conditionalFormatting>
  <conditionalFormatting sqref="V136">
    <cfRule type="expression" dxfId="22" priority="21">
      <formula>$B$1="Terminé"</formula>
    </cfRule>
  </conditionalFormatting>
  <conditionalFormatting sqref="V144">
    <cfRule type="expression" dxfId="21" priority="49">
      <formula>$Q$144="Oui (précisez le montant :)"</formula>
    </cfRule>
  </conditionalFormatting>
  <conditionalFormatting sqref="V146">
    <cfRule type="expression" dxfId="20" priority="47">
      <formula>$Q$146="Oui (précisez le montant :)"</formula>
    </cfRule>
  </conditionalFormatting>
  <conditionalFormatting sqref="V151">
    <cfRule type="expression" dxfId="19" priority="45">
      <formula>$Q$151="Oui (précisez le montant :)"</formula>
    </cfRule>
  </conditionalFormatting>
  <conditionalFormatting sqref="V87:W87">
    <cfRule type="expression" dxfId="18" priority="53">
      <formula>$R$87="Non (est-ce prévu ? :)"</formula>
    </cfRule>
  </conditionalFormatting>
  <conditionalFormatting sqref="V89:W89">
    <cfRule type="expression" dxfId="17" priority="55">
      <formula>$R$89="Non (est-ce prévu ? :)"</formula>
    </cfRule>
  </conditionalFormatting>
  <conditionalFormatting sqref="V91:W91">
    <cfRule type="expression" dxfId="16" priority="57">
      <formula>$R$91="Non (est-ce prévu ? :)"</formula>
    </cfRule>
  </conditionalFormatting>
  <conditionalFormatting sqref="V93:W93">
    <cfRule type="expression" dxfId="15" priority="59">
      <formula>$R$93="Non (est-ce prévu ? :)"</formula>
    </cfRule>
  </conditionalFormatting>
  <conditionalFormatting sqref="V95:W95">
    <cfRule type="expression" dxfId="14" priority="61">
      <formula>$R$95="Non (est-ce prévu ? :)"</formula>
    </cfRule>
  </conditionalFormatting>
  <conditionalFormatting sqref="V97:W97">
    <cfRule type="expression" dxfId="13" priority="63">
      <formula>$R$97="Non (est-ce prévu ? :)"</formula>
    </cfRule>
  </conditionalFormatting>
  <conditionalFormatting sqref="V100:W100">
    <cfRule type="expression" dxfId="12" priority="65">
      <formula>$R$100="Non (est-ce prévu ? :)"</formula>
    </cfRule>
  </conditionalFormatting>
  <conditionalFormatting sqref="W73">
    <cfRule type="expression" dxfId="11" priority="25">
      <formula>$B$1="Terminé"</formula>
    </cfRule>
  </conditionalFormatting>
  <conditionalFormatting sqref="W155">
    <cfRule type="expression" dxfId="10" priority="19">
      <formula>$B$1="Terminé"</formula>
    </cfRule>
  </conditionalFormatting>
  <conditionalFormatting sqref="X184">
    <cfRule type="expression" dxfId="9" priority="88">
      <formula>$B$1="Terminé"</formula>
    </cfRule>
  </conditionalFormatting>
  <dataValidations count="15">
    <dataValidation type="list" allowBlank="1" showErrorMessage="1" sqref="L50" xr:uid="{00000000-0002-0000-2000-000000000000}">
      <formula1>"Mensuel,Trimestriel,Quadrimestriel,Bi-annuel,Autre (précisez:),Aucun"</formula1>
    </dataValidation>
    <dataValidation type="list" allowBlank="1" showErrorMessage="1" sqref="L107 U22 J20 J16 J18 I120" xr:uid="{00000000-0002-0000-2000-000001000000}">
      <formula1>"Oui (Précisez :),Non"</formula1>
    </dataValidation>
    <dataValidation type="list" allowBlank="1" showErrorMessage="1" sqref="R83" xr:uid="{00000000-0002-0000-2000-000002000000}">
      <formula1>"Oui (à quelle date :),Non (justifiez :),Sans objet"</formula1>
    </dataValidation>
    <dataValidation type="list" allowBlank="1" showErrorMessage="1" sqref="O170" xr:uid="{00000000-0002-0000-2000-000003000000}">
      <formula1>"OuI,Non (justifiez :)"</formula1>
    </dataValidation>
    <dataValidation type="list" allowBlank="1" showErrorMessage="1" sqref="M56 V87 V89:V97 V99:V100" xr:uid="{00000000-0002-0000-2000-000004000000}">
      <formula1>"Oui,Non"</formula1>
    </dataValidation>
    <dataValidation type="list" allowBlank="1" showErrorMessage="1" sqref="P124 L180 L177 L174" xr:uid="{00000000-0002-0000-2000-000005000000}">
      <formula1>"Oui,Non (justifiez :),Sans object"</formula1>
    </dataValidation>
    <dataValidation type="list" allowBlank="1" showErrorMessage="1" sqref="I53 Q138 Q140 Q142 S158" xr:uid="{00000000-0002-0000-2000-000006000000}">
      <formula1>"Oui,Non (justifiez :)"</formula1>
    </dataValidation>
    <dataValidation type="list" allowBlank="1" showErrorMessage="1" sqref="R87 R89 R90:U90 R91 R92:U92 R93 R94:U94 R95 R96:U96 U166 R99:U99 R100 R112:X112 V113:X113 R114:X114 R164 U164 R166 R97" xr:uid="{00000000-0002-0000-2000-000007000000}">
      <formula1>"Oui,Non (est-ce prévu ? :),Sans objet"</formula1>
    </dataValidation>
    <dataValidation type="list" allowBlank="1" showErrorMessage="1" sqref="R113" xr:uid="{00000000-0002-0000-2000-000008000000}">
      <formula1>"Oui (justifiez :),Non"</formula1>
    </dataValidation>
    <dataValidation type="list" allowBlank="1" showErrorMessage="1" sqref="Q144 Q146 Q151" xr:uid="{00000000-0002-0000-2000-000009000000}">
      <formula1>"Oui (précisez le montant :),Non (justifiez :)"</formula1>
    </dataValidation>
    <dataValidation type="list" allowBlank="1" sqref="B1" xr:uid="{00000000-0002-0000-2000-00000A000000}">
      <formula1>"Terminé,En rédaction"</formula1>
    </dataValidation>
    <dataValidation type="list" allowBlank="1" showErrorMessage="1" sqref="P45" xr:uid="{00000000-0002-0000-2000-00000B000000}">
      <formula1>"Oui (à quelle date :),Non (justifiez :)"</formula1>
    </dataValidation>
    <dataValidation type="list" allowBlank="1" showErrorMessage="1" sqref="M80" xr:uid="{00000000-0002-0000-2000-00000C000000}">
      <formula1>"Oui (expliquez :),Non (justifiez :)"</formula1>
    </dataValidation>
    <dataValidation type="list" allowBlank="1" showErrorMessage="1" sqref="N110" xr:uid="{85B3EE5C-D58A-4B28-95D5-8B9E7F095531}">
      <formula1>"Oui (quel est le nom du gestionnaire externe ?), Non"</formula1>
    </dataValidation>
    <dataValidation type="list" allowBlank="1" showErrorMessage="1" sqref="J14:L14" xr:uid="{24DED447-8854-436A-B8D4-013C14415BF8}">
      <formula1>"Oui ,Non"</formula1>
    </dataValidation>
  </dataValidations>
  <pageMargins left="0.31496062992125984" right="0.31496062992125984" top="0.39370078740157483" bottom="0.11811023622047245" header="0" footer="0"/>
  <pageSetup scale="56" fitToHeight="0" orientation="portrait" r:id="rId1"/>
  <rowBreaks count="2" manualBreakCount="2">
    <brk id="77" max="24" man="1"/>
    <brk id="132" max="24"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B4D-6809-4FA9-BFBA-C5D57ADF5862}">
  <sheetPr codeName="Feuil35">
    <tabColor rgb="FFB4DE86"/>
    <outlinePr summaryBelow="0" summaryRight="0"/>
    <pageSetUpPr fitToPage="1"/>
  </sheetPr>
  <dimension ref="A1:AR891"/>
  <sheetViews>
    <sheetView showGridLines="0" showRowColHeaders="0" zoomScaleNormal="100" workbookViewId="0">
      <pane ySplit="1" topLeftCell="A2" activePane="bottomLeft" state="frozen"/>
      <selection activeCell="G21" sqref="G21:K21"/>
      <selection pane="bottomLeft" activeCell="B1" sqref="B1:D1"/>
    </sheetView>
  </sheetViews>
  <sheetFormatPr baseColWidth="10" defaultColWidth="12.54296875" defaultRowHeight="15" customHeight="1" x14ac:dyDescent="0.25"/>
  <cols>
    <col min="1" max="1" width="2.453125" customWidth="1"/>
    <col min="2" max="2" width="3.453125" customWidth="1"/>
    <col min="3" max="3" width="5.81640625" customWidth="1"/>
    <col min="4" max="4" width="5.453125" style="1048" customWidth="1"/>
    <col min="5" max="5" width="6.54296875" customWidth="1"/>
    <col min="6" max="6" width="8.1796875" customWidth="1"/>
    <col min="7" max="7" width="7.1796875" customWidth="1"/>
    <col min="8" max="8" width="7.81640625" customWidth="1"/>
    <col min="9" max="10" width="8" customWidth="1"/>
    <col min="11" max="11" width="2.26953125" customWidth="1"/>
    <col min="12" max="12" width="6.1796875" customWidth="1"/>
    <col min="13" max="13" width="8.1796875" customWidth="1"/>
    <col min="14" max="14" width="4.54296875" customWidth="1"/>
    <col min="15" max="15" width="4.453125" customWidth="1"/>
    <col min="16" max="16" width="8" customWidth="1"/>
    <col min="17" max="17" width="3.453125" customWidth="1"/>
    <col min="18" max="18" width="7.81640625" customWidth="1"/>
    <col min="19" max="19" width="8.1796875" customWidth="1"/>
    <col min="20" max="20" width="6.54296875" customWidth="1"/>
    <col min="21" max="21" width="5.7265625" customWidth="1"/>
    <col min="22" max="22" width="8.1796875" customWidth="1"/>
    <col min="23" max="23" width="11.1796875" customWidth="1"/>
    <col min="24" max="24" width="5.54296875" customWidth="1"/>
    <col min="25" max="25" width="4.54296875" customWidth="1"/>
    <col min="26" max="26" width="16.81640625" customWidth="1"/>
    <col min="27" max="27" width="45" customWidth="1"/>
    <col min="28" max="44" width="12.54296875" customWidth="1"/>
  </cols>
  <sheetData>
    <row r="1" spans="1:44" ht="16.5" customHeight="1" x14ac:dyDescent="0.25">
      <c r="A1" s="63"/>
      <c r="B1" s="1636" t="s">
        <v>378</v>
      </c>
      <c r="C1" s="1681"/>
      <c r="D1" s="1681"/>
      <c r="E1" s="63"/>
      <c r="F1" s="63"/>
      <c r="G1" s="63"/>
      <c r="H1" s="63"/>
      <c r="I1" s="63"/>
      <c r="J1" s="63"/>
      <c r="K1" s="63"/>
      <c r="L1" s="63"/>
      <c r="M1" s="63"/>
      <c r="N1" s="63"/>
      <c r="O1" s="63"/>
      <c r="P1" s="63"/>
      <c r="Q1" s="63"/>
      <c r="R1" s="63"/>
      <c r="S1" s="63"/>
      <c r="T1" s="63"/>
      <c r="U1" s="63"/>
      <c r="V1" s="63"/>
      <c r="W1" s="63"/>
      <c r="X1" s="63"/>
      <c r="Y1" s="63"/>
      <c r="Z1" s="20"/>
      <c r="AA1" s="20"/>
      <c r="AB1" s="20"/>
      <c r="AC1" s="20"/>
      <c r="AD1" s="20"/>
      <c r="AE1" s="20"/>
      <c r="AF1" s="20"/>
      <c r="AG1" s="20"/>
      <c r="AH1" s="20"/>
      <c r="AI1" s="20"/>
      <c r="AJ1" s="20"/>
      <c r="AK1" s="20"/>
      <c r="AL1" s="20"/>
      <c r="AM1" s="20"/>
      <c r="AN1" s="20"/>
      <c r="AO1" s="3"/>
      <c r="AP1" s="3"/>
      <c r="AQ1" s="3"/>
      <c r="AR1" s="3"/>
    </row>
    <row r="2" spans="1:44" ht="16.5" customHeight="1" x14ac:dyDescent="0.3">
      <c r="A2" s="1150"/>
      <c r="B2" s="36" t="s">
        <v>944</v>
      </c>
      <c r="C2" s="291"/>
      <c r="D2" s="1035"/>
      <c r="E2" s="36"/>
      <c r="F2" s="1687" t="str">
        <f>IF(NomOrg="","",NomOrg)</f>
        <v/>
      </c>
      <c r="G2" s="1764"/>
      <c r="H2" s="1764"/>
      <c r="I2" s="1764"/>
      <c r="J2" s="1764"/>
      <c r="K2" s="1764"/>
      <c r="L2" s="1764"/>
      <c r="M2" s="1764"/>
      <c r="N2" s="1764"/>
      <c r="O2" s="1764"/>
      <c r="P2" s="1764"/>
      <c r="Q2" s="1764"/>
      <c r="R2" s="1764"/>
      <c r="S2" s="1688"/>
      <c r="T2" s="2148" t="s">
        <v>1416</v>
      </c>
      <c r="U2" s="1688"/>
      <c r="V2" s="2149" t="str">
        <f>IF(DateFinAF="","",DateFinAF)</f>
        <v/>
      </c>
      <c r="W2" s="1628"/>
      <c r="X2" s="1629"/>
      <c r="Y2" s="1150"/>
      <c r="Z2" s="3"/>
      <c r="AA2" s="3"/>
      <c r="AB2" s="3"/>
      <c r="AC2" s="3"/>
      <c r="AD2" s="3"/>
      <c r="AE2" s="3"/>
      <c r="AF2" s="3"/>
      <c r="AG2" s="3"/>
      <c r="AH2" s="3"/>
      <c r="AI2" s="3"/>
      <c r="AJ2" s="3"/>
      <c r="AK2" s="3"/>
      <c r="AL2" s="3"/>
      <c r="AM2" s="3"/>
      <c r="AN2" s="3"/>
      <c r="AO2" s="3"/>
      <c r="AP2" s="3"/>
      <c r="AQ2" s="3"/>
      <c r="AR2" s="3"/>
    </row>
    <row r="3" spans="1:44" ht="16.5" customHeight="1" x14ac:dyDescent="0.35">
      <c r="A3" s="1128"/>
      <c r="B3" s="36" t="s">
        <v>1540</v>
      </c>
      <c r="C3" s="291"/>
      <c r="D3" s="1035"/>
      <c r="E3" s="36"/>
      <c r="F3" s="1647" t="str">
        <f>IF(NomProjet="","",NomProjet)</f>
        <v/>
      </c>
      <c r="G3" s="1628"/>
      <c r="H3" s="1628"/>
      <c r="I3" s="1628"/>
      <c r="J3" s="1628"/>
      <c r="K3" s="1628"/>
      <c r="L3" s="1628"/>
      <c r="M3" s="1628"/>
      <c r="N3" s="1628"/>
      <c r="O3" s="1628"/>
      <c r="P3" s="1629"/>
      <c r="Q3" s="2150" t="s">
        <v>951</v>
      </c>
      <c r="R3" s="1628"/>
      <c r="S3" s="1628"/>
      <c r="T3" s="1647" t="str">
        <f>IF(NoProjet="","",NoProjet)</f>
        <v/>
      </c>
      <c r="U3" s="1628"/>
      <c r="V3" s="1628"/>
      <c r="W3" s="2234" t="str">
        <f>VersionDoc</f>
        <v>V260301</v>
      </c>
      <c r="X3" s="1628"/>
      <c r="Y3" s="939"/>
      <c r="Z3" s="3"/>
      <c r="AA3" s="3"/>
      <c r="AB3" s="3"/>
      <c r="AC3" s="3"/>
      <c r="AD3" s="3"/>
      <c r="AE3" s="3"/>
      <c r="AF3" s="3"/>
      <c r="AG3" s="3"/>
      <c r="AH3" s="3"/>
      <c r="AI3" s="3"/>
      <c r="AJ3" s="3"/>
      <c r="AK3" s="3"/>
      <c r="AL3" s="3"/>
      <c r="AM3" s="3"/>
      <c r="AN3" s="3"/>
      <c r="AO3" s="3"/>
      <c r="AP3" s="3"/>
      <c r="AQ3" s="3"/>
      <c r="AR3" s="3"/>
    </row>
    <row r="4" spans="1:44" ht="12.75" customHeight="1" x14ac:dyDescent="0.35">
      <c r="A4" s="34"/>
      <c r="B4" s="34"/>
      <c r="C4" s="549"/>
      <c r="D4" s="660"/>
      <c r="E4" s="34"/>
      <c r="F4" s="38"/>
      <c r="G4" s="38"/>
      <c r="H4" s="38"/>
      <c r="I4" s="38"/>
      <c r="J4" s="38"/>
      <c r="K4" s="38"/>
      <c r="L4" s="38"/>
      <c r="M4" s="38"/>
      <c r="N4" s="38"/>
      <c r="O4" s="38"/>
      <c r="P4" s="38"/>
      <c r="Q4" s="34"/>
      <c r="R4" s="34"/>
      <c r="S4" s="34"/>
      <c r="T4" s="34"/>
      <c r="U4" s="34"/>
      <c r="V4" s="34"/>
      <c r="W4" s="99"/>
      <c r="X4" s="3"/>
      <c r="Y4" s="34"/>
      <c r="Z4" s="3"/>
      <c r="AA4" s="3"/>
      <c r="AB4" s="3"/>
      <c r="AC4" s="3"/>
      <c r="AD4" s="3"/>
      <c r="AE4" s="3"/>
      <c r="AF4" s="3"/>
      <c r="AG4" s="3"/>
      <c r="AH4" s="3"/>
      <c r="AI4" s="3"/>
      <c r="AJ4" s="3"/>
      <c r="AK4" s="3"/>
      <c r="AL4" s="3"/>
      <c r="AM4" s="3"/>
      <c r="AN4" s="3"/>
      <c r="AO4" s="3"/>
      <c r="AP4" s="3"/>
      <c r="AQ4" s="3"/>
      <c r="AR4" s="3"/>
    </row>
    <row r="5" spans="1:44" ht="32.5" customHeight="1" x14ac:dyDescent="0.4">
      <c r="A5" s="99"/>
      <c r="B5" s="293" t="s">
        <v>1704</v>
      </c>
      <c r="C5" s="550"/>
      <c r="D5" s="1036"/>
      <c r="E5" s="99"/>
      <c r="F5" s="547"/>
      <c r="G5" s="547"/>
      <c r="H5" s="547"/>
      <c r="I5" s="547"/>
      <c r="J5" s="547"/>
      <c r="K5" s="547"/>
      <c r="L5" s="547"/>
      <c r="M5" s="547"/>
      <c r="N5" s="547"/>
      <c r="O5" s="547"/>
      <c r="P5" s="547"/>
      <c r="Q5" s="99"/>
      <c r="R5" s="99"/>
      <c r="S5" s="99"/>
      <c r="T5" s="99"/>
      <c r="U5" s="99"/>
      <c r="V5" s="99"/>
      <c r="W5" s="99"/>
      <c r="X5" s="99"/>
      <c r="Y5" s="99"/>
      <c r="Z5" s="498"/>
      <c r="AA5" s="498"/>
      <c r="AB5" s="498"/>
      <c r="AC5" s="498"/>
      <c r="AD5" s="498"/>
      <c r="AE5" s="498"/>
      <c r="AF5" s="498"/>
      <c r="AG5" s="498"/>
      <c r="AH5" s="498"/>
      <c r="AI5" s="498"/>
      <c r="AJ5" s="498"/>
      <c r="AK5" s="498"/>
      <c r="AL5" s="498"/>
      <c r="AM5" s="498"/>
      <c r="AN5" s="498"/>
      <c r="AO5" s="498"/>
      <c r="AP5" s="498"/>
      <c r="AQ5" s="498"/>
      <c r="AR5" s="498"/>
    </row>
    <row r="6" spans="1:44" ht="9.65" customHeight="1" x14ac:dyDescent="0.35">
      <c r="A6" s="34"/>
      <c r="B6" s="1037"/>
      <c r="C6" s="121"/>
      <c r="E6" s="1128"/>
      <c r="F6" s="1152"/>
      <c r="G6" s="1152"/>
      <c r="H6" s="1152"/>
      <c r="I6" s="1152"/>
      <c r="J6" s="1152"/>
      <c r="K6" s="1152"/>
      <c r="L6" s="1152"/>
      <c r="M6" s="1152"/>
      <c r="N6" s="1152"/>
      <c r="O6" s="1152"/>
      <c r="P6" s="1152"/>
      <c r="Q6" s="1152"/>
      <c r="R6" s="1152"/>
      <c r="S6" s="1152"/>
      <c r="T6" s="1152"/>
      <c r="U6" s="1152"/>
      <c r="V6" s="1152"/>
      <c r="W6" s="1152"/>
      <c r="X6" s="1152"/>
      <c r="Y6" s="99"/>
      <c r="Z6" s="3"/>
      <c r="AA6" s="3"/>
      <c r="AB6" s="3"/>
      <c r="AC6" s="3"/>
      <c r="AD6" s="3"/>
      <c r="AE6" s="3"/>
      <c r="AF6" s="3"/>
      <c r="AG6" s="3"/>
      <c r="AH6" s="3"/>
      <c r="AI6" s="3"/>
      <c r="AJ6" s="3"/>
      <c r="AK6" s="3"/>
      <c r="AL6" s="3"/>
      <c r="AM6" s="3"/>
      <c r="AN6" s="3"/>
      <c r="AO6" s="3"/>
      <c r="AP6" s="3"/>
      <c r="AQ6" s="3"/>
      <c r="AR6" s="3"/>
    </row>
    <row r="7" spans="1:44" ht="17.149999999999999" customHeight="1" x14ac:dyDescent="0.35">
      <c r="A7" s="34"/>
      <c r="B7" s="1282" t="s">
        <v>1133</v>
      </c>
      <c r="C7" s="34"/>
      <c r="D7" s="34"/>
      <c r="E7" s="34"/>
      <c r="F7" s="2149" t="str">
        <f>IF(DateFinAF="","",DateFinAF)</f>
        <v/>
      </c>
      <c r="G7" s="2291"/>
      <c r="H7" s="2292"/>
      <c r="I7" s="1152"/>
      <c r="J7" s="1152"/>
      <c r="K7" s="1152"/>
      <c r="L7" s="1152"/>
      <c r="M7" s="1152"/>
      <c r="N7" s="1152"/>
      <c r="O7" s="1152"/>
      <c r="P7" s="1152"/>
      <c r="Q7" s="1152"/>
      <c r="R7" s="1152"/>
      <c r="S7" s="1152"/>
      <c r="T7" s="1152"/>
      <c r="U7" s="1152"/>
      <c r="V7" s="1152"/>
      <c r="W7" s="1152"/>
      <c r="X7" s="1152"/>
      <c r="Y7" s="99"/>
      <c r="Z7" s="3"/>
      <c r="AA7" s="3"/>
      <c r="AB7" s="3"/>
      <c r="AC7" s="3"/>
      <c r="AD7" s="3"/>
      <c r="AE7" s="3"/>
      <c r="AF7" s="3"/>
      <c r="AG7" s="3"/>
      <c r="AH7" s="3"/>
      <c r="AI7" s="3"/>
      <c r="AJ7" s="3"/>
      <c r="AK7" s="3"/>
      <c r="AL7" s="3"/>
      <c r="AM7" s="3"/>
      <c r="AN7" s="3"/>
      <c r="AO7" s="3"/>
      <c r="AP7" s="3"/>
      <c r="AQ7" s="3"/>
      <c r="AR7" s="3"/>
    </row>
    <row r="8" spans="1:44" ht="17.149999999999999" customHeight="1" x14ac:dyDescent="0.35">
      <c r="A8" s="34"/>
      <c r="B8" s="34"/>
      <c r="C8" s="34"/>
      <c r="D8" s="34"/>
      <c r="E8" s="34"/>
      <c r="F8" s="34"/>
      <c r="G8" s="34"/>
      <c r="H8" s="34"/>
      <c r="I8" s="34"/>
      <c r="J8" s="34"/>
      <c r="K8" s="1152"/>
      <c r="L8" s="1152"/>
      <c r="M8" s="1152"/>
      <c r="N8" s="1152"/>
      <c r="O8" s="1152"/>
      <c r="P8" s="1152"/>
      <c r="Q8" s="1152"/>
      <c r="R8" s="1152"/>
      <c r="S8" s="1152"/>
      <c r="T8" s="1152"/>
      <c r="U8" s="1152"/>
      <c r="V8" s="1152"/>
      <c r="W8" s="1152"/>
      <c r="X8" s="1152"/>
      <c r="Y8" s="99"/>
      <c r="Z8" s="3"/>
      <c r="AA8" s="3"/>
      <c r="AB8" s="3"/>
      <c r="AC8" s="3"/>
      <c r="AD8" s="3"/>
      <c r="AE8" s="3"/>
      <c r="AF8" s="3"/>
      <c r="AG8" s="3"/>
      <c r="AH8" s="3"/>
      <c r="AI8" s="3"/>
      <c r="AJ8" s="3"/>
      <c r="AK8" s="3"/>
      <c r="AL8" s="3"/>
      <c r="AM8" s="3"/>
      <c r="AN8" s="3"/>
      <c r="AO8" s="3"/>
      <c r="AP8" s="3"/>
      <c r="AQ8" s="3"/>
      <c r="AR8" s="3"/>
    </row>
    <row r="9" spans="1:44" s="1123" customFormat="1" ht="14.15" customHeight="1" x14ac:dyDescent="0.3">
      <c r="A9" s="1128"/>
      <c r="B9" s="1282"/>
      <c r="C9" s="1128"/>
      <c r="D9" s="1128"/>
      <c r="E9" s="1128"/>
      <c r="F9" s="1128"/>
      <c r="G9" s="1128"/>
      <c r="H9" s="1128"/>
      <c r="I9" s="1128"/>
      <c r="J9" s="1152"/>
      <c r="K9" s="1152"/>
      <c r="L9" s="1152"/>
      <c r="M9" s="1152"/>
      <c r="N9" s="1152"/>
      <c r="O9" s="1152"/>
      <c r="P9" s="1152"/>
      <c r="Q9" s="1152"/>
      <c r="R9" s="1152"/>
      <c r="S9" s="1152"/>
      <c r="T9" s="1152"/>
      <c r="U9" s="1152"/>
      <c r="V9" s="1152"/>
      <c r="W9" s="1152"/>
      <c r="X9" s="1152"/>
      <c r="Y9" s="1128"/>
      <c r="Z9" s="1"/>
      <c r="AA9" s="1"/>
      <c r="AB9" s="1"/>
      <c r="AC9" s="1"/>
      <c r="AD9" s="1"/>
      <c r="AE9" s="1"/>
      <c r="AF9" s="1"/>
      <c r="AG9" s="1"/>
      <c r="AH9" s="1"/>
      <c r="AI9" s="1"/>
      <c r="AJ9" s="1"/>
      <c r="AK9" s="1"/>
      <c r="AL9" s="1"/>
      <c r="AM9" s="1"/>
      <c r="AN9" s="1"/>
      <c r="AO9" s="1"/>
      <c r="AP9" s="1"/>
      <c r="AQ9" s="1"/>
      <c r="AR9" s="1"/>
    </row>
    <row r="10" spans="1:44" s="1123" customFormat="1" ht="14.15" customHeight="1" x14ac:dyDescent="0.3">
      <c r="A10" s="1128"/>
      <c r="B10" s="1282"/>
      <c r="C10" s="1128" t="s">
        <v>1705</v>
      </c>
      <c r="D10" s="1128"/>
      <c r="E10" s="1128"/>
      <c r="F10" s="1128"/>
      <c r="G10" s="1128"/>
      <c r="H10" s="1128"/>
      <c r="I10" s="1128"/>
      <c r="J10" s="1152"/>
      <c r="K10" s="1152"/>
      <c r="L10" s="1152"/>
      <c r="M10" s="1152"/>
      <c r="N10" s="1152"/>
      <c r="O10" s="1152"/>
      <c r="P10" s="1152"/>
      <c r="Q10" s="1152"/>
      <c r="R10" s="1152"/>
      <c r="S10" s="1152"/>
      <c r="T10" s="1152"/>
      <c r="U10" s="1152"/>
      <c r="V10" s="1152"/>
      <c r="W10" s="1152"/>
      <c r="X10" s="1152"/>
      <c r="Y10" s="1128"/>
      <c r="Z10" s="1"/>
      <c r="AA10" s="1"/>
      <c r="AB10" s="1"/>
      <c r="AC10" s="1"/>
      <c r="AD10" s="1"/>
      <c r="AE10" s="1"/>
      <c r="AF10" s="1"/>
      <c r="AG10" s="1"/>
      <c r="AH10" s="1"/>
      <c r="AI10" s="1"/>
      <c r="AJ10" s="1"/>
      <c r="AK10" s="1"/>
      <c r="AL10" s="1"/>
      <c r="AM10" s="1"/>
      <c r="AN10" s="1"/>
      <c r="AO10" s="1"/>
      <c r="AP10" s="1"/>
      <c r="AQ10" s="1"/>
      <c r="AR10" s="1"/>
    </row>
    <row r="11" spans="1:44" s="1123" customFormat="1" ht="25.5" customHeight="1" x14ac:dyDescent="0.3">
      <c r="A11" s="1128"/>
      <c r="B11" s="1282"/>
      <c r="D11" s="1124" t="s">
        <v>1706</v>
      </c>
      <c r="E11" s="1128" t="s">
        <v>1707</v>
      </c>
      <c r="F11" s="1128"/>
      <c r="G11" s="1128"/>
      <c r="H11" s="1128"/>
      <c r="I11" s="1128"/>
      <c r="J11" s="1152"/>
      <c r="K11" s="1152"/>
      <c r="L11" s="1152"/>
      <c r="M11" s="1152"/>
      <c r="N11" s="1152"/>
      <c r="O11" s="1152"/>
      <c r="P11" s="1152"/>
      <c r="Q11" s="1152"/>
      <c r="R11" s="1152"/>
      <c r="S11" s="1152"/>
      <c r="T11" s="1152"/>
      <c r="U11" s="1152"/>
      <c r="V11" s="1152"/>
      <c r="W11" s="1152"/>
      <c r="X11" s="1152"/>
      <c r="Y11" s="1128"/>
      <c r="Z11" s="1"/>
      <c r="AA11" s="1"/>
      <c r="AB11" s="1"/>
      <c r="AC11" s="1"/>
      <c r="AD11" s="1"/>
      <c r="AE11" s="1"/>
      <c r="AF11" s="1"/>
      <c r="AG11" s="1"/>
      <c r="AH11" s="1"/>
      <c r="AI11" s="1"/>
      <c r="AJ11" s="1"/>
      <c r="AK11" s="1"/>
      <c r="AL11" s="1"/>
      <c r="AM11" s="1"/>
      <c r="AN11" s="1"/>
      <c r="AO11" s="1"/>
      <c r="AP11" s="1"/>
      <c r="AQ11" s="1"/>
      <c r="AR11" s="1"/>
    </row>
    <row r="12" spans="1:44" s="1123" customFormat="1" ht="15.65" customHeight="1" x14ac:dyDescent="0.3">
      <c r="A12" s="1128"/>
      <c r="B12" s="1282"/>
      <c r="D12" s="1124" t="s">
        <v>1706</v>
      </c>
      <c r="E12" s="1128" t="s">
        <v>1708</v>
      </c>
      <c r="F12" s="1128"/>
      <c r="G12" s="1128"/>
      <c r="H12" s="1128"/>
      <c r="I12" s="1128"/>
      <c r="J12" s="1152"/>
      <c r="K12" s="1152"/>
      <c r="L12" s="1152"/>
      <c r="M12" s="1152"/>
      <c r="N12" s="1152"/>
      <c r="O12" s="1152"/>
      <c r="P12" s="1152"/>
      <c r="Q12" s="1152"/>
      <c r="R12" s="1152"/>
      <c r="S12" s="1152"/>
      <c r="T12" s="1152"/>
      <c r="U12" s="1152"/>
      <c r="V12" s="1152"/>
      <c r="W12" s="1152"/>
      <c r="X12" s="1152"/>
      <c r="Y12" s="1128"/>
      <c r="Z12" s="1"/>
      <c r="AA12" s="1"/>
      <c r="AB12" s="1"/>
      <c r="AC12" s="1"/>
      <c r="AD12" s="1"/>
      <c r="AE12" s="1"/>
      <c r="AF12" s="1"/>
      <c r="AG12" s="1"/>
      <c r="AH12" s="1"/>
      <c r="AI12" s="1"/>
      <c r="AJ12" s="1"/>
      <c r="AK12" s="1"/>
      <c r="AL12" s="1"/>
      <c r="AM12" s="1"/>
      <c r="AN12" s="1"/>
      <c r="AO12" s="1"/>
      <c r="AP12" s="1"/>
      <c r="AQ12" s="1"/>
      <c r="AR12" s="1"/>
    </row>
    <row r="13" spans="1:44" s="1123" customFormat="1" ht="6.65" customHeight="1" x14ac:dyDescent="0.3">
      <c r="A13" s="1128"/>
      <c r="B13" s="1282"/>
      <c r="D13" s="1124"/>
      <c r="E13" s="1156"/>
      <c r="F13" s="1156"/>
      <c r="G13" s="1467"/>
      <c r="H13" s="1465"/>
      <c r="I13" s="1465"/>
      <c r="J13" s="1146"/>
      <c r="K13" s="1146"/>
      <c r="L13" s="1146"/>
      <c r="M13" s="1146"/>
      <c r="N13" s="1146"/>
      <c r="O13" s="1146"/>
      <c r="P13" s="1146"/>
      <c r="Q13" s="1146"/>
      <c r="R13" s="1146"/>
      <c r="S13" s="1155"/>
      <c r="T13" s="1155"/>
      <c r="U13" s="1155"/>
      <c r="V13" s="1152"/>
      <c r="W13" s="1152"/>
      <c r="X13" s="1152"/>
      <c r="Y13" s="1128"/>
      <c r="Z13" s="1"/>
      <c r="AA13" s="1"/>
      <c r="AB13" s="1"/>
      <c r="AC13" s="1"/>
      <c r="AD13" s="1"/>
      <c r="AE13" s="1"/>
      <c r="AF13" s="1"/>
      <c r="AG13" s="1"/>
      <c r="AH13" s="1"/>
      <c r="AI13" s="1"/>
      <c r="AJ13" s="1"/>
      <c r="AK13" s="1"/>
      <c r="AL13" s="1"/>
      <c r="AM13" s="1"/>
      <c r="AN13" s="1"/>
      <c r="AO13" s="1"/>
      <c r="AP13" s="1"/>
      <c r="AQ13" s="1"/>
      <c r="AR13" s="1"/>
    </row>
    <row r="14" spans="1:44" s="1123" customFormat="1" ht="19.5" customHeight="1" x14ac:dyDescent="0.3">
      <c r="A14" s="1128"/>
      <c r="B14" s="1282"/>
      <c r="D14" s="1124"/>
      <c r="E14" s="1554" t="s">
        <v>1830</v>
      </c>
      <c r="F14" s="1555" t="s">
        <v>983</v>
      </c>
      <c r="G14" s="2299" t="s">
        <v>1709</v>
      </c>
      <c r="H14" s="2300"/>
      <c r="I14" s="2300"/>
      <c r="J14" s="2300"/>
      <c r="K14" s="2300"/>
      <c r="L14" s="2300"/>
      <c r="M14" s="2300"/>
      <c r="N14" s="2300"/>
      <c r="O14" s="2300"/>
      <c r="P14" s="2300"/>
      <c r="Q14" s="2300"/>
      <c r="R14" s="2301"/>
      <c r="T14" s="1134"/>
      <c r="U14" s="1134"/>
      <c r="V14" s="1152"/>
      <c r="W14" s="1152"/>
      <c r="X14" s="1152"/>
      <c r="Y14" s="1128"/>
      <c r="Z14" s="1"/>
      <c r="AA14" s="1"/>
      <c r="AB14" s="1"/>
      <c r="AC14" s="1"/>
      <c r="AD14" s="1"/>
      <c r="AE14" s="1"/>
      <c r="AF14" s="1"/>
      <c r="AG14" s="1"/>
      <c r="AH14" s="1"/>
      <c r="AI14" s="1"/>
      <c r="AJ14" s="1"/>
      <c r="AK14" s="1"/>
      <c r="AL14" s="1"/>
      <c r="AM14" s="1"/>
      <c r="AN14" s="1"/>
      <c r="AO14" s="1"/>
      <c r="AP14" s="1"/>
      <c r="AQ14" s="1"/>
      <c r="AR14" s="1"/>
    </row>
    <row r="15" spans="1:44" s="1123" customFormat="1" ht="19.5" customHeight="1" x14ac:dyDescent="0.3">
      <c r="A15" s="1128"/>
      <c r="B15" s="1282"/>
      <c r="D15" s="1124"/>
      <c r="E15" s="1554" t="s">
        <v>1830</v>
      </c>
      <c r="F15" s="1555" t="s">
        <v>985</v>
      </c>
      <c r="G15" s="2299" t="s">
        <v>1710</v>
      </c>
      <c r="H15" s="2300"/>
      <c r="I15" s="2300"/>
      <c r="J15" s="2300"/>
      <c r="K15" s="2300"/>
      <c r="L15" s="2300"/>
      <c r="M15" s="2300"/>
      <c r="N15" s="2300"/>
      <c r="O15" s="2300"/>
      <c r="P15" s="2300"/>
      <c r="Q15" s="2300"/>
      <c r="R15" s="2301"/>
      <c r="T15" s="1134"/>
      <c r="U15" s="1134"/>
      <c r="V15" s="1152"/>
      <c r="W15" s="1152"/>
      <c r="X15" s="1152"/>
      <c r="Y15" s="1128"/>
      <c r="Z15" s="1"/>
      <c r="AA15" s="1"/>
      <c r="AB15" s="1"/>
      <c r="AC15" s="1"/>
      <c r="AD15" s="1"/>
      <c r="AE15" s="1"/>
      <c r="AF15" s="1"/>
      <c r="AG15" s="1"/>
      <c r="AH15" s="1"/>
      <c r="AI15" s="1"/>
      <c r="AJ15" s="1"/>
      <c r="AK15" s="1"/>
      <c r="AL15" s="1"/>
      <c r="AM15" s="1"/>
      <c r="AN15" s="1"/>
      <c r="AO15" s="1"/>
      <c r="AP15" s="1"/>
      <c r="AQ15" s="1"/>
      <c r="AR15" s="1"/>
    </row>
    <row r="16" spans="1:44" s="1123" customFormat="1" ht="19.5" customHeight="1" x14ac:dyDescent="0.3">
      <c r="A16" s="1128"/>
      <c r="B16" s="1282"/>
      <c r="D16" s="1124"/>
      <c r="E16" s="1556"/>
      <c r="F16" s="1555" t="s">
        <v>987</v>
      </c>
      <c r="G16" s="2299" t="s">
        <v>1711</v>
      </c>
      <c r="H16" s="2300"/>
      <c r="I16" s="2300"/>
      <c r="J16" s="2300"/>
      <c r="K16" s="2300"/>
      <c r="L16" s="2300"/>
      <c r="M16" s="2300"/>
      <c r="N16" s="2300"/>
      <c r="O16" s="2300"/>
      <c r="P16" s="2300"/>
      <c r="Q16" s="2300"/>
      <c r="R16" s="2301"/>
      <c r="T16" s="1134"/>
      <c r="U16" s="1134"/>
      <c r="V16" s="1152"/>
      <c r="W16" s="1152"/>
      <c r="X16" s="1152"/>
      <c r="Y16" s="1128"/>
      <c r="Z16" s="1"/>
      <c r="AA16" s="1"/>
      <c r="AB16" s="1"/>
      <c r="AC16" s="1"/>
      <c r="AD16" s="1"/>
      <c r="AE16" s="1"/>
      <c r="AF16" s="1"/>
      <c r="AG16" s="1"/>
      <c r="AH16" s="1"/>
      <c r="AI16" s="1"/>
      <c r="AJ16" s="1"/>
      <c r="AK16" s="1"/>
      <c r="AL16" s="1"/>
      <c r="AM16" s="1"/>
      <c r="AN16" s="1"/>
      <c r="AO16" s="1"/>
      <c r="AP16" s="1"/>
      <c r="AQ16" s="1"/>
      <c r="AR16" s="1"/>
    </row>
    <row r="17" spans="1:44" s="1123" customFormat="1" ht="19.5" customHeight="1" x14ac:dyDescent="0.3">
      <c r="A17" s="1128"/>
      <c r="B17" s="1282"/>
      <c r="D17" s="1124"/>
      <c r="E17" s="1556"/>
      <c r="F17" s="1555" t="s">
        <v>989</v>
      </c>
      <c r="G17" s="2299" t="s">
        <v>1712</v>
      </c>
      <c r="H17" s="2300"/>
      <c r="I17" s="2300"/>
      <c r="J17" s="2300"/>
      <c r="K17" s="2300"/>
      <c r="L17" s="2300"/>
      <c r="M17" s="2300"/>
      <c r="N17" s="2300"/>
      <c r="O17" s="2300"/>
      <c r="P17" s="2300"/>
      <c r="Q17" s="2300"/>
      <c r="R17" s="2301"/>
      <c r="T17" s="1134"/>
      <c r="U17" s="1134"/>
      <c r="V17" s="1152"/>
      <c r="W17" s="1152"/>
      <c r="X17" s="1152"/>
      <c r="Y17" s="1128"/>
      <c r="Z17" s="1"/>
      <c r="AA17" s="1"/>
      <c r="AB17" s="1"/>
      <c r="AC17" s="1"/>
      <c r="AD17" s="1"/>
      <c r="AE17" s="1"/>
      <c r="AF17" s="1"/>
      <c r="AG17" s="1"/>
      <c r="AH17" s="1"/>
      <c r="AI17" s="1"/>
      <c r="AJ17" s="1"/>
      <c r="AK17" s="1"/>
      <c r="AL17" s="1"/>
      <c r="AM17" s="1"/>
      <c r="AN17" s="1"/>
      <c r="AO17" s="1"/>
      <c r="AP17" s="1"/>
      <c r="AQ17" s="1"/>
      <c r="AR17" s="1"/>
    </row>
    <row r="18" spans="1:44" s="1123" customFormat="1" ht="19.5" customHeight="1" x14ac:dyDescent="0.3">
      <c r="A18" s="1128"/>
      <c r="B18" s="1282"/>
      <c r="D18" s="1124"/>
      <c r="E18" s="1556"/>
      <c r="F18" s="1555" t="s">
        <v>991</v>
      </c>
      <c r="G18" s="2299" t="s">
        <v>1713</v>
      </c>
      <c r="H18" s="2300"/>
      <c r="I18" s="2300"/>
      <c r="J18" s="2300"/>
      <c r="K18" s="2300"/>
      <c r="L18" s="2300"/>
      <c r="M18" s="2300"/>
      <c r="N18" s="2300"/>
      <c r="O18" s="2300"/>
      <c r="P18" s="2300"/>
      <c r="Q18" s="2300"/>
      <c r="R18" s="2301"/>
      <c r="T18" s="1134"/>
      <c r="U18" s="1134"/>
      <c r="V18" s="1152"/>
      <c r="W18" s="1152"/>
      <c r="X18" s="1152"/>
      <c r="Y18" s="1128"/>
      <c r="Z18" s="1"/>
      <c r="AA18" s="1"/>
      <c r="AB18" s="1"/>
      <c r="AC18" s="1"/>
      <c r="AD18" s="1"/>
      <c r="AE18" s="1"/>
      <c r="AF18" s="1"/>
      <c r="AG18" s="1"/>
      <c r="AH18" s="1"/>
      <c r="AI18" s="1"/>
      <c r="AJ18" s="1"/>
      <c r="AK18" s="1"/>
      <c r="AL18" s="1"/>
      <c r="AM18" s="1"/>
      <c r="AN18" s="1"/>
      <c r="AO18" s="1"/>
      <c r="AP18" s="1"/>
      <c r="AQ18" s="1"/>
      <c r="AR18" s="1"/>
    </row>
    <row r="19" spans="1:44" s="1123" customFormat="1" ht="19.5" customHeight="1" x14ac:dyDescent="0.3">
      <c r="A19" s="1128"/>
      <c r="B19" s="1282"/>
      <c r="D19" s="1124"/>
      <c r="E19" s="1556"/>
      <c r="F19" s="1555" t="s">
        <v>993</v>
      </c>
      <c r="G19" s="2299" t="s">
        <v>1714</v>
      </c>
      <c r="H19" s="2300"/>
      <c r="I19" s="2300"/>
      <c r="J19" s="2300"/>
      <c r="K19" s="2300"/>
      <c r="L19" s="2300"/>
      <c r="M19" s="2300"/>
      <c r="N19" s="2300"/>
      <c r="O19" s="2300"/>
      <c r="P19" s="2300"/>
      <c r="Q19" s="2300"/>
      <c r="R19" s="2301"/>
      <c r="T19" s="1530"/>
      <c r="U19" s="1531"/>
      <c r="V19" s="1152"/>
      <c r="W19" s="1152"/>
      <c r="X19" s="1152"/>
      <c r="Y19" s="1128"/>
      <c r="Z19" s="1"/>
      <c r="AA19" s="1"/>
      <c r="AB19" s="1"/>
      <c r="AC19" s="1"/>
      <c r="AD19" s="1"/>
      <c r="AE19" s="1"/>
      <c r="AF19" s="1"/>
      <c r="AG19" s="1"/>
      <c r="AH19" s="1"/>
      <c r="AI19" s="1"/>
      <c r="AJ19" s="1"/>
      <c r="AK19" s="1"/>
      <c r="AL19" s="1"/>
      <c r="AM19" s="1"/>
      <c r="AN19" s="1"/>
      <c r="AO19" s="1"/>
      <c r="AP19" s="1"/>
      <c r="AQ19" s="1"/>
      <c r="AR19" s="1"/>
    </row>
    <row r="20" spans="1:44" s="1123" customFormat="1" ht="19.5" customHeight="1" x14ac:dyDescent="0.3">
      <c r="A20" s="1128"/>
      <c r="B20" s="1282"/>
      <c r="D20" s="1124"/>
      <c r="E20" s="1556"/>
      <c r="F20" s="1555" t="s">
        <v>995</v>
      </c>
      <c r="G20" s="2299" t="s">
        <v>1715</v>
      </c>
      <c r="H20" s="2300"/>
      <c r="I20" s="2300"/>
      <c r="J20" s="2300"/>
      <c r="K20" s="2300"/>
      <c r="L20" s="2300"/>
      <c r="M20" s="2300"/>
      <c r="N20" s="2300"/>
      <c r="O20" s="2300"/>
      <c r="P20" s="2300"/>
      <c r="Q20" s="2300"/>
      <c r="R20" s="2301"/>
      <c r="T20" s="1134"/>
      <c r="U20" s="1134"/>
      <c r="V20" s="1152"/>
      <c r="W20" s="1152"/>
      <c r="X20" s="1152"/>
      <c r="Y20" s="1128"/>
      <c r="Z20" s="1"/>
      <c r="AA20" s="1"/>
      <c r="AB20" s="1"/>
      <c r="AC20" s="1"/>
      <c r="AD20" s="1"/>
      <c r="AE20" s="1"/>
      <c r="AF20" s="1"/>
      <c r="AG20" s="1"/>
      <c r="AH20" s="1"/>
      <c r="AI20" s="1"/>
      <c r="AJ20" s="1"/>
      <c r="AK20" s="1"/>
      <c r="AL20" s="1"/>
      <c r="AM20" s="1"/>
      <c r="AN20" s="1"/>
      <c r="AO20" s="1"/>
      <c r="AP20" s="1"/>
      <c r="AQ20" s="1"/>
      <c r="AR20" s="1"/>
    </row>
    <row r="21" spans="1:44" s="1123" customFormat="1" ht="19.5" customHeight="1" x14ac:dyDescent="0.3">
      <c r="A21" s="1128"/>
      <c r="B21" s="1282"/>
      <c r="D21" s="1124"/>
      <c r="E21" s="1556"/>
      <c r="F21" s="1555" t="s">
        <v>997</v>
      </c>
      <c r="G21" s="2299" t="s">
        <v>1716</v>
      </c>
      <c r="H21" s="2300"/>
      <c r="I21" s="2300"/>
      <c r="J21" s="2300"/>
      <c r="K21" s="2300"/>
      <c r="L21" s="2300"/>
      <c r="M21" s="2300"/>
      <c r="N21" s="2300"/>
      <c r="O21" s="2300"/>
      <c r="P21" s="2300"/>
      <c r="Q21" s="2300"/>
      <c r="R21" s="2301"/>
      <c r="T21" s="1134"/>
      <c r="U21" s="1134"/>
      <c r="V21" s="1152"/>
      <c r="W21" s="1152"/>
      <c r="X21" s="1152"/>
      <c r="Y21" s="1128"/>
      <c r="Z21" s="1"/>
      <c r="AA21" s="1"/>
      <c r="AB21" s="1"/>
      <c r="AC21" s="1"/>
      <c r="AD21" s="1"/>
      <c r="AE21" s="1"/>
      <c r="AF21" s="1"/>
      <c r="AG21" s="1"/>
      <c r="AH21" s="1"/>
      <c r="AI21" s="1"/>
      <c r="AJ21" s="1"/>
      <c r="AK21" s="1"/>
      <c r="AL21" s="1"/>
      <c r="AM21" s="1"/>
      <c r="AN21" s="1"/>
      <c r="AO21" s="1"/>
      <c r="AP21" s="1"/>
      <c r="AQ21" s="1"/>
      <c r="AR21" s="1"/>
    </row>
    <row r="22" spans="1:44" s="1123" customFormat="1" ht="19.5" customHeight="1" x14ac:dyDescent="0.3">
      <c r="A22" s="1128"/>
      <c r="B22" s="1282"/>
      <c r="E22" s="1554" t="s">
        <v>1830</v>
      </c>
      <c r="F22" s="1555" t="s">
        <v>1717</v>
      </c>
      <c r="G22" s="1557"/>
      <c r="H22" s="1557"/>
      <c r="I22" s="1557"/>
      <c r="J22" s="1558"/>
      <c r="K22" s="1558"/>
      <c r="L22" s="1558"/>
      <c r="M22" s="1558"/>
      <c r="N22" s="1558"/>
      <c r="O22" s="1558"/>
      <c r="P22" s="1558"/>
      <c r="Q22" s="1558"/>
      <c r="R22" s="1559"/>
      <c r="T22" s="1152"/>
      <c r="U22" s="1152"/>
      <c r="V22" s="1152"/>
      <c r="W22" s="1152"/>
      <c r="X22" s="1152"/>
      <c r="Y22" s="1128"/>
      <c r="Z22" s="1"/>
      <c r="AA22" s="1"/>
      <c r="AB22" s="1"/>
      <c r="AC22" s="1"/>
      <c r="AD22" s="1"/>
      <c r="AE22" s="1"/>
      <c r="AF22" s="1"/>
      <c r="AG22" s="1"/>
      <c r="AH22" s="1"/>
      <c r="AI22" s="1"/>
      <c r="AJ22" s="1"/>
      <c r="AK22" s="1"/>
      <c r="AL22" s="1"/>
      <c r="AM22" s="1"/>
      <c r="AN22" s="1"/>
      <c r="AO22" s="1"/>
      <c r="AP22" s="1"/>
      <c r="AQ22" s="1"/>
      <c r="AR22" s="1"/>
    </row>
    <row r="23" spans="1:44" s="1123" customFormat="1" ht="5.5" customHeight="1" x14ac:dyDescent="0.3">
      <c r="A23" s="1128"/>
      <c r="B23" s="1282"/>
      <c r="D23" s="1124"/>
      <c r="E23" s="1150"/>
      <c r="F23" s="1150"/>
      <c r="G23" s="1150"/>
      <c r="H23" s="1150"/>
      <c r="I23" s="1150"/>
      <c r="J23" s="1153"/>
      <c r="K23" s="1153"/>
      <c r="L23" s="1153"/>
      <c r="M23" s="1153"/>
      <c r="N23" s="1153"/>
      <c r="O23" s="1153"/>
      <c r="P23" s="1153"/>
      <c r="Q23" s="1153"/>
      <c r="R23" s="1153"/>
      <c r="S23" s="1152"/>
      <c r="T23" s="1152"/>
      <c r="U23" s="1152"/>
      <c r="V23" s="1152"/>
      <c r="W23" s="1152"/>
      <c r="X23" s="1152"/>
      <c r="Y23" s="1128"/>
      <c r="Z23" s="1"/>
      <c r="AA23" s="1"/>
      <c r="AB23" s="1"/>
      <c r="AC23" s="1"/>
      <c r="AD23" s="1"/>
      <c r="AE23" s="1"/>
      <c r="AF23" s="1"/>
      <c r="AG23" s="1"/>
      <c r="AH23" s="1"/>
      <c r="AI23" s="1"/>
      <c r="AJ23" s="1"/>
      <c r="AK23" s="1"/>
      <c r="AL23" s="1"/>
      <c r="AM23" s="1"/>
      <c r="AN23" s="1"/>
      <c r="AO23" s="1"/>
      <c r="AP23" s="1"/>
      <c r="AQ23" s="1"/>
      <c r="AR23" s="1"/>
    </row>
    <row r="24" spans="1:44" s="1123" customFormat="1" ht="19.5" customHeight="1" x14ac:dyDescent="0.3">
      <c r="A24" s="1128"/>
      <c r="B24" s="1282"/>
      <c r="D24" s="1124" t="s">
        <v>1706</v>
      </c>
      <c r="E24" s="1128" t="s">
        <v>1718</v>
      </c>
      <c r="F24" s="1128"/>
      <c r="G24" s="1128"/>
      <c r="H24" s="1128"/>
      <c r="I24" s="1128"/>
      <c r="J24" s="1152"/>
      <c r="K24" s="1152"/>
      <c r="L24" s="1152"/>
      <c r="M24" s="1152"/>
      <c r="N24" s="1152"/>
      <c r="O24" s="1152"/>
      <c r="P24" s="1152"/>
      <c r="Q24" s="1152"/>
      <c r="R24" s="1152"/>
      <c r="S24" s="1152"/>
      <c r="T24" s="1152"/>
      <c r="U24" s="1152"/>
      <c r="V24" s="1152"/>
      <c r="W24" s="1152"/>
      <c r="X24" s="1152"/>
      <c r="Y24" s="1128"/>
      <c r="Z24" s="1"/>
      <c r="AA24" s="1"/>
      <c r="AB24" s="1"/>
      <c r="AC24" s="1"/>
      <c r="AD24" s="1"/>
      <c r="AE24" s="1"/>
      <c r="AF24" s="1"/>
      <c r="AG24" s="1"/>
      <c r="AH24" s="1"/>
      <c r="AI24" s="1"/>
      <c r="AJ24" s="1"/>
      <c r="AK24" s="1"/>
      <c r="AL24" s="1"/>
      <c r="AM24" s="1"/>
      <c r="AN24" s="1"/>
      <c r="AO24" s="1"/>
      <c r="AP24" s="1"/>
      <c r="AQ24" s="1"/>
      <c r="AR24" s="1"/>
    </row>
    <row r="25" spans="1:44" s="1123" customFormat="1" ht="19.5" customHeight="1" x14ac:dyDescent="0.3">
      <c r="A25" s="1128"/>
      <c r="B25" s="1282"/>
      <c r="D25" s="1124" t="s">
        <v>1706</v>
      </c>
      <c r="E25" s="1128" t="s">
        <v>1719</v>
      </c>
      <c r="F25" s="1128"/>
      <c r="G25" s="1128"/>
      <c r="H25" s="1128"/>
      <c r="I25" s="1128"/>
      <c r="J25" s="1152"/>
      <c r="K25" s="1152"/>
      <c r="L25" s="1152"/>
      <c r="M25" s="1152"/>
      <c r="N25" s="1152"/>
      <c r="O25" s="1152"/>
      <c r="P25" s="1152"/>
      <c r="Q25" s="1152"/>
      <c r="R25" s="1152"/>
      <c r="S25" s="1152"/>
      <c r="T25" s="1152"/>
      <c r="U25" s="1152"/>
      <c r="V25" s="1152"/>
      <c r="W25" s="1152"/>
      <c r="X25" s="1152"/>
      <c r="Y25" s="1128"/>
      <c r="Z25" s="1"/>
      <c r="AA25" s="1"/>
      <c r="AB25" s="1"/>
      <c r="AC25" s="1"/>
      <c r="AD25" s="1"/>
      <c r="AE25" s="1"/>
      <c r="AF25" s="1"/>
      <c r="AG25" s="1"/>
      <c r="AH25" s="1"/>
      <c r="AI25" s="1"/>
      <c r="AJ25" s="1"/>
      <c r="AK25" s="1"/>
      <c r="AL25" s="1"/>
      <c r="AM25" s="1"/>
      <c r="AN25" s="1"/>
      <c r="AO25" s="1"/>
      <c r="AP25" s="1"/>
      <c r="AQ25" s="1"/>
      <c r="AR25" s="1"/>
    </row>
    <row r="26" spans="1:44" s="1123" customFormat="1" ht="19.5" customHeight="1" x14ac:dyDescent="0.3">
      <c r="A26" s="1128"/>
      <c r="B26" s="1282"/>
      <c r="D26" s="1124" t="s">
        <v>1706</v>
      </c>
      <c r="E26" s="1128" t="s">
        <v>1720</v>
      </c>
      <c r="F26" s="1128"/>
      <c r="G26" s="1128"/>
      <c r="H26" s="1128"/>
      <c r="I26" s="1128"/>
      <c r="J26" s="1152"/>
      <c r="K26" s="1152"/>
      <c r="L26" s="1152"/>
      <c r="M26" s="1152"/>
      <c r="N26" s="1152"/>
      <c r="O26" s="1152"/>
      <c r="P26" s="1152"/>
      <c r="Q26" s="1152"/>
      <c r="R26" s="1152"/>
      <c r="S26" s="1152"/>
      <c r="T26" s="1152"/>
      <c r="U26" s="1152"/>
      <c r="V26" s="1152"/>
      <c r="W26" s="1152"/>
      <c r="X26" s="1152"/>
      <c r="Y26" s="1128"/>
      <c r="Z26" s="1"/>
      <c r="AA26" s="1"/>
      <c r="AB26" s="1"/>
      <c r="AC26" s="1"/>
      <c r="AD26" s="1"/>
      <c r="AE26" s="1"/>
      <c r="AF26" s="1"/>
      <c r="AG26" s="1"/>
      <c r="AH26" s="1"/>
      <c r="AI26" s="1"/>
      <c r="AJ26" s="1"/>
      <c r="AK26" s="1"/>
      <c r="AL26" s="1"/>
      <c r="AM26" s="1"/>
      <c r="AN26" s="1"/>
      <c r="AO26" s="1"/>
      <c r="AP26" s="1"/>
      <c r="AQ26" s="1"/>
      <c r="AR26" s="1"/>
    </row>
    <row r="27" spans="1:44" s="1123" customFormat="1" ht="14.15" customHeight="1" x14ac:dyDescent="0.3">
      <c r="A27" s="1128"/>
      <c r="B27" s="1282"/>
      <c r="C27" s="1124"/>
      <c r="D27" s="1128"/>
      <c r="E27" s="1128"/>
      <c r="F27" s="1128"/>
      <c r="G27" s="1128"/>
      <c r="H27" s="1128"/>
      <c r="I27" s="1128"/>
      <c r="J27" s="1152"/>
      <c r="K27" s="1152"/>
      <c r="L27" s="1152"/>
      <c r="M27" s="1152"/>
      <c r="N27" s="1152"/>
      <c r="O27" s="1152"/>
      <c r="P27" s="1152"/>
      <c r="Q27" s="1152"/>
      <c r="R27" s="1152"/>
      <c r="S27" s="1152"/>
      <c r="T27" s="1152"/>
      <c r="U27" s="1152"/>
      <c r="V27" s="1152"/>
      <c r="W27" s="1152"/>
      <c r="X27" s="1152"/>
      <c r="Y27" s="1128"/>
      <c r="Z27" s="1"/>
      <c r="AA27" s="1"/>
      <c r="AB27" s="1"/>
      <c r="AC27" s="1"/>
      <c r="AD27" s="1"/>
      <c r="AE27" s="1"/>
      <c r="AF27" s="1"/>
      <c r="AG27" s="1"/>
      <c r="AH27" s="1"/>
      <c r="AI27" s="1"/>
      <c r="AJ27" s="1"/>
      <c r="AK27" s="1"/>
      <c r="AL27" s="1"/>
      <c r="AM27" s="1"/>
      <c r="AN27" s="1"/>
      <c r="AO27" s="1"/>
      <c r="AP27" s="1"/>
      <c r="AQ27" s="1"/>
      <c r="AR27" s="1"/>
    </row>
    <row r="28" spans="1:44" s="1123" customFormat="1" ht="14.15" customHeight="1" x14ac:dyDescent="0.3">
      <c r="A28" s="1128"/>
      <c r="B28" s="1282"/>
      <c r="C28" s="1128"/>
      <c r="D28" s="1128"/>
      <c r="E28" s="1128"/>
      <c r="F28" s="1128"/>
      <c r="G28" s="1128"/>
      <c r="H28" s="1128"/>
      <c r="I28" s="1128"/>
      <c r="J28" s="1152"/>
      <c r="K28" s="1152"/>
      <c r="L28" s="1152"/>
      <c r="M28" s="1152"/>
      <c r="N28" s="1152"/>
      <c r="O28" s="1152"/>
      <c r="P28" s="1152"/>
      <c r="Q28" s="1152"/>
      <c r="R28" s="1152"/>
      <c r="S28" s="1152"/>
      <c r="T28" s="1152"/>
      <c r="U28" s="1152"/>
      <c r="V28" s="1152"/>
      <c r="W28" s="1152"/>
      <c r="X28" s="1152"/>
      <c r="Y28" s="1128"/>
      <c r="Z28" s="1"/>
      <c r="AA28" s="1"/>
      <c r="AB28" s="1"/>
      <c r="AC28" s="1"/>
      <c r="AD28" s="1"/>
      <c r="AE28" s="1"/>
      <c r="AF28" s="1"/>
      <c r="AG28" s="1"/>
      <c r="AH28" s="1"/>
      <c r="AI28" s="1"/>
      <c r="AJ28" s="1"/>
      <c r="AK28" s="1"/>
      <c r="AL28" s="1"/>
      <c r="AM28" s="1"/>
      <c r="AN28" s="1"/>
      <c r="AO28" s="1"/>
      <c r="AP28" s="1"/>
      <c r="AQ28" s="1"/>
      <c r="AR28" s="1"/>
    </row>
    <row r="29" spans="1:44" s="1123" customFormat="1" ht="14.15" customHeight="1" x14ac:dyDescent="0.3">
      <c r="A29" s="1128"/>
      <c r="B29" s="1282"/>
      <c r="C29" s="1156"/>
      <c r="D29" s="1156"/>
      <c r="E29" s="1156"/>
      <c r="F29" s="1156"/>
      <c r="G29" s="1128"/>
      <c r="H29" s="1128"/>
      <c r="I29" s="1128"/>
      <c r="J29" s="1152"/>
      <c r="K29" s="1152"/>
      <c r="L29" s="1152"/>
      <c r="M29" s="1152"/>
      <c r="N29" s="1152"/>
      <c r="O29" s="1152"/>
      <c r="P29" s="1152"/>
      <c r="Q29" s="1152"/>
      <c r="R29" s="1152"/>
      <c r="S29" s="1532"/>
      <c r="T29" s="1532"/>
      <c r="U29" s="1532"/>
      <c r="V29" s="1532"/>
      <c r="W29" s="1532"/>
      <c r="X29" s="1152"/>
      <c r="Y29" s="1128"/>
      <c r="Z29" s="1"/>
      <c r="AA29" s="1"/>
      <c r="AB29" s="1"/>
      <c r="AC29" s="1"/>
      <c r="AD29" s="1"/>
      <c r="AE29" s="1"/>
      <c r="AF29" s="1"/>
      <c r="AG29" s="1"/>
      <c r="AH29" s="1"/>
      <c r="AI29" s="1"/>
      <c r="AJ29" s="1"/>
      <c r="AK29" s="1"/>
      <c r="AL29" s="1"/>
      <c r="AM29" s="1"/>
      <c r="AN29" s="1"/>
      <c r="AO29" s="1"/>
      <c r="AP29" s="1"/>
      <c r="AQ29" s="1"/>
      <c r="AR29" s="1"/>
    </row>
    <row r="30" spans="1:44" s="1123" customFormat="1" ht="14.15" customHeight="1" x14ac:dyDescent="0.3">
      <c r="A30" s="1128"/>
      <c r="B30" s="1282"/>
      <c r="C30" s="1156"/>
      <c r="D30" s="1156"/>
      <c r="E30" s="1156"/>
      <c r="F30" s="1156"/>
      <c r="G30" s="1128"/>
      <c r="H30" s="1128"/>
      <c r="I30" s="1128"/>
      <c r="J30" s="1152"/>
      <c r="K30" s="1152"/>
      <c r="L30" s="1152"/>
      <c r="M30" s="1152"/>
      <c r="N30" s="1152"/>
      <c r="O30" s="1152"/>
      <c r="P30" s="1152"/>
      <c r="Q30" s="1152"/>
      <c r="R30" s="1152"/>
      <c r="S30" s="1532"/>
      <c r="T30" s="1532"/>
      <c r="U30" s="1532"/>
      <c r="V30" s="1532"/>
      <c r="W30" s="1532"/>
      <c r="X30" s="1152"/>
      <c r="Y30" s="1128"/>
      <c r="Z30" s="1"/>
      <c r="AA30" s="1"/>
      <c r="AB30" s="1"/>
      <c r="AC30" s="1"/>
      <c r="AD30" s="1"/>
      <c r="AE30" s="1"/>
      <c r="AF30" s="1"/>
      <c r="AG30" s="1"/>
      <c r="AH30" s="1"/>
      <c r="AI30" s="1"/>
      <c r="AJ30" s="1"/>
      <c r="AK30" s="1"/>
      <c r="AL30" s="1"/>
      <c r="AM30" s="1"/>
      <c r="AN30" s="1"/>
      <c r="AO30" s="1"/>
      <c r="AP30" s="1"/>
      <c r="AQ30" s="1"/>
      <c r="AR30" s="1"/>
    </row>
    <row r="31" spans="1:44" s="1123" customFormat="1" ht="14.15" customHeight="1" x14ac:dyDescent="0.3">
      <c r="A31" s="1128"/>
      <c r="B31" s="1282"/>
      <c r="C31" s="1156"/>
      <c r="D31" s="1156"/>
      <c r="E31" s="1156"/>
      <c r="F31" s="1156"/>
      <c r="G31" s="1128"/>
      <c r="H31" s="2302"/>
      <c r="I31" s="2303"/>
      <c r="J31" s="2303"/>
      <c r="K31" s="2303"/>
      <c r="L31" s="2303"/>
      <c r="M31" s="2303"/>
      <c r="N31" s="2303"/>
      <c r="O31" s="2303"/>
      <c r="P31" s="2303"/>
      <c r="Q31" s="1152"/>
      <c r="R31" s="1152"/>
      <c r="S31" s="1532"/>
      <c r="T31" s="1532"/>
      <c r="U31" s="1532"/>
      <c r="V31" s="1532"/>
      <c r="W31" s="1532"/>
      <c r="X31" s="1152"/>
      <c r="Y31" s="1128"/>
      <c r="Z31" s="1"/>
      <c r="AA31" s="1"/>
      <c r="AB31" s="1"/>
      <c r="AC31" s="1"/>
      <c r="AD31" s="1"/>
      <c r="AE31" s="1"/>
      <c r="AF31" s="1"/>
      <c r="AG31" s="1"/>
      <c r="AH31" s="1"/>
      <c r="AI31" s="1"/>
      <c r="AJ31" s="1"/>
      <c r="AK31" s="1"/>
      <c r="AL31" s="1"/>
      <c r="AM31" s="1"/>
      <c r="AN31" s="1"/>
      <c r="AO31" s="1"/>
      <c r="AP31" s="1"/>
      <c r="AQ31" s="1"/>
      <c r="AR31" s="1"/>
    </row>
    <row r="32" spans="1:44" s="1123" customFormat="1" ht="14.15" customHeight="1" x14ac:dyDescent="0.3">
      <c r="A32" s="1128"/>
      <c r="B32" s="1282"/>
      <c r="C32" s="1156"/>
      <c r="D32" s="1156"/>
      <c r="E32" s="1156"/>
      <c r="F32" s="1156"/>
      <c r="G32" s="1128"/>
      <c r="H32" s="2304"/>
      <c r="I32" s="2305"/>
      <c r="J32" s="2305"/>
      <c r="K32" s="2305"/>
      <c r="L32" s="2305"/>
      <c r="M32" s="2305"/>
      <c r="N32" s="2305"/>
      <c r="O32" s="2305"/>
      <c r="P32" s="2305"/>
      <c r="Q32" s="1152"/>
      <c r="R32" s="1152"/>
      <c r="S32" s="1532"/>
      <c r="T32" s="1532"/>
      <c r="U32" s="1532"/>
      <c r="V32" s="1532"/>
      <c r="W32" s="1532"/>
      <c r="X32" s="1152"/>
      <c r="Y32" s="1128"/>
      <c r="Z32" s="1"/>
      <c r="AA32" s="1"/>
      <c r="AB32" s="1"/>
      <c r="AC32" s="1"/>
      <c r="AD32" s="1"/>
      <c r="AE32" s="1"/>
      <c r="AF32" s="1"/>
      <c r="AG32" s="1"/>
      <c r="AH32" s="1"/>
      <c r="AI32" s="1"/>
      <c r="AJ32" s="1"/>
      <c r="AK32" s="1"/>
      <c r="AL32" s="1"/>
      <c r="AM32" s="1"/>
      <c r="AN32" s="1"/>
      <c r="AO32" s="1"/>
      <c r="AP32" s="1"/>
      <c r="AQ32" s="1"/>
      <c r="AR32" s="1"/>
    </row>
    <row r="33" spans="1:44" s="1123" customFormat="1" ht="23.15" customHeight="1" x14ac:dyDescent="0.3">
      <c r="A33" s="1128"/>
      <c r="B33" s="1529"/>
      <c r="C33" s="2293"/>
      <c r="D33" s="2293"/>
      <c r="E33" s="2293"/>
      <c r="F33" s="2293"/>
      <c r="H33" s="2306"/>
      <c r="I33" s="2307"/>
      <c r="J33" s="2307"/>
      <c r="K33" s="2307"/>
      <c r="L33" s="2307"/>
      <c r="M33" s="2307"/>
      <c r="N33" s="2307"/>
      <c r="O33" s="2307"/>
      <c r="P33" s="2307"/>
      <c r="X33" s="1155"/>
      <c r="Y33" s="1128"/>
      <c r="Z33" s="1"/>
      <c r="AA33" s="1"/>
      <c r="AB33" s="1"/>
      <c r="AC33" s="1"/>
      <c r="AD33" s="1"/>
      <c r="AE33" s="1"/>
      <c r="AF33" s="1"/>
      <c r="AG33" s="1"/>
      <c r="AH33" s="1"/>
      <c r="AI33" s="1"/>
      <c r="AJ33" s="1"/>
      <c r="AK33" s="1"/>
      <c r="AL33" s="1"/>
      <c r="AM33" s="1"/>
      <c r="AN33" s="1"/>
      <c r="AO33" s="1"/>
      <c r="AP33" s="1"/>
      <c r="AQ33" s="1"/>
      <c r="AR33" s="1"/>
    </row>
    <row r="34" spans="1:44" s="1123" customFormat="1" ht="8.5" customHeight="1" x14ac:dyDescent="0.3">
      <c r="A34" s="1128"/>
      <c r="B34" s="1128"/>
      <c r="C34" s="1128"/>
      <c r="D34" s="1128"/>
      <c r="E34" s="1128"/>
      <c r="F34" s="1128"/>
      <c r="G34" s="1128"/>
      <c r="H34" s="1150"/>
      <c r="I34" s="1150"/>
      <c r="J34" s="1150"/>
      <c r="K34" s="1150"/>
      <c r="L34" s="1125"/>
      <c r="M34" s="1125"/>
      <c r="N34" s="1125"/>
      <c r="O34" s="1125"/>
      <c r="P34" s="1125"/>
      <c r="X34" s="1152"/>
      <c r="Y34" s="1128"/>
      <c r="Z34" s="1"/>
      <c r="AA34" s="1"/>
      <c r="AB34" s="1"/>
      <c r="AC34" s="1"/>
      <c r="AD34" s="1"/>
      <c r="AE34" s="1"/>
      <c r="AF34" s="1"/>
      <c r="AG34" s="1"/>
      <c r="AH34" s="1"/>
      <c r="AI34" s="1"/>
      <c r="AJ34" s="1"/>
      <c r="AK34" s="1"/>
      <c r="AL34" s="1"/>
      <c r="AM34" s="1"/>
      <c r="AN34" s="1"/>
      <c r="AO34" s="1"/>
      <c r="AP34" s="1"/>
      <c r="AQ34" s="1"/>
      <c r="AR34" s="1"/>
    </row>
    <row r="35" spans="1:44" s="1123" customFormat="1" ht="14.15" customHeight="1" x14ac:dyDescent="0.3">
      <c r="A35" s="1128"/>
      <c r="B35" s="1282"/>
      <c r="C35" s="1150" t="s">
        <v>1721</v>
      </c>
      <c r="D35" s="1150"/>
      <c r="E35" s="1150"/>
      <c r="F35" s="1150"/>
      <c r="H35" s="1150" t="s">
        <v>1722</v>
      </c>
      <c r="I35" s="1150"/>
      <c r="J35" s="1150"/>
      <c r="K35" s="1150"/>
      <c r="X35" s="1152"/>
      <c r="Y35" s="1128"/>
      <c r="Z35" s="1"/>
      <c r="AA35" s="1"/>
      <c r="AB35" s="1"/>
      <c r="AC35" s="1"/>
      <c r="AD35" s="1"/>
      <c r="AE35" s="1"/>
      <c r="AF35" s="1"/>
      <c r="AG35" s="1"/>
      <c r="AH35" s="1"/>
      <c r="AI35" s="1"/>
      <c r="AJ35" s="1"/>
      <c r="AK35" s="1"/>
      <c r="AL35" s="1"/>
      <c r="AM35" s="1"/>
      <c r="AN35" s="1"/>
      <c r="AO35" s="1"/>
      <c r="AP35" s="1"/>
      <c r="AQ35" s="1"/>
      <c r="AR35" s="1"/>
    </row>
    <row r="36" spans="1:44" s="1123" customFormat="1" ht="14.15" customHeight="1" x14ac:dyDescent="0.3">
      <c r="A36" s="1128"/>
      <c r="B36" s="1282"/>
      <c r="C36" s="1128"/>
      <c r="D36" s="1128"/>
      <c r="E36" s="1128"/>
      <c r="F36" s="1128"/>
      <c r="G36" s="1128"/>
      <c r="H36" s="1128"/>
      <c r="I36" s="1128"/>
      <c r="J36" s="1128"/>
      <c r="K36" s="1128"/>
      <c r="L36" s="1152"/>
      <c r="M36" s="1152"/>
      <c r="N36" s="1152"/>
      <c r="O36" s="1152"/>
      <c r="P36" s="1152"/>
      <c r="Q36" s="1152"/>
      <c r="R36" s="1152"/>
      <c r="S36" s="1152"/>
      <c r="T36" s="1152"/>
      <c r="U36" s="1152"/>
      <c r="V36" s="1152"/>
      <c r="W36" s="1152"/>
      <c r="X36" s="1152"/>
      <c r="Y36" s="1128"/>
      <c r="Z36" s="1"/>
      <c r="AA36" s="1"/>
      <c r="AB36" s="1"/>
      <c r="AC36" s="1"/>
      <c r="AD36" s="1"/>
      <c r="AE36" s="1"/>
      <c r="AF36" s="1"/>
      <c r="AG36" s="1"/>
      <c r="AH36" s="1"/>
      <c r="AI36" s="1"/>
      <c r="AJ36" s="1"/>
      <c r="AK36" s="1"/>
      <c r="AL36" s="1"/>
      <c r="AM36" s="1"/>
      <c r="AN36" s="1"/>
      <c r="AO36" s="1"/>
      <c r="AP36" s="1"/>
      <c r="AQ36" s="1"/>
      <c r="AR36" s="1"/>
    </row>
    <row r="37" spans="1:44" s="1123" customFormat="1" ht="24.65" customHeight="1" x14ac:dyDescent="0.3">
      <c r="A37" s="1128"/>
      <c r="B37" s="1282"/>
      <c r="C37" s="1128"/>
      <c r="D37" s="1128"/>
      <c r="E37" s="1128"/>
      <c r="F37" s="1128"/>
      <c r="G37" s="1128"/>
      <c r="H37" s="2296"/>
      <c r="I37" s="2297"/>
      <c r="J37" s="2297"/>
      <c r="K37" s="2297"/>
      <c r="L37" s="2297"/>
      <c r="M37" s="2297"/>
      <c r="N37" s="2297"/>
      <c r="O37" s="2297"/>
      <c r="P37" s="2297"/>
      <c r="Q37" s="2298"/>
      <c r="R37" s="1152"/>
      <c r="S37" s="2294"/>
      <c r="T37" s="2294"/>
      <c r="U37" s="2294"/>
      <c r="V37" s="2294"/>
      <c r="W37" s="2295"/>
      <c r="X37" s="1152"/>
      <c r="Y37" s="1128"/>
      <c r="Z37" s="1"/>
      <c r="AA37" s="1"/>
      <c r="AB37" s="1"/>
      <c r="AC37" s="1"/>
      <c r="AD37" s="1"/>
      <c r="AE37" s="1"/>
      <c r="AF37" s="1"/>
      <c r="AG37" s="1"/>
      <c r="AH37" s="1"/>
      <c r="AI37" s="1"/>
      <c r="AJ37" s="1"/>
      <c r="AK37" s="1"/>
      <c r="AL37" s="1"/>
      <c r="AM37" s="1"/>
      <c r="AN37" s="1"/>
      <c r="AO37" s="1"/>
      <c r="AP37" s="1"/>
      <c r="AQ37" s="1"/>
      <c r="AR37" s="1"/>
    </row>
    <row r="38" spans="1:44" s="1123" customFormat="1" ht="5.5" customHeight="1" x14ac:dyDescent="0.3">
      <c r="A38" s="1128"/>
      <c r="B38" s="1282"/>
      <c r="C38" s="1128"/>
      <c r="D38" s="1128"/>
      <c r="E38" s="1128"/>
      <c r="F38" s="1128"/>
      <c r="G38" s="1128"/>
      <c r="H38" s="1150"/>
      <c r="I38" s="1150"/>
      <c r="J38" s="1150"/>
      <c r="K38" s="1150"/>
      <c r="L38" s="1150"/>
      <c r="M38" s="1150"/>
      <c r="N38" s="1150"/>
      <c r="O38" s="1150"/>
      <c r="P38" s="1125"/>
      <c r="Q38" s="1125"/>
      <c r="R38" s="1152"/>
      <c r="S38" s="1150"/>
      <c r="T38" s="1150"/>
      <c r="U38" s="1150"/>
      <c r="V38" s="1153"/>
      <c r="W38" s="1153"/>
      <c r="X38" s="1152"/>
      <c r="Y38" s="1128"/>
      <c r="Z38" s="1"/>
      <c r="AA38" s="1"/>
      <c r="AB38" s="1"/>
      <c r="AC38" s="1"/>
      <c r="AD38" s="1"/>
      <c r="AE38" s="1"/>
      <c r="AF38" s="1"/>
      <c r="AG38" s="1"/>
      <c r="AH38" s="1"/>
      <c r="AI38" s="1"/>
      <c r="AJ38" s="1"/>
      <c r="AK38" s="1"/>
      <c r="AL38" s="1"/>
      <c r="AM38" s="1"/>
      <c r="AN38" s="1"/>
      <c r="AO38" s="1"/>
      <c r="AP38" s="1"/>
      <c r="AQ38" s="1"/>
      <c r="AR38" s="1"/>
    </row>
    <row r="39" spans="1:44" s="1123" customFormat="1" ht="14.15" customHeight="1" x14ac:dyDescent="0.3">
      <c r="A39" s="1128"/>
      <c r="B39" s="1282"/>
      <c r="C39" s="1128"/>
      <c r="D39" s="1128"/>
      <c r="E39" s="1128"/>
      <c r="F39" s="1128"/>
      <c r="G39" s="1128"/>
      <c r="H39" s="1128" t="s">
        <v>1723</v>
      </c>
      <c r="I39" s="1128"/>
      <c r="J39" s="1152"/>
      <c r="K39" s="1152"/>
      <c r="M39" s="1152"/>
      <c r="O39" s="1152"/>
      <c r="R39" s="1152"/>
      <c r="S39" s="1152" t="s">
        <v>1458</v>
      </c>
      <c r="T39" s="1152"/>
      <c r="U39" s="1152"/>
      <c r="V39" s="1152"/>
      <c r="W39" s="1152"/>
      <c r="X39" s="1152"/>
      <c r="Y39" s="1128"/>
      <c r="Z39" s="1"/>
      <c r="AA39" s="1"/>
      <c r="AB39" s="1"/>
      <c r="AC39" s="1"/>
      <c r="AD39" s="1"/>
      <c r="AE39" s="1"/>
      <c r="AF39" s="1"/>
      <c r="AG39" s="1"/>
      <c r="AH39" s="1"/>
      <c r="AI39" s="1"/>
      <c r="AJ39" s="1"/>
      <c r="AK39" s="1"/>
      <c r="AL39" s="1"/>
      <c r="AM39" s="1"/>
      <c r="AN39" s="1"/>
      <c r="AO39" s="1"/>
      <c r="AP39" s="1"/>
      <c r="AQ39" s="1"/>
      <c r="AR39" s="1"/>
    </row>
    <row r="40" spans="1:44" s="1123" customFormat="1" ht="14.15" customHeight="1" x14ac:dyDescent="0.3">
      <c r="A40" s="1128"/>
      <c r="B40" s="1282"/>
      <c r="C40" s="1128"/>
      <c r="D40" s="1128"/>
      <c r="E40" s="1128"/>
      <c r="F40" s="1128"/>
      <c r="G40" s="1128"/>
      <c r="H40" s="1128"/>
      <c r="I40" s="1128"/>
      <c r="J40" s="1152"/>
      <c r="K40" s="1152"/>
      <c r="L40" s="1152"/>
      <c r="M40" s="1152"/>
      <c r="N40" s="1152"/>
      <c r="O40" s="1152"/>
      <c r="P40" s="1152"/>
      <c r="Q40" s="1152"/>
      <c r="R40" s="1152"/>
      <c r="S40" s="1152"/>
      <c r="T40" s="1152"/>
      <c r="U40" s="1152"/>
      <c r="V40" s="1152"/>
      <c r="W40" s="1152"/>
      <c r="X40" s="1152"/>
      <c r="Y40" s="1128"/>
      <c r="Z40" s="1"/>
      <c r="AA40" s="1"/>
      <c r="AB40" s="1"/>
      <c r="AC40" s="1"/>
      <c r="AD40" s="1"/>
      <c r="AE40" s="1"/>
      <c r="AF40" s="1"/>
      <c r="AG40" s="1"/>
      <c r="AH40" s="1"/>
      <c r="AI40" s="1"/>
      <c r="AJ40" s="1"/>
      <c r="AK40" s="1"/>
      <c r="AL40" s="1"/>
      <c r="AM40" s="1"/>
      <c r="AN40" s="1"/>
      <c r="AO40" s="1"/>
      <c r="AP40" s="1"/>
      <c r="AQ40" s="1"/>
      <c r="AR40" s="1"/>
    </row>
    <row r="41" spans="1:44" s="1123" customFormat="1" ht="14.15" customHeight="1" x14ac:dyDescent="0.3">
      <c r="A41" s="1128"/>
      <c r="B41" s="1282"/>
      <c r="C41" s="1128"/>
      <c r="D41" s="1128"/>
      <c r="E41" s="1128"/>
      <c r="F41" s="1128"/>
      <c r="G41" s="1128"/>
      <c r="H41" s="1128"/>
      <c r="I41" s="1128"/>
      <c r="J41" s="1152"/>
      <c r="K41" s="1152"/>
      <c r="L41" s="1152"/>
      <c r="M41" s="1152"/>
      <c r="N41" s="1152"/>
      <c r="O41" s="1152"/>
      <c r="P41" s="1152"/>
      <c r="Q41" s="1152"/>
      <c r="R41" s="1152"/>
      <c r="S41" s="1152"/>
      <c r="T41" s="1152"/>
      <c r="U41" s="1152"/>
      <c r="V41" s="1152"/>
      <c r="W41" s="1152"/>
      <c r="X41" s="1152"/>
      <c r="Y41" s="1128"/>
      <c r="Z41" s="1"/>
      <c r="AA41" s="1"/>
      <c r="AB41" s="1"/>
      <c r="AC41" s="1"/>
      <c r="AD41" s="1"/>
      <c r="AE41" s="1"/>
      <c r="AF41" s="1"/>
      <c r="AG41" s="1"/>
      <c r="AH41" s="1"/>
      <c r="AI41" s="1"/>
      <c r="AJ41" s="1"/>
      <c r="AK41" s="1"/>
      <c r="AL41" s="1"/>
      <c r="AM41" s="1"/>
      <c r="AN41" s="1"/>
      <c r="AO41" s="1"/>
      <c r="AP41" s="1"/>
      <c r="AQ41" s="1"/>
      <c r="AR41" s="1"/>
    </row>
    <row r="42" spans="1:44" s="1123" customFormat="1" ht="14.15" customHeight="1" x14ac:dyDescent="0.3">
      <c r="A42" s="1128"/>
      <c r="B42" s="1282"/>
      <c r="C42" s="1128"/>
      <c r="D42" s="1128"/>
      <c r="E42" s="1128"/>
      <c r="F42" s="1128"/>
      <c r="G42" s="1128"/>
      <c r="H42" s="1128"/>
      <c r="I42" s="1128"/>
      <c r="J42" s="1152"/>
      <c r="K42" s="1152"/>
      <c r="L42" s="1152"/>
      <c r="M42" s="1152"/>
      <c r="N42" s="1152"/>
      <c r="O42" s="1152"/>
      <c r="P42" s="1152"/>
      <c r="Q42" s="1152"/>
      <c r="R42" s="1152"/>
      <c r="S42" s="1152"/>
      <c r="T42" s="1152"/>
      <c r="U42" s="1152"/>
      <c r="V42" s="1152"/>
      <c r="W42" s="1152"/>
      <c r="X42" s="1152"/>
      <c r="Y42" s="1128"/>
      <c r="Z42" s="1"/>
      <c r="AA42" s="1"/>
      <c r="AB42" s="1"/>
      <c r="AC42" s="1"/>
      <c r="AD42" s="1"/>
      <c r="AE42" s="1"/>
      <c r="AF42" s="1"/>
      <c r="AG42" s="1"/>
      <c r="AH42" s="1"/>
      <c r="AI42" s="1"/>
      <c r="AJ42" s="1"/>
      <c r="AK42" s="1"/>
      <c r="AL42" s="1"/>
      <c r="AM42" s="1"/>
      <c r="AN42" s="1"/>
      <c r="AO42" s="1"/>
      <c r="AP42" s="1"/>
      <c r="AQ42" s="1"/>
      <c r="AR42" s="1"/>
    </row>
    <row r="43" spans="1:44" s="1123" customFormat="1" ht="14.15" customHeight="1" x14ac:dyDescent="0.3">
      <c r="A43" s="1128"/>
      <c r="B43" s="1282"/>
      <c r="C43" s="1128"/>
      <c r="D43" s="1128"/>
      <c r="E43" s="1128"/>
      <c r="F43" s="1128"/>
      <c r="G43" s="1128"/>
      <c r="H43" s="1128"/>
      <c r="I43" s="1128"/>
      <c r="J43" s="1152"/>
      <c r="K43" s="1152"/>
      <c r="L43" s="1152"/>
      <c r="M43" s="1152"/>
      <c r="N43" s="1152"/>
      <c r="O43" s="1152"/>
      <c r="P43" s="1152"/>
      <c r="Q43" s="1152"/>
      <c r="R43" s="1152"/>
      <c r="S43" s="1152"/>
      <c r="T43" s="1152"/>
      <c r="U43" s="1152"/>
      <c r="V43" s="1152"/>
      <c r="W43" s="1152"/>
      <c r="X43" s="1152"/>
      <c r="Y43" s="1128"/>
      <c r="Z43" s="1"/>
      <c r="AA43" s="1"/>
      <c r="AB43" s="1"/>
      <c r="AC43" s="1"/>
      <c r="AD43" s="1"/>
      <c r="AE43" s="1"/>
      <c r="AF43" s="1"/>
      <c r="AG43" s="1"/>
      <c r="AH43" s="1"/>
      <c r="AI43" s="1"/>
      <c r="AJ43" s="1"/>
      <c r="AK43" s="1"/>
      <c r="AL43" s="1"/>
      <c r="AM43" s="1"/>
      <c r="AN43" s="1"/>
      <c r="AO43" s="1"/>
      <c r="AP43" s="1"/>
      <c r="AQ43" s="1"/>
      <c r="AR43" s="1"/>
    </row>
    <row r="44" spans="1:44" s="1123" customFormat="1" ht="14.15" customHeight="1" x14ac:dyDescent="0.3">
      <c r="A44" s="1128"/>
      <c r="B44" s="1282"/>
      <c r="C44" s="1128"/>
      <c r="D44" s="1128"/>
      <c r="E44" s="1128"/>
      <c r="F44" s="1128"/>
      <c r="G44" s="1128"/>
      <c r="H44" s="1128"/>
      <c r="I44" s="1128"/>
      <c r="J44" s="1152"/>
      <c r="K44" s="1152"/>
      <c r="L44" s="1152"/>
      <c r="M44" s="1152"/>
      <c r="N44" s="1152"/>
      <c r="O44" s="1152"/>
      <c r="P44" s="1152"/>
      <c r="Q44" s="1152"/>
      <c r="R44" s="1152"/>
      <c r="S44" s="1152"/>
      <c r="T44" s="1152"/>
      <c r="U44" s="1152"/>
      <c r="V44" s="1152"/>
      <c r="W44" s="1152"/>
      <c r="X44" s="1152"/>
      <c r="Y44" s="1128"/>
      <c r="Z44" s="1"/>
      <c r="AA44" s="1"/>
      <c r="AB44" s="1"/>
      <c r="AC44" s="1"/>
      <c r="AD44" s="1"/>
      <c r="AE44" s="1"/>
      <c r="AF44" s="1"/>
      <c r="AG44" s="1"/>
      <c r="AH44" s="1"/>
      <c r="AI44" s="1"/>
      <c r="AJ44" s="1"/>
      <c r="AK44" s="1"/>
      <c r="AL44" s="1"/>
      <c r="AM44" s="1"/>
      <c r="AN44" s="1"/>
      <c r="AO44" s="1"/>
      <c r="AP44" s="1"/>
      <c r="AQ44" s="1"/>
      <c r="AR44" s="1"/>
    </row>
    <row r="45" spans="1:44" ht="14.15" customHeight="1" x14ac:dyDescent="0.35">
      <c r="A45" s="34"/>
      <c r="B45" s="1282"/>
      <c r="C45" s="34"/>
      <c r="D45" s="34"/>
      <c r="E45" s="1128"/>
      <c r="F45" s="1128"/>
      <c r="G45" s="1128"/>
      <c r="H45" s="1128"/>
      <c r="I45" s="1128"/>
      <c r="J45" s="1152"/>
      <c r="K45" s="1152"/>
      <c r="L45" s="1152"/>
      <c r="M45" s="1152"/>
      <c r="N45" s="1152"/>
      <c r="O45" s="1152"/>
      <c r="P45" s="1152"/>
      <c r="Q45" s="1152"/>
      <c r="R45" s="1152"/>
      <c r="S45" s="1152"/>
      <c r="T45" s="1152"/>
      <c r="U45" s="1152"/>
      <c r="V45" s="1152"/>
      <c r="W45" s="1152"/>
      <c r="X45" s="1152"/>
      <c r="Y45" s="99"/>
      <c r="Z45" s="3"/>
      <c r="AA45" s="3"/>
      <c r="AB45" s="3"/>
      <c r="AC45" s="3"/>
      <c r="AD45" s="3"/>
      <c r="AE45" s="3"/>
      <c r="AF45" s="3"/>
      <c r="AG45" s="3"/>
      <c r="AH45" s="3"/>
      <c r="AI45" s="3"/>
      <c r="AJ45" s="3"/>
      <c r="AK45" s="3"/>
      <c r="AL45" s="3"/>
      <c r="AM45" s="3"/>
      <c r="AN45" s="3"/>
      <c r="AO45" s="3"/>
      <c r="AP45" s="3"/>
      <c r="AQ45" s="3"/>
      <c r="AR45" s="3"/>
    </row>
    <row r="46" spans="1:44" ht="14.15" customHeight="1" x14ac:dyDescent="0.35">
      <c r="A46" s="34"/>
      <c r="B46" s="1282"/>
      <c r="C46" s="34"/>
      <c r="D46" s="34"/>
      <c r="E46" s="1128"/>
      <c r="F46" s="1128"/>
      <c r="G46" s="1128"/>
      <c r="H46" s="1128"/>
      <c r="I46" s="1128"/>
      <c r="J46" s="1152"/>
      <c r="K46" s="1152"/>
      <c r="L46" s="1152"/>
      <c r="M46" s="1152"/>
      <c r="N46" s="1152"/>
      <c r="O46" s="1152"/>
      <c r="P46" s="1152"/>
      <c r="Q46" s="1152"/>
      <c r="R46" s="1152"/>
      <c r="S46" s="1152"/>
      <c r="T46" s="1152"/>
      <c r="U46" s="1152"/>
      <c r="V46" s="1152"/>
      <c r="W46" s="1152"/>
      <c r="X46" s="1152"/>
      <c r="Y46" s="99"/>
      <c r="Z46" s="3"/>
      <c r="AA46" s="3"/>
      <c r="AB46" s="3"/>
      <c r="AC46" s="3"/>
      <c r="AD46" s="3"/>
      <c r="AE46" s="3"/>
      <c r="AF46" s="3"/>
      <c r="AG46" s="3"/>
      <c r="AH46" s="3"/>
      <c r="AI46" s="3"/>
      <c r="AJ46" s="3"/>
      <c r="AK46" s="3"/>
      <c r="AL46" s="3"/>
      <c r="AM46" s="3"/>
      <c r="AN46" s="3"/>
      <c r="AO46" s="3"/>
      <c r="AP46" s="3"/>
      <c r="AQ46" s="3"/>
      <c r="AR46" s="3"/>
    </row>
    <row r="47" spans="1:44" ht="14.15" customHeight="1" x14ac:dyDescent="0.35">
      <c r="A47" s="34"/>
      <c r="B47" s="1282"/>
      <c r="C47" s="34"/>
      <c r="D47" s="34"/>
      <c r="E47" s="1128"/>
      <c r="F47" s="1128"/>
      <c r="G47" s="1128"/>
      <c r="H47" s="1128"/>
      <c r="I47" s="1128"/>
      <c r="J47" s="1152"/>
      <c r="K47" s="1152"/>
      <c r="L47" s="1152"/>
      <c r="M47" s="1152"/>
      <c r="N47" s="1152"/>
      <c r="O47" s="1152"/>
      <c r="P47" s="1152"/>
      <c r="Q47" s="1152"/>
      <c r="R47" s="1152"/>
      <c r="S47" s="1152"/>
      <c r="T47" s="1152"/>
      <c r="U47" s="1152"/>
      <c r="V47" s="1152"/>
      <c r="W47" s="1152"/>
      <c r="X47" s="1152"/>
      <c r="Y47" s="99"/>
      <c r="Z47" s="3"/>
      <c r="AA47" s="3"/>
      <c r="AB47" s="3"/>
      <c r="AC47" s="3"/>
      <c r="AD47" s="3"/>
      <c r="AE47" s="3"/>
      <c r="AF47" s="3"/>
      <c r="AG47" s="3"/>
      <c r="AH47" s="3"/>
      <c r="AI47" s="3"/>
      <c r="AJ47" s="3"/>
      <c r="AK47" s="3"/>
      <c r="AL47" s="3"/>
      <c r="AM47" s="3"/>
      <c r="AN47" s="3"/>
      <c r="AO47" s="3"/>
      <c r="AP47" s="3"/>
      <c r="AQ47" s="3"/>
      <c r="AR47" s="3"/>
    </row>
    <row r="48" spans="1:44" ht="14.15" customHeight="1" x14ac:dyDescent="0.35">
      <c r="A48" s="34"/>
      <c r="B48" s="1282"/>
      <c r="C48" s="34"/>
      <c r="D48" s="34"/>
      <c r="E48" s="1128"/>
      <c r="F48" s="1128"/>
      <c r="G48" s="1128"/>
      <c r="H48" s="1128"/>
      <c r="I48" s="1128"/>
      <c r="J48" s="1152"/>
      <c r="K48" s="1152"/>
      <c r="L48" s="1152"/>
      <c r="M48" s="1152"/>
      <c r="N48" s="1152"/>
      <c r="O48" s="1152"/>
      <c r="P48" s="1152"/>
      <c r="Q48" s="1152"/>
      <c r="R48" s="1152"/>
      <c r="S48" s="1152"/>
      <c r="T48" s="1152"/>
      <c r="U48" s="1152"/>
      <c r="V48" s="1152"/>
      <c r="W48" s="1152"/>
      <c r="X48" s="1152"/>
      <c r="Y48" s="99"/>
      <c r="Z48" s="3"/>
      <c r="AA48" s="3"/>
      <c r="AB48" s="3"/>
      <c r="AC48" s="3"/>
      <c r="AD48" s="3"/>
      <c r="AE48" s="3"/>
      <c r="AF48" s="3"/>
      <c r="AG48" s="3"/>
      <c r="AH48" s="3"/>
      <c r="AI48" s="3"/>
      <c r="AJ48" s="3"/>
      <c r="AK48" s="3"/>
      <c r="AL48" s="3"/>
      <c r="AM48" s="3"/>
      <c r="AN48" s="3"/>
      <c r="AO48" s="3"/>
      <c r="AP48" s="3"/>
      <c r="AQ48" s="3"/>
      <c r="AR48" s="3"/>
    </row>
    <row r="49" spans="1:44" ht="14.15" customHeight="1" x14ac:dyDescent="0.35">
      <c r="A49" s="34"/>
      <c r="B49" s="1282"/>
      <c r="C49" s="34"/>
      <c r="D49" s="34"/>
      <c r="E49" s="1128"/>
      <c r="F49" s="1128"/>
      <c r="G49" s="1128"/>
      <c r="H49" s="1128"/>
      <c r="I49" s="1128"/>
      <c r="J49" s="1152"/>
      <c r="K49" s="1152"/>
      <c r="L49" s="1152"/>
      <c r="M49" s="1152"/>
      <c r="N49" s="1152"/>
      <c r="O49" s="1152"/>
      <c r="P49" s="1152"/>
      <c r="Q49" s="1152"/>
      <c r="R49" s="1152"/>
      <c r="S49" s="1152"/>
      <c r="T49" s="1152"/>
      <c r="U49" s="1152"/>
      <c r="V49" s="1152"/>
      <c r="W49" s="1152"/>
      <c r="X49" s="1152"/>
      <c r="Y49" s="99"/>
      <c r="Z49" s="3"/>
      <c r="AA49" s="3"/>
      <c r="AB49" s="3"/>
      <c r="AC49" s="3"/>
      <c r="AD49" s="3"/>
      <c r="AE49" s="3"/>
      <c r="AF49" s="3"/>
      <c r="AG49" s="3"/>
      <c r="AH49" s="3"/>
      <c r="AI49" s="3"/>
      <c r="AJ49" s="3"/>
      <c r="AK49" s="3"/>
      <c r="AL49" s="3"/>
      <c r="AM49" s="3"/>
      <c r="AN49" s="3"/>
      <c r="AO49" s="3"/>
      <c r="AP49" s="3"/>
      <c r="AQ49" s="3"/>
      <c r="AR49" s="3"/>
    </row>
    <row r="50" spans="1:44" ht="21" customHeight="1" x14ac:dyDescent="0.35">
      <c r="A50" s="34"/>
      <c r="B50" s="1122"/>
      <c r="C50" s="551"/>
      <c r="D50" s="1038"/>
      <c r="E50" s="1128"/>
      <c r="F50" s="1128"/>
      <c r="G50" s="1128"/>
      <c r="H50" s="1128"/>
      <c r="I50" s="1128"/>
      <c r="J50" s="34"/>
      <c r="K50" s="34"/>
      <c r="L50" s="34"/>
      <c r="M50" s="34"/>
      <c r="N50" s="34"/>
      <c r="O50" s="34"/>
      <c r="P50" s="34"/>
      <c r="Q50" s="34"/>
      <c r="R50" s="34"/>
      <c r="S50" s="34"/>
      <c r="T50" s="34"/>
      <c r="U50" s="34"/>
      <c r="V50" s="34"/>
      <c r="W50" s="34"/>
      <c r="X50" s="34"/>
      <c r="Y50" s="99"/>
      <c r="Z50" s="3"/>
      <c r="AA50" s="3"/>
      <c r="AB50" s="3"/>
      <c r="AC50" s="3"/>
      <c r="AD50" s="3"/>
      <c r="AE50" s="3"/>
      <c r="AF50" s="3"/>
      <c r="AG50" s="3"/>
      <c r="AH50" s="3"/>
      <c r="AI50" s="3"/>
      <c r="AJ50" s="3"/>
      <c r="AK50" s="3"/>
      <c r="AL50" s="3"/>
      <c r="AM50" s="3"/>
      <c r="AN50" s="3"/>
      <c r="AO50" s="3"/>
      <c r="AP50" s="3"/>
      <c r="AQ50" s="3"/>
      <c r="AR50" s="3"/>
    </row>
    <row r="51" spans="1:44" ht="16.5" customHeight="1" x14ac:dyDescent="0.35">
      <c r="A51" s="34"/>
      <c r="B51" s="1128"/>
      <c r="C51" s="1165"/>
      <c r="D51" s="1499"/>
      <c r="E51" s="1128"/>
      <c r="F51" s="1128"/>
      <c r="G51" s="1128"/>
      <c r="H51" s="1128"/>
      <c r="I51" s="1128"/>
      <c r="J51" s="1128"/>
      <c r="K51" s="1128"/>
      <c r="L51" s="1150"/>
      <c r="M51" s="1150"/>
      <c r="N51" s="1150"/>
      <c r="O51" s="1150"/>
      <c r="P51" s="1150"/>
      <c r="Q51" s="1150"/>
      <c r="R51" s="1150"/>
      <c r="S51" s="1150"/>
      <c r="T51" s="1150"/>
      <c r="U51" s="1150"/>
      <c r="V51" s="1151"/>
      <c r="W51" s="1423"/>
      <c r="X51" s="1161"/>
      <c r="Y51" s="99"/>
      <c r="Z51" s="3"/>
      <c r="AA51" s="3"/>
      <c r="AB51" s="3"/>
      <c r="AC51" s="3"/>
      <c r="AD51" s="3"/>
      <c r="AE51" s="3"/>
      <c r="AF51" s="3"/>
      <c r="AG51" s="3"/>
      <c r="AH51" s="3"/>
      <c r="AI51" s="3"/>
      <c r="AJ51" s="3"/>
      <c r="AK51" s="3"/>
      <c r="AL51" s="3"/>
      <c r="AM51" s="3"/>
      <c r="AN51" s="3"/>
      <c r="AO51" s="3"/>
      <c r="AP51" s="3"/>
      <c r="AQ51" s="3"/>
      <c r="AR51" s="3"/>
    </row>
    <row r="52" spans="1:44" ht="18" customHeight="1" x14ac:dyDescent="0.35">
      <c r="A52" s="34"/>
      <c r="B52" s="1128"/>
      <c r="C52" s="1165"/>
      <c r="D52" s="1499"/>
      <c r="E52" s="1128"/>
      <c r="F52" s="1128"/>
      <c r="G52" s="1128"/>
      <c r="H52" s="1128"/>
      <c r="I52" s="1128"/>
      <c r="J52" s="1128"/>
      <c r="K52" s="1128"/>
      <c r="L52" s="1128"/>
      <c r="M52" s="1128"/>
      <c r="N52" s="1128"/>
      <c r="O52" s="1128"/>
      <c r="P52" s="1128"/>
      <c r="Q52" s="1128"/>
      <c r="R52" s="1128"/>
      <c r="S52" s="1128"/>
      <c r="T52" s="1128"/>
      <c r="U52" s="1128"/>
      <c r="V52" s="2044"/>
      <c r="W52" s="1776"/>
      <c r="X52" s="735"/>
      <c r="Y52" s="99"/>
      <c r="Z52" s="3"/>
      <c r="AA52" s="3"/>
      <c r="AB52" s="3"/>
      <c r="AC52" s="3"/>
      <c r="AD52" s="3"/>
      <c r="AE52" s="3"/>
      <c r="AF52" s="3"/>
      <c r="AG52" s="3"/>
      <c r="AH52" s="3"/>
      <c r="AI52" s="3"/>
      <c r="AJ52" s="3"/>
      <c r="AK52" s="3"/>
      <c r="AL52" s="3"/>
      <c r="AM52" s="3"/>
      <c r="AN52" s="3"/>
      <c r="AO52" s="3"/>
      <c r="AP52" s="3"/>
      <c r="AQ52" s="3"/>
      <c r="AR52" s="3"/>
    </row>
    <row r="53" spans="1:44" ht="6" customHeight="1" x14ac:dyDescent="0.25">
      <c r="A53" s="3"/>
      <c r="B53" s="3"/>
      <c r="C53" s="3"/>
      <c r="D53" s="1045"/>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row>
    <row r="54" spans="1:44" ht="19.5" customHeight="1" x14ac:dyDescent="0.25">
      <c r="A54" s="3"/>
      <c r="B54" s="3"/>
      <c r="C54" s="3"/>
      <c r="D54" s="1045"/>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row>
    <row r="55" spans="1:44" ht="19.5" customHeight="1" x14ac:dyDescent="0.25">
      <c r="A55" s="3"/>
      <c r="B55" s="3"/>
      <c r="C55" s="3"/>
      <c r="D55" s="1045"/>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row>
    <row r="56" spans="1:44" ht="19.5" customHeight="1" x14ac:dyDescent="0.25">
      <c r="A56" s="3"/>
      <c r="B56" s="3"/>
      <c r="C56" s="3"/>
      <c r="D56" s="1045"/>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row>
    <row r="57" spans="1:44" ht="19.5" customHeight="1" x14ac:dyDescent="0.25">
      <c r="A57" s="3"/>
      <c r="B57" s="3"/>
      <c r="C57" s="3"/>
      <c r="D57" s="1045"/>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row>
    <row r="58" spans="1:44" ht="19.5" customHeight="1" x14ac:dyDescent="0.25">
      <c r="A58" s="3"/>
      <c r="B58" s="3"/>
      <c r="C58" s="3"/>
      <c r="D58" s="1045"/>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row>
    <row r="59" spans="1:44" ht="19.5" customHeight="1" x14ac:dyDescent="0.25">
      <c r="A59" s="3"/>
      <c r="B59" s="3"/>
      <c r="C59" s="3"/>
      <c r="D59" s="1045"/>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row>
    <row r="60" spans="1:44" ht="19.5" customHeight="1" x14ac:dyDescent="0.25">
      <c r="A60" s="3"/>
      <c r="B60" s="3"/>
      <c r="C60" s="3"/>
      <c r="D60" s="1045"/>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row>
    <row r="61" spans="1:44" ht="19.5" customHeight="1" x14ac:dyDescent="0.25">
      <c r="A61" s="3"/>
      <c r="B61" s="3"/>
      <c r="C61" s="3"/>
      <c r="D61" s="1045"/>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row>
    <row r="62" spans="1:44" ht="19.5" customHeight="1" x14ac:dyDescent="0.25">
      <c r="A62" s="3"/>
      <c r="B62" s="3"/>
      <c r="C62" s="3"/>
      <c r="D62" s="1045"/>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row>
    <row r="63" spans="1:44" ht="19.5" customHeight="1" x14ac:dyDescent="0.35">
      <c r="A63" s="34"/>
      <c r="B63" s="1128"/>
      <c r="C63" s="1165"/>
      <c r="D63" s="1499"/>
      <c r="E63" s="1128"/>
      <c r="F63" s="1128"/>
      <c r="G63" s="1128"/>
      <c r="H63" s="1128"/>
      <c r="I63" s="1128"/>
      <c r="J63" s="1128"/>
      <c r="K63" s="1128"/>
      <c r="L63" s="1128"/>
      <c r="M63" s="1128"/>
      <c r="N63" s="1128"/>
      <c r="O63" s="1128"/>
      <c r="P63" s="1128"/>
      <c r="Q63" s="1128"/>
      <c r="R63" s="1128"/>
      <c r="S63" s="1128"/>
      <c r="T63" s="1128"/>
      <c r="U63" s="1128"/>
      <c r="V63" s="1128"/>
      <c r="W63" s="1128"/>
      <c r="X63" s="1128"/>
      <c r="Y63" s="99"/>
      <c r="Z63" s="3"/>
      <c r="AA63" s="3"/>
      <c r="AB63" s="3"/>
      <c r="AC63" s="3"/>
      <c r="AD63" s="3"/>
      <c r="AE63" s="3"/>
      <c r="AF63" s="3"/>
      <c r="AG63" s="3"/>
      <c r="AH63" s="3"/>
      <c r="AI63" s="3"/>
      <c r="AJ63" s="3"/>
      <c r="AK63" s="3"/>
      <c r="AL63" s="3"/>
      <c r="AM63" s="3"/>
      <c r="AN63" s="3"/>
      <c r="AO63" s="3"/>
      <c r="AP63" s="3"/>
      <c r="AQ63" s="3"/>
      <c r="AR63" s="3"/>
    </row>
    <row r="64" spans="1:44" ht="19.5" customHeight="1" x14ac:dyDescent="0.35">
      <c r="A64" s="34"/>
      <c r="B64" s="1128"/>
      <c r="C64" s="1165"/>
      <c r="D64" s="1499"/>
      <c r="E64" s="1128"/>
      <c r="F64" s="1128"/>
      <c r="G64" s="1128"/>
      <c r="H64" s="1128"/>
      <c r="I64" s="1128"/>
      <c r="J64" s="1128"/>
      <c r="K64" s="1128"/>
      <c r="L64" s="1128"/>
      <c r="M64" s="1128"/>
      <c r="N64" s="1128"/>
      <c r="O64" s="1128"/>
      <c r="P64" s="1128"/>
      <c r="Q64" s="1128"/>
      <c r="R64" s="1128"/>
      <c r="S64" s="1128"/>
      <c r="T64" s="1128"/>
      <c r="U64" s="1128"/>
      <c r="V64" s="1128"/>
      <c r="W64" s="1128"/>
      <c r="X64" s="1128"/>
      <c r="Y64" s="99"/>
      <c r="Z64" s="3"/>
      <c r="AA64" s="3"/>
      <c r="AB64" s="3"/>
      <c r="AC64" s="3"/>
      <c r="AD64" s="3"/>
      <c r="AE64" s="3"/>
      <c r="AF64" s="3"/>
      <c r="AG64" s="3"/>
      <c r="AH64" s="3"/>
      <c r="AI64" s="3"/>
      <c r="AJ64" s="3"/>
      <c r="AK64" s="3"/>
      <c r="AL64" s="3"/>
      <c r="AM64" s="3"/>
      <c r="AN64" s="3"/>
      <c r="AO64" s="3"/>
      <c r="AP64" s="3"/>
      <c r="AQ64" s="3"/>
      <c r="AR64" s="3"/>
    </row>
    <row r="65" spans="1:44" ht="19.5" customHeight="1" x14ac:dyDescent="0.35">
      <c r="A65" s="34"/>
      <c r="B65" s="1128"/>
      <c r="C65" s="1165"/>
      <c r="D65" s="1499"/>
      <c r="E65" s="1128"/>
      <c r="F65" s="1128"/>
      <c r="G65" s="1128"/>
      <c r="H65" s="1128"/>
      <c r="I65" s="1128"/>
      <c r="J65" s="1128"/>
      <c r="K65" s="1128"/>
      <c r="L65" s="1128"/>
      <c r="M65" s="1128"/>
      <c r="N65" s="1128"/>
      <c r="O65" s="1128"/>
      <c r="P65" s="1128"/>
      <c r="Q65" s="1128"/>
      <c r="R65" s="1128"/>
      <c r="S65" s="1128"/>
      <c r="T65" s="1128"/>
      <c r="U65" s="1128"/>
      <c r="V65" s="1128"/>
      <c r="W65" s="1128"/>
      <c r="X65" s="1128"/>
      <c r="Y65" s="99"/>
      <c r="Z65" s="3"/>
      <c r="AA65" s="3"/>
      <c r="AB65" s="3"/>
      <c r="AC65" s="3"/>
      <c r="AD65" s="3"/>
      <c r="AE65" s="3"/>
      <c r="AF65" s="3"/>
      <c r="AG65" s="3"/>
      <c r="AH65" s="3"/>
      <c r="AI65" s="3"/>
      <c r="AJ65" s="3"/>
      <c r="AK65" s="3"/>
      <c r="AL65" s="3"/>
      <c r="AM65" s="3"/>
      <c r="AN65" s="3"/>
      <c r="AO65" s="3"/>
      <c r="AP65" s="3"/>
      <c r="AQ65" s="3"/>
      <c r="AR65" s="3"/>
    </row>
    <row r="66" spans="1:44" ht="19.5" customHeight="1" x14ac:dyDescent="0.35">
      <c r="A66" s="34"/>
      <c r="B66" s="1128"/>
      <c r="C66" s="1165"/>
      <c r="D66" s="1499"/>
      <c r="E66" s="1128"/>
      <c r="F66" s="1128"/>
      <c r="G66" s="1128"/>
      <c r="H66" s="1128"/>
      <c r="I66" s="1128"/>
      <c r="J66" s="1128"/>
      <c r="K66" s="1128"/>
      <c r="L66" s="1128"/>
      <c r="M66" s="1128"/>
      <c r="N66" s="1128"/>
      <c r="O66" s="1128"/>
      <c r="P66" s="1128"/>
      <c r="Q66" s="1128"/>
      <c r="R66" s="1128"/>
      <c r="S66" s="1128"/>
      <c r="T66" s="1128"/>
      <c r="U66" s="1128"/>
      <c r="V66" s="1128"/>
      <c r="W66" s="1128"/>
      <c r="X66" s="1128"/>
      <c r="Y66" s="99"/>
      <c r="Z66" s="3"/>
      <c r="AA66" s="3"/>
      <c r="AB66" s="3"/>
      <c r="AC66" s="3"/>
      <c r="AD66" s="3"/>
      <c r="AE66" s="3"/>
      <c r="AF66" s="3"/>
      <c r="AG66" s="3"/>
      <c r="AH66" s="3"/>
      <c r="AI66" s="3"/>
      <c r="AJ66" s="3"/>
      <c r="AK66" s="3"/>
      <c r="AL66" s="3"/>
      <c r="AM66" s="3"/>
      <c r="AN66" s="3"/>
      <c r="AO66" s="3"/>
      <c r="AP66" s="3"/>
      <c r="AQ66" s="3"/>
      <c r="AR66" s="3"/>
    </row>
    <row r="67" spans="1:44" ht="19.5" customHeight="1" x14ac:dyDescent="0.35">
      <c r="A67" s="34"/>
      <c r="B67" s="1128"/>
      <c r="C67" s="1165"/>
      <c r="D67" s="1499"/>
      <c r="E67" s="1128"/>
      <c r="F67" s="1128"/>
      <c r="G67" s="1128"/>
      <c r="H67" s="1128"/>
      <c r="I67" s="1128"/>
      <c r="J67" s="1128"/>
      <c r="K67" s="1128"/>
      <c r="L67" s="1128"/>
      <c r="M67" s="1128"/>
      <c r="N67" s="1128"/>
      <c r="O67" s="1128"/>
      <c r="P67" s="1128"/>
      <c r="Q67" s="1128"/>
      <c r="R67" s="1128"/>
      <c r="S67" s="1128"/>
      <c r="T67" s="1128"/>
      <c r="U67" s="1128"/>
      <c r="V67" s="1128"/>
      <c r="W67" s="1128"/>
      <c r="X67" s="1128"/>
      <c r="Y67" s="99"/>
      <c r="Z67" s="3"/>
      <c r="AA67" s="3"/>
      <c r="AB67" s="3"/>
      <c r="AC67" s="3"/>
      <c r="AD67" s="3"/>
      <c r="AE67" s="3"/>
      <c r="AF67" s="3"/>
      <c r="AG67" s="3"/>
      <c r="AH67" s="3"/>
      <c r="AI67" s="3"/>
      <c r="AJ67" s="3"/>
      <c r="AK67" s="3"/>
      <c r="AL67" s="3"/>
      <c r="AM67" s="3"/>
      <c r="AN67" s="3"/>
      <c r="AO67" s="3"/>
      <c r="AP67" s="3"/>
      <c r="AQ67" s="3"/>
      <c r="AR67" s="3"/>
    </row>
    <row r="68" spans="1:44" ht="19.5" customHeight="1" x14ac:dyDescent="0.35">
      <c r="A68" s="34"/>
      <c r="B68" s="1128"/>
      <c r="C68" s="1165"/>
      <c r="D68" s="1499"/>
      <c r="E68" s="1128"/>
      <c r="F68" s="1128"/>
      <c r="G68" s="1128"/>
      <c r="H68" s="1128"/>
      <c r="I68" s="1128"/>
      <c r="J68" s="1128"/>
      <c r="K68" s="1128"/>
      <c r="L68" s="1128"/>
      <c r="M68" s="1128"/>
      <c r="N68" s="1128"/>
      <c r="O68" s="1128"/>
      <c r="P68" s="1128"/>
      <c r="Q68" s="1128"/>
      <c r="R68" s="1128"/>
      <c r="S68" s="1128"/>
      <c r="T68" s="1128"/>
      <c r="U68" s="1128"/>
      <c r="V68" s="1128"/>
      <c r="W68" s="1128"/>
      <c r="X68" s="1128"/>
      <c r="Y68" s="99"/>
      <c r="Z68" s="3"/>
      <c r="AA68" s="3"/>
      <c r="AB68" s="3"/>
      <c r="AC68" s="3"/>
      <c r="AD68" s="3"/>
      <c r="AE68" s="3"/>
      <c r="AF68" s="3"/>
      <c r="AG68" s="3"/>
      <c r="AH68" s="3"/>
      <c r="AI68" s="3"/>
      <c r="AJ68" s="3"/>
      <c r="AK68" s="3"/>
      <c r="AL68" s="3"/>
      <c r="AM68" s="3"/>
      <c r="AN68" s="3"/>
      <c r="AO68" s="3"/>
      <c r="AP68" s="3"/>
      <c r="AQ68" s="3"/>
      <c r="AR68" s="3"/>
    </row>
    <row r="69" spans="1:44" ht="19.5" customHeight="1" x14ac:dyDescent="0.35">
      <c r="A69" s="34"/>
      <c r="B69" s="1128"/>
      <c r="C69" s="1165"/>
      <c r="D69" s="1499"/>
      <c r="E69" s="1128"/>
      <c r="F69" s="1128"/>
      <c r="G69" s="1128"/>
      <c r="H69" s="1128"/>
      <c r="I69" s="1128"/>
      <c r="J69" s="1128"/>
      <c r="K69" s="1128"/>
      <c r="L69" s="1128"/>
      <c r="M69" s="1128"/>
      <c r="N69" s="1128"/>
      <c r="O69" s="1128"/>
      <c r="P69" s="1128"/>
      <c r="Q69" s="1128"/>
      <c r="R69" s="1128"/>
      <c r="S69" s="1128"/>
      <c r="T69" s="1128"/>
      <c r="U69" s="1128"/>
      <c r="V69" s="1128"/>
      <c r="W69" s="1128"/>
      <c r="X69" s="1128"/>
      <c r="Y69" s="99"/>
      <c r="Z69" s="3"/>
      <c r="AA69" s="3"/>
      <c r="AB69" s="3"/>
      <c r="AC69" s="3"/>
      <c r="AD69" s="3"/>
      <c r="AE69" s="3"/>
      <c r="AF69" s="3"/>
      <c r="AG69" s="3"/>
      <c r="AH69" s="3"/>
      <c r="AI69" s="3"/>
      <c r="AJ69" s="3"/>
      <c r="AK69" s="3"/>
      <c r="AL69" s="3"/>
      <c r="AM69" s="3"/>
      <c r="AN69" s="3"/>
      <c r="AO69" s="3"/>
      <c r="AP69" s="3"/>
      <c r="AQ69" s="3"/>
      <c r="AR69" s="3"/>
    </row>
    <row r="70" spans="1:44" ht="19.5" customHeight="1" x14ac:dyDescent="0.35">
      <c r="A70" s="34"/>
      <c r="B70" s="1128"/>
      <c r="C70" s="1165"/>
      <c r="D70" s="1499"/>
      <c r="E70" s="1128"/>
      <c r="F70" s="1128"/>
      <c r="G70" s="1128"/>
      <c r="H70" s="1128"/>
      <c r="I70" s="1128"/>
      <c r="J70" s="1128"/>
      <c r="K70" s="1128"/>
      <c r="L70" s="1128"/>
      <c r="M70" s="1128"/>
      <c r="N70" s="1128"/>
      <c r="O70" s="1128"/>
      <c r="P70" s="1128"/>
      <c r="Q70" s="1128"/>
      <c r="R70" s="1128"/>
      <c r="S70" s="1128"/>
      <c r="T70" s="1128"/>
      <c r="U70" s="1128"/>
      <c r="V70" s="1128"/>
      <c r="W70" s="1128"/>
      <c r="X70" s="1128"/>
      <c r="Y70" s="99"/>
      <c r="Z70" s="3"/>
      <c r="AA70" s="3"/>
      <c r="AB70" s="3"/>
      <c r="AC70" s="3"/>
      <c r="AD70" s="3"/>
      <c r="AE70" s="3"/>
      <c r="AF70" s="3"/>
      <c r="AG70" s="3"/>
      <c r="AH70" s="3"/>
      <c r="AI70" s="3"/>
      <c r="AJ70" s="3"/>
      <c r="AK70" s="3"/>
      <c r="AL70" s="3"/>
      <c r="AM70" s="3"/>
      <c r="AN70" s="3"/>
      <c r="AO70" s="3"/>
      <c r="AP70" s="3"/>
      <c r="AQ70" s="3"/>
      <c r="AR70" s="3"/>
    </row>
    <row r="71" spans="1:44" ht="19.5" customHeight="1" x14ac:dyDescent="0.35">
      <c r="A71" s="34"/>
      <c r="B71" s="1128"/>
      <c r="C71" s="1165"/>
      <c r="D71" s="1499"/>
      <c r="E71" s="1128"/>
      <c r="F71" s="1128"/>
      <c r="G71" s="1128"/>
      <c r="H71" s="1128"/>
      <c r="I71" s="1128"/>
      <c r="J71" s="1128"/>
      <c r="K71" s="1128"/>
      <c r="L71" s="1128"/>
      <c r="M71" s="1128"/>
      <c r="N71" s="1128"/>
      <c r="O71" s="1128"/>
      <c r="P71" s="1128"/>
      <c r="Q71" s="1128"/>
      <c r="R71" s="1128"/>
      <c r="S71" s="1128"/>
      <c r="T71" s="1128"/>
      <c r="U71" s="1128"/>
      <c r="V71" s="1128"/>
      <c r="W71" s="1128"/>
      <c r="X71" s="1128"/>
      <c r="Y71" s="99"/>
      <c r="Z71" s="3"/>
      <c r="AA71" s="3"/>
      <c r="AB71" s="3"/>
      <c r="AC71" s="3"/>
      <c r="AD71" s="3"/>
      <c r="AE71" s="3"/>
      <c r="AF71" s="3"/>
      <c r="AG71" s="3"/>
      <c r="AH71" s="3"/>
      <c r="AI71" s="3"/>
      <c r="AJ71" s="3"/>
      <c r="AK71" s="3"/>
      <c r="AL71" s="3"/>
      <c r="AM71" s="3"/>
      <c r="AN71" s="3"/>
      <c r="AO71" s="3"/>
      <c r="AP71" s="3"/>
      <c r="AQ71" s="3"/>
      <c r="AR71" s="3"/>
    </row>
    <row r="72" spans="1:44" ht="19.5" customHeight="1" x14ac:dyDescent="0.35">
      <c r="A72" s="34"/>
      <c r="B72" s="1128"/>
      <c r="C72" s="1165"/>
      <c r="D72" s="1499"/>
      <c r="E72" s="1128"/>
      <c r="F72" s="1128"/>
      <c r="G72" s="1128"/>
      <c r="H72" s="1128"/>
      <c r="I72" s="1128"/>
      <c r="J72" s="1128"/>
      <c r="K72" s="1128"/>
      <c r="L72" s="1128"/>
      <c r="M72" s="1128"/>
      <c r="N72" s="1128"/>
      <c r="O72" s="1128"/>
      <c r="P72" s="1128"/>
      <c r="Q72" s="1128"/>
      <c r="R72" s="1128"/>
      <c r="S72" s="1128"/>
      <c r="T72" s="1128"/>
      <c r="U72" s="1128"/>
      <c r="V72" s="1128"/>
      <c r="W72" s="1128"/>
      <c r="X72" s="1128"/>
      <c r="Y72" s="99"/>
      <c r="Z72" s="3"/>
      <c r="AA72" s="3"/>
      <c r="AB72" s="3"/>
      <c r="AC72" s="3"/>
      <c r="AD72" s="3"/>
      <c r="AE72" s="3"/>
      <c r="AF72" s="3"/>
      <c r="AG72" s="3"/>
      <c r="AH72" s="3"/>
      <c r="AI72" s="3"/>
      <c r="AJ72" s="3"/>
      <c r="AK72" s="3"/>
      <c r="AL72" s="3"/>
      <c r="AM72" s="3"/>
      <c r="AN72" s="3"/>
      <c r="AO72" s="3"/>
      <c r="AP72" s="3"/>
      <c r="AQ72" s="3"/>
      <c r="AR72" s="3"/>
    </row>
    <row r="73" spans="1:44" ht="19.5" customHeight="1" x14ac:dyDescent="0.35">
      <c r="A73" s="34"/>
      <c r="B73" s="1128"/>
      <c r="C73" s="1165"/>
      <c r="D73" s="1499"/>
      <c r="E73" s="1128"/>
      <c r="F73" s="1128"/>
      <c r="G73" s="1128"/>
      <c r="H73" s="1128"/>
      <c r="I73" s="1128"/>
      <c r="J73" s="1128"/>
      <c r="K73" s="1128"/>
      <c r="L73" s="1128"/>
      <c r="M73" s="1128"/>
      <c r="N73" s="1128"/>
      <c r="O73" s="1128"/>
      <c r="P73" s="1128"/>
      <c r="Q73" s="1128"/>
      <c r="R73" s="1128"/>
      <c r="S73" s="1128"/>
      <c r="T73" s="1128"/>
      <c r="U73" s="1128"/>
      <c r="V73" s="1128"/>
      <c r="W73" s="1128"/>
      <c r="X73" s="1128"/>
      <c r="Y73" s="99"/>
      <c r="Z73" s="3"/>
      <c r="AA73" s="3"/>
      <c r="AB73" s="3"/>
      <c r="AC73" s="3"/>
      <c r="AD73" s="3"/>
      <c r="AE73" s="3"/>
      <c r="AF73" s="3"/>
      <c r="AG73" s="3"/>
      <c r="AH73" s="3"/>
      <c r="AI73" s="3"/>
      <c r="AJ73" s="3"/>
      <c r="AK73" s="3"/>
      <c r="AL73" s="3"/>
      <c r="AM73" s="3"/>
      <c r="AN73" s="3"/>
      <c r="AO73" s="3"/>
      <c r="AP73" s="3"/>
      <c r="AQ73" s="3"/>
      <c r="AR73" s="3"/>
    </row>
    <row r="74" spans="1:44" ht="19.5" customHeight="1" x14ac:dyDescent="0.35">
      <c r="A74" s="34"/>
      <c r="B74" s="1128"/>
      <c r="C74" s="1165"/>
      <c r="D74" s="1499"/>
      <c r="E74" s="1128"/>
      <c r="F74" s="1128"/>
      <c r="G74" s="1128"/>
      <c r="H74" s="1128"/>
      <c r="I74" s="1128"/>
      <c r="J74" s="1128"/>
      <c r="K74" s="1128"/>
      <c r="L74" s="1128"/>
      <c r="M74" s="1128"/>
      <c r="N74" s="1128"/>
      <c r="O74" s="1128"/>
      <c r="P74" s="1128"/>
      <c r="Q74" s="1128"/>
      <c r="R74" s="1128"/>
      <c r="S74" s="1128"/>
      <c r="T74" s="1128"/>
      <c r="U74" s="1128"/>
      <c r="V74" s="1128"/>
      <c r="W74" s="1128"/>
      <c r="X74" s="1128"/>
      <c r="Y74" s="99"/>
      <c r="Z74" s="3"/>
      <c r="AA74" s="3"/>
      <c r="AB74" s="3"/>
      <c r="AC74" s="3"/>
      <c r="AD74" s="3"/>
      <c r="AE74" s="3"/>
      <c r="AF74" s="3"/>
      <c r="AG74" s="3"/>
      <c r="AH74" s="3"/>
      <c r="AI74" s="3"/>
      <c r="AJ74" s="3"/>
      <c r="AK74" s="3"/>
      <c r="AL74" s="3"/>
      <c r="AM74" s="3"/>
      <c r="AN74" s="3"/>
      <c r="AO74" s="3"/>
      <c r="AP74" s="3"/>
      <c r="AQ74" s="3"/>
      <c r="AR74" s="3"/>
    </row>
    <row r="75" spans="1:44" ht="19.5" customHeight="1" x14ac:dyDescent="0.35">
      <c r="A75" s="34"/>
      <c r="B75" s="326"/>
      <c r="C75" s="954"/>
      <c r="D75" s="1046"/>
      <c r="E75" s="1419"/>
      <c r="F75" s="1155"/>
      <c r="G75" s="1155"/>
      <c r="H75" s="1155"/>
      <c r="I75" s="1155"/>
      <c r="J75" s="1155"/>
      <c r="K75" s="1155"/>
      <c r="L75" s="1155"/>
      <c r="M75" s="1155"/>
      <c r="N75" s="1155"/>
      <c r="O75" s="1155"/>
      <c r="P75" s="1155"/>
      <c r="Q75" s="1155"/>
      <c r="R75" s="1155"/>
      <c r="S75" s="1155"/>
      <c r="T75" s="1155"/>
      <c r="U75" s="1155"/>
      <c r="V75" s="1155"/>
      <c r="W75" s="1155"/>
      <c r="X75" s="1155"/>
      <c r="Y75" s="99"/>
      <c r="Z75" s="3"/>
      <c r="AA75" s="3"/>
      <c r="AB75" s="3"/>
      <c r="AC75" s="3"/>
      <c r="AD75" s="3"/>
      <c r="AE75" s="3"/>
      <c r="AF75" s="3"/>
      <c r="AG75" s="3"/>
      <c r="AH75" s="3"/>
      <c r="AI75" s="3"/>
      <c r="AJ75" s="3"/>
      <c r="AK75" s="3"/>
      <c r="AL75" s="3"/>
      <c r="AM75" s="3"/>
      <c r="AN75" s="3"/>
      <c r="AO75" s="3"/>
      <c r="AP75" s="3"/>
      <c r="AQ75" s="3"/>
      <c r="AR75" s="3"/>
    </row>
    <row r="76" spans="1:44" ht="19.5" customHeight="1" x14ac:dyDescent="0.35">
      <c r="A76" s="34"/>
      <c r="B76" s="326"/>
      <c r="C76" s="954"/>
      <c r="D76" s="1046"/>
      <c r="E76" s="1419"/>
      <c r="F76" s="1155"/>
      <c r="G76" s="1155"/>
      <c r="H76" s="1155"/>
      <c r="I76" s="1155"/>
      <c r="J76" s="1155"/>
      <c r="K76" s="1155"/>
      <c r="L76" s="1155"/>
      <c r="M76" s="1155"/>
      <c r="N76" s="1155"/>
      <c r="O76" s="1155"/>
      <c r="P76" s="1155"/>
      <c r="Q76" s="1155"/>
      <c r="R76" s="1155"/>
      <c r="S76" s="1155"/>
      <c r="T76" s="1155"/>
      <c r="U76" s="1155"/>
      <c r="V76" s="1155"/>
      <c r="W76" s="1155"/>
      <c r="X76" s="1155"/>
      <c r="Y76" s="99"/>
      <c r="Z76" s="3"/>
      <c r="AA76" s="3"/>
      <c r="AB76" s="3"/>
      <c r="AC76" s="3"/>
      <c r="AD76" s="3"/>
      <c r="AE76" s="3"/>
      <c r="AF76" s="3"/>
      <c r="AG76" s="3"/>
      <c r="AH76" s="3"/>
      <c r="AI76" s="3"/>
      <c r="AJ76" s="3"/>
      <c r="AK76" s="3"/>
      <c r="AL76" s="3"/>
      <c r="AM76" s="3"/>
      <c r="AN76" s="3"/>
      <c r="AO76" s="3"/>
      <c r="AP76" s="3"/>
      <c r="AQ76" s="3"/>
      <c r="AR76" s="3"/>
    </row>
    <row r="77" spans="1:44" ht="19.5" customHeight="1" x14ac:dyDescent="0.35">
      <c r="A77" s="34"/>
      <c r="B77" s="326"/>
      <c r="C77" s="954"/>
      <c r="D77" s="1046"/>
      <c r="E77" s="1419"/>
      <c r="F77" s="1155"/>
      <c r="G77" s="1155"/>
      <c r="H77" s="1155"/>
      <c r="I77" s="1155"/>
      <c r="J77" s="1155"/>
      <c r="K77" s="1155"/>
      <c r="L77" s="1155"/>
      <c r="M77" s="1155"/>
      <c r="N77" s="1155"/>
      <c r="O77" s="1155"/>
      <c r="P77" s="1155"/>
      <c r="Q77" s="1155"/>
      <c r="R77" s="1155"/>
      <c r="S77" s="1155"/>
      <c r="T77" s="1155"/>
      <c r="U77" s="1155"/>
      <c r="V77" s="1155"/>
      <c r="W77" s="1155"/>
      <c r="X77" s="1155"/>
      <c r="Y77" s="99"/>
      <c r="Z77" s="3"/>
      <c r="AA77" s="3"/>
      <c r="AB77" s="3"/>
      <c r="AC77" s="3"/>
      <c r="AD77" s="3"/>
      <c r="AE77" s="3"/>
      <c r="AF77" s="3"/>
      <c r="AG77" s="3"/>
      <c r="AH77" s="3"/>
      <c r="AI77" s="3"/>
      <c r="AJ77" s="3"/>
      <c r="AK77" s="3"/>
      <c r="AL77" s="3"/>
      <c r="AM77" s="3"/>
      <c r="AN77" s="3"/>
      <c r="AO77" s="3"/>
      <c r="AP77" s="3"/>
      <c r="AQ77" s="3"/>
      <c r="AR77" s="3"/>
    </row>
    <row r="78" spans="1:44" ht="19.5" customHeight="1" x14ac:dyDescent="0.35">
      <c r="A78" s="34"/>
      <c r="B78" s="326"/>
      <c r="C78" s="954"/>
      <c r="D78" s="1046"/>
      <c r="E78" s="1419"/>
      <c r="F78" s="1155"/>
      <c r="G78" s="1155"/>
      <c r="H78" s="1155"/>
      <c r="I78" s="1155"/>
      <c r="J78" s="1155"/>
      <c r="K78" s="1155"/>
      <c r="L78" s="1155"/>
      <c r="M78" s="1155"/>
      <c r="N78" s="1155"/>
      <c r="O78" s="1155"/>
      <c r="P78" s="1155"/>
      <c r="Q78" s="1155"/>
      <c r="R78" s="1155"/>
      <c r="S78" s="1155"/>
      <c r="T78" s="1155"/>
      <c r="U78" s="1155"/>
      <c r="V78" s="1155"/>
      <c r="W78" s="1155"/>
      <c r="X78" s="1155"/>
      <c r="Y78" s="99"/>
      <c r="Z78" s="3"/>
      <c r="AA78" s="3"/>
      <c r="AB78" s="3"/>
      <c r="AC78" s="3"/>
      <c r="AD78" s="3"/>
      <c r="AE78" s="3"/>
      <c r="AF78" s="3"/>
      <c r="AG78" s="3"/>
      <c r="AH78" s="3"/>
      <c r="AI78" s="3"/>
      <c r="AJ78" s="3"/>
      <c r="AK78" s="3"/>
      <c r="AL78" s="3"/>
      <c r="AM78" s="3"/>
      <c r="AN78" s="3"/>
      <c r="AO78" s="3"/>
      <c r="AP78" s="3"/>
      <c r="AQ78" s="3"/>
      <c r="AR78" s="3"/>
    </row>
    <row r="79" spans="1:44" ht="19.5" customHeight="1" x14ac:dyDescent="0.35">
      <c r="A79" s="34"/>
      <c r="B79" s="326"/>
      <c r="C79" s="954"/>
      <c r="D79" s="1046"/>
      <c r="E79" s="1419"/>
      <c r="F79" s="1155"/>
      <c r="G79" s="1155"/>
      <c r="H79" s="1155"/>
      <c r="I79" s="1155"/>
      <c r="J79" s="1155"/>
      <c r="K79" s="1155"/>
      <c r="L79" s="1155"/>
      <c r="M79" s="1155"/>
      <c r="N79" s="1155"/>
      <c r="O79" s="1155"/>
      <c r="P79" s="1155"/>
      <c r="Q79" s="1155"/>
      <c r="R79" s="1155"/>
      <c r="S79" s="1155"/>
      <c r="T79" s="1155"/>
      <c r="U79" s="1155"/>
      <c r="V79" s="1155"/>
      <c r="W79" s="1155"/>
      <c r="X79" s="1155"/>
      <c r="Y79" s="99"/>
      <c r="Z79" s="3"/>
      <c r="AA79" s="3"/>
      <c r="AB79" s="3"/>
      <c r="AC79" s="3"/>
      <c r="AD79" s="3"/>
      <c r="AE79" s="3"/>
      <c r="AF79" s="3"/>
      <c r="AG79" s="3"/>
      <c r="AH79" s="3"/>
      <c r="AI79" s="3"/>
      <c r="AJ79" s="3"/>
      <c r="AK79" s="3"/>
      <c r="AL79" s="3"/>
      <c r="AM79" s="3"/>
      <c r="AN79" s="3"/>
      <c r="AO79" s="3"/>
      <c r="AP79" s="3"/>
      <c r="AQ79" s="3"/>
      <c r="AR79" s="3"/>
    </row>
    <row r="80" spans="1:44" ht="19.5" customHeight="1" x14ac:dyDescent="0.35">
      <c r="A80" s="34"/>
      <c r="B80" s="326"/>
      <c r="C80" s="954"/>
      <c r="D80" s="1046"/>
      <c r="E80" s="1419"/>
      <c r="F80" s="1155"/>
      <c r="G80" s="1155"/>
      <c r="H80" s="1155"/>
      <c r="I80" s="1155"/>
      <c r="J80" s="1155"/>
      <c r="K80" s="1155"/>
      <c r="L80" s="1155"/>
      <c r="M80" s="1155"/>
      <c r="N80" s="1155"/>
      <c r="O80" s="1155"/>
      <c r="P80" s="1155"/>
      <c r="Q80" s="1155"/>
      <c r="R80" s="1155"/>
      <c r="S80" s="1155"/>
      <c r="T80" s="1155"/>
      <c r="U80" s="1155"/>
      <c r="V80" s="1155"/>
      <c r="W80" s="1155"/>
      <c r="X80" s="1155"/>
      <c r="Y80" s="99"/>
      <c r="Z80" s="3"/>
      <c r="AA80" s="3"/>
      <c r="AB80" s="3"/>
      <c r="AC80" s="3"/>
      <c r="AD80" s="3"/>
      <c r="AE80" s="3"/>
      <c r="AF80" s="3"/>
      <c r="AG80" s="3"/>
      <c r="AH80" s="3"/>
      <c r="AI80" s="3"/>
      <c r="AJ80" s="3"/>
      <c r="AK80" s="3"/>
      <c r="AL80" s="3"/>
      <c r="AM80" s="3"/>
      <c r="AN80" s="3"/>
      <c r="AO80" s="3"/>
      <c r="AP80" s="3"/>
      <c r="AQ80" s="3"/>
      <c r="AR80" s="3"/>
    </row>
    <row r="81" spans="1:44" ht="19.5" customHeight="1" x14ac:dyDescent="0.35">
      <c r="A81" s="34"/>
      <c r="B81" s="326"/>
      <c r="C81" s="954"/>
      <c r="D81" s="1046"/>
      <c r="E81" s="1419"/>
      <c r="F81" s="1155"/>
      <c r="G81" s="1155"/>
      <c r="H81" s="1155"/>
      <c r="I81" s="1155"/>
      <c r="J81" s="1155"/>
      <c r="K81" s="1155"/>
      <c r="L81" s="1155"/>
      <c r="M81" s="1155"/>
      <c r="N81" s="1155"/>
      <c r="O81" s="1155"/>
      <c r="P81" s="1155"/>
      <c r="Q81" s="1155"/>
      <c r="R81" s="1155"/>
      <c r="S81" s="1155"/>
      <c r="T81" s="1155"/>
      <c r="U81" s="1155"/>
      <c r="V81" s="1155"/>
      <c r="W81" s="1155"/>
      <c r="X81" s="1155"/>
      <c r="Y81" s="99"/>
      <c r="Z81" s="3"/>
      <c r="AA81" s="3"/>
      <c r="AB81" s="3"/>
      <c r="AC81" s="3"/>
      <c r="AD81" s="3"/>
      <c r="AE81" s="3"/>
      <c r="AF81" s="3"/>
      <c r="AG81" s="3"/>
      <c r="AH81" s="3"/>
      <c r="AI81" s="3"/>
      <c r="AJ81" s="3"/>
      <c r="AK81" s="3"/>
      <c r="AL81" s="3"/>
      <c r="AM81" s="3"/>
      <c r="AN81" s="3"/>
      <c r="AO81" s="3"/>
      <c r="AP81" s="3"/>
      <c r="AQ81" s="3"/>
      <c r="AR81" s="3"/>
    </row>
    <row r="82" spans="1:44" ht="19.5" customHeight="1" x14ac:dyDescent="0.35">
      <c r="A82" s="34"/>
      <c r="B82" s="326"/>
      <c r="C82" s="954"/>
      <c r="D82" s="1046"/>
      <c r="E82" s="1419"/>
      <c r="F82" s="1155"/>
      <c r="G82" s="1155"/>
      <c r="H82" s="1155"/>
      <c r="I82" s="1155"/>
      <c r="J82" s="1155"/>
      <c r="K82" s="1155"/>
      <c r="L82" s="1155"/>
      <c r="M82" s="1155"/>
      <c r="N82" s="1155"/>
      <c r="O82" s="1155"/>
      <c r="P82" s="1155"/>
      <c r="Q82" s="1155"/>
      <c r="R82" s="1155"/>
      <c r="S82" s="1155"/>
      <c r="T82" s="1155"/>
      <c r="U82" s="1155"/>
      <c r="V82" s="1155"/>
      <c r="W82" s="1155"/>
      <c r="X82" s="1155"/>
      <c r="Y82" s="99"/>
      <c r="Z82" s="3"/>
      <c r="AA82" s="3"/>
      <c r="AB82" s="3"/>
      <c r="AC82" s="3"/>
      <c r="AD82" s="3"/>
      <c r="AE82" s="3"/>
      <c r="AF82" s="3"/>
      <c r="AG82" s="3"/>
      <c r="AH82" s="3"/>
      <c r="AI82" s="3"/>
      <c r="AJ82" s="3"/>
      <c r="AK82" s="3"/>
      <c r="AL82" s="3"/>
      <c r="AM82" s="3"/>
      <c r="AN82" s="3"/>
      <c r="AO82" s="3"/>
      <c r="AP82" s="3"/>
      <c r="AQ82" s="3"/>
      <c r="AR82" s="3"/>
    </row>
    <row r="83" spans="1:44" ht="19.5" customHeight="1" x14ac:dyDescent="0.35">
      <c r="A83" s="34"/>
      <c r="B83" s="326"/>
      <c r="C83" s="954"/>
      <c r="D83" s="1046"/>
      <c r="E83" s="1419"/>
      <c r="F83" s="1155"/>
      <c r="G83" s="1155"/>
      <c r="H83" s="1155"/>
      <c r="I83" s="1155"/>
      <c r="J83" s="1155"/>
      <c r="K83" s="1155"/>
      <c r="L83" s="1155"/>
      <c r="M83" s="1155"/>
      <c r="N83" s="1155"/>
      <c r="O83" s="1155"/>
      <c r="P83" s="1155"/>
      <c r="Q83" s="1155"/>
      <c r="R83" s="1155"/>
      <c r="S83" s="1155"/>
      <c r="T83" s="1155"/>
      <c r="U83" s="1155"/>
      <c r="V83" s="1155"/>
      <c r="W83" s="1155"/>
      <c r="X83" s="1155"/>
      <c r="Y83" s="99"/>
      <c r="Z83" s="3"/>
      <c r="AA83" s="3"/>
      <c r="AB83" s="3"/>
      <c r="AC83" s="3"/>
      <c r="AD83" s="3"/>
      <c r="AE83" s="3"/>
      <c r="AF83" s="3"/>
      <c r="AG83" s="3"/>
      <c r="AH83" s="3"/>
      <c r="AI83" s="3"/>
      <c r="AJ83" s="3"/>
      <c r="AK83" s="3"/>
      <c r="AL83" s="3"/>
      <c r="AM83" s="3"/>
      <c r="AN83" s="3"/>
      <c r="AO83" s="3"/>
      <c r="AP83" s="3"/>
      <c r="AQ83" s="3"/>
      <c r="AR83" s="3"/>
    </row>
    <row r="84" spans="1:44" ht="19.5" customHeight="1" x14ac:dyDescent="0.35">
      <c r="A84" s="34"/>
      <c r="B84" s="326"/>
      <c r="C84" s="954"/>
      <c r="D84" s="1046"/>
      <c r="E84" s="1419"/>
      <c r="F84" s="1155"/>
      <c r="G84" s="1155"/>
      <c r="H84" s="1155"/>
      <c r="I84" s="1155"/>
      <c r="J84" s="1155"/>
      <c r="K84" s="1155"/>
      <c r="L84" s="1155"/>
      <c r="M84" s="1155"/>
      <c r="N84" s="1155"/>
      <c r="O84" s="1155"/>
      <c r="P84" s="1155"/>
      <c r="Q84" s="1155"/>
      <c r="R84" s="1155"/>
      <c r="S84" s="1155"/>
      <c r="T84" s="1155"/>
      <c r="U84" s="1155"/>
      <c r="V84" s="1155"/>
      <c r="W84" s="1155"/>
      <c r="X84" s="1155"/>
      <c r="Y84" s="99"/>
      <c r="Z84" s="3"/>
      <c r="AA84" s="3"/>
      <c r="AB84" s="3"/>
      <c r="AC84" s="3"/>
      <c r="AD84" s="3"/>
      <c r="AE84" s="3"/>
      <c r="AF84" s="3"/>
      <c r="AG84" s="3"/>
      <c r="AH84" s="3"/>
      <c r="AI84" s="3"/>
      <c r="AJ84" s="3"/>
      <c r="AK84" s="3"/>
      <c r="AL84" s="3"/>
      <c r="AM84" s="3"/>
      <c r="AN84" s="3"/>
      <c r="AO84" s="3"/>
      <c r="AP84" s="3"/>
      <c r="AQ84" s="3"/>
      <c r="AR84" s="3"/>
    </row>
    <row r="85" spans="1:44" ht="19.5" customHeight="1" x14ac:dyDescent="0.35">
      <c r="A85" s="34"/>
      <c r="B85" s="1781"/>
      <c r="C85" s="1628"/>
      <c r="D85" s="1628"/>
      <c r="E85" s="1628"/>
      <c r="F85" s="1628"/>
      <c r="G85" s="1628"/>
      <c r="H85" s="1628"/>
      <c r="I85" s="1628"/>
      <c r="J85" s="1628"/>
      <c r="K85" s="1628"/>
      <c r="L85" s="1628"/>
      <c r="M85" s="1628"/>
      <c r="N85" s="1628"/>
      <c r="O85" s="1628"/>
      <c r="P85" s="1628"/>
      <c r="Q85" s="1628"/>
      <c r="R85" s="1628"/>
      <c r="S85" s="1628"/>
      <c r="T85" s="1628"/>
      <c r="U85" s="1628"/>
      <c r="V85" s="1628"/>
      <c r="W85" s="1628"/>
      <c r="X85" s="1629"/>
      <c r="Y85" s="99"/>
      <c r="Z85" s="3"/>
      <c r="AA85" s="3"/>
      <c r="AB85" s="3"/>
      <c r="AC85" s="3"/>
      <c r="AD85" s="3"/>
      <c r="AE85" s="3"/>
      <c r="AF85" s="3"/>
      <c r="AG85" s="3"/>
      <c r="AH85" s="3"/>
      <c r="AI85" s="3"/>
      <c r="AJ85" s="3"/>
      <c r="AK85" s="3"/>
      <c r="AL85" s="3"/>
      <c r="AM85" s="3"/>
      <c r="AN85" s="3"/>
      <c r="AO85" s="3"/>
      <c r="AP85" s="3"/>
      <c r="AQ85" s="3"/>
      <c r="AR85" s="3"/>
    </row>
    <row r="86" spans="1:44" ht="12" customHeight="1" x14ac:dyDescent="0.35">
      <c r="A86" s="34"/>
      <c r="B86" s="47"/>
      <c r="C86" s="121"/>
      <c r="D86" s="1041"/>
      <c r="E86" s="1128"/>
      <c r="F86" s="1152"/>
      <c r="G86" s="1152"/>
      <c r="H86" s="1152"/>
      <c r="I86" s="1152"/>
      <c r="J86" s="1152"/>
      <c r="K86" s="1152"/>
      <c r="L86" s="1152"/>
      <c r="M86" s="1152"/>
      <c r="N86" s="1152"/>
      <c r="O86" s="1152"/>
      <c r="P86" s="1152"/>
      <c r="Q86" s="1152"/>
      <c r="R86" s="1152"/>
      <c r="S86" s="1152"/>
      <c r="T86" s="1152"/>
      <c r="U86" s="1152"/>
      <c r="V86" s="1152"/>
      <c r="W86" s="1152"/>
      <c r="X86" s="1152"/>
      <c r="Y86" s="99"/>
      <c r="Z86" s="3"/>
      <c r="AA86" s="3"/>
      <c r="AB86" s="3"/>
      <c r="AC86" s="3"/>
      <c r="AD86" s="3"/>
      <c r="AE86" s="3"/>
      <c r="AF86" s="3"/>
      <c r="AG86" s="3"/>
      <c r="AH86" s="3"/>
      <c r="AI86" s="3"/>
      <c r="AJ86" s="3"/>
      <c r="AK86" s="3"/>
      <c r="AL86" s="3"/>
      <c r="AM86" s="3"/>
      <c r="AN86" s="3"/>
      <c r="AO86" s="3"/>
      <c r="AP86" s="3"/>
      <c r="AQ86" s="3"/>
      <c r="AR86" s="3"/>
    </row>
    <row r="87" spans="1:44" ht="19.5" customHeight="1" x14ac:dyDescent="0.35">
      <c r="A87" s="34"/>
      <c r="B87" s="47"/>
      <c r="C87" s="121"/>
      <c r="D87" s="1041"/>
      <c r="E87" s="1128"/>
      <c r="F87" s="1152"/>
      <c r="G87" s="1152"/>
      <c r="H87" s="1152"/>
      <c r="I87" s="1152"/>
      <c r="J87" s="1152"/>
      <c r="K87" s="1152"/>
      <c r="L87" s="1152"/>
      <c r="M87" s="1152"/>
      <c r="N87" s="1152"/>
      <c r="O87" s="1152"/>
      <c r="P87" s="1152"/>
      <c r="Q87" s="1152"/>
      <c r="R87" s="1152"/>
      <c r="S87" s="1152"/>
      <c r="T87" s="1152"/>
      <c r="U87" s="1152"/>
      <c r="V87" s="1152"/>
      <c r="W87" s="1152"/>
      <c r="X87" s="1152"/>
      <c r="Y87" s="99"/>
      <c r="Z87" s="3"/>
      <c r="AA87" s="3"/>
      <c r="AB87" s="3"/>
      <c r="AC87" s="3"/>
      <c r="AD87" s="3"/>
      <c r="AE87" s="3"/>
      <c r="AF87" s="3"/>
      <c r="AG87" s="3"/>
      <c r="AH87" s="3"/>
      <c r="AI87" s="3"/>
      <c r="AJ87" s="3"/>
      <c r="AK87" s="3"/>
      <c r="AL87" s="3"/>
      <c r="AM87" s="3"/>
      <c r="AN87" s="3"/>
      <c r="AO87" s="3"/>
      <c r="AP87" s="3"/>
      <c r="AQ87" s="3"/>
      <c r="AR87" s="3"/>
    </row>
    <row r="88" spans="1:44" ht="19.5" customHeight="1" x14ac:dyDescent="0.35">
      <c r="A88" s="34"/>
      <c r="B88" s="47"/>
      <c r="C88" s="121"/>
      <c r="D88" s="1041"/>
      <c r="E88" s="1128"/>
      <c r="F88" s="1152"/>
      <c r="G88" s="1152"/>
      <c r="H88" s="1152"/>
      <c r="I88" s="1152"/>
      <c r="J88" s="1152"/>
      <c r="K88" s="1152"/>
      <c r="L88" s="1152"/>
      <c r="M88" s="1152"/>
      <c r="N88" s="1152"/>
      <c r="O88" s="1152"/>
      <c r="P88" s="1152"/>
      <c r="Q88" s="1152"/>
      <c r="R88" s="1152"/>
      <c r="S88" s="1152"/>
      <c r="T88" s="1152"/>
      <c r="U88" s="1152"/>
      <c r="V88" s="1152"/>
      <c r="W88" s="1152"/>
      <c r="X88" s="1152"/>
      <c r="Y88" s="99"/>
      <c r="Z88" s="3"/>
      <c r="AA88" s="3"/>
      <c r="AB88" s="3"/>
      <c r="AC88" s="3"/>
      <c r="AD88" s="3"/>
      <c r="AE88" s="3"/>
      <c r="AF88" s="3"/>
      <c r="AG88" s="3"/>
      <c r="AH88" s="3"/>
      <c r="AI88" s="3"/>
      <c r="AJ88" s="3"/>
      <c r="AK88" s="3"/>
      <c r="AL88" s="3"/>
      <c r="AM88" s="3"/>
      <c r="AN88" s="3"/>
      <c r="AO88" s="3"/>
      <c r="AP88" s="3"/>
      <c r="AQ88" s="3"/>
      <c r="AR88" s="3"/>
    </row>
    <row r="89" spans="1:44" ht="19.5" customHeight="1" x14ac:dyDescent="0.35">
      <c r="A89" s="34"/>
      <c r="B89" s="47"/>
      <c r="C89" s="121"/>
      <c r="D89" s="1041"/>
      <c r="E89" s="1128"/>
      <c r="F89" s="1152"/>
      <c r="G89" s="1152"/>
      <c r="H89" s="1152"/>
      <c r="I89" s="1152"/>
      <c r="J89" s="1152"/>
      <c r="K89" s="1152"/>
      <c r="L89" s="1152"/>
      <c r="M89" s="1152"/>
      <c r="N89" s="1152"/>
      <c r="O89" s="1152"/>
      <c r="P89" s="1152"/>
      <c r="Q89" s="1152"/>
      <c r="R89" s="1152"/>
      <c r="S89" s="1152"/>
      <c r="T89" s="1152"/>
      <c r="U89" s="1152"/>
      <c r="V89" s="1152"/>
      <c r="W89" s="1152"/>
      <c r="X89" s="1152"/>
      <c r="Y89" s="99"/>
      <c r="Z89" s="3"/>
      <c r="AA89" s="3"/>
      <c r="AB89" s="3"/>
      <c r="AC89" s="3"/>
      <c r="AD89" s="3"/>
      <c r="AE89" s="3"/>
      <c r="AF89" s="3"/>
      <c r="AG89" s="3"/>
      <c r="AH89" s="3"/>
      <c r="AI89" s="3"/>
      <c r="AJ89" s="3"/>
      <c r="AK89" s="3"/>
      <c r="AL89" s="3"/>
      <c r="AM89" s="3"/>
      <c r="AN89" s="3"/>
      <c r="AO89" s="3"/>
      <c r="AP89" s="3"/>
      <c r="AQ89" s="3"/>
      <c r="AR89" s="3"/>
    </row>
    <row r="90" spans="1:44" ht="19.5" customHeight="1" x14ac:dyDescent="0.35">
      <c r="A90" s="34"/>
      <c r="B90" s="47"/>
      <c r="C90" s="121"/>
      <c r="D90" s="1041"/>
      <c r="E90" s="1128"/>
      <c r="F90" s="1152"/>
      <c r="G90" s="1152"/>
      <c r="H90" s="1152"/>
      <c r="I90" s="1152"/>
      <c r="J90" s="1152"/>
      <c r="K90" s="1152"/>
      <c r="L90" s="1152"/>
      <c r="M90" s="1152"/>
      <c r="N90" s="1152"/>
      <c r="O90" s="1152"/>
      <c r="P90" s="1152"/>
      <c r="Q90" s="1152"/>
      <c r="R90" s="1152"/>
      <c r="S90" s="1152"/>
      <c r="T90" s="1152"/>
      <c r="U90" s="1152"/>
      <c r="V90" s="1152"/>
      <c r="W90" s="1152"/>
      <c r="X90" s="1152"/>
      <c r="Y90" s="99"/>
      <c r="Z90" s="3"/>
      <c r="AA90" s="3"/>
      <c r="AB90" s="3"/>
      <c r="AC90" s="3"/>
      <c r="AD90" s="3"/>
      <c r="AE90" s="3"/>
      <c r="AF90" s="3"/>
      <c r="AG90" s="3"/>
      <c r="AH90" s="3"/>
      <c r="AI90" s="3"/>
      <c r="AJ90" s="3"/>
      <c r="AK90" s="3"/>
      <c r="AL90" s="3"/>
      <c r="AM90" s="3"/>
      <c r="AN90" s="3"/>
      <c r="AO90" s="3"/>
      <c r="AP90" s="3"/>
      <c r="AQ90" s="3"/>
      <c r="AR90" s="3"/>
    </row>
    <row r="91" spans="1:44" ht="19.5" customHeight="1" x14ac:dyDescent="0.35">
      <c r="A91" s="34"/>
      <c r="B91" s="47"/>
      <c r="C91" s="121"/>
      <c r="D91" s="1041"/>
      <c r="E91" s="1128"/>
      <c r="F91" s="1152"/>
      <c r="G91" s="1152"/>
      <c r="H91" s="1152"/>
      <c r="I91" s="1152"/>
      <c r="J91" s="1152"/>
      <c r="K91" s="1152"/>
      <c r="L91" s="1152"/>
      <c r="M91" s="1152"/>
      <c r="N91" s="1152"/>
      <c r="O91" s="1152"/>
      <c r="P91" s="1152"/>
      <c r="Q91" s="1152"/>
      <c r="R91" s="1152"/>
      <c r="S91" s="1152"/>
      <c r="T91" s="1152"/>
      <c r="U91" s="1152"/>
      <c r="V91" s="1152"/>
      <c r="W91" s="1152"/>
      <c r="X91" s="1152"/>
      <c r="Y91" s="99"/>
      <c r="Z91" s="3"/>
      <c r="AA91" s="3"/>
      <c r="AB91" s="3"/>
      <c r="AC91" s="3"/>
      <c r="AD91" s="3"/>
      <c r="AE91" s="3"/>
      <c r="AF91" s="3"/>
      <c r="AG91" s="3"/>
      <c r="AH91" s="3"/>
      <c r="AI91" s="3"/>
      <c r="AJ91" s="3"/>
      <c r="AK91" s="3"/>
      <c r="AL91" s="3"/>
      <c r="AM91" s="3"/>
      <c r="AN91" s="3"/>
      <c r="AO91" s="3"/>
      <c r="AP91" s="3"/>
      <c r="AQ91" s="3"/>
      <c r="AR91" s="3"/>
    </row>
    <row r="92" spans="1:44" ht="19.5" customHeight="1" x14ac:dyDescent="0.35">
      <c r="A92" s="34"/>
      <c r="B92" s="47"/>
      <c r="C92" s="121"/>
      <c r="D92" s="1041"/>
      <c r="E92" s="1128"/>
      <c r="F92" s="1152"/>
      <c r="G92" s="1152"/>
      <c r="H92" s="1152"/>
      <c r="I92" s="1152"/>
      <c r="J92" s="1152"/>
      <c r="K92" s="1152"/>
      <c r="L92" s="1152"/>
      <c r="M92" s="1152"/>
      <c r="N92" s="1152"/>
      <c r="O92" s="1152"/>
      <c r="P92" s="1152"/>
      <c r="Q92" s="1152"/>
      <c r="R92" s="1152"/>
      <c r="S92" s="1152"/>
      <c r="T92" s="1152"/>
      <c r="U92" s="1152"/>
      <c r="V92" s="1152"/>
      <c r="W92" s="1152"/>
      <c r="X92" s="1152"/>
      <c r="Y92" s="99"/>
      <c r="Z92" s="3"/>
      <c r="AA92" s="3"/>
      <c r="AB92" s="3"/>
      <c r="AC92" s="3"/>
      <c r="AD92" s="3"/>
      <c r="AE92" s="3"/>
      <c r="AF92" s="3"/>
      <c r="AG92" s="3"/>
      <c r="AH92" s="3"/>
      <c r="AI92" s="3"/>
      <c r="AJ92" s="3"/>
      <c r="AK92" s="3"/>
      <c r="AL92" s="3"/>
      <c r="AM92" s="3"/>
      <c r="AN92" s="3"/>
      <c r="AO92" s="3"/>
      <c r="AP92" s="3"/>
      <c r="AQ92" s="3"/>
      <c r="AR92" s="3"/>
    </row>
    <row r="93" spans="1:44" ht="19.5" customHeight="1" x14ac:dyDescent="0.35">
      <c r="A93" s="34"/>
      <c r="B93" s="47"/>
      <c r="C93" s="121"/>
      <c r="D93" s="1041"/>
      <c r="E93" s="1128"/>
      <c r="F93" s="1152"/>
      <c r="G93" s="1152"/>
      <c r="H93" s="1152"/>
      <c r="I93" s="1152"/>
      <c r="J93" s="1152"/>
      <c r="K93" s="1152"/>
      <c r="L93" s="1152"/>
      <c r="M93" s="1152"/>
      <c r="N93" s="1152"/>
      <c r="O93" s="1152"/>
      <c r="P93" s="1152"/>
      <c r="Q93" s="1152"/>
      <c r="R93" s="1152"/>
      <c r="S93" s="1152"/>
      <c r="T93" s="1152"/>
      <c r="U93" s="1152"/>
      <c r="V93" s="1152"/>
      <c r="W93" s="1152"/>
      <c r="X93" s="1152"/>
      <c r="Y93" s="99"/>
      <c r="Z93" s="3"/>
      <c r="AA93" s="3"/>
      <c r="AB93" s="3"/>
      <c r="AC93" s="3"/>
      <c r="AD93" s="3"/>
      <c r="AE93" s="3"/>
      <c r="AF93" s="3"/>
      <c r="AG93" s="3"/>
      <c r="AH93" s="3"/>
      <c r="AI93" s="3"/>
      <c r="AJ93" s="3"/>
      <c r="AK93" s="3"/>
      <c r="AL93" s="3"/>
      <c r="AM93" s="3"/>
      <c r="AN93" s="3"/>
      <c r="AO93" s="3"/>
      <c r="AP93" s="3"/>
      <c r="AQ93" s="3"/>
      <c r="AR93" s="3"/>
    </row>
    <row r="94" spans="1:44" ht="19.5" customHeight="1" x14ac:dyDescent="0.35">
      <c r="A94" s="34"/>
      <c r="B94" s="47"/>
      <c r="C94" s="121"/>
      <c r="D94" s="1041"/>
      <c r="E94" s="1128"/>
      <c r="F94" s="1152"/>
      <c r="G94" s="1152"/>
      <c r="H94" s="1152"/>
      <c r="I94" s="1152"/>
      <c r="J94" s="1152"/>
      <c r="K94" s="1152"/>
      <c r="L94" s="1152"/>
      <c r="M94" s="1152"/>
      <c r="N94" s="1152"/>
      <c r="O94" s="1152"/>
      <c r="P94" s="1152"/>
      <c r="Q94" s="1152"/>
      <c r="R94" s="1152"/>
      <c r="S94" s="1152"/>
      <c r="T94" s="1152"/>
      <c r="U94" s="1152"/>
      <c r="V94" s="1152"/>
      <c r="W94" s="1152"/>
      <c r="X94" s="1152"/>
      <c r="Y94" s="99"/>
      <c r="Z94" s="3"/>
      <c r="AA94" s="3"/>
      <c r="AB94" s="3"/>
      <c r="AC94" s="3"/>
      <c r="AD94" s="3"/>
      <c r="AE94" s="3"/>
      <c r="AF94" s="3"/>
      <c r="AG94" s="3"/>
      <c r="AH94" s="3"/>
      <c r="AI94" s="3"/>
      <c r="AJ94" s="3"/>
      <c r="AK94" s="3"/>
      <c r="AL94" s="3"/>
      <c r="AM94" s="3"/>
      <c r="AN94" s="3"/>
      <c r="AO94" s="3"/>
      <c r="AP94" s="3"/>
      <c r="AQ94" s="3"/>
      <c r="AR94" s="3"/>
    </row>
    <row r="95" spans="1:44" ht="19.5" customHeight="1" x14ac:dyDescent="0.35">
      <c r="A95" s="34"/>
      <c r="B95" s="47"/>
      <c r="C95" s="121"/>
      <c r="D95" s="1041"/>
      <c r="E95" s="1128"/>
      <c r="F95" s="1152"/>
      <c r="G95" s="1152"/>
      <c r="H95" s="1152"/>
      <c r="I95" s="1152"/>
      <c r="J95" s="1152"/>
      <c r="K95" s="1152"/>
      <c r="L95" s="1152"/>
      <c r="M95" s="1152"/>
      <c r="N95" s="1152"/>
      <c r="O95" s="1152"/>
      <c r="P95" s="1152"/>
      <c r="Q95" s="1152"/>
      <c r="R95" s="1152"/>
      <c r="S95" s="1152"/>
      <c r="T95" s="1152"/>
      <c r="U95" s="1152"/>
      <c r="V95" s="1152"/>
      <c r="W95" s="1152"/>
      <c r="X95" s="1152"/>
      <c r="Y95" s="99"/>
      <c r="Z95" s="3"/>
      <c r="AA95" s="3"/>
      <c r="AB95" s="3"/>
      <c r="AC95" s="3"/>
      <c r="AD95" s="3"/>
      <c r="AE95" s="3"/>
      <c r="AF95" s="3"/>
      <c r="AG95" s="3"/>
      <c r="AH95" s="3"/>
      <c r="AI95" s="3"/>
      <c r="AJ95" s="3"/>
      <c r="AK95" s="3"/>
      <c r="AL95" s="3"/>
      <c r="AM95" s="3"/>
      <c r="AN95" s="3"/>
      <c r="AO95" s="3"/>
      <c r="AP95" s="3"/>
      <c r="AQ95" s="3"/>
      <c r="AR95" s="3"/>
    </row>
    <row r="96" spans="1:44" ht="19.5" customHeight="1" x14ac:dyDescent="0.35">
      <c r="A96" s="34"/>
      <c r="B96" s="47"/>
      <c r="C96" s="121"/>
      <c r="D96" s="1041"/>
      <c r="E96" s="1128"/>
      <c r="F96" s="1152"/>
      <c r="G96" s="1152"/>
      <c r="H96" s="1152"/>
      <c r="I96" s="1152"/>
      <c r="J96" s="1152"/>
      <c r="K96" s="1152"/>
      <c r="L96" s="1152"/>
      <c r="M96" s="1152"/>
      <c r="N96" s="1152"/>
      <c r="O96" s="1152"/>
      <c r="P96" s="1152"/>
      <c r="Q96" s="1152"/>
      <c r="R96" s="1152"/>
      <c r="S96" s="1152"/>
      <c r="T96" s="1152"/>
      <c r="U96" s="1152"/>
      <c r="V96" s="1152"/>
      <c r="W96" s="1152"/>
      <c r="X96" s="1152"/>
      <c r="Y96" s="99"/>
      <c r="Z96" s="3"/>
      <c r="AA96" s="3"/>
      <c r="AB96" s="3"/>
      <c r="AC96" s="3"/>
      <c r="AD96" s="3"/>
      <c r="AE96" s="3"/>
      <c r="AF96" s="3"/>
      <c r="AG96" s="3"/>
      <c r="AH96" s="3"/>
      <c r="AI96" s="3"/>
      <c r="AJ96" s="3"/>
      <c r="AK96" s="3"/>
      <c r="AL96" s="3"/>
      <c r="AM96" s="3"/>
      <c r="AN96" s="3"/>
      <c r="AO96" s="3"/>
      <c r="AP96" s="3"/>
      <c r="AQ96" s="3"/>
      <c r="AR96" s="3"/>
    </row>
    <row r="97" spans="1:44" ht="15" customHeight="1" x14ac:dyDescent="0.3">
      <c r="A97" s="3"/>
      <c r="B97" s="1"/>
      <c r="C97" s="557"/>
      <c r="D97" s="1047"/>
      <c r="E97" s="1"/>
      <c r="F97" s="1"/>
      <c r="G97" s="1"/>
      <c r="H97" s="1"/>
      <c r="I97" s="1"/>
      <c r="J97" s="1"/>
      <c r="K97" s="1"/>
      <c r="L97" s="1"/>
      <c r="M97" s="1"/>
      <c r="N97" s="1"/>
      <c r="O97" s="1"/>
      <c r="P97" s="1"/>
      <c r="Q97" s="1128"/>
      <c r="R97" s="1421"/>
      <c r="S97" s="1"/>
      <c r="T97" s="1"/>
      <c r="U97" s="1"/>
      <c r="V97" s="1"/>
      <c r="W97" s="1"/>
      <c r="X97" s="1"/>
      <c r="Y97" s="3"/>
      <c r="Z97" s="3"/>
      <c r="AA97" s="3"/>
      <c r="AB97" s="3"/>
      <c r="AC97" s="3"/>
      <c r="AD97" s="3"/>
      <c r="AE97" s="3"/>
      <c r="AF97" s="3"/>
      <c r="AG97" s="3"/>
      <c r="AH97" s="3"/>
      <c r="AI97" s="3"/>
      <c r="AJ97" s="3"/>
      <c r="AK97" s="3"/>
      <c r="AL97" s="3"/>
      <c r="AM97" s="3"/>
      <c r="AN97" s="3"/>
      <c r="AO97" s="3"/>
      <c r="AP97" s="3"/>
      <c r="AQ97" s="3"/>
      <c r="AR97" s="3"/>
    </row>
    <row r="98" spans="1:44" ht="15" customHeight="1" x14ac:dyDescent="0.3">
      <c r="A98" s="3"/>
      <c r="B98" s="1"/>
      <c r="C98" s="557"/>
      <c r="D98" s="1047"/>
      <c r="E98" s="1"/>
      <c r="F98" s="1"/>
      <c r="G98" s="1"/>
      <c r="H98" s="1"/>
      <c r="I98" s="1"/>
      <c r="J98" s="1"/>
      <c r="K98" s="1"/>
      <c r="L98" s="1"/>
      <c r="M98" s="1"/>
      <c r="N98" s="1"/>
      <c r="O98" s="1"/>
      <c r="P98" s="1"/>
      <c r="Q98" s="1128"/>
      <c r="R98" s="1421"/>
      <c r="S98" s="1"/>
      <c r="T98" s="1"/>
      <c r="U98" s="1"/>
      <c r="V98" s="1"/>
      <c r="W98" s="1"/>
      <c r="X98" s="1"/>
      <c r="Y98" s="3"/>
      <c r="Z98" s="3"/>
      <c r="AA98" s="3"/>
      <c r="AB98" s="3"/>
      <c r="AC98" s="3"/>
      <c r="AD98" s="3"/>
      <c r="AE98" s="3"/>
      <c r="AF98" s="3"/>
      <c r="AG98" s="3"/>
      <c r="AH98" s="3"/>
      <c r="AI98" s="3"/>
      <c r="AJ98" s="3"/>
      <c r="AK98" s="3"/>
      <c r="AL98" s="3"/>
      <c r="AM98" s="3"/>
      <c r="AN98" s="3"/>
      <c r="AO98" s="3"/>
      <c r="AP98" s="3"/>
      <c r="AQ98" s="3"/>
      <c r="AR98" s="3"/>
    </row>
    <row r="99" spans="1:44" ht="15" customHeight="1" x14ac:dyDescent="0.3">
      <c r="A99" s="3"/>
      <c r="B99" s="1"/>
      <c r="C99" s="557"/>
      <c r="D99" s="1047"/>
      <c r="E99" s="1"/>
      <c r="F99" s="1"/>
      <c r="G99" s="1"/>
      <c r="H99" s="1"/>
      <c r="I99" s="1"/>
      <c r="J99" s="1"/>
      <c r="K99" s="1"/>
      <c r="L99" s="1"/>
      <c r="M99" s="1"/>
      <c r="N99" s="1"/>
      <c r="O99" s="1"/>
      <c r="P99" s="1"/>
      <c r="Q99" s="1128"/>
      <c r="R99" s="1421"/>
      <c r="S99" s="1"/>
      <c r="T99" s="1"/>
      <c r="U99" s="1"/>
      <c r="V99" s="1"/>
      <c r="W99" s="1"/>
      <c r="X99" s="1"/>
      <c r="Y99" s="3"/>
      <c r="Z99" s="3"/>
      <c r="AA99" s="3"/>
      <c r="AB99" s="3"/>
      <c r="AC99" s="3"/>
      <c r="AD99" s="3"/>
      <c r="AE99" s="3"/>
      <c r="AF99" s="3"/>
      <c r="AG99" s="3"/>
      <c r="AH99" s="3"/>
      <c r="AI99" s="3"/>
      <c r="AJ99" s="3"/>
      <c r="AK99" s="3"/>
      <c r="AL99" s="3"/>
      <c r="AM99" s="3"/>
      <c r="AN99" s="3"/>
      <c r="AO99" s="3"/>
      <c r="AP99" s="3"/>
      <c r="AQ99" s="3"/>
      <c r="AR99" s="3"/>
    </row>
    <row r="100" spans="1:44" ht="15" customHeight="1" x14ac:dyDescent="0.3">
      <c r="A100" s="3"/>
      <c r="B100" s="1"/>
      <c r="C100" s="557"/>
      <c r="D100" s="1047"/>
      <c r="E100" s="1"/>
      <c r="F100" s="1"/>
      <c r="G100" s="1"/>
      <c r="H100" s="1"/>
      <c r="I100" s="1"/>
      <c r="J100" s="1"/>
      <c r="K100" s="1"/>
      <c r="L100" s="1"/>
      <c r="M100" s="1"/>
      <c r="N100" s="1"/>
      <c r="O100" s="1"/>
      <c r="P100" s="1"/>
      <c r="Q100" s="1128"/>
      <c r="R100" s="1421"/>
      <c r="S100" s="1"/>
      <c r="T100" s="1"/>
      <c r="U100" s="1"/>
      <c r="V100" s="1"/>
      <c r="W100" s="1"/>
      <c r="X100" s="1"/>
      <c r="Y100" s="3"/>
      <c r="Z100" s="3"/>
      <c r="AA100" s="3"/>
      <c r="AB100" s="3"/>
      <c r="AC100" s="3"/>
      <c r="AD100" s="3"/>
      <c r="AE100" s="3"/>
      <c r="AF100" s="3"/>
      <c r="AG100" s="3"/>
      <c r="AH100" s="3"/>
      <c r="AI100" s="3"/>
      <c r="AJ100" s="3"/>
      <c r="AK100" s="3"/>
      <c r="AL100" s="3"/>
      <c r="AM100" s="3"/>
      <c r="AN100" s="3"/>
      <c r="AO100" s="3"/>
      <c r="AP100" s="3"/>
      <c r="AQ100" s="3"/>
      <c r="AR100" s="3"/>
    </row>
    <row r="101" spans="1:44" ht="15" customHeight="1" x14ac:dyDescent="0.3">
      <c r="A101" s="3"/>
      <c r="B101" s="1"/>
      <c r="C101" s="557"/>
      <c r="D101" s="1047"/>
      <c r="E101" s="1"/>
      <c r="F101" s="1"/>
      <c r="G101" s="1"/>
      <c r="H101" s="1"/>
      <c r="I101" s="1"/>
      <c r="J101" s="1"/>
      <c r="K101" s="1"/>
      <c r="L101" s="1"/>
      <c r="M101" s="1"/>
      <c r="N101" s="1"/>
      <c r="O101" s="1"/>
      <c r="P101" s="1"/>
      <c r="Q101" s="1128"/>
      <c r="R101" s="1421"/>
      <c r="S101" s="1"/>
      <c r="T101" s="1"/>
      <c r="U101" s="1"/>
      <c r="V101" s="1"/>
      <c r="W101" s="1"/>
      <c r="X101" s="1"/>
      <c r="Y101" s="3"/>
      <c r="Z101" s="3"/>
      <c r="AA101" s="3"/>
      <c r="AB101" s="3"/>
      <c r="AC101" s="3"/>
      <c r="AD101" s="3"/>
      <c r="AE101" s="3"/>
      <c r="AF101" s="3"/>
      <c r="AG101" s="3"/>
      <c r="AH101" s="3"/>
      <c r="AI101" s="3"/>
      <c r="AJ101" s="3"/>
      <c r="AK101" s="3"/>
      <c r="AL101" s="3"/>
      <c r="AM101" s="3"/>
      <c r="AN101" s="3"/>
      <c r="AO101" s="3"/>
      <c r="AP101" s="3"/>
      <c r="AQ101" s="3"/>
      <c r="AR101" s="3"/>
    </row>
    <row r="102" spans="1:44" ht="15" customHeight="1" x14ac:dyDescent="0.3">
      <c r="A102" s="3"/>
      <c r="B102" s="1"/>
      <c r="C102" s="557"/>
      <c r="D102" s="1047"/>
      <c r="E102" s="1"/>
      <c r="F102" s="1"/>
      <c r="G102" s="1"/>
      <c r="H102" s="1"/>
      <c r="I102" s="1"/>
      <c r="J102" s="1"/>
      <c r="K102" s="1"/>
      <c r="L102" s="1"/>
      <c r="M102" s="1"/>
      <c r="N102" s="1"/>
      <c r="O102" s="1"/>
      <c r="P102" s="1"/>
      <c r="Q102" s="1128"/>
      <c r="R102" s="1421"/>
      <c r="S102" s="1"/>
      <c r="T102" s="1"/>
      <c r="U102" s="1"/>
      <c r="V102" s="1"/>
      <c r="W102" s="1"/>
      <c r="X102" s="1"/>
      <c r="Y102" s="3"/>
      <c r="Z102" s="3"/>
      <c r="AA102" s="3"/>
      <c r="AB102" s="3"/>
      <c r="AC102" s="3"/>
      <c r="AD102" s="3"/>
      <c r="AE102" s="3"/>
      <c r="AF102" s="3"/>
      <c r="AG102" s="3"/>
      <c r="AH102" s="3"/>
      <c r="AI102" s="3"/>
      <c r="AJ102" s="3"/>
      <c r="AK102" s="3"/>
      <c r="AL102" s="3"/>
      <c r="AM102" s="3"/>
      <c r="AN102" s="3"/>
      <c r="AO102" s="3"/>
      <c r="AP102" s="3"/>
      <c r="AQ102" s="3"/>
      <c r="AR102" s="3"/>
    </row>
    <row r="103" spans="1:44" ht="15" customHeight="1" x14ac:dyDescent="0.3">
      <c r="A103" s="3"/>
      <c r="B103" s="1"/>
      <c r="C103" s="557"/>
      <c r="D103" s="1047"/>
      <c r="E103" s="1"/>
      <c r="F103" s="1"/>
      <c r="G103" s="1"/>
      <c r="H103" s="1"/>
      <c r="I103" s="1"/>
      <c r="J103" s="1"/>
      <c r="K103" s="1"/>
      <c r="L103" s="1"/>
      <c r="M103" s="1"/>
      <c r="N103" s="1"/>
      <c r="O103" s="1"/>
      <c r="P103" s="1"/>
      <c r="Q103" s="1128"/>
      <c r="R103" s="1421"/>
      <c r="S103" s="1"/>
      <c r="T103" s="1"/>
      <c r="U103" s="1"/>
      <c r="V103" s="1"/>
      <c r="W103" s="1"/>
      <c r="X103" s="1"/>
      <c r="Y103" s="3"/>
      <c r="Z103" s="3"/>
      <c r="AA103" s="3"/>
      <c r="AB103" s="3"/>
      <c r="AC103" s="3"/>
      <c r="AD103" s="3"/>
      <c r="AE103" s="3"/>
      <c r="AF103" s="3"/>
      <c r="AG103" s="3"/>
      <c r="AH103" s="3"/>
      <c r="AI103" s="3"/>
      <c r="AJ103" s="3"/>
      <c r="AK103" s="3"/>
      <c r="AL103" s="3"/>
      <c r="AM103" s="3"/>
      <c r="AN103" s="3"/>
      <c r="AO103" s="3"/>
      <c r="AP103" s="3"/>
      <c r="AQ103" s="3"/>
      <c r="AR103" s="3"/>
    </row>
    <row r="104" spans="1:44" ht="15" customHeight="1" x14ac:dyDescent="0.3">
      <c r="A104" s="3"/>
      <c r="B104" s="1"/>
      <c r="C104" s="557"/>
      <c r="D104" s="1047"/>
      <c r="E104" s="1"/>
      <c r="F104" s="1"/>
      <c r="G104" s="1"/>
      <c r="H104" s="1"/>
      <c r="I104" s="1"/>
      <c r="J104" s="1"/>
      <c r="K104" s="1"/>
      <c r="L104" s="1"/>
      <c r="M104" s="1"/>
      <c r="N104" s="1"/>
      <c r="O104" s="1"/>
      <c r="P104" s="1"/>
      <c r="Q104" s="1128"/>
      <c r="R104" s="1421"/>
      <c r="S104" s="1"/>
      <c r="T104" s="1"/>
      <c r="U104" s="1"/>
      <c r="V104" s="1"/>
      <c r="W104" s="1"/>
      <c r="X104" s="1"/>
      <c r="Y104" s="3"/>
      <c r="Z104" s="3"/>
      <c r="AA104" s="3"/>
      <c r="AB104" s="3"/>
      <c r="AC104" s="3"/>
      <c r="AD104" s="3"/>
      <c r="AE104" s="3"/>
      <c r="AF104" s="3"/>
      <c r="AG104" s="3"/>
      <c r="AH104" s="3"/>
      <c r="AI104" s="3"/>
      <c r="AJ104" s="3"/>
      <c r="AK104" s="3"/>
      <c r="AL104" s="3"/>
      <c r="AM104" s="3"/>
      <c r="AN104" s="3"/>
      <c r="AO104" s="3"/>
      <c r="AP104" s="3"/>
      <c r="AQ104" s="3"/>
      <c r="AR104" s="3"/>
    </row>
    <row r="105" spans="1:44" ht="15" customHeight="1" x14ac:dyDescent="0.3">
      <c r="A105" s="3"/>
      <c r="B105" s="1"/>
      <c r="C105" s="557"/>
      <c r="D105" s="1047"/>
      <c r="E105" s="1"/>
      <c r="F105" s="1"/>
      <c r="G105" s="1"/>
      <c r="H105" s="1"/>
      <c r="I105" s="1"/>
      <c r="J105" s="1"/>
      <c r="K105" s="1"/>
      <c r="L105" s="1"/>
      <c r="M105" s="1"/>
      <c r="N105" s="1"/>
      <c r="O105" s="1"/>
      <c r="P105" s="1"/>
      <c r="Q105" s="1128"/>
      <c r="R105" s="1421"/>
      <c r="S105" s="1"/>
      <c r="T105" s="1"/>
      <c r="U105" s="1"/>
      <c r="V105" s="1"/>
      <c r="W105" s="1"/>
      <c r="X105" s="1"/>
      <c r="Y105" s="3"/>
      <c r="Z105" s="3"/>
      <c r="AA105" s="3"/>
      <c r="AB105" s="3"/>
      <c r="AC105" s="3"/>
      <c r="AD105" s="3"/>
      <c r="AE105" s="3"/>
      <c r="AF105" s="3"/>
      <c r="AG105" s="3"/>
      <c r="AH105" s="3"/>
      <c r="AI105" s="3"/>
      <c r="AJ105" s="3"/>
      <c r="AK105" s="3"/>
      <c r="AL105" s="3"/>
      <c r="AM105" s="3"/>
      <c r="AN105" s="3"/>
      <c r="AO105" s="3"/>
      <c r="AP105" s="3"/>
      <c r="AQ105" s="3"/>
      <c r="AR105" s="3"/>
    </row>
    <row r="106" spans="1:44" ht="15" customHeight="1" x14ac:dyDescent="0.3">
      <c r="A106" s="3"/>
      <c r="B106" s="1"/>
      <c r="C106" s="557"/>
      <c r="D106" s="1047"/>
      <c r="E106" s="1"/>
      <c r="F106" s="1"/>
      <c r="G106" s="1"/>
      <c r="H106" s="1"/>
      <c r="I106" s="1"/>
      <c r="J106" s="1"/>
      <c r="K106" s="1"/>
      <c r="L106" s="1"/>
      <c r="M106" s="1"/>
      <c r="N106" s="1"/>
      <c r="O106" s="1"/>
      <c r="P106" s="1"/>
      <c r="Q106" s="1128"/>
      <c r="R106" s="1421"/>
      <c r="S106" s="1"/>
      <c r="T106" s="1"/>
      <c r="U106" s="1"/>
      <c r="V106" s="1"/>
      <c r="W106" s="1"/>
      <c r="X106" s="1"/>
      <c r="Y106" s="3"/>
      <c r="Z106" s="3"/>
      <c r="AA106" s="3"/>
      <c r="AB106" s="3"/>
      <c r="AC106" s="3"/>
      <c r="AD106" s="3"/>
      <c r="AE106" s="3"/>
      <c r="AF106" s="3"/>
      <c r="AG106" s="3"/>
      <c r="AH106" s="3"/>
      <c r="AI106" s="3"/>
      <c r="AJ106" s="3"/>
      <c r="AK106" s="3"/>
      <c r="AL106" s="3"/>
      <c r="AM106" s="3"/>
      <c r="AN106" s="3"/>
      <c r="AO106" s="3"/>
      <c r="AP106" s="3"/>
      <c r="AQ106" s="3"/>
      <c r="AR106" s="3"/>
    </row>
    <row r="107" spans="1:44" ht="15" customHeight="1" x14ac:dyDescent="0.3">
      <c r="A107" s="3"/>
      <c r="B107" s="1"/>
      <c r="C107" s="557"/>
      <c r="D107" s="1047"/>
      <c r="E107" s="1"/>
      <c r="F107" s="1"/>
      <c r="G107" s="1"/>
      <c r="H107" s="1"/>
      <c r="I107" s="1"/>
      <c r="J107" s="1"/>
      <c r="K107" s="1"/>
      <c r="L107" s="1"/>
      <c r="M107" s="1"/>
      <c r="N107" s="1"/>
      <c r="O107" s="1"/>
      <c r="P107" s="1"/>
      <c r="Q107" s="1128"/>
      <c r="R107" s="1421"/>
      <c r="S107" s="1"/>
      <c r="T107" s="1"/>
      <c r="U107" s="1"/>
      <c r="V107" s="1"/>
      <c r="W107" s="1"/>
      <c r="X107" s="1"/>
      <c r="Y107" s="3"/>
      <c r="Z107" s="3"/>
      <c r="AA107" s="3"/>
      <c r="AB107" s="3"/>
      <c r="AC107" s="3"/>
      <c r="AD107" s="3"/>
      <c r="AE107" s="3"/>
      <c r="AF107" s="3"/>
      <c r="AG107" s="3"/>
      <c r="AH107" s="3"/>
      <c r="AI107" s="3"/>
      <c r="AJ107" s="3"/>
      <c r="AK107" s="3"/>
      <c r="AL107" s="3"/>
      <c r="AM107" s="3"/>
      <c r="AN107" s="3"/>
      <c r="AO107" s="3"/>
      <c r="AP107" s="3"/>
      <c r="AQ107" s="3"/>
      <c r="AR107" s="3"/>
    </row>
    <row r="108" spans="1:44" ht="15" customHeight="1" x14ac:dyDescent="0.3">
      <c r="A108" s="3"/>
      <c r="B108" s="1"/>
      <c r="C108" s="557"/>
      <c r="D108" s="1047"/>
      <c r="E108" s="1"/>
      <c r="F108" s="1"/>
      <c r="G108" s="1"/>
      <c r="H108" s="1"/>
      <c r="I108" s="1"/>
      <c r="J108" s="1"/>
      <c r="K108" s="1"/>
      <c r="L108" s="1"/>
      <c r="M108" s="1"/>
      <c r="N108" s="1"/>
      <c r="O108" s="1"/>
      <c r="P108" s="1"/>
      <c r="Q108" s="1128"/>
      <c r="R108" s="1421"/>
      <c r="S108" s="1"/>
      <c r="T108" s="1"/>
      <c r="U108" s="1"/>
      <c r="V108" s="1"/>
      <c r="W108" s="1"/>
      <c r="X108" s="1"/>
      <c r="Y108" s="3"/>
      <c r="Z108" s="3"/>
      <c r="AA108" s="3"/>
      <c r="AB108" s="3"/>
      <c r="AC108" s="3"/>
      <c r="AD108" s="3"/>
      <c r="AE108" s="3"/>
      <c r="AF108" s="3"/>
      <c r="AG108" s="3"/>
      <c r="AH108" s="3"/>
      <c r="AI108" s="3"/>
      <c r="AJ108" s="3"/>
      <c r="AK108" s="3"/>
      <c r="AL108" s="3"/>
      <c r="AM108" s="3"/>
      <c r="AN108" s="3"/>
      <c r="AO108" s="3"/>
      <c r="AP108" s="3"/>
      <c r="AQ108" s="3"/>
      <c r="AR108" s="3"/>
    </row>
    <row r="109" spans="1:44" ht="15" customHeight="1" x14ac:dyDescent="0.3">
      <c r="A109" s="3"/>
      <c r="B109" s="1"/>
      <c r="C109" s="557"/>
      <c r="D109" s="1047"/>
      <c r="E109" s="1"/>
      <c r="F109" s="1"/>
      <c r="G109" s="1"/>
      <c r="H109" s="1"/>
      <c r="I109" s="1"/>
      <c r="J109" s="1"/>
      <c r="K109" s="1"/>
      <c r="L109" s="1"/>
      <c r="M109" s="1"/>
      <c r="N109" s="1"/>
      <c r="O109" s="1"/>
      <c r="P109" s="1"/>
      <c r="Q109" s="1128"/>
      <c r="R109" s="1421"/>
      <c r="S109" s="1"/>
      <c r="T109" s="1"/>
      <c r="U109" s="1"/>
      <c r="V109" s="1"/>
      <c r="W109" s="1"/>
      <c r="X109" s="1"/>
      <c r="Y109" s="3"/>
      <c r="Z109" s="3"/>
      <c r="AA109" s="3"/>
      <c r="AB109" s="3"/>
      <c r="AC109" s="3"/>
      <c r="AD109" s="3"/>
      <c r="AE109" s="3"/>
      <c r="AF109" s="3"/>
      <c r="AG109" s="3"/>
      <c r="AH109" s="3"/>
      <c r="AI109" s="3"/>
      <c r="AJ109" s="3"/>
      <c r="AK109" s="3"/>
      <c r="AL109" s="3"/>
      <c r="AM109" s="3"/>
      <c r="AN109" s="3"/>
      <c r="AO109" s="3"/>
      <c r="AP109" s="3"/>
      <c r="AQ109" s="3"/>
      <c r="AR109" s="3"/>
    </row>
    <row r="110" spans="1:44" ht="15" customHeight="1" x14ac:dyDescent="0.3">
      <c r="A110" s="3"/>
      <c r="B110" s="1"/>
      <c r="C110" s="557"/>
      <c r="D110" s="1047"/>
      <c r="E110" s="1"/>
      <c r="F110" s="1"/>
      <c r="G110" s="1"/>
      <c r="H110" s="1"/>
      <c r="I110" s="1"/>
      <c r="J110" s="1"/>
      <c r="K110" s="1"/>
      <c r="L110" s="1"/>
      <c r="M110" s="1"/>
      <c r="N110" s="1"/>
      <c r="O110" s="1"/>
      <c r="P110" s="1"/>
      <c r="Q110" s="1128"/>
      <c r="R110" s="1421"/>
      <c r="S110" s="1"/>
      <c r="T110" s="1"/>
      <c r="U110" s="1"/>
      <c r="V110" s="1"/>
      <c r="W110" s="1"/>
      <c r="X110" s="1"/>
      <c r="Y110" s="3"/>
      <c r="Z110" s="3"/>
      <c r="AA110" s="3"/>
      <c r="AB110" s="3"/>
      <c r="AC110" s="3"/>
      <c r="AD110" s="3"/>
      <c r="AE110" s="3"/>
      <c r="AF110" s="3"/>
      <c r="AG110" s="3"/>
      <c r="AH110" s="3"/>
      <c r="AI110" s="3"/>
      <c r="AJ110" s="3"/>
      <c r="AK110" s="3"/>
      <c r="AL110" s="3"/>
      <c r="AM110" s="3"/>
      <c r="AN110" s="3"/>
      <c r="AO110" s="3"/>
      <c r="AP110" s="3"/>
      <c r="AQ110" s="3"/>
      <c r="AR110" s="3"/>
    </row>
    <row r="111" spans="1:44" ht="15" customHeight="1" x14ac:dyDescent="0.3">
      <c r="A111" s="3"/>
      <c r="B111" s="1"/>
      <c r="C111" s="557"/>
      <c r="D111" s="1047"/>
      <c r="E111" s="1"/>
      <c r="F111" s="1"/>
      <c r="G111" s="1"/>
      <c r="H111" s="1"/>
      <c r="I111" s="1"/>
      <c r="J111" s="1"/>
      <c r="K111" s="1"/>
      <c r="L111" s="1"/>
      <c r="M111" s="1"/>
      <c r="N111" s="1"/>
      <c r="O111" s="1"/>
      <c r="P111" s="1"/>
      <c r="Q111" s="1128"/>
      <c r="R111" s="1421"/>
      <c r="S111" s="1"/>
      <c r="T111" s="1"/>
      <c r="U111" s="1"/>
      <c r="V111" s="1"/>
      <c r="W111" s="1"/>
      <c r="X111" s="1"/>
      <c r="Y111" s="3"/>
      <c r="Z111" s="3"/>
      <c r="AA111" s="3"/>
      <c r="AB111" s="3"/>
      <c r="AC111" s="3"/>
      <c r="AD111" s="3"/>
      <c r="AE111" s="3"/>
      <c r="AF111" s="3"/>
      <c r="AG111" s="3"/>
      <c r="AH111" s="3"/>
      <c r="AI111" s="3"/>
      <c r="AJ111" s="3"/>
      <c r="AK111" s="3"/>
      <c r="AL111" s="3"/>
      <c r="AM111" s="3"/>
      <c r="AN111" s="3"/>
      <c r="AO111" s="3"/>
      <c r="AP111" s="3"/>
      <c r="AQ111" s="3"/>
      <c r="AR111" s="3"/>
    </row>
    <row r="112" spans="1:44" ht="15" customHeight="1" x14ac:dyDescent="0.3">
      <c r="A112" s="3"/>
      <c r="B112" s="1"/>
      <c r="C112" s="557"/>
      <c r="D112" s="1047"/>
      <c r="E112" s="1"/>
      <c r="F112" s="1"/>
      <c r="G112" s="1"/>
      <c r="H112" s="1"/>
      <c r="I112" s="1"/>
      <c r="J112" s="1"/>
      <c r="K112" s="1"/>
      <c r="L112" s="1"/>
      <c r="M112" s="1"/>
      <c r="N112" s="1"/>
      <c r="O112" s="1"/>
      <c r="P112" s="1"/>
      <c r="Q112" s="1128"/>
      <c r="R112" s="1421"/>
      <c r="S112" s="1"/>
      <c r="T112" s="1"/>
      <c r="U112" s="1"/>
      <c r="V112" s="1"/>
      <c r="W112" s="1"/>
      <c r="X112" s="1"/>
      <c r="Y112" s="3"/>
      <c r="Z112" s="3"/>
      <c r="AA112" s="3"/>
      <c r="AB112" s="3"/>
      <c r="AC112" s="3"/>
      <c r="AD112" s="3"/>
      <c r="AE112" s="3"/>
      <c r="AF112" s="3"/>
      <c r="AG112" s="3"/>
      <c r="AH112" s="3"/>
      <c r="AI112" s="3"/>
      <c r="AJ112" s="3"/>
      <c r="AK112" s="3"/>
      <c r="AL112" s="3"/>
      <c r="AM112" s="3"/>
      <c r="AN112" s="3"/>
      <c r="AO112" s="3"/>
      <c r="AP112" s="3"/>
      <c r="AQ112" s="3"/>
      <c r="AR112" s="3"/>
    </row>
    <row r="113" spans="1:44" ht="15" customHeight="1" x14ac:dyDescent="0.3">
      <c r="A113" s="3"/>
      <c r="B113" s="1"/>
      <c r="C113" s="557"/>
      <c r="D113" s="1047"/>
      <c r="E113" s="1"/>
      <c r="F113" s="1"/>
      <c r="G113" s="1"/>
      <c r="H113" s="1"/>
      <c r="I113" s="1"/>
      <c r="J113" s="1"/>
      <c r="K113" s="1"/>
      <c r="L113" s="1"/>
      <c r="M113" s="1"/>
      <c r="N113" s="1"/>
      <c r="O113" s="1"/>
      <c r="P113" s="1"/>
      <c r="Q113" s="1128"/>
      <c r="R113" s="1421"/>
      <c r="S113" s="1"/>
      <c r="T113" s="1"/>
      <c r="U113" s="1"/>
      <c r="V113" s="1"/>
      <c r="W113" s="1"/>
      <c r="X113" s="1"/>
      <c r="Y113" s="3"/>
      <c r="Z113" s="3"/>
      <c r="AA113" s="3"/>
      <c r="AB113" s="3"/>
      <c r="AC113" s="3"/>
      <c r="AD113" s="3"/>
      <c r="AE113" s="3"/>
      <c r="AF113" s="3"/>
      <c r="AG113" s="3"/>
      <c r="AH113" s="3"/>
      <c r="AI113" s="3"/>
      <c r="AJ113" s="3"/>
      <c r="AK113" s="3"/>
      <c r="AL113" s="3"/>
      <c r="AM113" s="3"/>
      <c r="AN113" s="3"/>
      <c r="AO113" s="3"/>
      <c r="AP113" s="3"/>
      <c r="AQ113" s="3"/>
      <c r="AR113" s="3"/>
    </row>
    <row r="114" spans="1:44" ht="15" customHeight="1" x14ac:dyDescent="0.3">
      <c r="A114" s="3"/>
      <c r="B114" s="1"/>
      <c r="C114" s="557"/>
      <c r="D114" s="1047"/>
      <c r="E114" s="1"/>
      <c r="F114" s="1"/>
      <c r="G114" s="1"/>
      <c r="H114" s="1"/>
      <c r="I114" s="1"/>
      <c r="J114" s="1"/>
      <c r="K114" s="1"/>
      <c r="L114" s="1"/>
      <c r="M114" s="1"/>
      <c r="N114" s="1"/>
      <c r="O114" s="1"/>
      <c r="P114" s="1"/>
      <c r="Q114" s="1128"/>
      <c r="R114" s="1421"/>
      <c r="S114" s="1"/>
      <c r="T114" s="1"/>
      <c r="U114" s="1"/>
      <c r="V114" s="1"/>
      <c r="W114" s="1"/>
      <c r="X114" s="1"/>
      <c r="Y114" s="3"/>
      <c r="Z114" s="3"/>
      <c r="AA114" s="3"/>
      <c r="AB114" s="3"/>
      <c r="AC114" s="3"/>
      <c r="AD114" s="3"/>
      <c r="AE114" s="3"/>
      <c r="AF114" s="3"/>
      <c r="AG114" s="3"/>
      <c r="AH114" s="3"/>
      <c r="AI114" s="3"/>
      <c r="AJ114" s="3"/>
      <c r="AK114" s="3"/>
      <c r="AL114" s="3"/>
      <c r="AM114" s="3"/>
      <c r="AN114" s="3"/>
      <c r="AO114" s="3"/>
      <c r="AP114" s="3"/>
      <c r="AQ114" s="3"/>
      <c r="AR114" s="3"/>
    </row>
    <row r="115" spans="1:44" ht="15" customHeight="1" x14ac:dyDescent="0.3">
      <c r="A115" s="3"/>
      <c r="B115" s="1"/>
      <c r="C115" s="557"/>
      <c r="D115" s="1047"/>
      <c r="E115" s="1"/>
      <c r="F115" s="1"/>
      <c r="G115" s="1"/>
      <c r="H115" s="1"/>
      <c r="I115" s="1"/>
      <c r="J115" s="1"/>
      <c r="K115" s="1"/>
      <c r="L115" s="1"/>
      <c r="M115" s="1"/>
      <c r="N115" s="1"/>
      <c r="O115" s="1"/>
      <c r="P115" s="1"/>
      <c r="Q115" s="1128"/>
      <c r="R115" s="1421"/>
      <c r="S115" s="1"/>
      <c r="T115" s="1"/>
      <c r="U115" s="1"/>
      <c r="V115" s="1"/>
      <c r="W115" s="1"/>
      <c r="X115" s="1"/>
      <c r="Y115" s="3"/>
      <c r="Z115" s="3"/>
      <c r="AA115" s="3"/>
      <c r="AB115" s="3"/>
      <c r="AC115" s="3"/>
      <c r="AD115" s="3"/>
      <c r="AE115" s="3"/>
      <c r="AF115" s="3"/>
      <c r="AG115" s="3"/>
      <c r="AH115" s="3"/>
      <c r="AI115" s="3"/>
      <c r="AJ115" s="3"/>
      <c r="AK115" s="3"/>
      <c r="AL115" s="3"/>
      <c r="AM115" s="3"/>
      <c r="AN115" s="3"/>
      <c r="AO115" s="3"/>
      <c r="AP115" s="3"/>
      <c r="AQ115" s="3"/>
      <c r="AR115" s="3"/>
    </row>
    <row r="116" spans="1:44" ht="15" customHeight="1" x14ac:dyDescent="0.3">
      <c r="A116" s="3"/>
      <c r="B116" s="1"/>
      <c r="C116" s="557"/>
      <c r="D116" s="1047"/>
      <c r="E116" s="1"/>
      <c r="F116" s="1"/>
      <c r="G116" s="1"/>
      <c r="H116" s="1"/>
      <c r="I116" s="1"/>
      <c r="J116" s="1"/>
      <c r="K116" s="1"/>
      <c r="L116" s="1"/>
      <c r="M116" s="1"/>
      <c r="N116" s="1"/>
      <c r="O116" s="1"/>
      <c r="P116" s="1"/>
      <c r="Q116" s="1128"/>
      <c r="R116" s="1421"/>
      <c r="S116" s="1"/>
      <c r="T116" s="1"/>
      <c r="U116" s="1"/>
      <c r="V116" s="1"/>
      <c r="W116" s="1"/>
      <c r="X116" s="1"/>
      <c r="Y116" s="3"/>
      <c r="Z116" s="3"/>
      <c r="AA116" s="3"/>
      <c r="AB116" s="3"/>
      <c r="AC116" s="3"/>
      <c r="AD116" s="3"/>
      <c r="AE116" s="3"/>
      <c r="AF116" s="3"/>
      <c r="AG116" s="3"/>
      <c r="AH116" s="3"/>
      <c r="AI116" s="3"/>
      <c r="AJ116" s="3"/>
      <c r="AK116" s="3"/>
      <c r="AL116" s="3"/>
      <c r="AM116" s="3"/>
      <c r="AN116" s="3"/>
      <c r="AO116" s="3"/>
      <c r="AP116" s="3"/>
      <c r="AQ116" s="3"/>
      <c r="AR116" s="3"/>
    </row>
    <row r="117" spans="1:44" ht="15" customHeight="1" x14ac:dyDescent="0.3">
      <c r="A117" s="3"/>
      <c r="B117" s="1"/>
      <c r="C117" s="557"/>
      <c r="D117" s="1047"/>
      <c r="E117" s="1"/>
      <c r="F117" s="1"/>
      <c r="G117" s="1"/>
      <c r="H117" s="1"/>
      <c r="I117" s="1"/>
      <c r="J117" s="1"/>
      <c r="K117" s="1"/>
      <c r="L117" s="1"/>
      <c r="M117" s="1"/>
      <c r="N117" s="1"/>
      <c r="O117" s="1"/>
      <c r="P117" s="1"/>
      <c r="Q117" s="1128"/>
      <c r="R117" s="1421"/>
      <c r="S117" s="1"/>
      <c r="T117" s="1"/>
      <c r="U117" s="1"/>
      <c r="V117" s="1"/>
      <c r="W117" s="1"/>
      <c r="X117" s="1"/>
      <c r="Y117" s="3"/>
      <c r="Z117" s="3"/>
      <c r="AA117" s="3"/>
      <c r="AB117" s="3"/>
      <c r="AC117" s="3"/>
      <c r="AD117" s="3"/>
      <c r="AE117" s="3"/>
      <c r="AF117" s="3"/>
      <c r="AG117" s="3"/>
      <c r="AH117" s="3"/>
      <c r="AI117" s="3"/>
      <c r="AJ117" s="3"/>
      <c r="AK117" s="3"/>
      <c r="AL117" s="3"/>
      <c r="AM117" s="3"/>
      <c r="AN117" s="3"/>
      <c r="AO117" s="3"/>
      <c r="AP117" s="3"/>
      <c r="AQ117" s="3"/>
      <c r="AR117" s="3"/>
    </row>
    <row r="118" spans="1:44" ht="15" customHeight="1" x14ac:dyDescent="0.3">
      <c r="A118" s="3"/>
      <c r="B118" s="1"/>
      <c r="C118" s="557"/>
      <c r="D118" s="1047"/>
      <c r="E118" s="1"/>
      <c r="F118" s="1"/>
      <c r="G118" s="1"/>
      <c r="H118" s="1"/>
      <c r="I118" s="1"/>
      <c r="J118" s="1"/>
      <c r="K118" s="1"/>
      <c r="L118" s="1"/>
      <c r="M118" s="1"/>
      <c r="N118" s="1"/>
      <c r="O118" s="1"/>
      <c r="P118" s="1"/>
      <c r="Q118" s="1128"/>
      <c r="R118" s="1421"/>
      <c r="S118" s="1"/>
      <c r="T118" s="1"/>
      <c r="U118" s="1"/>
      <c r="V118" s="1"/>
      <c r="W118" s="1"/>
      <c r="X118" s="1"/>
      <c r="Y118" s="3"/>
      <c r="Z118" s="3"/>
      <c r="AA118" s="3"/>
      <c r="AB118" s="3"/>
      <c r="AC118" s="3"/>
      <c r="AD118" s="3"/>
      <c r="AE118" s="3"/>
      <c r="AF118" s="3"/>
      <c r="AG118" s="3"/>
      <c r="AH118" s="3"/>
      <c r="AI118" s="3"/>
      <c r="AJ118" s="3"/>
      <c r="AK118" s="3"/>
      <c r="AL118" s="3"/>
      <c r="AM118" s="3"/>
      <c r="AN118" s="3"/>
      <c r="AO118" s="3"/>
      <c r="AP118" s="3"/>
      <c r="AQ118" s="3"/>
      <c r="AR118" s="3"/>
    </row>
    <row r="119" spans="1:44" ht="15" customHeight="1" x14ac:dyDescent="0.3">
      <c r="A119" s="3"/>
      <c r="B119" s="1"/>
      <c r="C119" s="557"/>
      <c r="D119" s="1047"/>
      <c r="E119" s="1"/>
      <c r="F119" s="1"/>
      <c r="G119" s="1"/>
      <c r="H119" s="1"/>
      <c r="I119" s="1"/>
      <c r="J119" s="1"/>
      <c r="K119" s="1"/>
      <c r="L119" s="1"/>
      <c r="M119" s="1"/>
      <c r="N119" s="1"/>
      <c r="O119" s="1"/>
      <c r="P119" s="1"/>
      <c r="Q119" s="1128"/>
      <c r="R119" s="1421"/>
      <c r="S119" s="1"/>
      <c r="T119" s="1"/>
      <c r="U119" s="1"/>
      <c r="V119" s="1"/>
      <c r="W119" s="1"/>
      <c r="X119" s="1"/>
      <c r="Y119" s="3"/>
      <c r="Z119" s="3"/>
      <c r="AA119" s="3"/>
      <c r="AB119" s="3"/>
      <c r="AC119" s="3"/>
      <c r="AD119" s="3"/>
      <c r="AE119" s="3"/>
      <c r="AF119" s="3"/>
      <c r="AG119" s="3"/>
      <c r="AH119" s="3"/>
      <c r="AI119" s="3"/>
      <c r="AJ119" s="3"/>
      <c r="AK119" s="3"/>
      <c r="AL119" s="3"/>
      <c r="AM119" s="3"/>
      <c r="AN119" s="3"/>
      <c r="AO119" s="3"/>
      <c r="AP119" s="3"/>
      <c r="AQ119" s="3"/>
      <c r="AR119" s="3"/>
    </row>
    <row r="120" spans="1:44" ht="15" customHeight="1" x14ac:dyDescent="0.3">
      <c r="A120" s="3"/>
      <c r="B120" s="1"/>
      <c r="C120" s="557"/>
      <c r="D120" s="1047"/>
      <c r="E120" s="1"/>
      <c r="F120" s="1"/>
      <c r="G120" s="1"/>
      <c r="H120" s="1"/>
      <c r="I120" s="1"/>
      <c r="J120" s="1"/>
      <c r="K120" s="1"/>
      <c r="L120" s="1"/>
      <c r="M120" s="1"/>
      <c r="N120" s="1"/>
      <c r="O120" s="1"/>
      <c r="P120" s="1"/>
      <c r="Q120" s="1128"/>
      <c r="R120" s="1421"/>
      <c r="S120" s="1"/>
      <c r="T120" s="1"/>
      <c r="U120" s="1"/>
      <c r="V120" s="1"/>
      <c r="W120" s="1"/>
      <c r="X120" s="1"/>
      <c r="Y120" s="3"/>
      <c r="Z120" s="3"/>
      <c r="AA120" s="3"/>
      <c r="AB120" s="3"/>
      <c r="AC120" s="3"/>
      <c r="AD120" s="3"/>
      <c r="AE120" s="3"/>
      <c r="AF120" s="3"/>
      <c r="AG120" s="3"/>
      <c r="AH120" s="3"/>
      <c r="AI120" s="3"/>
      <c r="AJ120" s="3"/>
      <c r="AK120" s="3"/>
      <c r="AL120" s="3"/>
      <c r="AM120" s="3"/>
      <c r="AN120" s="3"/>
      <c r="AO120" s="3"/>
      <c r="AP120" s="3"/>
      <c r="AQ120" s="3"/>
      <c r="AR120" s="3"/>
    </row>
    <row r="121" spans="1:44" ht="15" customHeight="1" x14ac:dyDescent="0.3">
      <c r="A121" s="3"/>
      <c r="B121" s="1"/>
      <c r="C121" s="557"/>
      <c r="D121" s="1047"/>
      <c r="E121" s="1"/>
      <c r="F121" s="1"/>
      <c r="G121" s="1"/>
      <c r="H121" s="1"/>
      <c r="I121" s="1"/>
      <c r="J121" s="1"/>
      <c r="K121" s="1"/>
      <c r="L121" s="1"/>
      <c r="M121" s="1"/>
      <c r="N121" s="1"/>
      <c r="O121" s="1"/>
      <c r="P121" s="1"/>
      <c r="Q121" s="1128"/>
      <c r="R121" s="1421"/>
      <c r="S121" s="1"/>
      <c r="T121" s="1"/>
      <c r="U121" s="1"/>
      <c r="V121" s="1"/>
      <c r="W121" s="1"/>
      <c r="X121" s="1"/>
      <c r="Y121" s="3"/>
      <c r="Z121" s="3"/>
      <c r="AA121" s="3"/>
      <c r="AB121" s="3"/>
      <c r="AC121" s="3"/>
      <c r="AD121" s="3"/>
      <c r="AE121" s="3"/>
      <c r="AF121" s="3"/>
      <c r="AG121" s="3"/>
      <c r="AH121" s="3"/>
      <c r="AI121" s="3"/>
      <c r="AJ121" s="3"/>
      <c r="AK121" s="3"/>
      <c r="AL121" s="3"/>
      <c r="AM121" s="3"/>
      <c r="AN121" s="3"/>
      <c r="AO121" s="3"/>
      <c r="AP121" s="3"/>
      <c r="AQ121" s="3"/>
      <c r="AR121" s="3"/>
    </row>
    <row r="122" spans="1:44" ht="15" customHeight="1" x14ac:dyDescent="0.3">
      <c r="A122" s="3"/>
      <c r="B122" s="1"/>
      <c r="C122" s="557"/>
      <c r="D122" s="1047"/>
      <c r="E122" s="1"/>
      <c r="F122" s="1"/>
      <c r="G122" s="1"/>
      <c r="H122" s="1"/>
      <c r="I122" s="1"/>
      <c r="J122" s="1"/>
      <c r="K122" s="1"/>
      <c r="L122" s="1"/>
      <c r="M122" s="1"/>
      <c r="N122" s="1"/>
      <c r="O122" s="1"/>
      <c r="P122" s="1"/>
      <c r="Q122" s="1128"/>
      <c r="R122" s="1421"/>
      <c r="S122" s="1"/>
      <c r="T122" s="1"/>
      <c r="U122" s="1"/>
      <c r="V122" s="1"/>
      <c r="W122" s="1"/>
      <c r="X122" s="1"/>
      <c r="Y122" s="3"/>
      <c r="Z122" s="3"/>
      <c r="AA122" s="3"/>
      <c r="AB122" s="3"/>
      <c r="AC122" s="3"/>
      <c r="AD122" s="3"/>
      <c r="AE122" s="3"/>
      <c r="AF122" s="3"/>
      <c r="AG122" s="3"/>
      <c r="AH122" s="3"/>
      <c r="AI122" s="3"/>
      <c r="AJ122" s="3"/>
      <c r="AK122" s="3"/>
      <c r="AL122" s="3"/>
      <c r="AM122" s="3"/>
      <c r="AN122" s="3"/>
      <c r="AO122" s="3"/>
      <c r="AP122" s="3"/>
      <c r="AQ122" s="3"/>
      <c r="AR122" s="3"/>
    </row>
    <row r="123" spans="1:44" ht="15" customHeight="1" x14ac:dyDescent="0.3">
      <c r="A123" s="3"/>
      <c r="B123" s="1"/>
      <c r="C123" s="557"/>
      <c r="D123" s="1047"/>
      <c r="E123" s="1"/>
      <c r="F123" s="1"/>
      <c r="G123" s="1"/>
      <c r="H123" s="1"/>
      <c r="I123" s="1"/>
      <c r="J123" s="1"/>
      <c r="K123" s="1"/>
      <c r="L123" s="1"/>
      <c r="M123" s="1"/>
      <c r="N123" s="1"/>
      <c r="O123" s="1"/>
      <c r="P123" s="1"/>
      <c r="Q123" s="1128"/>
      <c r="R123" s="1421"/>
      <c r="S123" s="1"/>
      <c r="T123" s="1"/>
      <c r="U123" s="1"/>
      <c r="V123" s="1"/>
      <c r="W123" s="1"/>
      <c r="X123" s="1"/>
      <c r="Y123" s="3"/>
      <c r="Z123" s="3"/>
      <c r="AA123" s="3"/>
      <c r="AB123" s="3"/>
      <c r="AC123" s="3"/>
      <c r="AD123" s="3"/>
      <c r="AE123" s="3"/>
      <c r="AF123" s="3"/>
      <c r="AG123" s="3"/>
      <c r="AH123" s="3"/>
      <c r="AI123" s="3"/>
      <c r="AJ123" s="3"/>
      <c r="AK123" s="3"/>
      <c r="AL123" s="3"/>
      <c r="AM123" s="3"/>
      <c r="AN123" s="3"/>
      <c r="AO123" s="3"/>
      <c r="AP123" s="3"/>
      <c r="AQ123" s="3"/>
      <c r="AR123" s="3"/>
    </row>
    <row r="124" spans="1:44" ht="15" customHeight="1" x14ac:dyDescent="0.3">
      <c r="A124" s="3"/>
      <c r="B124" s="1"/>
      <c r="C124" s="557"/>
      <c r="D124" s="1047"/>
      <c r="E124" s="1"/>
      <c r="F124" s="1"/>
      <c r="G124" s="1"/>
      <c r="H124" s="1"/>
      <c r="I124" s="1"/>
      <c r="J124" s="1"/>
      <c r="K124" s="1"/>
      <c r="L124" s="1"/>
      <c r="M124" s="1"/>
      <c r="N124" s="1"/>
      <c r="O124" s="1"/>
      <c r="P124" s="1"/>
      <c r="Q124" s="1128"/>
      <c r="R124" s="1421"/>
      <c r="S124" s="1"/>
      <c r="T124" s="1"/>
      <c r="U124" s="1"/>
      <c r="V124" s="1"/>
      <c r="W124" s="1"/>
      <c r="X124" s="1"/>
      <c r="Y124" s="3"/>
      <c r="Z124" s="3"/>
      <c r="AA124" s="3"/>
      <c r="AB124" s="3"/>
      <c r="AC124" s="3"/>
      <c r="AD124" s="3"/>
      <c r="AE124" s="3"/>
      <c r="AF124" s="3"/>
      <c r="AG124" s="3"/>
      <c r="AH124" s="3"/>
      <c r="AI124" s="3"/>
      <c r="AJ124" s="3"/>
      <c r="AK124" s="3"/>
      <c r="AL124" s="3"/>
      <c r="AM124" s="3"/>
      <c r="AN124" s="3"/>
      <c r="AO124" s="3"/>
      <c r="AP124" s="3"/>
      <c r="AQ124" s="3"/>
      <c r="AR124" s="3"/>
    </row>
    <row r="125" spans="1:44" ht="15" customHeight="1" x14ac:dyDescent="0.3">
      <c r="A125" s="3"/>
      <c r="B125" s="1"/>
      <c r="C125" s="557"/>
      <c r="D125" s="1047"/>
      <c r="E125" s="1"/>
      <c r="F125" s="1"/>
      <c r="G125" s="1"/>
      <c r="H125" s="1"/>
      <c r="I125" s="1"/>
      <c r="J125" s="1"/>
      <c r="K125" s="1"/>
      <c r="L125" s="1"/>
      <c r="M125" s="1"/>
      <c r="N125" s="1"/>
      <c r="O125" s="1"/>
      <c r="P125" s="1"/>
      <c r="Q125" s="1128"/>
      <c r="R125" s="1421"/>
      <c r="S125" s="1"/>
      <c r="T125" s="1"/>
      <c r="U125" s="1"/>
      <c r="V125" s="1"/>
      <c r="W125" s="1"/>
      <c r="X125" s="1"/>
      <c r="Y125" s="3"/>
      <c r="Z125" s="3"/>
      <c r="AA125" s="3"/>
      <c r="AB125" s="3"/>
      <c r="AC125" s="3"/>
      <c r="AD125" s="3"/>
      <c r="AE125" s="3"/>
      <c r="AF125" s="3"/>
      <c r="AG125" s="3"/>
      <c r="AH125" s="3"/>
      <c r="AI125" s="3"/>
      <c r="AJ125" s="3"/>
      <c r="AK125" s="3"/>
      <c r="AL125" s="3"/>
      <c r="AM125" s="3"/>
      <c r="AN125" s="3"/>
      <c r="AO125" s="3"/>
      <c r="AP125" s="3"/>
      <c r="AQ125" s="3"/>
      <c r="AR125" s="3"/>
    </row>
    <row r="126" spans="1:44" ht="15" customHeight="1" x14ac:dyDescent="0.3">
      <c r="A126" s="3"/>
      <c r="B126" s="1"/>
      <c r="C126" s="557"/>
      <c r="D126" s="1047"/>
      <c r="E126" s="1"/>
      <c r="F126" s="1"/>
      <c r="G126" s="1"/>
      <c r="H126" s="1"/>
      <c r="I126" s="1"/>
      <c r="J126" s="1"/>
      <c r="K126" s="1"/>
      <c r="L126" s="1"/>
      <c r="M126" s="1"/>
      <c r="N126" s="1"/>
      <c r="O126" s="1"/>
      <c r="P126" s="1"/>
      <c r="Q126" s="1128"/>
      <c r="R126" s="1421"/>
      <c r="S126" s="1"/>
      <c r="T126" s="1"/>
      <c r="U126" s="1"/>
      <c r="V126" s="1"/>
      <c r="W126" s="1"/>
      <c r="X126" s="1"/>
      <c r="Y126" s="3"/>
      <c r="Z126" s="3"/>
      <c r="AA126" s="3"/>
      <c r="AB126" s="3"/>
      <c r="AC126" s="3"/>
      <c r="AD126" s="3"/>
      <c r="AE126" s="3"/>
      <c r="AF126" s="3"/>
      <c r="AG126" s="3"/>
      <c r="AH126" s="3"/>
      <c r="AI126" s="3"/>
      <c r="AJ126" s="3"/>
      <c r="AK126" s="3"/>
      <c r="AL126" s="3"/>
      <c r="AM126" s="3"/>
      <c r="AN126" s="3"/>
      <c r="AO126" s="3"/>
      <c r="AP126" s="3"/>
      <c r="AQ126" s="3"/>
      <c r="AR126" s="3"/>
    </row>
    <row r="127" spans="1:44" ht="15" customHeight="1" x14ac:dyDescent="0.3">
      <c r="A127" s="3"/>
      <c r="B127" s="1"/>
      <c r="C127" s="557"/>
      <c r="D127" s="1047"/>
      <c r="E127" s="1"/>
      <c r="F127" s="1"/>
      <c r="G127" s="1"/>
      <c r="H127" s="1"/>
      <c r="I127" s="1"/>
      <c r="J127" s="1"/>
      <c r="K127" s="1"/>
      <c r="L127" s="1"/>
      <c r="M127" s="1"/>
      <c r="N127" s="1"/>
      <c r="O127" s="1"/>
      <c r="P127" s="1"/>
      <c r="Q127" s="1128"/>
      <c r="R127" s="1421"/>
      <c r="S127" s="1"/>
      <c r="T127" s="1"/>
      <c r="U127" s="1"/>
      <c r="V127" s="1"/>
      <c r="W127" s="1"/>
      <c r="X127" s="1"/>
      <c r="Y127" s="3"/>
      <c r="Z127" s="3"/>
      <c r="AA127" s="3"/>
      <c r="AB127" s="3"/>
      <c r="AC127" s="3"/>
      <c r="AD127" s="3"/>
      <c r="AE127" s="3"/>
      <c r="AF127" s="3"/>
      <c r="AG127" s="3"/>
      <c r="AH127" s="3"/>
      <c r="AI127" s="3"/>
      <c r="AJ127" s="3"/>
      <c r="AK127" s="3"/>
      <c r="AL127" s="3"/>
      <c r="AM127" s="3"/>
      <c r="AN127" s="3"/>
      <c r="AO127" s="3"/>
      <c r="AP127" s="3"/>
      <c r="AQ127" s="3"/>
      <c r="AR127" s="3"/>
    </row>
    <row r="128" spans="1:44" ht="15" customHeight="1" x14ac:dyDescent="0.3">
      <c r="A128" s="3"/>
      <c r="B128" s="1"/>
      <c r="C128" s="557"/>
      <c r="D128" s="1047"/>
      <c r="E128" s="1"/>
      <c r="F128" s="1"/>
      <c r="G128" s="1"/>
      <c r="H128" s="1"/>
      <c r="I128" s="1"/>
      <c r="J128" s="1"/>
      <c r="K128" s="1"/>
      <c r="L128" s="1"/>
      <c r="M128" s="1"/>
      <c r="N128" s="1"/>
      <c r="O128" s="1"/>
      <c r="P128" s="1"/>
      <c r="Q128" s="1128"/>
      <c r="R128" s="1421"/>
      <c r="S128" s="1"/>
      <c r="T128" s="1"/>
      <c r="U128" s="1"/>
      <c r="V128" s="1"/>
      <c r="W128" s="1"/>
      <c r="X128" s="1"/>
      <c r="Y128" s="3"/>
      <c r="Z128" s="3"/>
      <c r="AA128" s="3"/>
      <c r="AB128" s="3"/>
      <c r="AC128" s="3"/>
      <c r="AD128" s="3"/>
      <c r="AE128" s="3"/>
      <c r="AF128" s="3"/>
      <c r="AG128" s="3"/>
      <c r="AH128" s="3"/>
      <c r="AI128" s="3"/>
      <c r="AJ128" s="3"/>
      <c r="AK128" s="3"/>
      <c r="AL128" s="3"/>
      <c r="AM128" s="3"/>
      <c r="AN128" s="3"/>
      <c r="AO128" s="3"/>
      <c r="AP128" s="3"/>
      <c r="AQ128" s="3"/>
      <c r="AR128" s="3"/>
    </row>
    <row r="129" spans="1:44" ht="15" customHeight="1" x14ac:dyDescent="0.3">
      <c r="A129" s="3"/>
      <c r="B129" s="1"/>
      <c r="C129" s="557"/>
      <c r="D129" s="1047"/>
      <c r="E129" s="1"/>
      <c r="F129" s="1"/>
      <c r="G129" s="1"/>
      <c r="H129" s="1"/>
      <c r="I129" s="1"/>
      <c r="J129" s="1"/>
      <c r="K129" s="1"/>
      <c r="L129" s="1"/>
      <c r="M129" s="1"/>
      <c r="N129" s="1"/>
      <c r="O129" s="1"/>
      <c r="P129" s="1"/>
      <c r="Q129" s="1128"/>
      <c r="R129" s="1421"/>
      <c r="S129" s="1"/>
      <c r="T129" s="1"/>
      <c r="U129" s="1"/>
      <c r="V129" s="1"/>
      <c r="W129" s="1"/>
      <c r="X129" s="1"/>
      <c r="Y129" s="3"/>
      <c r="Z129" s="3"/>
      <c r="AA129" s="3"/>
      <c r="AB129" s="3"/>
      <c r="AC129" s="3"/>
      <c r="AD129" s="3"/>
      <c r="AE129" s="3"/>
      <c r="AF129" s="3"/>
      <c r="AG129" s="3"/>
      <c r="AH129" s="3"/>
      <c r="AI129" s="3"/>
      <c r="AJ129" s="3"/>
      <c r="AK129" s="3"/>
      <c r="AL129" s="3"/>
      <c r="AM129" s="3"/>
      <c r="AN129" s="3"/>
      <c r="AO129" s="3"/>
      <c r="AP129" s="3"/>
      <c r="AQ129" s="3"/>
      <c r="AR129" s="3"/>
    </row>
    <row r="130" spans="1:44" ht="15" customHeight="1" x14ac:dyDescent="0.3">
      <c r="A130" s="3"/>
      <c r="B130" s="1"/>
      <c r="C130" s="557"/>
      <c r="D130" s="1047"/>
      <c r="E130" s="1"/>
      <c r="F130" s="1"/>
      <c r="G130" s="1"/>
      <c r="H130" s="1"/>
      <c r="I130" s="1"/>
      <c r="J130" s="1"/>
      <c r="K130" s="1"/>
      <c r="L130" s="1"/>
      <c r="M130" s="1"/>
      <c r="N130" s="1"/>
      <c r="O130" s="1"/>
      <c r="P130" s="1"/>
      <c r="Q130" s="1128"/>
      <c r="R130" s="1421"/>
      <c r="S130" s="1"/>
      <c r="T130" s="1"/>
      <c r="U130" s="1"/>
      <c r="V130" s="1"/>
      <c r="W130" s="1"/>
      <c r="X130" s="1"/>
      <c r="Y130" s="3"/>
      <c r="Z130" s="3"/>
      <c r="AA130" s="3"/>
      <c r="AB130" s="3"/>
      <c r="AC130" s="3"/>
      <c r="AD130" s="3"/>
      <c r="AE130" s="3"/>
      <c r="AF130" s="3"/>
      <c r="AG130" s="3"/>
      <c r="AH130" s="3"/>
      <c r="AI130" s="3"/>
      <c r="AJ130" s="3"/>
      <c r="AK130" s="3"/>
      <c r="AL130" s="3"/>
      <c r="AM130" s="3"/>
      <c r="AN130" s="3"/>
      <c r="AO130" s="3"/>
      <c r="AP130" s="3"/>
      <c r="AQ130" s="3"/>
      <c r="AR130" s="3"/>
    </row>
    <row r="131" spans="1:44" ht="15" customHeight="1" x14ac:dyDescent="0.3">
      <c r="A131" s="3"/>
      <c r="B131" s="1"/>
      <c r="C131" s="557"/>
      <c r="D131" s="1047"/>
      <c r="E131" s="1"/>
      <c r="F131" s="1"/>
      <c r="G131" s="1"/>
      <c r="H131" s="1"/>
      <c r="I131" s="1"/>
      <c r="J131" s="1"/>
      <c r="K131" s="1"/>
      <c r="L131" s="1"/>
      <c r="M131" s="1"/>
      <c r="N131" s="1"/>
      <c r="O131" s="1"/>
      <c r="P131" s="1"/>
      <c r="Q131" s="1128"/>
      <c r="R131" s="1421"/>
      <c r="S131" s="1"/>
      <c r="T131" s="1"/>
      <c r="U131" s="1"/>
      <c r="V131" s="1"/>
      <c r="W131" s="1"/>
      <c r="X131" s="1"/>
      <c r="Y131" s="3"/>
      <c r="Z131" s="3"/>
      <c r="AA131" s="3"/>
      <c r="AB131" s="3"/>
      <c r="AC131" s="3"/>
      <c r="AD131" s="3"/>
      <c r="AE131" s="3"/>
      <c r="AF131" s="3"/>
      <c r="AG131" s="3"/>
      <c r="AH131" s="3"/>
      <c r="AI131" s="3"/>
      <c r="AJ131" s="3"/>
      <c r="AK131" s="3"/>
      <c r="AL131" s="3"/>
      <c r="AM131" s="3"/>
      <c r="AN131" s="3"/>
      <c r="AO131" s="3"/>
      <c r="AP131" s="3"/>
      <c r="AQ131" s="3"/>
      <c r="AR131" s="3"/>
    </row>
    <row r="132" spans="1:44" ht="15" customHeight="1" x14ac:dyDescent="0.3">
      <c r="A132" s="3"/>
      <c r="B132" s="1"/>
      <c r="C132" s="557"/>
      <c r="D132" s="1047"/>
      <c r="E132" s="1"/>
      <c r="F132" s="1"/>
      <c r="G132" s="1"/>
      <c r="H132" s="1"/>
      <c r="I132" s="1"/>
      <c r="J132" s="1"/>
      <c r="K132" s="1"/>
      <c r="L132" s="1"/>
      <c r="M132" s="1"/>
      <c r="N132" s="1"/>
      <c r="O132" s="1"/>
      <c r="P132" s="1"/>
      <c r="Q132" s="1128"/>
      <c r="R132" s="1421"/>
      <c r="S132" s="1"/>
      <c r="T132" s="1"/>
      <c r="U132" s="1"/>
      <c r="V132" s="1"/>
      <c r="W132" s="1"/>
      <c r="X132" s="1"/>
      <c r="Y132" s="3"/>
      <c r="Z132" s="3"/>
      <c r="AA132" s="3"/>
      <c r="AB132" s="3"/>
      <c r="AC132" s="3"/>
      <c r="AD132" s="3"/>
      <c r="AE132" s="3"/>
      <c r="AF132" s="3"/>
      <c r="AG132" s="3"/>
      <c r="AH132" s="3"/>
      <c r="AI132" s="3"/>
      <c r="AJ132" s="3"/>
      <c r="AK132" s="3"/>
      <c r="AL132" s="3"/>
      <c r="AM132" s="3"/>
      <c r="AN132" s="3"/>
      <c r="AO132" s="3"/>
      <c r="AP132" s="3"/>
      <c r="AQ132" s="3"/>
      <c r="AR132" s="3"/>
    </row>
    <row r="133" spans="1:44" ht="15" customHeight="1" x14ac:dyDescent="0.3">
      <c r="A133" s="3"/>
      <c r="B133" s="1"/>
      <c r="C133" s="557"/>
      <c r="D133" s="1047"/>
      <c r="E133" s="1"/>
      <c r="F133" s="1"/>
      <c r="G133" s="1"/>
      <c r="H133" s="1"/>
      <c r="I133" s="1"/>
      <c r="J133" s="1"/>
      <c r="K133" s="1"/>
      <c r="L133" s="1"/>
      <c r="M133" s="1"/>
      <c r="N133" s="1"/>
      <c r="O133" s="1"/>
      <c r="P133" s="1"/>
      <c r="Q133" s="1128"/>
      <c r="R133" s="1421"/>
      <c r="S133" s="1"/>
      <c r="T133" s="1"/>
      <c r="U133" s="1"/>
      <c r="V133" s="1"/>
      <c r="W133" s="1"/>
      <c r="X133" s="1"/>
      <c r="Y133" s="3"/>
      <c r="Z133" s="3"/>
      <c r="AA133" s="3"/>
      <c r="AB133" s="3"/>
      <c r="AC133" s="3"/>
      <c r="AD133" s="3"/>
      <c r="AE133" s="3"/>
      <c r="AF133" s="3"/>
      <c r="AG133" s="3"/>
      <c r="AH133" s="3"/>
      <c r="AI133" s="3"/>
      <c r="AJ133" s="3"/>
      <c r="AK133" s="3"/>
      <c r="AL133" s="3"/>
      <c r="AM133" s="3"/>
      <c r="AN133" s="3"/>
      <c r="AO133" s="3"/>
      <c r="AP133" s="3"/>
      <c r="AQ133" s="3"/>
      <c r="AR133" s="3"/>
    </row>
    <row r="134" spans="1:44" ht="15" customHeight="1" x14ac:dyDescent="0.3">
      <c r="A134" s="3"/>
      <c r="B134" s="1"/>
      <c r="C134" s="557"/>
      <c r="D134" s="1047"/>
      <c r="E134" s="1"/>
      <c r="F134" s="1"/>
      <c r="G134" s="1"/>
      <c r="H134" s="1"/>
      <c r="I134" s="1"/>
      <c r="J134" s="1"/>
      <c r="K134" s="1"/>
      <c r="L134" s="1"/>
      <c r="M134" s="1"/>
      <c r="N134" s="1"/>
      <c r="O134" s="1"/>
      <c r="P134" s="1"/>
      <c r="Q134" s="1128"/>
      <c r="R134" s="1421"/>
      <c r="S134" s="1"/>
      <c r="T134" s="1"/>
      <c r="U134" s="1"/>
      <c r="V134" s="1"/>
      <c r="W134" s="1"/>
      <c r="X134" s="1"/>
      <c r="Y134" s="3"/>
      <c r="Z134" s="3"/>
      <c r="AA134" s="3"/>
      <c r="AB134" s="3"/>
      <c r="AC134" s="3"/>
      <c r="AD134" s="3"/>
      <c r="AE134" s="3"/>
      <c r="AF134" s="3"/>
      <c r="AG134" s="3"/>
      <c r="AH134" s="3"/>
      <c r="AI134" s="3"/>
      <c r="AJ134" s="3"/>
      <c r="AK134" s="3"/>
      <c r="AL134" s="3"/>
      <c r="AM134" s="3"/>
      <c r="AN134" s="3"/>
      <c r="AO134" s="3"/>
      <c r="AP134" s="3"/>
      <c r="AQ134" s="3"/>
      <c r="AR134" s="3"/>
    </row>
    <row r="135" spans="1:44" ht="15" customHeight="1" x14ac:dyDescent="0.3">
      <c r="A135" s="3"/>
      <c r="B135" s="1"/>
      <c r="C135" s="557"/>
      <c r="D135" s="1047"/>
      <c r="E135" s="1"/>
      <c r="F135" s="1"/>
      <c r="G135" s="1"/>
      <c r="H135" s="1"/>
      <c r="I135" s="1"/>
      <c r="J135" s="1"/>
      <c r="K135" s="1"/>
      <c r="L135" s="1"/>
      <c r="M135" s="1"/>
      <c r="N135" s="1"/>
      <c r="O135" s="1"/>
      <c r="P135" s="1"/>
      <c r="Q135" s="1128"/>
      <c r="R135" s="1421"/>
      <c r="S135" s="1"/>
      <c r="T135" s="1"/>
      <c r="U135" s="1"/>
      <c r="V135" s="1"/>
      <c r="W135" s="1"/>
      <c r="X135" s="1"/>
      <c r="Y135" s="3"/>
      <c r="Z135" s="3"/>
      <c r="AA135" s="3"/>
      <c r="AB135" s="3"/>
      <c r="AC135" s="3"/>
      <c r="AD135" s="3"/>
      <c r="AE135" s="3"/>
      <c r="AF135" s="3"/>
      <c r="AG135" s="3"/>
      <c r="AH135" s="3"/>
      <c r="AI135" s="3"/>
      <c r="AJ135" s="3"/>
      <c r="AK135" s="3"/>
      <c r="AL135" s="3"/>
      <c r="AM135" s="3"/>
      <c r="AN135" s="3"/>
      <c r="AO135" s="3"/>
      <c r="AP135" s="3"/>
      <c r="AQ135" s="3"/>
      <c r="AR135" s="3"/>
    </row>
    <row r="136" spans="1:44" ht="15" customHeight="1" x14ac:dyDescent="0.3">
      <c r="A136" s="3"/>
      <c r="B136" s="1"/>
      <c r="C136" s="557"/>
      <c r="D136" s="1047"/>
      <c r="E136" s="1"/>
      <c r="F136" s="1"/>
      <c r="G136" s="1"/>
      <c r="H136" s="1"/>
      <c r="I136" s="1"/>
      <c r="J136" s="1"/>
      <c r="K136" s="1"/>
      <c r="L136" s="1"/>
      <c r="M136" s="1"/>
      <c r="N136" s="1"/>
      <c r="O136" s="1"/>
      <c r="P136" s="1"/>
      <c r="Q136" s="1128"/>
      <c r="R136" s="1421"/>
      <c r="S136" s="1"/>
      <c r="T136" s="1"/>
      <c r="U136" s="1"/>
      <c r="V136" s="1"/>
      <c r="W136" s="1"/>
      <c r="X136" s="1"/>
      <c r="Y136" s="3"/>
      <c r="Z136" s="3"/>
      <c r="AA136" s="3"/>
      <c r="AB136" s="3"/>
      <c r="AC136" s="3"/>
      <c r="AD136" s="3"/>
      <c r="AE136" s="3"/>
      <c r="AF136" s="3"/>
      <c r="AG136" s="3"/>
      <c r="AH136" s="3"/>
      <c r="AI136" s="3"/>
      <c r="AJ136" s="3"/>
      <c r="AK136" s="3"/>
      <c r="AL136" s="3"/>
      <c r="AM136" s="3"/>
      <c r="AN136" s="3"/>
      <c r="AO136" s="3"/>
      <c r="AP136" s="3"/>
      <c r="AQ136" s="3"/>
      <c r="AR136" s="3"/>
    </row>
    <row r="137" spans="1:44" ht="15" customHeight="1" x14ac:dyDescent="0.3">
      <c r="A137" s="3"/>
      <c r="B137" s="1"/>
      <c r="C137" s="557"/>
      <c r="D137" s="1047"/>
      <c r="E137" s="1"/>
      <c r="F137" s="1"/>
      <c r="G137" s="1"/>
      <c r="H137" s="1"/>
      <c r="I137" s="1"/>
      <c r="J137" s="1"/>
      <c r="K137" s="1"/>
      <c r="L137" s="1"/>
      <c r="M137" s="1"/>
      <c r="N137" s="1"/>
      <c r="O137" s="1"/>
      <c r="P137" s="1"/>
      <c r="Q137" s="1128"/>
      <c r="R137" s="1421"/>
      <c r="S137" s="1"/>
      <c r="T137" s="1"/>
      <c r="U137" s="1"/>
      <c r="V137" s="1"/>
      <c r="W137" s="1"/>
      <c r="X137" s="1"/>
      <c r="Y137" s="3"/>
      <c r="Z137" s="3"/>
      <c r="AA137" s="3"/>
      <c r="AB137" s="3"/>
      <c r="AC137" s="3"/>
      <c r="AD137" s="3"/>
      <c r="AE137" s="3"/>
      <c r="AF137" s="3"/>
      <c r="AG137" s="3"/>
      <c r="AH137" s="3"/>
      <c r="AI137" s="3"/>
      <c r="AJ137" s="3"/>
      <c r="AK137" s="3"/>
      <c r="AL137" s="3"/>
      <c r="AM137" s="3"/>
      <c r="AN137" s="3"/>
      <c r="AO137" s="3"/>
      <c r="AP137" s="3"/>
      <c r="AQ137" s="3"/>
      <c r="AR137" s="3"/>
    </row>
    <row r="138" spans="1:44" ht="15" customHeight="1" x14ac:dyDescent="0.3">
      <c r="A138" s="3"/>
      <c r="B138" s="1"/>
      <c r="C138" s="557"/>
      <c r="D138" s="1047"/>
      <c r="E138" s="1"/>
      <c r="F138" s="1"/>
      <c r="G138" s="1"/>
      <c r="H138" s="1"/>
      <c r="I138" s="1"/>
      <c r="J138" s="1"/>
      <c r="K138" s="1"/>
      <c r="L138" s="1"/>
      <c r="M138" s="1"/>
      <c r="N138" s="1"/>
      <c r="O138" s="1"/>
      <c r="P138" s="1"/>
      <c r="Q138" s="1128"/>
      <c r="R138" s="1421"/>
      <c r="S138" s="1"/>
      <c r="T138" s="1"/>
      <c r="U138" s="1"/>
      <c r="V138" s="1"/>
      <c r="W138" s="1"/>
      <c r="X138" s="1"/>
      <c r="Y138" s="3"/>
      <c r="Z138" s="3"/>
      <c r="AA138" s="3"/>
      <c r="AB138" s="3"/>
      <c r="AC138" s="3"/>
      <c r="AD138" s="3"/>
      <c r="AE138" s="3"/>
      <c r="AF138" s="3"/>
      <c r="AG138" s="3"/>
      <c r="AH138" s="3"/>
      <c r="AI138" s="3"/>
      <c r="AJ138" s="3"/>
      <c r="AK138" s="3"/>
      <c r="AL138" s="3"/>
      <c r="AM138" s="3"/>
      <c r="AN138" s="3"/>
      <c r="AO138" s="3"/>
      <c r="AP138" s="3"/>
      <c r="AQ138" s="3"/>
      <c r="AR138" s="3"/>
    </row>
    <row r="139" spans="1:44" ht="15" customHeight="1" x14ac:dyDescent="0.3">
      <c r="A139" s="3"/>
      <c r="B139" s="1"/>
      <c r="C139" s="557"/>
      <c r="D139" s="1047"/>
      <c r="E139" s="1"/>
      <c r="F139" s="1"/>
      <c r="G139" s="1"/>
      <c r="H139" s="1"/>
      <c r="I139" s="1"/>
      <c r="J139" s="1"/>
      <c r="K139" s="1"/>
      <c r="L139" s="1"/>
      <c r="M139" s="1"/>
      <c r="N139" s="1"/>
      <c r="O139" s="1"/>
      <c r="P139" s="1"/>
      <c r="Q139" s="1128"/>
      <c r="R139" s="1421"/>
      <c r="S139" s="1"/>
      <c r="T139" s="1"/>
      <c r="U139" s="1"/>
      <c r="V139" s="1"/>
      <c r="W139" s="1"/>
      <c r="X139" s="1"/>
      <c r="Y139" s="3"/>
      <c r="Z139" s="3"/>
      <c r="AA139" s="3"/>
      <c r="AB139" s="3"/>
      <c r="AC139" s="3"/>
      <c r="AD139" s="3"/>
      <c r="AE139" s="3"/>
      <c r="AF139" s="3"/>
      <c r="AG139" s="3"/>
      <c r="AH139" s="3"/>
      <c r="AI139" s="3"/>
      <c r="AJ139" s="3"/>
      <c r="AK139" s="3"/>
      <c r="AL139" s="3"/>
      <c r="AM139" s="3"/>
      <c r="AN139" s="3"/>
      <c r="AO139" s="3"/>
      <c r="AP139" s="3"/>
      <c r="AQ139" s="3"/>
      <c r="AR139" s="3"/>
    </row>
    <row r="140" spans="1:44" ht="15" customHeight="1" x14ac:dyDescent="0.3">
      <c r="A140" s="3"/>
      <c r="B140" s="1"/>
      <c r="C140" s="557"/>
      <c r="D140" s="1047"/>
      <c r="E140" s="1"/>
      <c r="F140" s="1"/>
      <c r="G140" s="1"/>
      <c r="H140" s="1"/>
      <c r="I140" s="1"/>
      <c r="J140" s="1"/>
      <c r="K140" s="1"/>
      <c r="L140" s="1"/>
      <c r="M140" s="1"/>
      <c r="N140" s="1"/>
      <c r="O140" s="1"/>
      <c r="P140" s="1"/>
      <c r="Q140" s="1128"/>
      <c r="R140" s="1421"/>
      <c r="S140" s="1"/>
      <c r="T140" s="1"/>
      <c r="U140" s="1"/>
      <c r="V140" s="1"/>
      <c r="W140" s="1"/>
      <c r="X140" s="1"/>
      <c r="Y140" s="3"/>
      <c r="Z140" s="3"/>
      <c r="AA140" s="3"/>
      <c r="AB140" s="3"/>
      <c r="AC140" s="3"/>
      <c r="AD140" s="3"/>
      <c r="AE140" s="3"/>
      <c r="AF140" s="3"/>
      <c r="AG140" s="3"/>
      <c r="AH140" s="3"/>
      <c r="AI140" s="3"/>
      <c r="AJ140" s="3"/>
      <c r="AK140" s="3"/>
      <c r="AL140" s="3"/>
      <c r="AM140" s="3"/>
      <c r="AN140" s="3"/>
      <c r="AO140" s="3"/>
      <c r="AP140" s="3"/>
      <c r="AQ140" s="3"/>
      <c r="AR140" s="3"/>
    </row>
    <row r="141" spans="1:44" ht="15" customHeight="1" x14ac:dyDescent="0.3">
      <c r="A141" s="3"/>
      <c r="B141" s="1"/>
      <c r="C141" s="557"/>
      <c r="D141" s="1047"/>
      <c r="E141" s="1"/>
      <c r="F141" s="1"/>
      <c r="G141" s="1"/>
      <c r="H141" s="1"/>
      <c r="I141" s="1"/>
      <c r="J141" s="1"/>
      <c r="K141" s="1"/>
      <c r="L141" s="1"/>
      <c r="M141" s="1"/>
      <c r="N141" s="1"/>
      <c r="O141" s="1"/>
      <c r="P141" s="1"/>
      <c r="Q141" s="1128"/>
      <c r="R141" s="1421"/>
      <c r="S141" s="1"/>
      <c r="T141" s="1"/>
      <c r="U141" s="1"/>
      <c r="V141" s="1"/>
      <c r="W141" s="1"/>
      <c r="X141" s="1"/>
      <c r="Y141" s="3"/>
      <c r="Z141" s="3"/>
      <c r="AA141" s="3"/>
      <c r="AB141" s="3"/>
      <c r="AC141" s="3"/>
      <c r="AD141" s="3"/>
      <c r="AE141" s="3"/>
      <c r="AF141" s="3"/>
      <c r="AG141" s="3"/>
      <c r="AH141" s="3"/>
      <c r="AI141" s="3"/>
      <c r="AJ141" s="3"/>
      <c r="AK141" s="3"/>
      <c r="AL141" s="3"/>
      <c r="AM141" s="3"/>
      <c r="AN141" s="3"/>
      <c r="AO141" s="3"/>
      <c r="AP141" s="3"/>
      <c r="AQ141" s="3"/>
      <c r="AR141" s="3"/>
    </row>
    <row r="142" spans="1:44" ht="15" customHeight="1" x14ac:dyDescent="0.3">
      <c r="A142" s="3"/>
      <c r="B142" s="1"/>
      <c r="C142" s="557"/>
      <c r="D142" s="1047"/>
      <c r="E142" s="1"/>
      <c r="F142" s="1"/>
      <c r="G142" s="1"/>
      <c r="H142" s="1"/>
      <c r="I142" s="1"/>
      <c r="J142" s="1"/>
      <c r="K142" s="1"/>
      <c r="L142" s="1"/>
      <c r="M142" s="1"/>
      <c r="N142" s="1"/>
      <c r="O142" s="1"/>
      <c r="P142" s="1"/>
      <c r="Q142" s="1128"/>
      <c r="R142" s="1421"/>
      <c r="S142" s="1"/>
      <c r="T142" s="1"/>
      <c r="U142" s="1"/>
      <c r="V142" s="1"/>
      <c r="W142" s="1"/>
      <c r="X142" s="1"/>
      <c r="Y142" s="3"/>
      <c r="Z142" s="3"/>
      <c r="AA142" s="3"/>
      <c r="AB142" s="3"/>
      <c r="AC142" s="3"/>
      <c r="AD142" s="3"/>
      <c r="AE142" s="3"/>
      <c r="AF142" s="3"/>
      <c r="AG142" s="3"/>
      <c r="AH142" s="3"/>
      <c r="AI142" s="3"/>
      <c r="AJ142" s="3"/>
      <c r="AK142" s="3"/>
      <c r="AL142" s="3"/>
      <c r="AM142" s="3"/>
      <c r="AN142" s="3"/>
      <c r="AO142" s="3"/>
      <c r="AP142" s="3"/>
      <c r="AQ142" s="3"/>
      <c r="AR142" s="3"/>
    </row>
    <row r="143" spans="1:44" ht="15" customHeight="1" x14ac:dyDescent="0.3">
      <c r="A143" s="3"/>
      <c r="B143" s="1"/>
      <c r="C143" s="557"/>
      <c r="D143" s="1047"/>
      <c r="E143" s="1"/>
      <c r="F143" s="1"/>
      <c r="G143" s="1"/>
      <c r="H143" s="1"/>
      <c r="I143" s="1"/>
      <c r="J143" s="1"/>
      <c r="K143" s="1"/>
      <c r="L143" s="1"/>
      <c r="M143" s="1"/>
      <c r="N143" s="1"/>
      <c r="O143" s="1"/>
      <c r="P143" s="1"/>
      <c r="Q143" s="1128"/>
      <c r="R143" s="1421"/>
      <c r="S143" s="1"/>
      <c r="T143" s="1"/>
      <c r="U143" s="1"/>
      <c r="V143" s="1"/>
      <c r="W143" s="1"/>
      <c r="X143" s="1"/>
      <c r="Y143" s="3"/>
      <c r="Z143" s="3"/>
      <c r="AA143" s="3"/>
      <c r="AB143" s="3"/>
      <c r="AC143" s="3"/>
      <c r="AD143" s="3"/>
      <c r="AE143" s="3"/>
      <c r="AF143" s="3"/>
      <c r="AG143" s="3"/>
      <c r="AH143" s="3"/>
      <c r="AI143" s="3"/>
      <c r="AJ143" s="3"/>
      <c r="AK143" s="3"/>
      <c r="AL143" s="3"/>
      <c r="AM143" s="3"/>
      <c r="AN143" s="3"/>
      <c r="AO143" s="3"/>
      <c r="AP143" s="3"/>
      <c r="AQ143" s="3"/>
      <c r="AR143" s="3"/>
    </row>
    <row r="144" spans="1:44" ht="15" customHeight="1" x14ac:dyDescent="0.3">
      <c r="A144" s="3"/>
      <c r="B144" s="1"/>
      <c r="C144" s="557"/>
      <c r="D144" s="1047"/>
      <c r="E144" s="1"/>
      <c r="F144" s="1"/>
      <c r="G144" s="1"/>
      <c r="H144" s="1"/>
      <c r="I144" s="1"/>
      <c r="J144" s="1"/>
      <c r="K144" s="1"/>
      <c r="L144" s="1"/>
      <c r="M144" s="1"/>
      <c r="N144" s="1"/>
      <c r="O144" s="1"/>
      <c r="P144" s="1"/>
      <c r="Q144" s="1128"/>
      <c r="R144" s="1421"/>
      <c r="S144" s="1"/>
      <c r="T144" s="1"/>
      <c r="U144" s="1"/>
      <c r="V144" s="1"/>
      <c r="W144" s="1"/>
      <c r="X144" s="1"/>
      <c r="Y144" s="3"/>
      <c r="Z144" s="3"/>
      <c r="AA144" s="3"/>
      <c r="AB144" s="3"/>
      <c r="AC144" s="3"/>
      <c r="AD144" s="3"/>
      <c r="AE144" s="3"/>
      <c r="AF144" s="3"/>
      <c r="AG144" s="3"/>
      <c r="AH144" s="3"/>
      <c r="AI144" s="3"/>
      <c r="AJ144" s="3"/>
      <c r="AK144" s="3"/>
      <c r="AL144" s="3"/>
      <c r="AM144" s="3"/>
      <c r="AN144" s="3"/>
      <c r="AO144" s="3"/>
      <c r="AP144" s="3"/>
      <c r="AQ144" s="3"/>
      <c r="AR144" s="3"/>
    </row>
    <row r="145" spans="1:44" ht="15" customHeight="1" x14ac:dyDescent="0.3">
      <c r="A145" s="3"/>
      <c r="B145" s="1"/>
      <c r="C145" s="557"/>
      <c r="D145" s="1047"/>
      <c r="E145" s="1"/>
      <c r="F145" s="1"/>
      <c r="G145" s="1"/>
      <c r="H145" s="1"/>
      <c r="I145" s="1"/>
      <c r="J145" s="1"/>
      <c r="K145" s="1"/>
      <c r="L145" s="1"/>
      <c r="M145" s="1"/>
      <c r="N145" s="1"/>
      <c r="O145" s="1"/>
      <c r="P145" s="1"/>
      <c r="Q145" s="1128"/>
      <c r="R145" s="1421"/>
      <c r="S145" s="1"/>
      <c r="T145" s="1"/>
      <c r="U145" s="1"/>
      <c r="V145" s="1"/>
      <c r="W145" s="1"/>
      <c r="X145" s="1"/>
      <c r="Y145" s="3"/>
      <c r="Z145" s="3"/>
      <c r="AA145" s="3"/>
      <c r="AB145" s="3"/>
      <c r="AC145" s="3"/>
      <c r="AD145" s="3"/>
      <c r="AE145" s="3"/>
      <c r="AF145" s="3"/>
      <c r="AG145" s="3"/>
      <c r="AH145" s="3"/>
      <c r="AI145" s="3"/>
      <c r="AJ145" s="3"/>
      <c r="AK145" s="3"/>
      <c r="AL145" s="3"/>
      <c r="AM145" s="3"/>
      <c r="AN145" s="3"/>
      <c r="AO145" s="3"/>
      <c r="AP145" s="3"/>
      <c r="AQ145" s="3"/>
      <c r="AR145" s="3"/>
    </row>
    <row r="146" spans="1:44" ht="15" customHeight="1" x14ac:dyDescent="0.3">
      <c r="A146" s="3"/>
      <c r="B146" s="1"/>
      <c r="C146" s="557"/>
      <c r="D146" s="1047"/>
      <c r="E146" s="1"/>
      <c r="F146" s="1"/>
      <c r="G146" s="1"/>
      <c r="H146" s="1"/>
      <c r="I146" s="1"/>
      <c r="J146" s="1"/>
      <c r="K146" s="1"/>
      <c r="L146" s="1"/>
      <c r="M146" s="1"/>
      <c r="N146" s="1"/>
      <c r="O146" s="1"/>
      <c r="P146" s="1"/>
      <c r="Q146" s="1128"/>
      <c r="R146" s="1421"/>
      <c r="S146" s="1"/>
      <c r="T146" s="1"/>
      <c r="U146" s="1"/>
      <c r="V146" s="1"/>
      <c r="W146" s="1"/>
      <c r="X146" s="1"/>
      <c r="Y146" s="3"/>
      <c r="Z146" s="3"/>
      <c r="AA146" s="3"/>
      <c r="AB146" s="3"/>
      <c r="AC146" s="3"/>
      <c r="AD146" s="3"/>
      <c r="AE146" s="3"/>
      <c r="AF146" s="3"/>
      <c r="AG146" s="3"/>
      <c r="AH146" s="3"/>
      <c r="AI146" s="3"/>
      <c r="AJ146" s="3"/>
      <c r="AK146" s="3"/>
      <c r="AL146" s="3"/>
      <c r="AM146" s="3"/>
      <c r="AN146" s="3"/>
      <c r="AO146" s="3"/>
      <c r="AP146" s="3"/>
      <c r="AQ146" s="3"/>
      <c r="AR146" s="3"/>
    </row>
    <row r="147" spans="1:44" ht="15" customHeight="1" x14ac:dyDescent="0.3">
      <c r="A147" s="3"/>
      <c r="B147" s="1"/>
      <c r="C147" s="557"/>
      <c r="D147" s="1047"/>
      <c r="E147" s="1"/>
      <c r="F147" s="1"/>
      <c r="G147" s="1"/>
      <c r="H147" s="1"/>
      <c r="I147" s="1"/>
      <c r="J147" s="1"/>
      <c r="K147" s="1"/>
      <c r="L147" s="1"/>
      <c r="M147" s="1"/>
      <c r="N147" s="1"/>
      <c r="O147" s="1"/>
      <c r="P147" s="1"/>
      <c r="Q147" s="1128"/>
      <c r="R147" s="1421"/>
      <c r="S147" s="1"/>
      <c r="T147" s="1"/>
      <c r="U147" s="1"/>
      <c r="V147" s="1"/>
      <c r="W147" s="1"/>
      <c r="X147" s="1"/>
      <c r="Y147" s="3"/>
      <c r="Z147" s="3"/>
      <c r="AA147" s="3"/>
      <c r="AB147" s="3"/>
      <c r="AC147" s="3"/>
      <c r="AD147" s="3"/>
      <c r="AE147" s="3"/>
      <c r="AF147" s="3"/>
      <c r="AG147" s="3"/>
      <c r="AH147" s="3"/>
      <c r="AI147" s="3"/>
      <c r="AJ147" s="3"/>
      <c r="AK147" s="3"/>
      <c r="AL147" s="3"/>
      <c r="AM147" s="3"/>
      <c r="AN147" s="3"/>
      <c r="AO147" s="3"/>
      <c r="AP147" s="3"/>
      <c r="AQ147" s="3"/>
      <c r="AR147" s="3"/>
    </row>
    <row r="148" spans="1:44" ht="15" customHeight="1" x14ac:dyDescent="0.3">
      <c r="A148" s="3"/>
      <c r="B148" s="1"/>
      <c r="C148" s="557"/>
      <c r="D148" s="1047"/>
      <c r="E148" s="1"/>
      <c r="F148" s="1"/>
      <c r="G148" s="1"/>
      <c r="H148" s="1"/>
      <c r="I148" s="1"/>
      <c r="J148" s="1"/>
      <c r="K148" s="1"/>
      <c r="L148" s="1"/>
      <c r="M148" s="1"/>
      <c r="N148" s="1"/>
      <c r="O148" s="1"/>
      <c r="P148" s="1"/>
      <c r="Q148" s="1128"/>
      <c r="R148" s="1421"/>
      <c r="S148" s="1"/>
      <c r="T148" s="1"/>
      <c r="U148" s="1"/>
      <c r="V148" s="1"/>
      <c r="W148" s="1"/>
      <c r="X148" s="1"/>
      <c r="Y148" s="3"/>
      <c r="Z148" s="3"/>
      <c r="AA148" s="3"/>
      <c r="AB148" s="3"/>
      <c r="AC148" s="3"/>
      <c r="AD148" s="3"/>
      <c r="AE148" s="3"/>
      <c r="AF148" s="3"/>
      <c r="AG148" s="3"/>
      <c r="AH148" s="3"/>
      <c r="AI148" s="3"/>
      <c r="AJ148" s="3"/>
      <c r="AK148" s="3"/>
      <c r="AL148" s="3"/>
      <c r="AM148" s="3"/>
      <c r="AN148" s="3"/>
      <c r="AO148" s="3"/>
      <c r="AP148" s="3"/>
      <c r="AQ148" s="3"/>
      <c r="AR148" s="3"/>
    </row>
    <row r="149" spans="1:44" ht="15" customHeight="1" x14ac:dyDescent="0.25">
      <c r="A149" s="3"/>
      <c r="B149" s="3"/>
      <c r="C149" s="552"/>
      <c r="D149" s="1045"/>
      <c r="E149" s="3"/>
      <c r="F149" s="3"/>
      <c r="G149" s="3"/>
      <c r="H149" s="3"/>
      <c r="I149" s="3"/>
      <c r="J149" s="3"/>
      <c r="K149" s="3"/>
      <c r="L149" s="3"/>
      <c r="M149" s="3"/>
      <c r="N149" s="3"/>
      <c r="O149" s="3"/>
      <c r="P149" s="3"/>
      <c r="Q149" s="34"/>
      <c r="R149" s="346"/>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row>
    <row r="150" spans="1:44" ht="15" customHeight="1" x14ac:dyDescent="0.25">
      <c r="A150" s="3"/>
      <c r="B150" s="3"/>
      <c r="C150" s="552"/>
      <c r="D150" s="1045"/>
      <c r="E150" s="3"/>
      <c r="F150" s="3"/>
      <c r="G150" s="3"/>
      <c r="H150" s="3"/>
      <c r="I150" s="3"/>
      <c r="J150" s="3"/>
      <c r="K150" s="3"/>
      <c r="L150" s="3"/>
      <c r="M150" s="3"/>
      <c r="N150" s="3"/>
      <c r="O150" s="3"/>
      <c r="P150" s="3"/>
      <c r="Q150" s="34"/>
      <c r="R150" s="346"/>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row>
    <row r="151" spans="1:44" ht="15" customHeight="1" x14ac:dyDescent="0.25">
      <c r="A151" s="3"/>
      <c r="B151" s="3"/>
      <c r="C151" s="552"/>
      <c r="D151" s="1045"/>
      <c r="E151" s="3"/>
      <c r="F151" s="3"/>
      <c r="G151" s="3"/>
      <c r="H151" s="3"/>
      <c r="I151" s="3"/>
      <c r="J151" s="3"/>
      <c r="K151" s="3"/>
      <c r="L151" s="3"/>
      <c r="M151" s="3"/>
      <c r="N151" s="3"/>
      <c r="O151" s="3"/>
      <c r="P151" s="3"/>
      <c r="Q151" s="34"/>
      <c r="R151" s="346"/>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row>
    <row r="152" spans="1:44" ht="15" customHeight="1" x14ac:dyDescent="0.25">
      <c r="A152" s="3"/>
      <c r="B152" s="3"/>
      <c r="C152" s="552"/>
      <c r="D152" s="1045"/>
      <c r="E152" s="3"/>
      <c r="F152" s="3"/>
      <c r="G152" s="3"/>
      <c r="H152" s="3"/>
      <c r="I152" s="3"/>
      <c r="J152" s="3"/>
      <c r="K152" s="3"/>
      <c r="L152" s="3"/>
      <c r="M152" s="3"/>
      <c r="N152" s="3"/>
      <c r="O152" s="3"/>
      <c r="P152" s="3"/>
      <c r="Q152" s="34"/>
      <c r="R152" s="346"/>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row>
    <row r="153" spans="1:44" ht="15" customHeight="1" x14ac:dyDescent="0.25">
      <c r="A153" s="3"/>
      <c r="B153" s="3"/>
      <c r="C153" s="552"/>
      <c r="D153" s="1045"/>
      <c r="E153" s="3"/>
      <c r="F153" s="3"/>
      <c r="G153" s="3"/>
      <c r="H153" s="3"/>
      <c r="I153" s="3"/>
      <c r="J153" s="3"/>
      <c r="K153" s="3"/>
      <c r="L153" s="3"/>
      <c r="M153" s="3"/>
      <c r="N153" s="3"/>
      <c r="O153" s="3"/>
      <c r="P153" s="3"/>
      <c r="Q153" s="34"/>
      <c r="R153" s="346"/>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row>
    <row r="154" spans="1:44" ht="15" customHeight="1" x14ac:dyDescent="0.25">
      <c r="A154" s="3"/>
      <c r="B154" s="3"/>
      <c r="C154" s="552"/>
      <c r="D154" s="1045"/>
      <c r="E154" s="3"/>
      <c r="F154" s="3"/>
      <c r="G154" s="3"/>
      <c r="H154" s="3"/>
      <c r="I154" s="3"/>
      <c r="J154" s="3"/>
      <c r="K154" s="3"/>
      <c r="L154" s="3"/>
      <c r="M154" s="3"/>
      <c r="N154" s="3"/>
      <c r="O154" s="3"/>
      <c r="P154" s="3"/>
      <c r="Q154" s="34"/>
      <c r="R154" s="346"/>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row>
    <row r="155" spans="1:44" ht="15" customHeight="1" x14ac:dyDescent="0.25">
      <c r="A155" s="3"/>
      <c r="B155" s="3"/>
      <c r="C155" s="552"/>
      <c r="D155" s="1045"/>
      <c r="E155" s="3"/>
      <c r="F155" s="3"/>
      <c r="G155" s="3"/>
      <c r="H155" s="3"/>
      <c r="I155" s="3"/>
      <c r="J155" s="3"/>
      <c r="K155" s="3"/>
      <c r="L155" s="3"/>
      <c r="M155" s="3"/>
      <c r="N155" s="3"/>
      <c r="O155" s="3"/>
      <c r="P155" s="3"/>
      <c r="Q155" s="34"/>
      <c r="R155" s="346"/>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row>
    <row r="156" spans="1:44" ht="15" customHeight="1" x14ac:dyDescent="0.25">
      <c r="A156" s="3"/>
      <c r="B156" s="3"/>
      <c r="C156" s="552"/>
      <c r="D156" s="1045"/>
      <c r="E156" s="3"/>
      <c r="F156" s="3"/>
      <c r="G156" s="3"/>
      <c r="H156" s="3"/>
      <c r="I156" s="3"/>
      <c r="J156" s="3"/>
      <c r="K156" s="3"/>
      <c r="L156" s="3"/>
      <c r="M156" s="3"/>
      <c r="N156" s="3"/>
      <c r="O156" s="3"/>
      <c r="P156" s="3"/>
      <c r="Q156" s="34"/>
      <c r="R156" s="346"/>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row>
    <row r="157" spans="1:44" ht="15" customHeight="1" x14ac:dyDescent="0.25">
      <c r="A157" s="3"/>
      <c r="B157" s="3"/>
      <c r="C157" s="552"/>
      <c r="D157" s="1045"/>
      <c r="E157" s="3"/>
      <c r="F157" s="3"/>
      <c r="G157" s="3"/>
      <c r="H157" s="3"/>
      <c r="I157" s="3"/>
      <c r="J157" s="3"/>
      <c r="K157" s="3"/>
      <c r="L157" s="3"/>
      <c r="M157" s="3"/>
      <c r="N157" s="3"/>
      <c r="O157" s="3"/>
      <c r="P157" s="3"/>
      <c r="Q157" s="34"/>
      <c r="R157" s="346"/>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row>
    <row r="158" spans="1:44" ht="15" customHeight="1" x14ac:dyDescent="0.25">
      <c r="A158" s="3"/>
      <c r="B158" s="3"/>
      <c r="C158" s="552"/>
      <c r="D158" s="1045"/>
      <c r="E158" s="3"/>
      <c r="F158" s="3"/>
      <c r="G158" s="3"/>
      <c r="H158" s="3"/>
      <c r="I158" s="3"/>
      <c r="J158" s="3"/>
      <c r="K158" s="3"/>
      <c r="L158" s="3"/>
      <c r="M158" s="3"/>
      <c r="N158" s="3"/>
      <c r="O158" s="3"/>
      <c r="P158" s="3"/>
      <c r="Q158" s="34"/>
      <c r="R158" s="346"/>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row>
    <row r="159" spans="1:44" ht="15.75" customHeight="1" x14ac:dyDescent="0.25">
      <c r="A159" s="3"/>
      <c r="B159" s="3"/>
      <c r="C159" s="552"/>
      <c r="D159" s="1045"/>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row>
    <row r="160" spans="1:44" ht="15.75" customHeight="1" x14ac:dyDescent="0.25">
      <c r="A160" s="3"/>
      <c r="B160" s="3"/>
      <c r="C160" s="552"/>
      <c r="D160" s="1045"/>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row>
    <row r="161" spans="1:44" ht="15.75" customHeight="1" x14ac:dyDescent="0.25">
      <c r="A161" s="3"/>
      <c r="B161" s="3"/>
      <c r="C161" s="552"/>
      <c r="D161" s="1045"/>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row>
    <row r="162" spans="1:44" ht="15.75" customHeight="1" x14ac:dyDescent="0.25">
      <c r="A162" s="3"/>
      <c r="B162" s="3"/>
      <c r="C162" s="552"/>
      <c r="D162" s="1045"/>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row>
    <row r="163" spans="1:44" ht="15.75" customHeight="1" x14ac:dyDescent="0.25">
      <c r="A163" s="3"/>
      <c r="B163" s="3"/>
      <c r="C163" s="552"/>
      <c r="D163" s="1045"/>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row>
    <row r="164" spans="1:44" ht="15.75" customHeight="1" x14ac:dyDescent="0.25">
      <c r="A164" s="3"/>
      <c r="B164" s="3"/>
      <c r="C164" s="552"/>
      <c r="D164" s="1045"/>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row>
    <row r="165" spans="1:44" ht="15.75" customHeight="1" x14ac:dyDescent="0.25">
      <c r="A165" s="3"/>
      <c r="B165" s="3"/>
      <c r="C165" s="552"/>
      <c r="D165" s="1045"/>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row>
    <row r="166" spans="1:44" ht="15.75" customHeight="1" x14ac:dyDescent="0.25">
      <c r="A166" s="3"/>
      <c r="B166" s="3"/>
      <c r="C166" s="552"/>
      <c r="D166" s="1045"/>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row>
    <row r="167" spans="1:44" ht="15.75" customHeight="1" x14ac:dyDescent="0.25">
      <c r="A167" s="3"/>
      <c r="B167" s="3"/>
      <c r="C167" s="552"/>
      <c r="D167" s="1045"/>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row>
    <row r="168" spans="1:44" ht="15.75" customHeight="1" x14ac:dyDescent="0.25">
      <c r="A168" s="3"/>
      <c r="B168" s="3"/>
      <c r="C168" s="552"/>
      <c r="D168" s="1045"/>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row>
    <row r="169" spans="1:44" ht="15.75" customHeight="1" x14ac:dyDescent="0.25">
      <c r="A169" s="3"/>
      <c r="B169" s="3"/>
      <c r="C169" s="552"/>
      <c r="D169" s="1045"/>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row>
    <row r="170" spans="1:44" ht="15.75" customHeight="1" x14ac:dyDescent="0.25">
      <c r="A170" s="3"/>
      <c r="B170" s="3"/>
      <c r="C170" s="552"/>
      <c r="D170" s="1045"/>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row>
    <row r="171" spans="1:44" ht="15.75" customHeight="1" x14ac:dyDescent="0.25">
      <c r="A171" s="3"/>
      <c r="B171" s="3"/>
      <c r="C171" s="552"/>
      <c r="D171" s="1045"/>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row>
    <row r="172" spans="1:44" ht="15.75" customHeight="1" x14ac:dyDescent="0.25">
      <c r="A172" s="3"/>
      <c r="B172" s="3"/>
      <c r="C172" s="552"/>
      <c r="D172" s="1045"/>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row>
    <row r="173" spans="1:44" ht="15.75" customHeight="1" x14ac:dyDescent="0.25">
      <c r="A173" s="3"/>
      <c r="B173" s="3"/>
      <c r="C173" s="552"/>
      <c r="D173" s="1045"/>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row>
    <row r="174" spans="1:44" ht="15.75" customHeight="1" x14ac:dyDescent="0.25">
      <c r="A174" s="3"/>
      <c r="B174" s="3"/>
      <c r="C174" s="552"/>
      <c r="D174" s="1045"/>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row>
    <row r="175" spans="1:44" ht="15.75" customHeight="1" x14ac:dyDescent="0.25">
      <c r="A175" s="3"/>
      <c r="B175" s="3"/>
      <c r="C175" s="552"/>
      <c r="D175" s="1045"/>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row>
    <row r="176" spans="1:44" ht="15.75" customHeight="1" x14ac:dyDescent="0.25">
      <c r="A176" s="3"/>
      <c r="B176" s="3"/>
      <c r="C176" s="552"/>
      <c r="D176" s="1045"/>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row>
    <row r="177" spans="1:44" ht="15.75" customHeight="1" x14ac:dyDescent="0.25">
      <c r="A177" s="3"/>
      <c r="B177" s="3"/>
      <c r="C177" s="552"/>
      <c r="D177" s="1045"/>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row>
    <row r="178" spans="1:44" ht="15.75" customHeight="1" x14ac:dyDescent="0.25">
      <c r="A178" s="3"/>
      <c r="B178" s="3"/>
      <c r="C178" s="552"/>
      <c r="D178" s="1045"/>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row>
    <row r="179" spans="1:44" ht="15.75" customHeight="1" x14ac:dyDescent="0.25">
      <c r="A179" s="3"/>
      <c r="B179" s="3"/>
      <c r="C179" s="552"/>
      <c r="D179" s="1045"/>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row>
    <row r="180" spans="1:44" ht="15.75" customHeight="1" x14ac:dyDescent="0.25">
      <c r="A180" s="3"/>
      <c r="B180" s="3"/>
      <c r="C180" s="552"/>
      <c r="D180" s="1045"/>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row>
    <row r="181" spans="1:44" ht="15.75" customHeight="1" x14ac:dyDescent="0.25">
      <c r="A181" s="3"/>
      <c r="B181" s="3"/>
      <c r="C181" s="552"/>
      <c r="D181" s="1045"/>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row>
    <row r="182" spans="1:44" ht="15.75" customHeight="1" x14ac:dyDescent="0.25">
      <c r="A182" s="3"/>
      <c r="B182" s="3"/>
      <c r="C182" s="552"/>
      <c r="D182" s="1045"/>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row>
    <row r="183" spans="1:44" ht="15.75" customHeight="1" x14ac:dyDescent="0.25">
      <c r="A183" s="3"/>
      <c r="B183" s="3"/>
      <c r="C183" s="552"/>
      <c r="D183" s="1045"/>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row>
    <row r="184" spans="1:44" ht="15.75" customHeight="1" x14ac:dyDescent="0.25">
      <c r="A184" s="3"/>
      <c r="B184" s="3"/>
      <c r="C184" s="552"/>
      <c r="D184" s="1045"/>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row>
    <row r="185" spans="1:44" ht="15.75" customHeight="1" x14ac:dyDescent="0.25">
      <c r="A185" s="3"/>
      <c r="B185" s="3"/>
      <c r="C185" s="552"/>
      <c r="D185" s="1045"/>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row>
    <row r="186" spans="1:44" ht="15.75" customHeight="1" x14ac:dyDescent="0.25">
      <c r="A186" s="3"/>
      <c r="B186" s="3"/>
      <c r="C186" s="552"/>
      <c r="D186" s="1045"/>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row>
    <row r="187" spans="1:44" ht="15.75" customHeight="1" x14ac:dyDescent="0.25">
      <c r="A187" s="3"/>
      <c r="B187" s="3"/>
      <c r="C187" s="552"/>
      <c r="D187" s="1045"/>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row>
    <row r="188" spans="1:44" ht="15.75" customHeight="1" x14ac:dyDescent="0.25">
      <c r="A188" s="3"/>
      <c r="B188" s="3"/>
      <c r="C188" s="552"/>
      <c r="D188" s="1045"/>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row>
    <row r="189" spans="1:44" ht="15.75" customHeight="1" x14ac:dyDescent="0.25">
      <c r="A189" s="3"/>
      <c r="B189" s="3"/>
      <c r="C189" s="552"/>
      <c r="D189" s="1045"/>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row>
    <row r="190" spans="1:44" ht="15.75" customHeight="1" x14ac:dyDescent="0.25">
      <c r="A190" s="3"/>
      <c r="B190" s="3"/>
      <c r="C190" s="552"/>
      <c r="D190" s="1045"/>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row>
    <row r="191" spans="1:44" ht="15.75" customHeight="1" x14ac:dyDescent="0.25">
      <c r="A191" s="3"/>
      <c r="B191" s="3"/>
      <c r="C191" s="552"/>
      <c r="D191" s="1045"/>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row>
    <row r="192" spans="1:44" ht="15.75" customHeight="1" x14ac:dyDescent="0.25">
      <c r="A192" s="3"/>
      <c r="B192" s="3"/>
      <c r="C192" s="552"/>
      <c r="D192" s="1045"/>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row>
    <row r="193" spans="1:44" ht="15.75" customHeight="1" x14ac:dyDescent="0.25">
      <c r="A193" s="3"/>
      <c r="B193" s="3"/>
      <c r="C193" s="552"/>
      <c r="D193" s="1045"/>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row>
    <row r="194" spans="1:44" ht="15.75" customHeight="1" x14ac:dyDescent="0.25">
      <c r="A194" s="3"/>
      <c r="B194" s="3"/>
      <c r="C194" s="552"/>
      <c r="D194" s="1045"/>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row>
    <row r="195" spans="1:44" ht="15.75" customHeight="1" x14ac:dyDescent="0.25">
      <c r="A195" s="3"/>
      <c r="B195" s="3"/>
      <c r="C195" s="552"/>
      <c r="D195" s="1045"/>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row>
    <row r="196" spans="1:44" ht="15.75" customHeight="1" x14ac:dyDescent="0.25">
      <c r="A196" s="3"/>
      <c r="B196" s="3"/>
      <c r="C196" s="552"/>
      <c r="D196" s="1045"/>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row>
    <row r="197" spans="1:44" ht="15.75" customHeight="1" x14ac:dyDescent="0.25">
      <c r="A197" s="3"/>
      <c r="B197" s="3"/>
      <c r="C197" s="552"/>
      <c r="D197" s="1045"/>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row>
    <row r="198" spans="1:44" ht="15.75" customHeight="1" x14ac:dyDescent="0.25">
      <c r="A198" s="3"/>
      <c r="B198" s="3"/>
      <c r="C198" s="552"/>
      <c r="D198" s="1045"/>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row>
    <row r="199" spans="1:44" ht="15.75" customHeight="1" x14ac:dyDescent="0.25">
      <c r="A199" s="3"/>
      <c r="B199" s="3"/>
      <c r="C199" s="552"/>
      <c r="D199" s="1045"/>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row>
    <row r="200" spans="1:44" ht="15.75" customHeight="1" x14ac:dyDescent="0.25">
      <c r="A200" s="3"/>
      <c r="B200" s="3"/>
      <c r="C200" s="552"/>
      <c r="D200" s="1045"/>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row>
    <row r="201" spans="1:44" ht="15.75" customHeight="1" x14ac:dyDescent="0.25">
      <c r="A201" s="3"/>
      <c r="B201" s="3"/>
      <c r="C201" s="552"/>
      <c r="D201" s="1045"/>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row>
    <row r="202" spans="1:44" ht="15.75" customHeight="1" x14ac:dyDescent="0.25">
      <c r="A202" s="3"/>
      <c r="B202" s="3"/>
      <c r="C202" s="552"/>
      <c r="D202" s="1045"/>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row>
    <row r="203" spans="1:44" ht="15.75" customHeight="1" x14ac:dyDescent="0.25">
      <c r="A203" s="3"/>
      <c r="B203" s="3"/>
      <c r="C203" s="552"/>
      <c r="D203" s="1045"/>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row>
    <row r="204" spans="1:44" ht="15.75" customHeight="1" x14ac:dyDescent="0.25">
      <c r="A204" s="3"/>
      <c r="B204" s="3"/>
      <c r="C204" s="552"/>
      <c r="D204" s="1045"/>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row>
    <row r="205" spans="1:44" ht="15.75" customHeight="1" x14ac:dyDescent="0.25">
      <c r="A205" s="3"/>
      <c r="B205" s="3"/>
      <c r="C205" s="552"/>
      <c r="D205" s="1045"/>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row>
    <row r="206" spans="1:44" ht="15.75" customHeight="1" x14ac:dyDescent="0.25">
      <c r="A206" s="3"/>
      <c r="B206" s="3"/>
      <c r="C206" s="552"/>
      <c r="D206" s="1045"/>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row>
    <row r="207" spans="1:44" ht="15.75" customHeight="1" x14ac:dyDescent="0.25">
      <c r="A207" s="3"/>
      <c r="B207" s="3"/>
      <c r="C207" s="552"/>
      <c r="D207" s="1045"/>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row>
    <row r="208" spans="1:44" ht="15.75" customHeight="1" x14ac:dyDescent="0.25">
      <c r="A208" s="3"/>
      <c r="B208" s="3"/>
      <c r="C208" s="552"/>
      <c r="D208" s="1045"/>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row>
    <row r="209" spans="1:44" ht="15.75" customHeight="1" x14ac:dyDescent="0.25">
      <c r="A209" s="3"/>
      <c r="B209" s="3"/>
      <c r="C209" s="552"/>
      <c r="D209" s="1045"/>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row>
    <row r="210" spans="1:44" ht="15.75" customHeight="1" x14ac:dyDescent="0.25">
      <c r="A210" s="3"/>
      <c r="B210" s="3"/>
      <c r="C210" s="552"/>
      <c r="D210" s="1045"/>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row>
    <row r="211" spans="1:44" ht="15.75" customHeight="1" x14ac:dyDescent="0.25">
      <c r="A211" s="3"/>
      <c r="B211" s="3"/>
      <c r="C211" s="552"/>
      <c r="D211" s="1045"/>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row>
    <row r="212" spans="1:44" ht="15.75" customHeight="1" x14ac:dyDescent="0.25">
      <c r="A212" s="3"/>
      <c r="B212" s="3"/>
      <c r="C212" s="552"/>
      <c r="D212" s="1045"/>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row>
    <row r="213" spans="1:44" ht="15.75" customHeight="1" x14ac:dyDescent="0.25">
      <c r="A213" s="3"/>
      <c r="B213" s="3"/>
      <c r="C213" s="552"/>
      <c r="D213" s="1045"/>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row>
    <row r="214" spans="1:44" ht="15.75" customHeight="1" x14ac:dyDescent="0.25">
      <c r="A214" s="3"/>
      <c r="B214" s="3"/>
      <c r="C214" s="552"/>
      <c r="D214" s="1045"/>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row>
    <row r="215" spans="1:44" ht="15.75" customHeight="1" x14ac:dyDescent="0.25">
      <c r="A215" s="3"/>
      <c r="B215" s="3"/>
      <c r="C215" s="552"/>
      <c r="D215" s="1045"/>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row>
    <row r="216" spans="1:44" ht="15.75" customHeight="1" x14ac:dyDescent="0.25">
      <c r="A216" s="3"/>
      <c r="B216" s="3"/>
      <c r="C216" s="552"/>
      <c r="D216" s="1045"/>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row>
    <row r="217" spans="1:44" ht="15.75" customHeight="1" x14ac:dyDescent="0.25">
      <c r="A217" s="3"/>
      <c r="B217" s="3"/>
      <c r="C217" s="552"/>
      <c r="D217" s="1045"/>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row>
    <row r="218" spans="1:44" ht="15.75" customHeight="1" x14ac:dyDescent="0.25">
      <c r="A218" s="3"/>
      <c r="B218" s="3"/>
      <c r="C218" s="552"/>
      <c r="D218" s="1045"/>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row>
    <row r="219" spans="1:44" ht="15.75" customHeight="1" x14ac:dyDescent="0.25">
      <c r="A219" s="3"/>
      <c r="B219" s="3"/>
      <c r="C219" s="552"/>
      <c r="D219" s="1045"/>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row>
    <row r="220" spans="1:44" ht="15.75" customHeight="1" x14ac:dyDescent="0.25">
      <c r="A220" s="3"/>
      <c r="B220" s="3"/>
      <c r="C220" s="552"/>
      <c r="D220" s="1045"/>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row>
    <row r="221" spans="1:44" ht="15.75" customHeight="1" x14ac:dyDescent="0.25">
      <c r="A221" s="3"/>
      <c r="B221" s="3"/>
      <c r="C221" s="552"/>
      <c r="D221" s="1045"/>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row>
    <row r="222" spans="1:44" ht="15.75" customHeight="1" x14ac:dyDescent="0.25">
      <c r="A222" s="3"/>
      <c r="B222" s="3"/>
      <c r="C222" s="552"/>
      <c r="D222" s="1045"/>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row>
    <row r="223" spans="1:44" ht="15.75" customHeight="1" x14ac:dyDescent="0.25">
      <c r="A223" s="3"/>
      <c r="B223" s="3"/>
      <c r="C223" s="552"/>
      <c r="D223" s="1045"/>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row>
    <row r="224" spans="1:44" ht="15.75" customHeight="1" x14ac:dyDescent="0.25">
      <c r="A224" s="3"/>
      <c r="B224" s="3"/>
      <c r="C224" s="552"/>
      <c r="D224" s="1045"/>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row>
    <row r="225" spans="1:44" ht="15.75" customHeight="1" x14ac:dyDescent="0.25">
      <c r="A225" s="3"/>
      <c r="B225" s="3"/>
      <c r="C225" s="552"/>
      <c r="D225" s="1045"/>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row>
    <row r="226" spans="1:44" ht="15.75" customHeight="1" x14ac:dyDescent="0.25">
      <c r="A226" s="3"/>
      <c r="B226" s="3"/>
      <c r="C226" s="552"/>
      <c r="D226" s="1045"/>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row>
    <row r="227" spans="1:44" ht="15.75" customHeight="1" x14ac:dyDescent="0.25">
      <c r="A227" s="3"/>
      <c r="B227" s="3"/>
      <c r="C227" s="552"/>
      <c r="D227" s="1045"/>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row>
    <row r="228" spans="1:44" ht="15.75" customHeight="1" x14ac:dyDescent="0.25">
      <c r="A228" s="3"/>
      <c r="B228" s="3"/>
      <c r="C228" s="552"/>
      <c r="D228" s="1045"/>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row>
    <row r="229" spans="1:44" ht="15.75" customHeight="1" x14ac:dyDescent="0.25">
      <c r="A229" s="3"/>
      <c r="B229" s="3"/>
      <c r="C229" s="552"/>
      <c r="D229" s="1045"/>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row>
    <row r="230" spans="1:44" ht="15.75" customHeight="1" x14ac:dyDescent="0.25">
      <c r="A230" s="3"/>
      <c r="B230" s="3"/>
      <c r="C230" s="552"/>
      <c r="D230" s="1045"/>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row>
    <row r="231" spans="1:44" ht="15.75" customHeight="1" x14ac:dyDescent="0.25">
      <c r="A231" s="3"/>
      <c r="B231" s="3"/>
      <c r="C231" s="552"/>
      <c r="D231" s="1045"/>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row>
    <row r="232" spans="1:44" ht="15.75" customHeight="1" x14ac:dyDescent="0.25">
      <c r="A232" s="3"/>
      <c r="B232" s="3"/>
      <c r="C232" s="552"/>
      <c r="D232" s="1045"/>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row>
    <row r="233" spans="1:44" ht="15.75" customHeight="1" x14ac:dyDescent="0.25">
      <c r="A233" s="3"/>
      <c r="B233" s="3"/>
      <c r="C233" s="552"/>
      <c r="D233" s="1045"/>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row>
    <row r="234" spans="1:44" ht="15.75" customHeight="1" x14ac:dyDescent="0.25">
      <c r="A234" s="3"/>
      <c r="B234" s="3"/>
      <c r="C234" s="552"/>
      <c r="D234" s="1045"/>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row>
    <row r="235" spans="1:44" ht="15.75" customHeight="1" x14ac:dyDescent="0.25">
      <c r="A235" s="3"/>
      <c r="B235" s="3"/>
      <c r="C235" s="552"/>
      <c r="D235" s="1045"/>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row>
    <row r="236" spans="1:44" ht="15.75" customHeight="1" x14ac:dyDescent="0.25">
      <c r="A236" s="3"/>
      <c r="B236" s="3"/>
      <c r="C236" s="552"/>
      <c r="D236" s="1045"/>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row>
    <row r="237" spans="1:44" ht="15.75" customHeight="1" x14ac:dyDescent="0.25">
      <c r="A237" s="3"/>
      <c r="B237" s="3"/>
      <c r="C237" s="552"/>
      <c r="D237" s="1045"/>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row>
    <row r="238" spans="1:44" ht="15.75" customHeight="1" x14ac:dyDescent="0.25">
      <c r="A238" s="3"/>
      <c r="B238" s="3"/>
      <c r="C238" s="552"/>
      <c r="D238" s="1045"/>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row>
    <row r="239" spans="1:44" ht="15.75" customHeight="1" x14ac:dyDescent="0.25">
      <c r="A239" s="3"/>
      <c r="B239" s="3"/>
      <c r="C239" s="552"/>
      <c r="D239" s="1045"/>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row>
    <row r="240" spans="1:44" ht="15.75" customHeight="1" x14ac:dyDescent="0.25">
      <c r="A240" s="3"/>
      <c r="B240" s="3"/>
      <c r="C240" s="552"/>
      <c r="D240" s="1045"/>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row>
    <row r="241" spans="1:44" ht="15.75" customHeight="1" x14ac:dyDescent="0.25">
      <c r="A241" s="3"/>
      <c r="B241" s="3"/>
      <c r="C241" s="552"/>
      <c r="D241" s="1045"/>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row>
    <row r="242" spans="1:44" ht="15.75" customHeight="1" x14ac:dyDescent="0.25">
      <c r="A242" s="3"/>
      <c r="B242" s="3"/>
      <c r="C242" s="552"/>
      <c r="D242" s="1045"/>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row>
    <row r="243" spans="1:44" ht="15.75" customHeight="1" x14ac:dyDescent="0.25">
      <c r="A243" s="3"/>
      <c r="B243" s="3"/>
      <c r="C243" s="552"/>
      <c r="D243" s="1045"/>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row>
    <row r="244" spans="1:44" ht="15.75" customHeight="1" x14ac:dyDescent="0.25">
      <c r="A244" s="3"/>
      <c r="B244" s="3"/>
      <c r="C244" s="552"/>
      <c r="D244" s="1045"/>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row>
    <row r="245" spans="1:44" ht="15.75" customHeight="1" x14ac:dyDescent="0.25">
      <c r="A245" s="3"/>
      <c r="B245" s="3"/>
      <c r="C245" s="552"/>
      <c r="D245" s="1045"/>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row>
    <row r="246" spans="1:44" ht="15.75" customHeight="1" x14ac:dyDescent="0.25">
      <c r="A246" s="3"/>
      <c r="B246" s="3"/>
      <c r="C246" s="552"/>
      <c r="D246" s="1045"/>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row>
    <row r="247" spans="1:44" ht="15.75" customHeight="1" x14ac:dyDescent="0.25">
      <c r="A247" s="3"/>
      <c r="B247" s="3"/>
      <c r="C247" s="552"/>
      <c r="D247" s="1045"/>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row>
    <row r="248" spans="1:44" ht="15.75" customHeight="1" x14ac:dyDescent="0.25">
      <c r="A248" s="3"/>
      <c r="B248" s="3"/>
      <c r="C248" s="552"/>
      <c r="D248" s="1045"/>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row>
    <row r="249" spans="1:44" ht="15.75" customHeight="1" x14ac:dyDescent="0.25">
      <c r="A249" s="3"/>
      <c r="B249" s="3"/>
      <c r="C249" s="552"/>
      <c r="D249" s="1045"/>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row>
    <row r="250" spans="1:44" ht="15.75" customHeight="1" x14ac:dyDescent="0.25">
      <c r="A250" s="3"/>
      <c r="B250" s="3"/>
      <c r="C250" s="552"/>
      <c r="D250" s="1045"/>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row>
    <row r="251" spans="1:44" ht="15.75" customHeight="1" x14ac:dyDescent="0.25">
      <c r="A251" s="3"/>
      <c r="B251" s="3"/>
      <c r="C251" s="552"/>
      <c r="D251" s="1045"/>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row>
    <row r="252" spans="1:44" ht="15.75" customHeight="1" x14ac:dyDescent="0.25">
      <c r="A252" s="3"/>
      <c r="B252" s="3"/>
      <c r="C252" s="552"/>
      <c r="D252" s="1045"/>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row>
    <row r="253" spans="1:44" ht="15.75" customHeight="1" x14ac:dyDescent="0.25">
      <c r="A253" s="3"/>
      <c r="B253" s="3"/>
      <c r="C253" s="3"/>
      <c r="D253" s="1045"/>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row>
    <row r="254" spans="1:44" ht="15.75" customHeight="1" x14ac:dyDescent="0.25">
      <c r="A254" s="3"/>
      <c r="B254" s="3"/>
      <c r="C254" s="3"/>
      <c r="D254" s="1045"/>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row>
    <row r="255" spans="1:44" ht="15.75" customHeight="1" x14ac:dyDescent="0.25">
      <c r="A255" s="3"/>
      <c r="B255" s="3"/>
      <c r="C255" s="3"/>
      <c r="D255" s="1045"/>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row>
    <row r="256" spans="1:44" ht="15.75" customHeight="1" x14ac:dyDescent="0.25">
      <c r="A256" s="3"/>
      <c r="B256" s="3"/>
      <c r="C256" s="3"/>
      <c r="D256" s="1045"/>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row>
    <row r="257" spans="1:44" ht="15.75" customHeight="1" x14ac:dyDescent="0.25">
      <c r="A257" s="3"/>
      <c r="B257" s="3"/>
      <c r="C257" s="3"/>
      <c r="D257" s="1045"/>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row>
    <row r="258" spans="1:44" ht="15.75" customHeight="1" x14ac:dyDescent="0.25">
      <c r="A258" s="3"/>
      <c r="B258" s="3"/>
      <c r="C258" s="3"/>
      <c r="D258" s="1045"/>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row>
    <row r="259" spans="1:44" ht="15.75" customHeight="1" x14ac:dyDescent="0.25">
      <c r="A259" s="3"/>
      <c r="B259" s="3"/>
      <c r="C259" s="3"/>
      <c r="D259" s="1045"/>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row>
    <row r="260" spans="1:44" ht="15.75" customHeight="1" x14ac:dyDescent="0.25">
      <c r="A260" s="3"/>
      <c r="B260" s="3"/>
      <c r="C260" s="3"/>
      <c r="D260" s="1045"/>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row>
    <row r="261" spans="1:44" ht="15.75" customHeight="1" x14ac:dyDescent="0.25">
      <c r="A261" s="3"/>
      <c r="B261" s="3"/>
      <c r="C261" s="3"/>
      <c r="D261" s="1045"/>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row>
    <row r="262" spans="1:44" ht="15.75" customHeight="1" x14ac:dyDescent="0.25">
      <c r="A262" s="3"/>
      <c r="B262" s="3"/>
      <c r="C262" s="3"/>
      <c r="D262" s="1045"/>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row>
    <row r="263" spans="1:44" ht="15.75" customHeight="1" x14ac:dyDescent="0.25">
      <c r="A263" s="3"/>
      <c r="B263" s="3"/>
      <c r="C263" s="3"/>
      <c r="D263" s="1045"/>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row>
    <row r="264" spans="1:44" ht="15.75" customHeight="1" x14ac:dyDescent="0.25">
      <c r="A264" s="3"/>
      <c r="B264" s="3"/>
      <c r="C264" s="3"/>
      <c r="D264" s="1045"/>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row>
    <row r="265" spans="1:44" ht="15.75" customHeight="1" x14ac:dyDescent="0.25">
      <c r="A265" s="3"/>
      <c r="B265" s="3"/>
      <c r="C265" s="3"/>
      <c r="D265" s="1045"/>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row>
    <row r="266" spans="1:44" ht="15.75" customHeight="1" x14ac:dyDescent="0.25">
      <c r="A266" s="3"/>
      <c r="B266" s="3"/>
      <c r="C266" s="3"/>
      <c r="D266" s="1045"/>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row>
    <row r="267" spans="1:44" ht="15.75" customHeight="1" x14ac:dyDescent="0.25">
      <c r="A267" s="3"/>
      <c r="B267" s="3"/>
      <c r="C267" s="3"/>
      <c r="D267" s="1045"/>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row>
    <row r="268" spans="1:44" ht="15.75" customHeight="1" x14ac:dyDescent="0.25">
      <c r="A268" s="3"/>
      <c r="B268" s="3"/>
      <c r="C268" s="3"/>
      <c r="D268" s="1045"/>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row>
    <row r="269" spans="1:44" ht="15.75" customHeight="1" x14ac:dyDescent="0.25">
      <c r="A269" s="3"/>
      <c r="B269" s="3"/>
      <c r="C269" s="3"/>
      <c r="D269" s="1045"/>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row>
    <row r="270" spans="1:44" ht="15.75" customHeight="1" x14ac:dyDescent="0.25">
      <c r="A270" s="3"/>
      <c r="B270" s="3"/>
      <c r="C270" s="3"/>
      <c r="D270" s="1045"/>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row>
    <row r="271" spans="1:44" ht="15.75" customHeight="1" x14ac:dyDescent="0.25">
      <c r="A271" s="3"/>
      <c r="B271" s="3"/>
      <c r="C271" s="3"/>
      <c r="D271" s="1045"/>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row>
    <row r="272" spans="1:44" ht="15.75" customHeight="1" x14ac:dyDescent="0.25">
      <c r="A272" s="3"/>
      <c r="B272" s="3"/>
      <c r="C272" s="3"/>
      <c r="D272" s="1045"/>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row>
    <row r="273" spans="1:44" ht="15.75" customHeight="1" x14ac:dyDescent="0.25">
      <c r="A273" s="3"/>
      <c r="B273" s="3"/>
      <c r="C273" s="3"/>
      <c r="D273" s="1045"/>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row>
    <row r="274" spans="1:44" ht="15.75" customHeight="1" x14ac:dyDescent="0.25">
      <c r="A274" s="3"/>
      <c r="B274" s="3"/>
      <c r="C274" s="3"/>
      <c r="D274" s="1045"/>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row>
    <row r="275" spans="1:44" ht="15.75" customHeight="1" x14ac:dyDescent="0.25">
      <c r="A275" s="3"/>
      <c r="B275" s="3"/>
      <c r="C275" s="3"/>
      <c r="D275" s="1045"/>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row>
    <row r="276" spans="1:44" ht="15.75" customHeight="1" x14ac:dyDescent="0.25">
      <c r="A276" s="3"/>
      <c r="B276" s="3"/>
      <c r="C276" s="3"/>
      <c r="D276" s="1045"/>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row>
    <row r="277" spans="1:44" ht="15.75" customHeight="1" x14ac:dyDescent="0.25">
      <c r="A277" s="3"/>
      <c r="B277" s="3"/>
      <c r="C277" s="3"/>
      <c r="D277" s="1045"/>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row>
    <row r="278" spans="1:44" ht="15.75" customHeight="1" x14ac:dyDescent="0.25">
      <c r="A278" s="3"/>
      <c r="B278" s="3"/>
      <c r="C278" s="3"/>
      <c r="D278" s="1045"/>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row>
    <row r="279" spans="1:44" ht="15.75" customHeight="1" x14ac:dyDescent="0.25">
      <c r="A279" s="3"/>
      <c r="B279" s="3"/>
      <c r="C279" s="3"/>
      <c r="D279" s="1045"/>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row>
    <row r="280" spans="1:44" ht="15.75" customHeight="1" x14ac:dyDescent="0.25">
      <c r="A280" s="3"/>
      <c r="B280" s="3"/>
      <c r="C280" s="3"/>
      <c r="D280" s="1045"/>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row>
    <row r="281" spans="1:44" ht="15.75" customHeight="1" x14ac:dyDescent="0.25">
      <c r="A281" s="3"/>
      <c r="B281" s="3"/>
      <c r="C281" s="3"/>
      <c r="D281" s="1045"/>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row>
    <row r="282" spans="1:44" ht="15.75" customHeight="1" x14ac:dyDescent="0.25">
      <c r="A282" s="3"/>
      <c r="B282" s="3"/>
      <c r="C282" s="3"/>
      <c r="D282" s="1045"/>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row>
    <row r="283" spans="1:44" ht="15.75" customHeight="1" x14ac:dyDescent="0.25">
      <c r="A283" s="3"/>
      <c r="B283" s="3"/>
      <c r="C283" s="3"/>
      <c r="D283" s="1045"/>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row>
    <row r="284" spans="1:44" ht="15.75" customHeight="1" x14ac:dyDescent="0.25">
      <c r="A284" s="3"/>
      <c r="B284" s="3"/>
      <c r="C284" s="3"/>
      <c r="D284" s="1045"/>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row>
    <row r="285" spans="1:44" ht="15.75" customHeight="1" x14ac:dyDescent="0.25">
      <c r="A285" s="3"/>
      <c r="B285" s="3"/>
      <c r="C285" s="3"/>
      <c r="D285" s="1045"/>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row>
    <row r="286" spans="1:44" ht="15.75" customHeight="1" x14ac:dyDescent="0.25">
      <c r="A286" s="3"/>
      <c r="B286" s="3"/>
      <c r="C286" s="3"/>
      <c r="D286" s="1045"/>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row>
    <row r="287" spans="1:44" ht="15.75" customHeight="1" x14ac:dyDescent="0.25">
      <c r="A287" s="3"/>
      <c r="B287" s="3"/>
      <c r="C287" s="3"/>
      <c r="D287" s="1045"/>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row>
    <row r="288" spans="1:44" ht="15.75" customHeight="1" x14ac:dyDescent="0.25">
      <c r="A288" s="3"/>
      <c r="B288" s="3"/>
      <c r="C288" s="3"/>
      <c r="D288" s="1045"/>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row>
    <row r="289" spans="1:44" ht="15.75" customHeight="1" x14ac:dyDescent="0.25">
      <c r="A289" s="3"/>
      <c r="B289" s="3"/>
      <c r="C289" s="3"/>
      <c r="D289" s="1045"/>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row>
    <row r="290" spans="1:44" ht="15.75" customHeight="1" x14ac:dyDescent="0.25">
      <c r="A290" s="3"/>
      <c r="B290" s="3"/>
      <c r="C290" s="3"/>
      <c r="D290" s="1045"/>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row>
    <row r="291" spans="1:44" ht="15.75" customHeight="1" x14ac:dyDescent="0.25">
      <c r="A291" s="3"/>
      <c r="B291" s="3"/>
      <c r="C291" s="3"/>
      <c r="D291" s="1045"/>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row>
    <row r="292" spans="1:44" ht="15.75" customHeight="1" x14ac:dyDescent="0.25">
      <c r="A292" s="3"/>
      <c r="B292" s="3"/>
      <c r="C292" s="3"/>
      <c r="D292" s="1045"/>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row>
    <row r="293" spans="1:44" ht="15.75" customHeight="1" x14ac:dyDescent="0.25">
      <c r="A293" s="3"/>
      <c r="B293" s="3"/>
      <c r="C293" s="3"/>
      <c r="D293" s="1045"/>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row>
    <row r="294" spans="1:44" ht="15.75" customHeight="1" x14ac:dyDescent="0.25">
      <c r="A294" s="3"/>
      <c r="B294" s="3"/>
      <c r="C294" s="3"/>
      <c r="D294" s="1045"/>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row>
    <row r="295" spans="1:44" ht="15.75" customHeight="1" x14ac:dyDescent="0.25">
      <c r="A295" s="3"/>
      <c r="B295" s="3"/>
      <c r="C295" s="3"/>
      <c r="D295" s="1045"/>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row>
    <row r="296" spans="1:44" ht="15.75" customHeight="1" x14ac:dyDescent="0.25">
      <c r="A296" s="3"/>
      <c r="B296" s="3"/>
      <c r="C296" s="3"/>
      <c r="D296" s="1045"/>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row>
    <row r="297" spans="1:44" ht="15.75" customHeight="1" x14ac:dyDescent="0.25">
      <c r="A297" s="3"/>
      <c r="B297" s="3"/>
      <c r="C297" s="3"/>
      <c r="D297" s="1045"/>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row>
    <row r="298" spans="1:44" ht="15.75" customHeight="1" x14ac:dyDescent="0.25">
      <c r="A298" s="3"/>
      <c r="B298" s="3"/>
      <c r="C298" s="3"/>
      <c r="D298" s="1045"/>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row>
    <row r="299" spans="1:44" ht="15.75" customHeight="1" x14ac:dyDescent="0.25">
      <c r="A299" s="3"/>
      <c r="B299" s="3"/>
      <c r="C299" s="3"/>
      <c r="D299" s="1045"/>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row>
    <row r="300" spans="1:44" ht="15.75" customHeight="1" x14ac:dyDescent="0.25">
      <c r="A300" s="3"/>
      <c r="B300" s="3"/>
      <c r="C300" s="3"/>
      <c r="D300" s="1045"/>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row>
    <row r="301" spans="1:44" ht="15.75" customHeight="1" x14ac:dyDescent="0.25">
      <c r="A301" s="3"/>
      <c r="B301" s="3"/>
      <c r="C301" s="3"/>
      <c r="D301" s="1045"/>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row>
    <row r="302" spans="1:44" ht="15.75" customHeight="1" x14ac:dyDescent="0.25">
      <c r="A302" s="3"/>
      <c r="B302" s="3"/>
      <c r="C302" s="3"/>
      <c r="D302" s="1045"/>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row>
    <row r="303" spans="1:44" ht="15.75" customHeight="1" x14ac:dyDescent="0.25">
      <c r="A303" s="3"/>
      <c r="B303" s="3"/>
      <c r="C303" s="3"/>
      <c r="D303" s="1045"/>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row>
    <row r="304" spans="1:44" ht="15.75" customHeight="1" x14ac:dyDescent="0.25">
      <c r="A304" s="3"/>
      <c r="B304" s="3"/>
      <c r="C304" s="3"/>
      <c r="D304" s="1045"/>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row>
    <row r="305" spans="1:44" ht="15.75" customHeight="1" x14ac:dyDescent="0.25">
      <c r="A305" s="3"/>
      <c r="B305" s="3"/>
      <c r="C305" s="3"/>
      <c r="D305" s="1045"/>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row>
    <row r="306" spans="1:44" ht="15.75" customHeight="1" x14ac:dyDescent="0.25">
      <c r="A306" s="3"/>
      <c r="B306" s="3"/>
      <c r="C306" s="3"/>
      <c r="D306" s="1045"/>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row>
    <row r="307" spans="1:44" ht="15.75" customHeight="1" x14ac:dyDescent="0.25">
      <c r="A307" s="3"/>
      <c r="B307" s="3"/>
      <c r="C307" s="3"/>
      <c r="D307" s="1045"/>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row>
    <row r="308" spans="1:44" ht="15.75" customHeight="1" x14ac:dyDescent="0.25">
      <c r="A308" s="3"/>
      <c r="B308" s="3"/>
      <c r="C308" s="3"/>
      <c r="D308" s="1045"/>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row>
    <row r="309" spans="1:44" ht="15.75" customHeight="1" x14ac:dyDescent="0.25">
      <c r="A309" s="3"/>
      <c r="B309" s="3"/>
      <c r="C309" s="3"/>
      <c r="D309" s="1045"/>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row>
    <row r="310" spans="1:44" ht="15.75" customHeight="1" x14ac:dyDescent="0.25">
      <c r="A310" s="3"/>
      <c r="B310" s="3"/>
      <c r="C310" s="3"/>
      <c r="D310" s="1045"/>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row>
    <row r="311" spans="1:44" ht="15.75" customHeight="1" x14ac:dyDescent="0.25">
      <c r="A311" s="3"/>
      <c r="B311" s="3"/>
      <c r="C311" s="3"/>
      <c r="D311" s="1045"/>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row>
    <row r="312" spans="1:44" ht="15.75" customHeight="1" x14ac:dyDescent="0.25">
      <c r="A312" s="3"/>
      <c r="B312" s="3"/>
      <c r="C312" s="3"/>
      <c r="D312" s="1045"/>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row>
    <row r="313" spans="1:44" ht="15.75" customHeight="1" x14ac:dyDescent="0.25">
      <c r="A313" s="3"/>
      <c r="B313" s="3"/>
      <c r="C313" s="3"/>
      <c r="D313" s="1045"/>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row>
    <row r="314" spans="1:44" ht="15.75" customHeight="1" x14ac:dyDescent="0.25">
      <c r="A314" s="3"/>
      <c r="B314" s="3"/>
      <c r="C314" s="3"/>
      <c r="D314" s="1045"/>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row>
    <row r="315" spans="1:44" ht="15.75" customHeight="1" x14ac:dyDescent="0.25">
      <c r="A315" s="3"/>
      <c r="B315" s="3"/>
      <c r="C315" s="3"/>
      <c r="D315" s="1045"/>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row>
    <row r="316" spans="1:44" ht="15.75" customHeight="1" x14ac:dyDescent="0.25">
      <c r="A316" s="3"/>
      <c r="B316" s="3"/>
      <c r="C316" s="3"/>
      <c r="D316" s="1045"/>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row>
    <row r="317" spans="1:44" ht="15.75" customHeight="1" x14ac:dyDescent="0.25">
      <c r="A317" s="3"/>
      <c r="B317" s="3"/>
      <c r="C317" s="3"/>
      <c r="D317" s="1045"/>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row>
    <row r="318" spans="1:44" ht="15.75" customHeight="1" x14ac:dyDescent="0.25">
      <c r="A318" s="3"/>
      <c r="B318" s="3"/>
      <c r="C318" s="3"/>
      <c r="D318" s="1045"/>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row>
    <row r="319" spans="1:44" ht="15.75" customHeight="1" x14ac:dyDescent="0.25">
      <c r="A319" s="3"/>
      <c r="B319" s="3"/>
      <c r="C319" s="3"/>
      <c r="D319" s="1045"/>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row>
    <row r="320" spans="1:44" ht="15.75" customHeight="1" x14ac:dyDescent="0.25">
      <c r="A320" s="3"/>
      <c r="B320" s="3"/>
      <c r="C320" s="3"/>
      <c r="D320" s="1045"/>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row>
    <row r="321" spans="1:44" ht="15.75" customHeight="1" x14ac:dyDescent="0.25">
      <c r="A321" s="3"/>
      <c r="B321" s="3"/>
      <c r="C321" s="3"/>
      <c r="D321" s="1045"/>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row>
    <row r="322" spans="1:44" ht="15.75" customHeight="1" x14ac:dyDescent="0.25">
      <c r="A322" s="3"/>
      <c r="B322" s="3"/>
      <c r="C322" s="3"/>
      <c r="D322" s="1045"/>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row>
    <row r="323" spans="1:44" ht="15.75" customHeight="1" x14ac:dyDescent="0.25">
      <c r="A323" s="3"/>
      <c r="B323" s="3"/>
      <c r="C323" s="3"/>
      <c r="D323" s="1045"/>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row>
    <row r="324" spans="1:44" ht="15.75" customHeight="1" x14ac:dyDescent="0.25">
      <c r="A324" s="3"/>
      <c r="B324" s="3"/>
      <c r="C324" s="3"/>
      <c r="D324" s="1045"/>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row>
    <row r="325" spans="1:44" ht="15.75" customHeight="1" x14ac:dyDescent="0.25">
      <c r="A325" s="3"/>
      <c r="B325" s="3"/>
      <c r="C325" s="3"/>
      <c r="D325" s="1045"/>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row>
    <row r="326" spans="1:44" ht="15.75" customHeight="1" x14ac:dyDescent="0.25">
      <c r="A326" s="3"/>
      <c r="B326" s="3"/>
      <c r="C326" s="3"/>
      <c r="D326" s="1045"/>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row>
    <row r="327" spans="1:44" ht="15.75" customHeight="1" x14ac:dyDescent="0.25">
      <c r="A327" s="3"/>
      <c r="B327" s="3"/>
      <c r="C327" s="3"/>
      <c r="D327" s="1045"/>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row>
    <row r="328" spans="1:44" ht="15.75" customHeight="1" x14ac:dyDescent="0.25">
      <c r="A328" s="3"/>
      <c r="B328" s="3"/>
      <c r="C328" s="3"/>
      <c r="D328" s="1045"/>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row>
    <row r="329" spans="1:44" ht="15.75" customHeight="1" x14ac:dyDescent="0.25">
      <c r="A329" s="3"/>
      <c r="B329" s="3"/>
      <c r="C329" s="3"/>
      <c r="D329" s="1045"/>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row>
    <row r="330" spans="1:44" ht="15.75" customHeight="1" x14ac:dyDescent="0.25">
      <c r="A330" s="3"/>
      <c r="B330" s="3"/>
      <c r="C330" s="3"/>
      <c r="D330" s="1045"/>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row>
    <row r="331" spans="1:44" ht="15.75" customHeight="1" x14ac:dyDescent="0.25">
      <c r="A331" s="3"/>
      <c r="B331" s="3"/>
      <c r="C331" s="3"/>
      <c r="D331" s="1045"/>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row>
    <row r="332" spans="1:44" ht="15.75" customHeight="1" x14ac:dyDescent="0.25">
      <c r="A332" s="3"/>
      <c r="B332" s="3"/>
      <c r="C332" s="3"/>
      <c r="D332" s="1045"/>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row>
    <row r="333" spans="1:44" ht="15.75" customHeight="1" x14ac:dyDescent="0.25">
      <c r="A333" s="3"/>
      <c r="B333" s="3"/>
      <c r="C333" s="3"/>
      <c r="D333" s="1045"/>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row>
    <row r="334" spans="1:44" ht="15.75" customHeight="1" x14ac:dyDescent="0.25">
      <c r="A334" s="3"/>
      <c r="B334" s="3"/>
      <c r="C334" s="3"/>
      <c r="D334" s="1045"/>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row>
    <row r="335" spans="1:44" ht="15.75" customHeight="1" x14ac:dyDescent="0.25">
      <c r="A335" s="3"/>
      <c r="B335" s="3"/>
      <c r="C335" s="3"/>
      <c r="D335" s="1045"/>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row>
    <row r="336" spans="1:44" ht="15.75" customHeight="1" x14ac:dyDescent="0.25">
      <c r="A336" s="3"/>
      <c r="B336" s="3"/>
      <c r="C336" s="3"/>
      <c r="D336" s="1045"/>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row>
    <row r="337" spans="1:44" ht="15.75" customHeight="1" x14ac:dyDescent="0.25">
      <c r="A337" s="3"/>
      <c r="B337" s="3"/>
      <c r="C337" s="3"/>
      <c r="D337" s="1045"/>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row>
    <row r="338" spans="1:44" ht="15.75" customHeight="1" x14ac:dyDescent="0.25">
      <c r="A338" s="3"/>
      <c r="B338" s="3"/>
      <c r="C338" s="3"/>
      <c r="D338" s="1045"/>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row>
    <row r="339" spans="1:44" ht="15.75" customHeight="1" x14ac:dyDescent="0.25">
      <c r="A339" s="3"/>
      <c r="B339" s="3"/>
      <c r="C339" s="3"/>
      <c r="D339" s="1045"/>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row>
    <row r="340" spans="1:44" ht="15.75" customHeight="1" x14ac:dyDescent="0.25">
      <c r="A340" s="3"/>
      <c r="B340" s="3"/>
      <c r="C340" s="3"/>
      <c r="D340" s="1045"/>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row>
    <row r="341" spans="1:44" ht="15.75" customHeight="1" x14ac:dyDescent="0.25">
      <c r="A341" s="3"/>
      <c r="B341" s="3"/>
      <c r="C341" s="3"/>
      <c r="D341" s="1045"/>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row>
    <row r="342" spans="1:44" ht="15.75" customHeight="1" x14ac:dyDescent="0.25">
      <c r="A342" s="3"/>
      <c r="B342" s="3"/>
      <c r="C342" s="3"/>
      <c r="D342" s="1045"/>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row>
    <row r="343" spans="1:44" ht="15.75" customHeight="1" x14ac:dyDescent="0.25">
      <c r="A343" s="3"/>
      <c r="B343" s="3"/>
      <c r="C343" s="3"/>
      <c r="D343" s="1045"/>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row>
    <row r="344" spans="1:44" ht="15.75" customHeight="1" x14ac:dyDescent="0.25">
      <c r="A344" s="3"/>
      <c r="B344" s="3"/>
      <c r="C344" s="3"/>
      <c r="D344" s="1045"/>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row>
    <row r="345" spans="1:44" ht="15.75" customHeight="1" x14ac:dyDescent="0.25">
      <c r="A345" s="3"/>
      <c r="B345" s="3"/>
      <c r="C345" s="3"/>
      <c r="D345" s="1045"/>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row>
    <row r="346" spans="1:44" ht="15.75" customHeight="1" x14ac:dyDescent="0.25">
      <c r="A346" s="3"/>
      <c r="B346" s="3"/>
      <c r="C346" s="3"/>
      <c r="D346" s="1045"/>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row>
    <row r="347" spans="1:44" ht="15.75" customHeight="1" x14ac:dyDescent="0.25">
      <c r="A347" s="3"/>
      <c r="B347" s="3"/>
      <c r="C347" s="3"/>
      <c r="D347" s="1045"/>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row>
    <row r="348" spans="1:44" ht="15.75" customHeight="1" x14ac:dyDescent="0.25">
      <c r="A348" s="3"/>
      <c r="B348" s="3"/>
      <c r="C348" s="3"/>
      <c r="D348" s="1045"/>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row>
    <row r="349" spans="1:44" ht="15.75" customHeight="1" x14ac:dyDescent="0.25">
      <c r="A349" s="3"/>
      <c r="B349" s="3"/>
      <c r="C349" s="3"/>
      <c r="D349" s="1045"/>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row>
    <row r="350" spans="1:44" ht="15.75" customHeight="1" x14ac:dyDescent="0.25">
      <c r="A350" s="3"/>
      <c r="B350" s="3"/>
      <c r="C350" s="3"/>
      <c r="D350" s="1045"/>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row>
    <row r="351" spans="1:44" ht="15.75" customHeight="1" x14ac:dyDescent="0.25">
      <c r="A351" s="3"/>
      <c r="B351" s="3"/>
      <c r="C351" s="3"/>
      <c r="D351" s="1045"/>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row>
    <row r="352" spans="1:44" ht="15.75" customHeight="1" x14ac:dyDescent="0.25">
      <c r="A352" s="3"/>
      <c r="B352" s="3"/>
      <c r="C352" s="3"/>
      <c r="D352" s="1045"/>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row>
    <row r="353" spans="1:44" ht="15.75" customHeight="1" x14ac:dyDescent="0.25">
      <c r="A353" s="3"/>
      <c r="B353" s="3"/>
      <c r="C353" s="3"/>
      <c r="D353" s="1045"/>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row>
    <row r="354" spans="1:44" ht="15.75" customHeight="1" x14ac:dyDescent="0.25">
      <c r="A354" s="3"/>
      <c r="B354" s="3"/>
      <c r="C354" s="3"/>
      <c r="D354" s="1045"/>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row>
    <row r="355" spans="1:44" ht="15.75" customHeight="1" x14ac:dyDescent="0.25">
      <c r="A355" s="3"/>
      <c r="B355" s="3"/>
      <c r="C355" s="3"/>
      <c r="D355" s="1045"/>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row>
    <row r="356" spans="1:44" ht="15.75" customHeight="1" x14ac:dyDescent="0.25">
      <c r="A356" s="3"/>
      <c r="B356" s="3"/>
      <c r="C356" s="3"/>
      <c r="D356" s="1045"/>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row>
    <row r="357" spans="1:44" ht="15.75" customHeight="1" x14ac:dyDescent="0.25">
      <c r="A357" s="3"/>
      <c r="B357" s="3"/>
      <c r="C357" s="3"/>
      <c r="D357" s="1045"/>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row>
    <row r="358" spans="1:44" ht="15.75" customHeight="1" x14ac:dyDescent="0.25">
      <c r="A358" s="3"/>
      <c r="B358" s="3"/>
      <c r="C358" s="3"/>
      <c r="D358" s="1045"/>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row>
    <row r="359" spans="1:44" ht="15.75" customHeight="1" x14ac:dyDescent="0.25">
      <c r="A359" s="3"/>
      <c r="B359" s="3"/>
      <c r="C359" s="3"/>
      <c r="D359" s="1045"/>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row>
    <row r="360" spans="1:44" ht="15.75" customHeight="1" x14ac:dyDescent="0.25">
      <c r="A360" s="3"/>
      <c r="B360" s="3"/>
      <c r="C360" s="3"/>
      <c r="D360" s="1045"/>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row>
    <row r="361" spans="1:44" ht="15.75" customHeight="1" x14ac:dyDescent="0.25">
      <c r="A361" s="3"/>
      <c r="B361" s="3"/>
      <c r="C361" s="3"/>
      <c r="D361" s="1045"/>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row>
    <row r="362" spans="1:44" ht="15.75" customHeight="1" x14ac:dyDescent="0.25">
      <c r="A362" s="3"/>
      <c r="B362" s="3"/>
      <c r="C362" s="3"/>
      <c r="D362" s="1045"/>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row>
    <row r="363" spans="1:44" ht="15.75" customHeight="1" x14ac:dyDescent="0.25">
      <c r="A363" s="3"/>
      <c r="B363" s="3"/>
      <c r="C363" s="3"/>
      <c r="D363" s="1045"/>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row>
    <row r="364" spans="1:44" ht="15.75" customHeight="1" x14ac:dyDescent="0.25">
      <c r="A364" s="3"/>
      <c r="B364" s="3"/>
      <c r="C364" s="3"/>
      <c r="D364" s="1045"/>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row>
    <row r="365" spans="1:44" ht="15.75" customHeight="1" x14ac:dyDescent="0.25">
      <c r="A365" s="3"/>
      <c r="B365" s="3"/>
      <c r="C365" s="3"/>
      <c r="D365" s="1045"/>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row>
    <row r="366" spans="1:44" ht="15.75" customHeight="1" x14ac:dyDescent="0.25">
      <c r="A366" s="3"/>
      <c r="B366" s="3"/>
      <c r="C366" s="3"/>
      <c r="D366" s="1045"/>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row>
    <row r="367" spans="1:44" ht="15.75" customHeight="1" x14ac:dyDescent="0.25">
      <c r="A367" s="3"/>
      <c r="B367" s="3"/>
      <c r="C367" s="3"/>
      <c r="D367" s="1045"/>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row>
    <row r="368" spans="1:44" ht="15.75" customHeight="1" x14ac:dyDescent="0.25">
      <c r="A368" s="3"/>
      <c r="B368" s="3"/>
      <c r="C368" s="3"/>
      <c r="D368" s="1045"/>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row>
    <row r="369" spans="1:44" ht="15.75" customHeight="1" x14ac:dyDescent="0.25">
      <c r="A369" s="3"/>
      <c r="B369" s="3"/>
      <c r="C369" s="3"/>
      <c r="D369" s="1045"/>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row>
    <row r="370" spans="1:44" ht="15.75" customHeight="1" x14ac:dyDescent="0.25">
      <c r="A370" s="3"/>
      <c r="B370" s="3"/>
      <c r="C370" s="3"/>
      <c r="D370" s="1045"/>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row>
    <row r="371" spans="1:44" ht="15.75" customHeight="1" x14ac:dyDescent="0.25">
      <c r="A371" s="3"/>
      <c r="B371" s="3"/>
      <c r="C371" s="3"/>
      <c r="D371" s="1045"/>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row>
    <row r="372" spans="1:44" ht="15.75" customHeight="1" x14ac:dyDescent="0.25">
      <c r="A372" s="3"/>
      <c r="B372" s="3"/>
      <c r="C372" s="3"/>
      <c r="D372" s="1045"/>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row>
    <row r="373" spans="1:44" ht="15.75" customHeight="1" x14ac:dyDescent="0.25">
      <c r="A373" s="3"/>
      <c r="B373" s="3"/>
      <c r="C373" s="3"/>
      <c r="D373" s="1045"/>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row>
    <row r="374" spans="1:44" ht="15.75" customHeight="1" x14ac:dyDescent="0.25">
      <c r="A374" s="3"/>
      <c r="B374" s="3"/>
      <c r="C374" s="3"/>
      <c r="D374" s="1045"/>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row>
    <row r="375" spans="1:44" ht="15.75" customHeight="1" x14ac:dyDescent="0.25">
      <c r="A375" s="3"/>
      <c r="B375" s="3"/>
      <c r="C375" s="3"/>
      <c r="D375" s="1045"/>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row>
    <row r="376" spans="1:44" ht="15.75" customHeight="1" x14ac:dyDescent="0.25">
      <c r="A376" s="3"/>
      <c r="B376" s="3"/>
      <c r="C376" s="3"/>
      <c r="D376" s="1045"/>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row>
    <row r="377" spans="1:44" ht="15.75" customHeight="1" x14ac:dyDescent="0.25">
      <c r="A377" s="3"/>
      <c r="B377" s="3"/>
      <c r="C377" s="3"/>
      <c r="D377" s="1045"/>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row>
    <row r="378" spans="1:44" ht="15.75" customHeight="1" x14ac:dyDescent="0.25">
      <c r="A378" s="3"/>
      <c r="B378" s="3"/>
      <c r="C378" s="3"/>
      <c r="D378" s="1045"/>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row>
    <row r="379" spans="1:44" ht="15.75" customHeight="1" x14ac:dyDescent="0.25">
      <c r="A379" s="3"/>
      <c r="B379" s="3"/>
      <c r="C379" s="3"/>
      <c r="D379" s="1045"/>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row>
    <row r="380" spans="1:44" ht="15.75" customHeight="1" x14ac:dyDescent="0.25">
      <c r="A380" s="3"/>
      <c r="B380" s="3"/>
      <c r="C380" s="3"/>
      <c r="D380" s="1045"/>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row>
    <row r="381" spans="1:44" ht="15.75" customHeight="1" x14ac:dyDescent="0.25">
      <c r="A381" s="3"/>
      <c r="B381" s="3"/>
      <c r="C381" s="3"/>
      <c r="D381" s="1045"/>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row>
    <row r="382" spans="1:44" ht="15.75" customHeight="1" x14ac:dyDescent="0.25">
      <c r="A382" s="3"/>
      <c r="B382" s="3"/>
      <c r="C382" s="3"/>
      <c r="D382" s="1045"/>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row>
    <row r="383" spans="1:44" ht="15.75" customHeight="1" x14ac:dyDescent="0.25">
      <c r="A383" s="3"/>
      <c r="B383" s="3"/>
      <c r="C383" s="3"/>
      <c r="D383" s="1045"/>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row>
    <row r="384" spans="1:44" ht="15.75" customHeight="1" x14ac:dyDescent="0.25">
      <c r="A384" s="3"/>
      <c r="B384" s="3"/>
      <c r="C384" s="3"/>
      <c r="D384" s="1045"/>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row>
    <row r="385" spans="1:44" ht="15.75" customHeight="1" x14ac:dyDescent="0.25">
      <c r="A385" s="3"/>
      <c r="B385" s="3"/>
      <c r="C385" s="3"/>
      <c r="D385" s="1045"/>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row>
    <row r="386" spans="1:44" ht="15.75" customHeight="1" x14ac:dyDescent="0.25">
      <c r="A386" s="3"/>
      <c r="B386" s="3"/>
      <c r="C386" s="3"/>
      <c r="D386" s="1045"/>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row>
    <row r="387" spans="1:44" ht="15.75" customHeight="1" x14ac:dyDescent="0.25">
      <c r="A387" s="3"/>
      <c r="B387" s="3"/>
      <c r="C387" s="3"/>
      <c r="D387" s="1045"/>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row>
    <row r="388" spans="1:44" ht="15.75" customHeight="1" x14ac:dyDescent="0.25">
      <c r="A388" s="3"/>
      <c r="B388" s="3"/>
      <c r="C388" s="3"/>
      <c r="D388" s="1045"/>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row>
    <row r="389" spans="1:44" ht="15.75" customHeight="1" x14ac:dyDescent="0.25">
      <c r="A389" s="3"/>
      <c r="B389" s="3"/>
      <c r="C389" s="3"/>
      <c r="D389" s="1045"/>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row>
    <row r="390" spans="1:44" ht="15.75" customHeight="1" x14ac:dyDescent="0.25">
      <c r="A390" s="3"/>
      <c r="B390" s="3"/>
      <c r="C390" s="3"/>
      <c r="D390" s="1045"/>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row>
    <row r="391" spans="1:44" ht="15.75" customHeight="1" x14ac:dyDescent="0.25">
      <c r="A391" s="3"/>
      <c r="B391" s="3"/>
      <c r="C391" s="3"/>
      <c r="D391" s="1045"/>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row>
    <row r="392" spans="1:44" ht="15.75" customHeight="1" x14ac:dyDescent="0.25">
      <c r="A392" s="3"/>
      <c r="B392" s="3"/>
      <c r="C392" s="3"/>
      <c r="D392" s="1045"/>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row>
    <row r="393" spans="1:44" ht="15.75" customHeight="1" x14ac:dyDescent="0.25">
      <c r="A393" s="3"/>
      <c r="B393" s="3"/>
      <c r="C393" s="3"/>
      <c r="D393" s="1045"/>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row>
    <row r="394" spans="1:44" ht="15.75" customHeight="1" x14ac:dyDescent="0.25">
      <c r="A394" s="3"/>
      <c r="B394" s="3"/>
      <c r="C394" s="3"/>
      <c r="D394" s="1045"/>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row>
    <row r="395" spans="1:44" ht="15.75" customHeight="1" x14ac:dyDescent="0.25">
      <c r="A395" s="3"/>
      <c r="B395" s="3"/>
      <c r="C395" s="3"/>
      <c r="D395" s="1045"/>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row>
    <row r="396" spans="1:44" ht="15.75" customHeight="1" x14ac:dyDescent="0.25">
      <c r="A396" s="3"/>
      <c r="B396" s="3"/>
      <c r="C396" s="3"/>
      <c r="D396" s="1045"/>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row>
    <row r="397" spans="1:44" ht="15.75" customHeight="1" x14ac:dyDescent="0.25">
      <c r="A397" s="3"/>
      <c r="B397" s="3"/>
      <c r="C397" s="3"/>
      <c r="D397" s="1045"/>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row>
    <row r="398" spans="1:44" ht="15.75" customHeight="1" x14ac:dyDescent="0.25">
      <c r="A398" s="3"/>
      <c r="B398" s="3"/>
      <c r="C398" s="3"/>
      <c r="D398" s="1045"/>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row>
    <row r="399" spans="1:44" ht="15.75" customHeight="1" x14ac:dyDescent="0.25">
      <c r="A399" s="3"/>
      <c r="B399" s="3"/>
      <c r="C399" s="3"/>
      <c r="D399" s="1045"/>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row>
    <row r="400" spans="1:44" ht="15.75" customHeight="1" x14ac:dyDescent="0.25">
      <c r="A400" s="3"/>
      <c r="B400" s="3"/>
      <c r="C400" s="3"/>
      <c r="D400" s="1045"/>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row>
    <row r="401" spans="1:44" ht="15.75" customHeight="1" x14ac:dyDescent="0.25">
      <c r="A401" s="3"/>
      <c r="B401" s="3"/>
      <c r="C401" s="3"/>
      <c r="D401" s="1045"/>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row>
    <row r="402" spans="1:44" ht="15.75" customHeight="1" x14ac:dyDescent="0.25">
      <c r="A402" s="3"/>
      <c r="B402" s="3"/>
      <c r="C402" s="3"/>
      <c r="D402" s="1045"/>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row>
    <row r="403" spans="1:44" ht="15.75" customHeight="1" x14ac:dyDescent="0.25">
      <c r="A403" s="3"/>
      <c r="B403" s="3"/>
      <c r="C403" s="3"/>
      <c r="D403" s="1045"/>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row>
    <row r="404" spans="1:44" ht="15.75" customHeight="1" x14ac:dyDescent="0.25">
      <c r="A404" s="3"/>
      <c r="B404" s="3"/>
      <c r="C404" s="3"/>
      <c r="D404" s="1045"/>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row>
    <row r="405" spans="1:44" ht="15.75" customHeight="1" x14ac:dyDescent="0.25">
      <c r="A405" s="3"/>
      <c r="B405" s="3"/>
      <c r="C405" s="3"/>
      <c r="D405" s="1045"/>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row>
    <row r="406" spans="1:44" ht="15.75" customHeight="1" x14ac:dyDescent="0.25">
      <c r="A406" s="3"/>
      <c r="B406" s="3"/>
      <c r="C406" s="3"/>
      <c r="D406" s="1045"/>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row>
    <row r="407" spans="1:44" ht="15.75" customHeight="1" x14ac:dyDescent="0.25">
      <c r="A407" s="3"/>
      <c r="B407" s="3"/>
      <c r="C407" s="3"/>
      <c r="D407" s="1045"/>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row>
    <row r="408" spans="1:44" ht="15.75" customHeight="1" x14ac:dyDescent="0.25">
      <c r="A408" s="3"/>
      <c r="B408" s="3"/>
      <c r="C408" s="3"/>
      <c r="D408" s="1045"/>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row>
    <row r="409" spans="1:44" ht="15.75" customHeight="1" x14ac:dyDescent="0.25">
      <c r="A409" s="3"/>
      <c r="B409" s="3"/>
      <c r="C409" s="3"/>
      <c r="D409" s="1045"/>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row>
    <row r="410" spans="1:44" ht="15.75" customHeight="1" x14ac:dyDescent="0.25">
      <c r="A410" s="3"/>
      <c r="B410" s="3"/>
      <c r="C410" s="3"/>
      <c r="D410" s="1045"/>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row>
    <row r="411" spans="1:44" ht="15.75" customHeight="1" x14ac:dyDescent="0.25">
      <c r="A411" s="3"/>
      <c r="B411" s="3"/>
      <c r="C411" s="3"/>
      <c r="D411" s="1045"/>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row>
    <row r="412" spans="1:44" ht="15.75" customHeight="1" x14ac:dyDescent="0.25">
      <c r="A412" s="3"/>
      <c r="B412" s="3"/>
      <c r="C412" s="3"/>
      <c r="D412" s="1045"/>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row>
    <row r="413" spans="1:44" ht="15.75" customHeight="1" x14ac:dyDescent="0.25">
      <c r="A413" s="3"/>
      <c r="B413" s="3"/>
      <c r="C413" s="3"/>
      <c r="D413" s="1045"/>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row>
    <row r="414" spans="1:44" ht="15.75" customHeight="1" x14ac:dyDescent="0.25">
      <c r="A414" s="3"/>
      <c r="B414" s="3"/>
      <c r="C414" s="3"/>
      <c r="D414" s="1045"/>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row>
    <row r="415" spans="1:44" ht="15.75" customHeight="1" x14ac:dyDescent="0.25">
      <c r="A415" s="3"/>
      <c r="B415" s="3"/>
      <c r="C415" s="3"/>
      <c r="D415" s="1045"/>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row>
    <row r="416" spans="1:44" ht="15.75" customHeight="1" x14ac:dyDescent="0.25">
      <c r="A416" s="3"/>
      <c r="B416" s="3"/>
      <c r="C416" s="3"/>
      <c r="D416" s="1045"/>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row>
    <row r="417" spans="1:44" ht="15.75" customHeight="1" x14ac:dyDescent="0.25">
      <c r="A417" s="3"/>
      <c r="B417" s="3"/>
      <c r="C417" s="3"/>
      <c r="D417" s="1045"/>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row>
    <row r="418" spans="1:44" ht="15.75" customHeight="1" x14ac:dyDescent="0.25">
      <c r="A418" s="3"/>
      <c r="B418" s="3"/>
      <c r="C418" s="3"/>
      <c r="D418" s="1045"/>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row>
    <row r="419" spans="1:44" ht="15.75" customHeight="1" x14ac:dyDescent="0.25">
      <c r="A419" s="3"/>
      <c r="B419" s="3"/>
      <c r="C419" s="3"/>
      <c r="D419" s="1045"/>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row>
    <row r="420" spans="1:44" ht="15.75" customHeight="1" x14ac:dyDescent="0.25">
      <c r="A420" s="3"/>
      <c r="B420" s="3"/>
      <c r="C420" s="3"/>
      <c r="D420" s="1045"/>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row>
    <row r="421" spans="1:44" ht="15.75" customHeight="1" x14ac:dyDescent="0.25">
      <c r="A421" s="3"/>
      <c r="B421" s="3"/>
      <c r="C421" s="3"/>
      <c r="D421" s="1045"/>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row>
    <row r="422" spans="1:44" ht="15.75" customHeight="1" x14ac:dyDescent="0.25">
      <c r="A422" s="3"/>
      <c r="B422" s="3"/>
      <c r="C422" s="3"/>
      <c r="D422" s="1045"/>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row>
    <row r="423" spans="1:44" ht="15.75" customHeight="1" x14ac:dyDescent="0.25">
      <c r="A423" s="3"/>
      <c r="B423" s="3"/>
      <c r="C423" s="3"/>
      <c r="D423" s="1045"/>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row>
    <row r="424" spans="1:44" ht="15.75" customHeight="1" x14ac:dyDescent="0.25">
      <c r="A424" s="3"/>
      <c r="B424" s="3"/>
      <c r="C424" s="3"/>
      <c r="D424" s="1045"/>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row>
    <row r="425" spans="1:44" ht="15.75" customHeight="1" x14ac:dyDescent="0.25">
      <c r="A425" s="3"/>
      <c r="B425" s="3"/>
      <c r="C425" s="3"/>
      <c r="D425" s="1045"/>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row>
    <row r="426" spans="1:44" ht="15.75" customHeight="1" x14ac:dyDescent="0.25">
      <c r="A426" s="3"/>
      <c r="B426" s="3"/>
      <c r="C426" s="3"/>
      <c r="D426" s="1045"/>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row>
    <row r="427" spans="1:44" ht="15.75" customHeight="1" x14ac:dyDescent="0.25">
      <c r="A427" s="3"/>
      <c r="B427" s="3"/>
      <c r="C427" s="3"/>
      <c r="D427" s="1045"/>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row>
    <row r="428" spans="1:44" ht="15.75" customHeight="1" x14ac:dyDescent="0.25">
      <c r="A428" s="3"/>
      <c r="B428" s="3"/>
      <c r="C428" s="3"/>
      <c r="D428" s="1045"/>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row>
    <row r="429" spans="1:44" ht="15.75" customHeight="1" x14ac:dyDescent="0.25">
      <c r="A429" s="3"/>
      <c r="B429" s="3"/>
      <c r="C429" s="3"/>
      <c r="D429" s="1045"/>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row>
    <row r="430" spans="1:44" ht="15.75" customHeight="1" x14ac:dyDescent="0.25">
      <c r="A430" s="3"/>
      <c r="B430" s="3"/>
      <c r="C430" s="3"/>
      <c r="D430" s="1045"/>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row>
    <row r="431" spans="1:44" ht="15.75" customHeight="1" x14ac:dyDescent="0.25">
      <c r="A431" s="3"/>
      <c r="B431" s="3"/>
      <c r="C431" s="3"/>
      <c r="D431" s="1045"/>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row>
    <row r="432" spans="1:44" ht="15.75" customHeight="1" x14ac:dyDescent="0.25">
      <c r="A432" s="3"/>
      <c r="B432" s="3"/>
      <c r="C432" s="3"/>
      <c r="D432" s="1045"/>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row>
    <row r="433" spans="1:44" ht="15.75" customHeight="1" x14ac:dyDescent="0.25">
      <c r="A433" s="3"/>
      <c r="B433" s="3"/>
      <c r="C433" s="3"/>
      <c r="D433" s="1045"/>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row>
    <row r="434" spans="1:44" ht="15.75" customHeight="1" x14ac:dyDescent="0.25">
      <c r="A434" s="3"/>
      <c r="B434" s="3"/>
      <c r="C434" s="3"/>
      <c r="D434" s="1045"/>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row>
    <row r="435" spans="1:44" ht="15.75" customHeight="1" x14ac:dyDescent="0.25">
      <c r="A435" s="3"/>
      <c r="B435" s="3"/>
      <c r="C435" s="3"/>
      <c r="D435" s="1045"/>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row>
    <row r="436" spans="1:44" ht="15.75" customHeight="1" x14ac:dyDescent="0.25">
      <c r="A436" s="3"/>
      <c r="B436" s="3"/>
      <c r="C436" s="3"/>
      <c r="D436" s="1045"/>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row>
    <row r="437" spans="1:44" ht="15.75" customHeight="1" x14ac:dyDescent="0.25">
      <c r="A437" s="3"/>
      <c r="B437" s="3"/>
      <c r="C437" s="3"/>
      <c r="D437" s="1045"/>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row>
    <row r="438" spans="1:44" ht="15.75" customHeight="1" x14ac:dyDescent="0.25">
      <c r="A438" s="3"/>
      <c r="B438" s="3"/>
      <c r="C438" s="3"/>
      <c r="D438" s="1045"/>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row>
    <row r="439" spans="1:44" ht="15.75" customHeight="1" x14ac:dyDescent="0.25">
      <c r="A439" s="3"/>
      <c r="B439" s="3"/>
      <c r="C439" s="3"/>
      <c r="D439" s="1045"/>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row>
    <row r="440" spans="1:44" ht="15.75" customHeight="1" x14ac:dyDescent="0.25">
      <c r="A440" s="3"/>
      <c r="B440" s="3"/>
      <c r="C440" s="3"/>
      <c r="D440" s="1045"/>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row>
    <row r="441" spans="1:44" ht="15.75" customHeight="1" x14ac:dyDescent="0.25">
      <c r="A441" s="3"/>
      <c r="B441" s="3"/>
      <c r="C441" s="3"/>
      <c r="D441" s="1045"/>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row>
    <row r="442" spans="1:44" ht="15.75" customHeight="1" x14ac:dyDescent="0.25">
      <c r="A442" s="3"/>
      <c r="B442" s="3"/>
      <c r="C442" s="3"/>
      <c r="D442" s="1045"/>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row>
    <row r="443" spans="1:44" ht="15.75" customHeight="1" x14ac:dyDescent="0.25">
      <c r="A443" s="3"/>
      <c r="B443" s="3"/>
      <c r="C443" s="3"/>
      <c r="D443" s="1045"/>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row>
    <row r="444" spans="1:44" ht="15.75" customHeight="1" x14ac:dyDescent="0.25">
      <c r="A444" s="3"/>
      <c r="B444" s="3"/>
      <c r="C444" s="3"/>
      <c r="D444" s="1045"/>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row>
    <row r="445" spans="1:44" ht="15.75" customHeight="1" x14ac:dyDescent="0.25">
      <c r="A445" s="3"/>
      <c r="B445" s="3"/>
      <c r="C445" s="3"/>
      <c r="D445" s="1045"/>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row>
    <row r="446" spans="1:44" ht="15.75" customHeight="1" x14ac:dyDescent="0.25">
      <c r="A446" s="3"/>
      <c r="B446" s="3"/>
      <c r="C446" s="3"/>
      <c r="D446" s="1045"/>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row>
    <row r="447" spans="1:44" ht="15.75" customHeight="1" x14ac:dyDescent="0.25">
      <c r="A447" s="3"/>
      <c r="B447" s="3"/>
      <c r="C447" s="3"/>
      <c r="D447" s="1045"/>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row>
    <row r="448" spans="1:44" ht="15.75" customHeight="1" x14ac:dyDescent="0.25">
      <c r="A448" s="3"/>
      <c r="B448" s="3"/>
      <c r="C448" s="3"/>
      <c r="D448" s="1045"/>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row>
    <row r="449" spans="1:44" ht="15.75" customHeight="1" x14ac:dyDescent="0.25">
      <c r="A449" s="3"/>
      <c r="B449" s="3"/>
      <c r="C449" s="3"/>
      <c r="D449" s="1045"/>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row>
    <row r="450" spans="1:44" ht="15.75" customHeight="1" x14ac:dyDescent="0.25">
      <c r="A450" s="3"/>
      <c r="B450" s="3"/>
      <c r="C450" s="3"/>
      <c r="D450" s="1045"/>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row>
    <row r="451" spans="1:44" ht="15.75" customHeight="1" x14ac:dyDescent="0.25">
      <c r="A451" s="3"/>
      <c r="B451" s="3"/>
      <c r="C451" s="3"/>
      <c r="D451" s="1045"/>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row>
    <row r="452" spans="1:44" ht="15.75" customHeight="1" x14ac:dyDescent="0.25">
      <c r="A452" s="3"/>
      <c r="B452" s="3"/>
      <c r="C452" s="3"/>
      <c r="D452" s="1045"/>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row>
    <row r="453" spans="1:44" ht="15.75" customHeight="1" x14ac:dyDescent="0.25">
      <c r="A453" s="3"/>
      <c r="B453" s="3"/>
      <c r="C453" s="3"/>
      <c r="D453" s="1045"/>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row>
    <row r="454" spans="1:44" ht="15.75" customHeight="1" x14ac:dyDescent="0.25">
      <c r="A454" s="3"/>
      <c r="B454" s="3"/>
      <c r="C454" s="3"/>
      <c r="D454" s="1045"/>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row>
    <row r="455" spans="1:44" ht="15.75" customHeight="1" x14ac:dyDescent="0.25">
      <c r="A455" s="3"/>
      <c r="B455" s="3"/>
      <c r="C455" s="3"/>
      <c r="D455" s="1045"/>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row>
    <row r="456" spans="1:44" ht="15.75" customHeight="1" x14ac:dyDescent="0.25">
      <c r="A456" s="3"/>
      <c r="B456" s="3"/>
      <c r="C456" s="3"/>
      <c r="D456" s="1045"/>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row>
    <row r="457" spans="1:44" ht="15.75" customHeight="1" x14ac:dyDescent="0.25">
      <c r="A457" s="3"/>
      <c r="B457" s="3"/>
      <c r="C457" s="3"/>
      <c r="D457" s="1045"/>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row>
    <row r="458" spans="1:44" ht="15.75" customHeight="1" x14ac:dyDescent="0.25">
      <c r="A458" s="3"/>
      <c r="B458" s="3"/>
      <c r="C458" s="3"/>
      <c r="D458" s="1045"/>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row>
    <row r="459" spans="1:44" ht="15.75" customHeight="1" x14ac:dyDescent="0.25">
      <c r="A459" s="3"/>
      <c r="B459" s="3"/>
      <c r="C459" s="3"/>
      <c r="D459" s="1045"/>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row>
    <row r="460" spans="1:44" ht="15.75" customHeight="1" x14ac:dyDescent="0.25">
      <c r="A460" s="3"/>
      <c r="B460" s="3"/>
      <c r="C460" s="3"/>
      <c r="D460" s="1045"/>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row>
    <row r="461" spans="1:44" ht="15.75" customHeight="1" x14ac:dyDescent="0.25">
      <c r="A461" s="3"/>
      <c r="B461" s="3"/>
      <c r="C461" s="3"/>
      <c r="D461" s="1045"/>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row>
    <row r="462" spans="1:44" ht="15.75" customHeight="1" x14ac:dyDescent="0.25">
      <c r="A462" s="3"/>
      <c r="B462" s="3"/>
      <c r="C462" s="3"/>
      <c r="D462" s="1045"/>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row>
    <row r="463" spans="1:44" ht="15.75" customHeight="1" x14ac:dyDescent="0.25">
      <c r="A463" s="3"/>
      <c r="B463" s="3"/>
      <c r="C463" s="3"/>
      <c r="D463" s="1045"/>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row>
    <row r="464" spans="1:44" ht="15.75" customHeight="1" x14ac:dyDescent="0.25">
      <c r="A464" s="3"/>
      <c r="B464" s="3"/>
      <c r="C464" s="3"/>
      <c r="D464" s="1045"/>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row>
    <row r="465" spans="1:44" ht="15.75" customHeight="1" x14ac:dyDescent="0.25">
      <c r="A465" s="3"/>
      <c r="B465" s="3"/>
      <c r="C465" s="3"/>
      <c r="D465" s="1045"/>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row>
    <row r="466" spans="1:44" ht="15.75" customHeight="1" x14ac:dyDescent="0.25">
      <c r="A466" s="3"/>
      <c r="B466" s="3"/>
      <c r="C466" s="3"/>
      <c r="D466" s="1045"/>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row>
    <row r="467" spans="1:44" ht="15.75" customHeight="1" x14ac:dyDescent="0.25">
      <c r="A467" s="3"/>
      <c r="B467" s="3"/>
      <c r="C467" s="3"/>
      <c r="D467" s="1045"/>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row>
    <row r="468" spans="1:44" ht="15.75" customHeight="1" x14ac:dyDescent="0.25">
      <c r="A468" s="3"/>
      <c r="B468" s="3"/>
      <c r="C468" s="3"/>
      <c r="D468" s="1045"/>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row>
    <row r="469" spans="1:44" ht="15.75" customHeight="1" x14ac:dyDescent="0.25">
      <c r="A469" s="3"/>
      <c r="B469" s="3"/>
      <c r="C469" s="3"/>
      <c r="D469" s="1045"/>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row>
    <row r="470" spans="1:44" ht="15.75" customHeight="1" x14ac:dyDescent="0.25">
      <c r="A470" s="3"/>
      <c r="B470" s="3"/>
      <c r="C470" s="3"/>
      <c r="D470" s="1045"/>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row>
    <row r="471" spans="1:44" ht="15.75" customHeight="1" x14ac:dyDescent="0.25">
      <c r="A471" s="3"/>
      <c r="B471" s="3"/>
      <c r="C471" s="3"/>
      <c r="D471" s="1045"/>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row>
    <row r="472" spans="1:44" ht="15.75" customHeight="1" x14ac:dyDescent="0.25">
      <c r="A472" s="3"/>
      <c r="B472" s="3"/>
      <c r="C472" s="3"/>
      <c r="D472" s="1045"/>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row>
    <row r="473" spans="1:44" ht="15.75" customHeight="1" x14ac:dyDescent="0.25">
      <c r="A473" s="3"/>
      <c r="B473" s="3"/>
      <c r="C473" s="3"/>
      <c r="D473" s="1045"/>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row>
    <row r="474" spans="1:44" ht="15.75" customHeight="1" x14ac:dyDescent="0.25">
      <c r="A474" s="3"/>
      <c r="B474" s="3"/>
      <c r="C474" s="3"/>
      <c r="D474" s="1045"/>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row>
    <row r="475" spans="1:44" ht="15.75" customHeight="1" x14ac:dyDescent="0.25">
      <c r="A475" s="3"/>
      <c r="B475" s="3"/>
      <c r="C475" s="3"/>
      <c r="D475" s="1045"/>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row>
    <row r="476" spans="1:44" ht="15.75" customHeight="1" x14ac:dyDescent="0.25">
      <c r="A476" s="3"/>
      <c r="B476" s="3"/>
      <c r="C476" s="3"/>
      <c r="D476" s="1045"/>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row>
    <row r="477" spans="1:44" ht="15.75" customHeight="1" x14ac:dyDescent="0.25">
      <c r="A477" s="3"/>
      <c r="B477" s="3"/>
      <c r="C477" s="3"/>
      <c r="D477" s="1045"/>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row>
    <row r="478" spans="1:44" ht="15.75" customHeight="1" x14ac:dyDescent="0.25">
      <c r="A478" s="3"/>
      <c r="B478" s="3"/>
      <c r="C478" s="3"/>
      <c r="D478" s="1045"/>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row>
    <row r="479" spans="1:44" ht="15.75" customHeight="1" x14ac:dyDescent="0.25">
      <c r="A479" s="3"/>
      <c r="B479" s="3"/>
      <c r="C479" s="3"/>
      <c r="D479" s="1045"/>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row>
    <row r="480" spans="1:44" ht="15.75" customHeight="1" x14ac:dyDescent="0.25">
      <c r="A480" s="3"/>
      <c r="B480" s="3"/>
      <c r="C480" s="3"/>
      <c r="D480" s="1045"/>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row>
    <row r="481" spans="1:44" ht="15.75" customHeight="1" x14ac:dyDescent="0.25">
      <c r="A481" s="3"/>
      <c r="B481" s="3"/>
      <c r="C481" s="3"/>
      <c r="D481" s="1045"/>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row>
    <row r="482" spans="1:44" ht="15.75" customHeight="1" x14ac:dyDescent="0.25">
      <c r="A482" s="3"/>
      <c r="B482" s="3"/>
      <c r="C482" s="3"/>
      <c r="D482" s="1045"/>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row>
    <row r="483" spans="1:44" ht="15.75" customHeight="1" x14ac:dyDescent="0.25">
      <c r="A483" s="3"/>
      <c r="B483" s="3"/>
      <c r="C483" s="3"/>
      <c r="D483" s="1045"/>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row>
    <row r="484" spans="1:44" ht="15.75" customHeight="1" x14ac:dyDescent="0.25">
      <c r="A484" s="3"/>
      <c r="B484" s="3"/>
      <c r="C484" s="3"/>
      <c r="D484" s="1045"/>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row>
    <row r="485" spans="1:44" ht="15.75" customHeight="1" x14ac:dyDescent="0.25">
      <c r="A485" s="3"/>
      <c r="B485" s="3"/>
      <c r="C485" s="3"/>
      <c r="D485" s="1045"/>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row>
    <row r="486" spans="1:44" ht="15.75" customHeight="1" x14ac:dyDescent="0.25">
      <c r="A486" s="3"/>
      <c r="B486" s="3"/>
      <c r="C486" s="3"/>
      <c r="D486" s="1045"/>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row>
    <row r="487" spans="1:44" ht="15.75" customHeight="1" x14ac:dyDescent="0.25">
      <c r="A487" s="3"/>
      <c r="B487" s="3"/>
      <c r="C487" s="3"/>
      <c r="D487" s="1045"/>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row>
    <row r="488" spans="1:44" ht="15.75" customHeight="1" x14ac:dyDescent="0.25">
      <c r="A488" s="3"/>
      <c r="B488" s="3"/>
      <c r="C488" s="3"/>
      <c r="D488" s="1045"/>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row>
    <row r="489" spans="1:44" ht="15.75" customHeight="1" x14ac:dyDescent="0.25">
      <c r="A489" s="3"/>
      <c r="B489" s="3"/>
      <c r="C489" s="3"/>
      <c r="D489" s="1045"/>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row>
    <row r="490" spans="1:44" ht="15.75" customHeight="1" x14ac:dyDescent="0.25">
      <c r="A490" s="3"/>
      <c r="B490" s="3"/>
      <c r="C490" s="3"/>
      <c r="D490" s="1045"/>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row>
    <row r="491" spans="1:44" ht="15.75" customHeight="1" x14ac:dyDescent="0.25">
      <c r="A491" s="3"/>
      <c r="B491" s="3"/>
      <c r="C491" s="3"/>
      <c r="D491" s="1045"/>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row>
    <row r="492" spans="1:44" ht="15.75" customHeight="1" x14ac:dyDescent="0.25">
      <c r="A492" s="3"/>
      <c r="B492" s="3"/>
      <c r="C492" s="3"/>
      <c r="D492" s="1045"/>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row>
    <row r="493" spans="1:44" ht="15.75" customHeight="1" x14ac:dyDescent="0.25">
      <c r="A493" s="3"/>
      <c r="B493" s="3"/>
      <c r="C493" s="3"/>
      <c r="D493" s="1045"/>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row>
    <row r="494" spans="1:44" ht="15.75" customHeight="1" x14ac:dyDescent="0.25">
      <c r="A494" s="3"/>
      <c r="B494" s="3"/>
      <c r="C494" s="3"/>
      <c r="D494" s="1045"/>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row>
    <row r="495" spans="1:44" ht="15.75" customHeight="1" x14ac:dyDescent="0.25">
      <c r="A495" s="3"/>
      <c r="B495" s="3"/>
      <c r="C495" s="3"/>
      <c r="D495" s="1045"/>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row>
    <row r="496" spans="1:44" ht="15.75" customHeight="1" x14ac:dyDescent="0.25">
      <c r="A496" s="3"/>
      <c r="B496" s="3"/>
      <c r="C496" s="3"/>
      <c r="D496" s="1045"/>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row>
    <row r="497" spans="1:44" ht="15.75" customHeight="1" x14ac:dyDescent="0.25">
      <c r="A497" s="3"/>
      <c r="B497" s="3"/>
      <c r="C497" s="3"/>
      <c r="D497" s="1045"/>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row>
    <row r="498" spans="1:44" ht="15.75" customHeight="1" x14ac:dyDescent="0.25">
      <c r="A498" s="3"/>
      <c r="B498" s="3"/>
      <c r="C498" s="3"/>
      <c r="D498" s="1045"/>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row>
    <row r="499" spans="1:44" ht="15.75" customHeight="1" x14ac:dyDescent="0.25">
      <c r="A499" s="3"/>
      <c r="B499" s="3"/>
      <c r="C499" s="3"/>
      <c r="D499" s="1045"/>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row>
    <row r="500" spans="1:44" ht="15.75" customHeight="1" x14ac:dyDescent="0.25">
      <c r="A500" s="3"/>
      <c r="B500" s="3"/>
      <c r="C500" s="3"/>
      <c r="D500" s="1045"/>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row>
    <row r="501" spans="1:44" ht="15.75" customHeight="1" x14ac:dyDescent="0.25">
      <c r="A501" s="3"/>
      <c r="B501" s="3"/>
      <c r="C501" s="3"/>
      <c r="D501" s="1045"/>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row>
    <row r="502" spans="1:44" ht="15.75" customHeight="1" x14ac:dyDescent="0.25">
      <c r="A502" s="3"/>
      <c r="B502" s="3"/>
      <c r="C502" s="3"/>
      <c r="D502" s="1045"/>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row>
    <row r="503" spans="1:44" ht="15.75" customHeight="1" x14ac:dyDescent="0.25">
      <c r="A503" s="3"/>
      <c r="B503" s="3"/>
      <c r="C503" s="3"/>
      <c r="D503" s="1045"/>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row>
    <row r="504" spans="1:44" ht="15.75" customHeight="1" x14ac:dyDescent="0.25">
      <c r="A504" s="3"/>
      <c r="B504" s="3"/>
      <c r="C504" s="3"/>
      <c r="D504" s="1045"/>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row>
    <row r="505" spans="1:44" ht="15.75" customHeight="1" x14ac:dyDescent="0.25">
      <c r="A505" s="3"/>
      <c r="B505" s="3"/>
      <c r="C505" s="3"/>
      <c r="D505" s="1045"/>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row>
    <row r="506" spans="1:44" ht="15.75" customHeight="1" x14ac:dyDescent="0.25">
      <c r="A506" s="3"/>
      <c r="B506" s="3"/>
      <c r="C506" s="3"/>
      <c r="D506" s="1045"/>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row>
    <row r="507" spans="1:44" ht="15.75" customHeight="1" x14ac:dyDescent="0.25">
      <c r="A507" s="3"/>
      <c r="B507" s="3"/>
      <c r="C507" s="3"/>
      <c r="D507" s="1045"/>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row>
    <row r="508" spans="1:44" ht="15.75" customHeight="1" x14ac:dyDescent="0.25">
      <c r="A508" s="3"/>
      <c r="B508" s="3"/>
      <c r="C508" s="3"/>
      <c r="D508" s="1045"/>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row>
    <row r="509" spans="1:44" ht="15.75" customHeight="1" x14ac:dyDescent="0.25">
      <c r="A509" s="3"/>
      <c r="B509" s="3"/>
      <c r="C509" s="3"/>
      <c r="D509" s="1045"/>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row>
    <row r="510" spans="1:44" ht="15.75" customHeight="1" x14ac:dyDescent="0.25">
      <c r="A510" s="3"/>
      <c r="B510" s="3"/>
      <c r="C510" s="3"/>
      <c r="D510" s="1045"/>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row>
    <row r="511" spans="1:44" ht="15.75" customHeight="1" x14ac:dyDescent="0.25">
      <c r="A511" s="3"/>
      <c r="B511" s="3"/>
      <c r="C511" s="3"/>
      <c r="D511" s="1045"/>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row>
    <row r="512" spans="1:44" ht="15.75" customHeight="1" x14ac:dyDescent="0.25">
      <c r="A512" s="3"/>
      <c r="B512" s="3"/>
      <c r="C512" s="3"/>
      <c r="D512" s="1045"/>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row>
    <row r="513" spans="1:44" ht="15.75" customHeight="1" x14ac:dyDescent="0.25">
      <c r="A513" s="3"/>
      <c r="B513" s="3"/>
      <c r="C513" s="3"/>
      <c r="D513" s="1045"/>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row>
    <row r="514" spans="1:44" ht="15.75" customHeight="1" x14ac:dyDescent="0.25">
      <c r="A514" s="3"/>
      <c r="B514" s="3"/>
      <c r="C514" s="3"/>
      <c r="D514" s="1045"/>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row>
    <row r="515" spans="1:44" ht="15.75" customHeight="1" x14ac:dyDescent="0.25">
      <c r="A515" s="3"/>
      <c r="B515" s="3"/>
      <c r="C515" s="3"/>
      <c r="D515" s="1045"/>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row>
    <row r="516" spans="1:44" ht="15.75" customHeight="1" x14ac:dyDescent="0.25">
      <c r="A516" s="3"/>
      <c r="B516" s="3"/>
      <c r="C516" s="3"/>
      <c r="D516" s="1045"/>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row>
    <row r="517" spans="1:44" ht="15.75" customHeight="1" x14ac:dyDescent="0.25">
      <c r="A517" s="3"/>
      <c r="B517" s="3"/>
      <c r="C517" s="3"/>
      <c r="D517" s="1045"/>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row>
    <row r="518" spans="1:44" ht="15.75" customHeight="1" x14ac:dyDescent="0.25">
      <c r="A518" s="3"/>
      <c r="B518" s="3"/>
      <c r="C518" s="3"/>
      <c r="D518" s="1045"/>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row>
    <row r="519" spans="1:44" ht="15.75" customHeight="1" x14ac:dyDescent="0.25">
      <c r="A519" s="3"/>
      <c r="B519" s="3"/>
      <c r="C519" s="3"/>
      <c r="D519" s="1045"/>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row>
    <row r="520" spans="1:44" ht="15.75" customHeight="1" x14ac:dyDescent="0.25">
      <c r="A520" s="3"/>
      <c r="B520" s="3"/>
      <c r="C520" s="3"/>
      <c r="D520" s="1045"/>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row>
    <row r="521" spans="1:44" ht="15.75" customHeight="1" x14ac:dyDescent="0.25">
      <c r="A521" s="3"/>
      <c r="B521" s="3"/>
      <c r="C521" s="3"/>
      <c r="D521" s="1045"/>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row>
    <row r="522" spans="1:44" ht="15.75" customHeight="1" x14ac:dyDescent="0.25">
      <c r="A522" s="3"/>
      <c r="B522" s="3"/>
      <c r="C522" s="3"/>
      <c r="D522" s="1045"/>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row>
    <row r="523" spans="1:44" ht="15.75" customHeight="1" x14ac:dyDescent="0.25">
      <c r="A523" s="3"/>
      <c r="B523" s="3"/>
      <c r="C523" s="3"/>
      <c r="D523" s="1045"/>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row>
    <row r="524" spans="1:44" ht="15.75" customHeight="1" x14ac:dyDescent="0.25">
      <c r="A524" s="3"/>
      <c r="B524" s="3"/>
      <c r="C524" s="3"/>
      <c r="D524" s="1045"/>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row>
    <row r="525" spans="1:44" ht="15.75" customHeight="1" x14ac:dyDescent="0.25">
      <c r="A525" s="3"/>
      <c r="B525" s="3"/>
      <c r="C525" s="3"/>
      <c r="D525" s="1045"/>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row>
    <row r="526" spans="1:44" ht="15.75" customHeight="1" x14ac:dyDescent="0.25">
      <c r="A526" s="3"/>
      <c r="B526" s="3"/>
      <c r="C526" s="3"/>
      <c r="D526" s="1045"/>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row>
    <row r="527" spans="1:44" ht="15.75" customHeight="1" x14ac:dyDescent="0.25">
      <c r="A527" s="3"/>
      <c r="B527" s="3"/>
      <c r="C527" s="3"/>
      <c r="D527" s="1045"/>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row>
    <row r="528" spans="1:44" ht="15.75" customHeight="1" x14ac:dyDescent="0.25">
      <c r="A528" s="3"/>
      <c r="B528" s="3"/>
      <c r="C528" s="3"/>
      <c r="D528" s="1045"/>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row>
    <row r="529" spans="1:44" ht="15.75" customHeight="1" x14ac:dyDescent="0.25">
      <c r="A529" s="3"/>
      <c r="B529" s="3"/>
      <c r="C529" s="3"/>
      <c r="D529" s="1045"/>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row>
    <row r="530" spans="1:44" ht="15.75" customHeight="1" x14ac:dyDescent="0.25">
      <c r="A530" s="3"/>
      <c r="B530" s="3"/>
      <c r="C530" s="3"/>
      <c r="D530" s="1045"/>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row>
    <row r="531" spans="1:44" ht="15.75" customHeight="1" x14ac:dyDescent="0.25">
      <c r="A531" s="3"/>
      <c r="B531" s="3"/>
      <c r="C531" s="3"/>
      <c r="D531" s="1045"/>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row>
    <row r="532" spans="1:44" ht="15.75" customHeight="1" x14ac:dyDescent="0.25">
      <c r="A532" s="3"/>
      <c r="B532" s="3"/>
      <c r="C532" s="3"/>
      <c r="D532" s="1045"/>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row>
    <row r="533" spans="1:44" ht="15.75" customHeight="1" x14ac:dyDescent="0.25">
      <c r="A533" s="3"/>
      <c r="B533" s="3"/>
      <c r="C533" s="3"/>
      <c r="D533" s="1045"/>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row>
    <row r="534" spans="1:44" ht="15.75" customHeight="1" x14ac:dyDescent="0.25">
      <c r="A534" s="3"/>
      <c r="B534" s="3"/>
      <c r="C534" s="3"/>
      <c r="D534" s="1045"/>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row>
    <row r="535" spans="1:44" ht="15.75" customHeight="1" x14ac:dyDescent="0.25">
      <c r="A535" s="3"/>
      <c r="B535" s="3"/>
      <c r="C535" s="3"/>
      <c r="D535" s="1045"/>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row>
    <row r="536" spans="1:44" ht="15.75" customHeight="1" x14ac:dyDescent="0.25">
      <c r="A536" s="3"/>
      <c r="B536" s="3"/>
      <c r="C536" s="3"/>
      <c r="D536" s="1045"/>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row>
    <row r="537" spans="1:44" ht="15.75" customHeight="1" x14ac:dyDescent="0.25">
      <c r="A537" s="3"/>
      <c r="B537" s="3"/>
      <c r="C537" s="3"/>
      <c r="D537" s="1045"/>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row>
    <row r="538" spans="1:44" ht="15.75" customHeight="1" x14ac:dyDescent="0.25">
      <c r="A538" s="3"/>
      <c r="B538" s="3"/>
      <c r="C538" s="3"/>
      <c r="D538" s="1045"/>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row>
    <row r="539" spans="1:44" ht="15.75" customHeight="1" x14ac:dyDescent="0.25">
      <c r="A539" s="3"/>
      <c r="B539" s="3"/>
      <c r="C539" s="3"/>
      <c r="D539" s="1045"/>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row>
    <row r="540" spans="1:44" ht="15.75" customHeight="1" x14ac:dyDescent="0.25">
      <c r="A540" s="3"/>
      <c r="B540" s="3"/>
      <c r="C540" s="3"/>
      <c r="D540" s="1045"/>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row>
    <row r="541" spans="1:44" ht="15.75" customHeight="1" x14ac:dyDescent="0.25">
      <c r="A541" s="3"/>
      <c r="B541" s="3"/>
      <c r="C541" s="3"/>
      <c r="D541" s="1045"/>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row>
    <row r="542" spans="1:44" ht="15.75" customHeight="1" x14ac:dyDescent="0.25">
      <c r="A542" s="3"/>
      <c r="B542" s="3"/>
      <c r="C542" s="3"/>
      <c r="D542" s="1045"/>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row>
    <row r="543" spans="1:44" ht="15.75" customHeight="1" x14ac:dyDescent="0.25">
      <c r="A543" s="3"/>
      <c r="B543" s="3"/>
      <c r="C543" s="3"/>
      <c r="D543" s="1045"/>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row>
    <row r="544" spans="1:44" ht="15.75" customHeight="1" x14ac:dyDescent="0.25">
      <c r="A544" s="3"/>
      <c r="B544" s="3"/>
      <c r="C544" s="3"/>
      <c r="D544" s="1045"/>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row>
    <row r="545" spans="1:44" ht="15.75" customHeight="1" x14ac:dyDescent="0.25">
      <c r="A545" s="3"/>
      <c r="B545" s="3"/>
      <c r="C545" s="3"/>
      <c r="D545" s="1045"/>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row>
    <row r="546" spans="1:44" ht="15.75" customHeight="1" x14ac:dyDescent="0.25">
      <c r="A546" s="3"/>
      <c r="B546" s="3"/>
      <c r="C546" s="3"/>
      <c r="D546" s="1045"/>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row>
    <row r="547" spans="1:44" ht="15.75" customHeight="1" x14ac:dyDescent="0.25">
      <c r="A547" s="3"/>
      <c r="B547" s="3"/>
      <c r="C547" s="3"/>
      <c r="D547" s="1045"/>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row>
    <row r="548" spans="1:44" ht="15.75" customHeight="1" x14ac:dyDescent="0.25">
      <c r="A548" s="3"/>
      <c r="B548" s="3"/>
      <c r="C548" s="3"/>
      <c r="D548" s="1045"/>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row>
    <row r="549" spans="1:44" ht="15.75" customHeight="1" x14ac:dyDescent="0.25">
      <c r="A549" s="3"/>
      <c r="B549" s="3"/>
      <c r="C549" s="3"/>
      <c r="D549" s="1045"/>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row>
    <row r="550" spans="1:44" ht="15.75" customHeight="1" x14ac:dyDescent="0.25">
      <c r="A550" s="3"/>
      <c r="B550" s="3"/>
      <c r="C550" s="3"/>
      <c r="D550" s="1045"/>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row>
    <row r="551" spans="1:44" ht="15.75" customHeight="1" x14ac:dyDescent="0.25">
      <c r="A551" s="3"/>
      <c r="B551" s="3"/>
      <c r="C551" s="3"/>
      <c r="D551" s="1045"/>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row>
    <row r="552" spans="1:44" ht="15.75" customHeight="1" x14ac:dyDescent="0.25">
      <c r="A552" s="3"/>
      <c r="B552" s="3"/>
      <c r="C552" s="3"/>
      <c r="D552" s="1045"/>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row>
    <row r="553" spans="1:44" ht="15.75" customHeight="1" x14ac:dyDescent="0.25">
      <c r="A553" s="3"/>
      <c r="B553" s="3"/>
      <c r="C553" s="3"/>
      <c r="D553" s="1045"/>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row>
    <row r="554" spans="1:44" ht="15.75" customHeight="1" x14ac:dyDescent="0.25">
      <c r="A554" s="3"/>
      <c r="B554" s="3"/>
      <c r="C554" s="3"/>
      <c r="D554" s="1045"/>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row>
    <row r="555" spans="1:44" ht="15.75" customHeight="1" x14ac:dyDescent="0.25">
      <c r="A555" s="3"/>
      <c r="B555" s="3"/>
      <c r="C555" s="3"/>
      <c r="D555" s="1045"/>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row>
    <row r="556" spans="1:44" ht="15.75" customHeight="1" x14ac:dyDescent="0.25">
      <c r="A556" s="3"/>
      <c r="B556" s="3"/>
      <c r="C556" s="3"/>
      <c r="D556" s="1045"/>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row>
    <row r="557" spans="1:44" ht="15.75" customHeight="1" x14ac:dyDescent="0.25">
      <c r="A557" s="3"/>
      <c r="B557" s="3"/>
      <c r="C557" s="3"/>
      <c r="D557" s="1045"/>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row>
    <row r="558" spans="1:44" ht="15.75" customHeight="1" x14ac:dyDescent="0.25">
      <c r="A558" s="3"/>
      <c r="B558" s="3"/>
      <c r="C558" s="3"/>
      <c r="D558" s="1045"/>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row>
    <row r="559" spans="1:44" ht="15.75" customHeight="1" x14ac:dyDescent="0.25">
      <c r="A559" s="3"/>
      <c r="B559" s="3"/>
      <c r="C559" s="3"/>
      <c r="D559" s="1045"/>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row>
    <row r="560" spans="1:44" ht="15.75" customHeight="1" x14ac:dyDescent="0.25">
      <c r="A560" s="3"/>
      <c r="B560" s="3"/>
      <c r="C560" s="3"/>
      <c r="D560" s="1045"/>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row>
    <row r="561" spans="1:44" ht="15.75" customHeight="1" x14ac:dyDescent="0.25">
      <c r="A561" s="3"/>
      <c r="B561" s="3"/>
      <c r="C561" s="3"/>
      <c r="D561" s="1045"/>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row>
    <row r="562" spans="1:44" ht="15.75" customHeight="1" x14ac:dyDescent="0.25">
      <c r="A562" s="3"/>
      <c r="B562" s="3"/>
      <c r="C562" s="3"/>
      <c r="D562" s="1045"/>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row>
    <row r="563" spans="1:44" ht="15.75" customHeight="1" x14ac:dyDescent="0.25">
      <c r="A563" s="3"/>
      <c r="B563" s="3"/>
      <c r="C563" s="3"/>
      <c r="D563" s="1045"/>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row>
    <row r="564" spans="1:44" ht="15.75" customHeight="1" x14ac:dyDescent="0.25">
      <c r="A564" s="3"/>
      <c r="B564" s="3"/>
      <c r="C564" s="3"/>
      <c r="D564" s="1045"/>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row>
    <row r="565" spans="1:44" ht="15.75" customHeight="1" x14ac:dyDescent="0.25">
      <c r="A565" s="3"/>
      <c r="B565" s="3"/>
      <c r="C565" s="3"/>
      <c r="D565" s="1045"/>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row>
    <row r="566" spans="1:44" ht="15.75" customHeight="1" x14ac:dyDescent="0.25">
      <c r="A566" s="3"/>
      <c r="B566" s="3"/>
      <c r="C566" s="3"/>
      <c r="D566" s="1045"/>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row>
    <row r="567" spans="1:44" ht="15.75" customHeight="1" x14ac:dyDescent="0.25">
      <c r="A567" s="3"/>
      <c r="B567" s="3"/>
      <c r="C567" s="3"/>
      <c r="D567" s="1045"/>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row>
    <row r="568" spans="1:44" ht="15.75" customHeight="1" x14ac:dyDescent="0.25">
      <c r="A568" s="3"/>
      <c r="B568" s="3"/>
      <c r="C568" s="3"/>
      <c r="D568" s="1045"/>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row>
    <row r="569" spans="1:44" ht="15.75" customHeight="1" x14ac:dyDescent="0.25">
      <c r="A569" s="3"/>
      <c r="B569" s="3"/>
      <c r="C569" s="3"/>
      <c r="D569" s="1045"/>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row>
    <row r="570" spans="1:44" ht="15.75" customHeight="1" x14ac:dyDescent="0.25">
      <c r="A570" s="3"/>
      <c r="B570" s="3"/>
      <c r="C570" s="3"/>
      <c r="D570" s="1045"/>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row>
    <row r="571" spans="1:44" ht="15.75" customHeight="1" x14ac:dyDescent="0.25">
      <c r="A571" s="3"/>
      <c r="B571" s="3"/>
      <c r="C571" s="3"/>
      <c r="D571" s="1045"/>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row>
    <row r="572" spans="1:44" ht="15.75" customHeight="1" x14ac:dyDescent="0.25">
      <c r="A572" s="3"/>
      <c r="B572" s="3"/>
      <c r="C572" s="3"/>
      <c r="D572" s="1045"/>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row>
    <row r="573" spans="1:44" ht="15.75" customHeight="1" x14ac:dyDescent="0.25">
      <c r="A573" s="3"/>
      <c r="B573" s="3"/>
      <c r="C573" s="3"/>
      <c r="D573" s="1045"/>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row>
    <row r="574" spans="1:44" ht="15.75" customHeight="1" x14ac:dyDescent="0.25">
      <c r="A574" s="3"/>
      <c r="B574" s="3"/>
      <c r="C574" s="3"/>
      <c r="D574" s="1045"/>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row>
    <row r="575" spans="1:44" ht="15.75" customHeight="1" x14ac:dyDescent="0.25">
      <c r="A575" s="3"/>
      <c r="B575" s="3"/>
      <c r="C575" s="3"/>
      <c r="D575" s="1045"/>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row>
    <row r="576" spans="1:44" ht="15.75" customHeight="1" x14ac:dyDescent="0.25">
      <c r="A576" s="3"/>
      <c r="B576" s="3"/>
      <c r="C576" s="3"/>
      <c r="D576" s="1045"/>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row>
    <row r="577" spans="1:44" ht="15.75" customHeight="1" x14ac:dyDescent="0.25">
      <c r="A577" s="3"/>
      <c r="B577" s="3"/>
      <c r="C577" s="3"/>
      <c r="D577" s="1045"/>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row>
    <row r="578" spans="1:44" ht="15.75" customHeight="1" x14ac:dyDescent="0.25">
      <c r="A578" s="3"/>
      <c r="B578" s="3"/>
      <c r="C578" s="3"/>
      <c r="D578" s="1045"/>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row>
    <row r="579" spans="1:44" ht="15.75" customHeight="1" x14ac:dyDescent="0.25">
      <c r="A579" s="3"/>
      <c r="B579" s="3"/>
      <c r="C579" s="3"/>
      <c r="D579" s="1045"/>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row>
    <row r="580" spans="1:44" ht="15.75" customHeight="1" x14ac:dyDescent="0.25">
      <c r="A580" s="3"/>
      <c r="B580" s="3"/>
      <c r="C580" s="3"/>
      <c r="D580" s="1045"/>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row>
    <row r="581" spans="1:44" ht="15.75" customHeight="1" x14ac:dyDescent="0.25">
      <c r="A581" s="3"/>
      <c r="B581" s="3"/>
      <c r="C581" s="3"/>
      <c r="D581" s="1045"/>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row>
    <row r="582" spans="1:44" ht="15.75" customHeight="1" x14ac:dyDescent="0.25">
      <c r="A582" s="3"/>
      <c r="B582" s="3"/>
      <c r="C582" s="3"/>
      <c r="D582" s="1045"/>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row>
    <row r="583" spans="1:44" ht="15.75" customHeight="1" x14ac:dyDescent="0.25">
      <c r="A583" s="3"/>
      <c r="B583" s="3"/>
      <c r="C583" s="3"/>
      <c r="D583" s="1045"/>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row>
    <row r="584" spans="1:44" ht="15.75" customHeight="1" x14ac:dyDescent="0.25">
      <c r="A584" s="3"/>
      <c r="B584" s="3"/>
      <c r="C584" s="3"/>
      <c r="D584" s="1045"/>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row>
    <row r="585" spans="1:44" ht="15.75" customHeight="1" x14ac:dyDescent="0.25">
      <c r="A585" s="3"/>
      <c r="B585" s="3"/>
      <c r="C585" s="3"/>
      <c r="D585" s="1045"/>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row>
    <row r="586" spans="1:44" ht="15.75" customHeight="1" x14ac:dyDescent="0.25">
      <c r="A586" s="3"/>
      <c r="B586" s="3"/>
      <c r="C586" s="3"/>
      <c r="D586" s="1045"/>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row>
    <row r="587" spans="1:44" ht="15.75" customHeight="1" x14ac:dyDescent="0.25">
      <c r="A587" s="3"/>
      <c r="B587" s="3"/>
      <c r="C587" s="3"/>
      <c r="D587" s="1045"/>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row>
    <row r="588" spans="1:44" ht="15.75" customHeight="1" x14ac:dyDescent="0.25">
      <c r="A588" s="3"/>
      <c r="B588" s="3"/>
      <c r="C588" s="3"/>
      <c r="D588" s="1045"/>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row>
    <row r="589" spans="1:44" ht="15.75" customHeight="1" x14ac:dyDescent="0.25">
      <c r="A589" s="3"/>
      <c r="B589" s="3"/>
      <c r="C589" s="3"/>
      <c r="D589" s="1045"/>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row>
    <row r="590" spans="1:44" ht="15.75" customHeight="1" x14ac:dyDescent="0.25">
      <c r="A590" s="3"/>
      <c r="B590" s="3"/>
      <c r="C590" s="3"/>
      <c r="D590" s="1045"/>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row>
    <row r="591" spans="1:44" ht="15.75" customHeight="1" x14ac:dyDescent="0.25">
      <c r="A591" s="3"/>
      <c r="B591" s="3"/>
      <c r="C591" s="3"/>
      <c r="D591" s="1045"/>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row>
    <row r="592" spans="1:44" ht="15.75" customHeight="1" x14ac:dyDescent="0.25">
      <c r="A592" s="3"/>
      <c r="B592" s="3"/>
      <c r="C592" s="3"/>
      <c r="D592" s="1045"/>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row>
    <row r="593" spans="1:44" ht="15.75" customHeight="1" x14ac:dyDescent="0.25">
      <c r="A593" s="3"/>
      <c r="B593" s="3"/>
      <c r="C593" s="3"/>
      <c r="D593" s="1045"/>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row>
    <row r="594" spans="1:44" ht="15.75" customHeight="1" x14ac:dyDescent="0.25">
      <c r="A594" s="3"/>
      <c r="B594" s="3"/>
      <c r="C594" s="3"/>
      <c r="D594" s="1045"/>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row>
    <row r="595" spans="1:44" ht="15.75" customHeight="1" x14ac:dyDescent="0.25">
      <c r="A595" s="3"/>
      <c r="B595" s="3"/>
      <c r="C595" s="3"/>
      <c r="D595" s="1045"/>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row>
    <row r="596" spans="1:44" ht="15.75" customHeight="1" x14ac:dyDescent="0.25">
      <c r="A596" s="3"/>
      <c r="B596" s="3"/>
      <c r="C596" s="3"/>
      <c r="D596" s="1045"/>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row>
    <row r="597" spans="1:44" ht="15.75" customHeight="1" x14ac:dyDescent="0.25">
      <c r="A597" s="3"/>
      <c r="B597" s="3"/>
      <c r="C597" s="3"/>
      <c r="D597" s="1045"/>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row>
    <row r="598" spans="1:44" ht="15.75" customHeight="1" x14ac:dyDescent="0.25">
      <c r="A598" s="3"/>
      <c r="B598" s="3"/>
      <c r="C598" s="3"/>
      <c r="D598" s="1045"/>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row>
    <row r="599" spans="1:44" ht="15.75" customHeight="1" x14ac:dyDescent="0.25">
      <c r="A599" s="3"/>
      <c r="B599" s="3"/>
      <c r="C599" s="3"/>
      <c r="D599" s="1045"/>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row>
    <row r="600" spans="1:44" ht="15.75" customHeight="1" x14ac:dyDescent="0.25">
      <c r="A600" s="3"/>
      <c r="B600" s="3"/>
      <c r="C600" s="3"/>
      <c r="D600" s="1045"/>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row>
    <row r="601" spans="1:44" ht="15.75" customHeight="1" x14ac:dyDescent="0.25">
      <c r="A601" s="3"/>
      <c r="B601" s="3"/>
      <c r="C601" s="3"/>
      <c r="D601" s="1045"/>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row>
    <row r="602" spans="1:44" ht="15.75" customHeight="1" x14ac:dyDescent="0.25">
      <c r="A602" s="3"/>
      <c r="B602" s="3"/>
      <c r="C602" s="3"/>
      <c r="D602" s="1045"/>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row>
    <row r="603" spans="1:44" ht="15.75" customHeight="1" x14ac:dyDescent="0.25">
      <c r="A603" s="3"/>
      <c r="B603" s="3"/>
      <c r="C603" s="3"/>
      <c r="D603" s="1045"/>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row>
    <row r="604" spans="1:44" ht="15.75" customHeight="1" x14ac:dyDescent="0.25">
      <c r="A604" s="3"/>
      <c r="B604" s="3"/>
      <c r="C604" s="3"/>
      <c r="D604" s="1045"/>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row>
    <row r="605" spans="1:44" ht="15.75" customHeight="1" x14ac:dyDescent="0.25">
      <c r="A605" s="3"/>
      <c r="B605" s="3"/>
      <c r="C605" s="3"/>
      <c r="D605" s="1045"/>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row>
    <row r="606" spans="1:44" ht="15.75" customHeight="1" x14ac:dyDescent="0.25">
      <c r="A606" s="3"/>
      <c r="B606" s="3"/>
      <c r="C606" s="3"/>
      <c r="D606" s="1045"/>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row>
    <row r="607" spans="1:44" ht="15.75" customHeight="1" x14ac:dyDescent="0.25">
      <c r="A607" s="3"/>
      <c r="B607" s="3"/>
      <c r="C607" s="3"/>
      <c r="D607" s="1045"/>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row>
    <row r="608" spans="1:44" ht="15.75" customHeight="1" x14ac:dyDescent="0.25">
      <c r="A608" s="3"/>
      <c r="B608" s="3"/>
      <c r="C608" s="3"/>
      <c r="D608" s="1045"/>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row>
    <row r="609" spans="1:44" ht="15.75" customHeight="1" x14ac:dyDescent="0.25">
      <c r="A609" s="3"/>
      <c r="B609" s="3"/>
      <c r="C609" s="3"/>
      <c r="D609" s="1045"/>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row>
    <row r="610" spans="1:44" ht="15.75" customHeight="1" x14ac:dyDescent="0.25">
      <c r="A610" s="3"/>
      <c r="B610" s="3"/>
      <c r="C610" s="3"/>
      <c r="D610" s="1045"/>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row>
    <row r="611" spans="1:44" ht="15.75" customHeight="1" x14ac:dyDescent="0.25">
      <c r="A611" s="3"/>
      <c r="B611" s="3"/>
      <c r="C611" s="3"/>
      <c r="D611" s="1045"/>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row>
    <row r="612" spans="1:44" ht="15.75" customHeight="1" x14ac:dyDescent="0.25">
      <c r="A612" s="3"/>
      <c r="B612" s="3"/>
      <c r="C612" s="3"/>
      <c r="D612" s="1045"/>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row>
    <row r="613" spans="1:44" ht="15.75" customHeight="1" x14ac:dyDescent="0.25">
      <c r="A613" s="3"/>
      <c r="B613" s="3"/>
      <c r="C613" s="3"/>
      <c r="D613" s="1045"/>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row>
    <row r="614" spans="1:44" ht="15.75" customHeight="1" x14ac:dyDescent="0.25">
      <c r="A614" s="3"/>
      <c r="B614" s="3"/>
      <c r="C614" s="3"/>
      <c r="D614" s="1045"/>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row>
    <row r="615" spans="1:44" ht="15.75" customHeight="1" x14ac:dyDescent="0.25">
      <c r="A615" s="3"/>
      <c r="B615" s="3"/>
      <c r="C615" s="3"/>
      <c r="D615" s="1045"/>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row>
    <row r="616" spans="1:44" ht="15.75" customHeight="1" x14ac:dyDescent="0.25">
      <c r="A616" s="3"/>
      <c r="B616" s="3"/>
      <c r="C616" s="3"/>
      <c r="D616" s="1045"/>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row>
    <row r="617" spans="1:44" ht="15.75" customHeight="1" x14ac:dyDescent="0.25">
      <c r="A617" s="3"/>
      <c r="B617" s="3"/>
      <c r="C617" s="3"/>
      <c r="D617" s="1045"/>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row>
    <row r="618" spans="1:44" ht="15.75" customHeight="1" x14ac:dyDescent="0.25">
      <c r="A618" s="3"/>
      <c r="B618" s="3"/>
      <c r="C618" s="3"/>
      <c r="D618" s="1045"/>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row>
    <row r="619" spans="1:44" ht="15.75" customHeight="1" x14ac:dyDescent="0.25">
      <c r="A619" s="3"/>
      <c r="B619" s="3"/>
      <c r="C619" s="3"/>
      <c r="D619" s="1045"/>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row>
    <row r="620" spans="1:44" ht="15.75" customHeight="1" x14ac:dyDescent="0.25">
      <c r="A620" s="3"/>
      <c r="B620" s="3"/>
      <c r="C620" s="3"/>
      <c r="D620" s="1045"/>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row>
    <row r="621" spans="1:44" ht="15.75" customHeight="1" x14ac:dyDescent="0.25">
      <c r="A621" s="3"/>
      <c r="B621" s="3"/>
      <c r="C621" s="3"/>
      <c r="D621" s="1045"/>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row>
    <row r="622" spans="1:44" ht="15.75" customHeight="1" x14ac:dyDescent="0.25">
      <c r="A622" s="3"/>
      <c r="B622" s="3"/>
      <c r="C622" s="3"/>
      <c r="D622" s="1045"/>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row>
    <row r="623" spans="1:44" ht="15.75" customHeight="1" x14ac:dyDescent="0.25">
      <c r="A623" s="3"/>
      <c r="B623" s="3"/>
      <c r="C623" s="3"/>
      <c r="D623" s="1045"/>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row>
    <row r="624" spans="1:44" ht="15.75" customHeight="1" x14ac:dyDescent="0.25">
      <c r="A624" s="3"/>
      <c r="B624" s="3"/>
      <c r="C624" s="3"/>
      <c r="D624" s="1045"/>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row>
    <row r="625" spans="1:44" ht="15.75" customHeight="1" x14ac:dyDescent="0.25">
      <c r="A625" s="3"/>
      <c r="B625" s="3"/>
      <c r="C625" s="3"/>
      <c r="D625" s="1045"/>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row>
    <row r="626" spans="1:44" ht="15.75" customHeight="1" x14ac:dyDescent="0.25">
      <c r="A626" s="3"/>
      <c r="B626" s="3"/>
      <c r="C626" s="3"/>
      <c r="D626" s="1045"/>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row>
    <row r="627" spans="1:44" ht="15.75" customHeight="1" x14ac:dyDescent="0.25">
      <c r="A627" s="3"/>
      <c r="B627" s="3"/>
      <c r="C627" s="3"/>
      <c r="D627" s="1045"/>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row>
    <row r="628" spans="1:44" ht="15.75" customHeight="1" x14ac:dyDescent="0.25">
      <c r="A628" s="3"/>
      <c r="B628" s="3"/>
      <c r="C628" s="3"/>
      <c r="D628" s="1045"/>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row>
    <row r="629" spans="1:44" ht="15.75" customHeight="1" x14ac:dyDescent="0.25">
      <c r="A629" s="3"/>
      <c r="B629" s="3"/>
      <c r="C629" s="3"/>
      <c r="D629" s="1045"/>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row>
    <row r="630" spans="1:44" ht="15.75" customHeight="1" x14ac:dyDescent="0.25">
      <c r="A630" s="3"/>
      <c r="B630" s="3"/>
      <c r="C630" s="3"/>
      <c r="D630" s="1045"/>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row>
    <row r="631" spans="1:44" ht="15.75" customHeight="1" x14ac:dyDescent="0.25">
      <c r="A631" s="3"/>
      <c r="B631" s="3"/>
      <c r="C631" s="3"/>
      <c r="D631" s="1045"/>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row>
    <row r="632" spans="1:44" ht="15.75" customHeight="1" x14ac:dyDescent="0.25">
      <c r="A632" s="3"/>
      <c r="B632" s="3"/>
      <c r="C632" s="3"/>
      <c r="D632" s="1045"/>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row>
    <row r="633" spans="1:44" ht="15.75" customHeight="1" x14ac:dyDescent="0.25">
      <c r="A633" s="3"/>
      <c r="B633" s="3"/>
      <c r="C633" s="3"/>
      <c r="D633" s="1045"/>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row>
    <row r="634" spans="1:44" ht="15.75" customHeight="1" x14ac:dyDescent="0.25">
      <c r="A634" s="3"/>
      <c r="B634" s="3"/>
      <c r="C634" s="3"/>
      <c r="D634" s="1045"/>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row>
    <row r="635" spans="1:44" ht="15.75" customHeight="1" x14ac:dyDescent="0.25">
      <c r="A635" s="3"/>
      <c r="B635" s="3"/>
      <c r="C635" s="3"/>
      <c r="D635" s="1045"/>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row>
    <row r="636" spans="1:44" ht="15.75" customHeight="1" x14ac:dyDescent="0.25">
      <c r="A636" s="3"/>
      <c r="B636" s="3"/>
      <c r="C636" s="3"/>
      <c r="D636" s="1045"/>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row>
    <row r="637" spans="1:44" ht="15.75" customHeight="1" x14ac:dyDescent="0.25">
      <c r="A637" s="3"/>
      <c r="B637" s="3"/>
      <c r="C637" s="3"/>
      <c r="D637" s="1045"/>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row>
    <row r="638" spans="1:44" ht="15.75" customHeight="1" x14ac:dyDescent="0.25">
      <c r="A638" s="3"/>
      <c r="B638" s="3"/>
      <c r="C638" s="3"/>
      <c r="D638" s="1045"/>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row>
    <row r="639" spans="1:44" ht="15.75" customHeight="1" x14ac:dyDescent="0.25">
      <c r="A639" s="3"/>
      <c r="B639" s="3"/>
      <c r="C639" s="3"/>
      <c r="D639" s="1045"/>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row>
    <row r="640" spans="1:44" ht="15.75" customHeight="1" x14ac:dyDescent="0.25">
      <c r="A640" s="3"/>
      <c r="B640" s="3"/>
      <c r="C640" s="3"/>
      <c r="D640" s="1045"/>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row>
    <row r="641" spans="1:44" ht="15.75" customHeight="1" x14ac:dyDescent="0.25">
      <c r="A641" s="3"/>
      <c r="B641" s="3"/>
      <c r="C641" s="3"/>
      <c r="D641" s="1045"/>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row>
    <row r="642" spans="1:44" ht="15.75" customHeight="1" x14ac:dyDescent="0.25">
      <c r="A642" s="3"/>
      <c r="B642" s="3"/>
      <c r="C642" s="3"/>
      <c r="D642" s="1045"/>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row>
    <row r="643" spans="1:44" ht="15.75" customHeight="1" x14ac:dyDescent="0.25">
      <c r="A643" s="3"/>
      <c r="B643" s="3"/>
      <c r="C643" s="3"/>
      <c r="D643" s="1045"/>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row>
    <row r="644" spans="1:44" ht="15.75" customHeight="1" x14ac:dyDescent="0.25">
      <c r="A644" s="3"/>
      <c r="B644" s="3"/>
      <c r="C644" s="3"/>
      <c r="D644" s="1045"/>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row>
    <row r="645" spans="1:44" ht="15.75" customHeight="1" x14ac:dyDescent="0.25">
      <c r="A645" s="3"/>
      <c r="B645" s="3"/>
      <c r="C645" s="3"/>
      <c r="D645" s="1045"/>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row>
    <row r="646" spans="1:44" ht="15.75" customHeight="1" x14ac:dyDescent="0.25">
      <c r="A646" s="3"/>
      <c r="B646" s="3"/>
      <c r="C646" s="3"/>
      <c r="D646" s="1045"/>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row>
    <row r="647" spans="1:44" ht="15.75" customHeight="1" x14ac:dyDescent="0.25">
      <c r="A647" s="3"/>
      <c r="B647" s="3"/>
      <c r="C647" s="3"/>
      <c r="D647" s="1045"/>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row>
    <row r="648" spans="1:44" ht="15.75" customHeight="1" x14ac:dyDescent="0.25">
      <c r="A648" s="3"/>
      <c r="B648" s="3"/>
      <c r="C648" s="3"/>
      <c r="D648" s="1045"/>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row>
    <row r="649" spans="1:44" ht="15.75" customHeight="1" x14ac:dyDescent="0.25">
      <c r="A649" s="3"/>
      <c r="B649" s="3"/>
      <c r="C649" s="3"/>
      <c r="D649" s="1045"/>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row>
    <row r="650" spans="1:44" ht="15.75" customHeight="1" x14ac:dyDescent="0.25">
      <c r="A650" s="3"/>
      <c r="B650" s="3"/>
      <c r="C650" s="3"/>
      <c r="D650" s="1045"/>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row>
    <row r="651" spans="1:44" ht="15.75" customHeight="1" x14ac:dyDescent="0.25">
      <c r="A651" s="3"/>
      <c r="B651" s="3"/>
      <c r="C651" s="3"/>
      <c r="D651" s="1045"/>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row>
    <row r="652" spans="1:44" ht="15.75" customHeight="1" x14ac:dyDescent="0.25">
      <c r="A652" s="3"/>
      <c r="B652" s="3"/>
      <c r="C652" s="3"/>
      <c r="D652" s="1045"/>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row>
    <row r="653" spans="1:44" ht="15.75" customHeight="1" x14ac:dyDescent="0.25">
      <c r="A653" s="3"/>
      <c r="B653" s="3"/>
      <c r="C653" s="3"/>
      <c r="D653" s="1045"/>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row>
    <row r="654" spans="1:44" ht="15.75" customHeight="1" x14ac:dyDescent="0.25">
      <c r="A654" s="3"/>
      <c r="B654" s="3"/>
      <c r="C654" s="3"/>
      <c r="D654" s="1045"/>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row>
    <row r="655" spans="1:44" ht="15.75" customHeight="1" x14ac:dyDescent="0.25">
      <c r="A655" s="3"/>
      <c r="B655" s="3"/>
      <c r="C655" s="3"/>
      <c r="D655" s="1045"/>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row>
    <row r="656" spans="1:44" ht="15.75" customHeight="1" x14ac:dyDescent="0.25">
      <c r="A656" s="3"/>
      <c r="B656" s="3"/>
      <c r="C656" s="3"/>
      <c r="D656" s="1045"/>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row>
    <row r="657" spans="1:44" ht="15.75" customHeight="1" x14ac:dyDescent="0.25">
      <c r="A657" s="3"/>
      <c r="B657" s="3"/>
      <c r="C657" s="3"/>
      <c r="D657" s="1045"/>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row>
    <row r="658" spans="1:44" ht="15.75" customHeight="1" x14ac:dyDescent="0.25">
      <c r="A658" s="3"/>
      <c r="B658" s="3"/>
      <c r="C658" s="3"/>
      <c r="D658" s="1045"/>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row>
    <row r="659" spans="1:44" ht="15.75" customHeight="1" x14ac:dyDescent="0.25">
      <c r="A659" s="3"/>
      <c r="B659" s="3"/>
      <c r="C659" s="3"/>
      <c r="D659" s="1045"/>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row>
    <row r="660" spans="1:44" ht="15.75" customHeight="1" x14ac:dyDescent="0.25">
      <c r="A660" s="3"/>
      <c r="B660" s="3"/>
      <c r="C660" s="3"/>
      <c r="D660" s="1045"/>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row>
    <row r="661" spans="1:44" ht="15.75" customHeight="1" x14ac:dyDescent="0.25">
      <c r="A661" s="3"/>
      <c r="B661" s="3"/>
      <c r="C661" s="3"/>
      <c r="D661" s="1045"/>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row>
    <row r="662" spans="1:44" ht="15.75" customHeight="1" x14ac:dyDescent="0.25">
      <c r="A662" s="3"/>
      <c r="B662" s="3"/>
      <c r="C662" s="3"/>
      <c r="D662" s="1045"/>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row>
    <row r="663" spans="1:44" ht="15.75" customHeight="1" x14ac:dyDescent="0.25">
      <c r="A663" s="3"/>
      <c r="B663" s="3"/>
      <c r="C663" s="3"/>
      <c r="D663" s="1045"/>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row>
    <row r="664" spans="1:44" ht="15.75" customHeight="1" x14ac:dyDescent="0.25">
      <c r="A664" s="3"/>
      <c r="B664" s="3"/>
      <c r="C664" s="3"/>
      <c r="D664" s="1045"/>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row>
    <row r="665" spans="1:44" ht="15.75" customHeight="1" x14ac:dyDescent="0.25">
      <c r="A665" s="3"/>
      <c r="B665" s="3"/>
      <c r="C665" s="3"/>
      <c r="D665" s="1045"/>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row>
    <row r="666" spans="1:44" ht="15.75" customHeight="1" x14ac:dyDescent="0.25">
      <c r="A666" s="3"/>
      <c r="B666" s="3"/>
      <c r="C666" s="3"/>
      <c r="D666" s="1045"/>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row>
    <row r="667" spans="1:44" ht="15.75" customHeight="1" x14ac:dyDescent="0.25">
      <c r="A667" s="3"/>
      <c r="B667" s="3"/>
      <c r="C667" s="3"/>
      <c r="D667" s="1045"/>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row>
    <row r="668" spans="1:44" ht="15.75" customHeight="1" x14ac:dyDescent="0.25">
      <c r="A668" s="3"/>
      <c r="B668" s="3"/>
      <c r="C668" s="3"/>
      <c r="D668" s="1045"/>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row>
    <row r="669" spans="1:44" ht="15.75" customHeight="1" x14ac:dyDescent="0.25">
      <c r="A669" s="3"/>
      <c r="B669" s="3"/>
      <c r="C669" s="3"/>
      <c r="D669" s="1045"/>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row>
    <row r="670" spans="1:44" ht="15.75" customHeight="1" x14ac:dyDescent="0.25">
      <c r="A670" s="3"/>
      <c r="B670" s="3"/>
      <c r="C670" s="3"/>
      <c r="D670" s="1045"/>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row>
    <row r="671" spans="1:44" ht="15.75" customHeight="1" x14ac:dyDescent="0.25">
      <c r="A671" s="3"/>
      <c r="B671" s="3"/>
      <c r="C671" s="3"/>
      <c r="D671" s="1045"/>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row>
    <row r="672" spans="1:44" ht="15.75" customHeight="1" x14ac:dyDescent="0.25">
      <c r="A672" s="3"/>
      <c r="B672" s="3"/>
      <c r="C672" s="3"/>
      <c r="D672" s="1045"/>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row>
    <row r="673" spans="1:44" ht="15.75" customHeight="1" x14ac:dyDescent="0.25">
      <c r="A673" s="3"/>
      <c r="B673" s="3"/>
      <c r="C673" s="3"/>
      <c r="D673" s="1045"/>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row>
    <row r="674" spans="1:44" ht="15.75" customHeight="1" x14ac:dyDescent="0.25">
      <c r="A674" s="3"/>
      <c r="B674" s="3"/>
      <c r="C674" s="3"/>
      <c r="D674" s="1045"/>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row>
    <row r="675" spans="1:44" ht="15.75" customHeight="1" x14ac:dyDescent="0.25">
      <c r="A675" s="3"/>
      <c r="B675" s="3"/>
      <c r="C675" s="3"/>
      <c r="D675" s="1045"/>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row>
    <row r="676" spans="1:44" ht="15.75" customHeight="1" x14ac:dyDescent="0.25">
      <c r="A676" s="3"/>
      <c r="B676" s="3"/>
      <c r="C676" s="3"/>
      <c r="D676" s="1045"/>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row>
    <row r="677" spans="1:44" ht="15.75" customHeight="1" x14ac:dyDescent="0.25">
      <c r="A677" s="3"/>
      <c r="B677" s="3"/>
      <c r="C677" s="3"/>
      <c r="D677" s="1045"/>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row>
    <row r="678" spans="1:44" ht="15.75" customHeight="1" x14ac:dyDescent="0.25">
      <c r="A678" s="3"/>
      <c r="B678" s="3"/>
      <c r="C678" s="3"/>
      <c r="D678" s="1045"/>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row>
    <row r="679" spans="1:44" ht="15.75" customHeight="1" x14ac:dyDescent="0.25">
      <c r="A679" s="3"/>
      <c r="B679" s="3"/>
      <c r="C679" s="3"/>
      <c r="D679" s="1045"/>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row>
    <row r="680" spans="1:44" ht="15.75" customHeight="1" x14ac:dyDescent="0.25">
      <c r="A680" s="3"/>
      <c r="B680" s="3"/>
      <c r="C680" s="3"/>
      <c r="D680" s="1045"/>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row>
    <row r="681" spans="1:44" ht="15.75" customHeight="1" x14ac:dyDescent="0.25">
      <c r="A681" s="3"/>
      <c r="B681" s="3"/>
      <c r="C681" s="3"/>
      <c r="D681" s="1045"/>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row>
    <row r="682" spans="1:44" ht="15.75" customHeight="1" x14ac:dyDescent="0.25">
      <c r="A682" s="3"/>
      <c r="B682" s="3"/>
      <c r="C682" s="3"/>
      <c r="D682" s="1045"/>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row>
    <row r="683" spans="1:44" ht="15.75" customHeight="1" x14ac:dyDescent="0.25">
      <c r="A683" s="3"/>
      <c r="B683" s="3"/>
      <c r="C683" s="3"/>
      <c r="D683" s="1045"/>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row>
    <row r="684" spans="1:44" ht="15.75" customHeight="1" x14ac:dyDescent="0.25">
      <c r="A684" s="3"/>
      <c r="B684" s="3"/>
      <c r="C684" s="3"/>
      <c r="D684" s="1045"/>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row>
    <row r="685" spans="1:44" ht="15.75" customHeight="1" x14ac:dyDescent="0.25">
      <c r="A685" s="3"/>
      <c r="B685" s="3"/>
      <c r="C685" s="3"/>
      <c r="D685" s="1045"/>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row>
    <row r="686" spans="1:44" ht="15.75" customHeight="1" x14ac:dyDescent="0.25">
      <c r="A686" s="3"/>
      <c r="B686" s="3"/>
      <c r="C686" s="3"/>
      <c r="D686" s="1045"/>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row>
    <row r="687" spans="1:44" ht="15.75" customHeight="1" x14ac:dyDescent="0.25">
      <c r="A687" s="3"/>
      <c r="B687" s="3"/>
      <c r="C687" s="3"/>
      <c r="D687" s="1045"/>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row>
    <row r="688" spans="1:44" ht="15.75" customHeight="1" x14ac:dyDescent="0.25">
      <c r="A688" s="3"/>
      <c r="B688" s="3"/>
      <c r="C688" s="3"/>
      <c r="D688" s="1045"/>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row>
    <row r="689" spans="1:44" ht="15.75" customHeight="1" x14ac:dyDescent="0.25">
      <c r="A689" s="3"/>
      <c r="B689" s="3"/>
      <c r="C689" s="3"/>
      <c r="D689" s="1045"/>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row>
    <row r="690" spans="1:44" ht="15.75" customHeight="1" x14ac:dyDescent="0.25">
      <c r="A690" s="3"/>
      <c r="B690" s="3"/>
      <c r="C690" s="3"/>
      <c r="D690" s="1045"/>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row>
    <row r="691" spans="1:44" ht="15.75" customHeight="1" x14ac:dyDescent="0.25">
      <c r="A691" s="3"/>
      <c r="B691" s="3"/>
      <c r="C691" s="3"/>
      <c r="D691" s="1045"/>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row>
    <row r="692" spans="1:44" ht="15.75" customHeight="1" x14ac:dyDescent="0.25">
      <c r="A692" s="3"/>
      <c r="B692" s="3"/>
      <c r="C692" s="3"/>
      <c r="D692" s="1045"/>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row>
    <row r="693" spans="1:44" ht="15.75" customHeight="1" x14ac:dyDescent="0.25">
      <c r="A693" s="3"/>
      <c r="B693" s="3"/>
      <c r="C693" s="3"/>
      <c r="D693" s="1045"/>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row>
    <row r="694" spans="1:44" ht="15.75" customHeight="1" x14ac:dyDescent="0.25">
      <c r="A694" s="3"/>
      <c r="B694" s="3"/>
      <c r="C694" s="3"/>
      <c r="D694" s="1045"/>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row>
    <row r="695" spans="1:44" ht="15.75" customHeight="1" x14ac:dyDescent="0.25">
      <c r="A695" s="3"/>
      <c r="B695" s="3"/>
      <c r="C695" s="3"/>
      <c r="D695" s="1045"/>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row>
    <row r="696" spans="1:44" ht="15.75" customHeight="1" x14ac:dyDescent="0.25">
      <c r="A696" s="3"/>
      <c r="B696" s="3"/>
      <c r="C696" s="3"/>
      <c r="D696" s="1045"/>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row>
    <row r="697" spans="1:44" ht="15.75" customHeight="1" x14ac:dyDescent="0.25">
      <c r="A697" s="3"/>
      <c r="B697" s="3"/>
      <c r="C697" s="3"/>
      <c r="D697" s="1045"/>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row>
    <row r="698" spans="1:44" ht="15.75" customHeight="1" x14ac:dyDescent="0.25">
      <c r="A698" s="3"/>
      <c r="B698" s="3"/>
      <c r="C698" s="3"/>
      <c r="D698" s="1045"/>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row>
    <row r="699" spans="1:44" ht="15.75" customHeight="1" x14ac:dyDescent="0.25">
      <c r="A699" s="3"/>
      <c r="B699" s="3"/>
      <c r="C699" s="3"/>
      <c r="D699" s="1045"/>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row>
    <row r="700" spans="1:44" ht="15.75" customHeight="1" x14ac:dyDescent="0.25">
      <c r="A700" s="3"/>
      <c r="B700" s="3"/>
      <c r="C700" s="3"/>
      <c r="D700" s="1045"/>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row>
    <row r="701" spans="1:44" ht="15.75" customHeight="1" x14ac:dyDescent="0.25">
      <c r="A701" s="3"/>
      <c r="B701" s="3"/>
      <c r="C701" s="3"/>
      <c r="D701" s="1045"/>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row>
    <row r="702" spans="1:44" ht="15.75" customHeight="1" x14ac:dyDescent="0.25">
      <c r="A702" s="3"/>
      <c r="B702" s="3"/>
      <c r="C702" s="3"/>
      <c r="D702" s="1045"/>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row>
    <row r="703" spans="1:44" ht="15.75" customHeight="1" x14ac:dyDescent="0.25">
      <c r="A703" s="3"/>
      <c r="B703" s="3"/>
      <c r="C703" s="3"/>
      <c r="D703" s="1045"/>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row>
    <row r="704" spans="1:44" ht="15.75" customHeight="1" x14ac:dyDescent="0.25">
      <c r="A704" s="3"/>
      <c r="B704" s="3"/>
      <c r="C704" s="3"/>
      <c r="D704" s="1045"/>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row>
    <row r="705" spans="1:44" ht="15.75" customHeight="1" x14ac:dyDescent="0.25">
      <c r="A705" s="3"/>
      <c r="B705" s="3"/>
      <c r="C705" s="3"/>
      <c r="D705" s="1045"/>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row>
    <row r="706" spans="1:44" ht="15.75" customHeight="1" x14ac:dyDescent="0.25">
      <c r="A706" s="3"/>
      <c r="B706" s="3"/>
      <c r="C706" s="3"/>
      <c r="D706" s="1045"/>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row>
    <row r="707" spans="1:44" ht="15.75" customHeight="1" x14ac:dyDescent="0.25">
      <c r="A707" s="3"/>
      <c r="B707" s="3"/>
      <c r="C707" s="3"/>
      <c r="D707" s="1045"/>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row>
    <row r="708" spans="1:44" ht="15.75" customHeight="1" x14ac:dyDescent="0.25">
      <c r="A708" s="3"/>
      <c r="B708" s="3"/>
      <c r="C708" s="3"/>
      <c r="D708" s="1045"/>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row>
    <row r="709" spans="1:44" ht="15.75" customHeight="1" x14ac:dyDescent="0.25">
      <c r="A709" s="3"/>
      <c r="B709" s="3"/>
      <c r="C709" s="3"/>
      <c r="D709" s="1045"/>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row>
    <row r="710" spans="1:44" ht="15.75" customHeight="1" x14ac:dyDescent="0.25">
      <c r="A710" s="3"/>
      <c r="B710" s="3"/>
      <c r="C710" s="3"/>
      <c r="D710" s="1045"/>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row>
    <row r="711" spans="1:44" ht="15.75" customHeight="1" x14ac:dyDescent="0.25">
      <c r="A711" s="3"/>
      <c r="B711" s="3"/>
      <c r="C711" s="3"/>
      <c r="D711" s="1045"/>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row>
    <row r="712" spans="1:44" ht="15.75" customHeight="1" x14ac:dyDescent="0.25">
      <c r="A712" s="3"/>
      <c r="B712" s="3"/>
      <c r="C712" s="3"/>
      <c r="D712" s="1045"/>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row>
    <row r="713" spans="1:44" ht="15.75" customHeight="1" x14ac:dyDescent="0.25">
      <c r="A713" s="3"/>
      <c r="B713" s="3"/>
      <c r="C713" s="3"/>
      <c r="D713" s="1045"/>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row>
    <row r="714" spans="1:44" ht="15.75" customHeight="1" x14ac:dyDescent="0.25">
      <c r="A714" s="3"/>
      <c r="B714" s="3"/>
      <c r="C714" s="3"/>
      <c r="D714" s="1045"/>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row>
    <row r="715" spans="1:44" ht="15.75" customHeight="1" x14ac:dyDescent="0.25">
      <c r="A715" s="3"/>
      <c r="B715" s="3"/>
      <c r="C715" s="3"/>
      <c r="D715" s="1045"/>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row>
    <row r="716" spans="1:44" ht="15.75" customHeight="1" x14ac:dyDescent="0.25">
      <c r="A716" s="3"/>
      <c r="B716" s="3"/>
      <c r="C716" s="3"/>
      <c r="D716" s="1045"/>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row>
    <row r="717" spans="1:44" ht="15.75" customHeight="1" x14ac:dyDescent="0.25">
      <c r="A717" s="3"/>
      <c r="B717" s="3"/>
      <c r="C717" s="3"/>
      <c r="D717" s="1045"/>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row>
    <row r="718" spans="1:44" ht="15.75" customHeight="1" x14ac:dyDescent="0.25">
      <c r="A718" s="3"/>
      <c r="B718" s="3"/>
      <c r="C718" s="3"/>
      <c r="D718" s="1045"/>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row>
    <row r="719" spans="1:44" ht="15.75" customHeight="1" x14ac:dyDescent="0.25">
      <c r="A719" s="3"/>
      <c r="B719" s="3"/>
      <c r="C719" s="3"/>
      <c r="D719" s="1045"/>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row>
    <row r="720" spans="1:44" ht="15.75" customHeight="1" x14ac:dyDescent="0.25">
      <c r="A720" s="3"/>
      <c r="B720" s="3"/>
      <c r="C720" s="3"/>
      <c r="D720" s="1045"/>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row>
    <row r="721" spans="1:44" ht="15.75" customHeight="1" x14ac:dyDescent="0.25">
      <c r="A721" s="3"/>
      <c r="B721" s="3"/>
      <c r="C721" s="3"/>
      <c r="D721" s="1045"/>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row>
    <row r="722" spans="1:44" ht="15.75" customHeight="1" x14ac:dyDescent="0.25">
      <c r="A722" s="3"/>
      <c r="B722" s="3"/>
      <c r="C722" s="3"/>
      <c r="D722" s="1045"/>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row>
    <row r="723" spans="1:44" ht="15.75" customHeight="1" x14ac:dyDescent="0.25">
      <c r="A723" s="3"/>
      <c r="B723" s="3"/>
      <c r="C723" s="3"/>
      <c r="D723" s="1045"/>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row>
    <row r="724" spans="1:44" ht="15.75" customHeight="1" x14ac:dyDescent="0.25">
      <c r="A724" s="3"/>
      <c r="B724" s="3"/>
      <c r="C724" s="3"/>
      <c r="D724" s="1045"/>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row>
    <row r="725" spans="1:44" ht="15.75" customHeight="1" x14ac:dyDescent="0.25">
      <c r="A725" s="3"/>
      <c r="B725" s="3"/>
      <c r="C725" s="3"/>
      <c r="D725" s="1045"/>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row>
    <row r="726" spans="1:44" ht="15.75" customHeight="1" x14ac:dyDescent="0.25">
      <c r="A726" s="3"/>
      <c r="B726" s="3"/>
      <c r="C726" s="3"/>
      <c r="D726" s="1045"/>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row>
    <row r="727" spans="1:44" ht="15.75" customHeight="1" x14ac:dyDescent="0.25">
      <c r="A727" s="3"/>
      <c r="B727" s="3"/>
      <c r="C727" s="3"/>
      <c r="D727" s="1045"/>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row>
    <row r="728" spans="1:44" ht="15.75" customHeight="1" x14ac:dyDescent="0.25">
      <c r="A728" s="3"/>
      <c r="B728" s="3"/>
      <c r="C728" s="3"/>
      <c r="D728" s="1045"/>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row>
    <row r="729" spans="1:44" ht="15.75" customHeight="1" x14ac:dyDescent="0.25">
      <c r="A729" s="3"/>
      <c r="B729" s="3"/>
      <c r="C729" s="3"/>
      <c r="D729" s="1045"/>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row>
    <row r="730" spans="1:44" ht="15.75" customHeight="1" x14ac:dyDescent="0.25">
      <c r="A730" s="3"/>
      <c r="B730" s="3"/>
      <c r="C730" s="3"/>
      <c r="D730" s="1045"/>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row>
    <row r="731" spans="1:44" ht="15.75" customHeight="1" x14ac:dyDescent="0.25">
      <c r="A731" s="3"/>
      <c r="B731" s="3"/>
      <c r="C731" s="3"/>
      <c r="D731" s="1045"/>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row>
    <row r="732" spans="1:44" ht="15.75" customHeight="1" x14ac:dyDescent="0.25">
      <c r="A732" s="3"/>
      <c r="B732" s="3"/>
      <c r="C732" s="3"/>
      <c r="D732" s="1045"/>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row>
    <row r="733" spans="1:44" ht="15.75" customHeight="1" x14ac:dyDescent="0.25">
      <c r="A733" s="3"/>
      <c r="B733" s="3"/>
      <c r="C733" s="3"/>
      <c r="D733" s="1045"/>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row>
    <row r="734" spans="1:44" ht="15.75" customHeight="1" x14ac:dyDescent="0.25">
      <c r="A734" s="3"/>
      <c r="B734" s="3"/>
      <c r="C734" s="3"/>
      <c r="D734" s="1045"/>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row>
    <row r="735" spans="1:44" ht="15.75" customHeight="1" x14ac:dyDescent="0.25">
      <c r="A735" s="3"/>
      <c r="B735" s="3"/>
      <c r="C735" s="3"/>
      <c r="D735" s="1045"/>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row>
    <row r="736" spans="1:44" ht="15.75" customHeight="1" x14ac:dyDescent="0.25">
      <c r="A736" s="3"/>
      <c r="B736" s="3"/>
      <c r="C736" s="3"/>
      <c r="D736" s="1045"/>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row>
    <row r="737" spans="1:44" ht="15.75" customHeight="1" x14ac:dyDescent="0.25">
      <c r="A737" s="3"/>
      <c r="B737" s="3"/>
      <c r="C737" s="3"/>
      <c r="D737" s="1045"/>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row>
    <row r="738" spans="1:44" ht="15.75" customHeight="1" x14ac:dyDescent="0.25">
      <c r="A738" s="3"/>
      <c r="B738" s="3"/>
      <c r="C738" s="3"/>
      <c r="D738" s="1045"/>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row>
    <row r="739" spans="1:44" ht="15.75" customHeight="1" x14ac:dyDescent="0.25">
      <c r="A739" s="3"/>
      <c r="B739" s="3"/>
      <c r="C739" s="3"/>
      <c r="D739" s="1045"/>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row>
    <row r="740" spans="1:44" ht="15.75" customHeight="1" x14ac:dyDescent="0.25">
      <c r="A740" s="3"/>
      <c r="B740" s="3"/>
      <c r="C740" s="3"/>
      <c r="D740" s="1045"/>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row>
    <row r="741" spans="1:44" ht="15.75" customHeight="1" x14ac:dyDescent="0.25">
      <c r="A741" s="3"/>
      <c r="B741" s="3"/>
      <c r="C741" s="3"/>
      <c r="D741" s="1045"/>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row>
    <row r="742" spans="1:44" ht="15.75" customHeight="1" x14ac:dyDescent="0.25">
      <c r="A742" s="3"/>
      <c r="B742" s="3"/>
      <c r="C742" s="3"/>
      <c r="D742" s="1045"/>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row>
    <row r="743" spans="1:44" ht="15.75" customHeight="1" x14ac:dyDescent="0.25">
      <c r="A743" s="3"/>
      <c r="B743" s="3"/>
      <c r="C743" s="3"/>
      <c r="D743" s="1045"/>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row>
    <row r="744" spans="1:44" ht="15.75" customHeight="1" x14ac:dyDescent="0.25">
      <c r="A744" s="3"/>
      <c r="B744" s="3"/>
      <c r="C744" s="3"/>
      <c r="D744" s="1045"/>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row>
    <row r="745" spans="1:44" ht="15.75" customHeight="1" x14ac:dyDescent="0.25">
      <c r="A745" s="3"/>
      <c r="B745" s="3"/>
      <c r="C745" s="3"/>
      <c r="D745" s="1045"/>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row>
    <row r="746" spans="1:44" ht="15.75" customHeight="1" x14ac:dyDescent="0.25">
      <c r="A746" s="3"/>
      <c r="B746" s="3"/>
      <c r="C746" s="3"/>
      <c r="D746" s="1045"/>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row>
    <row r="747" spans="1:44" ht="15.75" customHeight="1" x14ac:dyDescent="0.25">
      <c r="A747" s="3"/>
      <c r="B747" s="3"/>
      <c r="C747" s="3"/>
      <c r="D747" s="1045"/>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row>
    <row r="748" spans="1:44" ht="15.75" customHeight="1" x14ac:dyDescent="0.25">
      <c r="A748" s="3"/>
      <c r="B748" s="3"/>
      <c r="C748" s="3"/>
      <c r="D748" s="1045"/>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row>
    <row r="749" spans="1:44" ht="15.75" customHeight="1" x14ac:dyDescent="0.25">
      <c r="A749" s="3"/>
      <c r="B749" s="3"/>
      <c r="C749" s="3"/>
      <c r="D749" s="1045"/>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row>
    <row r="750" spans="1:44" ht="15.75" customHeight="1" x14ac:dyDescent="0.25">
      <c r="A750" s="3"/>
      <c r="B750" s="3"/>
      <c r="C750" s="3"/>
      <c r="D750" s="1045"/>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row>
    <row r="751" spans="1:44" ht="15.75" customHeight="1" x14ac:dyDescent="0.25">
      <c r="A751" s="3"/>
      <c r="B751" s="3"/>
      <c r="C751" s="3"/>
      <c r="D751" s="1045"/>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row>
    <row r="752" spans="1:44" ht="15.75" customHeight="1" x14ac:dyDescent="0.25">
      <c r="A752" s="3"/>
      <c r="B752" s="3"/>
      <c r="C752" s="3"/>
      <c r="D752" s="1045"/>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row>
    <row r="753" spans="1:44" ht="15.75" customHeight="1" x14ac:dyDescent="0.25">
      <c r="A753" s="3"/>
      <c r="B753" s="3"/>
      <c r="C753" s="3"/>
      <c r="D753" s="1045"/>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row>
    <row r="754" spans="1:44" ht="15.75" customHeight="1" x14ac:dyDescent="0.25">
      <c r="A754" s="3"/>
      <c r="B754" s="3"/>
      <c r="C754" s="3"/>
      <c r="D754" s="1045"/>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row>
    <row r="755" spans="1:44" ht="15.75" customHeight="1" x14ac:dyDescent="0.25">
      <c r="A755" s="3"/>
      <c r="B755" s="3"/>
      <c r="C755" s="3"/>
      <c r="D755" s="1045"/>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row>
    <row r="756" spans="1:44" ht="15.75" customHeight="1" x14ac:dyDescent="0.25">
      <c r="A756" s="3"/>
      <c r="B756" s="3"/>
      <c r="C756" s="3"/>
      <c r="D756" s="1045"/>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row>
    <row r="757" spans="1:44" ht="15.75" customHeight="1" x14ac:dyDescent="0.25">
      <c r="A757" s="3"/>
      <c r="B757" s="3"/>
      <c r="C757" s="3"/>
      <c r="D757" s="1045"/>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row>
    <row r="758" spans="1:44" ht="15.75" customHeight="1" x14ac:dyDescent="0.25">
      <c r="A758" s="3"/>
      <c r="B758" s="3"/>
      <c r="C758" s="3"/>
      <c r="D758" s="1045"/>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row>
    <row r="759" spans="1:44" ht="15.75" customHeight="1" x14ac:dyDescent="0.25">
      <c r="A759" s="3"/>
      <c r="B759" s="3"/>
      <c r="C759" s="3"/>
      <c r="D759" s="1045"/>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row>
    <row r="760" spans="1:44" ht="15.75" customHeight="1" x14ac:dyDescent="0.25">
      <c r="A760" s="3"/>
      <c r="B760" s="3"/>
      <c r="C760" s="3"/>
      <c r="D760" s="1045"/>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row>
    <row r="761" spans="1:44" ht="15.75" customHeight="1" x14ac:dyDescent="0.25">
      <c r="A761" s="3"/>
      <c r="B761" s="3"/>
      <c r="C761" s="3"/>
      <c r="D761" s="1045"/>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row>
    <row r="762" spans="1:44" ht="15.75" customHeight="1" x14ac:dyDescent="0.25">
      <c r="A762" s="3"/>
      <c r="B762" s="3"/>
      <c r="C762" s="3"/>
      <c r="D762" s="1045"/>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row>
    <row r="763" spans="1:44" ht="15.75" customHeight="1" x14ac:dyDescent="0.25">
      <c r="A763" s="3"/>
      <c r="B763" s="3"/>
      <c r="C763" s="3"/>
      <c r="D763" s="1045"/>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row>
    <row r="764" spans="1:44" ht="15.75" customHeight="1" x14ac:dyDescent="0.25">
      <c r="A764" s="3"/>
      <c r="B764" s="3"/>
      <c r="C764" s="3"/>
      <c r="D764" s="1045"/>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row>
    <row r="765" spans="1:44" ht="15.75" customHeight="1" x14ac:dyDescent="0.25">
      <c r="A765" s="3"/>
      <c r="B765" s="3"/>
      <c r="C765" s="3"/>
      <c r="D765" s="1045"/>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row>
    <row r="766" spans="1:44" ht="15.75" customHeight="1" x14ac:dyDescent="0.25">
      <c r="A766" s="3"/>
      <c r="B766" s="3"/>
      <c r="C766" s="3"/>
      <c r="D766" s="1045"/>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row>
    <row r="767" spans="1:44" ht="15.75" customHeight="1" x14ac:dyDescent="0.25">
      <c r="A767" s="3"/>
      <c r="B767" s="3"/>
      <c r="C767" s="3"/>
      <c r="D767" s="1045"/>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row>
    <row r="768" spans="1:44" ht="15.75" customHeight="1" x14ac:dyDescent="0.25">
      <c r="A768" s="3"/>
      <c r="B768" s="3"/>
      <c r="C768" s="3"/>
      <c r="D768" s="1045"/>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row>
    <row r="769" spans="1:44" ht="15.75" customHeight="1" x14ac:dyDescent="0.25">
      <c r="A769" s="3"/>
      <c r="B769" s="3"/>
      <c r="C769" s="3"/>
      <c r="D769" s="1045"/>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row>
    <row r="770" spans="1:44" ht="15.75" customHeight="1" x14ac:dyDescent="0.25">
      <c r="A770" s="3"/>
      <c r="B770" s="3"/>
      <c r="C770" s="3"/>
      <c r="D770" s="1045"/>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row>
    <row r="771" spans="1:44" ht="15.75" customHeight="1" x14ac:dyDescent="0.25">
      <c r="A771" s="3"/>
      <c r="B771" s="3"/>
      <c r="C771" s="3"/>
      <c r="D771" s="1045"/>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row>
    <row r="772" spans="1:44" ht="15.75" customHeight="1" x14ac:dyDescent="0.25">
      <c r="A772" s="3"/>
      <c r="B772" s="3"/>
      <c r="C772" s="3"/>
      <c r="D772" s="1045"/>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row>
    <row r="773" spans="1:44" ht="15.75" customHeight="1" x14ac:dyDescent="0.25">
      <c r="A773" s="3"/>
      <c r="B773" s="3"/>
      <c r="C773" s="3"/>
      <c r="D773" s="1045"/>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row>
    <row r="774" spans="1:44" ht="15.75" customHeight="1" x14ac:dyDescent="0.25">
      <c r="A774" s="3"/>
      <c r="B774" s="3"/>
      <c r="C774" s="3"/>
      <c r="D774" s="1045"/>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row>
    <row r="775" spans="1:44" ht="15.75" customHeight="1" x14ac:dyDescent="0.25">
      <c r="A775" s="3"/>
      <c r="B775" s="3"/>
      <c r="C775" s="3"/>
      <c r="D775" s="1045"/>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row>
    <row r="776" spans="1:44" ht="15.75" customHeight="1" x14ac:dyDescent="0.25">
      <c r="A776" s="3"/>
      <c r="B776" s="3"/>
      <c r="C776" s="3"/>
      <c r="D776" s="1045"/>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row>
    <row r="777" spans="1:44" ht="15.75" customHeight="1" x14ac:dyDescent="0.25">
      <c r="A777" s="3"/>
      <c r="B777" s="3"/>
      <c r="C777" s="3"/>
      <c r="D777" s="1045"/>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row>
    <row r="778" spans="1:44" ht="15.75" customHeight="1" x14ac:dyDescent="0.25">
      <c r="A778" s="3"/>
      <c r="B778" s="3"/>
      <c r="C778" s="3"/>
      <c r="D778" s="1045"/>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row>
    <row r="779" spans="1:44" ht="15.75" customHeight="1" x14ac:dyDescent="0.25">
      <c r="A779" s="3"/>
      <c r="B779" s="3"/>
      <c r="C779" s="3"/>
      <c r="D779" s="1045"/>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row>
    <row r="780" spans="1:44" ht="15.75" customHeight="1" x14ac:dyDescent="0.25">
      <c r="A780" s="3"/>
      <c r="B780" s="3"/>
      <c r="C780" s="3"/>
      <c r="D780" s="1045"/>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row>
    <row r="781" spans="1:44" ht="15.75" customHeight="1" x14ac:dyDescent="0.25">
      <c r="A781" s="3"/>
      <c r="B781" s="3"/>
      <c r="C781" s="3"/>
      <c r="D781" s="1045"/>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row>
    <row r="782" spans="1:44" ht="15.75" customHeight="1" x14ac:dyDescent="0.25">
      <c r="A782" s="3"/>
      <c r="B782" s="3"/>
      <c r="C782" s="3"/>
      <c r="D782" s="1045"/>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row>
    <row r="783" spans="1:44" ht="15.75" customHeight="1" x14ac:dyDescent="0.25">
      <c r="A783" s="3"/>
      <c r="B783" s="3"/>
      <c r="C783" s="3"/>
      <c r="D783" s="1045"/>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row>
    <row r="784" spans="1:44" ht="15.75" customHeight="1" x14ac:dyDescent="0.25">
      <c r="A784" s="3"/>
      <c r="B784" s="3"/>
      <c r="C784" s="3"/>
      <c r="D784" s="1045"/>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row>
    <row r="785" spans="1:44" ht="15.75" customHeight="1" x14ac:dyDescent="0.25">
      <c r="A785" s="3"/>
      <c r="B785" s="3"/>
      <c r="C785" s="3"/>
      <c r="D785" s="1045"/>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row>
    <row r="786" spans="1:44" ht="15.75" customHeight="1" x14ac:dyDescent="0.25">
      <c r="A786" s="3"/>
      <c r="B786" s="3"/>
      <c r="C786" s="3"/>
      <c r="D786" s="1045"/>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row>
    <row r="787" spans="1:44" ht="15.75" customHeight="1" x14ac:dyDescent="0.25">
      <c r="A787" s="3"/>
      <c r="B787" s="3"/>
      <c r="C787" s="3"/>
      <c r="D787" s="1045"/>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row>
    <row r="788" spans="1:44" ht="15.75" customHeight="1" x14ac:dyDescent="0.25">
      <c r="A788" s="3"/>
      <c r="B788" s="3"/>
      <c r="C788" s="3"/>
      <c r="D788" s="1045"/>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row>
    <row r="789" spans="1:44" ht="15.75" customHeight="1" x14ac:dyDescent="0.25">
      <c r="A789" s="3"/>
      <c r="B789" s="3"/>
      <c r="C789" s="3"/>
      <c r="D789" s="1045"/>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row>
    <row r="790" spans="1:44" ht="15.75" customHeight="1" x14ac:dyDescent="0.25">
      <c r="A790" s="3"/>
      <c r="B790" s="3"/>
      <c r="C790" s="3"/>
      <c r="D790" s="1045"/>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row>
    <row r="791" spans="1:44" ht="15.75" customHeight="1" x14ac:dyDescent="0.25">
      <c r="A791" s="3"/>
      <c r="B791" s="3"/>
      <c r="C791" s="3"/>
      <c r="D791" s="1045"/>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row>
    <row r="792" spans="1:44" ht="15.75" customHeight="1" x14ac:dyDescent="0.25">
      <c r="A792" s="3"/>
      <c r="B792" s="3"/>
      <c r="C792" s="3"/>
      <c r="D792" s="1045"/>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row>
    <row r="793" spans="1:44" ht="15.75" customHeight="1" x14ac:dyDescent="0.25">
      <c r="A793" s="3"/>
      <c r="B793" s="3"/>
      <c r="C793" s="3"/>
      <c r="D793" s="1045"/>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row>
    <row r="794" spans="1:44" ht="15.75" customHeight="1" x14ac:dyDescent="0.25">
      <c r="A794" s="3"/>
      <c r="B794" s="3"/>
      <c r="C794" s="3"/>
      <c r="D794" s="1045"/>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row>
    <row r="795" spans="1:44" ht="15.75" customHeight="1" x14ac:dyDescent="0.25">
      <c r="A795" s="3"/>
      <c r="B795" s="3"/>
      <c r="C795" s="3"/>
      <c r="D795" s="1045"/>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row>
    <row r="796" spans="1:44" ht="15.75" customHeight="1" x14ac:dyDescent="0.25">
      <c r="A796" s="3"/>
      <c r="B796" s="3"/>
      <c r="C796" s="3"/>
      <c r="D796" s="1045"/>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row>
    <row r="797" spans="1:44" ht="15.75" customHeight="1" x14ac:dyDescent="0.25">
      <c r="A797" s="3"/>
      <c r="B797" s="3"/>
      <c r="C797" s="3"/>
      <c r="D797" s="1045"/>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row>
    <row r="798" spans="1:44" ht="15.75" customHeight="1" x14ac:dyDescent="0.25">
      <c r="A798" s="3"/>
      <c r="B798" s="3"/>
      <c r="C798" s="3"/>
      <c r="D798" s="1045"/>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row>
    <row r="799" spans="1:44" ht="15.75" customHeight="1" x14ac:dyDescent="0.25">
      <c r="A799" s="3"/>
      <c r="B799" s="3"/>
      <c r="C799" s="3"/>
      <c r="D799" s="1045"/>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row>
    <row r="800" spans="1:44" ht="15.75" customHeight="1" x14ac:dyDescent="0.25">
      <c r="A800" s="3"/>
      <c r="B800" s="3"/>
      <c r="C800" s="3"/>
      <c r="D800" s="1045"/>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row>
    <row r="801" spans="1:44" ht="15.75" customHeight="1" x14ac:dyDescent="0.25">
      <c r="A801" s="3"/>
      <c r="B801" s="3"/>
      <c r="C801" s="3"/>
      <c r="D801" s="1045"/>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row>
    <row r="802" spans="1:44" ht="15.75" customHeight="1" x14ac:dyDescent="0.25">
      <c r="A802" s="3"/>
      <c r="B802" s="3"/>
      <c r="C802" s="3"/>
      <c r="D802" s="1045"/>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row>
    <row r="803" spans="1:44" ht="15.75" customHeight="1" x14ac:dyDescent="0.25">
      <c r="A803" s="3"/>
      <c r="B803" s="3"/>
      <c r="C803" s="3"/>
      <c r="D803" s="1045"/>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row>
    <row r="804" spans="1:44" ht="15.75" customHeight="1" x14ac:dyDescent="0.25">
      <c r="A804" s="3"/>
      <c r="B804" s="3"/>
      <c r="C804" s="3"/>
      <c r="D804" s="1045"/>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row>
    <row r="805" spans="1:44" ht="15.75" customHeight="1" x14ac:dyDescent="0.25">
      <c r="A805" s="3"/>
      <c r="B805" s="3"/>
      <c r="C805" s="3"/>
      <c r="D805" s="1045"/>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row>
    <row r="806" spans="1:44" ht="15.75" customHeight="1" x14ac:dyDescent="0.25">
      <c r="A806" s="3"/>
      <c r="B806" s="3"/>
      <c r="C806" s="3"/>
      <c r="D806" s="1045"/>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row>
    <row r="807" spans="1:44" ht="15.75" customHeight="1" x14ac:dyDescent="0.25">
      <c r="A807" s="3"/>
      <c r="B807" s="3"/>
      <c r="C807" s="3"/>
      <c r="D807" s="1045"/>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row>
    <row r="808" spans="1:44" ht="15.75" customHeight="1" x14ac:dyDescent="0.25">
      <c r="A808" s="3"/>
      <c r="B808" s="3"/>
      <c r="C808" s="3"/>
      <c r="D808" s="1045"/>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row>
    <row r="809" spans="1:44" ht="15.75" customHeight="1" x14ac:dyDescent="0.25">
      <c r="A809" s="3"/>
      <c r="B809" s="3"/>
      <c r="C809" s="3"/>
      <c r="D809" s="1045"/>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row>
    <row r="810" spans="1:44" ht="15.75" customHeight="1" x14ac:dyDescent="0.25">
      <c r="A810" s="3"/>
      <c r="B810" s="3"/>
      <c r="C810" s="3"/>
      <c r="D810" s="1045"/>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row>
    <row r="811" spans="1:44" ht="15.75" customHeight="1" x14ac:dyDescent="0.25">
      <c r="A811" s="3"/>
      <c r="B811" s="3"/>
      <c r="C811" s="3"/>
      <c r="D811" s="1045"/>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row>
    <row r="812" spans="1:44" ht="15.75" customHeight="1" x14ac:dyDescent="0.25">
      <c r="A812" s="3"/>
      <c r="B812" s="3"/>
      <c r="C812" s="3"/>
      <c r="D812" s="1045"/>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row>
    <row r="813" spans="1:44" ht="15.75" customHeight="1" x14ac:dyDescent="0.25">
      <c r="A813" s="3"/>
      <c r="B813" s="3"/>
      <c r="C813" s="3"/>
      <c r="D813" s="1045"/>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row>
    <row r="814" spans="1:44" ht="15.75" customHeight="1" x14ac:dyDescent="0.25">
      <c r="A814" s="3"/>
      <c r="B814" s="3"/>
      <c r="C814" s="3"/>
      <c r="D814" s="1045"/>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row>
    <row r="815" spans="1:44" ht="15.75" customHeight="1" x14ac:dyDescent="0.25">
      <c r="A815" s="3"/>
      <c r="B815" s="3"/>
      <c r="C815" s="3"/>
      <c r="D815" s="1045"/>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row>
    <row r="816" spans="1:44" ht="15.75" customHeight="1" x14ac:dyDescent="0.25">
      <c r="A816" s="3"/>
      <c r="B816" s="3"/>
      <c r="C816" s="3"/>
      <c r="D816" s="1045"/>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row>
    <row r="817" spans="1:44" ht="15.75" customHeight="1" x14ac:dyDescent="0.25">
      <c r="A817" s="3"/>
      <c r="B817" s="3"/>
      <c r="C817" s="3"/>
      <c r="D817" s="1045"/>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row>
    <row r="818" spans="1:44" ht="15.75" customHeight="1" x14ac:dyDescent="0.25">
      <c r="A818" s="3"/>
      <c r="B818" s="3"/>
      <c r="C818" s="3"/>
      <c r="D818" s="1045"/>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row>
    <row r="819" spans="1:44" ht="15.75" customHeight="1" x14ac:dyDescent="0.25">
      <c r="A819" s="3"/>
      <c r="B819" s="3"/>
      <c r="C819" s="3"/>
      <c r="D819" s="1045"/>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row>
    <row r="820" spans="1:44" ht="15.75" customHeight="1" x14ac:dyDescent="0.25">
      <c r="A820" s="3"/>
      <c r="B820" s="3"/>
      <c r="C820" s="3"/>
      <c r="D820" s="1045"/>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row>
    <row r="821" spans="1:44" ht="15.75" customHeight="1" x14ac:dyDescent="0.25">
      <c r="A821" s="3"/>
      <c r="B821" s="3"/>
      <c r="C821" s="3"/>
      <c r="D821" s="1045"/>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row>
    <row r="822" spans="1:44" ht="15.75" customHeight="1" x14ac:dyDescent="0.25">
      <c r="A822" s="3"/>
      <c r="B822" s="3"/>
      <c r="C822" s="3"/>
      <c r="D822" s="1045"/>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row>
    <row r="823" spans="1:44" ht="15.75" customHeight="1" x14ac:dyDescent="0.25">
      <c r="A823" s="3"/>
      <c r="B823" s="3"/>
      <c r="C823" s="3"/>
      <c r="D823" s="1045"/>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row>
    <row r="824" spans="1:44" ht="15.75" customHeight="1" x14ac:dyDescent="0.25">
      <c r="A824" s="3"/>
      <c r="B824" s="3"/>
      <c r="C824" s="3"/>
      <c r="D824" s="1045"/>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row>
    <row r="825" spans="1:44" ht="15.75" customHeight="1" x14ac:dyDescent="0.25">
      <c r="A825" s="3"/>
      <c r="B825" s="3"/>
      <c r="C825" s="3"/>
      <c r="D825" s="1045"/>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row>
    <row r="826" spans="1:44" ht="15.75" customHeight="1" x14ac:dyDescent="0.25">
      <c r="A826" s="3"/>
      <c r="B826" s="3"/>
      <c r="C826" s="3"/>
      <c r="D826" s="1045"/>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row>
    <row r="827" spans="1:44" ht="15.75" customHeight="1" x14ac:dyDescent="0.25">
      <c r="A827" s="3"/>
      <c r="B827" s="3"/>
      <c r="C827" s="3"/>
      <c r="D827" s="1045"/>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row>
    <row r="828" spans="1:44" ht="15.75" customHeight="1" x14ac:dyDescent="0.25">
      <c r="A828" s="3"/>
      <c r="B828" s="3"/>
      <c r="C828" s="3"/>
      <c r="D828" s="1045"/>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row>
    <row r="829" spans="1:44" ht="15.75" customHeight="1" x14ac:dyDescent="0.25">
      <c r="A829" s="3"/>
      <c r="B829" s="3"/>
      <c r="C829" s="3"/>
      <c r="D829" s="1045"/>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row>
    <row r="830" spans="1:44" ht="15.75" customHeight="1" x14ac:dyDescent="0.25">
      <c r="A830" s="3"/>
      <c r="B830" s="3"/>
      <c r="C830" s="3"/>
      <c r="D830" s="1045"/>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row>
    <row r="831" spans="1:44" ht="15.75" customHeight="1" x14ac:dyDescent="0.25">
      <c r="A831" s="3"/>
      <c r="B831" s="3"/>
      <c r="C831" s="3"/>
      <c r="D831" s="1045"/>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row>
    <row r="832" spans="1:44" ht="15.75" customHeight="1" x14ac:dyDescent="0.25">
      <c r="A832" s="3"/>
      <c r="B832" s="3"/>
      <c r="C832" s="3"/>
      <c r="D832" s="1045"/>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row>
    <row r="833" spans="1:44" ht="15.75" customHeight="1" x14ac:dyDescent="0.25">
      <c r="A833" s="3"/>
      <c r="B833" s="3"/>
      <c r="C833" s="3"/>
      <c r="D833" s="1045"/>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row>
    <row r="834" spans="1:44" ht="15.75" customHeight="1" x14ac:dyDescent="0.25">
      <c r="A834" s="3"/>
      <c r="B834" s="3"/>
      <c r="C834" s="3"/>
      <c r="D834" s="1045"/>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row>
    <row r="835" spans="1:44" ht="15.75" customHeight="1" x14ac:dyDescent="0.25">
      <c r="A835" s="3"/>
      <c r="B835" s="3"/>
      <c r="C835" s="3"/>
      <c r="D835" s="1045"/>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row>
    <row r="836" spans="1:44" ht="15.75" customHeight="1" x14ac:dyDescent="0.25">
      <c r="A836" s="3"/>
      <c r="B836" s="3"/>
      <c r="C836" s="3"/>
      <c r="D836" s="1045"/>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row>
    <row r="837" spans="1:44" ht="15.75" customHeight="1" x14ac:dyDescent="0.25">
      <c r="A837" s="3"/>
      <c r="B837" s="3"/>
      <c r="C837" s="3"/>
      <c r="D837" s="1045"/>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row>
    <row r="838" spans="1:44" ht="15.75" customHeight="1" x14ac:dyDescent="0.25">
      <c r="A838" s="3"/>
      <c r="B838" s="3"/>
      <c r="C838" s="3"/>
      <c r="D838" s="1045"/>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row>
    <row r="839" spans="1:44" ht="15.75" customHeight="1" x14ac:dyDescent="0.25">
      <c r="A839" s="3"/>
      <c r="B839" s="3"/>
      <c r="C839" s="3"/>
      <c r="D839" s="1045"/>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row>
    <row r="840" spans="1:44" ht="15.75" customHeight="1" x14ac:dyDescent="0.25">
      <c r="A840" s="3"/>
      <c r="B840" s="3"/>
      <c r="C840" s="3"/>
      <c r="D840" s="1045"/>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row>
    <row r="841" spans="1:44" ht="15.75" customHeight="1" x14ac:dyDescent="0.25">
      <c r="A841" s="3"/>
      <c r="B841" s="3"/>
      <c r="C841" s="3"/>
      <c r="D841" s="1045"/>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row>
    <row r="842" spans="1:44" ht="15.75" customHeight="1" x14ac:dyDescent="0.25">
      <c r="A842" s="3"/>
      <c r="B842" s="3"/>
      <c r="C842" s="3"/>
      <c r="D842" s="1045"/>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row>
    <row r="843" spans="1:44" ht="15.75" customHeight="1" x14ac:dyDescent="0.25">
      <c r="A843" s="3"/>
      <c r="B843" s="3"/>
      <c r="C843" s="3"/>
      <c r="D843" s="1045"/>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row>
    <row r="844" spans="1:44" ht="15.75" customHeight="1" x14ac:dyDescent="0.25">
      <c r="A844" s="3"/>
      <c r="B844" s="3"/>
      <c r="C844" s="3"/>
      <c r="D844" s="1045"/>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row>
    <row r="845" spans="1:44" ht="15.75" customHeight="1" x14ac:dyDescent="0.25">
      <c r="A845" s="3"/>
      <c r="B845" s="3"/>
      <c r="C845" s="3"/>
      <c r="D845" s="1045"/>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row>
    <row r="846" spans="1:44" ht="15.75" customHeight="1" x14ac:dyDescent="0.25">
      <c r="A846" s="3"/>
      <c r="B846" s="3"/>
      <c r="C846" s="3"/>
      <c r="D846" s="1045"/>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row>
    <row r="847" spans="1:44" ht="15.75" customHeight="1" x14ac:dyDescent="0.25">
      <c r="A847" s="3"/>
      <c r="B847" s="3"/>
      <c r="C847" s="3"/>
      <c r="D847" s="1045"/>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row>
    <row r="848" spans="1:44" ht="15.75" customHeight="1" x14ac:dyDescent="0.25">
      <c r="A848" s="3"/>
      <c r="B848" s="3"/>
      <c r="C848" s="3"/>
      <c r="D848" s="1045"/>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row>
    <row r="849" spans="1:44" ht="15.75" customHeight="1" x14ac:dyDescent="0.25">
      <c r="A849" s="3"/>
      <c r="B849" s="3"/>
      <c r="C849" s="3"/>
      <c r="D849" s="1045"/>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row>
    <row r="850" spans="1:44" ht="15.75" customHeight="1" x14ac:dyDescent="0.25">
      <c r="A850" s="3"/>
      <c r="B850" s="3"/>
      <c r="C850" s="3"/>
      <c r="D850" s="1045"/>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row>
    <row r="851" spans="1:44" ht="15.75" customHeight="1" x14ac:dyDescent="0.25">
      <c r="A851" s="3"/>
      <c r="B851" s="3"/>
      <c r="C851" s="3"/>
      <c r="D851" s="1045"/>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row>
    <row r="852" spans="1:44" ht="15.75" customHeight="1" x14ac:dyDescent="0.25">
      <c r="A852" s="3"/>
      <c r="B852" s="3"/>
      <c r="C852" s="3"/>
      <c r="D852" s="1045"/>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row>
    <row r="853" spans="1:44" ht="15.75" customHeight="1" x14ac:dyDescent="0.25">
      <c r="A853" s="3"/>
      <c r="B853" s="3"/>
      <c r="C853" s="3"/>
      <c r="D853" s="1045"/>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row>
    <row r="854" spans="1:44" ht="15.75" customHeight="1" x14ac:dyDescent="0.25">
      <c r="A854" s="3"/>
      <c r="B854" s="3"/>
      <c r="C854" s="3"/>
      <c r="D854" s="1045"/>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row>
    <row r="855" spans="1:44" ht="15.75" customHeight="1" x14ac:dyDescent="0.25">
      <c r="A855" s="3"/>
      <c r="B855" s="3"/>
      <c r="C855" s="3"/>
      <c r="D855" s="1045"/>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row>
    <row r="856" spans="1:44" ht="15.75" customHeight="1" x14ac:dyDescent="0.25">
      <c r="A856" s="3"/>
      <c r="B856" s="3"/>
      <c r="C856" s="3"/>
      <c r="D856" s="1045"/>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row>
    <row r="857" spans="1:44" ht="15.75" customHeight="1" x14ac:dyDescent="0.25">
      <c r="A857" s="3"/>
      <c r="B857" s="3"/>
      <c r="C857" s="3"/>
      <c r="D857" s="1045"/>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row>
    <row r="858" spans="1:44" ht="15.75" customHeight="1" x14ac:dyDescent="0.25">
      <c r="A858" s="3"/>
      <c r="B858" s="3"/>
      <c r="C858" s="3"/>
      <c r="D858" s="1045"/>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row>
    <row r="859" spans="1:44" ht="15.75" customHeight="1" x14ac:dyDescent="0.25">
      <c r="A859" s="3"/>
      <c r="B859" s="3"/>
      <c r="C859" s="3"/>
      <c r="D859" s="1045"/>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row>
    <row r="860" spans="1:44" ht="15.75" customHeight="1" x14ac:dyDescent="0.25">
      <c r="A860" s="3"/>
      <c r="B860" s="3"/>
      <c r="C860" s="3"/>
      <c r="D860" s="1045"/>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row>
    <row r="861" spans="1:44" ht="15.75" customHeight="1" x14ac:dyDescent="0.25">
      <c r="A861" s="3"/>
      <c r="B861" s="3"/>
      <c r="C861" s="3"/>
      <c r="D861" s="1045"/>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row>
    <row r="862" spans="1:44" ht="15.75" customHeight="1" x14ac:dyDescent="0.25">
      <c r="A862" s="3"/>
      <c r="B862" s="3"/>
      <c r="C862" s="3"/>
      <c r="D862" s="1045"/>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row>
    <row r="863" spans="1:44" ht="15.75" customHeight="1" x14ac:dyDescent="0.25">
      <c r="A863" s="3"/>
      <c r="B863" s="3"/>
      <c r="C863" s="3"/>
      <c r="D863" s="1045"/>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row>
    <row r="864" spans="1:44" ht="15.75" customHeight="1" x14ac:dyDescent="0.25">
      <c r="A864" s="3"/>
      <c r="B864" s="3"/>
      <c r="C864" s="3"/>
      <c r="D864" s="1045"/>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row>
    <row r="865" spans="1:44" ht="15.75" customHeight="1" x14ac:dyDescent="0.25">
      <c r="A865" s="3"/>
      <c r="B865" s="3"/>
      <c r="C865" s="3"/>
      <c r="D865" s="1045"/>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row>
    <row r="866" spans="1:44" ht="15.75" customHeight="1" x14ac:dyDescent="0.25">
      <c r="A866" s="3"/>
      <c r="B866" s="3"/>
      <c r="C866" s="3"/>
      <c r="D866" s="1045"/>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row>
    <row r="867" spans="1:44" ht="15.75" customHeight="1" x14ac:dyDescent="0.25">
      <c r="A867" s="3"/>
      <c r="B867" s="3"/>
      <c r="C867" s="3"/>
      <c r="D867" s="1045"/>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row>
    <row r="868" spans="1:44" ht="15.75" customHeight="1" x14ac:dyDescent="0.25">
      <c r="A868" s="3"/>
      <c r="B868" s="3"/>
      <c r="C868" s="3"/>
      <c r="D868" s="1045"/>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row>
    <row r="869" spans="1:44" ht="15.75" customHeight="1" x14ac:dyDescent="0.25">
      <c r="A869" s="3"/>
      <c r="B869" s="3"/>
      <c r="C869" s="3"/>
      <c r="D869" s="1045"/>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row>
    <row r="870" spans="1:44" ht="15.75" customHeight="1" x14ac:dyDescent="0.25">
      <c r="A870" s="3"/>
      <c r="B870" s="3"/>
      <c r="C870" s="3"/>
      <c r="D870" s="1045"/>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row>
    <row r="871" spans="1:44" ht="15.75" customHeight="1" x14ac:dyDescent="0.25">
      <c r="A871" s="3"/>
      <c r="B871" s="3"/>
      <c r="C871" s="3"/>
      <c r="D871" s="1045"/>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row>
    <row r="872" spans="1:44" ht="15.75" customHeight="1" x14ac:dyDescent="0.25">
      <c r="A872" s="3"/>
      <c r="B872" s="3"/>
      <c r="C872" s="3"/>
      <c r="D872" s="1045"/>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row>
    <row r="873" spans="1:44" ht="15.75" customHeight="1" x14ac:dyDescent="0.25">
      <c r="A873" s="3"/>
      <c r="B873" s="3"/>
      <c r="C873" s="3"/>
      <c r="D873" s="1045"/>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row>
    <row r="874" spans="1:44" ht="15.75" customHeight="1" x14ac:dyDescent="0.25">
      <c r="A874" s="3"/>
      <c r="B874" s="3"/>
      <c r="C874" s="3"/>
      <c r="D874" s="1045"/>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row>
    <row r="875" spans="1:44" ht="15.75" customHeight="1" x14ac:dyDescent="0.25">
      <c r="A875" s="3"/>
      <c r="B875" s="3"/>
      <c r="C875" s="3"/>
      <c r="D875" s="1045"/>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row>
    <row r="876" spans="1:44" ht="15.75" customHeight="1" x14ac:dyDescent="0.25">
      <c r="A876" s="3"/>
      <c r="B876" s="3"/>
      <c r="C876" s="3"/>
      <c r="D876" s="1045"/>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row>
    <row r="877" spans="1:44" ht="15.75" customHeight="1" x14ac:dyDescent="0.25">
      <c r="A877" s="3"/>
      <c r="B877" s="3"/>
      <c r="C877" s="3"/>
      <c r="D877" s="1045"/>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row>
    <row r="878" spans="1:44" ht="15.75" customHeight="1" x14ac:dyDescent="0.25">
      <c r="A878" s="3"/>
      <c r="B878" s="3"/>
      <c r="C878" s="3"/>
      <c r="D878" s="1045"/>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row>
    <row r="879" spans="1:44" ht="15.75" customHeight="1" x14ac:dyDescent="0.25">
      <c r="A879" s="3"/>
      <c r="B879" s="3"/>
      <c r="C879" s="3"/>
      <c r="D879" s="1045"/>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row>
    <row r="880" spans="1:44" ht="15.75" customHeight="1" x14ac:dyDescent="0.25">
      <c r="A880" s="3"/>
      <c r="B880" s="3"/>
      <c r="C880" s="3"/>
      <c r="D880" s="1045"/>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row>
    <row r="881" spans="1:44" ht="15.75" customHeight="1" x14ac:dyDescent="0.25">
      <c r="A881" s="3"/>
      <c r="B881" s="3"/>
      <c r="C881" s="3"/>
      <c r="D881" s="1045"/>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row>
    <row r="882" spans="1:44" ht="15.75" customHeight="1" x14ac:dyDescent="0.25">
      <c r="A882" s="3"/>
      <c r="B882" s="3"/>
      <c r="C882" s="3"/>
      <c r="D882" s="1045"/>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row>
    <row r="883" spans="1:44" ht="15.75" customHeight="1" x14ac:dyDescent="0.25">
      <c r="A883" s="3"/>
      <c r="B883" s="3"/>
      <c r="C883" s="3"/>
      <c r="D883" s="1045"/>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row>
    <row r="884" spans="1:44" ht="15.75" customHeight="1" x14ac:dyDescent="0.25">
      <c r="A884" s="3"/>
      <c r="B884" s="3"/>
      <c r="C884" s="3"/>
      <c r="D884" s="1045"/>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row>
    <row r="885" spans="1:44" ht="15.75" customHeight="1" x14ac:dyDescent="0.25">
      <c r="A885" s="3"/>
      <c r="B885" s="3"/>
      <c r="C885" s="3"/>
      <c r="D885" s="1045"/>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row>
    <row r="886" spans="1:44" ht="15.75" customHeight="1" x14ac:dyDescent="0.25">
      <c r="A886" s="3"/>
      <c r="B886" s="3"/>
      <c r="C886" s="3"/>
      <c r="D886" s="1045"/>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row>
    <row r="887" spans="1:44" ht="15.75" customHeight="1" x14ac:dyDescent="0.25">
      <c r="A887" s="3"/>
      <c r="B887" s="3"/>
      <c r="C887" s="3"/>
      <c r="D887" s="1045"/>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row>
    <row r="888" spans="1:44" ht="15.75" customHeight="1" x14ac:dyDescent="0.25">
      <c r="A888" s="3"/>
      <c r="B888" s="3"/>
      <c r="C888" s="3"/>
      <c r="D888" s="1045"/>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row>
    <row r="889" spans="1:44" ht="15.75" customHeight="1" x14ac:dyDescent="0.25">
      <c r="A889" s="3"/>
      <c r="B889" s="3"/>
      <c r="C889" s="3"/>
      <c r="D889" s="1045"/>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row>
    <row r="890" spans="1:44" ht="15.75" customHeight="1" x14ac:dyDescent="0.25">
      <c r="A890" s="3"/>
      <c r="B890" s="3"/>
      <c r="C890" s="3"/>
      <c r="D890" s="1045"/>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row>
    <row r="891" spans="1:44" ht="15.75" customHeight="1" x14ac:dyDescent="0.25">
      <c r="A891" s="3"/>
      <c r="B891" s="3"/>
      <c r="C891" s="3"/>
      <c r="D891" s="1045"/>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row>
  </sheetData>
  <sheetProtection selectLockedCells="1"/>
  <mergeCells count="23">
    <mergeCell ref="V52:W52"/>
    <mergeCell ref="B85:X85"/>
    <mergeCell ref="G14:R14"/>
    <mergeCell ref="G15:R15"/>
    <mergeCell ref="G16:R16"/>
    <mergeCell ref="G17:R17"/>
    <mergeCell ref="G18:R18"/>
    <mergeCell ref="H31:P33"/>
    <mergeCell ref="F7:H7"/>
    <mergeCell ref="C33:F33"/>
    <mergeCell ref="S37:W37"/>
    <mergeCell ref="H37:Q37"/>
    <mergeCell ref="B1:D1"/>
    <mergeCell ref="F2:S2"/>
    <mergeCell ref="T2:U2"/>
    <mergeCell ref="V2:X2"/>
    <mergeCell ref="F3:P3"/>
    <mergeCell ref="Q3:S3"/>
    <mergeCell ref="T3:V3"/>
    <mergeCell ref="W3:X3"/>
    <mergeCell ref="G19:R19"/>
    <mergeCell ref="G20:R20"/>
    <mergeCell ref="G21:R21"/>
  </mergeCells>
  <conditionalFormatting sqref="B1">
    <cfRule type="cellIs" dxfId="8" priority="27" operator="equal">
      <formula>"Terminé"</formula>
    </cfRule>
    <cfRule type="cellIs" dxfId="7" priority="28" operator="equal">
      <formula>"En rédaction"</formula>
    </cfRule>
  </conditionalFormatting>
  <conditionalFormatting sqref="C33">
    <cfRule type="expression" dxfId="6" priority="6">
      <formula>$B$1="Terminé"</formula>
    </cfRule>
  </conditionalFormatting>
  <conditionalFormatting sqref="E16:E21">
    <cfRule type="expression" dxfId="5" priority="2">
      <formula>$B$1="Terminé"</formula>
    </cfRule>
  </conditionalFormatting>
  <conditionalFormatting sqref="F7">
    <cfRule type="expression" dxfId="4" priority="7">
      <formula>$B$1="Terminé"</formula>
    </cfRule>
  </conditionalFormatting>
  <conditionalFormatting sqref="F2:S2 V2:X2 F3:P3 T3">
    <cfRule type="expression" dxfId="3" priority="8">
      <formula>$B$1="Terminé"</formula>
    </cfRule>
  </conditionalFormatting>
  <conditionalFormatting sqref="H31">
    <cfRule type="expression" dxfId="2" priority="1">
      <formula>$B$1="Terminé"</formula>
    </cfRule>
  </conditionalFormatting>
  <conditionalFormatting sqref="H37">
    <cfRule type="expression" dxfId="1" priority="3">
      <formula>$B$1="Terminé"</formula>
    </cfRule>
  </conditionalFormatting>
  <conditionalFormatting sqref="S37">
    <cfRule type="expression" dxfId="0" priority="4">
      <formula>$B$1="Terminé"</formula>
    </cfRule>
  </conditionalFormatting>
  <dataValidations count="1">
    <dataValidation type="list" allowBlank="1" sqref="B1" xr:uid="{5BE63957-0C7D-4570-9618-0FFB340D49A5}">
      <formula1>"Terminé,En rédaction"</formula1>
    </dataValidation>
  </dataValidations>
  <pageMargins left="0.31496062992125984" right="0.31496062992125984" top="0.39370078740157483" bottom="0.11811023622047245" header="0" footer="0"/>
  <pageSetup scale="64"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6">
    <outlinePr summaryRight="0"/>
  </sheetPr>
  <dimension ref="A1:AT1000"/>
  <sheetViews>
    <sheetView showGridLines="0" topLeftCell="A12" workbookViewId="0">
      <selection activeCell="F26" sqref="F26"/>
    </sheetView>
  </sheetViews>
  <sheetFormatPr baseColWidth="10" defaultColWidth="12.54296875" defaultRowHeight="15" customHeight="1" outlineLevelRow="1" x14ac:dyDescent="0.25"/>
  <cols>
    <col min="1" max="1" width="14.81640625" customWidth="1"/>
    <col min="2" max="2" width="19.1796875" customWidth="1"/>
    <col min="3" max="3" width="27" customWidth="1"/>
    <col min="4" max="4" width="3.453125" customWidth="1"/>
    <col min="5" max="18" width="6" customWidth="1"/>
    <col min="19" max="19" width="2.453125" hidden="1" customWidth="1"/>
    <col min="20" max="27" width="7.54296875" hidden="1" customWidth="1"/>
    <col min="28" max="28" width="3.1796875" hidden="1" customWidth="1"/>
    <col min="29" max="33" width="7.453125" hidden="1" customWidth="1"/>
    <col min="34" max="34" width="3.453125" hidden="1" customWidth="1"/>
    <col min="35" max="36" width="7.1796875" hidden="1" customWidth="1"/>
    <col min="37" max="37" width="2.81640625" hidden="1" customWidth="1"/>
    <col min="38" max="42" width="7.54296875" hidden="1" customWidth="1"/>
    <col min="43" max="43" width="2.81640625" hidden="1" customWidth="1"/>
    <col min="44" max="45" width="7.26953125" hidden="1" customWidth="1"/>
    <col min="46" max="46" width="102.453125" customWidth="1"/>
  </cols>
  <sheetData>
    <row r="1" spans="1:46" ht="13.5" customHeight="1" outlineLevel="1" x14ac:dyDescent="0.25">
      <c r="A1" s="553"/>
      <c r="B1" s="553"/>
      <c r="C1" s="553"/>
      <c r="D1" s="2309" t="s">
        <v>964</v>
      </c>
      <c r="E1" s="1762"/>
      <c r="F1" s="1762"/>
      <c r="G1" s="1762"/>
      <c r="H1" s="1762"/>
      <c r="I1" s="1762"/>
      <c r="J1" s="1762"/>
      <c r="K1" s="1762"/>
      <c r="L1" s="1762"/>
      <c r="M1" s="1762"/>
      <c r="N1" s="1762"/>
      <c r="O1" s="1762"/>
      <c r="P1" s="1762"/>
      <c r="Q1" s="1762"/>
      <c r="R1" s="1762"/>
      <c r="S1" s="2308" t="s">
        <v>967</v>
      </c>
      <c r="T1" s="1762"/>
      <c r="U1" s="1762"/>
      <c r="V1" s="1762"/>
      <c r="W1" s="1762"/>
      <c r="X1" s="1762"/>
      <c r="Y1" s="1762"/>
      <c r="Z1" s="1762"/>
      <c r="AA1" s="1762"/>
      <c r="AB1" s="2309" t="s">
        <v>970</v>
      </c>
      <c r="AC1" s="1762"/>
      <c r="AD1" s="1762"/>
      <c r="AE1" s="1762"/>
      <c r="AF1" s="1762"/>
      <c r="AG1" s="1762"/>
      <c r="AH1" s="2308" t="s">
        <v>972</v>
      </c>
      <c r="AI1" s="1762"/>
      <c r="AJ1" s="1762"/>
      <c r="AK1" s="2309" t="s">
        <v>974</v>
      </c>
      <c r="AL1" s="1762"/>
      <c r="AM1" s="1762"/>
      <c r="AN1" s="1762"/>
      <c r="AO1" s="1762"/>
      <c r="AP1" s="1762"/>
      <c r="AQ1" s="2308" t="s">
        <v>976</v>
      </c>
      <c r="AR1" s="1762"/>
      <c r="AS1" s="1762"/>
      <c r="AT1" s="553"/>
    </row>
    <row r="2" spans="1:46" ht="27" customHeight="1" x14ac:dyDescent="0.25">
      <c r="A2" s="569" t="s">
        <v>1724</v>
      </c>
      <c r="B2" s="569" t="s">
        <v>1725</v>
      </c>
      <c r="C2" s="569" t="s">
        <v>1511</v>
      </c>
      <c r="D2" s="955" t="s">
        <v>964</v>
      </c>
      <c r="E2" s="569" t="s">
        <v>371</v>
      </c>
      <c r="F2" s="569" t="s">
        <v>1726</v>
      </c>
      <c r="G2" s="569" t="s">
        <v>373</v>
      </c>
      <c r="H2" s="569" t="s">
        <v>374</v>
      </c>
      <c r="I2" s="569" t="s">
        <v>376</v>
      </c>
      <c r="J2" s="569" t="s">
        <v>382</v>
      </c>
      <c r="K2" s="569" t="s">
        <v>384</v>
      </c>
      <c r="L2" s="569" t="s">
        <v>1727</v>
      </c>
      <c r="M2" s="569" t="s">
        <v>1728</v>
      </c>
      <c r="N2" s="569" t="s">
        <v>1729</v>
      </c>
      <c r="O2" s="569" t="s">
        <v>1730</v>
      </c>
      <c r="P2" s="569" t="s">
        <v>1731</v>
      </c>
      <c r="Q2" s="569" t="s">
        <v>1732</v>
      </c>
      <c r="R2" s="569" t="s">
        <v>1733</v>
      </c>
      <c r="S2" s="956" t="s">
        <v>1734</v>
      </c>
      <c r="T2" s="569" t="s">
        <v>412</v>
      </c>
      <c r="U2" s="569" t="s">
        <v>414</v>
      </c>
      <c r="V2" s="569" t="s">
        <v>415</v>
      </c>
      <c r="W2" s="569" t="s">
        <v>1735</v>
      </c>
      <c r="X2" s="569" t="s">
        <v>1736</v>
      </c>
      <c r="Y2" s="569" t="s">
        <v>1737</v>
      </c>
      <c r="Z2" s="569" t="s">
        <v>1738</v>
      </c>
      <c r="AA2" s="569" t="s">
        <v>1739</v>
      </c>
      <c r="AB2" s="955" t="s">
        <v>970</v>
      </c>
      <c r="AC2" s="569" t="s">
        <v>1740</v>
      </c>
      <c r="AD2" s="569" t="s">
        <v>1741</v>
      </c>
      <c r="AE2" s="569" t="s">
        <v>1742</v>
      </c>
      <c r="AF2" s="569" t="s">
        <v>1743</v>
      </c>
      <c r="AG2" s="569" t="s">
        <v>1744</v>
      </c>
      <c r="AH2" s="955" t="s">
        <v>972</v>
      </c>
      <c r="AI2" s="569" t="s">
        <v>1745</v>
      </c>
      <c r="AJ2" s="569" t="s">
        <v>1746</v>
      </c>
      <c r="AK2" s="955" t="s">
        <v>974</v>
      </c>
      <c r="AL2" s="569" t="s">
        <v>1747</v>
      </c>
      <c r="AM2" s="569" t="s">
        <v>1748</v>
      </c>
      <c r="AN2" s="569" t="s">
        <v>1749</v>
      </c>
      <c r="AO2" s="569" t="s">
        <v>1750</v>
      </c>
      <c r="AP2" s="569" t="s">
        <v>1751</v>
      </c>
      <c r="AQ2" s="955" t="s">
        <v>976</v>
      </c>
      <c r="AR2" s="569" t="s">
        <v>1752</v>
      </c>
      <c r="AS2" s="569" t="s">
        <v>1753</v>
      </c>
      <c r="AT2" s="569" t="s">
        <v>1754</v>
      </c>
    </row>
    <row r="3" spans="1:46" ht="19.5" customHeight="1" x14ac:dyDescent="0.25">
      <c r="A3" s="553" t="s">
        <v>1755</v>
      </c>
      <c r="B3" s="553">
        <f>'Formulaire F-2'!$L$38</f>
        <v>0</v>
      </c>
      <c r="C3" s="570" t="s">
        <v>1756</v>
      </c>
      <c r="D3" s="956"/>
      <c r="E3" s="569" t="s">
        <v>1757</v>
      </c>
      <c r="F3" s="569" t="s">
        <v>1757</v>
      </c>
      <c r="G3" s="569"/>
      <c r="H3" s="569"/>
      <c r="I3" s="569"/>
      <c r="J3" s="569"/>
      <c r="K3" s="569"/>
      <c r="L3" s="569"/>
      <c r="M3" s="569"/>
      <c r="N3" s="569"/>
      <c r="O3" s="569"/>
      <c r="P3" s="569"/>
      <c r="Q3" s="569"/>
      <c r="R3" s="569"/>
      <c r="S3" s="956"/>
      <c r="T3" s="553"/>
      <c r="U3" s="553"/>
      <c r="V3" s="553"/>
      <c r="W3" s="553"/>
      <c r="X3" s="553"/>
      <c r="Y3" s="553"/>
      <c r="Z3" s="553"/>
      <c r="AA3" s="553"/>
      <c r="AB3" s="956"/>
      <c r="AC3" s="553"/>
      <c r="AD3" s="553"/>
      <c r="AE3" s="553"/>
      <c r="AF3" s="553"/>
      <c r="AG3" s="553"/>
      <c r="AH3" s="956"/>
      <c r="AI3" s="553"/>
      <c r="AJ3" s="553"/>
      <c r="AK3" s="956"/>
      <c r="AL3" s="553"/>
      <c r="AM3" s="553"/>
      <c r="AN3" s="553"/>
      <c r="AO3" s="553"/>
      <c r="AP3" s="553"/>
      <c r="AQ3" s="956"/>
      <c r="AR3" s="553"/>
      <c r="AS3" s="553"/>
      <c r="AT3" s="553" t="s">
        <v>1468</v>
      </c>
    </row>
    <row r="4" spans="1:46" ht="19.5" customHeight="1" x14ac:dyDescent="0.25">
      <c r="A4" s="553" t="s">
        <v>1758</v>
      </c>
      <c r="B4" s="553">
        <f>'Formulaire F-2'!$L$39</f>
        <v>0</v>
      </c>
      <c r="C4" s="570" t="s">
        <v>1759</v>
      </c>
      <c r="D4" s="956"/>
      <c r="E4" s="569"/>
      <c r="F4" s="569" t="s">
        <v>1757</v>
      </c>
      <c r="G4" s="569"/>
      <c r="H4" s="569"/>
      <c r="I4" s="569"/>
      <c r="J4" s="569"/>
      <c r="K4" s="569"/>
      <c r="L4" s="569"/>
      <c r="M4" s="569"/>
      <c r="N4" s="569"/>
      <c r="O4" s="569"/>
      <c r="P4" s="569"/>
      <c r="Q4" s="569"/>
      <c r="R4" s="569"/>
      <c r="S4" s="956"/>
      <c r="T4" s="553"/>
      <c r="U4" s="553"/>
      <c r="V4" s="553"/>
      <c r="W4" s="553"/>
      <c r="X4" s="553"/>
      <c r="Y4" s="553"/>
      <c r="Z4" s="553"/>
      <c r="AA4" s="553"/>
      <c r="AB4" s="956"/>
      <c r="AC4" s="553"/>
      <c r="AD4" s="553"/>
      <c r="AE4" s="553"/>
      <c r="AF4" s="553"/>
      <c r="AG4" s="553"/>
      <c r="AH4" s="956"/>
      <c r="AI4" s="553"/>
      <c r="AJ4" s="553"/>
      <c r="AK4" s="956"/>
      <c r="AL4" s="553"/>
      <c r="AM4" s="553"/>
      <c r="AN4" s="553"/>
      <c r="AO4" s="553"/>
      <c r="AP4" s="553"/>
      <c r="AQ4" s="956"/>
      <c r="AR4" s="553"/>
      <c r="AS4" s="553"/>
      <c r="AT4" s="553" t="s">
        <v>1469</v>
      </c>
    </row>
    <row r="5" spans="1:46" ht="19.5" customHeight="1" x14ac:dyDescent="0.25">
      <c r="A5" s="553" t="s">
        <v>1760</v>
      </c>
      <c r="B5" s="553">
        <f>'Formulaire F-2'!$I$16</f>
        <v>0</v>
      </c>
      <c r="C5" s="570" t="s">
        <v>1761</v>
      </c>
      <c r="D5" s="956"/>
      <c r="E5" s="569"/>
      <c r="F5" s="569" t="s">
        <v>1757</v>
      </c>
      <c r="G5" s="569"/>
      <c r="H5" s="569"/>
      <c r="I5" s="569"/>
      <c r="J5" s="569"/>
      <c r="K5" s="569"/>
      <c r="L5" s="569"/>
      <c r="M5" s="569"/>
      <c r="N5" s="569"/>
      <c r="O5" s="569"/>
      <c r="P5" s="569"/>
      <c r="Q5" s="569"/>
      <c r="R5" s="569"/>
      <c r="S5" s="956"/>
      <c r="T5" s="553"/>
      <c r="U5" s="553"/>
      <c r="V5" s="553"/>
      <c r="W5" s="553"/>
      <c r="X5" s="553"/>
      <c r="Y5" s="553"/>
      <c r="Z5" s="553"/>
      <c r="AA5" s="553"/>
      <c r="AB5" s="956"/>
      <c r="AC5" s="553"/>
      <c r="AD5" s="553"/>
      <c r="AE5" s="553"/>
      <c r="AF5" s="553"/>
      <c r="AG5" s="553"/>
      <c r="AH5" s="956"/>
      <c r="AI5" s="553"/>
      <c r="AJ5" s="553"/>
      <c r="AK5" s="956"/>
      <c r="AL5" s="553"/>
      <c r="AM5" s="553"/>
      <c r="AN5" s="553"/>
      <c r="AO5" s="553"/>
      <c r="AP5" s="553"/>
      <c r="AQ5" s="956"/>
      <c r="AR5" s="553"/>
      <c r="AS5" s="553"/>
      <c r="AT5" s="553" t="s">
        <v>1762</v>
      </c>
    </row>
    <row r="6" spans="1:46" ht="19.5" customHeight="1" x14ac:dyDescent="0.25">
      <c r="A6" s="553" t="s">
        <v>1763</v>
      </c>
      <c r="B6" s="553">
        <f>Questionnaire_ORG!N30</f>
        <v>0</v>
      </c>
      <c r="C6" s="570" t="s">
        <v>1764</v>
      </c>
      <c r="D6" s="956"/>
      <c r="E6" s="569"/>
      <c r="F6" s="569"/>
      <c r="G6" s="569" t="s">
        <v>1757</v>
      </c>
      <c r="H6" s="569" t="s">
        <v>1757</v>
      </c>
      <c r="I6" s="569"/>
      <c r="J6" s="569"/>
      <c r="K6" s="569"/>
      <c r="L6" s="569"/>
      <c r="M6" s="569"/>
      <c r="N6" s="569"/>
      <c r="O6" s="569"/>
      <c r="P6" s="569"/>
      <c r="Q6" s="569"/>
      <c r="R6" s="569"/>
      <c r="S6" s="956"/>
      <c r="T6" s="553"/>
      <c r="U6" s="553"/>
      <c r="V6" s="553"/>
      <c r="W6" s="553"/>
      <c r="X6" s="553"/>
      <c r="Y6" s="553"/>
      <c r="Z6" s="553"/>
      <c r="AA6" s="553"/>
      <c r="AB6" s="956"/>
      <c r="AC6" s="553"/>
      <c r="AD6" s="553"/>
      <c r="AE6" s="553"/>
      <c r="AF6" s="553"/>
      <c r="AG6" s="553"/>
      <c r="AH6" s="956"/>
      <c r="AI6" s="553"/>
      <c r="AJ6" s="553"/>
      <c r="AK6" s="956"/>
      <c r="AL6" s="553"/>
      <c r="AM6" s="553"/>
      <c r="AN6" s="553"/>
      <c r="AO6" s="553"/>
      <c r="AP6" s="553"/>
      <c r="AQ6" s="956"/>
      <c r="AR6" s="553"/>
      <c r="AS6" s="553"/>
      <c r="AT6" s="553" t="s">
        <v>1765</v>
      </c>
    </row>
    <row r="7" spans="1:46" ht="19.5" customHeight="1" x14ac:dyDescent="0.25">
      <c r="A7" s="553" t="s">
        <v>1766</v>
      </c>
      <c r="B7" s="553">
        <f>Questionnaire_ORG!R30</f>
        <v>0</v>
      </c>
      <c r="C7" s="553" t="s">
        <v>1767</v>
      </c>
      <c r="D7" s="956"/>
      <c r="E7" s="569"/>
      <c r="F7" s="569"/>
      <c r="G7" s="569" t="s">
        <v>1757</v>
      </c>
      <c r="H7" s="569" t="s">
        <v>1757</v>
      </c>
      <c r="I7" s="569"/>
      <c r="J7" s="569"/>
      <c r="K7" s="569"/>
      <c r="L7" s="569"/>
      <c r="M7" s="569"/>
      <c r="N7" s="569"/>
      <c r="O7" s="569"/>
      <c r="P7" s="569"/>
      <c r="Q7" s="569"/>
      <c r="R7" s="569"/>
      <c r="S7" s="956"/>
      <c r="T7" s="553"/>
      <c r="U7" s="553"/>
      <c r="V7" s="553"/>
      <c r="W7" s="553"/>
      <c r="X7" s="553"/>
      <c r="Y7" s="553"/>
      <c r="Z7" s="553"/>
      <c r="AA7" s="553"/>
      <c r="AB7" s="956"/>
      <c r="AC7" s="553"/>
      <c r="AD7" s="553"/>
      <c r="AE7" s="553"/>
      <c r="AF7" s="553"/>
      <c r="AG7" s="553"/>
      <c r="AH7" s="956"/>
      <c r="AI7" s="553"/>
      <c r="AJ7" s="553"/>
      <c r="AK7" s="956"/>
      <c r="AL7" s="553"/>
      <c r="AM7" s="553"/>
      <c r="AN7" s="553"/>
      <c r="AO7" s="553"/>
      <c r="AP7" s="553"/>
      <c r="AQ7" s="956"/>
      <c r="AR7" s="553"/>
      <c r="AS7" s="553"/>
      <c r="AT7" s="553" t="s">
        <v>1768</v>
      </c>
    </row>
    <row r="8" spans="1:46" ht="19.5" customHeight="1" x14ac:dyDescent="0.25">
      <c r="A8" s="553" t="s">
        <v>1769</v>
      </c>
      <c r="B8" s="553">
        <f>Questionnaire_ORG!N32</f>
        <v>0</v>
      </c>
      <c r="C8" s="553" t="s">
        <v>1770</v>
      </c>
      <c r="D8" s="956"/>
      <c r="E8" s="569"/>
      <c r="F8" s="569"/>
      <c r="G8" s="569"/>
      <c r="H8" s="569" t="s">
        <v>1757</v>
      </c>
      <c r="I8" s="569"/>
      <c r="J8" s="569"/>
      <c r="K8" s="569"/>
      <c r="L8" s="569"/>
      <c r="M8" s="569"/>
      <c r="N8" s="569"/>
      <c r="O8" s="569"/>
      <c r="P8" s="569"/>
      <c r="Q8" s="569"/>
      <c r="R8" s="569"/>
      <c r="S8" s="956"/>
      <c r="T8" s="553"/>
      <c r="U8" s="553"/>
      <c r="V8" s="553"/>
      <c r="W8" s="553"/>
      <c r="X8" s="553"/>
      <c r="Y8" s="553"/>
      <c r="Z8" s="553"/>
      <c r="AA8" s="553"/>
      <c r="AB8" s="956"/>
      <c r="AC8" s="553"/>
      <c r="AD8" s="553"/>
      <c r="AE8" s="553"/>
      <c r="AF8" s="553"/>
      <c r="AG8" s="553"/>
      <c r="AH8" s="956"/>
      <c r="AI8" s="553"/>
      <c r="AJ8" s="553"/>
      <c r="AK8" s="956"/>
      <c r="AL8" s="553"/>
      <c r="AM8" s="553"/>
      <c r="AN8" s="553"/>
      <c r="AO8" s="553"/>
      <c r="AP8" s="553"/>
      <c r="AQ8" s="956"/>
      <c r="AR8" s="553"/>
      <c r="AS8" s="553"/>
      <c r="AT8" s="553" t="s">
        <v>1771</v>
      </c>
    </row>
    <row r="9" spans="1:46" ht="19.5" customHeight="1" x14ac:dyDescent="0.25">
      <c r="A9" s="553" t="s">
        <v>1772</v>
      </c>
      <c r="B9" s="553">
        <f>Questionnaire_ORG!R32</f>
        <v>0</v>
      </c>
      <c r="C9" s="553" t="s">
        <v>1773</v>
      </c>
      <c r="D9" s="956"/>
      <c r="E9" s="569"/>
      <c r="F9" s="569"/>
      <c r="G9" s="569"/>
      <c r="H9" s="569" t="s">
        <v>1757</v>
      </c>
      <c r="I9" s="569"/>
      <c r="J9" s="569"/>
      <c r="K9" s="569"/>
      <c r="L9" s="569"/>
      <c r="M9" s="569"/>
      <c r="N9" s="569"/>
      <c r="O9" s="569"/>
      <c r="P9" s="569"/>
      <c r="Q9" s="569"/>
      <c r="R9" s="569"/>
      <c r="S9" s="956"/>
      <c r="T9" s="553"/>
      <c r="U9" s="553"/>
      <c r="V9" s="553"/>
      <c r="W9" s="553"/>
      <c r="X9" s="553"/>
      <c r="Y9" s="553"/>
      <c r="Z9" s="553"/>
      <c r="AA9" s="553"/>
      <c r="AB9" s="956"/>
      <c r="AC9" s="553"/>
      <c r="AD9" s="553"/>
      <c r="AE9" s="553"/>
      <c r="AF9" s="553"/>
      <c r="AG9" s="553"/>
      <c r="AH9" s="956"/>
      <c r="AI9" s="553"/>
      <c r="AJ9" s="553"/>
      <c r="AK9" s="956"/>
      <c r="AL9" s="553"/>
      <c r="AM9" s="553"/>
      <c r="AN9" s="553"/>
      <c r="AO9" s="553"/>
      <c r="AP9" s="553"/>
      <c r="AQ9" s="956"/>
      <c r="AR9" s="553"/>
      <c r="AS9" s="553"/>
      <c r="AT9" s="553" t="s">
        <v>1774</v>
      </c>
    </row>
    <row r="10" spans="1:46" ht="19.5" customHeight="1" x14ac:dyDescent="0.25">
      <c r="A10" s="553" t="s">
        <v>1775</v>
      </c>
      <c r="B10" s="553" t="str">
        <f>LEFT(Questionnaire_ORG!P45,3)</f>
        <v/>
      </c>
      <c r="C10" s="553" t="s">
        <v>1776</v>
      </c>
      <c r="D10" s="956"/>
      <c r="E10" s="569"/>
      <c r="F10" s="569"/>
      <c r="G10" s="569"/>
      <c r="H10" s="569"/>
      <c r="I10" s="569" t="s">
        <v>1757</v>
      </c>
      <c r="J10" s="569"/>
      <c r="K10" s="569"/>
      <c r="L10" s="569"/>
      <c r="M10" s="569"/>
      <c r="N10" s="569"/>
      <c r="O10" s="569"/>
      <c r="P10" s="569"/>
      <c r="Q10" s="569"/>
      <c r="R10" s="569"/>
      <c r="S10" s="956"/>
      <c r="T10" s="553"/>
      <c r="U10" s="553"/>
      <c r="V10" s="553"/>
      <c r="W10" s="553"/>
      <c r="X10" s="553"/>
      <c r="Y10" s="553"/>
      <c r="Z10" s="553"/>
      <c r="AA10" s="553"/>
      <c r="AB10" s="956"/>
      <c r="AC10" s="553"/>
      <c r="AD10" s="553"/>
      <c r="AE10" s="553"/>
      <c r="AF10" s="553"/>
      <c r="AG10" s="553"/>
      <c r="AH10" s="956"/>
      <c r="AI10" s="553"/>
      <c r="AJ10" s="553"/>
      <c r="AK10" s="956"/>
      <c r="AL10" s="553"/>
      <c r="AM10" s="553"/>
      <c r="AN10" s="553"/>
      <c r="AO10" s="553"/>
      <c r="AP10" s="553"/>
      <c r="AQ10" s="956"/>
      <c r="AR10" s="553"/>
      <c r="AS10" s="553"/>
      <c r="AT10" s="553" t="s">
        <v>1777</v>
      </c>
    </row>
    <row r="11" spans="1:46" ht="19.5" customHeight="1" x14ac:dyDescent="0.25">
      <c r="A11" s="553" t="s">
        <v>1778</v>
      </c>
      <c r="B11" s="571">
        <f>'Page titre'!G21</f>
        <v>0</v>
      </c>
      <c r="C11" s="570" t="s">
        <v>1779</v>
      </c>
      <c r="D11" s="956"/>
      <c r="E11" s="569"/>
      <c r="F11" s="569"/>
      <c r="G11" s="569"/>
      <c r="H11" s="569"/>
      <c r="I11" s="569"/>
      <c r="J11" s="569" t="s">
        <v>1757</v>
      </c>
      <c r="K11" s="569"/>
      <c r="L11" s="569"/>
      <c r="M11" s="569"/>
      <c r="N11" s="569"/>
      <c r="O11" s="569"/>
      <c r="P11" s="569"/>
      <c r="Q11" s="569"/>
      <c r="R11" s="569"/>
      <c r="S11" s="956"/>
      <c r="T11" s="553"/>
      <c r="U11" s="553"/>
      <c r="V11" s="553"/>
      <c r="W11" s="553"/>
      <c r="X11" s="553"/>
      <c r="Y11" s="553"/>
      <c r="Z11" s="553"/>
      <c r="AA11" s="553"/>
      <c r="AB11" s="956"/>
      <c r="AC11" s="553"/>
      <c r="AD11" s="553"/>
      <c r="AE11" s="553"/>
      <c r="AF11" s="553"/>
      <c r="AG11" s="553"/>
      <c r="AH11" s="956"/>
      <c r="AI11" s="553"/>
      <c r="AJ11" s="553"/>
      <c r="AK11" s="956"/>
      <c r="AL11" s="553"/>
      <c r="AM11" s="553"/>
      <c r="AN11" s="553"/>
      <c r="AO11" s="553"/>
      <c r="AP11" s="553"/>
      <c r="AQ11" s="956"/>
      <c r="AR11" s="553"/>
      <c r="AS11" s="553"/>
      <c r="AT11" s="553" t="s">
        <v>1780</v>
      </c>
    </row>
    <row r="12" spans="1:46" ht="19.5" customHeight="1" x14ac:dyDescent="0.25">
      <c r="A12" s="553" t="s">
        <v>1781</v>
      </c>
      <c r="B12" s="553">
        <f>Questionnaire_ORG!R37</f>
        <v>0</v>
      </c>
      <c r="C12" s="553" t="s">
        <v>1782</v>
      </c>
      <c r="D12" s="956"/>
      <c r="E12" s="569"/>
      <c r="F12" s="569"/>
      <c r="G12" s="569"/>
      <c r="H12" s="569"/>
      <c r="I12" s="569"/>
      <c r="J12" s="569"/>
      <c r="K12" s="569" t="s">
        <v>1757</v>
      </c>
      <c r="L12" s="569"/>
      <c r="M12" s="569"/>
      <c r="N12" s="569"/>
      <c r="O12" s="569"/>
      <c r="P12" s="569"/>
      <c r="Q12" s="569"/>
      <c r="R12" s="569"/>
      <c r="S12" s="956"/>
      <c r="T12" s="553"/>
      <c r="U12" s="553"/>
      <c r="V12" s="553"/>
      <c r="W12" s="553"/>
      <c r="X12" s="553"/>
      <c r="Y12" s="553"/>
      <c r="Z12" s="553"/>
      <c r="AA12" s="553"/>
      <c r="AB12" s="956"/>
      <c r="AC12" s="553"/>
      <c r="AD12" s="553"/>
      <c r="AE12" s="553"/>
      <c r="AF12" s="553"/>
      <c r="AG12" s="553"/>
      <c r="AH12" s="956"/>
      <c r="AI12" s="553"/>
      <c r="AJ12" s="553"/>
      <c r="AK12" s="956"/>
      <c r="AL12" s="553"/>
      <c r="AM12" s="553"/>
      <c r="AN12" s="553"/>
      <c r="AO12" s="553"/>
      <c r="AP12" s="553"/>
      <c r="AQ12" s="956"/>
      <c r="AR12" s="553"/>
      <c r="AS12" s="553"/>
      <c r="AT12" s="553" t="s">
        <v>1783</v>
      </c>
    </row>
    <row r="13" spans="1:46" ht="19.5" customHeight="1" x14ac:dyDescent="0.25">
      <c r="A13" s="553" t="s">
        <v>1784</v>
      </c>
      <c r="B13" s="553">
        <f>Questionnaire_ORG!R39</f>
        <v>0</v>
      </c>
      <c r="C13" s="553" t="s">
        <v>1785</v>
      </c>
      <c r="D13" s="956"/>
      <c r="E13" s="569"/>
      <c r="F13" s="569"/>
      <c r="G13" s="569"/>
      <c r="H13" s="569"/>
      <c r="I13" s="569"/>
      <c r="J13" s="569"/>
      <c r="K13" s="569" t="s">
        <v>1757</v>
      </c>
      <c r="L13" s="569"/>
      <c r="M13" s="569"/>
      <c r="N13" s="569"/>
      <c r="O13" s="569"/>
      <c r="P13" s="569"/>
      <c r="Q13" s="569"/>
      <c r="R13" s="569"/>
      <c r="S13" s="956"/>
      <c r="T13" s="553"/>
      <c r="U13" s="553"/>
      <c r="V13" s="553"/>
      <c r="W13" s="553"/>
      <c r="X13" s="553"/>
      <c r="Y13" s="553"/>
      <c r="Z13" s="553"/>
      <c r="AA13" s="553"/>
      <c r="AB13" s="956"/>
      <c r="AC13" s="553"/>
      <c r="AD13" s="553"/>
      <c r="AE13" s="553"/>
      <c r="AF13" s="553"/>
      <c r="AG13" s="553"/>
      <c r="AH13" s="956"/>
      <c r="AI13" s="553"/>
      <c r="AJ13" s="553"/>
      <c r="AK13" s="956"/>
      <c r="AL13" s="553"/>
      <c r="AM13" s="553"/>
      <c r="AN13" s="553"/>
      <c r="AO13" s="553"/>
      <c r="AP13" s="553"/>
      <c r="AQ13" s="956"/>
      <c r="AR13" s="553"/>
      <c r="AS13" s="553"/>
      <c r="AT13" s="553" t="s">
        <v>1786</v>
      </c>
    </row>
    <row r="14" spans="1:46" ht="19.5" customHeight="1" x14ac:dyDescent="0.25">
      <c r="A14" s="553" t="s">
        <v>1787</v>
      </c>
      <c r="B14" s="553">
        <f>Questionnaire_ORG!R41</f>
        <v>0</v>
      </c>
      <c r="C14" s="553" t="s">
        <v>1788</v>
      </c>
      <c r="D14" s="956"/>
      <c r="E14" s="569"/>
      <c r="F14" s="569"/>
      <c r="G14" s="569"/>
      <c r="H14" s="569"/>
      <c r="I14" s="569"/>
      <c r="J14" s="569"/>
      <c r="K14" s="569" t="s">
        <v>1757</v>
      </c>
      <c r="L14" s="569"/>
      <c r="M14" s="569"/>
      <c r="N14" s="569"/>
      <c r="O14" s="569"/>
      <c r="P14" s="569"/>
      <c r="Q14" s="569"/>
      <c r="R14" s="569"/>
      <c r="S14" s="956"/>
      <c r="T14" s="553"/>
      <c r="U14" s="553"/>
      <c r="V14" s="553"/>
      <c r="W14" s="553"/>
      <c r="X14" s="553"/>
      <c r="Y14" s="553"/>
      <c r="Z14" s="553"/>
      <c r="AA14" s="553"/>
      <c r="AB14" s="956"/>
      <c r="AC14" s="553"/>
      <c r="AD14" s="553"/>
      <c r="AE14" s="553"/>
      <c r="AF14" s="553"/>
      <c r="AG14" s="553"/>
      <c r="AH14" s="956"/>
      <c r="AI14" s="553"/>
      <c r="AJ14" s="553"/>
      <c r="AK14" s="956"/>
      <c r="AL14" s="553"/>
      <c r="AM14" s="553"/>
      <c r="AN14" s="553"/>
      <c r="AO14" s="553"/>
      <c r="AP14" s="553"/>
      <c r="AQ14" s="956"/>
      <c r="AR14" s="553"/>
      <c r="AS14" s="553"/>
      <c r="AT14" s="553" t="s">
        <v>1789</v>
      </c>
    </row>
    <row r="15" spans="1:46" ht="19.5" customHeight="1" x14ac:dyDescent="0.25">
      <c r="A15" s="553" t="s">
        <v>1790</v>
      </c>
      <c r="B15" s="553">
        <f>Questionnaire_ORG!R43</f>
        <v>0</v>
      </c>
      <c r="C15" s="553" t="s">
        <v>1791</v>
      </c>
      <c r="D15" s="956"/>
      <c r="E15" s="569"/>
      <c r="F15" s="569"/>
      <c r="G15" s="569"/>
      <c r="H15" s="569"/>
      <c r="I15" s="569"/>
      <c r="J15" s="569"/>
      <c r="K15" s="569" t="s">
        <v>1757</v>
      </c>
      <c r="L15" s="569"/>
      <c r="M15" s="569"/>
      <c r="N15" s="569"/>
      <c r="O15" s="569"/>
      <c r="P15" s="569"/>
      <c r="Q15" s="569"/>
      <c r="R15" s="569"/>
      <c r="S15" s="956"/>
      <c r="T15" s="553"/>
      <c r="U15" s="553"/>
      <c r="V15" s="553"/>
      <c r="W15" s="553"/>
      <c r="X15" s="553"/>
      <c r="Y15" s="553"/>
      <c r="Z15" s="553"/>
      <c r="AA15" s="553"/>
      <c r="AB15" s="956"/>
      <c r="AC15" s="553"/>
      <c r="AD15" s="553"/>
      <c r="AE15" s="553"/>
      <c r="AF15" s="553"/>
      <c r="AG15" s="553"/>
      <c r="AH15" s="956"/>
      <c r="AI15" s="553"/>
      <c r="AJ15" s="553"/>
      <c r="AK15" s="956"/>
      <c r="AL15" s="553"/>
      <c r="AM15" s="553"/>
      <c r="AN15" s="553"/>
      <c r="AO15" s="553"/>
      <c r="AP15" s="553"/>
      <c r="AQ15" s="956"/>
      <c r="AR15" s="553"/>
      <c r="AS15" s="553"/>
      <c r="AT15" s="553" t="s">
        <v>1792</v>
      </c>
    </row>
    <row r="16" spans="1:46" ht="19.5" customHeight="1" x14ac:dyDescent="0.25">
      <c r="A16" s="553" t="s">
        <v>1793</v>
      </c>
      <c r="B16" s="553">
        <f>Questionnaire_ORG!L50</f>
        <v>0</v>
      </c>
      <c r="C16" s="553" t="s">
        <v>1794</v>
      </c>
      <c r="D16" s="956"/>
      <c r="E16" s="569"/>
      <c r="F16" s="569"/>
      <c r="G16" s="569"/>
      <c r="H16" s="569"/>
      <c r="I16" s="569"/>
      <c r="J16" s="569"/>
      <c r="K16" s="569" t="s">
        <v>1757</v>
      </c>
      <c r="L16" s="569"/>
      <c r="M16" s="569"/>
      <c r="N16" s="569"/>
      <c r="O16" s="569"/>
      <c r="P16" s="569"/>
      <c r="Q16" s="569"/>
      <c r="R16" s="569"/>
      <c r="S16" s="956"/>
      <c r="T16" s="553"/>
      <c r="U16" s="553"/>
      <c r="V16" s="553"/>
      <c r="W16" s="553"/>
      <c r="X16" s="553"/>
      <c r="Y16" s="553"/>
      <c r="Z16" s="553"/>
      <c r="AA16" s="553"/>
      <c r="AB16" s="956"/>
      <c r="AC16" s="553"/>
      <c r="AD16" s="553"/>
      <c r="AE16" s="553"/>
      <c r="AF16" s="553"/>
      <c r="AG16" s="553"/>
      <c r="AH16" s="956"/>
      <c r="AI16" s="553"/>
      <c r="AJ16" s="553"/>
      <c r="AK16" s="956"/>
      <c r="AL16" s="553"/>
      <c r="AM16" s="553"/>
      <c r="AN16" s="553"/>
      <c r="AO16" s="553"/>
      <c r="AP16" s="553"/>
      <c r="AQ16" s="956"/>
      <c r="AR16" s="553"/>
      <c r="AS16" s="553"/>
      <c r="AT16" s="553" t="s">
        <v>1795</v>
      </c>
    </row>
    <row r="17" spans="1:46" ht="19.5" customHeight="1" x14ac:dyDescent="0.25">
      <c r="A17" s="553" t="s">
        <v>1796</v>
      </c>
      <c r="B17" s="339" t="str">
        <f>'Annexe F'!O80</f>
        <v/>
      </c>
      <c r="C17" s="570" t="s">
        <v>1797</v>
      </c>
      <c r="D17" s="956"/>
      <c r="E17" s="569"/>
      <c r="F17" s="569"/>
      <c r="G17" s="569"/>
      <c r="H17" s="569"/>
      <c r="I17" s="569"/>
      <c r="J17" s="569"/>
      <c r="K17" s="569"/>
      <c r="L17" s="569" t="s">
        <v>1757</v>
      </c>
      <c r="M17" s="569"/>
      <c r="N17" s="569"/>
      <c r="O17" s="569"/>
      <c r="P17" s="569"/>
      <c r="Q17" s="569"/>
      <c r="R17" s="569"/>
      <c r="S17" s="956"/>
      <c r="T17" s="553"/>
      <c r="U17" s="553"/>
      <c r="V17" s="553"/>
      <c r="W17" s="553"/>
      <c r="X17" s="553"/>
      <c r="Y17" s="553"/>
      <c r="Z17" s="553"/>
      <c r="AA17" s="553"/>
      <c r="AB17" s="956"/>
      <c r="AC17" s="553"/>
      <c r="AD17" s="553"/>
      <c r="AE17" s="553"/>
      <c r="AF17" s="553"/>
      <c r="AG17" s="553"/>
      <c r="AH17" s="956"/>
      <c r="AI17" s="553"/>
      <c r="AJ17" s="553"/>
      <c r="AK17" s="956"/>
      <c r="AL17" s="553"/>
      <c r="AM17" s="553"/>
      <c r="AN17" s="553"/>
      <c r="AO17" s="553"/>
      <c r="AP17" s="553"/>
      <c r="AQ17" s="956"/>
      <c r="AR17" s="553"/>
      <c r="AS17" s="553"/>
      <c r="AT17" s="553" t="s">
        <v>1798</v>
      </c>
    </row>
    <row r="18" spans="1:46" ht="19.5" customHeight="1" x14ac:dyDescent="0.25">
      <c r="A18" s="553" t="s">
        <v>1799</v>
      </c>
      <c r="B18" s="572" t="str">
        <f>LEFT(Questionnaire_ORG!Q138,3)</f>
        <v/>
      </c>
      <c r="C18" s="553" t="s">
        <v>1800</v>
      </c>
      <c r="D18" s="956"/>
      <c r="E18" s="569"/>
      <c r="F18" s="569"/>
      <c r="G18" s="569"/>
      <c r="H18" s="569"/>
      <c r="I18" s="569"/>
      <c r="J18" s="569"/>
      <c r="K18" s="569"/>
      <c r="L18" s="569"/>
      <c r="M18" s="569" t="s">
        <v>1757</v>
      </c>
      <c r="N18" s="569"/>
      <c r="O18" s="569"/>
      <c r="P18" s="569"/>
      <c r="Q18" s="569"/>
      <c r="R18" s="569"/>
      <c r="S18" s="956"/>
      <c r="T18" s="553"/>
      <c r="U18" s="553"/>
      <c r="V18" s="553"/>
      <c r="W18" s="553"/>
      <c r="X18" s="553"/>
      <c r="Y18" s="553"/>
      <c r="Z18" s="553"/>
      <c r="AA18" s="553"/>
      <c r="AB18" s="956"/>
      <c r="AC18" s="553"/>
      <c r="AD18" s="553"/>
      <c r="AE18" s="553"/>
      <c r="AF18" s="553"/>
      <c r="AG18" s="553"/>
      <c r="AH18" s="956"/>
      <c r="AI18" s="553"/>
      <c r="AJ18" s="553"/>
      <c r="AK18" s="956"/>
      <c r="AL18" s="553"/>
      <c r="AM18" s="553"/>
      <c r="AN18" s="553"/>
      <c r="AO18" s="553"/>
      <c r="AP18" s="553"/>
      <c r="AQ18" s="956"/>
      <c r="AR18" s="553"/>
      <c r="AS18" s="553"/>
      <c r="AT18" s="553" t="s">
        <v>1801</v>
      </c>
    </row>
    <row r="19" spans="1:46" ht="19.5" customHeight="1" x14ac:dyDescent="0.25">
      <c r="A19" s="553" t="s">
        <v>1802</v>
      </c>
      <c r="B19" s="572" t="str">
        <f>LEFT(Questionnaire_ORG!Q140,3)</f>
        <v/>
      </c>
      <c r="C19" s="553" t="s">
        <v>1803</v>
      </c>
      <c r="D19" s="956"/>
      <c r="E19" s="569"/>
      <c r="F19" s="569"/>
      <c r="G19" s="569"/>
      <c r="H19" s="569"/>
      <c r="I19" s="569"/>
      <c r="J19" s="569"/>
      <c r="K19" s="569"/>
      <c r="L19" s="569"/>
      <c r="M19" s="569" t="s">
        <v>1757</v>
      </c>
      <c r="N19" s="569"/>
      <c r="O19" s="569"/>
      <c r="P19" s="569"/>
      <c r="Q19" s="569"/>
      <c r="R19" s="569"/>
      <c r="S19" s="956"/>
      <c r="T19" s="553"/>
      <c r="U19" s="553"/>
      <c r="V19" s="553"/>
      <c r="W19" s="553"/>
      <c r="X19" s="553"/>
      <c r="Y19" s="553"/>
      <c r="Z19" s="553"/>
      <c r="AA19" s="553"/>
      <c r="AB19" s="956"/>
      <c r="AC19" s="553"/>
      <c r="AD19" s="553"/>
      <c r="AE19" s="553"/>
      <c r="AF19" s="553"/>
      <c r="AG19" s="553"/>
      <c r="AH19" s="956"/>
      <c r="AI19" s="553"/>
      <c r="AJ19" s="553"/>
      <c r="AK19" s="956"/>
      <c r="AL19" s="553"/>
      <c r="AM19" s="553"/>
      <c r="AN19" s="553"/>
      <c r="AO19" s="553"/>
      <c r="AP19" s="553"/>
      <c r="AQ19" s="956"/>
      <c r="AR19" s="553"/>
      <c r="AS19" s="553"/>
      <c r="AT19" s="553" t="s">
        <v>1804</v>
      </c>
    </row>
    <row r="20" spans="1:46" ht="19.5" customHeight="1" x14ac:dyDescent="0.25">
      <c r="A20" s="553" t="s">
        <v>1805</v>
      </c>
      <c r="B20" s="572" t="str">
        <f>LEFT(Questionnaire_ORG!Q142,3)</f>
        <v/>
      </c>
      <c r="C20" s="553" t="s">
        <v>1806</v>
      </c>
      <c r="D20" s="956"/>
      <c r="E20" s="569"/>
      <c r="F20" s="569"/>
      <c r="G20" s="569"/>
      <c r="H20" s="569"/>
      <c r="I20" s="569"/>
      <c r="J20" s="569"/>
      <c r="K20" s="569"/>
      <c r="L20" s="569"/>
      <c r="M20" s="569" t="s">
        <v>1757</v>
      </c>
      <c r="N20" s="569"/>
      <c r="O20" s="569"/>
      <c r="P20" s="569"/>
      <c r="Q20" s="569"/>
      <c r="R20" s="569"/>
      <c r="S20" s="956"/>
      <c r="T20" s="553"/>
      <c r="U20" s="553"/>
      <c r="V20" s="553"/>
      <c r="W20" s="553"/>
      <c r="X20" s="553"/>
      <c r="Y20" s="553"/>
      <c r="Z20" s="553"/>
      <c r="AA20" s="553"/>
      <c r="AB20" s="956"/>
      <c r="AC20" s="553"/>
      <c r="AD20" s="553"/>
      <c r="AE20" s="553"/>
      <c r="AF20" s="553"/>
      <c r="AG20" s="553"/>
      <c r="AH20" s="956"/>
      <c r="AI20" s="553"/>
      <c r="AJ20" s="553"/>
      <c r="AK20" s="956"/>
      <c r="AL20" s="553"/>
      <c r="AM20" s="553"/>
      <c r="AN20" s="553"/>
      <c r="AO20" s="553"/>
      <c r="AP20" s="553"/>
      <c r="AQ20" s="956"/>
      <c r="AR20" s="553"/>
      <c r="AS20" s="553"/>
      <c r="AT20" s="553" t="s">
        <v>1807</v>
      </c>
    </row>
    <row r="21" spans="1:46" ht="19.5" customHeight="1" x14ac:dyDescent="0.25">
      <c r="A21" s="553" t="s">
        <v>1808</v>
      </c>
      <c r="B21" s="572" t="str">
        <f>LEFT(Questionnaire_ORG!Q144,3)</f>
        <v/>
      </c>
      <c r="C21" s="553" t="s">
        <v>1809</v>
      </c>
      <c r="D21" s="956"/>
      <c r="E21" s="569"/>
      <c r="F21" s="569"/>
      <c r="G21" s="569"/>
      <c r="H21" s="569"/>
      <c r="I21" s="569"/>
      <c r="J21" s="569"/>
      <c r="K21" s="569"/>
      <c r="L21" s="569"/>
      <c r="M21" s="569" t="s">
        <v>1757</v>
      </c>
      <c r="N21" s="569"/>
      <c r="O21" s="569"/>
      <c r="P21" s="569"/>
      <c r="Q21" s="569"/>
      <c r="R21" s="569"/>
      <c r="S21" s="956"/>
      <c r="T21" s="553"/>
      <c r="U21" s="553"/>
      <c r="V21" s="553"/>
      <c r="W21" s="553"/>
      <c r="X21" s="553"/>
      <c r="Y21" s="553"/>
      <c r="Z21" s="553"/>
      <c r="AA21" s="553"/>
      <c r="AB21" s="956"/>
      <c r="AC21" s="553"/>
      <c r="AD21" s="553"/>
      <c r="AE21" s="553"/>
      <c r="AF21" s="553"/>
      <c r="AG21" s="553"/>
      <c r="AH21" s="956"/>
      <c r="AI21" s="553"/>
      <c r="AJ21" s="553"/>
      <c r="AK21" s="956"/>
      <c r="AL21" s="553"/>
      <c r="AM21" s="553"/>
      <c r="AN21" s="553"/>
      <c r="AO21" s="553"/>
      <c r="AP21" s="553"/>
      <c r="AQ21" s="956"/>
      <c r="AR21" s="553"/>
      <c r="AS21" s="553"/>
      <c r="AT21" s="553" t="s">
        <v>1810</v>
      </c>
    </row>
    <row r="22" spans="1:46" ht="19.5" customHeight="1" x14ac:dyDescent="0.25">
      <c r="A22" s="553" t="s">
        <v>1811</v>
      </c>
      <c r="B22" s="572" t="str">
        <f>LEFT(Questionnaire_ORG!Q146,3)</f>
        <v/>
      </c>
      <c r="C22" s="553" t="s">
        <v>1812</v>
      </c>
      <c r="D22" s="956"/>
      <c r="E22" s="569"/>
      <c r="F22" s="569"/>
      <c r="G22" s="569"/>
      <c r="H22" s="569"/>
      <c r="I22" s="569"/>
      <c r="J22" s="569"/>
      <c r="K22" s="569"/>
      <c r="L22" s="569"/>
      <c r="M22" s="569" t="s">
        <v>1757</v>
      </c>
      <c r="N22" s="569"/>
      <c r="O22" s="569"/>
      <c r="P22" s="569"/>
      <c r="Q22" s="569"/>
      <c r="R22" s="569"/>
      <c r="S22" s="956"/>
      <c r="T22" s="553"/>
      <c r="U22" s="553"/>
      <c r="V22" s="553"/>
      <c r="W22" s="553"/>
      <c r="X22" s="553"/>
      <c r="Y22" s="553"/>
      <c r="Z22" s="553"/>
      <c r="AA22" s="553"/>
      <c r="AB22" s="956"/>
      <c r="AC22" s="553"/>
      <c r="AD22" s="553"/>
      <c r="AE22" s="553"/>
      <c r="AF22" s="553"/>
      <c r="AG22" s="553"/>
      <c r="AH22" s="956"/>
      <c r="AI22" s="553"/>
      <c r="AJ22" s="553"/>
      <c r="AK22" s="956"/>
      <c r="AL22" s="553"/>
      <c r="AM22" s="553"/>
      <c r="AN22" s="553"/>
      <c r="AO22" s="553"/>
      <c r="AP22" s="553"/>
      <c r="AQ22" s="956"/>
      <c r="AR22" s="553"/>
      <c r="AS22" s="553"/>
      <c r="AT22" s="553" t="s">
        <v>1813</v>
      </c>
    </row>
    <row r="23" spans="1:46" ht="19.5" customHeight="1" x14ac:dyDescent="0.25">
      <c r="A23" s="553" t="s">
        <v>1814</v>
      </c>
      <c r="B23" s="572" t="str">
        <f>LEFT(Questionnaire_ORG!S158,3)</f>
        <v/>
      </c>
      <c r="C23" s="553" t="s">
        <v>1815</v>
      </c>
      <c r="D23" s="956"/>
      <c r="E23" s="569"/>
      <c r="F23" s="569"/>
      <c r="G23" s="569"/>
      <c r="H23" s="569"/>
      <c r="I23" s="569"/>
      <c r="J23" s="569"/>
      <c r="K23" s="569"/>
      <c r="L23" s="569"/>
      <c r="M23" s="569" t="s">
        <v>1757</v>
      </c>
      <c r="N23" s="569"/>
      <c r="O23" s="569"/>
      <c r="P23" s="569"/>
      <c r="Q23" s="569"/>
      <c r="R23" s="569"/>
      <c r="S23" s="956"/>
      <c r="T23" s="553"/>
      <c r="U23" s="553"/>
      <c r="V23" s="553"/>
      <c r="W23" s="553"/>
      <c r="X23" s="553"/>
      <c r="Y23" s="553"/>
      <c r="Z23" s="553"/>
      <c r="AA23" s="553"/>
      <c r="AB23" s="956"/>
      <c r="AC23" s="553"/>
      <c r="AD23" s="553"/>
      <c r="AE23" s="553"/>
      <c r="AF23" s="553"/>
      <c r="AG23" s="553"/>
      <c r="AH23" s="956"/>
      <c r="AI23" s="553"/>
      <c r="AJ23" s="553"/>
      <c r="AK23" s="956"/>
      <c r="AL23" s="553"/>
      <c r="AM23" s="553"/>
      <c r="AN23" s="553"/>
      <c r="AO23" s="553"/>
      <c r="AP23" s="553"/>
      <c r="AQ23" s="956"/>
      <c r="AR23" s="553"/>
      <c r="AS23" s="553"/>
      <c r="AT23" s="553" t="s">
        <v>1816</v>
      </c>
    </row>
    <row r="24" spans="1:46" ht="19.5" customHeight="1" x14ac:dyDescent="0.25">
      <c r="A24" s="553" t="s">
        <v>1817</v>
      </c>
      <c r="B24" s="572" t="str">
        <f>LEFT(Questionnaire_ORG!Q151,3)</f>
        <v/>
      </c>
      <c r="C24" s="553" t="s">
        <v>1818</v>
      </c>
      <c r="D24" s="956"/>
      <c r="E24" s="569"/>
      <c r="F24" s="569"/>
      <c r="G24" s="569"/>
      <c r="H24" s="569"/>
      <c r="I24" s="569"/>
      <c r="J24" s="569"/>
      <c r="K24" s="569"/>
      <c r="L24" s="569"/>
      <c r="M24" s="569" t="s">
        <v>1757</v>
      </c>
      <c r="N24" s="569"/>
      <c r="O24" s="569"/>
      <c r="P24" s="569"/>
      <c r="Q24" s="569"/>
      <c r="R24" s="569"/>
      <c r="S24" s="956"/>
      <c r="T24" s="553"/>
      <c r="U24" s="553"/>
      <c r="V24" s="553"/>
      <c r="W24" s="553"/>
      <c r="X24" s="553"/>
      <c r="Y24" s="553"/>
      <c r="Z24" s="553"/>
      <c r="AA24" s="553"/>
      <c r="AB24" s="956"/>
      <c r="AC24" s="553"/>
      <c r="AD24" s="553"/>
      <c r="AE24" s="553"/>
      <c r="AF24" s="553"/>
      <c r="AG24" s="553"/>
      <c r="AH24" s="956"/>
      <c r="AI24" s="553"/>
      <c r="AJ24" s="553"/>
      <c r="AK24" s="956"/>
      <c r="AL24" s="553"/>
      <c r="AM24" s="553"/>
      <c r="AN24" s="553"/>
      <c r="AO24" s="553"/>
      <c r="AP24" s="553"/>
      <c r="AQ24" s="956"/>
      <c r="AR24" s="553"/>
      <c r="AS24" s="553"/>
      <c r="AT24" s="553" t="s">
        <v>1819</v>
      </c>
    </row>
    <row r="25" spans="1:46" ht="19.5" customHeight="1" x14ac:dyDescent="0.25">
      <c r="A25" s="553" t="s">
        <v>1820</v>
      </c>
      <c r="B25" s="573">
        <f>Questionnaire_ORG!V151</f>
        <v>0</v>
      </c>
      <c r="C25" s="553" t="s">
        <v>1821</v>
      </c>
      <c r="D25" s="956"/>
      <c r="E25" s="569"/>
      <c r="F25" s="569"/>
      <c r="G25" s="569"/>
      <c r="H25" s="569"/>
      <c r="I25" s="569"/>
      <c r="J25" s="569"/>
      <c r="K25" s="569"/>
      <c r="L25" s="569"/>
      <c r="M25" s="569" t="s">
        <v>1757</v>
      </c>
      <c r="N25" s="569"/>
      <c r="O25" s="569"/>
      <c r="P25" s="569"/>
      <c r="Q25" s="569"/>
      <c r="R25" s="569"/>
      <c r="S25" s="956"/>
      <c r="T25" s="553"/>
      <c r="U25" s="553"/>
      <c r="V25" s="553"/>
      <c r="W25" s="553"/>
      <c r="X25" s="553"/>
      <c r="Y25" s="553"/>
      <c r="Z25" s="553"/>
      <c r="AA25" s="553"/>
      <c r="AB25" s="956"/>
      <c r="AC25" s="553"/>
      <c r="AD25" s="553"/>
      <c r="AE25" s="553"/>
      <c r="AF25" s="553"/>
      <c r="AG25" s="553"/>
      <c r="AH25" s="956"/>
      <c r="AI25" s="553"/>
      <c r="AJ25" s="553"/>
      <c r="AK25" s="956"/>
      <c r="AL25" s="553"/>
      <c r="AM25" s="553"/>
      <c r="AN25" s="553"/>
      <c r="AO25" s="553"/>
      <c r="AP25" s="553"/>
      <c r="AQ25" s="956"/>
      <c r="AR25" s="553"/>
      <c r="AS25" s="553"/>
      <c r="AT25" s="553" t="s">
        <v>1822</v>
      </c>
    </row>
    <row r="26" spans="1:46" ht="19.5" customHeight="1" x14ac:dyDescent="0.25">
      <c r="A26" s="553" t="s">
        <v>1823</v>
      </c>
      <c r="B26" s="573">
        <f>Questionnaire_ORG!Q149</f>
        <v>0</v>
      </c>
      <c r="C26" s="553" t="s">
        <v>1824</v>
      </c>
      <c r="D26" s="956"/>
      <c r="E26" s="569"/>
      <c r="F26" s="569"/>
      <c r="G26" s="569"/>
      <c r="H26" s="569"/>
      <c r="I26" s="569"/>
      <c r="J26" s="569"/>
      <c r="K26" s="569"/>
      <c r="L26" s="569"/>
      <c r="M26" s="569" t="s">
        <v>1757</v>
      </c>
      <c r="N26" s="569"/>
      <c r="O26" s="569"/>
      <c r="P26" s="569"/>
      <c r="Q26" s="569"/>
      <c r="R26" s="569"/>
      <c r="S26" s="956"/>
      <c r="T26" s="553"/>
      <c r="U26" s="553"/>
      <c r="V26" s="553"/>
      <c r="W26" s="553"/>
      <c r="X26" s="553"/>
      <c r="Y26" s="553"/>
      <c r="Z26" s="553"/>
      <c r="AA26" s="553"/>
      <c r="AB26" s="956"/>
      <c r="AC26" s="553"/>
      <c r="AD26" s="553"/>
      <c r="AE26" s="553"/>
      <c r="AF26" s="553"/>
      <c r="AG26" s="553"/>
      <c r="AH26" s="956"/>
      <c r="AI26" s="553"/>
      <c r="AJ26" s="553"/>
      <c r="AK26" s="956"/>
      <c r="AL26" s="553"/>
      <c r="AM26" s="553"/>
      <c r="AN26" s="553"/>
      <c r="AO26" s="553"/>
      <c r="AP26" s="553"/>
      <c r="AQ26" s="956"/>
      <c r="AR26" s="553"/>
      <c r="AS26" s="553"/>
      <c r="AT26" s="553" t="s">
        <v>1825</v>
      </c>
    </row>
    <row r="27" spans="1:46" ht="19.5" customHeight="1" x14ac:dyDescent="0.25">
      <c r="A27" s="553" t="s">
        <v>1826</v>
      </c>
      <c r="B27" s="574">
        <f>Questionnaire_ORG!S155</f>
        <v>0</v>
      </c>
      <c r="C27" s="553" t="s">
        <v>1827</v>
      </c>
      <c r="D27" s="956"/>
      <c r="E27" s="569"/>
      <c r="F27" s="569"/>
      <c r="G27" s="569"/>
      <c r="H27" s="569"/>
      <c r="I27" s="569"/>
      <c r="J27" s="569"/>
      <c r="K27" s="569"/>
      <c r="L27" s="569"/>
      <c r="M27" s="569"/>
      <c r="N27" s="569" t="s">
        <v>1757</v>
      </c>
      <c r="O27" s="569"/>
      <c r="P27" s="569"/>
      <c r="Q27" s="569"/>
      <c r="R27" s="569"/>
      <c r="S27" s="956"/>
      <c r="T27" s="553"/>
      <c r="U27" s="553"/>
      <c r="V27" s="553"/>
      <c r="W27" s="553"/>
      <c r="X27" s="553"/>
      <c r="Y27" s="553"/>
      <c r="Z27" s="553"/>
      <c r="AA27" s="553"/>
      <c r="AB27" s="956"/>
      <c r="AC27" s="553"/>
      <c r="AD27" s="553"/>
      <c r="AE27" s="553"/>
      <c r="AF27" s="553"/>
      <c r="AG27" s="553"/>
      <c r="AH27" s="956"/>
      <c r="AI27" s="553"/>
      <c r="AJ27" s="553"/>
      <c r="AK27" s="956"/>
      <c r="AL27" s="553"/>
      <c r="AM27" s="553"/>
      <c r="AN27" s="553"/>
      <c r="AO27" s="553"/>
      <c r="AP27" s="553"/>
      <c r="AQ27" s="956"/>
      <c r="AR27" s="553"/>
      <c r="AS27" s="553"/>
      <c r="AT27" s="553" t="s">
        <v>1828</v>
      </c>
    </row>
    <row r="28" spans="1:46" ht="19.5" customHeight="1" x14ac:dyDescent="0.25">
      <c r="A28" s="553"/>
      <c r="B28" s="553"/>
      <c r="C28" s="553"/>
      <c r="D28" s="956"/>
      <c r="E28" s="569"/>
      <c r="F28" s="569"/>
      <c r="G28" s="569"/>
      <c r="H28" s="569"/>
      <c r="I28" s="569"/>
      <c r="J28" s="569"/>
      <c r="K28" s="569"/>
      <c r="L28" s="569"/>
      <c r="M28" s="569"/>
      <c r="N28" s="569"/>
      <c r="O28" s="569"/>
      <c r="P28" s="569"/>
      <c r="Q28" s="569"/>
      <c r="R28" s="569"/>
      <c r="S28" s="956"/>
      <c r="T28" s="553"/>
      <c r="U28" s="553"/>
      <c r="V28" s="553"/>
      <c r="W28" s="553"/>
      <c r="X28" s="553"/>
      <c r="Y28" s="553"/>
      <c r="Z28" s="553"/>
      <c r="AA28" s="553"/>
      <c r="AB28" s="956"/>
      <c r="AC28" s="553"/>
      <c r="AD28" s="553"/>
      <c r="AE28" s="553"/>
      <c r="AF28" s="553"/>
      <c r="AG28" s="553"/>
      <c r="AH28" s="956"/>
      <c r="AI28" s="553"/>
      <c r="AJ28" s="553"/>
      <c r="AK28" s="956"/>
      <c r="AL28" s="553"/>
      <c r="AM28" s="553"/>
      <c r="AN28" s="553"/>
      <c r="AO28" s="553"/>
      <c r="AP28" s="553"/>
      <c r="AQ28" s="956"/>
      <c r="AR28" s="553"/>
      <c r="AS28" s="553"/>
      <c r="AT28" s="553"/>
    </row>
    <row r="29" spans="1:46" ht="19.5" customHeight="1" x14ac:dyDescent="0.25">
      <c r="A29" s="553"/>
      <c r="B29" s="553"/>
      <c r="C29" s="553"/>
      <c r="D29" s="956"/>
      <c r="E29" s="569"/>
      <c r="F29" s="569"/>
      <c r="G29" s="569"/>
      <c r="H29" s="569"/>
      <c r="I29" s="569"/>
      <c r="J29" s="569"/>
      <c r="K29" s="569"/>
      <c r="L29" s="569"/>
      <c r="M29" s="569"/>
      <c r="N29" s="569"/>
      <c r="O29" s="569"/>
      <c r="P29" s="569"/>
      <c r="Q29" s="569"/>
      <c r="R29" s="569"/>
      <c r="S29" s="956"/>
      <c r="T29" s="553"/>
      <c r="U29" s="553"/>
      <c r="V29" s="553"/>
      <c r="W29" s="553"/>
      <c r="X29" s="553"/>
      <c r="Y29" s="553"/>
      <c r="Z29" s="553"/>
      <c r="AA29" s="553"/>
      <c r="AB29" s="956"/>
      <c r="AC29" s="553"/>
      <c r="AD29" s="553"/>
      <c r="AE29" s="553"/>
      <c r="AF29" s="553"/>
      <c r="AG29" s="553"/>
      <c r="AH29" s="956"/>
      <c r="AI29" s="553"/>
      <c r="AJ29" s="553"/>
      <c r="AK29" s="956"/>
      <c r="AL29" s="553"/>
      <c r="AM29" s="553"/>
      <c r="AN29" s="553"/>
      <c r="AO29" s="553"/>
      <c r="AP29" s="553"/>
      <c r="AQ29" s="956"/>
      <c r="AR29" s="553"/>
      <c r="AS29" s="553"/>
      <c r="AT29" s="553"/>
    </row>
    <row r="30" spans="1:46" ht="19.5" customHeight="1" x14ac:dyDescent="0.25">
      <c r="A30" s="553"/>
      <c r="B30" s="553"/>
      <c r="C30" s="553"/>
      <c r="D30" s="956"/>
      <c r="E30" s="569"/>
      <c r="F30" s="569"/>
      <c r="G30" s="569"/>
      <c r="H30" s="569"/>
      <c r="I30" s="569"/>
      <c r="J30" s="569"/>
      <c r="K30" s="569"/>
      <c r="L30" s="569"/>
      <c r="M30" s="569"/>
      <c r="N30" s="569"/>
      <c r="O30" s="569"/>
      <c r="P30" s="569"/>
      <c r="Q30" s="569"/>
      <c r="R30" s="569"/>
      <c r="S30" s="956"/>
      <c r="T30" s="553"/>
      <c r="U30" s="553"/>
      <c r="V30" s="553"/>
      <c r="W30" s="553"/>
      <c r="X30" s="553"/>
      <c r="Y30" s="553"/>
      <c r="Z30" s="553"/>
      <c r="AA30" s="553"/>
      <c r="AB30" s="956"/>
      <c r="AC30" s="553"/>
      <c r="AD30" s="553"/>
      <c r="AE30" s="553"/>
      <c r="AF30" s="553"/>
      <c r="AG30" s="553"/>
      <c r="AH30" s="956"/>
      <c r="AI30" s="553"/>
      <c r="AJ30" s="553"/>
      <c r="AK30" s="956"/>
      <c r="AL30" s="553"/>
      <c r="AM30" s="553"/>
      <c r="AN30" s="553"/>
      <c r="AO30" s="553"/>
      <c r="AP30" s="553"/>
      <c r="AQ30" s="956"/>
      <c r="AR30" s="553"/>
      <c r="AS30" s="553"/>
      <c r="AT30" s="553"/>
    </row>
    <row r="31" spans="1:46" ht="19.5" customHeight="1" x14ac:dyDescent="0.25">
      <c r="A31" s="553"/>
      <c r="B31" s="553"/>
      <c r="C31" s="553"/>
      <c r="D31" s="956"/>
      <c r="E31" s="569"/>
      <c r="F31" s="569"/>
      <c r="G31" s="569"/>
      <c r="H31" s="569"/>
      <c r="I31" s="569"/>
      <c r="J31" s="569"/>
      <c r="K31" s="569"/>
      <c r="L31" s="569"/>
      <c r="M31" s="569"/>
      <c r="N31" s="569"/>
      <c r="O31" s="569"/>
      <c r="P31" s="569"/>
      <c r="Q31" s="569"/>
      <c r="R31" s="569"/>
      <c r="S31" s="956"/>
      <c r="T31" s="553"/>
      <c r="U31" s="553"/>
      <c r="V31" s="553"/>
      <c r="W31" s="553"/>
      <c r="X31" s="553"/>
      <c r="Y31" s="553"/>
      <c r="Z31" s="553"/>
      <c r="AA31" s="553"/>
      <c r="AB31" s="956"/>
      <c r="AC31" s="553"/>
      <c r="AD31" s="553"/>
      <c r="AE31" s="553"/>
      <c r="AF31" s="553"/>
      <c r="AG31" s="553"/>
      <c r="AH31" s="956"/>
      <c r="AI31" s="553"/>
      <c r="AJ31" s="553"/>
      <c r="AK31" s="956"/>
      <c r="AL31" s="553"/>
      <c r="AM31" s="553"/>
      <c r="AN31" s="553"/>
      <c r="AO31" s="553"/>
      <c r="AP31" s="553"/>
      <c r="AQ31" s="956"/>
      <c r="AR31" s="553"/>
      <c r="AS31" s="553"/>
      <c r="AT31" s="553"/>
    </row>
    <row r="32" spans="1:46" ht="19.5" customHeight="1" x14ac:dyDescent="0.25">
      <c r="A32" s="553"/>
      <c r="B32" s="553"/>
      <c r="C32" s="553"/>
      <c r="D32" s="956"/>
      <c r="E32" s="569"/>
      <c r="F32" s="569"/>
      <c r="G32" s="569"/>
      <c r="H32" s="569"/>
      <c r="I32" s="569"/>
      <c r="J32" s="569"/>
      <c r="K32" s="569"/>
      <c r="L32" s="569"/>
      <c r="M32" s="569"/>
      <c r="N32" s="569"/>
      <c r="O32" s="569"/>
      <c r="P32" s="569"/>
      <c r="Q32" s="569"/>
      <c r="R32" s="569"/>
      <c r="S32" s="956"/>
      <c r="T32" s="553"/>
      <c r="U32" s="553"/>
      <c r="V32" s="553"/>
      <c r="W32" s="553"/>
      <c r="X32" s="553"/>
      <c r="Y32" s="553"/>
      <c r="Z32" s="553"/>
      <c r="AA32" s="553"/>
      <c r="AB32" s="956"/>
      <c r="AC32" s="553"/>
      <c r="AD32" s="553"/>
      <c r="AE32" s="553"/>
      <c r="AF32" s="553"/>
      <c r="AG32" s="553"/>
      <c r="AH32" s="956"/>
      <c r="AI32" s="553"/>
      <c r="AJ32" s="553"/>
      <c r="AK32" s="956"/>
      <c r="AL32" s="553"/>
      <c r="AM32" s="553"/>
      <c r="AN32" s="553"/>
      <c r="AO32" s="553"/>
      <c r="AP32" s="553"/>
      <c r="AQ32" s="956"/>
      <c r="AR32" s="553"/>
      <c r="AS32" s="553"/>
      <c r="AT32" s="553"/>
    </row>
    <row r="33" spans="1:46" ht="19.5" customHeight="1" x14ac:dyDescent="0.25">
      <c r="A33" s="553"/>
      <c r="B33" s="553"/>
      <c r="C33" s="553"/>
      <c r="D33" s="956"/>
      <c r="E33" s="569"/>
      <c r="F33" s="569"/>
      <c r="G33" s="569"/>
      <c r="H33" s="569"/>
      <c r="I33" s="569"/>
      <c r="J33" s="569"/>
      <c r="K33" s="569"/>
      <c r="L33" s="569"/>
      <c r="M33" s="569"/>
      <c r="N33" s="569"/>
      <c r="O33" s="569"/>
      <c r="P33" s="569"/>
      <c r="Q33" s="569"/>
      <c r="R33" s="569"/>
      <c r="S33" s="956"/>
      <c r="T33" s="553"/>
      <c r="U33" s="553"/>
      <c r="V33" s="553"/>
      <c r="W33" s="553"/>
      <c r="X33" s="553"/>
      <c r="Y33" s="553"/>
      <c r="Z33" s="553"/>
      <c r="AA33" s="553"/>
      <c r="AB33" s="956"/>
      <c r="AC33" s="553"/>
      <c r="AD33" s="553"/>
      <c r="AE33" s="553"/>
      <c r="AF33" s="553"/>
      <c r="AG33" s="553"/>
      <c r="AH33" s="956"/>
      <c r="AI33" s="553"/>
      <c r="AJ33" s="553"/>
      <c r="AK33" s="956"/>
      <c r="AL33" s="553"/>
      <c r="AM33" s="553"/>
      <c r="AN33" s="553"/>
      <c r="AO33" s="553"/>
      <c r="AP33" s="553"/>
      <c r="AQ33" s="956"/>
      <c r="AR33" s="553"/>
      <c r="AS33" s="553"/>
      <c r="AT33" s="553"/>
    </row>
    <row r="34" spans="1:46" ht="19.5" customHeight="1" x14ac:dyDescent="0.25">
      <c r="A34" s="553"/>
      <c r="B34" s="553"/>
      <c r="C34" s="553"/>
      <c r="D34" s="956"/>
      <c r="E34" s="569"/>
      <c r="F34" s="569"/>
      <c r="G34" s="569"/>
      <c r="H34" s="569"/>
      <c r="I34" s="569"/>
      <c r="J34" s="569"/>
      <c r="K34" s="569"/>
      <c r="L34" s="569"/>
      <c r="M34" s="569"/>
      <c r="N34" s="569"/>
      <c r="O34" s="569"/>
      <c r="P34" s="569"/>
      <c r="Q34" s="569"/>
      <c r="R34" s="569"/>
      <c r="S34" s="956"/>
      <c r="T34" s="553"/>
      <c r="U34" s="553"/>
      <c r="V34" s="553"/>
      <c r="W34" s="553"/>
      <c r="X34" s="553"/>
      <c r="Y34" s="553"/>
      <c r="Z34" s="553"/>
      <c r="AA34" s="553"/>
      <c r="AB34" s="956"/>
      <c r="AC34" s="553"/>
      <c r="AD34" s="553"/>
      <c r="AE34" s="553"/>
      <c r="AF34" s="553"/>
      <c r="AG34" s="553"/>
      <c r="AH34" s="956"/>
      <c r="AI34" s="553"/>
      <c r="AJ34" s="553"/>
      <c r="AK34" s="956"/>
      <c r="AL34" s="553"/>
      <c r="AM34" s="553"/>
      <c r="AN34" s="553"/>
      <c r="AO34" s="553"/>
      <c r="AP34" s="553"/>
      <c r="AQ34" s="956"/>
      <c r="AR34" s="553"/>
      <c r="AS34" s="553"/>
      <c r="AT34" s="553"/>
    </row>
    <row r="35" spans="1:46" ht="19.5" customHeight="1" x14ac:dyDescent="0.25">
      <c r="A35" s="553"/>
      <c r="B35" s="553"/>
      <c r="C35" s="553"/>
      <c r="D35" s="956"/>
      <c r="E35" s="569"/>
      <c r="F35" s="569"/>
      <c r="G35" s="569"/>
      <c r="H35" s="569"/>
      <c r="I35" s="569"/>
      <c r="J35" s="569"/>
      <c r="K35" s="569"/>
      <c r="L35" s="569"/>
      <c r="M35" s="569"/>
      <c r="N35" s="569"/>
      <c r="O35" s="569"/>
      <c r="P35" s="569"/>
      <c r="Q35" s="569"/>
      <c r="R35" s="569"/>
      <c r="S35" s="956"/>
      <c r="T35" s="553"/>
      <c r="U35" s="553"/>
      <c r="V35" s="553"/>
      <c r="W35" s="553"/>
      <c r="X35" s="553"/>
      <c r="Y35" s="553"/>
      <c r="Z35" s="553"/>
      <c r="AA35" s="553"/>
      <c r="AB35" s="956"/>
      <c r="AC35" s="553"/>
      <c r="AD35" s="553"/>
      <c r="AE35" s="553"/>
      <c r="AF35" s="553"/>
      <c r="AG35" s="553"/>
      <c r="AH35" s="956"/>
      <c r="AI35" s="553"/>
      <c r="AJ35" s="553"/>
      <c r="AK35" s="956"/>
      <c r="AL35" s="553"/>
      <c r="AM35" s="553"/>
      <c r="AN35" s="553"/>
      <c r="AO35" s="553"/>
      <c r="AP35" s="553"/>
      <c r="AQ35" s="956"/>
      <c r="AR35" s="553"/>
      <c r="AS35" s="553"/>
      <c r="AT35" s="553"/>
    </row>
    <row r="36" spans="1:46" ht="19.5" customHeight="1" x14ac:dyDescent="0.25">
      <c r="A36" s="553"/>
      <c r="B36" s="553"/>
      <c r="C36" s="553"/>
      <c r="D36" s="956"/>
      <c r="E36" s="569"/>
      <c r="F36" s="569"/>
      <c r="G36" s="569"/>
      <c r="H36" s="569"/>
      <c r="I36" s="569"/>
      <c r="J36" s="569"/>
      <c r="K36" s="569"/>
      <c r="L36" s="569"/>
      <c r="M36" s="569"/>
      <c r="N36" s="569"/>
      <c r="O36" s="569"/>
      <c r="P36" s="569"/>
      <c r="Q36" s="569"/>
      <c r="R36" s="569"/>
      <c r="S36" s="956"/>
      <c r="T36" s="553"/>
      <c r="U36" s="553"/>
      <c r="V36" s="553"/>
      <c r="W36" s="553"/>
      <c r="X36" s="553"/>
      <c r="Y36" s="553"/>
      <c r="Z36" s="553"/>
      <c r="AA36" s="553"/>
      <c r="AB36" s="956"/>
      <c r="AC36" s="553"/>
      <c r="AD36" s="553"/>
      <c r="AE36" s="553"/>
      <c r="AF36" s="553"/>
      <c r="AG36" s="553"/>
      <c r="AH36" s="956"/>
      <c r="AI36" s="553"/>
      <c r="AJ36" s="553"/>
      <c r="AK36" s="956"/>
      <c r="AL36" s="553"/>
      <c r="AM36" s="553"/>
      <c r="AN36" s="553"/>
      <c r="AO36" s="553"/>
      <c r="AP36" s="553"/>
      <c r="AQ36" s="956"/>
      <c r="AR36" s="553"/>
      <c r="AS36" s="553"/>
      <c r="AT36" s="553"/>
    </row>
    <row r="37" spans="1:46" ht="19.5" customHeight="1" x14ac:dyDescent="0.25">
      <c r="A37" s="553"/>
      <c r="B37" s="553"/>
      <c r="C37" s="553"/>
      <c r="D37" s="956"/>
      <c r="E37" s="569"/>
      <c r="F37" s="569"/>
      <c r="G37" s="569"/>
      <c r="H37" s="569"/>
      <c r="I37" s="569"/>
      <c r="J37" s="569"/>
      <c r="K37" s="569"/>
      <c r="L37" s="569"/>
      <c r="M37" s="569"/>
      <c r="N37" s="569"/>
      <c r="O37" s="569"/>
      <c r="P37" s="569"/>
      <c r="Q37" s="569"/>
      <c r="R37" s="569"/>
      <c r="S37" s="956"/>
      <c r="T37" s="553"/>
      <c r="U37" s="553"/>
      <c r="V37" s="553"/>
      <c r="W37" s="553"/>
      <c r="X37" s="553"/>
      <c r="Y37" s="553"/>
      <c r="Z37" s="553"/>
      <c r="AA37" s="553"/>
      <c r="AB37" s="956"/>
      <c r="AC37" s="553"/>
      <c r="AD37" s="553"/>
      <c r="AE37" s="553"/>
      <c r="AF37" s="553"/>
      <c r="AG37" s="553"/>
      <c r="AH37" s="956"/>
      <c r="AI37" s="553"/>
      <c r="AJ37" s="553"/>
      <c r="AK37" s="956"/>
      <c r="AL37" s="553"/>
      <c r="AM37" s="553"/>
      <c r="AN37" s="553"/>
      <c r="AO37" s="553"/>
      <c r="AP37" s="553"/>
      <c r="AQ37" s="956"/>
      <c r="AR37" s="553"/>
      <c r="AS37" s="553"/>
      <c r="AT37" s="553"/>
    </row>
    <row r="38" spans="1:46" ht="19.5" customHeight="1" x14ac:dyDescent="0.25">
      <c r="A38" s="553"/>
      <c r="B38" s="553"/>
      <c r="C38" s="553"/>
      <c r="D38" s="956"/>
      <c r="E38" s="569"/>
      <c r="F38" s="569"/>
      <c r="G38" s="569"/>
      <c r="H38" s="569"/>
      <c r="I38" s="569"/>
      <c r="J38" s="569"/>
      <c r="K38" s="569"/>
      <c r="L38" s="569"/>
      <c r="M38" s="569"/>
      <c r="N38" s="569"/>
      <c r="O38" s="569"/>
      <c r="P38" s="569"/>
      <c r="Q38" s="569"/>
      <c r="R38" s="569"/>
      <c r="S38" s="956"/>
      <c r="T38" s="553"/>
      <c r="U38" s="553"/>
      <c r="V38" s="553"/>
      <c r="W38" s="553"/>
      <c r="X38" s="553"/>
      <c r="Y38" s="553"/>
      <c r="Z38" s="553"/>
      <c r="AA38" s="553"/>
      <c r="AB38" s="956"/>
      <c r="AC38" s="553"/>
      <c r="AD38" s="553"/>
      <c r="AE38" s="553"/>
      <c r="AF38" s="553"/>
      <c r="AG38" s="553"/>
      <c r="AH38" s="956"/>
      <c r="AI38" s="553"/>
      <c r="AJ38" s="553"/>
      <c r="AK38" s="956"/>
      <c r="AL38" s="553"/>
      <c r="AM38" s="553"/>
      <c r="AN38" s="553"/>
      <c r="AO38" s="553"/>
      <c r="AP38" s="553"/>
      <c r="AQ38" s="956"/>
      <c r="AR38" s="553"/>
      <c r="AS38" s="553"/>
      <c r="AT38" s="553"/>
    </row>
    <row r="39" spans="1:46" ht="19.5" customHeight="1" x14ac:dyDescent="0.25">
      <c r="A39" s="553"/>
      <c r="B39" s="553"/>
      <c r="C39" s="553"/>
      <c r="D39" s="956"/>
      <c r="E39" s="569"/>
      <c r="F39" s="569"/>
      <c r="G39" s="569"/>
      <c r="H39" s="569"/>
      <c r="I39" s="569"/>
      <c r="J39" s="569"/>
      <c r="K39" s="569"/>
      <c r="L39" s="569"/>
      <c r="M39" s="569"/>
      <c r="N39" s="569"/>
      <c r="O39" s="569"/>
      <c r="P39" s="569"/>
      <c r="Q39" s="569"/>
      <c r="R39" s="569"/>
      <c r="S39" s="956"/>
      <c r="T39" s="553"/>
      <c r="U39" s="553"/>
      <c r="V39" s="553"/>
      <c r="W39" s="553"/>
      <c r="X39" s="553"/>
      <c r="Y39" s="553"/>
      <c r="Z39" s="553"/>
      <c r="AA39" s="553"/>
      <c r="AB39" s="956"/>
      <c r="AC39" s="553"/>
      <c r="AD39" s="553"/>
      <c r="AE39" s="553"/>
      <c r="AF39" s="553"/>
      <c r="AG39" s="553"/>
      <c r="AH39" s="956"/>
      <c r="AI39" s="553"/>
      <c r="AJ39" s="553"/>
      <c r="AK39" s="956"/>
      <c r="AL39" s="553"/>
      <c r="AM39" s="553"/>
      <c r="AN39" s="553"/>
      <c r="AO39" s="553"/>
      <c r="AP39" s="553"/>
      <c r="AQ39" s="956"/>
      <c r="AR39" s="553"/>
      <c r="AS39" s="553"/>
      <c r="AT39" s="553"/>
    </row>
    <row r="40" spans="1:46" ht="19.5" customHeight="1" x14ac:dyDescent="0.25">
      <c r="A40" s="553"/>
      <c r="B40" s="553"/>
      <c r="C40" s="553"/>
      <c r="D40" s="956"/>
      <c r="E40" s="569"/>
      <c r="F40" s="569"/>
      <c r="G40" s="569"/>
      <c r="H40" s="569"/>
      <c r="I40" s="569"/>
      <c r="J40" s="569"/>
      <c r="K40" s="569"/>
      <c r="L40" s="569"/>
      <c r="M40" s="569"/>
      <c r="N40" s="569"/>
      <c r="O40" s="569"/>
      <c r="P40" s="569"/>
      <c r="Q40" s="569"/>
      <c r="R40" s="569"/>
      <c r="S40" s="956"/>
      <c r="T40" s="553"/>
      <c r="U40" s="553"/>
      <c r="V40" s="553"/>
      <c r="W40" s="553"/>
      <c r="X40" s="553"/>
      <c r="Y40" s="553"/>
      <c r="Z40" s="553"/>
      <c r="AA40" s="553"/>
      <c r="AB40" s="956"/>
      <c r="AC40" s="553"/>
      <c r="AD40" s="553"/>
      <c r="AE40" s="553"/>
      <c r="AF40" s="553"/>
      <c r="AG40" s="553"/>
      <c r="AH40" s="956"/>
      <c r="AI40" s="553"/>
      <c r="AJ40" s="553"/>
      <c r="AK40" s="956"/>
      <c r="AL40" s="553"/>
      <c r="AM40" s="553"/>
      <c r="AN40" s="553"/>
      <c r="AO40" s="553"/>
      <c r="AP40" s="553"/>
      <c r="AQ40" s="956"/>
      <c r="AR40" s="553"/>
      <c r="AS40" s="553"/>
      <c r="AT40" s="553"/>
    </row>
    <row r="41" spans="1:46" ht="19.5" customHeight="1" x14ac:dyDescent="0.25">
      <c r="A41" s="553"/>
      <c r="B41" s="553"/>
      <c r="C41" s="553"/>
      <c r="D41" s="956"/>
      <c r="E41" s="569"/>
      <c r="F41" s="569"/>
      <c r="G41" s="569"/>
      <c r="H41" s="569"/>
      <c r="I41" s="569"/>
      <c r="J41" s="569"/>
      <c r="K41" s="569"/>
      <c r="L41" s="569"/>
      <c r="M41" s="569"/>
      <c r="N41" s="569"/>
      <c r="O41" s="569"/>
      <c r="P41" s="569"/>
      <c r="Q41" s="569"/>
      <c r="R41" s="569"/>
      <c r="S41" s="956"/>
      <c r="T41" s="553"/>
      <c r="U41" s="553"/>
      <c r="V41" s="553"/>
      <c r="W41" s="553"/>
      <c r="X41" s="553"/>
      <c r="Y41" s="553"/>
      <c r="Z41" s="553"/>
      <c r="AA41" s="553"/>
      <c r="AB41" s="956"/>
      <c r="AC41" s="553"/>
      <c r="AD41" s="553"/>
      <c r="AE41" s="553"/>
      <c r="AF41" s="553"/>
      <c r="AG41" s="553"/>
      <c r="AH41" s="956"/>
      <c r="AI41" s="553"/>
      <c r="AJ41" s="553"/>
      <c r="AK41" s="956"/>
      <c r="AL41" s="553"/>
      <c r="AM41" s="553"/>
      <c r="AN41" s="553"/>
      <c r="AO41" s="553"/>
      <c r="AP41" s="553"/>
      <c r="AQ41" s="956"/>
      <c r="AR41" s="553"/>
      <c r="AS41" s="553"/>
      <c r="AT41" s="553"/>
    </row>
    <row r="42" spans="1:46" ht="19.5" customHeight="1" x14ac:dyDescent="0.25">
      <c r="A42" s="553"/>
      <c r="B42" s="553"/>
      <c r="C42" s="553"/>
      <c r="D42" s="956"/>
      <c r="E42" s="569"/>
      <c r="F42" s="569"/>
      <c r="G42" s="569"/>
      <c r="H42" s="569"/>
      <c r="I42" s="569"/>
      <c r="J42" s="569"/>
      <c r="K42" s="569"/>
      <c r="L42" s="569"/>
      <c r="M42" s="569"/>
      <c r="N42" s="569"/>
      <c r="O42" s="569"/>
      <c r="P42" s="569"/>
      <c r="Q42" s="569"/>
      <c r="R42" s="569"/>
      <c r="S42" s="956"/>
      <c r="T42" s="553"/>
      <c r="U42" s="553"/>
      <c r="V42" s="553"/>
      <c r="W42" s="553"/>
      <c r="X42" s="553"/>
      <c r="Y42" s="553"/>
      <c r="Z42" s="553"/>
      <c r="AA42" s="553"/>
      <c r="AB42" s="956"/>
      <c r="AC42" s="553"/>
      <c r="AD42" s="553"/>
      <c r="AE42" s="553"/>
      <c r="AF42" s="553"/>
      <c r="AG42" s="553"/>
      <c r="AH42" s="956"/>
      <c r="AI42" s="553"/>
      <c r="AJ42" s="553"/>
      <c r="AK42" s="956"/>
      <c r="AL42" s="553"/>
      <c r="AM42" s="553"/>
      <c r="AN42" s="553"/>
      <c r="AO42" s="553"/>
      <c r="AP42" s="553"/>
      <c r="AQ42" s="956"/>
      <c r="AR42" s="553"/>
      <c r="AS42" s="553"/>
      <c r="AT42" s="553"/>
    </row>
    <row r="43" spans="1:46" ht="19.5" customHeight="1" x14ac:dyDescent="0.25">
      <c r="A43" s="553"/>
      <c r="B43" s="553"/>
      <c r="C43" s="553"/>
      <c r="D43" s="956"/>
      <c r="E43" s="569"/>
      <c r="F43" s="569"/>
      <c r="G43" s="569"/>
      <c r="H43" s="569"/>
      <c r="I43" s="569"/>
      <c r="J43" s="569"/>
      <c r="K43" s="569"/>
      <c r="L43" s="569"/>
      <c r="M43" s="569"/>
      <c r="N43" s="569"/>
      <c r="O43" s="569"/>
      <c r="P43" s="569"/>
      <c r="Q43" s="569"/>
      <c r="R43" s="569"/>
      <c r="S43" s="956"/>
      <c r="T43" s="553"/>
      <c r="U43" s="553"/>
      <c r="V43" s="553"/>
      <c r="W43" s="553"/>
      <c r="X43" s="553"/>
      <c r="Y43" s="553"/>
      <c r="Z43" s="553"/>
      <c r="AA43" s="553"/>
      <c r="AB43" s="956"/>
      <c r="AC43" s="553"/>
      <c r="AD43" s="553"/>
      <c r="AE43" s="553"/>
      <c r="AF43" s="553"/>
      <c r="AG43" s="553"/>
      <c r="AH43" s="956"/>
      <c r="AI43" s="553"/>
      <c r="AJ43" s="553"/>
      <c r="AK43" s="956"/>
      <c r="AL43" s="553"/>
      <c r="AM43" s="553"/>
      <c r="AN43" s="553"/>
      <c r="AO43" s="553"/>
      <c r="AP43" s="553"/>
      <c r="AQ43" s="956"/>
      <c r="AR43" s="553"/>
      <c r="AS43" s="553"/>
      <c r="AT43" s="553"/>
    </row>
    <row r="44" spans="1:46" ht="19.5" customHeight="1" x14ac:dyDescent="0.25">
      <c r="A44" s="553"/>
      <c r="B44" s="553"/>
      <c r="C44" s="553"/>
      <c r="D44" s="956"/>
      <c r="E44" s="569"/>
      <c r="F44" s="569"/>
      <c r="G44" s="569"/>
      <c r="H44" s="569"/>
      <c r="I44" s="569"/>
      <c r="J44" s="569"/>
      <c r="K44" s="569"/>
      <c r="L44" s="569"/>
      <c r="M44" s="569"/>
      <c r="N44" s="569"/>
      <c r="O44" s="569"/>
      <c r="P44" s="569"/>
      <c r="Q44" s="569"/>
      <c r="R44" s="569"/>
      <c r="S44" s="956"/>
      <c r="T44" s="553"/>
      <c r="U44" s="553"/>
      <c r="V44" s="553"/>
      <c r="W44" s="553"/>
      <c r="X44" s="553"/>
      <c r="Y44" s="553"/>
      <c r="Z44" s="553"/>
      <c r="AA44" s="553"/>
      <c r="AB44" s="956"/>
      <c r="AC44" s="553"/>
      <c r="AD44" s="553"/>
      <c r="AE44" s="553"/>
      <c r="AF44" s="553"/>
      <c r="AG44" s="553"/>
      <c r="AH44" s="956"/>
      <c r="AI44" s="553"/>
      <c r="AJ44" s="553"/>
      <c r="AK44" s="956"/>
      <c r="AL44" s="553"/>
      <c r="AM44" s="553"/>
      <c r="AN44" s="553"/>
      <c r="AO44" s="553"/>
      <c r="AP44" s="553"/>
      <c r="AQ44" s="956"/>
      <c r="AR44" s="553"/>
      <c r="AS44" s="553"/>
      <c r="AT44" s="553"/>
    </row>
    <row r="45" spans="1:46" ht="19.5" customHeight="1" x14ac:dyDescent="0.25">
      <c r="A45" s="553"/>
      <c r="B45" s="553"/>
      <c r="C45" s="553"/>
      <c r="D45" s="956"/>
      <c r="E45" s="569"/>
      <c r="F45" s="569"/>
      <c r="G45" s="569"/>
      <c r="H45" s="569"/>
      <c r="I45" s="569"/>
      <c r="J45" s="569"/>
      <c r="K45" s="569"/>
      <c r="L45" s="569"/>
      <c r="M45" s="569"/>
      <c r="N45" s="569"/>
      <c r="O45" s="569"/>
      <c r="P45" s="569"/>
      <c r="Q45" s="569"/>
      <c r="R45" s="569"/>
      <c r="S45" s="956"/>
      <c r="T45" s="553"/>
      <c r="U45" s="553"/>
      <c r="V45" s="553"/>
      <c r="W45" s="553"/>
      <c r="X45" s="553"/>
      <c r="Y45" s="553"/>
      <c r="Z45" s="553"/>
      <c r="AA45" s="553"/>
      <c r="AB45" s="956"/>
      <c r="AC45" s="553"/>
      <c r="AD45" s="553"/>
      <c r="AE45" s="553"/>
      <c r="AF45" s="553"/>
      <c r="AG45" s="553"/>
      <c r="AH45" s="956"/>
      <c r="AI45" s="553"/>
      <c r="AJ45" s="553"/>
      <c r="AK45" s="956"/>
      <c r="AL45" s="553"/>
      <c r="AM45" s="553"/>
      <c r="AN45" s="553"/>
      <c r="AO45" s="553"/>
      <c r="AP45" s="553"/>
      <c r="AQ45" s="956"/>
      <c r="AR45" s="553"/>
      <c r="AS45" s="553"/>
      <c r="AT45" s="553"/>
    </row>
    <row r="46" spans="1:46" ht="19.5" customHeight="1" x14ac:dyDescent="0.25">
      <c r="A46" s="553"/>
      <c r="B46" s="553"/>
      <c r="C46" s="553"/>
      <c r="D46" s="956"/>
      <c r="E46" s="569"/>
      <c r="F46" s="569"/>
      <c r="G46" s="569"/>
      <c r="H46" s="569"/>
      <c r="I46" s="569"/>
      <c r="J46" s="569"/>
      <c r="K46" s="569"/>
      <c r="L46" s="569"/>
      <c r="M46" s="569"/>
      <c r="N46" s="569"/>
      <c r="O46" s="569"/>
      <c r="P46" s="569"/>
      <c r="Q46" s="569"/>
      <c r="R46" s="569"/>
      <c r="S46" s="956"/>
      <c r="T46" s="553"/>
      <c r="U46" s="553"/>
      <c r="V46" s="553"/>
      <c r="W46" s="553"/>
      <c r="X46" s="553"/>
      <c r="Y46" s="553"/>
      <c r="Z46" s="553"/>
      <c r="AA46" s="553"/>
      <c r="AB46" s="956"/>
      <c r="AC46" s="553"/>
      <c r="AD46" s="553"/>
      <c r="AE46" s="553"/>
      <c r="AF46" s="553"/>
      <c r="AG46" s="553"/>
      <c r="AH46" s="956"/>
      <c r="AI46" s="553"/>
      <c r="AJ46" s="553"/>
      <c r="AK46" s="956"/>
      <c r="AL46" s="553"/>
      <c r="AM46" s="553"/>
      <c r="AN46" s="553"/>
      <c r="AO46" s="553"/>
      <c r="AP46" s="553"/>
      <c r="AQ46" s="956"/>
      <c r="AR46" s="553"/>
      <c r="AS46" s="553"/>
      <c r="AT46" s="553"/>
    </row>
    <row r="47" spans="1:46" ht="19.5" customHeight="1" x14ac:dyDescent="0.25">
      <c r="A47" s="553"/>
      <c r="B47" s="553"/>
      <c r="C47" s="553"/>
      <c r="D47" s="956"/>
      <c r="E47" s="569"/>
      <c r="F47" s="569"/>
      <c r="G47" s="569"/>
      <c r="H47" s="569"/>
      <c r="I47" s="569"/>
      <c r="J47" s="569"/>
      <c r="K47" s="569"/>
      <c r="L47" s="569"/>
      <c r="M47" s="569"/>
      <c r="N47" s="569"/>
      <c r="O47" s="569"/>
      <c r="P47" s="569"/>
      <c r="Q47" s="569"/>
      <c r="R47" s="569"/>
      <c r="S47" s="956"/>
      <c r="T47" s="553"/>
      <c r="U47" s="553"/>
      <c r="V47" s="553"/>
      <c r="W47" s="553"/>
      <c r="X47" s="553"/>
      <c r="Y47" s="553"/>
      <c r="Z47" s="553"/>
      <c r="AA47" s="553"/>
      <c r="AB47" s="956"/>
      <c r="AC47" s="553"/>
      <c r="AD47" s="553"/>
      <c r="AE47" s="553"/>
      <c r="AF47" s="553"/>
      <c r="AG47" s="553"/>
      <c r="AH47" s="956"/>
      <c r="AI47" s="553"/>
      <c r="AJ47" s="553"/>
      <c r="AK47" s="956"/>
      <c r="AL47" s="553"/>
      <c r="AM47" s="553"/>
      <c r="AN47" s="553"/>
      <c r="AO47" s="553"/>
      <c r="AP47" s="553"/>
      <c r="AQ47" s="956"/>
      <c r="AR47" s="553"/>
      <c r="AS47" s="553"/>
      <c r="AT47" s="553"/>
    </row>
    <row r="48" spans="1:46" ht="19.5" customHeight="1" x14ac:dyDescent="0.25">
      <c r="A48" s="553"/>
      <c r="B48" s="553"/>
      <c r="C48" s="553"/>
      <c r="D48" s="956"/>
      <c r="E48" s="569"/>
      <c r="F48" s="569"/>
      <c r="G48" s="569"/>
      <c r="H48" s="569"/>
      <c r="I48" s="569"/>
      <c r="J48" s="569"/>
      <c r="K48" s="569"/>
      <c r="L48" s="569"/>
      <c r="M48" s="569"/>
      <c r="N48" s="569"/>
      <c r="O48" s="569"/>
      <c r="P48" s="569"/>
      <c r="Q48" s="569"/>
      <c r="R48" s="569"/>
      <c r="S48" s="956"/>
      <c r="T48" s="553"/>
      <c r="U48" s="553"/>
      <c r="V48" s="553"/>
      <c r="W48" s="553"/>
      <c r="X48" s="553"/>
      <c r="Y48" s="553"/>
      <c r="Z48" s="553"/>
      <c r="AA48" s="553"/>
      <c r="AB48" s="956"/>
      <c r="AC48" s="553"/>
      <c r="AD48" s="553"/>
      <c r="AE48" s="553"/>
      <c r="AF48" s="553"/>
      <c r="AG48" s="553"/>
      <c r="AH48" s="956"/>
      <c r="AI48" s="553"/>
      <c r="AJ48" s="553"/>
      <c r="AK48" s="956"/>
      <c r="AL48" s="553"/>
      <c r="AM48" s="553"/>
      <c r="AN48" s="553"/>
      <c r="AO48" s="553"/>
      <c r="AP48" s="553"/>
      <c r="AQ48" s="956"/>
      <c r="AR48" s="553"/>
      <c r="AS48" s="553"/>
      <c r="AT48" s="553"/>
    </row>
    <row r="49" spans="1:46" ht="19.5" customHeight="1" x14ac:dyDescent="0.25">
      <c r="A49" s="553"/>
      <c r="B49" s="553"/>
      <c r="C49" s="553"/>
      <c r="D49" s="956"/>
      <c r="E49" s="569"/>
      <c r="F49" s="569"/>
      <c r="G49" s="569"/>
      <c r="H49" s="569"/>
      <c r="I49" s="569"/>
      <c r="J49" s="569"/>
      <c r="K49" s="569"/>
      <c r="L49" s="569"/>
      <c r="M49" s="569"/>
      <c r="N49" s="569"/>
      <c r="O49" s="569"/>
      <c r="P49" s="569"/>
      <c r="Q49" s="569"/>
      <c r="R49" s="569"/>
      <c r="S49" s="956"/>
      <c r="T49" s="553"/>
      <c r="U49" s="553"/>
      <c r="V49" s="553"/>
      <c r="W49" s="553"/>
      <c r="X49" s="553"/>
      <c r="Y49" s="553"/>
      <c r="Z49" s="553"/>
      <c r="AA49" s="553"/>
      <c r="AB49" s="956"/>
      <c r="AC49" s="553"/>
      <c r="AD49" s="553"/>
      <c r="AE49" s="553"/>
      <c r="AF49" s="553"/>
      <c r="AG49" s="553"/>
      <c r="AH49" s="956"/>
      <c r="AI49" s="553"/>
      <c r="AJ49" s="553"/>
      <c r="AK49" s="956"/>
      <c r="AL49" s="553"/>
      <c r="AM49" s="553"/>
      <c r="AN49" s="553"/>
      <c r="AO49" s="553"/>
      <c r="AP49" s="553"/>
      <c r="AQ49" s="956"/>
      <c r="AR49" s="553"/>
      <c r="AS49" s="553"/>
      <c r="AT49" s="553"/>
    </row>
    <row r="50" spans="1:46" ht="19.5" customHeight="1" x14ac:dyDescent="0.25">
      <c r="A50" s="553"/>
      <c r="B50" s="553"/>
      <c r="C50" s="553"/>
      <c r="D50" s="956"/>
      <c r="E50" s="569"/>
      <c r="F50" s="569"/>
      <c r="G50" s="569"/>
      <c r="H50" s="569"/>
      <c r="I50" s="569"/>
      <c r="J50" s="569"/>
      <c r="K50" s="569"/>
      <c r="L50" s="569"/>
      <c r="M50" s="569"/>
      <c r="N50" s="569"/>
      <c r="O50" s="569"/>
      <c r="P50" s="569"/>
      <c r="Q50" s="569"/>
      <c r="R50" s="569"/>
      <c r="S50" s="956"/>
      <c r="T50" s="553"/>
      <c r="U50" s="553"/>
      <c r="V50" s="553"/>
      <c r="W50" s="553"/>
      <c r="X50" s="553"/>
      <c r="Y50" s="553"/>
      <c r="Z50" s="553"/>
      <c r="AA50" s="553"/>
      <c r="AB50" s="956"/>
      <c r="AC50" s="553"/>
      <c r="AD50" s="553"/>
      <c r="AE50" s="553"/>
      <c r="AF50" s="553"/>
      <c r="AG50" s="553"/>
      <c r="AH50" s="956"/>
      <c r="AI50" s="553"/>
      <c r="AJ50" s="553"/>
      <c r="AK50" s="956"/>
      <c r="AL50" s="553"/>
      <c r="AM50" s="553"/>
      <c r="AN50" s="553"/>
      <c r="AO50" s="553"/>
      <c r="AP50" s="553"/>
      <c r="AQ50" s="956"/>
      <c r="AR50" s="553"/>
      <c r="AS50" s="553"/>
      <c r="AT50" s="553"/>
    </row>
    <row r="51" spans="1:46" ht="19.5" customHeight="1" x14ac:dyDescent="0.25">
      <c r="A51" s="553"/>
      <c r="B51" s="553"/>
      <c r="C51" s="553"/>
      <c r="D51" s="956"/>
      <c r="E51" s="569"/>
      <c r="F51" s="569"/>
      <c r="G51" s="569"/>
      <c r="H51" s="569"/>
      <c r="I51" s="569"/>
      <c r="J51" s="569"/>
      <c r="K51" s="569"/>
      <c r="L51" s="569"/>
      <c r="M51" s="569"/>
      <c r="N51" s="569"/>
      <c r="O51" s="569"/>
      <c r="P51" s="569"/>
      <c r="Q51" s="569"/>
      <c r="R51" s="569"/>
      <c r="S51" s="956"/>
      <c r="T51" s="553"/>
      <c r="U51" s="553"/>
      <c r="V51" s="553"/>
      <c r="W51" s="553"/>
      <c r="X51" s="553"/>
      <c r="Y51" s="553"/>
      <c r="Z51" s="553"/>
      <c r="AA51" s="553"/>
      <c r="AB51" s="956"/>
      <c r="AC51" s="553"/>
      <c r="AD51" s="553"/>
      <c r="AE51" s="553"/>
      <c r="AF51" s="553"/>
      <c r="AG51" s="553"/>
      <c r="AH51" s="956"/>
      <c r="AI51" s="553"/>
      <c r="AJ51" s="553"/>
      <c r="AK51" s="956"/>
      <c r="AL51" s="553"/>
      <c r="AM51" s="553"/>
      <c r="AN51" s="553"/>
      <c r="AO51" s="553"/>
      <c r="AP51" s="553"/>
      <c r="AQ51" s="956"/>
      <c r="AR51" s="553"/>
      <c r="AS51" s="553"/>
      <c r="AT51" s="553"/>
    </row>
    <row r="52" spans="1:46" ht="19.5" customHeight="1" x14ac:dyDescent="0.25">
      <c r="A52" s="553"/>
      <c r="B52" s="553"/>
      <c r="C52" s="553"/>
      <c r="D52" s="956"/>
      <c r="E52" s="569"/>
      <c r="F52" s="569"/>
      <c r="G52" s="569"/>
      <c r="H52" s="569"/>
      <c r="I52" s="569"/>
      <c r="J52" s="569"/>
      <c r="K52" s="569"/>
      <c r="L52" s="569"/>
      <c r="M52" s="569"/>
      <c r="N52" s="569"/>
      <c r="O52" s="569"/>
      <c r="P52" s="569"/>
      <c r="Q52" s="569"/>
      <c r="R52" s="569"/>
      <c r="S52" s="956"/>
      <c r="T52" s="553"/>
      <c r="U52" s="553"/>
      <c r="V52" s="553"/>
      <c r="W52" s="553"/>
      <c r="X52" s="553"/>
      <c r="Y52" s="553"/>
      <c r="Z52" s="553"/>
      <c r="AA52" s="553"/>
      <c r="AB52" s="956"/>
      <c r="AC52" s="553"/>
      <c r="AD52" s="553"/>
      <c r="AE52" s="553"/>
      <c r="AF52" s="553"/>
      <c r="AG52" s="553"/>
      <c r="AH52" s="956"/>
      <c r="AI52" s="553"/>
      <c r="AJ52" s="553"/>
      <c r="AK52" s="956"/>
      <c r="AL52" s="553"/>
      <c r="AM52" s="553"/>
      <c r="AN52" s="553"/>
      <c r="AO52" s="553"/>
      <c r="AP52" s="553"/>
      <c r="AQ52" s="956"/>
      <c r="AR52" s="553"/>
      <c r="AS52" s="553"/>
      <c r="AT52" s="553"/>
    </row>
    <row r="53" spans="1:46" ht="19.5" customHeight="1" x14ac:dyDescent="0.25">
      <c r="A53" s="553"/>
      <c r="B53" s="553"/>
      <c r="C53" s="553"/>
      <c r="D53" s="956"/>
      <c r="E53" s="569"/>
      <c r="F53" s="569"/>
      <c r="G53" s="569"/>
      <c r="H53" s="569"/>
      <c r="I53" s="569"/>
      <c r="J53" s="569"/>
      <c r="K53" s="569"/>
      <c r="L53" s="569"/>
      <c r="M53" s="569"/>
      <c r="N53" s="569"/>
      <c r="O53" s="569"/>
      <c r="P53" s="569"/>
      <c r="Q53" s="569"/>
      <c r="R53" s="569"/>
      <c r="S53" s="956"/>
      <c r="T53" s="553"/>
      <c r="U53" s="553"/>
      <c r="V53" s="553"/>
      <c r="W53" s="553"/>
      <c r="X53" s="553"/>
      <c r="Y53" s="553"/>
      <c r="Z53" s="553"/>
      <c r="AA53" s="553"/>
      <c r="AB53" s="956"/>
      <c r="AC53" s="553"/>
      <c r="AD53" s="553"/>
      <c r="AE53" s="553"/>
      <c r="AF53" s="553"/>
      <c r="AG53" s="553"/>
      <c r="AH53" s="956"/>
      <c r="AI53" s="553"/>
      <c r="AJ53" s="553"/>
      <c r="AK53" s="956"/>
      <c r="AL53" s="553"/>
      <c r="AM53" s="553"/>
      <c r="AN53" s="553"/>
      <c r="AO53" s="553"/>
      <c r="AP53" s="553"/>
      <c r="AQ53" s="956"/>
      <c r="AR53" s="553"/>
      <c r="AS53" s="553"/>
      <c r="AT53" s="553"/>
    </row>
    <row r="54" spans="1:46" ht="19.5" customHeight="1" x14ac:dyDescent="0.25">
      <c r="A54" s="553"/>
      <c r="B54" s="553"/>
      <c r="C54" s="553"/>
      <c r="D54" s="956"/>
      <c r="E54" s="569"/>
      <c r="F54" s="569"/>
      <c r="G54" s="569"/>
      <c r="H54" s="569"/>
      <c r="I54" s="569"/>
      <c r="J54" s="569"/>
      <c r="K54" s="569"/>
      <c r="L54" s="569"/>
      <c r="M54" s="569"/>
      <c r="N54" s="569"/>
      <c r="O54" s="569"/>
      <c r="P54" s="569"/>
      <c r="Q54" s="569"/>
      <c r="R54" s="569"/>
      <c r="S54" s="956"/>
      <c r="T54" s="553"/>
      <c r="U54" s="553"/>
      <c r="V54" s="553"/>
      <c r="W54" s="553"/>
      <c r="X54" s="553"/>
      <c r="Y54" s="553"/>
      <c r="Z54" s="553"/>
      <c r="AA54" s="553"/>
      <c r="AB54" s="956"/>
      <c r="AC54" s="553"/>
      <c r="AD54" s="553"/>
      <c r="AE54" s="553"/>
      <c r="AF54" s="553"/>
      <c r="AG54" s="553"/>
      <c r="AH54" s="956"/>
      <c r="AI54" s="553"/>
      <c r="AJ54" s="553"/>
      <c r="AK54" s="956"/>
      <c r="AL54" s="553"/>
      <c r="AM54" s="553"/>
      <c r="AN54" s="553"/>
      <c r="AO54" s="553"/>
      <c r="AP54" s="553"/>
      <c r="AQ54" s="956"/>
      <c r="AR54" s="553"/>
      <c r="AS54" s="553"/>
      <c r="AT54" s="553"/>
    </row>
    <row r="55" spans="1:46" ht="19.5" customHeight="1" x14ac:dyDescent="0.25">
      <c r="A55" s="553"/>
      <c r="B55" s="553"/>
      <c r="C55" s="553"/>
      <c r="D55" s="956"/>
      <c r="E55" s="569"/>
      <c r="F55" s="569"/>
      <c r="G55" s="569"/>
      <c r="H55" s="569"/>
      <c r="I55" s="569"/>
      <c r="J55" s="569"/>
      <c r="K55" s="569"/>
      <c r="L55" s="569"/>
      <c r="M55" s="569"/>
      <c r="N55" s="569"/>
      <c r="O55" s="569"/>
      <c r="P55" s="569"/>
      <c r="Q55" s="569"/>
      <c r="R55" s="569"/>
      <c r="S55" s="956"/>
      <c r="T55" s="553"/>
      <c r="U55" s="553"/>
      <c r="V55" s="553"/>
      <c r="W55" s="553"/>
      <c r="X55" s="553"/>
      <c r="Y55" s="553"/>
      <c r="Z55" s="553"/>
      <c r="AA55" s="553"/>
      <c r="AB55" s="956"/>
      <c r="AC55" s="553"/>
      <c r="AD55" s="553"/>
      <c r="AE55" s="553"/>
      <c r="AF55" s="553"/>
      <c r="AG55" s="553"/>
      <c r="AH55" s="956"/>
      <c r="AI55" s="553"/>
      <c r="AJ55" s="553"/>
      <c r="AK55" s="956"/>
      <c r="AL55" s="553"/>
      <c r="AM55" s="553"/>
      <c r="AN55" s="553"/>
      <c r="AO55" s="553"/>
      <c r="AP55" s="553"/>
      <c r="AQ55" s="956"/>
      <c r="AR55" s="553"/>
      <c r="AS55" s="553"/>
      <c r="AT55" s="553"/>
    </row>
    <row r="56" spans="1:46" ht="19.5" customHeight="1" x14ac:dyDescent="0.25">
      <c r="A56" s="553"/>
      <c r="B56" s="553"/>
      <c r="C56" s="553"/>
      <c r="D56" s="956"/>
      <c r="E56" s="569"/>
      <c r="F56" s="569"/>
      <c r="G56" s="569"/>
      <c r="H56" s="569"/>
      <c r="I56" s="569"/>
      <c r="J56" s="569"/>
      <c r="K56" s="569"/>
      <c r="L56" s="569"/>
      <c r="M56" s="569"/>
      <c r="N56" s="569"/>
      <c r="O56" s="569"/>
      <c r="P56" s="569"/>
      <c r="Q56" s="569"/>
      <c r="R56" s="569"/>
      <c r="S56" s="956"/>
      <c r="T56" s="553"/>
      <c r="U56" s="553"/>
      <c r="V56" s="553"/>
      <c r="W56" s="553"/>
      <c r="X56" s="553"/>
      <c r="Y56" s="553"/>
      <c r="Z56" s="553"/>
      <c r="AA56" s="553"/>
      <c r="AB56" s="956"/>
      <c r="AC56" s="553"/>
      <c r="AD56" s="553"/>
      <c r="AE56" s="553"/>
      <c r="AF56" s="553"/>
      <c r="AG56" s="553"/>
      <c r="AH56" s="956"/>
      <c r="AI56" s="553"/>
      <c r="AJ56" s="553"/>
      <c r="AK56" s="956"/>
      <c r="AL56" s="553"/>
      <c r="AM56" s="553"/>
      <c r="AN56" s="553"/>
      <c r="AO56" s="553"/>
      <c r="AP56" s="553"/>
      <c r="AQ56" s="956"/>
      <c r="AR56" s="553"/>
      <c r="AS56" s="553"/>
      <c r="AT56" s="553"/>
    </row>
    <row r="57" spans="1:46" ht="19.5" customHeight="1" x14ac:dyDescent="0.25">
      <c r="A57" s="553"/>
      <c r="B57" s="553"/>
      <c r="C57" s="553"/>
      <c r="D57" s="956"/>
      <c r="E57" s="569"/>
      <c r="F57" s="569"/>
      <c r="G57" s="569"/>
      <c r="H57" s="569"/>
      <c r="I57" s="569"/>
      <c r="J57" s="569"/>
      <c r="K57" s="569"/>
      <c r="L57" s="569"/>
      <c r="M57" s="569"/>
      <c r="N57" s="569"/>
      <c r="O57" s="569"/>
      <c r="P57" s="569"/>
      <c r="Q57" s="569"/>
      <c r="R57" s="569"/>
      <c r="S57" s="956"/>
      <c r="T57" s="553"/>
      <c r="U57" s="553"/>
      <c r="V57" s="553"/>
      <c r="W57" s="553"/>
      <c r="X57" s="553"/>
      <c r="Y57" s="553"/>
      <c r="Z57" s="553"/>
      <c r="AA57" s="553"/>
      <c r="AB57" s="956"/>
      <c r="AC57" s="553"/>
      <c r="AD57" s="553"/>
      <c r="AE57" s="553"/>
      <c r="AF57" s="553"/>
      <c r="AG57" s="553"/>
      <c r="AH57" s="956"/>
      <c r="AI57" s="553"/>
      <c r="AJ57" s="553"/>
      <c r="AK57" s="956"/>
      <c r="AL57" s="553"/>
      <c r="AM57" s="553"/>
      <c r="AN57" s="553"/>
      <c r="AO57" s="553"/>
      <c r="AP57" s="553"/>
      <c r="AQ57" s="956"/>
      <c r="AR57" s="553"/>
      <c r="AS57" s="553"/>
      <c r="AT57" s="553"/>
    </row>
    <row r="58" spans="1:46" ht="19.5" customHeight="1" x14ac:dyDescent="0.25">
      <c r="A58" s="553"/>
      <c r="B58" s="553"/>
      <c r="C58" s="553"/>
      <c r="D58" s="956"/>
      <c r="E58" s="569"/>
      <c r="F58" s="569"/>
      <c r="G58" s="569"/>
      <c r="H58" s="569"/>
      <c r="I58" s="569"/>
      <c r="J58" s="569"/>
      <c r="K58" s="569"/>
      <c r="L58" s="569"/>
      <c r="M58" s="569"/>
      <c r="N58" s="569"/>
      <c r="O58" s="569"/>
      <c r="P58" s="569"/>
      <c r="Q58" s="569"/>
      <c r="R58" s="569"/>
      <c r="S58" s="956"/>
      <c r="T58" s="553"/>
      <c r="U58" s="553"/>
      <c r="V58" s="553"/>
      <c r="W58" s="553"/>
      <c r="X58" s="553"/>
      <c r="Y58" s="553"/>
      <c r="Z58" s="553"/>
      <c r="AA58" s="553"/>
      <c r="AB58" s="956"/>
      <c r="AC58" s="553"/>
      <c r="AD58" s="553"/>
      <c r="AE58" s="553"/>
      <c r="AF58" s="553"/>
      <c r="AG58" s="553"/>
      <c r="AH58" s="956"/>
      <c r="AI58" s="553"/>
      <c r="AJ58" s="553"/>
      <c r="AK58" s="956"/>
      <c r="AL58" s="553"/>
      <c r="AM58" s="553"/>
      <c r="AN58" s="553"/>
      <c r="AO58" s="553"/>
      <c r="AP58" s="553"/>
      <c r="AQ58" s="956"/>
      <c r="AR58" s="553"/>
      <c r="AS58" s="553"/>
      <c r="AT58" s="553"/>
    </row>
    <row r="59" spans="1:46" ht="19.5" customHeight="1" x14ac:dyDescent="0.25">
      <c r="A59" s="553"/>
      <c r="B59" s="553"/>
      <c r="C59" s="553"/>
      <c r="D59" s="956"/>
      <c r="E59" s="569"/>
      <c r="F59" s="569"/>
      <c r="G59" s="569"/>
      <c r="H59" s="569"/>
      <c r="I59" s="569"/>
      <c r="J59" s="569"/>
      <c r="K59" s="569"/>
      <c r="L59" s="569"/>
      <c r="M59" s="569"/>
      <c r="N59" s="569"/>
      <c r="O59" s="569"/>
      <c r="P59" s="569"/>
      <c r="Q59" s="569"/>
      <c r="R59" s="569"/>
      <c r="S59" s="956"/>
      <c r="T59" s="553"/>
      <c r="U59" s="553"/>
      <c r="V59" s="553"/>
      <c r="W59" s="553"/>
      <c r="X59" s="553"/>
      <c r="Y59" s="553"/>
      <c r="Z59" s="553"/>
      <c r="AA59" s="553"/>
      <c r="AB59" s="956"/>
      <c r="AC59" s="553"/>
      <c r="AD59" s="553"/>
      <c r="AE59" s="553"/>
      <c r="AF59" s="553"/>
      <c r="AG59" s="553"/>
      <c r="AH59" s="956"/>
      <c r="AI59" s="553"/>
      <c r="AJ59" s="553"/>
      <c r="AK59" s="956"/>
      <c r="AL59" s="553"/>
      <c r="AM59" s="553"/>
      <c r="AN59" s="553"/>
      <c r="AO59" s="553"/>
      <c r="AP59" s="553"/>
      <c r="AQ59" s="956"/>
      <c r="AR59" s="553"/>
      <c r="AS59" s="553"/>
      <c r="AT59" s="553"/>
    </row>
    <row r="60" spans="1:46" ht="19.5" customHeight="1" x14ac:dyDescent="0.25">
      <c r="A60" s="553"/>
      <c r="B60" s="553"/>
      <c r="C60" s="553"/>
      <c r="D60" s="956"/>
      <c r="E60" s="569"/>
      <c r="F60" s="569"/>
      <c r="G60" s="569"/>
      <c r="H60" s="569"/>
      <c r="I60" s="569"/>
      <c r="J60" s="569"/>
      <c r="K60" s="569"/>
      <c r="L60" s="569"/>
      <c r="M60" s="569"/>
      <c r="N60" s="569"/>
      <c r="O60" s="569"/>
      <c r="P60" s="569"/>
      <c r="Q60" s="569"/>
      <c r="R60" s="569"/>
      <c r="S60" s="956"/>
      <c r="T60" s="553"/>
      <c r="U60" s="553"/>
      <c r="V60" s="553"/>
      <c r="W60" s="553"/>
      <c r="X60" s="553"/>
      <c r="Y60" s="553"/>
      <c r="Z60" s="553"/>
      <c r="AA60" s="553"/>
      <c r="AB60" s="956"/>
      <c r="AC60" s="553"/>
      <c r="AD60" s="553"/>
      <c r="AE60" s="553"/>
      <c r="AF60" s="553"/>
      <c r="AG60" s="553"/>
      <c r="AH60" s="956"/>
      <c r="AI60" s="553"/>
      <c r="AJ60" s="553"/>
      <c r="AK60" s="956"/>
      <c r="AL60" s="553"/>
      <c r="AM60" s="553"/>
      <c r="AN60" s="553"/>
      <c r="AO60" s="553"/>
      <c r="AP60" s="553"/>
      <c r="AQ60" s="956"/>
      <c r="AR60" s="553"/>
      <c r="AS60" s="553"/>
      <c r="AT60" s="553"/>
    </row>
    <row r="61" spans="1:46" ht="19.5" customHeight="1" x14ac:dyDescent="0.25">
      <c r="A61" s="553"/>
      <c r="B61" s="553"/>
      <c r="C61" s="553"/>
      <c r="D61" s="956"/>
      <c r="E61" s="569"/>
      <c r="F61" s="569"/>
      <c r="G61" s="569"/>
      <c r="H61" s="569"/>
      <c r="I61" s="569"/>
      <c r="J61" s="569"/>
      <c r="K61" s="569"/>
      <c r="L61" s="569"/>
      <c r="M61" s="569"/>
      <c r="N61" s="569"/>
      <c r="O61" s="569"/>
      <c r="P61" s="569"/>
      <c r="Q61" s="569"/>
      <c r="R61" s="569"/>
      <c r="S61" s="956"/>
      <c r="T61" s="553"/>
      <c r="U61" s="553"/>
      <c r="V61" s="553"/>
      <c r="W61" s="553"/>
      <c r="X61" s="553"/>
      <c r="Y61" s="553"/>
      <c r="Z61" s="553"/>
      <c r="AA61" s="553"/>
      <c r="AB61" s="956"/>
      <c r="AC61" s="553"/>
      <c r="AD61" s="553"/>
      <c r="AE61" s="553"/>
      <c r="AF61" s="553"/>
      <c r="AG61" s="553"/>
      <c r="AH61" s="956"/>
      <c r="AI61" s="553"/>
      <c r="AJ61" s="553"/>
      <c r="AK61" s="956"/>
      <c r="AL61" s="553"/>
      <c r="AM61" s="553"/>
      <c r="AN61" s="553"/>
      <c r="AO61" s="553"/>
      <c r="AP61" s="553"/>
      <c r="AQ61" s="956"/>
      <c r="AR61" s="553"/>
      <c r="AS61" s="553"/>
      <c r="AT61" s="553"/>
    </row>
    <row r="62" spans="1:46" ht="19.5" customHeight="1" x14ac:dyDescent="0.25">
      <c r="A62" s="553"/>
      <c r="B62" s="553"/>
      <c r="C62" s="553"/>
      <c r="D62" s="956"/>
      <c r="E62" s="569"/>
      <c r="F62" s="569"/>
      <c r="G62" s="569"/>
      <c r="H62" s="569"/>
      <c r="I62" s="569"/>
      <c r="J62" s="569"/>
      <c r="K62" s="569"/>
      <c r="L62" s="569"/>
      <c r="M62" s="569"/>
      <c r="N62" s="569"/>
      <c r="O62" s="569"/>
      <c r="P62" s="569"/>
      <c r="Q62" s="569"/>
      <c r="R62" s="569"/>
      <c r="S62" s="956"/>
      <c r="T62" s="553"/>
      <c r="U62" s="553"/>
      <c r="V62" s="553"/>
      <c r="W62" s="553"/>
      <c r="X62" s="553"/>
      <c r="Y62" s="553"/>
      <c r="Z62" s="553"/>
      <c r="AA62" s="553"/>
      <c r="AB62" s="956"/>
      <c r="AC62" s="553"/>
      <c r="AD62" s="553"/>
      <c r="AE62" s="553"/>
      <c r="AF62" s="553"/>
      <c r="AG62" s="553"/>
      <c r="AH62" s="956"/>
      <c r="AI62" s="553"/>
      <c r="AJ62" s="553"/>
      <c r="AK62" s="956"/>
      <c r="AL62" s="553"/>
      <c r="AM62" s="553"/>
      <c r="AN62" s="553"/>
      <c r="AO62" s="553"/>
      <c r="AP62" s="553"/>
      <c r="AQ62" s="956"/>
      <c r="AR62" s="553"/>
      <c r="AS62" s="553"/>
      <c r="AT62" s="553"/>
    </row>
    <row r="63" spans="1:46" ht="19.5" customHeight="1" x14ac:dyDescent="0.25">
      <c r="A63" s="553"/>
      <c r="B63" s="553"/>
      <c r="C63" s="553"/>
      <c r="D63" s="956"/>
      <c r="E63" s="569"/>
      <c r="F63" s="569"/>
      <c r="G63" s="569"/>
      <c r="H63" s="569"/>
      <c r="I63" s="569"/>
      <c r="J63" s="569"/>
      <c r="K63" s="569"/>
      <c r="L63" s="569"/>
      <c r="M63" s="569"/>
      <c r="N63" s="569"/>
      <c r="O63" s="569"/>
      <c r="P63" s="569"/>
      <c r="Q63" s="569"/>
      <c r="R63" s="569"/>
      <c r="S63" s="956"/>
      <c r="T63" s="553"/>
      <c r="U63" s="553"/>
      <c r="V63" s="553"/>
      <c r="W63" s="553"/>
      <c r="X63" s="553"/>
      <c r="Y63" s="553"/>
      <c r="Z63" s="553"/>
      <c r="AA63" s="553"/>
      <c r="AB63" s="956"/>
      <c r="AC63" s="553"/>
      <c r="AD63" s="553"/>
      <c r="AE63" s="553"/>
      <c r="AF63" s="553"/>
      <c r="AG63" s="553"/>
      <c r="AH63" s="956"/>
      <c r="AI63" s="553"/>
      <c r="AJ63" s="553"/>
      <c r="AK63" s="956"/>
      <c r="AL63" s="553"/>
      <c r="AM63" s="553"/>
      <c r="AN63" s="553"/>
      <c r="AO63" s="553"/>
      <c r="AP63" s="553"/>
      <c r="AQ63" s="956"/>
      <c r="AR63" s="553"/>
      <c r="AS63" s="553"/>
      <c r="AT63" s="553"/>
    </row>
    <row r="64" spans="1:46" ht="19.5" customHeight="1" x14ac:dyDescent="0.25">
      <c r="A64" s="553"/>
      <c r="B64" s="553"/>
      <c r="C64" s="553"/>
      <c r="D64" s="956"/>
      <c r="E64" s="569"/>
      <c r="F64" s="569"/>
      <c r="G64" s="569"/>
      <c r="H64" s="569"/>
      <c r="I64" s="569"/>
      <c r="J64" s="569"/>
      <c r="K64" s="569"/>
      <c r="L64" s="569"/>
      <c r="M64" s="569"/>
      <c r="N64" s="569"/>
      <c r="O64" s="569"/>
      <c r="P64" s="569"/>
      <c r="Q64" s="569"/>
      <c r="R64" s="569"/>
      <c r="S64" s="956"/>
      <c r="T64" s="553"/>
      <c r="U64" s="553"/>
      <c r="V64" s="553"/>
      <c r="W64" s="553"/>
      <c r="X64" s="553"/>
      <c r="Y64" s="553"/>
      <c r="Z64" s="553"/>
      <c r="AA64" s="553"/>
      <c r="AB64" s="956"/>
      <c r="AC64" s="553"/>
      <c r="AD64" s="553"/>
      <c r="AE64" s="553"/>
      <c r="AF64" s="553"/>
      <c r="AG64" s="553"/>
      <c r="AH64" s="956"/>
      <c r="AI64" s="553"/>
      <c r="AJ64" s="553"/>
      <c r="AK64" s="956"/>
      <c r="AL64" s="553"/>
      <c r="AM64" s="553"/>
      <c r="AN64" s="553"/>
      <c r="AO64" s="553"/>
      <c r="AP64" s="553"/>
      <c r="AQ64" s="956"/>
      <c r="AR64" s="553"/>
      <c r="AS64" s="553"/>
      <c r="AT64" s="553"/>
    </row>
    <row r="65" spans="1:46" ht="19.5" customHeight="1" x14ac:dyDescent="0.25">
      <c r="A65" s="553"/>
      <c r="B65" s="553"/>
      <c r="C65" s="553"/>
      <c r="D65" s="956"/>
      <c r="E65" s="569"/>
      <c r="F65" s="569"/>
      <c r="G65" s="569"/>
      <c r="H65" s="569"/>
      <c r="I65" s="569"/>
      <c r="J65" s="569"/>
      <c r="K65" s="569"/>
      <c r="L65" s="569"/>
      <c r="M65" s="569"/>
      <c r="N65" s="569"/>
      <c r="O65" s="569"/>
      <c r="P65" s="569"/>
      <c r="Q65" s="569"/>
      <c r="R65" s="569"/>
      <c r="S65" s="956"/>
      <c r="T65" s="553"/>
      <c r="U65" s="553"/>
      <c r="V65" s="553"/>
      <c r="W65" s="553"/>
      <c r="X65" s="553"/>
      <c r="Y65" s="553"/>
      <c r="Z65" s="553"/>
      <c r="AA65" s="553"/>
      <c r="AB65" s="956"/>
      <c r="AC65" s="553"/>
      <c r="AD65" s="553"/>
      <c r="AE65" s="553"/>
      <c r="AF65" s="553"/>
      <c r="AG65" s="553"/>
      <c r="AH65" s="956"/>
      <c r="AI65" s="553"/>
      <c r="AJ65" s="553"/>
      <c r="AK65" s="956"/>
      <c r="AL65" s="553"/>
      <c r="AM65" s="553"/>
      <c r="AN65" s="553"/>
      <c r="AO65" s="553"/>
      <c r="AP65" s="553"/>
      <c r="AQ65" s="956"/>
      <c r="AR65" s="553"/>
      <c r="AS65" s="553"/>
      <c r="AT65" s="553"/>
    </row>
    <row r="66" spans="1:46" ht="19.5" customHeight="1" x14ac:dyDescent="0.25">
      <c r="A66" s="553"/>
      <c r="B66" s="553"/>
      <c r="C66" s="553"/>
      <c r="D66" s="956"/>
      <c r="E66" s="569"/>
      <c r="F66" s="569"/>
      <c r="G66" s="569"/>
      <c r="H66" s="569"/>
      <c r="I66" s="569"/>
      <c r="J66" s="569"/>
      <c r="K66" s="569"/>
      <c r="L66" s="569"/>
      <c r="M66" s="569"/>
      <c r="N66" s="569"/>
      <c r="O66" s="569"/>
      <c r="P66" s="569"/>
      <c r="Q66" s="569"/>
      <c r="R66" s="569"/>
      <c r="S66" s="956"/>
      <c r="T66" s="553"/>
      <c r="U66" s="553"/>
      <c r="V66" s="553"/>
      <c r="W66" s="553"/>
      <c r="X66" s="553"/>
      <c r="Y66" s="553"/>
      <c r="Z66" s="553"/>
      <c r="AA66" s="553"/>
      <c r="AB66" s="956"/>
      <c r="AC66" s="553"/>
      <c r="AD66" s="553"/>
      <c r="AE66" s="553"/>
      <c r="AF66" s="553"/>
      <c r="AG66" s="553"/>
      <c r="AH66" s="956"/>
      <c r="AI66" s="553"/>
      <c r="AJ66" s="553"/>
      <c r="AK66" s="956"/>
      <c r="AL66" s="553"/>
      <c r="AM66" s="553"/>
      <c r="AN66" s="553"/>
      <c r="AO66" s="553"/>
      <c r="AP66" s="553"/>
      <c r="AQ66" s="956"/>
      <c r="AR66" s="553"/>
      <c r="AS66" s="553"/>
      <c r="AT66" s="553"/>
    </row>
    <row r="67" spans="1:46" ht="19.5" customHeight="1" x14ac:dyDescent="0.25">
      <c r="A67" s="553"/>
      <c r="B67" s="553"/>
      <c r="C67" s="553"/>
      <c r="D67" s="956"/>
      <c r="E67" s="569"/>
      <c r="F67" s="569"/>
      <c r="G67" s="569"/>
      <c r="H67" s="569"/>
      <c r="I67" s="569"/>
      <c r="J67" s="569"/>
      <c r="K67" s="569"/>
      <c r="L67" s="569"/>
      <c r="M67" s="569"/>
      <c r="N67" s="569"/>
      <c r="O67" s="569"/>
      <c r="P67" s="569"/>
      <c r="Q67" s="569"/>
      <c r="R67" s="569"/>
      <c r="S67" s="956"/>
      <c r="T67" s="553"/>
      <c r="U67" s="553"/>
      <c r="V67" s="553"/>
      <c r="W67" s="553"/>
      <c r="X67" s="553"/>
      <c r="Y67" s="553"/>
      <c r="Z67" s="553"/>
      <c r="AA67" s="553"/>
      <c r="AB67" s="956"/>
      <c r="AC67" s="553"/>
      <c r="AD67" s="553"/>
      <c r="AE67" s="553"/>
      <c r="AF67" s="553"/>
      <c r="AG67" s="553"/>
      <c r="AH67" s="956"/>
      <c r="AI67" s="553"/>
      <c r="AJ67" s="553"/>
      <c r="AK67" s="956"/>
      <c r="AL67" s="553"/>
      <c r="AM67" s="553"/>
      <c r="AN67" s="553"/>
      <c r="AO67" s="553"/>
      <c r="AP67" s="553"/>
      <c r="AQ67" s="956"/>
      <c r="AR67" s="553"/>
      <c r="AS67" s="553"/>
      <c r="AT67" s="553"/>
    </row>
    <row r="68" spans="1:46" ht="19.5" customHeight="1" x14ac:dyDescent="0.25">
      <c r="A68" s="553"/>
      <c r="B68" s="553"/>
      <c r="C68" s="553"/>
      <c r="D68" s="956"/>
      <c r="E68" s="569"/>
      <c r="F68" s="569"/>
      <c r="G68" s="569"/>
      <c r="H68" s="569"/>
      <c r="I68" s="569"/>
      <c r="J68" s="569"/>
      <c r="K68" s="569"/>
      <c r="L68" s="569"/>
      <c r="M68" s="569"/>
      <c r="N68" s="569"/>
      <c r="O68" s="569"/>
      <c r="P68" s="569"/>
      <c r="Q68" s="569"/>
      <c r="R68" s="569"/>
      <c r="S68" s="956"/>
      <c r="T68" s="553"/>
      <c r="U68" s="553"/>
      <c r="V68" s="553"/>
      <c r="W68" s="553"/>
      <c r="X68" s="553"/>
      <c r="Y68" s="553"/>
      <c r="Z68" s="553"/>
      <c r="AA68" s="553"/>
      <c r="AB68" s="956"/>
      <c r="AC68" s="553"/>
      <c r="AD68" s="553"/>
      <c r="AE68" s="553"/>
      <c r="AF68" s="553"/>
      <c r="AG68" s="553"/>
      <c r="AH68" s="956"/>
      <c r="AI68" s="553"/>
      <c r="AJ68" s="553"/>
      <c r="AK68" s="956"/>
      <c r="AL68" s="553"/>
      <c r="AM68" s="553"/>
      <c r="AN68" s="553"/>
      <c r="AO68" s="553"/>
      <c r="AP68" s="553"/>
      <c r="AQ68" s="956"/>
      <c r="AR68" s="553"/>
      <c r="AS68" s="553"/>
      <c r="AT68" s="553"/>
    </row>
    <row r="69" spans="1:46" ht="19.5" customHeight="1" x14ac:dyDescent="0.25">
      <c r="A69" s="553"/>
      <c r="B69" s="553"/>
      <c r="C69" s="553"/>
      <c r="D69" s="956"/>
      <c r="E69" s="569"/>
      <c r="F69" s="569"/>
      <c r="G69" s="569"/>
      <c r="H69" s="569"/>
      <c r="I69" s="569"/>
      <c r="J69" s="569"/>
      <c r="K69" s="569"/>
      <c r="L69" s="569"/>
      <c r="M69" s="569"/>
      <c r="N69" s="569"/>
      <c r="O69" s="569"/>
      <c r="P69" s="569"/>
      <c r="Q69" s="569"/>
      <c r="R69" s="569"/>
      <c r="S69" s="956"/>
      <c r="T69" s="553"/>
      <c r="U69" s="553"/>
      <c r="V69" s="553"/>
      <c r="W69" s="553"/>
      <c r="X69" s="553"/>
      <c r="Y69" s="553"/>
      <c r="Z69" s="553"/>
      <c r="AA69" s="553"/>
      <c r="AB69" s="956"/>
      <c r="AC69" s="553"/>
      <c r="AD69" s="553"/>
      <c r="AE69" s="553"/>
      <c r="AF69" s="553"/>
      <c r="AG69" s="553"/>
      <c r="AH69" s="956"/>
      <c r="AI69" s="553"/>
      <c r="AJ69" s="553"/>
      <c r="AK69" s="956"/>
      <c r="AL69" s="553"/>
      <c r="AM69" s="553"/>
      <c r="AN69" s="553"/>
      <c r="AO69" s="553"/>
      <c r="AP69" s="553"/>
      <c r="AQ69" s="956"/>
      <c r="AR69" s="553"/>
      <c r="AS69" s="553"/>
      <c r="AT69" s="553"/>
    </row>
    <row r="70" spans="1:46" ht="19.5" customHeight="1" x14ac:dyDescent="0.25">
      <c r="A70" s="553"/>
      <c r="B70" s="553"/>
      <c r="C70" s="553"/>
      <c r="D70" s="956"/>
      <c r="E70" s="569"/>
      <c r="F70" s="569"/>
      <c r="G70" s="569"/>
      <c r="H70" s="569"/>
      <c r="I70" s="569"/>
      <c r="J70" s="569"/>
      <c r="K70" s="569"/>
      <c r="L70" s="569"/>
      <c r="M70" s="569"/>
      <c r="N70" s="569"/>
      <c r="O70" s="569"/>
      <c r="P70" s="569"/>
      <c r="Q70" s="569"/>
      <c r="R70" s="569"/>
      <c r="S70" s="956"/>
      <c r="T70" s="553"/>
      <c r="U70" s="553"/>
      <c r="V70" s="553"/>
      <c r="W70" s="553"/>
      <c r="X70" s="553"/>
      <c r="Y70" s="553"/>
      <c r="Z70" s="553"/>
      <c r="AA70" s="553"/>
      <c r="AB70" s="956"/>
      <c r="AC70" s="553"/>
      <c r="AD70" s="553"/>
      <c r="AE70" s="553"/>
      <c r="AF70" s="553"/>
      <c r="AG70" s="553"/>
      <c r="AH70" s="956"/>
      <c r="AI70" s="553"/>
      <c r="AJ70" s="553"/>
      <c r="AK70" s="956"/>
      <c r="AL70" s="553"/>
      <c r="AM70" s="553"/>
      <c r="AN70" s="553"/>
      <c r="AO70" s="553"/>
      <c r="AP70" s="553"/>
      <c r="AQ70" s="956"/>
      <c r="AR70" s="553"/>
      <c r="AS70" s="553"/>
      <c r="AT70" s="553"/>
    </row>
    <row r="71" spans="1:46" ht="19.5" customHeight="1" x14ac:dyDescent="0.25">
      <c r="A71" s="553"/>
      <c r="B71" s="553"/>
      <c r="C71" s="553"/>
      <c r="D71" s="956"/>
      <c r="E71" s="569"/>
      <c r="F71" s="569"/>
      <c r="G71" s="569"/>
      <c r="H71" s="569"/>
      <c r="I71" s="569"/>
      <c r="J71" s="569"/>
      <c r="K71" s="569"/>
      <c r="L71" s="569"/>
      <c r="M71" s="569"/>
      <c r="N71" s="569"/>
      <c r="O71" s="569"/>
      <c r="P71" s="569"/>
      <c r="Q71" s="569"/>
      <c r="R71" s="569"/>
      <c r="S71" s="956"/>
      <c r="T71" s="553"/>
      <c r="U71" s="553"/>
      <c r="V71" s="553"/>
      <c r="W71" s="553"/>
      <c r="X71" s="553"/>
      <c r="Y71" s="553"/>
      <c r="Z71" s="553"/>
      <c r="AA71" s="553"/>
      <c r="AB71" s="956"/>
      <c r="AC71" s="553"/>
      <c r="AD71" s="553"/>
      <c r="AE71" s="553"/>
      <c r="AF71" s="553"/>
      <c r="AG71" s="553"/>
      <c r="AH71" s="956"/>
      <c r="AI71" s="553"/>
      <c r="AJ71" s="553"/>
      <c r="AK71" s="956"/>
      <c r="AL71" s="553"/>
      <c r="AM71" s="553"/>
      <c r="AN71" s="553"/>
      <c r="AO71" s="553"/>
      <c r="AP71" s="553"/>
      <c r="AQ71" s="956"/>
      <c r="AR71" s="553"/>
      <c r="AS71" s="553"/>
      <c r="AT71" s="553"/>
    </row>
    <row r="72" spans="1:46" ht="19.5" customHeight="1" x14ac:dyDescent="0.25">
      <c r="A72" s="553"/>
      <c r="B72" s="553"/>
      <c r="C72" s="553"/>
      <c r="D72" s="956"/>
      <c r="E72" s="569"/>
      <c r="F72" s="569"/>
      <c r="G72" s="569"/>
      <c r="H72" s="569"/>
      <c r="I72" s="569"/>
      <c r="J72" s="569"/>
      <c r="K72" s="569"/>
      <c r="L72" s="569"/>
      <c r="M72" s="569"/>
      <c r="N72" s="569"/>
      <c r="O72" s="569"/>
      <c r="P72" s="569"/>
      <c r="Q72" s="569"/>
      <c r="R72" s="569"/>
      <c r="S72" s="956"/>
      <c r="T72" s="553"/>
      <c r="U72" s="553"/>
      <c r="V72" s="553"/>
      <c r="W72" s="553"/>
      <c r="X72" s="553"/>
      <c r="Y72" s="553"/>
      <c r="Z72" s="553"/>
      <c r="AA72" s="553"/>
      <c r="AB72" s="956"/>
      <c r="AC72" s="553"/>
      <c r="AD72" s="553"/>
      <c r="AE72" s="553"/>
      <c r="AF72" s="553"/>
      <c r="AG72" s="553"/>
      <c r="AH72" s="956"/>
      <c r="AI72" s="553"/>
      <c r="AJ72" s="553"/>
      <c r="AK72" s="956"/>
      <c r="AL72" s="553"/>
      <c r="AM72" s="553"/>
      <c r="AN72" s="553"/>
      <c r="AO72" s="553"/>
      <c r="AP72" s="553"/>
      <c r="AQ72" s="956"/>
      <c r="AR72" s="553"/>
      <c r="AS72" s="553"/>
      <c r="AT72" s="553"/>
    </row>
    <row r="73" spans="1:46" ht="19.5" customHeight="1" x14ac:dyDescent="0.25">
      <c r="A73" s="553"/>
      <c r="B73" s="553"/>
      <c r="C73" s="553"/>
      <c r="D73" s="956"/>
      <c r="E73" s="569"/>
      <c r="F73" s="569"/>
      <c r="G73" s="569"/>
      <c r="H73" s="569"/>
      <c r="I73" s="569"/>
      <c r="J73" s="569"/>
      <c r="K73" s="569"/>
      <c r="L73" s="569"/>
      <c r="M73" s="569"/>
      <c r="N73" s="569"/>
      <c r="O73" s="569"/>
      <c r="P73" s="569"/>
      <c r="Q73" s="569"/>
      <c r="R73" s="569"/>
      <c r="S73" s="956"/>
      <c r="T73" s="553"/>
      <c r="U73" s="553"/>
      <c r="V73" s="553"/>
      <c r="W73" s="553"/>
      <c r="X73" s="553"/>
      <c r="Y73" s="553"/>
      <c r="Z73" s="553"/>
      <c r="AA73" s="553"/>
      <c r="AB73" s="956"/>
      <c r="AC73" s="553"/>
      <c r="AD73" s="553"/>
      <c r="AE73" s="553"/>
      <c r="AF73" s="553"/>
      <c r="AG73" s="553"/>
      <c r="AH73" s="956"/>
      <c r="AI73" s="553"/>
      <c r="AJ73" s="553"/>
      <c r="AK73" s="956"/>
      <c r="AL73" s="553"/>
      <c r="AM73" s="553"/>
      <c r="AN73" s="553"/>
      <c r="AO73" s="553"/>
      <c r="AP73" s="553"/>
      <c r="AQ73" s="956"/>
      <c r="AR73" s="553"/>
      <c r="AS73" s="553"/>
      <c r="AT73" s="553"/>
    </row>
    <row r="74" spans="1:46" ht="19.5" customHeight="1" x14ac:dyDescent="0.25">
      <c r="A74" s="553"/>
      <c r="B74" s="553"/>
      <c r="C74" s="553"/>
      <c r="D74" s="956"/>
      <c r="E74" s="569"/>
      <c r="F74" s="569"/>
      <c r="G74" s="569"/>
      <c r="H74" s="569"/>
      <c r="I74" s="569"/>
      <c r="J74" s="569"/>
      <c r="K74" s="569"/>
      <c r="L74" s="569"/>
      <c r="M74" s="569"/>
      <c r="N74" s="569"/>
      <c r="O74" s="569"/>
      <c r="P74" s="569"/>
      <c r="Q74" s="569"/>
      <c r="R74" s="569"/>
      <c r="S74" s="956"/>
      <c r="T74" s="553"/>
      <c r="U74" s="553"/>
      <c r="V74" s="553"/>
      <c r="W74" s="553"/>
      <c r="X74" s="553"/>
      <c r="Y74" s="553"/>
      <c r="Z74" s="553"/>
      <c r="AA74" s="553"/>
      <c r="AB74" s="956"/>
      <c r="AC74" s="553"/>
      <c r="AD74" s="553"/>
      <c r="AE74" s="553"/>
      <c r="AF74" s="553"/>
      <c r="AG74" s="553"/>
      <c r="AH74" s="956"/>
      <c r="AI74" s="553"/>
      <c r="AJ74" s="553"/>
      <c r="AK74" s="956"/>
      <c r="AL74" s="553"/>
      <c r="AM74" s="553"/>
      <c r="AN74" s="553"/>
      <c r="AO74" s="553"/>
      <c r="AP74" s="553"/>
      <c r="AQ74" s="956"/>
      <c r="AR74" s="553"/>
      <c r="AS74" s="553"/>
      <c r="AT74" s="553"/>
    </row>
    <row r="75" spans="1:46" ht="19.5" customHeight="1" x14ac:dyDescent="0.25">
      <c r="A75" s="553"/>
      <c r="B75" s="553"/>
      <c r="C75" s="553"/>
      <c r="D75" s="956"/>
      <c r="E75" s="569"/>
      <c r="F75" s="569"/>
      <c r="G75" s="569"/>
      <c r="H75" s="569"/>
      <c r="I75" s="569"/>
      <c r="J75" s="569"/>
      <c r="K75" s="569"/>
      <c r="L75" s="569"/>
      <c r="M75" s="569"/>
      <c r="N75" s="569"/>
      <c r="O75" s="569"/>
      <c r="P75" s="569"/>
      <c r="Q75" s="569"/>
      <c r="R75" s="569"/>
      <c r="S75" s="956"/>
      <c r="T75" s="553"/>
      <c r="U75" s="553"/>
      <c r="V75" s="553"/>
      <c r="W75" s="553"/>
      <c r="X75" s="553"/>
      <c r="Y75" s="553"/>
      <c r="Z75" s="553"/>
      <c r="AA75" s="553"/>
      <c r="AB75" s="956"/>
      <c r="AC75" s="553"/>
      <c r="AD75" s="553"/>
      <c r="AE75" s="553"/>
      <c r="AF75" s="553"/>
      <c r="AG75" s="553"/>
      <c r="AH75" s="956"/>
      <c r="AI75" s="553"/>
      <c r="AJ75" s="553"/>
      <c r="AK75" s="956"/>
      <c r="AL75" s="553"/>
      <c r="AM75" s="553"/>
      <c r="AN75" s="553"/>
      <c r="AO75" s="553"/>
      <c r="AP75" s="553"/>
      <c r="AQ75" s="956"/>
      <c r="AR75" s="553"/>
      <c r="AS75" s="553"/>
      <c r="AT75" s="553"/>
    </row>
    <row r="76" spans="1:46" ht="19.5" customHeight="1" x14ac:dyDescent="0.25">
      <c r="A76" s="553"/>
      <c r="B76" s="553"/>
      <c r="C76" s="553"/>
      <c r="D76" s="956"/>
      <c r="E76" s="569"/>
      <c r="F76" s="569"/>
      <c r="G76" s="569"/>
      <c r="H76" s="569"/>
      <c r="I76" s="569"/>
      <c r="J76" s="569"/>
      <c r="K76" s="569"/>
      <c r="L76" s="569"/>
      <c r="M76" s="569"/>
      <c r="N76" s="569"/>
      <c r="O76" s="569"/>
      <c r="P76" s="569"/>
      <c r="Q76" s="569"/>
      <c r="R76" s="569"/>
      <c r="S76" s="956"/>
      <c r="T76" s="553"/>
      <c r="U76" s="553"/>
      <c r="V76" s="553"/>
      <c r="W76" s="553"/>
      <c r="X76" s="553"/>
      <c r="Y76" s="553"/>
      <c r="Z76" s="553"/>
      <c r="AA76" s="553"/>
      <c r="AB76" s="956"/>
      <c r="AC76" s="553"/>
      <c r="AD76" s="553"/>
      <c r="AE76" s="553"/>
      <c r="AF76" s="553"/>
      <c r="AG76" s="553"/>
      <c r="AH76" s="956"/>
      <c r="AI76" s="553"/>
      <c r="AJ76" s="553"/>
      <c r="AK76" s="956"/>
      <c r="AL76" s="553"/>
      <c r="AM76" s="553"/>
      <c r="AN76" s="553"/>
      <c r="AO76" s="553"/>
      <c r="AP76" s="553"/>
      <c r="AQ76" s="956"/>
      <c r="AR76" s="553"/>
      <c r="AS76" s="553"/>
      <c r="AT76" s="553"/>
    </row>
    <row r="77" spans="1:46" ht="19.5" customHeight="1" x14ac:dyDescent="0.25">
      <c r="A77" s="553"/>
      <c r="B77" s="553"/>
      <c r="C77" s="553"/>
      <c r="D77" s="956"/>
      <c r="E77" s="569"/>
      <c r="F77" s="569"/>
      <c r="G77" s="569"/>
      <c r="H77" s="569"/>
      <c r="I77" s="569"/>
      <c r="J77" s="569"/>
      <c r="K77" s="569"/>
      <c r="L77" s="569"/>
      <c r="M77" s="569"/>
      <c r="N77" s="569"/>
      <c r="O77" s="569"/>
      <c r="P77" s="569"/>
      <c r="Q77" s="569"/>
      <c r="R77" s="569"/>
      <c r="S77" s="956"/>
      <c r="T77" s="553"/>
      <c r="U77" s="553"/>
      <c r="V77" s="553"/>
      <c r="W77" s="553"/>
      <c r="X77" s="553"/>
      <c r="Y77" s="553"/>
      <c r="Z77" s="553"/>
      <c r="AA77" s="553"/>
      <c r="AB77" s="956"/>
      <c r="AC77" s="553"/>
      <c r="AD77" s="553"/>
      <c r="AE77" s="553"/>
      <c r="AF77" s="553"/>
      <c r="AG77" s="553"/>
      <c r="AH77" s="956"/>
      <c r="AI77" s="553"/>
      <c r="AJ77" s="553"/>
      <c r="AK77" s="956"/>
      <c r="AL77" s="553"/>
      <c r="AM77" s="553"/>
      <c r="AN77" s="553"/>
      <c r="AO77" s="553"/>
      <c r="AP77" s="553"/>
      <c r="AQ77" s="956"/>
      <c r="AR77" s="553"/>
      <c r="AS77" s="553"/>
      <c r="AT77" s="553"/>
    </row>
    <row r="78" spans="1:46" ht="19.5" customHeight="1" x14ac:dyDescent="0.25">
      <c r="A78" s="553"/>
      <c r="B78" s="553"/>
      <c r="C78" s="553"/>
      <c r="D78" s="956"/>
      <c r="E78" s="569"/>
      <c r="F78" s="569"/>
      <c r="G78" s="569"/>
      <c r="H78" s="569"/>
      <c r="I78" s="569"/>
      <c r="J78" s="569"/>
      <c r="K78" s="569"/>
      <c r="L78" s="569"/>
      <c r="M78" s="569"/>
      <c r="N78" s="569"/>
      <c r="O78" s="569"/>
      <c r="P78" s="569"/>
      <c r="Q78" s="569"/>
      <c r="R78" s="569"/>
      <c r="S78" s="956"/>
      <c r="T78" s="553"/>
      <c r="U78" s="553"/>
      <c r="V78" s="553"/>
      <c r="W78" s="553"/>
      <c r="X78" s="553"/>
      <c r="Y78" s="553"/>
      <c r="Z78" s="553"/>
      <c r="AA78" s="553"/>
      <c r="AB78" s="956"/>
      <c r="AC78" s="553"/>
      <c r="AD78" s="553"/>
      <c r="AE78" s="553"/>
      <c r="AF78" s="553"/>
      <c r="AG78" s="553"/>
      <c r="AH78" s="956"/>
      <c r="AI78" s="553"/>
      <c r="AJ78" s="553"/>
      <c r="AK78" s="956"/>
      <c r="AL78" s="553"/>
      <c r="AM78" s="553"/>
      <c r="AN78" s="553"/>
      <c r="AO78" s="553"/>
      <c r="AP78" s="553"/>
      <c r="AQ78" s="956"/>
      <c r="AR78" s="553"/>
      <c r="AS78" s="553"/>
      <c r="AT78" s="553"/>
    </row>
    <row r="79" spans="1:46" ht="19.5" customHeight="1" x14ac:dyDescent="0.25">
      <c r="A79" s="553"/>
      <c r="B79" s="553"/>
      <c r="C79" s="553"/>
      <c r="D79" s="956"/>
      <c r="E79" s="569"/>
      <c r="F79" s="569"/>
      <c r="G79" s="569"/>
      <c r="H79" s="569"/>
      <c r="I79" s="569"/>
      <c r="J79" s="569"/>
      <c r="K79" s="569"/>
      <c r="L79" s="569"/>
      <c r="M79" s="569"/>
      <c r="N79" s="569"/>
      <c r="O79" s="569"/>
      <c r="P79" s="569"/>
      <c r="Q79" s="569"/>
      <c r="R79" s="569"/>
      <c r="S79" s="956"/>
      <c r="T79" s="553"/>
      <c r="U79" s="553"/>
      <c r="V79" s="553"/>
      <c r="W79" s="553"/>
      <c r="X79" s="553"/>
      <c r="Y79" s="553"/>
      <c r="Z79" s="553"/>
      <c r="AA79" s="553"/>
      <c r="AB79" s="956"/>
      <c r="AC79" s="553"/>
      <c r="AD79" s="553"/>
      <c r="AE79" s="553"/>
      <c r="AF79" s="553"/>
      <c r="AG79" s="553"/>
      <c r="AH79" s="956"/>
      <c r="AI79" s="553"/>
      <c r="AJ79" s="553"/>
      <c r="AK79" s="956"/>
      <c r="AL79" s="553"/>
      <c r="AM79" s="553"/>
      <c r="AN79" s="553"/>
      <c r="AO79" s="553"/>
      <c r="AP79" s="553"/>
      <c r="AQ79" s="956"/>
      <c r="AR79" s="553"/>
      <c r="AS79" s="553"/>
      <c r="AT79" s="553"/>
    </row>
    <row r="80" spans="1:46" ht="19.5" customHeight="1" x14ac:dyDescent="0.25">
      <c r="A80" s="553"/>
      <c r="B80" s="553"/>
      <c r="C80" s="553"/>
      <c r="D80" s="956"/>
      <c r="E80" s="569"/>
      <c r="F80" s="569"/>
      <c r="G80" s="569"/>
      <c r="H80" s="569"/>
      <c r="I80" s="569"/>
      <c r="J80" s="569"/>
      <c r="K80" s="569"/>
      <c r="L80" s="569"/>
      <c r="M80" s="569"/>
      <c r="N80" s="569"/>
      <c r="O80" s="569"/>
      <c r="P80" s="569"/>
      <c r="Q80" s="569"/>
      <c r="R80" s="569"/>
      <c r="S80" s="956"/>
      <c r="T80" s="553"/>
      <c r="U80" s="553"/>
      <c r="V80" s="553"/>
      <c r="W80" s="553"/>
      <c r="X80" s="553"/>
      <c r="Y80" s="553"/>
      <c r="Z80" s="553"/>
      <c r="AA80" s="553"/>
      <c r="AB80" s="956"/>
      <c r="AC80" s="553"/>
      <c r="AD80" s="553"/>
      <c r="AE80" s="553"/>
      <c r="AF80" s="553"/>
      <c r="AG80" s="553"/>
      <c r="AH80" s="956"/>
      <c r="AI80" s="553"/>
      <c r="AJ80" s="553"/>
      <c r="AK80" s="956"/>
      <c r="AL80" s="553"/>
      <c r="AM80" s="553"/>
      <c r="AN80" s="553"/>
      <c r="AO80" s="553"/>
      <c r="AP80" s="553"/>
      <c r="AQ80" s="956"/>
      <c r="AR80" s="553"/>
      <c r="AS80" s="553"/>
      <c r="AT80" s="553"/>
    </row>
    <row r="81" spans="1:46" ht="19.5" customHeight="1" x14ac:dyDescent="0.25">
      <c r="A81" s="553"/>
      <c r="B81" s="553"/>
      <c r="C81" s="553"/>
      <c r="D81" s="956"/>
      <c r="E81" s="569"/>
      <c r="F81" s="569"/>
      <c r="G81" s="569"/>
      <c r="H81" s="569"/>
      <c r="I81" s="569"/>
      <c r="J81" s="569"/>
      <c r="K81" s="569"/>
      <c r="L81" s="569"/>
      <c r="M81" s="569"/>
      <c r="N81" s="569"/>
      <c r="O81" s="569"/>
      <c r="P81" s="569"/>
      <c r="Q81" s="569"/>
      <c r="R81" s="569"/>
      <c r="S81" s="956"/>
      <c r="T81" s="553"/>
      <c r="U81" s="553"/>
      <c r="V81" s="553"/>
      <c r="W81" s="553"/>
      <c r="X81" s="553"/>
      <c r="Y81" s="553"/>
      <c r="Z81" s="553"/>
      <c r="AA81" s="553"/>
      <c r="AB81" s="956"/>
      <c r="AC81" s="553"/>
      <c r="AD81" s="553"/>
      <c r="AE81" s="553"/>
      <c r="AF81" s="553"/>
      <c r="AG81" s="553"/>
      <c r="AH81" s="956"/>
      <c r="AI81" s="553"/>
      <c r="AJ81" s="553"/>
      <c r="AK81" s="956"/>
      <c r="AL81" s="553"/>
      <c r="AM81" s="553"/>
      <c r="AN81" s="553"/>
      <c r="AO81" s="553"/>
      <c r="AP81" s="553"/>
      <c r="AQ81" s="956"/>
      <c r="AR81" s="553"/>
      <c r="AS81" s="553"/>
      <c r="AT81" s="553"/>
    </row>
    <row r="82" spans="1:46" ht="19.5" customHeight="1" x14ac:dyDescent="0.25">
      <c r="A82" s="553"/>
      <c r="B82" s="553"/>
      <c r="C82" s="553"/>
      <c r="D82" s="956"/>
      <c r="E82" s="569"/>
      <c r="F82" s="569"/>
      <c r="G82" s="569"/>
      <c r="H82" s="569"/>
      <c r="I82" s="569"/>
      <c r="J82" s="569"/>
      <c r="K82" s="569"/>
      <c r="L82" s="569"/>
      <c r="M82" s="569"/>
      <c r="N82" s="569"/>
      <c r="O82" s="569"/>
      <c r="P82" s="569"/>
      <c r="Q82" s="569"/>
      <c r="R82" s="569"/>
      <c r="S82" s="956"/>
      <c r="T82" s="553"/>
      <c r="U82" s="553"/>
      <c r="V82" s="553"/>
      <c r="W82" s="553"/>
      <c r="X82" s="553"/>
      <c r="Y82" s="553"/>
      <c r="Z82" s="553"/>
      <c r="AA82" s="553"/>
      <c r="AB82" s="956"/>
      <c r="AC82" s="553"/>
      <c r="AD82" s="553"/>
      <c r="AE82" s="553"/>
      <c r="AF82" s="553"/>
      <c r="AG82" s="553"/>
      <c r="AH82" s="956"/>
      <c r="AI82" s="553"/>
      <c r="AJ82" s="553"/>
      <c r="AK82" s="956"/>
      <c r="AL82" s="553"/>
      <c r="AM82" s="553"/>
      <c r="AN82" s="553"/>
      <c r="AO82" s="553"/>
      <c r="AP82" s="553"/>
      <c r="AQ82" s="956"/>
      <c r="AR82" s="553"/>
      <c r="AS82" s="553"/>
      <c r="AT82" s="553"/>
    </row>
    <row r="83" spans="1:46" ht="19.5" customHeight="1" x14ac:dyDescent="0.25">
      <c r="A83" s="553"/>
      <c r="B83" s="553"/>
      <c r="C83" s="553"/>
      <c r="D83" s="956"/>
      <c r="E83" s="569"/>
      <c r="F83" s="569"/>
      <c r="G83" s="569"/>
      <c r="H83" s="569"/>
      <c r="I83" s="569"/>
      <c r="J83" s="569"/>
      <c r="K83" s="569"/>
      <c r="L83" s="569"/>
      <c r="M83" s="569"/>
      <c r="N83" s="569"/>
      <c r="O83" s="569"/>
      <c r="P83" s="569"/>
      <c r="Q83" s="569"/>
      <c r="R83" s="569"/>
      <c r="S83" s="956"/>
      <c r="T83" s="553"/>
      <c r="U83" s="553"/>
      <c r="V83" s="553"/>
      <c r="W83" s="553"/>
      <c r="X83" s="553"/>
      <c r="Y83" s="553"/>
      <c r="Z83" s="553"/>
      <c r="AA83" s="553"/>
      <c r="AB83" s="956"/>
      <c r="AC83" s="553"/>
      <c r="AD83" s="553"/>
      <c r="AE83" s="553"/>
      <c r="AF83" s="553"/>
      <c r="AG83" s="553"/>
      <c r="AH83" s="956"/>
      <c r="AI83" s="553"/>
      <c r="AJ83" s="553"/>
      <c r="AK83" s="956"/>
      <c r="AL83" s="553"/>
      <c r="AM83" s="553"/>
      <c r="AN83" s="553"/>
      <c r="AO83" s="553"/>
      <c r="AP83" s="553"/>
      <c r="AQ83" s="956"/>
      <c r="AR83" s="553"/>
      <c r="AS83" s="553"/>
      <c r="AT83" s="553"/>
    </row>
    <row r="84" spans="1:46" ht="19.5" customHeight="1" x14ac:dyDescent="0.25">
      <c r="A84" s="553"/>
      <c r="B84" s="553"/>
      <c r="C84" s="553"/>
      <c r="D84" s="956"/>
      <c r="E84" s="569"/>
      <c r="F84" s="569"/>
      <c r="G84" s="569"/>
      <c r="H84" s="569"/>
      <c r="I84" s="569"/>
      <c r="J84" s="569"/>
      <c r="K84" s="569"/>
      <c r="L84" s="569"/>
      <c r="M84" s="569"/>
      <c r="N84" s="569"/>
      <c r="O84" s="569"/>
      <c r="P84" s="569"/>
      <c r="Q84" s="569"/>
      <c r="R84" s="569"/>
      <c r="S84" s="956"/>
      <c r="T84" s="553"/>
      <c r="U84" s="553"/>
      <c r="V84" s="553"/>
      <c r="W84" s="553"/>
      <c r="X84" s="553"/>
      <c r="Y84" s="553"/>
      <c r="Z84" s="553"/>
      <c r="AA84" s="553"/>
      <c r="AB84" s="956"/>
      <c r="AC84" s="553"/>
      <c r="AD84" s="553"/>
      <c r="AE84" s="553"/>
      <c r="AF84" s="553"/>
      <c r="AG84" s="553"/>
      <c r="AH84" s="956"/>
      <c r="AI84" s="553"/>
      <c r="AJ84" s="553"/>
      <c r="AK84" s="956"/>
      <c r="AL84" s="553"/>
      <c r="AM84" s="553"/>
      <c r="AN84" s="553"/>
      <c r="AO84" s="553"/>
      <c r="AP84" s="553"/>
      <c r="AQ84" s="956"/>
      <c r="AR84" s="553"/>
      <c r="AS84" s="553"/>
      <c r="AT84" s="553"/>
    </row>
    <row r="85" spans="1:46" ht="19.5" customHeight="1" x14ac:dyDescent="0.25">
      <c r="A85" s="553"/>
      <c r="B85" s="553"/>
      <c r="C85" s="553"/>
      <c r="D85" s="956"/>
      <c r="E85" s="569"/>
      <c r="F85" s="569"/>
      <c r="G85" s="569"/>
      <c r="H85" s="569"/>
      <c r="I85" s="569"/>
      <c r="J85" s="569"/>
      <c r="K85" s="569"/>
      <c r="L85" s="569"/>
      <c r="M85" s="569"/>
      <c r="N85" s="569"/>
      <c r="O85" s="569"/>
      <c r="P85" s="569"/>
      <c r="Q85" s="569"/>
      <c r="R85" s="569"/>
      <c r="S85" s="956"/>
      <c r="T85" s="553"/>
      <c r="U85" s="553"/>
      <c r="V85" s="553"/>
      <c r="W85" s="553"/>
      <c r="X85" s="553"/>
      <c r="Y85" s="553"/>
      <c r="Z85" s="553"/>
      <c r="AA85" s="553"/>
      <c r="AB85" s="956"/>
      <c r="AC85" s="553"/>
      <c r="AD85" s="553"/>
      <c r="AE85" s="553"/>
      <c r="AF85" s="553"/>
      <c r="AG85" s="553"/>
      <c r="AH85" s="956"/>
      <c r="AI85" s="553"/>
      <c r="AJ85" s="553"/>
      <c r="AK85" s="956"/>
      <c r="AL85" s="553"/>
      <c r="AM85" s="553"/>
      <c r="AN85" s="553"/>
      <c r="AO85" s="553"/>
      <c r="AP85" s="553"/>
      <c r="AQ85" s="956"/>
      <c r="AR85" s="553"/>
      <c r="AS85" s="553"/>
      <c r="AT85" s="553"/>
    </row>
    <row r="86" spans="1:46" ht="19.5" customHeight="1" x14ac:dyDescent="0.25">
      <c r="A86" s="553"/>
      <c r="B86" s="553"/>
      <c r="C86" s="553"/>
      <c r="D86" s="956"/>
      <c r="E86" s="569"/>
      <c r="F86" s="569"/>
      <c r="G86" s="569"/>
      <c r="H86" s="569"/>
      <c r="I86" s="569"/>
      <c r="J86" s="569"/>
      <c r="K86" s="569"/>
      <c r="L86" s="569"/>
      <c r="M86" s="569"/>
      <c r="N86" s="569"/>
      <c r="O86" s="569"/>
      <c r="P86" s="569"/>
      <c r="Q86" s="569"/>
      <c r="R86" s="569"/>
      <c r="S86" s="956"/>
      <c r="T86" s="553"/>
      <c r="U86" s="553"/>
      <c r="V86" s="553"/>
      <c r="W86" s="553"/>
      <c r="X86" s="553"/>
      <c r="Y86" s="553"/>
      <c r="Z86" s="553"/>
      <c r="AA86" s="553"/>
      <c r="AB86" s="956"/>
      <c r="AC86" s="553"/>
      <c r="AD86" s="553"/>
      <c r="AE86" s="553"/>
      <c r="AF86" s="553"/>
      <c r="AG86" s="553"/>
      <c r="AH86" s="956"/>
      <c r="AI86" s="553"/>
      <c r="AJ86" s="553"/>
      <c r="AK86" s="956"/>
      <c r="AL86" s="553"/>
      <c r="AM86" s="553"/>
      <c r="AN86" s="553"/>
      <c r="AO86" s="553"/>
      <c r="AP86" s="553"/>
      <c r="AQ86" s="956"/>
      <c r="AR86" s="553"/>
      <c r="AS86" s="553"/>
      <c r="AT86" s="553"/>
    </row>
    <row r="87" spans="1:46" ht="19.5" customHeight="1" x14ac:dyDescent="0.25">
      <c r="A87" s="553"/>
      <c r="B87" s="553"/>
      <c r="C87" s="553"/>
      <c r="D87" s="956"/>
      <c r="E87" s="569"/>
      <c r="F87" s="569"/>
      <c r="G87" s="569"/>
      <c r="H87" s="569"/>
      <c r="I87" s="569"/>
      <c r="J87" s="569"/>
      <c r="K87" s="569"/>
      <c r="L87" s="569"/>
      <c r="M87" s="569"/>
      <c r="N87" s="569"/>
      <c r="O87" s="569"/>
      <c r="P87" s="569"/>
      <c r="Q87" s="569"/>
      <c r="R87" s="569"/>
      <c r="S87" s="956"/>
      <c r="T87" s="553"/>
      <c r="U87" s="553"/>
      <c r="V87" s="553"/>
      <c r="W87" s="553"/>
      <c r="X87" s="553"/>
      <c r="Y87" s="553"/>
      <c r="Z87" s="553"/>
      <c r="AA87" s="553"/>
      <c r="AB87" s="956"/>
      <c r="AC87" s="553"/>
      <c r="AD87" s="553"/>
      <c r="AE87" s="553"/>
      <c r="AF87" s="553"/>
      <c r="AG87" s="553"/>
      <c r="AH87" s="956"/>
      <c r="AI87" s="553"/>
      <c r="AJ87" s="553"/>
      <c r="AK87" s="956"/>
      <c r="AL87" s="553"/>
      <c r="AM87" s="553"/>
      <c r="AN87" s="553"/>
      <c r="AO87" s="553"/>
      <c r="AP87" s="553"/>
      <c r="AQ87" s="956"/>
      <c r="AR87" s="553"/>
      <c r="AS87" s="553"/>
      <c r="AT87" s="553"/>
    </row>
    <row r="88" spans="1:46" ht="19.5" customHeight="1" x14ac:dyDescent="0.25">
      <c r="A88" s="553"/>
      <c r="B88" s="553"/>
      <c r="C88" s="553"/>
      <c r="D88" s="956"/>
      <c r="E88" s="569"/>
      <c r="F88" s="569"/>
      <c r="G88" s="569"/>
      <c r="H88" s="569"/>
      <c r="I88" s="569"/>
      <c r="J88" s="569"/>
      <c r="K88" s="569"/>
      <c r="L88" s="569"/>
      <c r="M88" s="569"/>
      <c r="N88" s="569"/>
      <c r="O88" s="569"/>
      <c r="P88" s="569"/>
      <c r="Q88" s="569"/>
      <c r="R88" s="569"/>
      <c r="S88" s="956"/>
      <c r="T88" s="553"/>
      <c r="U88" s="553"/>
      <c r="V88" s="553"/>
      <c r="W88" s="553"/>
      <c r="X88" s="553"/>
      <c r="Y88" s="553"/>
      <c r="Z88" s="553"/>
      <c r="AA88" s="553"/>
      <c r="AB88" s="956"/>
      <c r="AC88" s="553"/>
      <c r="AD88" s="553"/>
      <c r="AE88" s="553"/>
      <c r="AF88" s="553"/>
      <c r="AG88" s="553"/>
      <c r="AH88" s="956"/>
      <c r="AI88" s="553"/>
      <c r="AJ88" s="553"/>
      <c r="AK88" s="956"/>
      <c r="AL88" s="553"/>
      <c r="AM88" s="553"/>
      <c r="AN88" s="553"/>
      <c r="AO88" s="553"/>
      <c r="AP88" s="553"/>
      <c r="AQ88" s="956"/>
      <c r="AR88" s="553"/>
      <c r="AS88" s="553"/>
      <c r="AT88" s="553"/>
    </row>
    <row r="89" spans="1:46" ht="19.5" customHeight="1" x14ac:dyDescent="0.25">
      <c r="A89" s="553"/>
      <c r="B89" s="553"/>
      <c r="C89" s="553"/>
      <c r="D89" s="956"/>
      <c r="E89" s="569"/>
      <c r="F89" s="569"/>
      <c r="G89" s="569"/>
      <c r="H89" s="569"/>
      <c r="I89" s="569"/>
      <c r="J89" s="569"/>
      <c r="K89" s="569"/>
      <c r="L89" s="569"/>
      <c r="M89" s="569"/>
      <c r="N89" s="569"/>
      <c r="O89" s="569"/>
      <c r="P89" s="569"/>
      <c r="Q89" s="569"/>
      <c r="R89" s="569"/>
      <c r="S89" s="956"/>
      <c r="T89" s="553"/>
      <c r="U89" s="553"/>
      <c r="V89" s="553"/>
      <c r="W89" s="553"/>
      <c r="X89" s="553"/>
      <c r="Y89" s="553"/>
      <c r="Z89" s="553"/>
      <c r="AA89" s="553"/>
      <c r="AB89" s="956"/>
      <c r="AC89" s="553"/>
      <c r="AD89" s="553"/>
      <c r="AE89" s="553"/>
      <c r="AF89" s="553"/>
      <c r="AG89" s="553"/>
      <c r="AH89" s="956"/>
      <c r="AI89" s="553"/>
      <c r="AJ89" s="553"/>
      <c r="AK89" s="956"/>
      <c r="AL89" s="553"/>
      <c r="AM89" s="553"/>
      <c r="AN89" s="553"/>
      <c r="AO89" s="553"/>
      <c r="AP89" s="553"/>
      <c r="AQ89" s="956"/>
      <c r="AR89" s="553"/>
      <c r="AS89" s="553"/>
      <c r="AT89" s="553"/>
    </row>
    <row r="90" spans="1:46" ht="19.5" customHeight="1" x14ac:dyDescent="0.25">
      <c r="A90" s="553"/>
      <c r="B90" s="553"/>
      <c r="C90" s="553"/>
      <c r="D90" s="956"/>
      <c r="E90" s="569"/>
      <c r="F90" s="569"/>
      <c r="G90" s="569"/>
      <c r="H90" s="569"/>
      <c r="I90" s="569"/>
      <c r="J90" s="569"/>
      <c r="K90" s="569"/>
      <c r="L90" s="569"/>
      <c r="M90" s="569"/>
      <c r="N90" s="569"/>
      <c r="O90" s="569"/>
      <c r="P90" s="569"/>
      <c r="Q90" s="569"/>
      <c r="R90" s="569"/>
      <c r="S90" s="956"/>
      <c r="T90" s="553"/>
      <c r="U90" s="553"/>
      <c r="V90" s="553"/>
      <c r="W90" s="553"/>
      <c r="X90" s="553"/>
      <c r="Y90" s="553"/>
      <c r="Z90" s="553"/>
      <c r="AA90" s="553"/>
      <c r="AB90" s="956"/>
      <c r="AC90" s="553"/>
      <c r="AD90" s="553"/>
      <c r="AE90" s="553"/>
      <c r="AF90" s="553"/>
      <c r="AG90" s="553"/>
      <c r="AH90" s="956"/>
      <c r="AI90" s="553"/>
      <c r="AJ90" s="553"/>
      <c r="AK90" s="956"/>
      <c r="AL90" s="553"/>
      <c r="AM90" s="553"/>
      <c r="AN90" s="553"/>
      <c r="AO90" s="553"/>
      <c r="AP90" s="553"/>
      <c r="AQ90" s="956"/>
      <c r="AR90" s="553"/>
      <c r="AS90" s="553"/>
      <c r="AT90" s="553"/>
    </row>
    <row r="91" spans="1:46" ht="19.5" customHeight="1" x14ac:dyDescent="0.25">
      <c r="A91" s="553"/>
      <c r="B91" s="553"/>
      <c r="C91" s="553"/>
      <c r="D91" s="956"/>
      <c r="E91" s="569"/>
      <c r="F91" s="569"/>
      <c r="G91" s="569"/>
      <c r="H91" s="569"/>
      <c r="I91" s="569"/>
      <c r="J91" s="569"/>
      <c r="K91" s="569"/>
      <c r="L91" s="569"/>
      <c r="M91" s="569"/>
      <c r="N91" s="569"/>
      <c r="O91" s="569"/>
      <c r="P91" s="569"/>
      <c r="Q91" s="569"/>
      <c r="R91" s="569"/>
      <c r="S91" s="956"/>
      <c r="T91" s="553"/>
      <c r="U91" s="553"/>
      <c r="V91" s="553"/>
      <c r="W91" s="553"/>
      <c r="X91" s="553"/>
      <c r="Y91" s="553"/>
      <c r="Z91" s="553"/>
      <c r="AA91" s="553"/>
      <c r="AB91" s="956"/>
      <c r="AC91" s="553"/>
      <c r="AD91" s="553"/>
      <c r="AE91" s="553"/>
      <c r="AF91" s="553"/>
      <c r="AG91" s="553"/>
      <c r="AH91" s="956"/>
      <c r="AI91" s="553"/>
      <c r="AJ91" s="553"/>
      <c r="AK91" s="956"/>
      <c r="AL91" s="553"/>
      <c r="AM91" s="553"/>
      <c r="AN91" s="553"/>
      <c r="AO91" s="553"/>
      <c r="AP91" s="553"/>
      <c r="AQ91" s="956"/>
      <c r="AR91" s="553"/>
      <c r="AS91" s="553"/>
      <c r="AT91" s="553"/>
    </row>
    <row r="92" spans="1:46" ht="19.5" customHeight="1" x14ac:dyDescent="0.25">
      <c r="A92" s="553"/>
      <c r="B92" s="553"/>
      <c r="C92" s="553"/>
      <c r="D92" s="956"/>
      <c r="E92" s="569"/>
      <c r="F92" s="569"/>
      <c r="G92" s="569"/>
      <c r="H92" s="569"/>
      <c r="I92" s="569"/>
      <c r="J92" s="569"/>
      <c r="K92" s="569"/>
      <c r="L92" s="569"/>
      <c r="M92" s="569"/>
      <c r="N92" s="569"/>
      <c r="O92" s="569"/>
      <c r="P92" s="569"/>
      <c r="Q92" s="569"/>
      <c r="R92" s="569"/>
      <c r="S92" s="956"/>
      <c r="T92" s="553"/>
      <c r="U92" s="553"/>
      <c r="V92" s="553"/>
      <c r="W92" s="553"/>
      <c r="X92" s="553"/>
      <c r="Y92" s="553"/>
      <c r="Z92" s="553"/>
      <c r="AA92" s="553"/>
      <c r="AB92" s="956"/>
      <c r="AC92" s="553"/>
      <c r="AD92" s="553"/>
      <c r="AE92" s="553"/>
      <c r="AF92" s="553"/>
      <c r="AG92" s="553"/>
      <c r="AH92" s="956"/>
      <c r="AI92" s="553"/>
      <c r="AJ92" s="553"/>
      <c r="AK92" s="956"/>
      <c r="AL92" s="553"/>
      <c r="AM92" s="553"/>
      <c r="AN92" s="553"/>
      <c r="AO92" s="553"/>
      <c r="AP92" s="553"/>
      <c r="AQ92" s="956"/>
      <c r="AR92" s="553"/>
      <c r="AS92" s="553"/>
      <c r="AT92" s="553"/>
    </row>
    <row r="93" spans="1:46" ht="19.5" customHeight="1" x14ac:dyDescent="0.25">
      <c r="A93" s="553"/>
      <c r="B93" s="553"/>
      <c r="C93" s="553"/>
      <c r="D93" s="956"/>
      <c r="E93" s="569"/>
      <c r="F93" s="569"/>
      <c r="G93" s="569"/>
      <c r="H93" s="569"/>
      <c r="I93" s="569"/>
      <c r="J93" s="569"/>
      <c r="K93" s="569"/>
      <c r="L93" s="569"/>
      <c r="M93" s="569"/>
      <c r="N93" s="569"/>
      <c r="O93" s="569"/>
      <c r="P93" s="569"/>
      <c r="Q93" s="569"/>
      <c r="R93" s="569"/>
      <c r="S93" s="956"/>
      <c r="T93" s="553"/>
      <c r="U93" s="553"/>
      <c r="V93" s="553"/>
      <c r="W93" s="553"/>
      <c r="X93" s="553"/>
      <c r="Y93" s="553"/>
      <c r="Z93" s="553"/>
      <c r="AA93" s="553"/>
      <c r="AB93" s="956"/>
      <c r="AC93" s="553"/>
      <c r="AD93" s="553"/>
      <c r="AE93" s="553"/>
      <c r="AF93" s="553"/>
      <c r="AG93" s="553"/>
      <c r="AH93" s="956"/>
      <c r="AI93" s="553"/>
      <c r="AJ93" s="553"/>
      <c r="AK93" s="956"/>
      <c r="AL93" s="553"/>
      <c r="AM93" s="553"/>
      <c r="AN93" s="553"/>
      <c r="AO93" s="553"/>
      <c r="AP93" s="553"/>
      <c r="AQ93" s="956"/>
      <c r="AR93" s="553"/>
      <c r="AS93" s="553"/>
      <c r="AT93" s="553"/>
    </row>
    <row r="94" spans="1:46" ht="19.5" customHeight="1" x14ac:dyDescent="0.25">
      <c r="A94" s="553"/>
      <c r="B94" s="553"/>
      <c r="C94" s="553"/>
      <c r="D94" s="956"/>
      <c r="E94" s="569"/>
      <c r="F94" s="569"/>
      <c r="G94" s="569"/>
      <c r="H94" s="569"/>
      <c r="I94" s="569"/>
      <c r="J94" s="569"/>
      <c r="K94" s="569"/>
      <c r="L94" s="569"/>
      <c r="M94" s="569"/>
      <c r="N94" s="569"/>
      <c r="O94" s="569"/>
      <c r="P94" s="569"/>
      <c r="Q94" s="569"/>
      <c r="R94" s="569"/>
      <c r="S94" s="956"/>
      <c r="T94" s="553"/>
      <c r="U94" s="553"/>
      <c r="V94" s="553"/>
      <c r="W94" s="553"/>
      <c r="X94" s="553"/>
      <c r="Y94" s="553"/>
      <c r="Z94" s="553"/>
      <c r="AA94" s="553"/>
      <c r="AB94" s="956"/>
      <c r="AC94" s="553"/>
      <c r="AD94" s="553"/>
      <c r="AE94" s="553"/>
      <c r="AF94" s="553"/>
      <c r="AG94" s="553"/>
      <c r="AH94" s="956"/>
      <c r="AI94" s="553"/>
      <c r="AJ94" s="553"/>
      <c r="AK94" s="956"/>
      <c r="AL94" s="553"/>
      <c r="AM94" s="553"/>
      <c r="AN94" s="553"/>
      <c r="AO94" s="553"/>
      <c r="AP94" s="553"/>
      <c r="AQ94" s="956"/>
      <c r="AR94" s="553"/>
      <c r="AS94" s="553"/>
      <c r="AT94" s="553"/>
    </row>
    <row r="95" spans="1:46" ht="19.5" customHeight="1" x14ac:dyDescent="0.25">
      <c r="A95" s="553"/>
      <c r="B95" s="553"/>
      <c r="C95" s="553"/>
      <c r="D95" s="956"/>
      <c r="E95" s="569"/>
      <c r="F95" s="569"/>
      <c r="G95" s="569"/>
      <c r="H95" s="569"/>
      <c r="I95" s="569"/>
      <c r="J95" s="569"/>
      <c r="K95" s="569"/>
      <c r="L95" s="569"/>
      <c r="M95" s="569"/>
      <c r="N95" s="569"/>
      <c r="O95" s="569"/>
      <c r="P95" s="569"/>
      <c r="Q95" s="569"/>
      <c r="R95" s="569"/>
      <c r="S95" s="956"/>
      <c r="T95" s="553"/>
      <c r="U95" s="553"/>
      <c r="V95" s="553"/>
      <c r="W95" s="553"/>
      <c r="X95" s="553"/>
      <c r="Y95" s="553"/>
      <c r="Z95" s="553"/>
      <c r="AA95" s="553"/>
      <c r="AB95" s="956"/>
      <c r="AC95" s="553"/>
      <c r="AD95" s="553"/>
      <c r="AE95" s="553"/>
      <c r="AF95" s="553"/>
      <c r="AG95" s="553"/>
      <c r="AH95" s="956"/>
      <c r="AI95" s="553"/>
      <c r="AJ95" s="553"/>
      <c r="AK95" s="956"/>
      <c r="AL95" s="553"/>
      <c r="AM95" s="553"/>
      <c r="AN95" s="553"/>
      <c r="AO95" s="553"/>
      <c r="AP95" s="553"/>
      <c r="AQ95" s="956"/>
      <c r="AR95" s="553"/>
      <c r="AS95" s="553"/>
      <c r="AT95" s="553"/>
    </row>
    <row r="96" spans="1:46" ht="19.5" customHeight="1" x14ac:dyDescent="0.25">
      <c r="A96" s="553"/>
      <c r="B96" s="553"/>
      <c r="C96" s="553"/>
      <c r="D96" s="956"/>
      <c r="E96" s="569"/>
      <c r="F96" s="569"/>
      <c r="G96" s="569"/>
      <c r="H96" s="569"/>
      <c r="I96" s="569"/>
      <c r="J96" s="569"/>
      <c r="K96" s="569"/>
      <c r="L96" s="569"/>
      <c r="M96" s="569"/>
      <c r="N96" s="569"/>
      <c r="O96" s="569"/>
      <c r="P96" s="569"/>
      <c r="Q96" s="569"/>
      <c r="R96" s="569"/>
      <c r="S96" s="956"/>
      <c r="T96" s="553"/>
      <c r="U96" s="553"/>
      <c r="V96" s="553"/>
      <c r="W96" s="553"/>
      <c r="X96" s="553"/>
      <c r="Y96" s="553"/>
      <c r="Z96" s="553"/>
      <c r="AA96" s="553"/>
      <c r="AB96" s="956"/>
      <c r="AC96" s="553"/>
      <c r="AD96" s="553"/>
      <c r="AE96" s="553"/>
      <c r="AF96" s="553"/>
      <c r="AG96" s="553"/>
      <c r="AH96" s="956"/>
      <c r="AI96" s="553"/>
      <c r="AJ96" s="553"/>
      <c r="AK96" s="956"/>
      <c r="AL96" s="553"/>
      <c r="AM96" s="553"/>
      <c r="AN96" s="553"/>
      <c r="AO96" s="553"/>
      <c r="AP96" s="553"/>
      <c r="AQ96" s="956"/>
      <c r="AR96" s="553"/>
      <c r="AS96" s="553"/>
      <c r="AT96" s="553"/>
    </row>
    <row r="97" spans="1:46" ht="19.5" customHeight="1" x14ac:dyDescent="0.25">
      <c r="A97" s="553"/>
      <c r="B97" s="553"/>
      <c r="C97" s="553"/>
      <c r="D97" s="956"/>
      <c r="E97" s="569"/>
      <c r="F97" s="569"/>
      <c r="G97" s="569"/>
      <c r="H97" s="569"/>
      <c r="I97" s="569"/>
      <c r="J97" s="569"/>
      <c r="K97" s="569"/>
      <c r="L97" s="569"/>
      <c r="M97" s="569"/>
      <c r="N97" s="569"/>
      <c r="O97" s="569"/>
      <c r="P97" s="569"/>
      <c r="Q97" s="569"/>
      <c r="R97" s="569"/>
      <c r="S97" s="956"/>
      <c r="T97" s="553"/>
      <c r="U97" s="553"/>
      <c r="V97" s="553"/>
      <c r="W97" s="553"/>
      <c r="X97" s="553"/>
      <c r="Y97" s="553"/>
      <c r="Z97" s="553"/>
      <c r="AA97" s="553"/>
      <c r="AB97" s="956"/>
      <c r="AC97" s="553"/>
      <c r="AD97" s="553"/>
      <c r="AE97" s="553"/>
      <c r="AF97" s="553"/>
      <c r="AG97" s="553"/>
      <c r="AH97" s="956"/>
      <c r="AI97" s="553"/>
      <c r="AJ97" s="553"/>
      <c r="AK97" s="956"/>
      <c r="AL97" s="553"/>
      <c r="AM97" s="553"/>
      <c r="AN97" s="553"/>
      <c r="AO97" s="553"/>
      <c r="AP97" s="553"/>
      <c r="AQ97" s="956"/>
      <c r="AR97" s="553"/>
      <c r="AS97" s="553"/>
      <c r="AT97" s="553"/>
    </row>
    <row r="98" spans="1:46" ht="19.5" customHeight="1" x14ac:dyDescent="0.25">
      <c r="A98" s="553"/>
      <c r="B98" s="553"/>
      <c r="C98" s="553"/>
      <c r="D98" s="956"/>
      <c r="E98" s="569"/>
      <c r="F98" s="569"/>
      <c r="G98" s="569"/>
      <c r="H98" s="569"/>
      <c r="I98" s="569"/>
      <c r="J98" s="569"/>
      <c r="K98" s="569"/>
      <c r="L98" s="569"/>
      <c r="M98" s="569"/>
      <c r="N98" s="569"/>
      <c r="O98" s="569"/>
      <c r="P98" s="569"/>
      <c r="Q98" s="569"/>
      <c r="R98" s="569"/>
      <c r="S98" s="956"/>
      <c r="T98" s="553"/>
      <c r="U98" s="553"/>
      <c r="V98" s="553"/>
      <c r="W98" s="553"/>
      <c r="X98" s="553"/>
      <c r="Y98" s="553"/>
      <c r="Z98" s="553"/>
      <c r="AA98" s="553"/>
      <c r="AB98" s="956"/>
      <c r="AC98" s="553"/>
      <c r="AD98" s="553"/>
      <c r="AE98" s="553"/>
      <c r="AF98" s="553"/>
      <c r="AG98" s="553"/>
      <c r="AH98" s="956"/>
      <c r="AI98" s="553"/>
      <c r="AJ98" s="553"/>
      <c r="AK98" s="956"/>
      <c r="AL98" s="553"/>
      <c r="AM98" s="553"/>
      <c r="AN98" s="553"/>
      <c r="AO98" s="553"/>
      <c r="AP98" s="553"/>
      <c r="AQ98" s="956"/>
      <c r="AR98" s="553"/>
      <c r="AS98" s="553"/>
      <c r="AT98" s="553"/>
    </row>
    <row r="99" spans="1:46" ht="19.5" customHeight="1" x14ac:dyDescent="0.25">
      <c r="A99" s="553"/>
      <c r="B99" s="553"/>
      <c r="C99" s="553"/>
      <c r="D99" s="956"/>
      <c r="E99" s="569"/>
      <c r="F99" s="569"/>
      <c r="G99" s="569"/>
      <c r="H99" s="569"/>
      <c r="I99" s="569"/>
      <c r="J99" s="569"/>
      <c r="K99" s="569"/>
      <c r="L99" s="569"/>
      <c r="M99" s="569"/>
      <c r="N99" s="569"/>
      <c r="O99" s="569"/>
      <c r="P99" s="569"/>
      <c r="Q99" s="569"/>
      <c r="R99" s="569"/>
      <c r="S99" s="956"/>
      <c r="T99" s="553"/>
      <c r="U99" s="553"/>
      <c r="V99" s="553"/>
      <c r="W99" s="553"/>
      <c r="X99" s="553"/>
      <c r="Y99" s="553"/>
      <c r="Z99" s="553"/>
      <c r="AA99" s="553"/>
      <c r="AB99" s="956"/>
      <c r="AC99" s="553"/>
      <c r="AD99" s="553"/>
      <c r="AE99" s="553"/>
      <c r="AF99" s="553"/>
      <c r="AG99" s="553"/>
      <c r="AH99" s="956"/>
      <c r="AI99" s="553"/>
      <c r="AJ99" s="553"/>
      <c r="AK99" s="956"/>
      <c r="AL99" s="553"/>
      <c r="AM99" s="553"/>
      <c r="AN99" s="553"/>
      <c r="AO99" s="553"/>
      <c r="AP99" s="553"/>
      <c r="AQ99" s="956"/>
      <c r="AR99" s="553"/>
      <c r="AS99" s="553"/>
      <c r="AT99" s="553"/>
    </row>
    <row r="100" spans="1:46" ht="19.5" customHeight="1" x14ac:dyDescent="0.25">
      <c r="A100" s="553"/>
      <c r="B100" s="553"/>
      <c r="C100" s="553"/>
      <c r="D100" s="956"/>
      <c r="E100" s="569"/>
      <c r="F100" s="569"/>
      <c r="G100" s="569"/>
      <c r="H100" s="569"/>
      <c r="I100" s="569"/>
      <c r="J100" s="569"/>
      <c r="K100" s="569"/>
      <c r="L100" s="569"/>
      <c r="M100" s="569"/>
      <c r="N100" s="569"/>
      <c r="O100" s="569"/>
      <c r="P100" s="569"/>
      <c r="Q100" s="569"/>
      <c r="R100" s="569"/>
      <c r="S100" s="956"/>
      <c r="T100" s="553"/>
      <c r="U100" s="553"/>
      <c r="V100" s="553"/>
      <c r="W100" s="553"/>
      <c r="X100" s="553"/>
      <c r="Y100" s="553"/>
      <c r="Z100" s="553"/>
      <c r="AA100" s="553"/>
      <c r="AB100" s="956"/>
      <c r="AC100" s="553"/>
      <c r="AD100" s="553"/>
      <c r="AE100" s="553"/>
      <c r="AF100" s="553"/>
      <c r="AG100" s="553"/>
      <c r="AH100" s="956"/>
      <c r="AI100" s="553"/>
      <c r="AJ100" s="553"/>
      <c r="AK100" s="956"/>
      <c r="AL100" s="553"/>
      <c r="AM100" s="553"/>
      <c r="AN100" s="553"/>
      <c r="AO100" s="553"/>
      <c r="AP100" s="553"/>
      <c r="AQ100" s="956"/>
      <c r="AR100" s="553"/>
      <c r="AS100" s="553"/>
      <c r="AT100" s="553"/>
    </row>
    <row r="101" spans="1:46" ht="19.5" customHeight="1" x14ac:dyDescent="0.25">
      <c r="A101" s="553"/>
      <c r="B101" s="553"/>
      <c r="C101" s="553"/>
      <c r="D101" s="956"/>
      <c r="E101" s="569"/>
      <c r="F101" s="569"/>
      <c r="G101" s="569"/>
      <c r="H101" s="569"/>
      <c r="I101" s="569"/>
      <c r="J101" s="569"/>
      <c r="K101" s="569"/>
      <c r="L101" s="569"/>
      <c r="M101" s="569"/>
      <c r="N101" s="569"/>
      <c r="O101" s="569"/>
      <c r="P101" s="569"/>
      <c r="Q101" s="569"/>
      <c r="R101" s="569"/>
      <c r="S101" s="956"/>
      <c r="T101" s="553"/>
      <c r="U101" s="553"/>
      <c r="V101" s="553"/>
      <c r="W101" s="553"/>
      <c r="X101" s="553"/>
      <c r="Y101" s="553"/>
      <c r="Z101" s="553"/>
      <c r="AA101" s="553"/>
      <c r="AB101" s="956"/>
      <c r="AC101" s="553"/>
      <c r="AD101" s="553"/>
      <c r="AE101" s="553"/>
      <c r="AF101" s="553"/>
      <c r="AG101" s="553"/>
      <c r="AH101" s="956"/>
      <c r="AI101" s="553"/>
      <c r="AJ101" s="553"/>
      <c r="AK101" s="956"/>
      <c r="AL101" s="553"/>
      <c r="AM101" s="553"/>
      <c r="AN101" s="553"/>
      <c r="AO101" s="553"/>
      <c r="AP101" s="553"/>
      <c r="AQ101" s="956"/>
      <c r="AR101" s="553"/>
      <c r="AS101" s="553"/>
      <c r="AT101" s="553"/>
    </row>
    <row r="102" spans="1:46" ht="19.5" customHeight="1" x14ac:dyDescent="0.25">
      <c r="A102" s="553"/>
      <c r="B102" s="553"/>
      <c r="C102" s="553"/>
      <c r="D102" s="956"/>
      <c r="E102" s="569"/>
      <c r="F102" s="569"/>
      <c r="G102" s="569"/>
      <c r="H102" s="569"/>
      <c r="I102" s="569"/>
      <c r="J102" s="569"/>
      <c r="K102" s="569"/>
      <c r="L102" s="569"/>
      <c r="M102" s="569"/>
      <c r="N102" s="569"/>
      <c r="O102" s="569"/>
      <c r="P102" s="569"/>
      <c r="Q102" s="569"/>
      <c r="R102" s="569"/>
      <c r="S102" s="956"/>
      <c r="T102" s="553"/>
      <c r="U102" s="553"/>
      <c r="V102" s="553"/>
      <c r="W102" s="553"/>
      <c r="X102" s="553"/>
      <c r="Y102" s="553"/>
      <c r="Z102" s="553"/>
      <c r="AA102" s="553"/>
      <c r="AB102" s="956"/>
      <c r="AC102" s="553"/>
      <c r="AD102" s="553"/>
      <c r="AE102" s="553"/>
      <c r="AF102" s="553"/>
      <c r="AG102" s="553"/>
      <c r="AH102" s="956"/>
      <c r="AI102" s="553"/>
      <c r="AJ102" s="553"/>
      <c r="AK102" s="956"/>
      <c r="AL102" s="553"/>
      <c r="AM102" s="553"/>
      <c r="AN102" s="553"/>
      <c r="AO102" s="553"/>
      <c r="AP102" s="553"/>
      <c r="AQ102" s="956"/>
      <c r="AR102" s="553"/>
      <c r="AS102" s="553"/>
      <c r="AT102" s="553"/>
    </row>
    <row r="103" spans="1:46" ht="19.5" customHeight="1" x14ac:dyDescent="0.25">
      <c r="A103" s="553"/>
      <c r="B103" s="553"/>
      <c r="C103" s="553"/>
      <c r="D103" s="956"/>
      <c r="E103" s="569"/>
      <c r="F103" s="569"/>
      <c r="G103" s="569"/>
      <c r="H103" s="569"/>
      <c r="I103" s="569"/>
      <c r="J103" s="569"/>
      <c r="K103" s="569"/>
      <c r="L103" s="569"/>
      <c r="M103" s="569"/>
      <c r="N103" s="569"/>
      <c r="O103" s="569"/>
      <c r="P103" s="569"/>
      <c r="Q103" s="569"/>
      <c r="R103" s="569"/>
      <c r="S103" s="956"/>
      <c r="T103" s="553"/>
      <c r="U103" s="553"/>
      <c r="V103" s="553"/>
      <c r="W103" s="553"/>
      <c r="X103" s="553"/>
      <c r="Y103" s="553"/>
      <c r="Z103" s="553"/>
      <c r="AA103" s="553"/>
      <c r="AB103" s="956"/>
      <c r="AC103" s="553"/>
      <c r="AD103" s="553"/>
      <c r="AE103" s="553"/>
      <c r="AF103" s="553"/>
      <c r="AG103" s="553"/>
      <c r="AH103" s="956"/>
      <c r="AI103" s="553"/>
      <c r="AJ103" s="553"/>
      <c r="AK103" s="956"/>
      <c r="AL103" s="553"/>
      <c r="AM103" s="553"/>
      <c r="AN103" s="553"/>
      <c r="AO103" s="553"/>
      <c r="AP103" s="553"/>
      <c r="AQ103" s="956"/>
      <c r="AR103" s="553"/>
      <c r="AS103" s="553"/>
      <c r="AT103" s="553"/>
    </row>
    <row r="104" spans="1:46" ht="19.5" customHeight="1" x14ac:dyDescent="0.25">
      <c r="A104" s="553"/>
      <c r="B104" s="553"/>
      <c r="C104" s="553"/>
      <c r="D104" s="956"/>
      <c r="E104" s="569"/>
      <c r="F104" s="569"/>
      <c r="G104" s="569"/>
      <c r="H104" s="569"/>
      <c r="I104" s="569"/>
      <c r="J104" s="569"/>
      <c r="K104" s="569"/>
      <c r="L104" s="569"/>
      <c r="M104" s="569"/>
      <c r="N104" s="569"/>
      <c r="O104" s="569"/>
      <c r="P104" s="569"/>
      <c r="Q104" s="569"/>
      <c r="R104" s="569"/>
      <c r="S104" s="956"/>
      <c r="T104" s="553"/>
      <c r="U104" s="553"/>
      <c r="V104" s="553"/>
      <c r="W104" s="553"/>
      <c r="X104" s="553"/>
      <c r="Y104" s="553"/>
      <c r="Z104" s="553"/>
      <c r="AA104" s="553"/>
      <c r="AB104" s="956"/>
      <c r="AC104" s="553"/>
      <c r="AD104" s="553"/>
      <c r="AE104" s="553"/>
      <c r="AF104" s="553"/>
      <c r="AG104" s="553"/>
      <c r="AH104" s="956"/>
      <c r="AI104" s="553"/>
      <c r="AJ104" s="553"/>
      <c r="AK104" s="956"/>
      <c r="AL104" s="553"/>
      <c r="AM104" s="553"/>
      <c r="AN104" s="553"/>
      <c r="AO104" s="553"/>
      <c r="AP104" s="553"/>
      <c r="AQ104" s="956"/>
      <c r="AR104" s="553"/>
      <c r="AS104" s="553"/>
      <c r="AT104" s="553"/>
    </row>
    <row r="105" spans="1:46" ht="19.5" customHeight="1" x14ac:dyDescent="0.25">
      <c r="A105" s="553"/>
      <c r="B105" s="553"/>
      <c r="C105" s="553"/>
      <c r="D105" s="956"/>
      <c r="E105" s="569"/>
      <c r="F105" s="569"/>
      <c r="G105" s="569"/>
      <c r="H105" s="569"/>
      <c r="I105" s="569"/>
      <c r="J105" s="569"/>
      <c r="K105" s="569"/>
      <c r="L105" s="569"/>
      <c r="M105" s="569"/>
      <c r="N105" s="569"/>
      <c r="O105" s="569"/>
      <c r="P105" s="569"/>
      <c r="Q105" s="569"/>
      <c r="R105" s="569"/>
      <c r="S105" s="956"/>
      <c r="T105" s="553"/>
      <c r="U105" s="553"/>
      <c r="V105" s="553"/>
      <c r="W105" s="553"/>
      <c r="X105" s="553"/>
      <c r="Y105" s="553"/>
      <c r="Z105" s="553"/>
      <c r="AA105" s="553"/>
      <c r="AB105" s="956"/>
      <c r="AC105" s="553"/>
      <c r="AD105" s="553"/>
      <c r="AE105" s="553"/>
      <c r="AF105" s="553"/>
      <c r="AG105" s="553"/>
      <c r="AH105" s="956"/>
      <c r="AI105" s="553"/>
      <c r="AJ105" s="553"/>
      <c r="AK105" s="956"/>
      <c r="AL105" s="553"/>
      <c r="AM105" s="553"/>
      <c r="AN105" s="553"/>
      <c r="AO105" s="553"/>
      <c r="AP105" s="553"/>
      <c r="AQ105" s="956"/>
      <c r="AR105" s="553"/>
      <c r="AS105" s="553"/>
      <c r="AT105" s="553"/>
    </row>
    <row r="106" spans="1:46" ht="19.5" customHeight="1" x14ac:dyDescent="0.25">
      <c r="A106" s="553"/>
      <c r="B106" s="553"/>
      <c r="C106" s="553"/>
      <c r="D106" s="956"/>
      <c r="E106" s="569"/>
      <c r="F106" s="569"/>
      <c r="G106" s="569"/>
      <c r="H106" s="569"/>
      <c r="I106" s="569"/>
      <c r="J106" s="569"/>
      <c r="K106" s="569"/>
      <c r="L106" s="569"/>
      <c r="M106" s="569"/>
      <c r="N106" s="569"/>
      <c r="O106" s="569"/>
      <c r="P106" s="569"/>
      <c r="Q106" s="569"/>
      <c r="R106" s="569"/>
      <c r="S106" s="956"/>
      <c r="T106" s="553"/>
      <c r="U106" s="553"/>
      <c r="V106" s="553"/>
      <c r="W106" s="553"/>
      <c r="X106" s="553"/>
      <c r="Y106" s="553"/>
      <c r="Z106" s="553"/>
      <c r="AA106" s="553"/>
      <c r="AB106" s="956"/>
      <c r="AC106" s="553"/>
      <c r="AD106" s="553"/>
      <c r="AE106" s="553"/>
      <c r="AF106" s="553"/>
      <c r="AG106" s="553"/>
      <c r="AH106" s="956"/>
      <c r="AI106" s="553"/>
      <c r="AJ106" s="553"/>
      <c r="AK106" s="956"/>
      <c r="AL106" s="553"/>
      <c r="AM106" s="553"/>
      <c r="AN106" s="553"/>
      <c r="AO106" s="553"/>
      <c r="AP106" s="553"/>
      <c r="AQ106" s="956"/>
      <c r="AR106" s="553"/>
      <c r="AS106" s="553"/>
      <c r="AT106" s="553"/>
    </row>
    <row r="107" spans="1:46" ht="19.5" customHeight="1" x14ac:dyDescent="0.25">
      <c r="A107" s="553"/>
      <c r="B107" s="553"/>
      <c r="C107" s="553"/>
      <c r="D107" s="956"/>
      <c r="E107" s="569"/>
      <c r="F107" s="569"/>
      <c r="G107" s="569"/>
      <c r="H107" s="569"/>
      <c r="I107" s="569"/>
      <c r="J107" s="569"/>
      <c r="K107" s="569"/>
      <c r="L107" s="569"/>
      <c r="M107" s="569"/>
      <c r="N107" s="569"/>
      <c r="O107" s="569"/>
      <c r="P107" s="569"/>
      <c r="Q107" s="569"/>
      <c r="R107" s="569"/>
      <c r="S107" s="956"/>
      <c r="T107" s="553"/>
      <c r="U107" s="553"/>
      <c r="V107" s="553"/>
      <c r="W107" s="553"/>
      <c r="X107" s="553"/>
      <c r="Y107" s="553"/>
      <c r="Z107" s="553"/>
      <c r="AA107" s="553"/>
      <c r="AB107" s="956"/>
      <c r="AC107" s="553"/>
      <c r="AD107" s="553"/>
      <c r="AE107" s="553"/>
      <c r="AF107" s="553"/>
      <c r="AG107" s="553"/>
      <c r="AH107" s="956"/>
      <c r="AI107" s="553"/>
      <c r="AJ107" s="553"/>
      <c r="AK107" s="956"/>
      <c r="AL107" s="553"/>
      <c r="AM107" s="553"/>
      <c r="AN107" s="553"/>
      <c r="AO107" s="553"/>
      <c r="AP107" s="553"/>
      <c r="AQ107" s="956"/>
      <c r="AR107" s="553"/>
      <c r="AS107" s="553"/>
      <c r="AT107" s="553"/>
    </row>
    <row r="108" spans="1:46" ht="19.5" customHeight="1" x14ac:dyDescent="0.25">
      <c r="A108" s="553"/>
      <c r="B108" s="553"/>
      <c r="C108" s="553"/>
      <c r="D108" s="956"/>
      <c r="E108" s="569"/>
      <c r="F108" s="569"/>
      <c r="G108" s="569"/>
      <c r="H108" s="569"/>
      <c r="I108" s="569"/>
      <c r="J108" s="569"/>
      <c r="K108" s="569"/>
      <c r="L108" s="569"/>
      <c r="M108" s="569"/>
      <c r="N108" s="569"/>
      <c r="O108" s="569"/>
      <c r="P108" s="569"/>
      <c r="Q108" s="569"/>
      <c r="R108" s="569"/>
      <c r="S108" s="956"/>
      <c r="T108" s="553"/>
      <c r="U108" s="553"/>
      <c r="V108" s="553"/>
      <c r="W108" s="553"/>
      <c r="X108" s="553"/>
      <c r="Y108" s="553"/>
      <c r="Z108" s="553"/>
      <c r="AA108" s="553"/>
      <c r="AB108" s="956"/>
      <c r="AC108" s="553"/>
      <c r="AD108" s="553"/>
      <c r="AE108" s="553"/>
      <c r="AF108" s="553"/>
      <c r="AG108" s="553"/>
      <c r="AH108" s="956"/>
      <c r="AI108" s="553"/>
      <c r="AJ108" s="553"/>
      <c r="AK108" s="956"/>
      <c r="AL108" s="553"/>
      <c r="AM108" s="553"/>
      <c r="AN108" s="553"/>
      <c r="AO108" s="553"/>
      <c r="AP108" s="553"/>
      <c r="AQ108" s="956"/>
      <c r="AR108" s="553"/>
      <c r="AS108" s="553"/>
      <c r="AT108" s="553"/>
    </row>
    <row r="109" spans="1:46" ht="19.5" customHeight="1" x14ac:dyDescent="0.25">
      <c r="A109" s="553"/>
      <c r="B109" s="553"/>
      <c r="C109" s="553"/>
      <c r="D109" s="956"/>
      <c r="E109" s="569"/>
      <c r="F109" s="569"/>
      <c r="G109" s="569"/>
      <c r="H109" s="569"/>
      <c r="I109" s="569"/>
      <c r="J109" s="569"/>
      <c r="K109" s="569"/>
      <c r="L109" s="569"/>
      <c r="M109" s="569"/>
      <c r="N109" s="569"/>
      <c r="O109" s="569"/>
      <c r="P109" s="569"/>
      <c r="Q109" s="569"/>
      <c r="R109" s="569"/>
      <c r="S109" s="956"/>
      <c r="T109" s="553"/>
      <c r="U109" s="553"/>
      <c r="V109" s="553"/>
      <c r="W109" s="553"/>
      <c r="X109" s="553"/>
      <c r="Y109" s="553"/>
      <c r="Z109" s="553"/>
      <c r="AA109" s="553"/>
      <c r="AB109" s="956"/>
      <c r="AC109" s="553"/>
      <c r="AD109" s="553"/>
      <c r="AE109" s="553"/>
      <c r="AF109" s="553"/>
      <c r="AG109" s="553"/>
      <c r="AH109" s="956"/>
      <c r="AI109" s="553"/>
      <c r="AJ109" s="553"/>
      <c r="AK109" s="956"/>
      <c r="AL109" s="553"/>
      <c r="AM109" s="553"/>
      <c r="AN109" s="553"/>
      <c r="AO109" s="553"/>
      <c r="AP109" s="553"/>
      <c r="AQ109" s="956"/>
      <c r="AR109" s="553"/>
      <c r="AS109" s="553"/>
      <c r="AT109" s="553"/>
    </row>
    <row r="110" spans="1:46" ht="19.5" customHeight="1" x14ac:dyDescent="0.25">
      <c r="A110" s="553"/>
      <c r="B110" s="553"/>
      <c r="C110" s="553"/>
      <c r="D110" s="956"/>
      <c r="E110" s="569"/>
      <c r="F110" s="569"/>
      <c r="G110" s="569"/>
      <c r="H110" s="569"/>
      <c r="I110" s="569"/>
      <c r="J110" s="569"/>
      <c r="K110" s="569"/>
      <c r="L110" s="569"/>
      <c r="M110" s="569"/>
      <c r="N110" s="569"/>
      <c r="O110" s="569"/>
      <c r="P110" s="569"/>
      <c r="Q110" s="569"/>
      <c r="R110" s="569"/>
      <c r="S110" s="956"/>
      <c r="T110" s="553"/>
      <c r="U110" s="553"/>
      <c r="V110" s="553"/>
      <c r="W110" s="553"/>
      <c r="X110" s="553"/>
      <c r="Y110" s="553"/>
      <c r="Z110" s="553"/>
      <c r="AA110" s="553"/>
      <c r="AB110" s="956"/>
      <c r="AC110" s="553"/>
      <c r="AD110" s="553"/>
      <c r="AE110" s="553"/>
      <c r="AF110" s="553"/>
      <c r="AG110" s="553"/>
      <c r="AH110" s="956"/>
      <c r="AI110" s="553"/>
      <c r="AJ110" s="553"/>
      <c r="AK110" s="956"/>
      <c r="AL110" s="553"/>
      <c r="AM110" s="553"/>
      <c r="AN110" s="553"/>
      <c r="AO110" s="553"/>
      <c r="AP110" s="553"/>
      <c r="AQ110" s="956"/>
      <c r="AR110" s="553"/>
      <c r="AS110" s="553"/>
      <c r="AT110" s="553"/>
    </row>
    <row r="111" spans="1:46" ht="19.5" customHeight="1" x14ac:dyDescent="0.25">
      <c r="A111" s="553"/>
      <c r="B111" s="553"/>
      <c r="C111" s="553"/>
      <c r="D111" s="956"/>
      <c r="E111" s="569"/>
      <c r="F111" s="569"/>
      <c r="G111" s="569"/>
      <c r="H111" s="569"/>
      <c r="I111" s="569"/>
      <c r="J111" s="569"/>
      <c r="K111" s="569"/>
      <c r="L111" s="569"/>
      <c r="M111" s="569"/>
      <c r="N111" s="569"/>
      <c r="O111" s="569"/>
      <c r="P111" s="569"/>
      <c r="Q111" s="569"/>
      <c r="R111" s="569"/>
      <c r="S111" s="956"/>
      <c r="T111" s="553"/>
      <c r="U111" s="553"/>
      <c r="V111" s="553"/>
      <c r="W111" s="553"/>
      <c r="X111" s="553"/>
      <c r="Y111" s="553"/>
      <c r="Z111" s="553"/>
      <c r="AA111" s="553"/>
      <c r="AB111" s="956"/>
      <c r="AC111" s="553"/>
      <c r="AD111" s="553"/>
      <c r="AE111" s="553"/>
      <c r="AF111" s="553"/>
      <c r="AG111" s="553"/>
      <c r="AH111" s="956"/>
      <c r="AI111" s="553"/>
      <c r="AJ111" s="553"/>
      <c r="AK111" s="956"/>
      <c r="AL111" s="553"/>
      <c r="AM111" s="553"/>
      <c r="AN111" s="553"/>
      <c r="AO111" s="553"/>
      <c r="AP111" s="553"/>
      <c r="AQ111" s="956"/>
      <c r="AR111" s="553"/>
      <c r="AS111" s="553"/>
      <c r="AT111" s="553"/>
    </row>
    <row r="112" spans="1:46" ht="19.5" customHeight="1" x14ac:dyDescent="0.25">
      <c r="A112" s="553"/>
      <c r="B112" s="553"/>
      <c r="C112" s="553"/>
      <c r="D112" s="956"/>
      <c r="E112" s="569"/>
      <c r="F112" s="569"/>
      <c r="G112" s="569"/>
      <c r="H112" s="569"/>
      <c r="I112" s="569"/>
      <c r="J112" s="569"/>
      <c r="K112" s="569"/>
      <c r="L112" s="569"/>
      <c r="M112" s="569"/>
      <c r="N112" s="569"/>
      <c r="O112" s="569"/>
      <c r="P112" s="569"/>
      <c r="Q112" s="569"/>
      <c r="R112" s="569"/>
      <c r="S112" s="956"/>
      <c r="T112" s="553"/>
      <c r="U112" s="553"/>
      <c r="V112" s="553"/>
      <c r="W112" s="553"/>
      <c r="X112" s="553"/>
      <c r="Y112" s="553"/>
      <c r="Z112" s="553"/>
      <c r="AA112" s="553"/>
      <c r="AB112" s="956"/>
      <c r="AC112" s="553"/>
      <c r="AD112" s="553"/>
      <c r="AE112" s="553"/>
      <c r="AF112" s="553"/>
      <c r="AG112" s="553"/>
      <c r="AH112" s="956"/>
      <c r="AI112" s="553"/>
      <c r="AJ112" s="553"/>
      <c r="AK112" s="956"/>
      <c r="AL112" s="553"/>
      <c r="AM112" s="553"/>
      <c r="AN112" s="553"/>
      <c r="AO112" s="553"/>
      <c r="AP112" s="553"/>
      <c r="AQ112" s="956"/>
      <c r="AR112" s="553"/>
      <c r="AS112" s="553"/>
      <c r="AT112" s="553"/>
    </row>
    <row r="113" spans="1:46" ht="19.5" customHeight="1" x14ac:dyDescent="0.25">
      <c r="A113" s="553"/>
      <c r="B113" s="553"/>
      <c r="C113" s="553"/>
      <c r="D113" s="956"/>
      <c r="E113" s="569"/>
      <c r="F113" s="569"/>
      <c r="G113" s="569"/>
      <c r="H113" s="569"/>
      <c r="I113" s="569"/>
      <c r="J113" s="569"/>
      <c r="K113" s="569"/>
      <c r="L113" s="569"/>
      <c r="M113" s="569"/>
      <c r="N113" s="569"/>
      <c r="O113" s="569"/>
      <c r="P113" s="569"/>
      <c r="Q113" s="569"/>
      <c r="R113" s="569"/>
      <c r="S113" s="956"/>
      <c r="T113" s="553"/>
      <c r="U113" s="553"/>
      <c r="V113" s="553"/>
      <c r="W113" s="553"/>
      <c r="X113" s="553"/>
      <c r="Y113" s="553"/>
      <c r="Z113" s="553"/>
      <c r="AA113" s="553"/>
      <c r="AB113" s="956"/>
      <c r="AC113" s="553"/>
      <c r="AD113" s="553"/>
      <c r="AE113" s="553"/>
      <c r="AF113" s="553"/>
      <c r="AG113" s="553"/>
      <c r="AH113" s="956"/>
      <c r="AI113" s="553"/>
      <c r="AJ113" s="553"/>
      <c r="AK113" s="956"/>
      <c r="AL113" s="553"/>
      <c r="AM113" s="553"/>
      <c r="AN113" s="553"/>
      <c r="AO113" s="553"/>
      <c r="AP113" s="553"/>
      <c r="AQ113" s="956"/>
      <c r="AR113" s="553"/>
      <c r="AS113" s="553"/>
      <c r="AT113" s="553"/>
    </row>
    <row r="114" spans="1:46" ht="19.5" customHeight="1" x14ac:dyDescent="0.25">
      <c r="A114" s="553"/>
      <c r="B114" s="553"/>
      <c r="C114" s="553"/>
      <c r="D114" s="956"/>
      <c r="E114" s="569"/>
      <c r="F114" s="569"/>
      <c r="G114" s="569"/>
      <c r="H114" s="569"/>
      <c r="I114" s="569"/>
      <c r="J114" s="569"/>
      <c r="K114" s="569"/>
      <c r="L114" s="569"/>
      <c r="M114" s="569"/>
      <c r="N114" s="569"/>
      <c r="O114" s="569"/>
      <c r="P114" s="569"/>
      <c r="Q114" s="569"/>
      <c r="R114" s="569"/>
      <c r="S114" s="956"/>
      <c r="T114" s="553"/>
      <c r="U114" s="553"/>
      <c r="V114" s="553"/>
      <c r="W114" s="553"/>
      <c r="X114" s="553"/>
      <c r="Y114" s="553"/>
      <c r="Z114" s="553"/>
      <c r="AA114" s="553"/>
      <c r="AB114" s="956"/>
      <c r="AC114" s="553"/>
      <c r="AD114" s="553"/>
      <c r="AE114" s="553"/>
      <c r="AF114" s="553"/>
      <c r="AG114" s="553"/>
      <c r="AH114" s="956"/>
      <c r="AI114" s="553"/>
      <c r="AJ114" s="553"/>
      <c r="AK114" s="956"/>
      <c r="AL114" s="553"/>
      <c r="AM114" s="553"/>
      <c r="AN114" s="553"/>
      <c r="AO114" s="553"/>
      <c r="AP114" s="553"/>
      <c r="AQ114" s="956"/>
      <c r="AR114" s="553"/>
      <c r="AS114" s="553"/>
      <c r="AT114" s="553"/>
    </row>
    <row r="115" spans="1:46" ht="19.5" customHeight="1" x14ac:dyDescent="0.25">
      <c r="A115" s="553"/>
      <c r="B115" s="553"/>
      <c r="C115" s="553"/>
      <c r="D115" s="956"/>
      <c r="E115" s="569"/>
      <c r="F115" s="569"/>
      <c r="G115" s="569"/>
      <c r="H115" s="569"/>
      <c r="I115" s="569"/>
      <c r="J115" s="569"/>
      <c r="K115" s="569"/>
      <c r="L115" s="569"/>
      <c r="M115" s="569"/>
      <c r="N115" s="569"/>
      <c r="O115" s="569"/>
      <c r="P115" s="569"/>
      <c r="Q115" s="569"/>
      <c r="R115" s="569"/>
      <c r="S115" s="956"/>
      <c r="T115" s="553"/>
      <c r="U115" s="553"/>
      <c r="V115" s="553"/>
      <c r="W115" s="553"/>
      <c r="X115" s="553"/>
      <c r="Y115" s="553"/>
      <c r="Z115" s="553"/>
      <c r="AA115" s="553"/>
      <c r="AB115" s="956"/>
      <c r="AC115" s="553"/>
      <c r="AD115" s="553"/>
      <c r="AE115" s="553"/>
      <c r="AF115" s="553"/>
      <c r="AG115" s="553"/>
      <c r="AH115" s="956"/>
      <c r="AI115" s="553"/>
      <c r="AJ115" s="553"/>
      <c r="AK115" s="956"/>
      <c r="AL115" s="553"/>
      <c r="AM115" s="553"/>
      <c r="AN115" s="553"/>
      <c r="AO115" s="553"/>
      <c r="AP115" s="553"/>
      <c r="AQ115" s="956"/>
      <c r="AR115" s="553"/>
      <c r="AS115" s="553"/>
      <c r="AT115" s="553"/>
    </row>
    <row r="116" spans="1:46" ht="19.5" customHeight="1" x14ac:dyDescent="0.25">
      <c r="A116" s="553"/>
      <c r="B116" s="553"/>
      <c r="C116" s="553"/>
      <c r="D116" s="956"/>
      <c r="E116" s="569"/>
      <c r="F116" s="569"/>
      <c r="G116" s="569"/>
      <c r="H116" s="569"/>
      <c r="I116" s="569"/>
      <c r="J116" s="569"/>
      <c r="K116" s="569"/>
      <c r="L116" s="569"/>
      <c r="M116" s="569"/>
      <c r="N116" s="569"/>
      <c r="O116" s="569"/>
      <c r="P116" s="569"/>
      <c r="Q116" s="569"/>
      <c r="R116" s="569"/>
      <c r="S116" s="956"/>
      <c r="T116" s="553"/>
      <c r="U116" s="553"/>
      <c r="V116" s="553"/>
      <c r="W116" s="553"/>
      <c r="X116" s="553"/>
      <c r="Y116" s="553"/>
      <c r="Z116" s="553"/>
      <c r="AA116" s="553"/>
      <c r="AB116" s="956"/>
      <c r="AC116" s="553"/>
      <c r="AD116" s="553"/>
      <c r="AE116" s="553"/>
      <c r="AF116" s="553"/>
      <c r="AG116" s="553"/>
      <c r="AH116" s="956"/>
      <c r="AI116" s="553"/>
      <c r="AJ116" s="553"/>
      <c r="AK116" s="956"/>
      <c r="AL116" s="553"/>
      <c r="AM116" s="553"/>
      <c r="AN116" s="553"/>
      <c r="AO116" s="553"/>
      <c r="AP116" s="553"/>
      <c r="AQ116" s="956"/>
      <c r="AR116" s="553"/>
      <c r="AS116" s="553"/>
      <c r="AT116" s="553"/>
    </row>
    <row r="117" spans="1:46" ht="19.5" customHeight="1" x14ac:dyDescent="0.25">
      <c r="A117" s="553"/>
      <c r="B117" s="553"/>
      <c r="C117" s="553"/>
      <c r="D117" s="956"/>
      <c r="E117" s="569"/>
      <c r="F117" s="569"/>
      <c r="G117" s="569"/>
      <c r="H117" s="569"/>
      <c r="I117" s="569"/>
      <c r="J117" s="569"/>
      <c r="K117" s="569"/>
      <c r="L117" s="569"/>
      <c r="M117" s="569"/>
      <c r="N117" s="569"/>
      <c r="O117" s="569"/>
      <c r="P117" s="569"/>
      <c r="Q117" s="569"/>
      <c r="R117" s="569"/>
      <c r="S117" s="956"/>
      <c r="T117" s="553"/>
      <c r="U117" s="553"/>
      <c r="V117" s="553"/>
      <c r="W117" s="553"/>
      <c r="X117" s="553"/>
      <c r="Y117" s="553"/>
      <c r="Z117" s="553"/>
      <c r="AA117" s="553"/>
      <c r="AB117" s="956"/>
      <c r="AC117" s="553"/>
      <c r="AD117" s="553"/>
      <c r="AE117" s="553"/>
      <c r="AF117" s="553"/>
      <c r="AG117" s="553"/>
      <c r="AH117" s="956"/>
      <c r="AI117" s="553"/>
      <c r="AJ117" s="553"/>
      <c r="AK117" s="956"/>
      <c r="AL117" s="553"/>
      <c r="AM117" s="553"/>
      <c r="AN117" s="553"/>
      <c r="AO117" s="553"/>
      <c r="AP117" s="553"/>
      <c r="AQ117" s="956"/>
      <c r="AR117" s="553"/>
      <c r="AS117" s="553"/>
      <c r="AT117" s="553"/>
    </row>
    <row r="118" spans="1:46" ht="19.5" customHeight="1" x14ac:dyDescent="0.25">
      <c r="A118" s="553"/>
      <c r="B118" s="553"/>
      <c r="C118" s="553"/>
      <c r="D118" s="956"/>
      <c r="E118" s="569"/>
      <c r="F118" s="569"/>
      <c r="G118" s="569"/>
      <c r="H118" s="569"/>
      <c r="I118" s="569"/>
      <c r="J118" s="569"/>
      <c r="K118" s="569"/>
      <c r="L118" s="569"/>
      <c r="M118" s="569"/>
      <c r="N118" s="569"/>
      <c r="O118" s="569"/>
      <c r="P118" s="569"/>
      <c r="Q118" s="569"/>
      <c r="R118" s="569"/>
      <c r="S118" s="956"/>
      <c r="T118" s="553"/>
      <c r="U118" s="553"/>
      <c r="V118" s="553"/>
      <c r="W118" s="553"/>
      <c r="X118" s="553"/>
      <c r="Y118" s="553"/>
      <c r="Z118" s="553"/>
      <c r="AA118" s="553"/>
      <c r="AB118" s="956"/>
      <c r="AC118" s="553"/>
      <c r="AD118" s="553"/>
      <c r="AE118" s="553"/>
      <c r="AF118" s="553"/>
      <c r="AG118" s="553"/>
      <c r="AH118" s="956"/>
      <c r="AI118" s="553"/>
      <c r="AJ118" s="553"/>
      <c r="AK118" s="956"/>
      <c r="AL118" s="553"/>
      <c r="AM118" s="553"/>
      <c r="AN118" s="553"/>
      <c r="AO118" s="553"/>
      <c r="AP118" s="553"/>
      <c r="AQ118" s="956"/>
      <c r="AR118" s="553"/>
      <c r="AS118" s="553"/>
      <c r="AT118" s="553"/>
    </row>
    <row r="119" spans="1:46" ht="19.5" customHeight="1" x14ac:dyDescent="0.25">
      <c r="A119" s="553"/>
      <c r="B119" s="553"/>
      <c r="C119" s="553"/>
      <c r="D119" s="956"/>
      <c r="E119" s="569"/>
      <c r="F119" s="569"/>
      <c r="G119" s="569"/>
      <c r="H119" s="569"/>
      <c r="I119" s="569"/>
      <c r="J119" s="569"/>
      <c r="K119" s="569"/>
      <c r="L119" s="569"/>
      <c r="M119" s="569"/>
      <c r="N119" s="569"/>
      <c r="O119" s="569"/>
      <c r="P119" s="569"/>
      <c r="Q119" s="569"/>
      <c r="R119" s="569"/>
      <c r="S119" s="956"/>
      <c r="T119" s="553"/>
      <c r="U119" s="553"/>
      <c r="V119" s="553"/>
      <c r="W119" s="553"/>
      <c r="X119" s="553"/>
      <c r="Y119" s="553"/>
      <c r="Z119" s="553"/>
      <c r="AA119" s="553"/>
      <c r="AB119" s="956"/>
      <c r="AC119" s="553"/>
      <c r="AD119" s="553"/>
      <c r="AE119" s="553"/>
      <c r="AF119" s="553"/>
      <c r="AG119" s="553"/>
      <c r="AH119" s="956"/>
      <c r="AI119" s="553"/>
      <c r="AJ119" s="553"/>
      <c r="AK119" s="956"/>
      <c r="AL119" s="553"/>
      <c r="AM119" s="553"/>
      <c r="AN119" s="553"/>
      <c r="AO119" s="553"/>
      <c r="AP119" s="553"/>
      <c r="AQ119" s="956"/>
      <c r="AR119" s="553"/>
      <c r="AS119" s="553"/>
      <c r="AT119" s="553"/>
    </row>
    <row r="120" spans="1:46" ht="19.5" customHeight="1" x14ac:dyDescent="0.25">
      <c r="A120" s="553"/>
      <c r="B120" s="553"/>
      <c r="C120" s="553"/>
      <c r="D120" s="956"/>
      <c r="E120" s="569"/>
      <c r="F120" s="569"/>
      <c r="G120" s="569"/>
      <c r="H120" s="569"/>
      <c r="I120" s="569"/>
      <c r="J120" s="569"/>
      <c r="K120" s="569"/>
      <c r="L120" s="569"/>
      <c r="M120" s="569"/>
      <c r="N120" s="569"/>
      <c r="O120" s="569"/>
      <c r="P120" s="569"/>
      <c r="Q120" s="569"/>
      <c r="R120" s="569"/>
      <c r="S120" s="956"/>
      <c r="T120" s="553"/>
      <c r="U120" s="553"/>
      <c r="V120" s="553"/>
      <c r="W120" s="553"/>
      <c r="X120" s="553"/>
      <c r="Y120" s="553"/>
      <c r="Z120" s="553"/>
      <c r="AA120" s="553"/>
      <c r="AB120" s="956"/>
      <c r="AC120" s="553"/>
      <c r="AD120" s="553"/>
      <c r="AE120" s="553"/>
      <c r="AF120" s="553"/>
      <c r="AG120" s="553"/>
      <c r="AH120" s="956"/>
      <c r="AI120" s="553"/>
      <c r="AJ120" s="553"/>
      <c r="AK120" s="956"/>
      <c r="AL120" s="553"/>
      <c r="AM120" s="553"/>
      <c r="AN120" s="553"/>
      <c r="AO120" s="553"/>
      <c r="AP120" s="553"/>
      <c r="AQ120" s="956"/>
      <c r="AR120" s="553"/>
      <c r="AS120" s="553"/>
      <c r="AT120" s="553"/>
    </row>
    <row r="121" spans="1:46" ht="19.5" customHeight="1" x14ac:dyDescent="0.25">
      <c r="A121" s="553"/>
      <c r="B121" s="553"/>
      <c r="C121" s="553"/>
      <c r="D121" s="956"/>
      <c r="E121" s="569"/>
      <c r="F121" s="569"/>
      <c r="G121" s="569"/>
      <c r="H121" s="569"/>
      <c r="I121" s="569"/>
      <c r="J121" s="569"/>
      <c r="K121" s="569"/>
      <c r="L121" s="569"/>
      <c r="M121" s="569"/>
      <c r="N121" s="569"/>
      <c r="O121" s="569"/>
      <c r="P121" s="569"/>
      <c r="Q121" s="569"/>
      <c r="R121" s="569"/>
      <c r="S121" s="956"/>
      <c r="T121" s="553"/>
      <c r="U121" s="553"/>
      <c r="V121" s="553"/>
      <c r="W121" s="553"/>
      <c r="X121" s="553"/>
      <c r="Y121" s="553"/>
      <c r="Z121" s="553"/>
      <c r="AA121" s="553"/>
      <c r="AB121" s="956"/>
      <c r="AC121" s="553"/>
      <c r="AD121" s="553"/>
      <c r="AE121" s="553"/>
      <c r="AF121" s="553"/>
      <c r="AG121" s="553"/>
      <c r="AH121" s="956"/>
      <c r="AI121" s="553"/>
      <c r="AJ121" s="553"/>
      <c r="AK121" s="956"/>
      <c r="AL121" s="553"/>
      <c r="AM121" s="553"/>
      <c r="AN121" s="553"/>
      <c r="AO121" s="553"/>
      <c r="AP121" s="553"/>
      <c r="AQ121" s="956"/>
      <c r="AR121" s="553"/>
      <c r="AS121" s="553"/>
      <c r="AT121" s="553"/>
    </row>
    <row r="122" spans="1:46" ht="19.5" customHeight="1" x14ac:dyDescent="0.25">
      <c r="A122" s="553"/>
      <c r="B122" s="553"/>
      <c r="C122" s="553"/>
      <c r="D122" s="956"/>
      <c r="E122" s="569"/>
      <c r="F122" s="569"/>
      <c r="G122" s="569"/>
      <c r="H122" s="569"/>
      <c r="I122" s="569"/>
      <c r="J122" s="569"/>
      <c r="K122" s="569"/>
      <c r="L122" s="569"/>
      <c r="M122" s="569"/>
      <c r="N122" s="569"/>
      <c r="O122" s="569"/>
      <c r="P122" s="569"/>
      <c r="Q122" s="569"/>
      <c r="R122" s="569"/>
      <c r="S122" s="956"/>
      <c r="T122" s="553"/>
      <c r="U122" s="553"/>
      <c r="V122" s="553"/>
      <c r="W122" s="553"/>
      <c r="X122" s="553"/>
      <c r="Y122" s="553"/>
      <c r="Z122" s="553"/>
      <c r="AA122" s="553"/>
      <c r="AB122" s="956"/>
      <c r="AC122" s="553"/>
      <c r="AD122" s="553"/>
      <c r="AE122" s="553"/>
      <c r="AF122" s="553"/>
      <c r="AG122" s="553"/>
      <c r="AH122" s="956"/>
      <c r="AI122" s="553"/>
      <c r="AJ122" s="553"/>
      <c r="AK122" s="956"/>
      <c r="AL122" s="553"/>
      <c r="AM122" s="553"/>
      <c r="AN122" s="553"/>
      <c r="AO122" s="553"/>
      <c r="AP122" s="553"/>
      <c r="AQ122" s="956"/>
      <c r="AR122" s="553"/>
      <c r="AS122" s="553"/>
      <c r="AT122" s="553"/>
    </row>
    <row r="123" spans="1:46" ht="19.5" customHeight="1" x14ac:dyDescent="0.25">
      <c r="A123" s="553"/>
      <c r="B123" s="553"/>
      <c r="C123" s="553"/>
      <c r="D123" s="956"/>
      <c r="E123" s="569"/>
      <c r="F123" s="569"/>
      <c r="G123" s="569"/>
      <c r="H123" s="569"/>
      <c r="I123" s="569"/>
      <c r="J123" s="569"/>
      <c r="K123" s="569"/>
      <c r="L123" s="569"/>
      <c r="M123" s="569"/>
      <c r="N123" s="569"/>
      <c r="O123" s="569"/>
      <c r="P123" s="569"/>
      <c r="Q123" s="569"/>
      <c r="R123" s="569"/>
      <c r="S123" s="956"/>
      <c r="T123" s="553"/>
      <c r="U123" s="553"/>
      <c r="V123" s="553"/>
      <c r="W123" s="553"/>
      <c r="X123" s="553"/>
      <c r="Y123" s="553"/>
      <c r="Z123" s="553"/>
      <c r="AA123" s="553"/>
      <c r="AB123" s="956"/>
      <c r="AC123" s="553"/>
      <c r="AD123" s="553"/>
      <c r="AE123" s="553"/>
      <c r="AF123" s="553"/>
      <c r="AG123" s="553"/>
      <c r="AH123" s="956"/>
      <c r="AI123" s="553"/>
      <c r="AJ123" s="553"/>
      <c r="AK123" s="956"/>
      <c r="AL123" s="553"/>
      <c r="AM123" s="553"/>
      <c r="AN123" s="553"/>
      <c r="AO123" s="553"/>
      <c r="AP123" s="553"/>
      <c r="AQ123" s="956"/>
      <c r="AR123" s="553"/>
      <c r="AS123" s="553"/>
      <c r="AT123" s="553"/>
    </row>
    <row r="124" spans="1:46" ht="19.5" customHeight="1" x14ac:dyDescent="0.25">
      <c r="A124" s="553"/>
      <c r="B124" s="553"/>
      <c r="C124" s="553"/>
      <c r="D124" s="956"/>
      <c r="E124" s="569"/>
      <c r="F124" s="569"/>
      <c r="G124" s="569"/>
      <c r="H124" s="569"/>
      <c r="I124" s="569"/>
      <c r="J124" s="569"/>
      <c r="K124" s="569"/>
      <c r="L124" s="569"/>
      <c r="M124" s="569"/>
      <c r="N124" s="569"/>
      <c r="O124" s="569"/>
      <c r="P124" s="569"/>
      <c r="Q124" s="569"/>
      <c r="R124" s="569"/>
      <c r="S124" s="956"/>
      <c r="T124" s="553"/>
      <c r="U124" s="553"/>
      <c r="V124" s="553"/>
      <c r="W124" s="553"/>
      <c r="X124" s="553"/>
      <c r="Y124" s="553"/>
      <c r="Z124" s="553"/>
      <c r="AA124" s="553"/>
      <c r="AB124" s="956"/>
      <c r="AC124" s="553"/>
      <c r="AD124" s="553"/>
      <c r="AE124" s="553"/>
      <c r="AF124" s="553"/>
      <c r="AG124" s="553"/>
      <c r="AH124" s="956"/>
      <c r="AI124" s="553"/>
      <c r="AJ124" s="553"/>
      <c r="AK124" s="956"/>
      <c r="AL124" s="553"/>
      <c r="AM124" s="553"/>
      <c r="AN124" s="553"/>
      <c r="AO124" s="553"/>
      <c r="AP124" s="553"/>
      <c r="AQ124" s="956"/>
      <c r="AR124" s="553"/>
      <c r="AS124" s="553"/>
      <c r="AT124" s="553"/>
    </row>
    <row r="125" spans="1:46" ht="19.5" customHeight="1" x14ac:dyDescent="0.25">
      <c r="A125" s="553"/>
      <c r="B125" s="553"/>
      <c r="C125" s="553"/>
      <c r="D125" s="956"/>
      <c r="E125" s="569"/>
      <c r="F125" s="569"/>
      <c r="G125" s="569"/>
      <c r="H125" s="569"/>
      <c r="I125" s="569"/>
      <c r="J125" s="569"/>
      <c r="K125" s="569"/>
      <c r="L125" s="569"/>
      <c r="M125" s="569"/>
      <c r="N125" s="569"/>
      <c r="O125" s="569"/>
      <c r="P125" s="569"/>
      <c r="Q125" s="569"/>
      <c r="R125" s="569"/>
      <c r="S125" s="956"/>
      <c r="T125" s="553"/>
      <c r="U125" s="553"/>
      <c r="V125" s="553"/>
      <c r="W125" s="553"/>
      <c r="X125" s="553"/>
      <c r="Y125" s="553"/>
      <c r="Z125" s="553"/>
      <c r="AA125" s="553"/>
      <c r="AB125" s="956"/>
      <c r="AC125" s="553"/>
      <c r="AD125" s="553"/>
      <c r="AE125" s="553"/>
      <c r="AF125" s="553"/>
      <c r="AG125" s="553"/>
      <c r="AH125" s="956"/>
      <c r="AI125" s="553"/>
      <c r="AJ125" s="553"/>
      <c r="AK125" s="956"/>
      <c r="AL125" s="553"/>
      <c r="AM125" s="553"/>
      <c r="AN125" s="553"/>
      <c r="AO125" s="553"/>
      <c r="AP125" s="553"/>
      <c r="AQ125" s="956"/>
      <c r="AR125" s="553"/>
      <c r="AS125" s="553"/>
      <c r="AT125" s="553"/>
    </row>
    <row r="126" spans="1:46" ht="19.5" customHeight="1" x14ac:dyDescent="0.25">
      <c r="A126" s="553"/>
      <c r="B126" s="553"/>
      <c r="C126" s="553"/>
      <c r="D126" s="956"/>
      <c r="E126" s="569"/>
      <c r="F126" s="569"/>
      <c r="G126" s="569"/>
      <c r="H126" s="569"/>
      <c r="I126" s="569"/>
      <c r="J126" s="569"/>
      <c r="K126" s="569"/>
      <c r="L126" s="569"/>
      <c r="M126" s="569"/>
      <c r="N126" s="569"/>
      <c r="O126" s="569"/>
      <c r="P126" s="569"/>
      <c r="Q126" s="569"/>
      <c r="R126" s="569"/>
      <c r="S126" s="956"/>
      <c r="T126" s="553"/>
      <c r="U126" s="553"/>
      <c r="V126" s="553"/>
      <c r="W126" s="553"/>
      <c r="X126" s="553"/>
      <c r="Y126" s="553"/>
      <c r="Z126" s="553"/>
      <c r="AA126" s="553"/>
      <c r="AB126" s="956"/>
      <c r="AC126" s="553"/>
      <c r="AD126" s="553"/>
      <c r="AE126" s="553"/>
      <c r="AF126" s="553"/>
      <c r="AG126" s="553"/>
      <c r="AH126" s="956"/>
      <c r="AI126" s="553"/>
      <c r="AJ126" s="553"/>
      <c r="AK126" s="956"/>
      <c r="AL126" s="553"/>
      <c r="AM126" s="553"/>
      <c r="AN126" s="553"/>
      <c r="AO126" s="553"/>
      <c r="AP126" s="553"/>
      <c r="AQ126" s="956"/>
      <c r="AR126" s="553"/>
      <c r="AS126" s="553"/>
      <c r="AT126" s="553"/>
    </row>
    <row r="127" spans="1:46" ht="19.5" customHeight="1" x14ac:dyDescent="0.25">
      <c r="A127" s="553"/>
      <c r="B127" s="553"/>
      <c r="C127" s="553"/>
      <c r="D127" s="956"/>
      <c r="E127" s="569"/>
      <c r="F127" s="569"/>
      <c r="G127" s="569"/>
      <c r="H127" s="569"/>
      <c r="I127" s="569"/>
      <c r="J127" s="569"/>
      <c r="K127" s="569"/>
      <c r="L127" s="569"/>
      <c r="M127" s="569"/>
      <c r="N127" s="569"/>
      <c r="O127" s="569"/>
      <c r="P127" s="569"/>
      <c r="Q127" s="569"/>
      <c r="R127" s="569"/>
      <c r="S127" s="956"/>
      <c r="T127" s="553"/>
      <c r="U127" s="553"/>
      <c r="V127" s="553"/>
      <c r="W127" s="553"/>
      <c r="X127" s="553"/>
      <c r="Y127" s="553"/>
      <c r="Z127" s="553"/>
      <c r="AA127" s="553"/>
      <c r="AB127" s="956"/>
      <c r="AC127" s="553"/>
      <c r="AD127" s="553"/>
      <c r="AE127" s="553"/>
      <c r="AF127" s="553"/>
      <c r="AG127" s="553"/>
      <c r="AH127" s="956"/>
      <c r="AI127" s="553"/>
      <c r="AJ127" s="553"/>
      <c r="AK127" s="956"/>
      <c r="AL127" s="553"/>
      <c r="AM127" s="553"/>
      <c r="AN127" s="553"/>
      <c r="AO127" s="553"/>
      <c r="AP127" s="553"/>
      <c r="AQ127" s="956"/>
      <c r="AR127" s="553"/>
      <c r="AS127" s="553"/>
      <c r="AT127" s="553"/>
    </row>
    <row r="128" spans="1:46" ht="19.5" customHeight="1" x14ac:dyDescent="0.25">
      <c r="A128" s="553"/>
      <c r="B128" s="553"/>
      <c r="C128" s="553"/>
      <c r="D128" s="956"/>
      <c r="E128" s="569"/>
      <c r="F128" s="569"/>
      <c r="G128" s="569"/>
      <c r="H128" s="569"/>
      <c r="I128" s="569"/>
      <c r="J128" s="569"/>
      <c r="K128" s="569"/>
      <c r="L128" s="569"/>
      <c r="M128" s="569"/>
      <c r="N128" s="569"/>
      <c r="O128" s="569"/>
      <c r="P128" s="569"/>
      <c r="Q128" s="569"/>
      <c r="R128" s="569"/>
      <c r="S128" s="956"/>
      <c r="T128" s="553"/>
      <c r="U128" s="553"/>
      <c r="V128" s="553"/>
      <c r="W128" s="553"/>
      <c r="X128" s="553"/>
      <c r="Y128" s="553"/>
      <c r="Z128" s="553"/>
      <c r="AA128" s="553"/>
      <c r="AB128" s="956"/>
      <c r="AC128" s="553"/>
      <c r="AD128" s="553"/>
      <c r="AE128" s="553"/>
      <c r="AF128" s="553"/>
      <c r="AG128" s="553"/>
      <c r="AH128" s="956"/>
      <c r="AI128" s="553"/>
      <c r="AJ128" s="553"/>
      <c r="AK128" s="956"/>
      <c r="AL128" s="553"/>
      <c r="AM128" s="553"/>
      <c r="AN128" s="553"/>
      <c r="AO128" s="553"/>
      <c r="AP128" s="553"/>
      <c r="AQ128" s="956"/>
      <c r="AR128" s="553"/>
      <c r="AS128" s="553"/>
      <c r="AT128" s="553"/>
    </row>
    <row r="129" spans="1:46" ht="19.5" customHeight="1" x14ac:dyDescent="0.25">
      <c r="A129" s="553"/>
      <c r="B129" s="553"/>
      <c r="C129" s="553"/>
      <c r="D129" s="956"/>
      <c r="E129" s="569"/>
      <c r="F129" s="569"/>
      <c r="G129" s="569"/>
      <c r="H129" s="569"/>
      <c r="I129" s="569"/>
      <c r="J129" s="569"/>
      <c r="K129" s="569"/>
      <c r="L129" s="569"/>
      <c r="M129" s="569"/>
      <c r="N129" s="569"/>
      <c r="O129" s="569"/>
      <c r="P129" s="569"/>
      <c r="Q129" s="569"/>
      <c r="R129" s="569"/>
      <c r="S129" s="956"/>
      <c r="T129" s="553"/>
      <c r="U129" s="553"/>
      <c r="V129" s="553"/>
      <c r="W129" s="553"/>
      <c r="X129" s="553"/>
      <c r="Y129" s="553"/>
      <c r="Z129" s="553"/>
      <c r="AA129" s="553"/>
      <c r="AB129" s="956"/>
      <c r="AC129" s="553"/>
      <c r="AD129" s="553"/>
      <c r="AE129" s="553"/>
      <c r="AF129" s="553"/>
      <c r="AG129" s="553"/>
      <c r="AH129" s="956"/>
      <c r="AI129" s="553"/>
      <c r="AJ129" s="553"/>
      <c r="AK129" s="956"/>
      <c r="AL129" s="553"/>
      <c r="AM129" s="553"/>
      <c r="AN129" s="553"/>
      <c r="AO129" s="553"/>
      <c r="AP129" s="553"/>
      <c r="AQ129" s="956"/>
      <c r="AR129" s="553"/>
      <c r="AS129" s="553"/>
      <c r="AT129" s="553"/>
    </row>
    <row r="130" spans="1:46" ht="19.5" customHeight="1" x14ac:dyDescent="0.25">
      <c r="A130" s="553"/>
      <c r="B130" s="553"/>
      <c r="C130" s="553"/>
      <c r="D130" s="956"/>
      <c r="E130" s="569"/>
      <c r="F130" s="569"/>
      <c r="G130" s="569"/>
      <c r="H130" s="569"/>
      <c r="I130" s="569"/>
      <c r="J130" s="569"/>
      <c r="K130" s="569"/>
      <c r="L130" s="569"/>
      <c r="M130" s="569"/>
      <c r="N130" s="569"/>
      <c r="O130" s="569"/>
      <c r="P130" s="569"/>
      <c r="Q130" s="569"/>
      <c r="R130" s="569"/>
      <c r="S130" s="956"/>
      <c r="T130" s="553"/>
      <c r="U130" s="553"/>
      <c r="V130" s="553"/>
      <c r="W130" s="553"/>
      <c r="X130" s="553"/>
      <c r="Y130" s="553"/>
      <c r="Z130" s="553"/>
      <c r="AA130" s="553"/>
      <c r="AB130" s="956"/>
      <c r="AC130" s="553"/>
      <c r="AD130" s="553"/>
      <c r="AE130" s="553"/>
      <c r="AF130" s="553"/>
      <c r="AG130" s="553"/>
      <c r="AH130" s="956"/>
      <c r="AI130" s="553"/>
      <c r="AJ130" s="553"/>
      <c r="AK130" s="956"/>
      <c r="AL130" s="553"/>
      <c r="AM130" s="553"/>
      <c r="AN130" s="553"/>
      <c r="AO130" s="553"/>
      <c r="AP130" s="553"/>
      <c r="AQ130" s="956"/>
      <c r="AR130" s="553"/>
      <c r="AS130" s="553"/>
      <c r="AT130" s="553"/>
    </row>
    <row r="131" spans="1:46" ht="19.5" customHeight="1" x14ac:dyDescent="0.25">
      <c r="A131" s="553"/>
      <c r="B131" s="553"/>
      <c r="C131" s="553"/>
      <c r="D131" s="956"/>
      <c r="E131" s="569"/>
      <c r="F131" s="569"/>
      <c r="G131" s="569"/>
      <c r="H131" s="569"/>
      <c r="I131" s="569"/>
      <c r="J131" s="569"/>
      <c r="K131" s="569"/>
      <c r="L131" s="569"/>
      <c r="M131" s="569"/>
      <c r="N131" s="569"/>
      <c r="O131" s="569"/>
      <c r="P131" s="569"/>
      <c r="Q131" s="569"/>
      <c r="R131" s="569"/>
      <c r="S131" s="956"/>
      <c r="T131" s="553"/>
      <c r="U131" s="553"/>
      <c r="V131" s="553"/>
      <c r="W131" s="553"/>
      <c r="X131" s="553"/>
      <c r="Y131" s="553"/>
      <c r="Z131" s="553"/>
      <c r="AA131" s="553"/>
      <c r="AB131" s="956"/>
      <c r="AC131" s="553"/>
      <c r="AD131" s="553"/>
      <c r="AE131" s="553"/>
      <c r="AF131" s="553"/>
      <c r="AG131" s="553"/>
      <c r="AH131" s="956"/>
      <c r="AI131" s="553"/>
      <c r="AJ131" s="553"/>
      <c r="AK131" s="956"/>
      <c r="AL131" s="553"/>
      <c r="AM131" s="553"/>
      <c r="AN131" s="553"/>
      <c r="AO131" s="553"/>
      <c r="AP131" s="553"/>
      <c r="AQ131" s="956"/>
      <c r="AR131" s="553"/>
      <c r="AS131" s="553"/>
      <c r="AT131" s="553"/>
    </row>
    <row r="132" spans="1:46" ht="19.5" customHeight="1" x14ac:dyDescent="0.25">
      <c r="A132" s="553"/>
      <c r="B132" s="553"/>
      <c r="C132" s="553"/>
      <c r="D132" s="956"/>
      <c r="E132" s="569"/>
      <c r="F132" s="569"/>
      <c r="G132" s="569"/>
      <c r="H132" s="569"/>
      <c r="I132" s="569"/>
      <c r="J132" s="569"/>
      <c r="K132" s="569"/>
      <c r="L132" s="569"/>
      <c r="M132" s="569"/>
      <c r="N132" s="569"/>
      <c r="O132" s="569"/>
      <c r="P132" s="569"/>
      <c r="Q132" s="569"/>
      <c r="R132" s="569"/>
      <c r="S132" s="956"/>
      <c r="T132" s="553"/>
      <c r="U132" s="553"/>
      <c r="V132" s="553"/>
      <c r="W132" s="553"/>
      <c r="X132" s="553"/>
      <c r="Y132" s="553"/>
      <c r="Z132" s="553"/>
      <c r="AA132" s="553"/>
      <c r="AB132" s="956"/>
      <c r="AC132" s="553"/>
      <c r="AD132" s="553"/>
      <c r="AE132" s="553"/>
      <c r="AF132" s="553"/>
      <c r="AG132" s="553"/>
      <c r="AH132" s="956"/>
      <c r="AI132" s="553"/>
      <c r="AJ132" s="553"/>
      <c r="AK132" s="956"/>
      <c r="AL132" s="553"/>
      <c r="AM132" s="553"/>
      <c r="AN132" s="553"/>
      <c r="AO132" s="553"/>
      <c r="AP132" s="553"/>
      <c r="AQ132" s="956"/>
      <c r="AR132" s="553"/>
      <c r="AS132" s="553"/>
      <c r="AT132" s="553"/>
    </row>
    <row r="133" spans="1:46" ht="19.5" customHeight="1" x14ac:dyDescent="0.25">
      <c r="A133" s="553"/>
      <c r="B133" s="553"/>
      <c r="C133" s="553"/>
      <c r="D133" s="956"/>
      <c r="E133" s="569"/>
      <c r="F133" s="569"/>
      <c r="G133" s="569"/>
      <c r="H133" s="569"/>
      <c r="I133" s="569"/>
      <c r="J133" s="569"/>
      <c r="K133" s="569"/>
      <c r="L133" s="569"/>
      <c r="M133" s="569"/>
      <c r="N133" s="569"/>
      <c r="O133" s="569"/>
      <c r="P133" s="569"/>
      <c r="Q133" s="569"/>
      <c r="R133" s="569"/>
      <c r="S133" s="956"/>
      <c r="T133" s="553"/>
      <c r="U133" s="553"/>
      <c r="V133" s="553"/>
      <c r="W133" s="553"/>
      <c r="X133" s="553"/>
      <c r="Y133" s="553"/>
      <c r="Z133" s="553"/>
      <c r="AA133" s="553"/>
      <c r="AB133" s="956"/>
      <c r="AC133" s="553"/>
      <c r="AD133" s="553"/>
      <c r="AE133" s="553"/>
      <c r="AF133" s="553"/>
      <c r="AG133" s="553"/>
      <c r="AH133" s="956"/>
      <c r="AI133" s="553"/>
      <c r="AJ133" s="553"/>
      <c r="AK133" s="956"/>
      <c r="AL133" s="553"/>
      <c r="AM133" s="553"/>
      <c r="AN133" s="553"/>
      <c r="AO133" s="553"/>
      <c r="AP133" s="553"/>
      <c r="AQ133" s="956"/>
      <c r="AR133" s="553"/>
      <c r="AS133" s="553"/>
      <c r="AT133" s="553"/>
    </row>
    <row r="134" spans="1:46" ht="19.5" customHeight="1" x14ac:dyDescent="0.25">
      <c r="A134" s="553"/>
      <c r="B134" s="553"/>
      <c r="C134" s="553"/>
      <c r="D134" s="956"/>
      <c r="E134" s="569"/>
      <c r="F134" s="569"/>
      <c r="G134" s="569"/>
      <c r="H134" s="569"/>
      <c r="I134" s="569"/>
      <c r="J134" s="569"/>
      <c r="K134" s="569"/>
      <c r="L134" s="569"/>
      <c r="M134" s="569"/>
      <c r="N134" s="569"/>
      <c r="O134" s="569"/>
      <c r="P134" s="569"/>
      <c r="Q134" s="569"/>
      <c r="R134" s="569"/>
      <c r="S134" s="956"/>
      <c r="T134" s="553"/>
      <c r="U134" s="553"/>
      <c r="V134" s="553"/>
      <c r="W134" s="553"/>
      <c r="X134" s="553"/>
      <c r="Y134" s="553"/>
      <c r="Z134" s="553"/>
      <c r="AA134" s="553"/>
      <c r="AB134" s="956"/>
      <c r="AC134" s="553"/>
      <c r="AD134" s="553"/>
      <c r="AE134" s="553"/>
      <c r="AF134" s="553"/>
      <c r="AG134" s="553"/>
      <c r="AH134" s="956"/>
      <c r="AI134" s="553"/>
      <c r="AJ134" s="553"/>
      <c r="AK134" s="956"/>
      <c r="AL134" s="553"/>
      <c r="AM134" s="553"/>
      <c r="AN134" s="553"/>
      <c r="AO134" s="553"/>
      <c r="AP134" s="553"/>
      <c r="AQ134" s="956"/>
      <c r="AR134" s="553"/>
      <c r="AS134" s="553"/>
      <c r="AT134" s="553"/>
    </row>
    <row r="135" spans="1:46" ht="19.5" customHeight="1" x14ac:dyDescent="0.25">
      <c r="A135" s="553"/>
      <c r="B135" s="553"/>
      <c r="C135" s="553"/>
      <c r="D135" s="956"/>
      <c r="E135" s="569"/>
      <c r="F135" s="569"/>
      <c r="G135" s="569"/>
      <c r="H135" s="569"/>
      <c r="I135" s="569"/>
      <c r="J135" s="569"/>
      <c r="K135" s="569"/>
      <c r="L135" s="569"/>
      <c r="M135" s="569"/>
      <c r="N135" s="569"/>
      <c r="O135" s="569"/>
      <c r="P135" s="569"/>
      <c r="Q135" s="569"/>
      <c r="R135" s="569"/>
      <c r="S135" s="956"/>
      <c r="T135" s="553"/>
      <c r="U135" s="553"/>
      <c r="V135" s="553"/>
      <c r="W135" s="553"/>
      <c r="X135" s="553"/>
      <c r="Y135" s="553"/>
      <c r="Z135" s="553"/>
      <c r="AA135" s="553"/>
      <c r="AB135" s="956"/>
      <c r="AC135" s="553"/>
      <c r="AD135" s="553"/>
      <c r="AE135" s="553"/>
      <c r="AF135" s="553"/>
      <c r="AG135" s="553"/>
      <c r="AH135" s="956"/>
      <c r="AI135" s="553"/>
      <c r="AJ135" s="553"/>
      <c r="AK135" s="956"/>
      <c r="AL135" s="553"/>
      <c r="AM135" s="553"/>
      <c r="AN135" s="553"/>
      <c r="AO135" s="553"/>
      <c r="AP135" s="553"/>
      <c r="AQ135" s="956"/>
      <c r="AR135" s="553"/>
      <c r="AS135" s="553"/>
      <c r="AT135" s="553"/>
    </row>
    <row r="136" spans="1:46" ht="19.5" customHeight="1" x14ac:dyDescent="0.25">
      <c r="A136" s="553"/>
      <c r="B136" s="553"/>
      <c r="C136" s="553"/>
      <c r="D136" s="956"/>
      <c r="E136" s="569"/>
      <c r="F136" s="569"/>
      <c r="G136" s="569"/>
      <c r="H136" s="569"/>
      <c r="I136" s="569"/>
      <c r="J136" s="569"/>
      <c r="K136" s="569"/>
      <c r="L136" s="569"/>
      <c r="M136" s="569"/>
      <c r="N136" s="569"/>
      <c r="O136" s="569"/>
      <c r="P136" s="569"/>
      <c r="Q136" s="569"/>
      <c r="R136" s="569"/>
      <c r="S136" s="956"/>
      <c r="T136" s="553"/>
      <c r="U136" s="553"/>
      <c r="V136" s="553"/>
      <c r="W136" s="553"/>
      <c r="X136" s="553"/>
      <c r="Y136" s="553"/>
      <c r="Z136" s="553"/>
      <c r="AA136" s="553"/>
      <c r="AB136" s="956"/>
      <c r="AC136" s="553"/>
      <c r="AD136" s="553"/>
      <c r="AE136" s="553"/>
      <c r="AF136" s="553"/>
      <c r="AG136" s="553"/>
      <c r="AH136" s="956"/>
      <c r="AI136" s="553"/>
      <c r="AJ136" s="553"/>
      <c r="AK136" s="956"/>
      <c r="AL136" s="553"/>
      <c r="AM136" s="553"/>
      <c r="AN136" s="553"/>
      <c r="AO136" s="553"/>
      <c r="AP136" s="553"/>
      <c r="AQ136" s="956"/>
      <c r="AR136" s="553"/>
      <c r="AS136" s="553"/>
      <c r="AT136" s="553"/>
    </row>
    <row r="137" spans="1:46" ht="19.5" customHeight="1" x14ac:dyDescent="0.25">
      <c r="A137" s="553"/>
      <c r="B137" s="553"/>
      <c r="C137" s="553"/>
      <c r="D137" s="956"/>
      <c r="E137" s="569"/>
      <c r="F137" s="569"/>
      <c r="G137" s="569"/>
      <c r="H137" s="569"/>
      <c r="I137" s="569"/>
      <c r="J137" s="569"/>
      <c r="K137" s="569"/>
      <c r="L137" s="569"/>
      <c r="M137" s="569"/>
      <c r="N137" s="569"/>
      <c r="O137" s="569"/>
      <c r="P137" s="569"/>
      <c r="Q137" s="569"/>
      <c r="R137" s="569"/>
      <c r="S137" s="956"/>
      <c r="T137" s="553"/>
      <c r="U137" s="553"/>
      <c r="V137" s="553"/>
      <c r="W137" s="553"/>
      <c r="X137" s="553"/>
      <c r="Y137" s="553"/>
      <c r="Z137" s="553"/>
      <c r="AA137" s="553"/>
      <c r="AB137" s="956"/>
      <c r="AC137" s="553"/>
      <c r="AD137" s="553"/>
      <c r="AE137" s="553"/>
      <c r="AF137" s="553"/>
      <c r="AG137" s="553"/>
      <c r="AH137" s="956"/>
      <c r="AI137" s="553"/>
      <c r="AJ137" s="553"/>
      <c r="AK137" s="956"/>
      <c r="AL137" s="553"/>
      <c r="AM137" s="553"/>
      <c r="AN137" s="553"/>
      <c r="AO137" s="553"/>
      <c r="AP137" s="553"/>
      <c r="AQ137" s="956"/>
      <c r="AR137" s="553"/>
      <c r="AS137" s="553"/>
      <c r="AT137" s="553"/>
    </row>
    <row r="138" spans="1:46" ht="19.5" customHeight="1" x14ac:dyDescent="0.25">
      <c r="A138" s="553"/>
      <c r="B138" s="553"/>
      <c r="C138" s="553"/>
      <c r="D138" s="956"/>
      <c r="E138" s="569"/>
      <c r="F138" s="569"/>
      <c r="G138" s="569"/>
      <c r="H138" s="569"/>
      <c r="I138" s="569"/>
      <c r="J138" s="569"/>
      <c r="K138" s="569"/>
      <c r="L138" s="569"/>
      <c r="M138" s="569"/>
      <c r="N138" s="569"/>
      <c r="O138" s="569"/>
      <c r="P138" s="569"/>
      <c r="Q138" s="569"/>
      <c r="R138" s="569"/>
      <c r="S138" s="956"/>
      <c r="T138" s="553"/>
      <c r="U138" s="553"/>
      <c r="V138" s="553"/>
      <c r="W138" s="553"/>
      <c r="X138" s="553"/>
      <c r="Y138" s="553"/>
      <c r="Z138" s="553"/>
      <c r="AA138" s="553"/>
      <c r="AB138" s="956"/>
      <c r="AC138" s="553"/>
      <c r="AD138" s="553"/>
      <c r="AE138" s="553"/>
      <c r="AF138" s="553"/>
      <c r="AG138" s="553"/>
      <c r="AH138" s="956"/>
      <c r="AI138" s="553"/>
      <c r="AJ138" s="553"/>
      <c r="AK138" s="956"/>
      <c r="AL138" s="553"/>
      <c r="AM138" s="553"/>
      <c r="AN138" s="553"/>
      <c r="AO138" s="553"/>
      <c r="AP138" s="553"/>
      <c r="AQ138" s="956"/>
      <c r="AR138" s="553"/>
      <c r="AS138" s="553"/>
      <c r="AT138" s="553"/>
    </row>
    <row r="139" spans="1:46" ht="19.5" customHeight="1" x14ac:dyDescent="0.25">
      <c r="A139" s="553"/>
      <c r="B139" s="553"/>
      <c r="C139" s="553"/>
      <c r="D139" s="956"/>
      <c r="E139" s="569"/>
      <c r="F139" s="569"/>
      <c r="G139" s="569"/>
      <c r="H139" s="569"/>
      <c r="I139" s="569"/>
      <c r="J139" s="569"/>
      <c r="K139" s="569"/>
      <c r="L139" s="569"/>
      <c r="M139" s="569"/>
      <c r="N139" s="569"/>
      <c r="O139" s="569"/>
      <c r="P139" s="569"/>
      <c r="Q139" s="569"/>
      <c r="R139" s="569"/>
      <c r="S139" s="956"/>
      <c r="T139" s="553"/>
      <c r="U139" s="553"/>
      <c r="V139" s="553"/>
      <c r="W139" s="553"/>
      <c r="X139" s="553"/>
      <c r="Y139" s="553"/>
      <c r="Z139" s="553"/>
      <c r="AA139" s="553"/>
      <c r="AB139" s="956"/>
      <c r="AC139" s="553"/>
      <c r="AD139" s="553"/>
      <c r="AE139" s="553"/>
      <c r="AF139" s="553"/>
      <c r="AG139" s="553"/>
      <c r="AH139" s="956"/>
      <c r="AI139" s="553"/>
      <c r="AJ139" s="553"/>
      <c r="AK139" s="956"/>
      <c r="AL139" s="553"/>
      <c r="AM139" s="553"/>
      <c r="AN139" s="553"/>
      <c r="AO139" s="553"/>
      <c r="AP139" s="553"/>
      <c r="AQ139" s="956"/>
      <c r="AR139" s="553"/>
      <c r="AS139" s="553"/>
      <c r="AT139" s="553"/>
    </row>
    <row r="140" spans="1:46" ht="19.5" customHeight="1" x14ac:dyDescent="0.25">
      <c r="A140" s="553"/>
      <c r="B140" s="553"/>
      <c r="C140" s="553"/>
      <c r="D140" s="956"/>
      <c r="E140" s="569"/>
      <c r="F140" s="569"/>
      <c r="G140" s="569"/>
      <c r="H140" s="569"/>
      <c r="I140" s="569"/>
      <c r="J140" s="569"/>
      <c r="K140" s="569"/>
      <c r="L140" s="569"/>
      <c r="M140" s="569"/>
      <c r="N140" s="569"/>
      <c r="O140" s="569"/>
      <c r="P140" s="569"/>
      <c r="Q140" s="569"/>
      <c r="R140" s="569"/>
      <c r="S140" s="956"/>
      <c r="T140" s="553"/>
      <c r="U140" s="553"/>
      <c r="V140" s="553"/>
      <c r="W140" s="553"/>
      <c r="X140" s="553"/>
      <c r="Y140" s="553"/>
      <c r="Z140" s="553"/>
      <c r="AA140" s="553"/>
      <c r="AB140" s="956"/>
      <c r="AC140" s="553"/>
      <c r="AD140" s="553"/>
      <c r="AE140" s="553"/>
      <c r="AF140" s="553"/>
      <c r="AG140" s="553"/>
      <c r="AH140" s="956"/>
      <c r="AI140" s="553"/>
      <c r="AJ140" s="553"/>
      <c r="AK140" s="956"/>
      <c r="AL140" s="553"/>
      <c r="AM140" s="553"/>
      <c r="AN140" s="553"/>
      <c r="AO140" s="553"/>
      <c r="AP140" s="553"/>
      <c r="AQ140" s="956"/>
      <c r="AR140" s="553"/>
      <c r="AS140" s="553"/>
      <c r="AT140" s="553"/>
    </row>
    <row r="141" spans="1:46" ht="19.5" customHeight="1" x14ac:dyDescent="0.25">
      <c r="A141" s="553"/>
      <c r="B141" s="553"/>
      <c r="C141" s="553"/>
      <c r="D141" s="956"/>
      <c r="E141" s="569"/>
      <c r="F141" s="569"/>
      <c r="G141" s="569"/>
      <c r="H141" s="569"/>
      <c r="I141" s="569"/>
      <c r="J141" s="569"/>
      <c r="K141" s="569"/>
      <c r="L141" s="569"/>
      <c r="M141" s="569"/>
      <c r="N141" s="569"/>
      <c r="O141" s="569"/>
      <c r="P141" s="569"/>
      <c r="Q141" s="569"/>
      <c r="R141" s="569"/>
      <c r="S141" s="956"/>
      <c r="T141" s="553"/>
      <c r="U141" s="553"/>
      <c r="V141" s="553"/>
      <c r="W141" s="553"/>
      <c r="X141" s="553"/>
      <c r="Y141" s="553"/>
      <c r="Z141" s="553"/>
      <c r="AA141" s="553"/>
      <c r="AB141" s="956"/>
      <c r="AC141" s="553"/>
      <c r="AD141" s="553"/>
      <c r="AE141" s="553"/>
      <c r="AF141" s="553"/>
      <c r="AG141" s="553"/>
      <c r="AH141" s="956"/>
      <c r="AI141" s="553"/>
      <c r="AJ141" s="553"/>
      <c r="AK141" s="956"/>
      <c r="AL141" s="553"/>
      <c r="AM141" s="553"/>
      <c r="AN141" s="553"/>
      <c r="AO141" s="553"/>
      <c r="AP141" s="553"/>
      <c r="AQ141" s="956"/>
      <c r="AR141" s="553"/>
      <c r="AS141" s="553"/>
      <c r="AT141" s="553"/>
    </row>
    <row r="142" spans="1:46" ht="19.5" customHeight="1" x14ac:dyDescent="0.25">
      <c r="A142" s="553"/>
      <c r="B142" s="553"/>
      <c r="C142" s="553"/>
      <c r="D142" s="956"/>
      <c r="E142" s="569"/>
      <c r="F142" s="569"/>
      <c r="G142" s="569"/>
      <c r="H142" s="569"/>
      <c r="I142" s="569"/>
      <c r="J142" s="569"/>
      <c r="K142" s="569"/>
      <c r="L142" s="569"/>
      <c r="M142" s="569"/>
      <c r="N142" s="569"/>
      <c r="O142" s="569"/>
      <c r="P142" s="569"/>
      <c r="Q142" s="569"/>
      <c r="R142" s="569"/>
      <c r="S142" s="956"/>
      <c r="T142" s="553"/>
      <c r="U142" s="553"/>
      <c r="V142" s="553"/>
      <c r="W142" s="553"/>
      <c r="X142" s="553"/>
      <c r="Y142" s="553"/>
      <c r="Z142" s="553"/>
      <c r="AA142" s="553"/>
      <c r="AB142" s="956"/>
      <c r="AC142" s="553"/>
      <c r="AD142" s="553"/>
      <c r="AE142" s="553"/>
      <c r="AF142" s="553"/>
      <c r="AG142" s="553"/>
      <c r="AH142" s="956"/>
      <c r="AI142" s="553"/>
      <c r="AJ142" s="553"/>
      <c r="AK142" s="956"/>
      <c r="AL142" s="553"/>
      <c r="AM142" s="553"/>
      <c r="AN142" s="553"/>
      <c r="AO142" s="553"/>
      <c r="AP142" s="553"/>
      <c r="AQ142" s="956"/>
      <c r="AR142" s="553"/>
      <c r="AS142" s="553"/>
      <c r="AT142" s="553"/>
    </row>
    <row r="143" spans="1:46" ht="19.5" customHeight="1" x14ac:dyDescent="0.25">
      <c r="A143" s="553"/>
      <c r="B143" s="553"/>
      <c r="C143" s="553"/>
      <c r="D143" s="956"/>
      <c r="E143" s="569"/>
      <c r="F143" s="569"/>
      <c r="G143" s="569"/>
      <c r="H143" s="569"/>
      <c r="I143" s="569"/>
      <c r="J143" s="569"/>
      <c r="K143" s="569"/>
      <c r="L143" s="569"/>
      <c r="M143" s="569"/>
      <c r="N143" s="569"/>
      <c r="O143" s="569"/>
      <c r="P143" s="569"/>
      <c r="Q143" s="569"/>
      <c r="R143" s="569"/>
      <c r="S143" s="956"/>
      <c r="T143" s="553"/>
      <c r="U143" s="553"/>
      <c r="V143" s="553"/>
      <c r="W143" s="553"/>
      <c r="X143" s="553"/>
      <c r="Y143" s="553"/>
      <c r="Z143" s="553"/>
      <c r="AA143" s="553"/>
      <c r="AB143" s="956"/>
      <c r="AC143" s="553"/>
      <c r="AD143" s="553"/>
      <c r="AE143" s="553"/>
      <c r="AF143" s="553"/>
      <c r="AG143" s="553"/>
      <c r="AH143" s="956"/>
      <c r="AI143" s="553"/>
      <c r="AJ143" s="553"/>
      <c r="AK143" s="956"/>
      <c r="AL143" s="553"/>
      <c r="AM143" s="553"/>
      <c r="AN143" s="553"/>
      <c r="AO143" s="553"/>
      <c r="AP143" s="553"/>
      <c r="AQ143" s="956"/>
      <c r="AR143" s="553"/>
      <c r="AS143" s="553"/>
      <c r="AT143" s="553"/>
    </row>
    <row r="144" spans="1:46" ht="19.5" customHeight="1" x14ac:dyDescent="0.25">
      <c r="A144" s="553"/>
      <c r="B144" s="553"/>
      <c r="C144" s="553"/>
      <c r="D144" s="956"/>
      <c r="E144" s="569"/>
      <c r="F144" s="569"/>
      <c r="G144" s="569"/>
      <c r="H144" s="569"/>
      <c r="I144" s="569"/>
      <c r="J144" s="569"/>
      <c r="K144" s="569"/>
      <c r="L144" s="569"/>
      <c r="M144" s="569"/>
      <c r="N144" s="569"/>
      <c r="O144" s="569"/>
      <c r="P144" s="569"/>
      <c r="Q144" s="569"/>
      <c r="R144" s="569"/>
      <c r="S144" s="956"/>
      <c r="T144" s="553"/>
      <c r="U144" s="553"/>
      <c r="V144" s="553"/>
      <c r="W144" s="553"/>
      <c r="X144" s="553"/>
      <c r="Y144" s="553"/>
      <c r="Z144" s="553"/>
      <c r="AA144" s="553"/>
      <c r="AB144" s="956"/>
      <c r="AC144" s="553"/>
      <c r="AD144" s="553"/>
      <c r="AE144" s="553"/>
      <c r="AF144" s="553"/>
      <c r="AG144" s="553"/>
      <c r="AH144" s="956"/>
      <c r="AI144" s="553"/>
      <c r="AJ144" s="553"/>
      <c r="AK144" s="956"/>
      <c r="AL144" s="553"/>
      <c r="AM144" s="553"/>
      <c r="AN144" s="553"/>
      <c r="AO144" s="553"/>
      <c r="AP144" s="553"/>
      <c r="AQ144" s="956"/>
      <c r="AR144" s="553"/>
      <c r="AS144" s="553"/>
      <c r="AT144" s="553"/>
    </row>
    <row r="145" spans="1:46" ht="19.5" customHeight="1" x14ac:dyDescent="0.25">
      <c r="A145" s="553"/>
      <c r="B145" s="553"/>
      <c r="C145" s="553"/>
      <c r="D145" s="956"/>
      <c r="E145" s="569"/>
      <c r="F145" s="569"/>
      <c r="G145" s="569"/>
      <c r="H145" s="569"/>
      <c r="I145" s="569"/>
      <c r="J145" s="569"/>
      <c r="K145" s="569"/>
      <c r="L145" s="569"/>
      <c r="M145" s="569"/>
      <c r="N145" s="569"/>
      <c r="O145" s="569"/>
      <c r="P145" s="569"/>
      <c r="Q145" s="569"/>
      <c r="R145" s="569"/>
      <c r="S145" s="956"/>
      <c r="T145" s="553"/>
      <c r="U145" s="553"/>
      <c r="V145" s="553"/>
      <c r="W145" s="553"/>
      <c r="X145" s="553"/>
      <c r="Y145" s="553"/>
      <c r="Z145" s="553"/>
      <c r="AA145" s="553"/>
      <c r="AB145" s="956"/>
      <c r="AC145" s="553"/>
      <c r="AD145" s="553"/>
      <c r="AE145" s="553"/>
      <c r="AF145" s="553"/>
      <c r="AG145" s="553"/>
      <c r="AH145" s="956"/>
      <c r="AI145" s="553"/>
      <c r="AJ145" s="553"/>
      <c r="AK145" s="956"/>
      <c r="AL145" s="553"/>
      <c r="AM145" s="553"/>
      <c r="AN145" s="553"/>
      <c r="AO145" s="553"/>
      <c r="AP145" s="553"/>
      <c r="AQ145" s="956"/>
      <c r="AR145" s="553"/>
      <c r="AS145" s="553"/>
      <c r="AT145" s="553"/>
    </row>
    <row r="146" spans="1:46" ht="19.5" customHeight="1" x14ac:dyDescent="0.25">
      <c r="A146" s="553"/>
      <c r="B146" s="553"/>
      <c r="C146" s="553"/>
      <c r="D146" s="956"/>
      <c r="E146" s="569"/>
      <c r="F146" s="569"/>
      <c r="G146" s="569"/>
      <c r="H146" s="569"/>
      <c r="I146" s="569"/>
      <c r="J146" s="569"/>
      <c r="K146" s="569"/>
      <c r="L146" s="569"/>
      <c r="M146" s="569"/>
      <c r="N146" s="569"/>
      <c r="O146" s="569"/>
      <c r="P146" s="569"/>
      <c r="Q146" s="569"/>
      <c r="R146" s="569"/>
      <c r="S146" s="956"/>
      <c r="T146" s="553"/>
      <c r="U146" s="553"/>
      <c r="V146" s="553"/>
      <c r="W146" s="553"/>
      <c r="X146" s="553"/>
      <c r="Y146" s="553"/>
      <c r="Z146" s="553"/>
      <c r="AA146" s="553"/>
      <c r="AB146" s="956"/>
      <c r="AC146" s="553"/>
      <c r="AD146" s="553"/>
      <c r="AE146" s="553"/>
      <c r="AF146" s="553"/>
      <c r="AG146" s="553"/>
      <c r="AH146" s="956"/>
      <c r="AI146" s="553"/>
      <c r="AJ146" s="553"/>
      <c r="AK146" s="956"/>
      <c r="AL146" s="553"/>
      <c r="AM146" s="553"/>
      <c r="AN146" s="553"/>
      <c r="AO146" s="553"/>
      <c r="AP146" s="553"/>
      <c r="AQ146" s="956"/>
      <c r="AR146" s="553"/>
      <c r="AS146" s="553"/>
      <c r="AT146" s="553"/>
    </row>
    <row r="147" spans="1:46" ht="19.5" customHeight="1" x14ac:dyDescent="0.25">
      <c r="A147" s="553"/>
      <c r="B147" s="553"/>
      <c r="C147" s="553"/>
      <c r="D147" s="956"/>
      <c r="E147" s="569"/>
      <c r="F147" s="569"/>
      <c r="G147" s="569"/>
      <c r="H147" s="569"/>
      <c r="I147" s="569"/>
      <c r="J147" s="569"/>
      <c r="K147" s="569"/>
      <c r="L147" s="569"/>
      <c r="M147" s="569"/>
      <c r="N147" s="569"/>
      <c r="O147" s="569"/>
      <c r="P147" s="569"/>
      <c r="Q147" s="569"/>
      <c r="R147" s="569"/>
      <c r="S147" s="956"/>
      <c r="T147" s="553"/>
      <c r="U147" s="553"/>
      <c r="V147" s="553"/>
      <c r="W147" s="553"/>
      <c r="X147" s="553"/>
      <c r="Y147" s="553"/>
      <c r="Z147" s="553"/>
      <c r="AA147" s="553"/>
      <c r="AB147" s="956"/>
      <c r="AC147" s="553"/>
      <c r="AD147" s="553"/>
      <c r="AE147" s="553"/>
      <c r="AF147" s="553"/>
      <c r="AG147" s="553"/>
      <c r="AH147" s="956"/>
      <c r="AI147" s="553"/>
      <c r="AJ147" s="553"/>
      <c r="AK147" s="956"/>
      <c r="AL147" s="553"/>
      <c r="AM147" s="553"/>
      <c r="AN147" s="553"/>
      <c r="AO147" s="553"/>
      <c r="AP147" s="553"/>
      <c r="AQ147" s="956"/>
      <c r="AR147" s="553"/>
      <c r="AS147" s="553"/>
      <c r="AT147" s="553"/>
    </row>
    <row r="148" spans="1:46" ht="19.5" customHeight="1" x14ac:dyDescent="0.25">
      <c r="A148" s="553"/>
      <c r="B148" s="553"/>
      <c r="C148" s="553"/>
      <c r="D148" s="956"/>
      <c r="E148" s="569"/>
      <c r="F148" s="569"/>
      <c r="G148" s="569"/>
      <c r="H148" s="569"/>
      <c r="I148" s="569"/>
      <c r="J148" s="569"/>
      <c r="K148" s="569"/>
      <c r="L148" s="569"/>
      <c r="M148" s="569"/>
      <c r="N148" s="569"/>
      <c r="O148" s="569"/>
      <c r="P148" s="569"/>
      <c r="Q148" s="569"/>
      <c r="R148" s="569"/>
      <c r="S148" s="956"/>
      <c r="T148" s="553"/>
      <c r="U148" s="553"/>
      <c r="V148" s="553"/>
      <c r="W148" s="553"/>
      <c r="X148" s="553"/>
      <c r="Y148" s="553"/>
      <c r="Z148" s="553"/>
      <c r="AA148" s="553"/>
      <c r="AB148" s="956"/>
      <c r="AC148" s="553"/>
      <c r="AD148" s="553"/>
      <c r="AE148" s="553"/>
      <c r="AF148" s="553"/>
      <c r="AG148" s="553"/>
      <c r="AH148" s="956"/>
      <c r="AI148" s="553"/>
      <c r="AJ148" s="553"/>
      <c r="AK148" s="956"/>
      <c r="AL148" s="553"/>
      <c r="AM148" s="553"/>
      <c r="AN148" s="553"/>
      <c r="AO148" s="553"/>
      <c r="AP148" s="553"/>
      <c r="AQ148" s="956"/>
      <c r="AR148" s="553"/>
      <c r="AS148" s="553"/>
      <c r="AT148" s="553"/>
    </row>
    <row r="149" spans="1:46" ht="19.5" customHeight="1" x14ac:dyDescent="0.25">
      <c r="A149" s="553"/>
      <c r="B149" s="553"/>
      <c r="C149" s="553"/>
      <c r="D149" s="956"/>
      <c r="E149" s="569"/>
      <c r="F149" s="569"/>
      <c r="G149" s="569"/>
      <c r="H149" s="569"/>
      <c r="I149" s="569"/>
      <c r="J149" s="569"/>
      <c r="K149" s="569"/>
      <c r="L149" s="569"/>
      <c r="M149" s="569"/>
      <c r="N149" s="569"/>
      <c r="O149" s="569"/>
      <c r="P149" s="569"/>
      <c r="Q149" s="569"/>
      <c r="R149" s="569"/>
      <c r="S149" s="956"/>
      <c r="T149" s="553"/>
      <c r="U149" s="553"/>
      <c r="V149" s="553"/>
      <c r="W149" s="553"/>
      <c r="X149" s="553"/>
      <c r="Y149" s="553"/>
      <c r="Z149" s="553"/>
      <c r="AA149" s="553"/>
      <c r="AB149" s="956"/>
      <c r="AC149" s="553"/>
      <c r="AD149" s="553"/>
      <c r="AE149" s="553"/>
      <c r="AF149" s="553"/>
      <c r="AG149" s="553"/>
      <c r="AH149" s="956"/>
      <c r="AI149" s="553"/>
      <c r="AJ149" s="553"/>
      <c r="AK149" s="956"/>
      <c r="AL149" s="553"/>
      <c r="AM149" s="553"/>
      <c r="AN149" s="553"/>
      <c r="AO149" s="553"/>
      <c r="AP149" s="553"/>
      <c r="AQ149" s="956"/>
      <c r="AR149" s="553"/>
      <c r="AS149" s="553"/>
      <c r="AT149" s="553"/>
    </row>
    <row r="150" spans="1:46" ht="19.5" customHeight="1" x14ac:dyDescent="0.25">
      <c r="A150" s="553"/>
      <c r="B150" s="553"/>
      <c r="C150" s="553"/>
      <c r="D150" s="956"/>
      <c r="E150" s="569"/>
      <c r="F150" s="569"/>
      <c r="G150" s="569"/>
      <c r="H150" s="569"/>
      <c r="I150" s="569"/>
      <c r="J150" s="569"/>
      <c r="K150" s="569"/>
      <c r="L150" s="569"/>
      <c r="M150" s="569"/>
      <c r="N150" s="569"/>
      <c r="O150" s="569"/>
      <c r="P150" s="569"/>
      <c r="Q150" s="569"/>
      <c r="R150" s="569"/>
      <c r="S150" s="956"/>
      <c r="T150" s="553"/>
      <c r="U150" s="553"/>
      <c r="V150" s="553"/>
      <c r="W150" s="553"/>
      <c r="X150" s="553"/>
      <c r="Y150" s="553"/>
      <c r="Z150" s="553"/>
      <c r="AA150" s="553"/>
      <c r="AB150" s="956"/>
      <c r="AC150" s="553"/>
      <c r="AD150" s="553"/>
      <c r="AE150" s="553"/>
      <c r="AF150" s="553"/>
      <c r="AG150" s="553"/>
      <c r="AH150" s="956"/>
      <c r="AI150" s="553"/>
      <c r="AJ150" s="553"/>
      <c r="AK150" s="956"/>
      <c r="AL150" s="553"/>
      <c r="AM150" s="553"/>
      <c r="AN150" s="553"/>
      <c r="AO150" s="553"/>
      <c r="AP150" s="553"/>
      <c r="AQ150" s="956"/>
      <c r="AR150" s="553"/>
      <c r="AS150" s="553"/>
      <c r="AT150" s="553"/>
    </row>
    <row r="151" spans="1:46" ht="19.5" customHeight="1" x14ac:dyDescent="0.25">
      <c r="A151" s="553"/>
      <c r="B151" s="553"/>
      <c r="C151" s="553"/>
      <c r="D151" s="956"/>
      <c r="E151" s="569"/>
      <c r="F151" s="569"/>
      <c r="G151" s="569"/>
      <c r="H151" s="569"/>
      <c r="I151" s="569"/>
      <c r="J151" s="569"/>
      <c r="K151" s="569"/>
      <c r="L151" s="569"/>
      <c r="M151" s="569"/>
      <c r="N151" s="569"/>
      <c r="O151" s="569"/>
      <c r="P151" s="569"/>
      <c r="Q151" s="569"/>
      <c r="R151" s="569"/>
      <c r="S151" s="956"/>
      <c r="T151" s="553"/>
      <c r="U151" s="553"/>
      <c r="V151" s="553"/>
      <c r="W151" s="553"/>
      <c r="X151" s="553"/>
      <c r="Y151" s="553"/>
      <c r="Z151" s="553"/>
      <c r="AA151" s="553"/>
      <c r="AB151" s="956"/>
      <c r="AC151" s="553"/>
      <c r="AD151" s="553"/>
      <c r="AE151" s="553"/>
      <c r="AF151" s="553"/>
      <c r="AG151" s="553"/>
      <c r="AH151" s="956"/>
      <c r="AI151" s="553"/>
      <c r="AJ151" s="553"/>
      <c r="AK151" s="956"/>
      <c r="AL151" s="553"/>
      <c r="AM151" s="553"/>
      <c r="AN151" s="553"/>
      <c r="AO151" s="553"/>
      <c r="AP151" s="553"/>
      <c r="AQ151" s="956"/>
      <c r="AR151" s="553"/>
      <c r="AS151" s="553"/>
      <c r="AT151" s="553"/>
    </row>
    <row r="152" spans="1:46" ht="19.5" customHeight="1" x14ac:dyDescent="0.25">
      <c r="A152" s="553"/>
      <c r="B152" s="553"/>
      <c r="C152" s="553"/>
      <c r="D152" s="956"/>
      <c r="E152" s="569"/>
      <c r="F152" s="569"/>
      <c r="G152" s="569"/>
      <c r="H152" s="569"/>
      <c r="I152" s="569"/>
      <c r="J152" s="569"/>
      <c r="K152" s="569"/>
      <c r="L152" s="569"/>
      <c r="M152" s="569"/>
      <c r="N152" s="569"/>
      <c r="O152" s="569"/>
      <c r="P152" s="569"/>
      <c r="Q152" s="569"/>
      <c r="R152" s="569"/>
      <c r="S152" s="956"/>
      <c r="T152" s="553"/>
      <c r="U152" s="553"/>
      <c r="V152" s="553"/>
      <c r="W152" s="553"/>
      <c r="X152" s="553"/>
      <c r="Y152" s="553"/>
      <c r="Z152" s="553"/>
      <c r="AA152" s="553"/>
      <c r="AB152" s="956"/>
      <c r="AC152" s="553"/>
      <c r="AD152" s="553"/>
      <c r="AE152" s="553"/>
      <c r="AF152" s="553"/>
      <c r="AG152" s="553"/>
      <c r="AH152" s="956"/>
      <c r="AI152" s="553"/>
      <c r="AJ152" s="553"/>
      <c r="AK152" s="956"/>
      <c r="AL152" s="553"/>
      <c r="AM152" s="553"/>
      <c r="AN152" s="553"/>
      <c r="AO152" s="553"/>
      <c r="AP152" s="553"/>
      <c r="AQ152" s="956"/>
      <c r="AR152" s="553"/>
      <c r="AS152" s="553"/>
      <c r="AT152" s="553"/>
    </row>
    <row r="153" spans="1:46" ht="19.5" customHeight="1" x14ac:dyDescent="0.25">
      <c r="A153" s="553"/>
      <c r="B153" s="553"/>
      <c r="C153" s="553"/>
      <c r="D153" s="956"/>
      <c r="E153" s="569"/>
      <c r="F153" s="569"/>
      <c r="G153" s="569"/>
      <c r="H153" s="569"/>
      <c r="I153" s="569"/>
      <c r="J153" s="569"/>
      <c r="K153" s="569"/>
      <c r="L153" s="569"/>
      <c r="M153" s="569"/>
      <c r="N153" s="569"/>
      <c r="O153" s="569"/>
      <c r="P153" s="569"/>
      <c r="Q153" s="569"/>
      <c r="R153" s="569"/>
      <c r="S153" s="956"/>
      <c r="T153" s="553"/>
      <c r="U153" s="553"/>
      <c r="V153" s="553"/>
      <c r="W153" s="553"/>
      <c r="X153" s="553"/>
      <c r="Y153" s="553"/>
      <c r="Z153" s="553"/>
      <c r="AA153" s="553"/>
      <c r="AB153" s="956"/>
      <c r="AC153" s="553"/>
      <c r="AD153" s="553"/>
      <c r="AE153" s="553"/>
      <c r="AF153" s="553"/>
      <c r="AG153" s="553"/>
      <c r="AH153" s="956"/>
      <c r="AI153" s="553"/>
      <c r="AJ153" s="553"/>
      <c r="AK153" s="956"/>
      <c r="AL153" s="553"/>
      <c r="AM153" s="553"/>
      <c r="AN153" s="553"/>
      <c r="AO153" s="553"/>
      <c r="AP153" s="553"/>
      <c r="AQ153" s="956"/>
      <c r="AR153" s="553"/>
      <c r="AS153" s="553"/>
      <c r="AT153" s="553"/>
    </row>
    <row r="154" spans="1:46" ht="19.5" customHeight="1" x14ac:dyDescent="0.25">
      <c r="A154" s="553"/>
      <c r="B154" s="553"/>
      <c r="C154" s="553"/>
      <c r="D154" s="956"/>
      <c r="E154" s="569"/>
      <c r="F154" s="569"/>
      <c r="G154" s="569"/>
      <c r="H154" s="569"/>
      <c r="I154" s="569"/>
      <c r="J154" s="569"/>
      <c r="K154" s="569"/>
      <c r="L154" s="569"/>
      <c r="M154" s="569"/>
      <c r="N154" s="569"/>
      <c r="O154" s="569"/>
      <c r="P154" s="569"/>
      <c r="Q154" s="569"/>
      <c r="R154" s="569"/>
      <c r="S154" s="956"/>
      <c r="T154" s="553"/>
      <c r="U154" s="553"/>
      <c r="V154" s="553"/>
      <c r="W154" s="553"/>
      <c r="X154" s="553"/>
      <c r="Y154" s="553"/>
      <c r="Z154" s="553"/>
      <c r="AA154" s="553"/>
      <c r="AB154" s="956"/>
      <c r="AC154" s="553"/>
      <c r="AD154" s="553"/>
      <c r="AE154" s="553"/>
      <c r="AF154" s="553"/>
      <c r="AG154" s="553"/>
      <c r="AH154" s="956"/>
      <c r="AI154" s="553"/>
      <c r="AJ154" s="553"/>
      <c r="AK154" s="956"/>
      <c r="AL154" s="553"/>
      <c r="AM154" s="553"/>
      <c r="AN154" s="553"/>
      <c r="AO154" s="553"/>
      <c r="AP154" s="553"/>
      <c r="AQ154" s="956"/>
      <c r="AR154" s="553"/>
      <c r="AS154" s="553"/>
      <c r="AT154" s="553"/>
    </row>
    <row r="155" spans="1:46" ht="19.5" customHeight="1" x14ac:dyDescent="0.25">
      <c r="A155" s="553"/>
      <c r="B155" s="553"/>
      <c r="C155" s="553"/>
      <c r="D155" s="956"/>
      <c r="E155" s="569"/>
      <c r="F155" s="569"/>
      <c r="G155" s="569"/>
      <c r="H155" s="569"/>
      <c r="I155" s="569"/>
      <c r="J155" s="569"/>
      <c r="K155" s="569"/>
      <c r="L155" s="569"/>
      <c r="M155" s="569"/>
      <c r="N155" s="569"/>
      <c r="O155" s="569"/>
      <c r="P155" s="569"/>
      <c r="Q155" s="569"/>
      <c r="R155" s="569"/>
      <c r="S155" s="956"/>
      <c r="T155" s="553"/>
      <c r="U155" s="553"/>
      <c r="V155" s="553"/>
      <c r="W155" s="553"/>
      <c r="X155" s="553"/>
      <c r="Y155" s="553"/>
      <c r="Z155" s="553"/>
      <c r="AA155" s="553"/>
      <c r="AB155" s="956"/>
      <c r="AC155" s="553"/>
      <c r="AD155" s="553"/>
      <c r="AE155" s="553"/>
      <c r="AF155" s="553"/>
      <c r="AG155" s="553"/>
      <c r="AH155" s="956"/>
      <c r="AI155" s="553"/>
      <c r="AJ155" s="553"/>
      <c r="AK155" s="956"/>
      <c r="AL155" s="553"/>
      <c r="AM155" s="553"/>
      <c r="AN155" s="553"/>
      <c r="AO155" s="553"/>
      <c r="AP155" s="553"/>
      <c r="AQ155" s="956"/>
      <c r="AR155" s="553"/>
      <c r="AS155" s="553"/>
      <c r="AT155" s="553"/>
    </row>
    <row r="156" spans="1:46" ht="19.5" customHeight="1" x14ac:dyDescent="0.25">
      <c r="A156" s="553"/>
      <c r="B156" s="553"/>
      <c r="C156" s="553"/>
      <c r="D156" s="956"/>
      <c r="E156" s="569"/>
      <c r="F156" s="569"/>
      <c r="G156" s="569"/>
      <c r="H156" s="569"/>
      <c r="I156" s="569"/>
      <c r="J156" s="569"/>
      <c r="K156" s="569"/>
      <c r="L156" s="569"/>
      <c r="M156" s="569"/>
      <c r="N156" s="569"/>
      <c r="O156" s="569"/>
      <c r="P156" s="569"/>
      <c r="Q156" s="569"/>
      <c r="R156" s="569"/>
      <c r="S156" s="956"/>
      <c r="T156" s="553"/>
      <c r="U156" s="553"/>
      <c r="V156" s="553"/>
      <c r="W156" s="553"/>
      <c r="X156" s="553"/>
      <c r="Y156" s="553"/>
      <c r="Z156" s="553"/>
      <c r="AA156" s="553"/>
      <c r="AB156" s="956"/>
      <c r="AC156" s="553"/>
      <c r="AD156" s="553"/>
      <c r="AE156" s="553"/>
      <c r="AF156" s="553"/>
      <c r="AG156" s="553"/>
      <c r="AH156" s="956"/>
      <c r="AI156" s="553"/>
      <c r="AJ156" s="553"/>
      <c r="AK156" s="956"/>
      <c r="AL156" s="553"/>
      <c r="AM156" s="553"/>
      <c r="AN156" s="553"/>
      <c r="AO156" s="553"/>
      <c r="AP156" s="553"/>
      <c r="AQ156" s="956"/>
      <c r="AR156" s="553"/>
      <c r="AS156" s="553"/>
      <c r="AT156" s="553"/>
    </row>
    <row r="157" spans="1:46" ht="19.5" customHeight="1" x14ac:dyDescent="0.25">
      <c r="A157" s="553"/>
      <c r="B157" s="553"/>
      <c r="C157" s="553"/>
      <c r="D157" s="956"/>
      <c r="E157" s="569"/>
      <c r="F157" s="569"/>
      <c r="G157" s="569"/>
      <c r="H157" s="569"/>
      <c r="I157" s="569"/>
      <c r="J157" s="569"/>
      <c r="K157" s="569"/>
      <c r="L157" s="569"/>
      <c r="M157" s="569"/>
      <c r="N157" s="569"/>
      <c r="O157" s="569"/>
      <c r="P157" s="569"/>
      <c r="Q157" s="569"/>
      <c r="R157" s="569"/>
      <c r="S157" s="956"/>
      <c r="T157" s="553"/>
      <c r="U157" s="553"/>
      <c r="V157" s="553"/>
      <c r="W157" s="553"/>
      <c r="X157" s="553"/>
      <c r="Y157" s="553"/>
      <c r="Z157" s="553"/>
      <c r="AA157" s="553"/>
      <c r="AB157" s="956"/>
      <c r="AC157" s="553"/>
      <c r="AD157" s="553"/>
      <c r="AE157" s="553"/>
      <c r="AF157" s="553"/>
      <c r="AG157" s="553"/>
      <c r="AH157" s="956"/>
      <c r="AI157" s="553"/>
      <c r="AJ157" s="553"/>
      <c r="AK157" s="956"/>
      <c r="AL157" s="553"/>
      <c r="AM157" s="553"/>
      <c r="AN157" s="553"/>
      <c r="AO157" s="553"/>
      <c r="AP157" s="553"/>
      <c r="AQ157" s="956"/>
      <c r="AR157" s="553"/>
      <c r="AS157" s="553"/>
      <c r="AT157" s="553"/>
    </row>
    <row r="158" spans="1:46" ht="19.5" customHeight="1" x14ac:dyDescent="0.25">
      <c r="A158" s="553"/>
      <c r="B158" s="553"/>
      <c r="C158" s="553"/>
      <c r="D158" s="956"/>
      <c r="E158" s="569"/>
      <c r="F158" s="569"/>
      <c r="G158" s="569"/>
      <c r="H158" s="569"/>
      <c r="I158" s="569"/>
      <c r="J158" s="569"/>
      <c r="K158" s="569"/>
      <c r="L158" s="569"/>
      <c r="M158" s="569"/>
      <c r="N158" s="569"/>
      <c r="O158" s="569"/>
      <c r="P158" s="569"/>
      <c r="Q158" s="569"/>
      <c r="R158" s="569"/>
      <c r="S158" s="956"/>
      <c r="T158" s="553"/>
      <c r="U158" s="553"/>
      <c r="V158" s="553"/>
      <c r="W158" s="553"/>
      <c r="X158" s="553"/>
      <c r="Y158" s="553"/>
      <c r="Z158" s="553"/>
      <c r="AA158" s="553"/>
      <c r="AB158" s="956"/>
      <c r="AC158" s="553"/>
      <c r="AD158" s="553"/>
      <c r="AE158" s="553"/>
      <c r="AF158" s="553"/>
      <c r="AG158" s="553"/>
      <c r="AH158" s="956"/>
      <c r="AI158" s="553"/>
      <c r="AJ158" s="553"/>
      <c r="AK158" s="956"/>
      <c r="AL158" s="553"/>
      <c r="AM158" s="553"/>
      <c r="AN158" s="553"/>
      <c r="AO158" s="553"/>
      <c r="AP158" s="553"/>
      <c r="AQ158" s="956"/>
      <c r="AR158" s="553"/>
      <c r="AS158" s="553"/>
      <c r="AT158" s="553"/>
    </row>
    <row r="159" spans="1:46" ht="19.5" customHeight="1" x14ac:dyDescent="0.25">
      <c r="A159" s="553"/>
      <c r="B159" s="553"/>
      <c r="C159" s="553"/>
      <c r="D159" s="956"/>
      <c r="E159" s="569"/>
      <c r="F159" s="569"/>
      <c r="G159" s="569"/>
      <c r="H159" s="569"/>
      <c r="I159" s="569"/>
      <c r="J159" s="569"/>
      <c r="K159" s="569"/>
      <c r="L159" s="569"/>
      <c r="M159" s="569"/>
      <c r="N159" s="569"/>
      <c r="O159" s="569"/>
      <c r="P159" s="569"/>
      <c r="Q159" s="569"/>
      <c r="R159" s="569"/>
      <c r="S159" s="956"/>
      <c r="T159" s="553"/>
      <c r="U159" s="553"/>
      <c r="V159" s="553"/>
      <c r="W159" s="553"/>
      <c r="X159" s="553"/>
      <c r="Y159" s="553"/>
      <c r="Z159" s="553"/>
      <c r="AA159" s="553"/>
      <c r="AB159" s="956"/>
      <c r="AC159" s="553"/>
      <c r="AD159" s="553"/>
      <c r="AE159" s="553"/>
      <c r="AF159" s="553"/>
      <c r="AG159" s="553"/>
      <c r="AH159" s="956"/>
      <c r="AI159" s="553"/>
      <c r="AJ159" s="553"/>
      <c r="AK159" s="956"/>
      <c r="AL159" s="553"/>
      <c r="AM159" s="553"/>
      <c r="AN159" s="553"/>
      <c r="AO159" s="553"/>
      <c r="AP159" s="553"/>
      <c r="AQ159" s="956"/>
      <c r="AR159" s="553"/>
      <c r="AS159" s="553"/>
      <c r="AT159" s="553"/>
    </row>
    <row r="160" spans="1:46" ht="19.5" customHeight="1" x14ac:dyDescent="0.25">
      <c r="A160" s="553"/>
      <c r="B160" s="553"/>
      <c r="C160" s="553"/>
      <c r="D160" s="956"/>
      <c r="E160" s="569"/>
      <c r="F160" s="569"/>
      <c r="G160" s="569"/>
      <c r="H160" s="569"/>
      <c r="I160" s="569"/>
      <c r="J160" s="569"/>
      <c r="K160" s="569"/>
      <c r="L160" s="569"/>
      <c r="M160" s="569"/>
      <c r="N160" s="569"/>
      <c r="O160" s="569"/>
      <c r="P160" s="569"/>
      <c r="Q160" s="569"/>
      <c r="R160" s="569"/>
      <c r="S160" s="956"/>
      <c r="T160" s="553"/>
      <c r="U160" s="553"/>
      <c r="V160" s="553"/>
      <c r="W160" s="553"/>
      <c r="X160" s="553"/>
      <c r="Y160" s="553"/>
      <c r="Z160" s="553"/>
      <c r="AA160" s="553"/>
      <c r="AB160" s="956"/>
      <c r="AC160" s="553"/>
      <c r="AD160" s="553"/>
      <c r="AE160" s="553"/>
      <c r="AF160" s="553"/>
      <c r="AG160" s="553"/>
      <c r="AH160" s="956"/>
      <c r="AI160" s="553"/>
      <c r="AJ160" s="553"/>
      <c r="AK160" s="956"/>
      <c r="AL160" s="553"/>
      <c r="AM160" s="553"/>
      <c r="AN160" s="553"/>
      <c r="AO160" s="553"/>
      <c r="AP160" s="553"/>
      <c r="AQ160" s="956"/>
      <c r="AR160" s="553"/>
      <c r="AS160" s="553"/>
      <c r="AT160" s="553"/>
    </row>
    <row r="161" spans="1:46" ht="19.5" customHeight="1" x14ac:dyDescent="0.25">
      <c r="A161" s="553"/>
      <c r="B161" s="553"/>
      <c r="C161" s="553"/>
      <c r="D161" s="956"/>
      <c r="E161" s="569"/>
      <c r="F161" s="569"/>
      <c r="G161" s="569"/>
      <c r="H161" s="569"/>
      <c r="I161" s="569"/>
      <c r="J161" s="569"/>
      <c r="K161" s="569"/>
      <c r="L161" s="569"/>
      <c r="M161" s="569"/>
      <c r="N161" s="569"/>
      <c r="O161" s="569"/>
      <c r="P161" s="569"/>
      <c r="Q161" s="569"/>
      <c r="R161" s="569"/>
      <c r="S161" s="956"/>
      <c r="T161" s="553"/>
      <c r="U161" s="553"/>
      <c r="V161" s="553"/>
      <c r="W161" s="553"/>
      <c r="X161" s="553"/>
      <c r="Y161" s="553"/>
      <c r="Z161" s="553"/>
      <c r="AA161" s="553"/>
      <c r="AB161" s="956"/>
      <c r="AC161" s="553"/>
      <c r="AD161" s="553"/>
      <c r="AE161" s="553"/>
      <c r="AF161" s="553"/>
      <c r="AG161" s="553"/>
      <c r="AH161" s="956"/>
      <c r="AI161" s="553"/>
      <c r="AJ161" s="553"/>
      <c r="AK161" s="956"/>
      <c r="AL161" s="553"/>
      <c r="AM161" s="553"/>
      <c r="AN161" s="553"/>
      <c r="AO161" s="553"/>
      <c r="AP161" s="553"/>
      <c r="AQ161" s="956"/>
      <c r="AR161" s="553"/>
      <c r="AS161" s="553"/>
      <c r="AT161" s="553"/>
    </row>
    <row r="162" spans="1:46" ht="19.5" customHeight="1" x14ac:dyDescent="0.25">
      <c r="A162" s="553"/>
      <c r="B162" s="553"/>
      <c r="C162" s="553"/>
      <c r="D162" s="956"/>
      <c r="E162" s="569"/>
      <c r="F162" s="569"/>
      <c r="G162" s="569"/>
      <c r="H162" s="569"/>
      <c r="I162" s="569"/>
      <c r="J162" s="569"/>
      <c r="K162" s="569"/>
      <c r="L162" s="569"/>
      <c r="M162" s="569"/>
      <c r="N162" s="569"/>
      <c r="O162" s="569"/>
      <c r="P162" s="569"/>
      <c r="Q162" s="569"/>
      <c r="R162" s="569"/>
      <c r="S162" s="956"/>
      <c r="T162" s="553"/>
      <c r="U162" s="553"/>
      <c r="V162" s="553"/>
      <c r="W162" s="553"/>
      <c r="X162" s="553"/>
      <c r="Y162" s="553"/>
      <c r="Z162" s="553"/>
      <c r="AA162" s="553"/>
      <c r="AB162" s="956"/>
      <c r="AC162" s="553"/>
      <c r="AD162" s="553"/>
      <c r="AE162" s="553"/>
      <c r="AF162" s="553"/>
      <c r="AG162" s="553"/>
      <c r="AH162" s="956"/>
      <c r="AI162" s="553"/>
      <c r="AJ162" s="553"/>
      <c r="AK162" s="956"/>
      <c r="AL162" s="553"/>
      <c r="AM162" s="553"/>
      <c r="AN162" s="553"/>
      <c r="AO162" s="553"/>
      <c r="AP162" s="553"/>
      <c r="AQ162" s="956"/>
      <c r="AR162" s="553"/>
      <c r="AS162" s="553"/>
      <c r="AT162" s="553"/>
    </row>
    <row r="163" spans="1:46" ht="19.5" customHeight="1" x14ac:dyDescent="0.25">
      <c r="A163" s="553"/>
      <c r="B163" s="553"/>
      <c r="C163" s="553"/>
      <c r="D163" s="956"/>
      <c r="E163" s="569"/>
      <c r="F163" s="569"/>
      <c r="G163" s="569"/>
      <c r="H163" s="569"/>
      <c r="I163" s="569"/>
      <c r="J163" s="569"/>
      <c r="K163" s="569"/>
      <c r="L163" s="569"/>
      <c r="M163" s="569"/>
      <c r="N163" s="569"/>
      <c r="O163" s="569"/>
      <c r="P163" s="569"/>
      <c r="Q163" s="569"/>
      <c r="R163" s="569"/>
      <c r="S163" s="956"/>
      <c r="T163" s="553"/>
      <c r="U163" s="553"/>
      <c r="V163" s="553"/>
      <c r="W163" s="553"/>
      <c r="X163" s="553"/>
      <c r="Y163" s="553"/>
      <c r="Z163" s="553"/>
      <c r="AA163" s="553"/>
      <c r="AB163" s="956"/>
      <c r="AC163" s="553"/>
      <c r="AD163" s="553"/>
      <c r="AE163" s="553"/>
      <c r="AF163" s="553"/>
      <c r="AG163" s="553"/>
      <c r="AH163" s="956"/>
      <c r="AI163" s="553"/>
      <c r="AJ163" s="553"/>
      <c r="AK163" s="956"/>
      <c r="AL163" s="553"/>
      <c r="AM163" s="553"/>
      <c r="AN163" s="553"/>
      <c r="AO163" s="553"/>
      <c r="AP163" s="553"/>
      <c r="AQ163" s="956"/>
      <c r="AR163" s="553"/>
      <c r="AS163" s="553"/>
      <c r="AT163" s="553"/>
    </row>
    <row r="164" spans="1:46" ht="19.5" customHeight="1" x14ac:dyDescent="0.25">
      <c r="A164" s="553"/>
      <c r="B164" s="553"/>
      <c r="C164" s="553"/>
      <c r="D164" s="956"/>
      <c r="E164" s="569"/>
      <c r="F164" s="569"/>
      <c r="G164" s="569"/>
      <c r="H164" s="569"/>
      <c r="I164" s="569"/>
      <c r="J164" s="569"/>
      <c r="K164" s="569"/>
      <c r="L164" s="569"/>
      <c r="M164" s="569"/>
      <c r="N164" s="569"/>
      <c r="O164" s="569"/>
      <c r="P164" s="569"/>
      <c r="Q164" s="569"/>
      <c r="R164" s="569"/>
      <c r="S164" s="956"/>
      <c r="T164" s="553"/>
      <c r="U164" s="553"/>
      <c r="V164" s="553"/>
      <c r="W164" s="553"/>
      <c r="X164" s="553"/>
      <c r="Y164" s="553"/>
      <c r="Z164" s="553"/>
      <c r="AA164" s="553"/>
      <c r="AB164" s="956"/>
      <c r="AC164" s="553"/>
      <c r="AD164" s="553"/>
      <c r="AE164" s="553"/>
      <c r="AF164" s="553"/>
      <c r="AG164" s="553"/>
      <c r="AH164" s="956"/>
      <c r="AI164" s="553"/>
      <c r="AJ164" s="553"/>
      <c r="AK164" s="956"/>
      <c r="AL164" s="553"/>
      <c r="AM164" s="553"/>
      <c r="AN164" s="553"/>
      <c r="AO164" s="553"/>
      <c r="AP164" s="553"/>
      <c r="AQ164" s="956"/>
      <c r="AR164" s="553"/>
      <c r="AS164" s="553"/>
      <c r="AT164" s="553"/>
    </row>
    <row r="165" spans="1:46" ht="19.5" customHeight="1" x14ac:dyDescent="0.25">
      <c r="A165" s="553"/>
      <c r="B165" s="553"/>
      <c r="C165" s="553"/>
      <c r="D165" s="956"/>
      <c r="E165" s="569"/>
      <c r="F165" s="569"/>
      <c r="G165" s="569"/>
      <c r="H165" s="569"/>
      <c r="I165" s="569"/>
      <c r="J165" s="569"/>
      <c r="K165" s="569"/>
      <c r="L165" s="569"/>
      <c r="M165" s="569"/>
      <c r="N165" s="569"/>
      <c r="O165" s="569"/>
      <c r="P165" s="569"/>
      <c r="Q165" s="569"/>
      <c r="R165" s="569"/>
      <c r="S165" s="956"/>
      <c r="T165" s="553"/>
      <c r="U165" s="553"/>
      <c r="V165" s="553"/>
      <c r="W165" s="553"/>
      <c r="X165" s="553"/>
      <c r="Y165" s="553"/>
      <c r="Z165" s="553"/>
      <c r="AA165" s="553"/>
      <c r="AB165" s="956"/>
      <c r="AC165" s="553"/>
      <c r="AD165" s="553"/>
      <c r="AE165" s="553"/>
      <c r="AF165" s="553"/>
      <c r="AG165" s="553"/>
      <c r="AH165" s="956"/>
      <c r="AI165" s="553"/>
      <c r="AJ165" s="553"/>
      <c r="AK165" s="956"/>
      <c r="AL165" s="553"/>
      <c r="AM165" s="553"/>
      <c r="AN165" s="553"/>
      <c r="AO165" s="553"/>
      <c r="AP165" s="553"/>
      <c r="AQ165" s="956"/>
      <c r="AR165" s="553"/>
      <c r="AS165" s="553"/>
      <c r="AT165" s="553"/>
    </row>
    <row r="166" spans="1:46" ht="19.5" customHeight="1" x14ac:dyDescent="0.25">
      <c r="A166" s="553"/>
      <c r="B166" s="553"/>
      <c r="C166" s="553"/>
      <c r="D166" s="956"/>
      <c r="E166" s="569"/>
      <c r="F166" s="569"/>
      <c r="G166" s="569"/>
      <c r="H166" s="569"/>
      <c r="I166" s="569"/>
      <c r="J166" s="569"/>
      <c r="K166" s="569"/>
      <c r="L166" s="569"/>
      <c r="M166" s="569"/>
      <c r="N166" s="569"/>
      <c r="O166" s="569"/>
      <c r="P166" s="569"/>
      <c r="Q166" s="569"/>
      <c r="R166" s="569"/>
      <c r="S166" s="956"/>
      <c r="T166" s="553"/>
      <c r="U166" s="553"/>
      <c r="V166" s="553"/>
      <c r="W166" s="553"/>
      <c r="X166" s="553"/>
      <c r="Y166" s="553"/>
      <c r="Z166" s="553"/>
      <c r="AA166" s="553"/>
      <c r="AB166" s="956"/>
      <c r="AC166" s="553"/>
      <c r="AD166" s="553"/>
      <c r="AE166" s="553"/>
      <c r="AF166" s="553"/>
      <c r="AG166" s="553"/>
      <c r="AH166" s="956"/>
      <c r="AI166" s="553"/>
      <c r="AJ166" s="553"/>
      <c r="AK166" s="956"/>
      <c r="AL166" s="553"/>
      <c r="AM166" s="553"/>
      <c r="AN166" s="553"/>
      <c r="AO166" s="553"/>
      <c r="AP166" s="553"/>
      <c r="AQ166" s="956"/>
      <c r="AR166" s="553"/>
      <c r="AS166" s="553"/>
      <c r="AT166" s="553"/>
    </row>
    <row r="167" spans="1:46" ht="19.5" customHeight="1" x14ac:dyDescent="0.25">
      <c r="A167" s="553"/>
      <c r="B167" s="553"/>
      <c r="C167" s="553"/>
      <c r="D167" s="956"/>
      <c r="E167" s="569"/>
      <c r="F167" s="569"/>
      <c r="G167" s="569"/>
      <c r="H167" s="569"/>
      <c r="I167" s="569"/>
      <c r="J167" s="569"/>
      <c r="K167" s="569"/>
      <c r="L167" s="569"/>
      <c r="M167" s="569"/>
      <c r="N167" s="569"/>
      <c r="O167" s="569"/>
      <c r="P167" s="569"/>
      <c r="Q167" s="569"/>
      <c r="R167" s="569"/>
      <c r="S167" s="956"/>
      <c r="T167" s="553"/>
      <c r="U167" s="553"/>
      <c r="V167" s="553"/>
      <c r="W167" s="553"/>
      <c r="X167" s="553"/>
      <c r="Y167" s="553"/>
      <c r="Z167" s="553"/>
      <c r="AA167" s="553"/>
      <c r="AB167" s="956"/>
      <c r="AC167" s="553"/>
      <c r="AD167" s="553"/>
      <c r="AE167" s="553"/>
      <c r="AF167" s="553"/>
      <c r="AG167" s="553"/>
      <c r="AH167" s="956"/>
      <c r="AI167" s="553"/>
      <c r="AJ167" s="553"/>
      <c r="AK167" s="956"/>
      <c r="AL167" s="553"/>
      <c r="AM167" s="553"/>
      <c r="AN167" s="553"/>
      <c r="AO167" s="553"/>
      <c r="AP167" s="553"/>
      <c r="AQ167" s="956"/>
      <c r="AR167" s="553"/>
      <c r="AS167" s="553"/>
      <c r="AT167" s="553"/>
    </row>
    <row r="168" spans="1:46" ht="19.5" customHeight="1" x14ac:dyDescent="0.25">
      <c r="A168" s="553"/>
      <c r="B168" s="553"/>
      <c r="C168" s="553"/>
      <c r="D168" s="956"/>
      <c r="E168" s="569"/>
      <c r="F168" s="569"/>
      <c r="G168" s="569"/>
      <c r="H168" s="569"/>
      <c r="I168" s="569"/>
      <c r="J168" s="569"/>
      <c r="K168" s="569"/>
      <c r="L168" s="569"/>
      <c r="M168" s="569"/>
      <c r="N168" s="569"/>
      <c r="O168" s="569"/>
      <c r="P168" s="569"/>
      <c r="Q168" s="569"/>
      <c r="R168" s="569"/>
      <c r="S168" s="956"/>
      <c r="T168" s="553"/>
      <c r="U168" s="553"/>
      <c r="V168" s="553"/>
      <c r="W168" s="553"/>
      <c r="X168" s="553"/>
      <c r="Y168" s="553"/>
      <c r="Z168" s="553"/>
      <c r="AA168" s="553"/>
      <c r="AB168" s="956"/>
      <c r="AC168" s="553"/>
      <c r="AD168" s="553"/>
      <c r="AE168" s="553"/>
      <c r="AF168" s="553"/>
      <c r="AG168" s="553"/>
      <c r="AH168" s="956"/>
      <c r="AI168" s="553"/>
      <c r="AJ168" s="553"/>
      <c r="AK168" s="956"/>
      <c r="AL168" s="553"/>
      <c r="AM168" s="553"/>
      <c r="AN168" s="553"/>
      <c r="AO168" s="553"/>
      <c r="AP168" s="553"/>
      <c r="AQ168" s="956"/>
      <c r="AR168" s="553"/>
      <c r="AS168" s="553"/>
      <c r="AT168" s="553"/>
    </row>
    <row r="169" spans="1:46" ht="19.5" customHeight="1" x14ac:dyDescent="0.25">
      <c r="A169" s="553"/>
      <c r="B169" s="553"/>
      <c r="C169" s="553"/>
      <c r="D169" s="956"/>
      <c r="E169" s="569"/>
      <c r="F169" s="569"/>
      <c r="G169" s="569"/>
      <c r="H169" s="569"/>
      <c r="I169" s="569"/>
      <c r="J169" s="569"/>
      <c r="K169" s="569"/>
      <c r="L169" s="569"/>
      <c r="M169" s="569"/>
      <c r="N169" s="569"/>
      <c r="O169" s="569"/>
      <c r="P169" s="569"/>
      <c r="Q169" s="569"/>
      <c r="R169" s="569"/>
      <c r="S169" s="956"/>
      <c r="T169" s="553"/>
      <c r="U169" s="553"/>
      <c r="V169" s="553"/>
      <c r="W169" s="553"/>
      <c r="X169" s="553"/>
      <c r="Y169" s="553"/>
      <c r="Z169" s="553"/>
      <c r="AA169" s="553"/>
      <c r="AB169" s="956"/>
      <c r="AC169" s="553"/>
      <c r="AD169" s="553"/>
      <c r="AE169" s="553"/>
      <c r="AF169" s="553"/>
      <c r="AG169" s="553"/>
      <c r="AH169" s="956"/>
      <c r="AI169" s="553"/>
      <c r="AJ169" s="553"/>
      <c r="AK169" s="956"/>
      <c r="AL169" s="553"/>
      <c r="AM169" s="553"/>
      <c r="AN169" s="553"/>
      <c r="AO169" s="553"/>
      <c r="AP169" s="553"/>
      <c r="AQ169" s="956"/>
      <c r="AR169" s="553"/>
      <c r="AS169" s="553"/>
      <c r="AT169" s="553"/>
    </row>
    <row r="170" spans="1:46" ht="19.5" customHeight="1" x14ac:dyDescent="0.25">
      <c r="A170" s="553"/>
      <c r="B170" s="553"/>
      <c r="C170" s="553"/>
      <c r="D170" s="956"/>
      <c r="E170" s="569"/>
      <c r="F170" s="569"/>
      <c r="G170" s="569"/>
      <c r="H170" s="569"/>
      <c r="I170" s="569"/>
      <c r="J170" s="569"/>
      <c r="K170" s="569"/>
      <c r="L170" s="569"/>
      <c r="M170" s="569"/>
      <c r="N170" s="569"/>
      <c r="O170" s="569"/>
      <c r="P170" s="569"/>
      <c r="Q170" s="569"/>
      <c r="R170" s="569"/>
      <c r="S170" s="956"/>
      <c r="T170" s="553"/>
      <c r="U170" s="553"/>
      <c r="V170" s="553"/>
      <c r="W170" s="553"/>
      <c r="X170" s="553"/>
      <c r="Y170" s="553"/>
      <c r="Z170" s="553"/>
      <c r="AA170" s="553"/>
      <c r="AB170" s="956"/>
      <c r="AC170" s="553"/>
      <c r="AD170" s="553"/>
      <c r="AE170" s="553"/>
      <c r="AF170" s="553"/>
      <c r="AG170" s="553"/>
      <c r="AH170" s="956"/>
      <c r="AI170" s="553"/>
      <c r="AJ170" s="553"/>
      <c r="AK170" s="956"/>
      <c r="AL170" s="553"/>
      <c r="AM170" s="553"/>
      <c r="AN170" s="553"/>
      <c r="AO170" s="553"/>
      <c r="AP170" s="553"/>
      <c r="AQ170" s="956"/>
      <c r="AR170" s="553"/>
      <c r="AS170" s="553"/>
      <c r="AT170" s="553"/>
    </row>
    <row r="171" spans="1:46" ht="19.5" customHeight="1" x14ac:dyDescent="0.25">
      <c r="A171" s="553"/>
      <c r="B171" s="553"/>
      <c r="C171" s="553"/>
      <c r="D171" s="956"/>
      <c r="E171" s="569"/>
      <c r="F171" s="569"/>
      <c r="G171" s="569"/>
      <c r="H171" s="569"/>
      <c r="I171" s="569"/>
      <c r="J171" s="569"/>
      <c r="K171" s="569"/>
      <c r="L171" s="569"/>
      <c r="M171" s="569"/>
      <c r="N171" s="569"/>
      <c r="O171" s="569"/>
      <c r="P171" s="569"/>
      <c r="Q171" s="569"/>
      <c r="R171" s="569"/>
      <c r="S171" s="956"/>
      <c r="T171" s="553"/>
      <c r="U171" s="553"/>
      <c r="V171" s="553"/>
      <c r="W171" s="553"/>
      <c r="X171" s="553"/>
      <c r="Y171" s="553"/>
      <c r="Z171" s="553"/>
      <c r="AA171" s="553"/>
      <c r="AB171" s="956"/>
      <c r="AC171" s="553"/>
      <c r="AD171" s="553"/>
      <c r="AE171" s="553"/>
      <c r="AF171" s="553"/>
      <c r="AG171" s="553"/>
      <c r="AH171" s="956"/>
      <c r="AI171" s="553"/>
      <c r="AJ171" s="553"/>
      <c r="AK171" s="956"/>
      <c r="AL171" s="553"/>
      <c r="AM171" s="553"/>
      <c r="AN171" s="553"/>
      <c r="AO171" s="553"/>
      <c r="AP171" s="553"/>
      <c r="AQ171" s="956"/>
      <c r="AR171" s="553"/>
      <c r="AS171" s="553"/>
      <c r="AT171" s="553"/>
    </row>
    <row r="172" spans="1:46" ht="19.5" customHeight="1" x14ac:dyDescent="0.25">
      <c r="A172" s="553"/>
      <c r="B172" s="553"/>
      <c r="C172" s="553"/>
      <c r="D172" s="956"/>
      <c r="E172" s="569"/>
      <c r="F172" s="569"/>
      <c r="G172" s="569"/>
      <c r="H172" s="569"/>
      <c r="I172" s="569"/>
      <c r="J172" s="569"/>
      <c r="K172" s="569"/>
      <c r="L172" s="569"/>
      <c r="M172" s="569"/>
      <c r="N172" s="569"/>
      <c r="O172" s="569"/>
      <c r="P172" s="569"/>
      <c r="Q172" s="569"/>
      <c r="R172" s="569"/>
      <c r="S172" s="956"/>
      <c r="T172" s="553"/>
      <c r="U172" s="553"/>
      <c r="V172" s="553"/>
      <c r="W172" s="553"/>
      <c r="X172" s="553"/>
      <c r="Y172" s="553"/>
      <c r="Z172" s="553"/>
      <c r="AA172" s="553"/>
      <c r="AB172" s="956"/>
      <c r="AC172" s="553"/>
      <c r="AD172" s="553"/>
      <c r="AE172" s="553"/>
      <c r="AF172" s="553"/>
      <c r="AG172" s="553"/>
      <c r="AH172" s="956"/>
      <c r="AI172" s="553"/>
      <c r="AJ172" s="553"/>
      <c r="AK172" s="956"/>
      <c r="AL172" s="553"/>
      <c r="AM172" s="553"/>
      <c r="AN172" s="553"/>
      <c r="AO172" s="553"/>
      <c r="AP172" s="553"/>
      <c r="AQ172" s="956"/>
      <c r="AR172" s="553"/>
      <c r="AS172" s="553"/>
      <c r="AT172" s="553"/>
    </row>
    <row r="173" spans="1:46" ht="19.5" customHeight="1" x14ac:dyDescent="0.25">
      <c r="A173" s="553"/>
      <c r="B173" s="553"/>
      <c r="C173" s="553"/>
      <c r="D173" s="956"/>
      <c r="E173" s="569"/>
      <c r="F173" s="569"/>
      <c r="G173" s="569"/>
      <c r="H173" s="569"/>
      <c r="I173" s="569"/>
      <c r="J173" s="569"/>
      <c r="K173" s="569"/>
      <c r="L173" s="569"/>
      <c r="M173" s="569"/>
      <c r="N173" s="569"/>
      <c r="O173" s="569"/>
      <c r="P173" s="569"/>
      <c r="Q173" s="569"/>
      <c r="R173" s="569"/>
      <c r="S173" s="956"/>
      <c r="T173" s="553"/>
      <c r="U173" s="553"/>
      <c r="V173" s="553"/>
      <c r="W173" s="553"/>
      <c r="X173" s="553"/>
      <c r="Y173" s="553"/>
      <c r="Z173" s="553"/>
      <c r="AA173" s="553"/>
      <c r="AB173" s="956"/>
      <c r="AC173" s="553"/>
      <c r="AD173" s="553"/>
      <c r="AE173" s="553"/>
      <c r="AF173" s="553"/>
      <c r="AG173" s="553"/>
      <c r="AH173" s="956"/>
      <c r="AI173" s="553"/>
      <c r="AJ173" s="553"/>
      <c r="AK173" s="956"/>
      <c r="AL173" s="553"/>
      <c r="AM173" s="553"/>
      <c r="AN173" s="553"/>
      <c r="AO173" s="553"/>
      <c r="AP173" s="553"/>
      <c r="AQ173" s="956"/>
      <c r="AR173" s="553"/>
      <c r="AS173" s="553"/>
      <c r="AT173" s="553"/>
    </row>
    <row r="174" spans="1:46" ht="19.5" customHeight="1" x14ac:dyDescent="0.25">
      <c r="A174" s="553"/>
      <c r="B174" s="553"/>
      <c r="C174" s="553"/>
      <c r="D174" s="956"/>
      <c r="E174" s="569"/>
      <c r="F174" s="569"/>
      <c r="G174" s="569"/>
      <c r="H174" s="569"/>
      <c r="I174" s="569"/>
      <c r="J174" s="569"/>
      <c r="K174" s="569"/>
      <c r="L174" s="569"/>
      <c r="M174" s="569"/>
      <c r="N174" s="569"/>
      <c r="O174" s="569"/>
      <c r="P174" s="569"/>
      <c r="Q174" s="569"/>
      <c r="R174" s="569"/>
      <c r="S174" s="956"/>
      <c r="T174" s="553"/>
      <c r="U174" s="553"/>
      <c r="V174" s="553"/>
      <c r="W174" s="553"/>
      <c r="X174" s="553"/>
      <c r="Y174" s="553"/>
      <c r="Z174" s="553"/>
      <c r="AA174" s="553"/>
      <c r="AB174" s="956"/>
      <c r="AC174" s="553"/>
      <c r="AD174" s="553"/>
      <c r="AE174" s="553"/>
      <c r="AF174" s="553"/>
      <c r="AG174" s="553"/>
      <c r="AH174" s="956"/>
      <c r="AI174" s="553"/>
      <c r="AJ174" s="553"/>
      <c r="AK174" s="956"/>
      <c r="AL174" s="553"/>
      <c r="AM174" s="553"/>
      <c r="AN174" s="553"/>
      <c r="AO174" s="553"/>
      <c r="AP174" s="553"/>
      <c r="AQ174" s="956"/>
      <c r="AR174" s="553"/>
      <c r="AS174" s="553"/>
      <c r="AT174" s="553"/>
    </row>
    <row r="175" spans="1:46" ht="19.5" customHeight="1" x14ac:dyDescent="0.25">
      <c r="A175" s="553"/>
      <c r="B175" s="553"/>
      <c r="C175" s="553"/>
      <c r="D175" s="956"/>
      <c r="E175" s="569"/>
      <c r="F175" s="569"/>
      <c r="G175" s="569"/>
      <c r="H175" s="569"/>
      <c r="I175" s="569"/>
      <c r="J175" s="569"/>
      <c r="K175" s="569"/>
      <c r="L175" s="569"/>
      <c r="M175" s="569"/>
      <c r="N175" s="569"/>
      <c r="O175" s="569"/>
      <c r="P175" s="569"/>
      <c r="Q175" s="569"/>
      <c r="R175" s="569"/>
      <c r="S175" s="956"/>
      <c r="T175" s="553"/>
      <c r="U175" s="553"/>
      <c r="V175" s="553"/>
      <c r="W175" s="553"/>
      <c r="X175" s="553"/>
      <c r="Y175" s="553"/>
      <c r="Z175" s="553"/>
      <c r="AA175" s="553"/>
      <c r="AB175" s="956"/>
      <c r="AC175" s="553"/>
      <c r="AD175" s="553"/>
      <c r="AE175" s="553"/>
      <c r="AF175" s="553"/>
      <c r="AG175" s="553"/>
      <c r="AH175" s="956"/>
      <c r="AI175" s="553"/>
      <c r="AJ175" s="553"/>
      <c r="AK175" s="956"/>
      <c r="AL175" s="553"/>
      <c r="AM175" s="553"/>
      <c r="AN175" s="553"/>
      <c r="AO175" s="553"/>
      <c r="AP175" s="553"/>
      <c r="AQ175" s="956"/>
      <c r="AR175" s="553"/>
      <c r="AS175" s="553"/>
      <c r="AT175" s="553"/>
    </row>
    <row r="176" spans="1:46" ht="19.5" customHeight="1" x14ac:dyDescent="0.25">
      <c r="A176" s="553"/>
      <c r="B176" s="553"/>
      <c r="C176" s="553"/>
      <c r="D176" s="956"/>
      <c r="E176" s="569"/>
      <c r="F176" s="569"/>
      <c r="G176" s="569"/>
      <c r="H176" s="569"/>
      <c r="I176" s="569"/>
      <c r="J176" s="569"/>
      <c r="K176" s="569"/>
      <c r="L176" s="569"/>
      <c r="M176" s="569"/>
      <c r="N176" s="569"/>
      <c r="O176" s="569"/>
      <c r="P176" s="569"/>
      <c r="Q176" s="569"/>
      <c r="R176" s="569"/>
      <c r="S176" s="956"/>
      <c r="T176" s="553"/>
      <c r="U176" s="553"/>
      <c r="V176" s="553"/>
      <c r="W176" s="553"/>
      <c r="X176" s="553"/>
      <c r="Y176" s="553"/>
      <c r="Z176" s="553"/>
      <c r="AA176" s="553"/>
      <c r="AB176" s="956"/>
      <c r="AC176" s="553"/>
      <c r="AD176" s="553"/>
      <c r="AE176" s="553"/>
      <c r="AF176" s="553"/>
      <c r="AG176" s="553"/>
      <c r="AH176" s="956"/>
      <c r="AI176" s="553"/>
      <c r="AJ176" s="553"/>
      <c r="AK176" s="956"/>
      <c r="AL176" s="553"/>
      <c r="AM176" s="553"/>
      <c r="AN176" s="553"/>
      <c r="AO176" s="553"/>
      <c r="AP176" s="553"/>
      <c r="AQ176" s="956"/>
      <c r="AR176" s="553"/>
      <c r="AS176" s="553"/>
      <c r="AT176" s="553"/>
    </row>
    <row r="177" spans="1:46" ht="19.5" customHeight="1" x14ac:dyDescent="0.25">
      <c r="A177" s="553"/>
      <c r="B177" s="553"/>
      <c r="C177" s="553"/>
      <c r="D177" s="956"/>
      <c r="E177" s="569"/>
      <c r="F177" s="569"/>
      <c r="G177" s="569"/>
      <c r="H177" s="569"/>
      <c r="I177" s="569"/>
      <c r="J177" s="569"/>
      <c r="K177" s="569"/>
      <c r="L177" s="569"/>
      <c r="M177" s="569"/>
      <c r="N177" s="569"/>
      <c r="O177" s="569"/>
      <c r="P177" s="569"/>
      <c r="Q177" s="569"/>
      <c r="R177" s="569"/>
      <c r="S177" s="956"/>
      <c r="T177" s="553"/>
      <c r="U177" s="553"/>
      <c r="V177" s="553"/>
      <c r="W177" s="553"/>
      <c r="X177" s="553"/>
      <c r="Y177" s="553"/>
      <c r="Z177" s="553"/>
      <c r="AA177" s="553"/>
      <c r="AB177" s="956"/>
      <c r="AC177" s="553"/>
      <c r="AD177" s="553"/>
      <c r="AE177" s="553"/>
      <c r="AF177" s="553"/>
      <c r="AG177" s="553"/>
      <c r="AH177" s="956"/>
      <c r="AI177" s="553"/>
      <c r="AJ177" s="553"/>
      <c r="AK177" s="956"/>
      <c r="AL177" s="553"/>
      <c r="AM177" s="553"/>
      <c r="AN177" s="553"/>
      <c r="AO177" s="553"/>
      <c r="AP177" s="553"/>
      <c r="AQ177" s="956"/>
      <c r="AR177" s="553"/>
      <c r="AS177" s="553"/>
      <c r="AT177" s="553"/>
    </row>
    <row r="178" spans="1:46" ht="19.5" customHeight="1" x14ac:dyDescent="0.25">
      <c r="A178" s="553"/>
      <c r="B178" s="553"/>
      <c r="C178" s="553"/>
      <c r="D178" s="956"/>
      <c r="E178" s="569"/>
      <c r="F178" s="569"/>
      <c r="G178" s="569"/>
      <c r="H178" s="569"/>
      <c r="I178" s="569"/>
      <c r="J178" s="569"/>
      <c r="K178" s="569"/>
      <c r="L178" s="569"/>
      <c r="M178" s="569"/>
      <c r="N178" s="569"/>
      <c r="O178" s="569"/>
      <c r="P178" s="569"/>
      <c r="Q178" s="569"/>
      <c r="R178" s="569"/>
      <c r="S178" s="956"/>
      <c r="T178" s="553"/>
      <c r="U178" s="553"/>
      <c r="V178" s="553"/>
      <c r="W178" s="553"/>
      <c r="X178" s="553"/>
      <c r="Y178" s="553"/>
      <c r="Z178" s="553"/>
      <c r="AA178" s="553"/>
      <c r="AB178" s="956"/>
      <c r="AC178" s="553"/>
      <c r="AD178" s="553"/>
      <c r="AE178" s="553"/>
      <c r="AF178" s="553"/>
      <c r="AG178" s="553"/>
      <c r="AH178" s="956"/>
      <c r="AI178" s="553"/>
      <c r="AJ178" s="553"/>
      <c r="AK178" s="956"/>
      <c r="AL178" s="553"/>
      <c r="AM178" s="553"/>
      <c r="AN178" s="553"/>
      <c r="AO178" s="553"/>
      <c r="AP178" s="553"/>
      <c r="AQ178" s="956"/>
      <c r="AR178" s="553"/>
      <c r="AS178" s="553"/>
      <c r="AT178" s="553"/>
    </row>
    <row r="179" spans="1:46" ht="19.5" customHeight="1" x14ac:dyDescent="0.25">
      <c r="A179" s="553"/>
      <c r="B179" s="553"/>
      <c r="C179" s="553"/>
      <c r="D179" s="956"/>
      <c r="E179" s="569"/>
      <c r="F179" s="569"/>
      <c r="G179" s="569"/>
      <c r="H179" s="569"/>
      <c r="I179" s="569"/>
      <c r="J179" s="569"/>
      <c r="K179" s="569"/>
      <c r="L179" s="569"/>
      <c r="M179" s="569"/>
      <c r="N179" s="569"/>
      <c r="O179" s="569"/>
      <c r="P179" s="569"/>
      <c r="Q179" s="569"/>
      <c r="R179" s="569"/>
      <c r="S179" s="956"/>
      <c r="T179" s="553"/>
      <c r="U179" s="553"/>
      <c r="V179" s="553"/>
      <c r="W179" s="553"/>
      <c r="X179" s="553"/>
      <c r="Y179" s="553"/>
      <c r="Z179" s="553"/>
      <c r="AA179" s="553"/>
      <c r="AB179" s="956"/>
      <c r="AC179" s="553"/>
      <c r="AD179" s="553"/>
      <c r="AE179" s="553"/>
      <c r="AF179" s="553"/>
      <c r="AG179" s="553"/>
      <c r="AH179" s="956"/>
      <c r="AI179" s="553"/>
      <c r="AJ179" s="553"/>
      <c r="AK179" s="956"/>
      <c r="AL179" s="553"/>
      <c r="AM179" s="553"/>
      <c r="AN179" s="553"/>
      <c r="AO179" s="553"/>
      <c r="AP179" s="553"/>
      <c r="AQ179" s="956"/>
      <c r="AR179" s="553"/>
      <c r="AS179" s="553"/>
      <c r="AT179" s="553"/>
    </row>
    <row r="180" spans="1:46" ht="19.5" customHeight="1" x14ac:dyDescent="0.25">
      <c r="A180" s="553"/>
      <c r="B180" s="553"/>
      <c r="C180" s="553"/>
      <c r="D180" s="956"/>
      <c r="E180" s="569"/>
      <c r="F180" s="569"/>
      <c r="G180" s="569"/>
      <c r="H180" s="569"/>
      <c r="I180" s="569"/>
      <c r="J180" s="569"/>
      <c r="K180" s="569"/>
      <c r="L180" s="569"/>
      <c r="M180" s="569"/>
      <c r="N180" s="569"/>
      <c r="O180" s="569"/>
      <c r="P180" s="569"/>
      <c r="Q180" s="569"/>
      <c r="R180" s="569"/>
      <c r="S180" s="956"/>
      <c r="T180" s="553"/>
      <c r="U180" s="553"/>
      <c r="V180" s="553"/>
      <c r="W180" s="553"/>
      <c r="X180" s="553"/>
      <c r="Y180" s="553"/>
      <c r="Z180" s="553"/>
      <c r="AA180" s="553"/>
      <c r="AB180" s="956"/>
      <c r="AC180" s="553"/>
      <c r="AD180" s="553"/>
      <c r="AE180" s="553"/>
      <c r="AF180" s="553"/>
      <c r="AG180" s="553"/>
      <c r="AH180" s="956"/>
      <c r="AI180" s="553"/>
      <c r="AJ180" s="553"/>
      <c r="AK180" s="956"/>
      <c r="AL180" s="553"/>
      <c r="AM180" s="553"/>
      <c r="AN180" s="553"/>
      <c r="AO180" s="553"/>
      <c r="AP180" s="553"/>
      <c r="AQ180" s="956"/>
      <c r="AR180" s="553"/>
      <c r="AS180" s="553"/>
      <c r="AT180" s="553"/>
    </row>
    <row r="181" spans="1:46" ht="19.5" customHeight="1" x14ac:dyDescent="0.25">
      <c r="A181" s="553"/>
      <c r="B181" s="553"/>
      <c r="C181" s="553"/>
      <c r="D181" s="956"/>
      <c r="E181" s="569"/>
      <c r="F181" s="569"/>
      <c r="G181" s="569"/>
      <c r="H181" s="569"/>
      <c r="I181" s="569"/>
      <c r="J181" s="569"/>
      <c r="K181" s="569"/>
      <c r="L181" s="569"/>
      <c r="M181" s="569"/>
      <c r="N181" s="569"/>
      <c r="O181" s="569"/>
      <c r="P181" s="569"/>
      <c r="Q181" s="569"/>
      <c r="R181" s="569"/>
      <c r="S181" s="956"/>
      <c r="T181" s="553"/>
      <c r="U181" s="553"/>
      <c r="V181" s="553"/>
      <c r="W181" s="553"/>
      <c r="X181" s="553"/>
      <c r="Y181" s="553"/>
      <c r="Z181" s="553"/>
      <c r="AA181" s="553"/>
      <c r="AB181" s="956"/>
      <c r="AC181" s="553"/>
      <c r="AD181" s="553"/>
      <c r="AE181" s="553"/>
      <c r="AF181" s="553"/>
      <c r="AG181" s="553"/>
      <c r="AH181" s="956"/>
      <c r="AI181" s="553"/>
      <c r="AJ181" s="553"/>
      <c r="AK181" s="956"/>
      <c r="AL181" s="553"/>
      <c r="AM181" s="553"/>
      <c r="AN181" s="553"/>
      <c r="AO181" s="553"/>
      <c r="AP181" s="553"/>
      <c r="AQ181" s="956"/>
      <c r="AR181" s="553"/>
      <c r="AS181" s="553"/>
      <c r="AT181" s="553"/>
    </row>
    <row r="182" spans="1:46" ht="19.5" customHeight="1" x14ac:dyDescent="0.25">
      <c r="A182" s="553"/>
      <c r="B182" s="553"/>
      <c r="C182" s="553"/>
      <c r="D182" s="956"/>
      <c r="E182" s="569"/>
      <c r="F182" s="569"/>
      <c r="G182" s="569"/>
      <c r="H182" s="569"/>
      <c r="I182" s="569"/>
      <c r="J182" s="569"/>
      <c r="K182" s="569"/>
      <c r="L182" s="569"/>
      <c r="M182" s="569"/>
      <c r="N182" s="569"/>
      <c r="O182" s="569"/>
      <c r="P182" s="569"/>
      <c r="Q182" s="569"/>
      <c r="R182" s="569"/>
      <c r="S182" s="956"/>
      <c r="T182" s="553"/>
      <c r="U182" s="553"/>
      <c r="V182" s="553"/>
      <c r="W182" s="553"/>
      <c r="X182" s="553"/>
      <c r="Y182" s="553"/>
      <c r="Z182" s="553"/>
      <c r="AA182" s="553"/>
      <c r="AB182" s="956"/>
      <c r="AC182" s="553"/>
      <c r="AD182" s="553"/>
      <c r="AE182" s="553"/>
      <c r="AF182" s="553"/>
      <c r="AG182" s="553"/>
      <c r="AH182" s="956"/>
      <c r="AI182" s="553"/>
      <c r="AJ182" s="553"/>
      <c r="AK182" s="956"/>
      <c r="AL182" s="553"/>
      <c r="AM182" s="553"/>
      <c r="AN182" s="553"/>
      <c r="AO182" s="553"/>
      <c r="AP182" s="553"/>
      <c r="AQ182" s="956"/>
      <c r="AR182" s="553"/>
      <c r="AS182" s="553"/>
      <c r="AT182" s="553"/>
    </row>
    <row r="183" spans="1:46" ht="19.5" customHeight="1" x14ac:dyDescent="0.25">
      <c r="A183" s="553"/>
      <c r="B183" s="553"/>
      <c r="C183" s="553"/>
      <c r="D183" s="956"/>
      <c r="E183" s="569"/>
      <c r="F183" s="569"/>
      <c r="G183" s="569"/>
      <c r="H183" s="569"/>
      <c r="I183" s="569"/>
      <c r="J183" s="569"/>
      <c r="K183" s="569"/>
      <c r="L183" s="569"/>
      <c r="M183" s="569"/>
      <c r="N183" s="569"/>
      <c r="O183" s="569"/>
      <c r="P183" s="569"/>
      <c r="Q183" s="569"/>
      <c r="R183" s="569"/>
      <c r="S183" s="956"/>
      <c r="T183" s="553"/>
      <c r="U183" s="553"/>
      <c r="V183" s="553"/>
      <c r="W183" s="553"/>
      <c r="X183" s="553"/>
      <c r="Y183" s="553"/>
      <c r="Z183" s="553"/>
      <c r="AA183" s="553"/>
      <c r="AB183" s="956"/>
      <c r="AC183" s="553"/>
      <c r="AD183" s="553"/>
      <c r="AE183" s="553"/>
      <c r="AF183" s="553"/>
      <c r="AG183" s="553"/>
      <c r="AH183" s="956"/>
      <c r="AI183" s="553"/>
      <c r="AJ183" s="553"/>
      <c r="AK183" s="956"/>
      <c r="AL183" s="553"/>
      <c r="AM183" s="553"/>
      <c r="AN183" s="553"/>
      <c r="AO183" s="553"/>
      <c r="AP183" s="553"/>
      <c r="AQ183" s="956"/>
      <c r="AR183" s="553"/>
      <c r="AS183" s="553"/>
      <c r="AT183" s="553"/>
    </row>
    <row r="184" spans="1:46" ht="19.5" customHeight="1" x14ac:dyDescent="0.25">
      <c r="A184" s="553"/>
      <c r="B184" s="553"/>
      <c r="C184" s="553"/>
      <c r="D184" s="956"/>
      <c r="E184" s="569"/>
      <c r="F184" s="569"/>
      <c r="G184" s="569"/>
      <c r="H184" s="569"/>
      <c r="I184" s="569"/>
      <c r="J184" s="569"/>
      <c r="K184" s="569"/>
      <c r="L184" s="569"/>
      <c r="M184" s="569"/>
      <c r="N184" s="569"/>
      <c r="O184" s="569"/>
      <c r="P184" s="569"/>
      <c r="Q184" s="569"/>
      <c r="R184" s="569"/>
      <c r="S184" s="956"/>
      <c r="T184" s="553"/>
      <c r="U184" s="553"/>
      <c r="V184" s="553"/>
      <c r="W184" s="553"/>
      <c r="X184" s="553"/>
      <c r="Y184" s="553"/>
      <c r="Z184" s="553"/>
      <c r="AA184" s="553"/>
      <c r="AB184" s="956"/>
      <c r="AC184" s="553"/>
      <c r="AD184" s="553"/>
      <c r="AE184" s="553"/>
      <c r="AF184" s="553"/>
      <c r="AG184" s="553"/>
      <c r="AH184" s="956"/>
      <c r="AI184" s="553"/>
      <c r="AJ184" s="553"/>
      <c r="AK184" s="956"/>
      <c r="AL184" s="553"/>
      <c r="AM184" s="553"/>
      <c r="AN184" s="553"/>
      <c r="AO184" s="553"/>
      <c r="AP184" s="553"/>
      <c r="AQ184" s="956"/>
      <c r="AR184" s="553"/>
      <c r="AS184" s="553"/>
      <c r="AT184" s="553"/>
    </row>
    <row r="185" spans="1:46" ht="19.5" customHeight="1" x14ac:dyDescent="0.25">
      <c r="A185" s="553"/>
      <c r="B185" s="553"/>
      <c r="C185" s="553"/>
      <c r="D185" s="956"/>
      <c r="E185" s="569"/>
      <c r="F185" s="569"/>
      <c r="G185" s="569"/>
      <c r="H185" s="569"/>
      <c r="I185" s="569"/>
      <c r="J185" s="569"/>
      <c r="K185" s="569"/>
      <c r="L185" s="569"/>
      <c r="M185" s="569"/>
      <c r="N185" s="569"/>
      <c r="O185" s="569"/>
      <c r="P185" s="569"/>
      <c r="Q185" s="569"/>
      <c r="R185" s="569"/>
      <c r="S185" s="956"/>
      <c r="T185" s="553"/>
      <c r="U185" s="553"/>
      <c r="V185" s="553"/>
      <c r="W185" s="553"/>
      <c r="X185" s="553"/>
      <c r="Y185" s="553"/>
      <c r="Z185" s="553"/>
      <c r="AA185" s="553"/>
      <c r="AB185" s="956"/>
      <c r="AC185" s="553"/>
      <c r="AD185" s="553"/>
      <c r="AE185" s="553"/>
      <c r="AF185" s="553"/>
      <c r="AG185" s="553"/>
      <c r="AH185" s="956"/>
      <c r="AI185" s="553"/>
      <c r="AJ185" s="553"/>
      <c r="AK185" s="956"/>
      <c r="AL185" s="553"/>
      <c r="AM185" s="553"/>
      <c r="AN185" s="553"/>
      <c r="AO185" s="553"/>
      <c r="AP185" s="553"/>
      <c r="AQ185" s="956"/>
      <c r="AR185" s="553"/>
      <c r="AS185" s="553"/>
      <c r="AT185" s="553"/>
    </row>
    <row r="186" spans="1:46" ht="19.5" customHeight="1" x14ac:dyDescent="0.25">
      <c r="A186" s="553"/>
      <c r="B186" s="553"/>
      <c r="C186" s="553"/>
      <c r="D186" s="956"/>
      <c r="E186" s="569"/>
      <c r="F186" s="569"/>
      <c r="G186" s="569"/>
      <c r="H186" s="569"/>
      <c r="I186" s="569"/>
      <c r="J186" s="569"/>
      <c r="K186" s="569"/>
      <c r="L186" s="569"/>
      <c r="M186" s="569"/>
      <c r="N186" s="569"/>
      <c r="O186" s="569"/>
      <c r="P186" s="569"/>
      <c r="Q186" s="569"/>
      <c r="R186" s="569"/>
      <c r="S186" s="956"/>
      <c r="T186" s="553"/>
      <c r="U186" s="553"/>
      <c r="V186" s="553"/>
      <c r="W186" s="553"/>
      <c r="X186" s="553"/>
      <c r="Y186" s="553"/>
      <c r="Z186" s="553"/>
      <c r="AA186" s="553"/>
      <c r="AB186" s="956"/>
      <c r="AC186" s="553"/>
      <c r="AD186" s="553"/>
      <c r="AE186" s="553"/>
      <c r="AF186" s="553"/>
      <c r="AG186" s="553"/>
      <c r="AH186" s="956"/>
      <c r="AI186" s="553"/>
      <c r="AJ186" s="553"/>
      <c r="AK186" s="956"/>
      <c r="AL186" s="553"/>
      <c r="AM186" s="553"/>
      <c r="AN186" s="553"/>
      <c r="AO186" s="553"/>
      <c r="AP186" s="553"/>
      <c r="AQ186" s="956"/>
      <c r="AR186" s="553"/>
      <c r="AS186" s="553"/>
      <c r="AT186" s="553"/>
    </row>
    <row r="187" spans="1:46" ht="19.5" customHeight="1" x14ac:dyDescent="0.25">
      <c r="A187" s="553"/>
      <c r="B187" s="553"/>
      <c r="C187" s="553"/>
      <c r="D187" s="956"/>
      <c r="E187" s="569"/>
      <c r="F187" s="569"/>
      <c r="G187" s="569"/>
      <c r="H187" s="569"/>
      <c r="I187" s="569"/>
      <c r="J187" s="569"/>
      <c r="K187" s="569"/>
      <c r="L187" s="569"/>
      <c r="M187" s="569"/>
      <c r="N187" s="569"/>
      <c r="O187" s="569"/>
      <c r="P187" s="569"/>
      <c r="Q187" s="569"/>
      <c r="R187" s="569"/>
      <c r="S187" s="956"/>
      <c r="T187" s="553"/>
      <c r="U187" s="553"/>
      <c r="V187" s="553"/>
      <c r="W187" s="553"/>
      <c r="X187" s="553"/>
      <c r="Y187" s="553"/>
      <c r="Z187" s="553"/>
      <c r="AA187" s="553"/>
      <c r="AB187" s="956"/>
      <c r="AC187" s="553"/>
      <c r="AD187" s="553"/>
      <c r="AE187" s="553"/>
      <c r="AF187" s="553"/>
      <c r="AG187" s="553"/>
      <c r="AH187" s="956"/>
      <c r="AI187" s="553"/>
      <c r="AJ187" s="553"/>
      <c r="AK187" s="956"/>
      <c r="AL187" s="553"/>
      <c r="AM187" s="553"/>
      <c r="AN187" s="553"/>
      <c r="AO187" s="553"/>
      <c r="AP187" s="553"/>
      <c r="AQ187" s="956"/>
      <c r="AR187" s="553"/>
      <c r="AS187" s="553"/>
      <c r="AT187" s="553"/>
    </row>
    <row r="188" spans="1:46" ht="19.5" customHeight="1" x14ac:dyDescent="0.25">
      <c r="A188" s="553"/>
      <c r="B188" s="553"/>
      <c r="C188" s="553"/>
      <c r="D188" s="956"/>
      <c r="E188" s="569"/>
      <c r="F188" s="569"/>
      <c r="G188" s="569"/>
      <c r="H188" s="569"/>
      <c r="I188" s="569"/>
      <c r="J188" s="569"/>
      <c r="K188" s="569"/>
      <c r="L188" s="569"/>
      <c r="M188" s="569"/>
      <c r="N188" s="569"/>
      <c r="O188" s="569"/>
      <c r="P188" s="569"/>
      <c r="Q188" s="569"/>
      <c r="R188" s="569"/>
      <c r="S188" s="956"/>
      <c r="T188" s="553"/>
      <c r="U188" s="553"/>
      <c r="V188" s="553"/>
      <c r="W188" s="553"/>
      <c r="X188" s="553"/>
      <c r="Y188" s="553"/>
      <c r="Z188" s="553"/>
      <c r="AA188" s="553"/>
      <c r="AB188" s="956"/>
      <c r="AC188" s="553"/>
      <c r="AD188" s="553"/>
      <c r="AE188" s="553"/>
      <c r="AF188" s="553"/>
      <c r="AG188" s="553"/>
      <c r="AH188" s="956"/>
      <c r="AI188" s="553"/>
      <c r="AJ188" s="553"/>
      <c r="AK188" s="956"/>
      <c r="AL188" s="553"/>
      <c r="AM188" s="553"/>
      <c r="AN188" s="553"/>
      <c r="AO188" s="553"/>
      <c r="AP188" s="553"/>
      <c r="AQ188" s="956"/>
      <c r="AR188" s="553"/>
      <c r="AS188" s="553"/>
      <c r="AT188" s="553"/>
    </row>
    <row r="189" spans="1:46" ht="19.5" customHeight="1" x14ac:dyDescent="0.25">
      <c r="A189" s="553"/>
      <c r="B189" s="553"/>
      <c r="C189" s="553"/>
      <c r="D189" s="956"/>
      <c r="E189" s="569"/>
      <c r="F189" s="569"/>
      <c r="G189" s="569"/>
      <c r="H189" s="569"/>
      <c r="I189" s="569"/>
      <c r="J189" s="569"/>
      <c r="K189" s="569"/>
      <c r="L189" s="569"/>
      <c r="M189" s="569"/>
      <c r="N189" s="569"/>
      <c r="O189" s="569"/>
      <c r="P189" s="569"/>
      <c r="Q189" s="569"/>
      <c r="R189" s="569"/>
      <c r="S189" s="956"/>
      <c r="T189" s="553"/>
      <c r="U189" s="553"/>
      <c r="V189" s="553"/>
      <c r="W189" s="553"/>
      <c r="X189" s="553"/>
      <c r="Y189" s="553"/>
      <c r="Z189" s="553"/>
      <c r="AA189" s="553"/>
      <c r="AB189" s="956"/>
      <c r="AC189" s="553"/>
      <c r="AD189" s="553"/>
      <c r="AE189" s="553"/>
      <c r="AF189" s="553"/>
      <c r="AG189" s="553"/>
      <c r="AH189" s="956"/>
      <c r="AI189" s="553"/>
      <c r="AJ189" s="553"/>
      <c r="AK189" s="956"/>
      <c r="AL189" s="553"/>
      <c r="AM189" s="553"/>
      <c r="AN189" s="553"/>
      <c r="AO189" s="553"/>
      <c r="AP189" s="553"/>
      <c r="AQ189" s="956"/>
      <c r="AR189" s="553"/>
      <c r="AS189" s="553"/>
      <c r="AT189" s="553"/>
    </row>
    <row r="190" spans="1:46" ht="19.5" customHeight="1" x14ac:dyDescent="0.25">
      <c r="A190" s="553"/>
      <c r="B190" s="553"/>
      <c r="C190" s="553"/>
      <c r="D190" s="956"/>
      <c r="E190" s="569"/>
      <c r="F190" s="569"/>
      <c r="G190" s="569"/>
      <c r="H190" s="569"/>
      <c r="I190" s="569"/>
      <c r="J190" s="569"/>
      <c r="K190" s="569"/>
      <c r="L190" s="569"/>
      <c r="M190" s="569"/>
      <c r="N190" s="569"/>
      <c r="O190" s="569"/>
      <c r="P190" s="569"/>
      <c r="Q190" s="569"/>
      <c r="R190" s="569"/>
      <c r="S190" s="956"/>
      <c r="T190" s="553"/>
      <c r="U190" s="553"/>
      <c r="V190" s="553"/>
      <c r="W190" s="553"/>
      <c r="X190" s="553"/>
      <c r="Y190" s="553"/>
      <c r="Z190" s="553"/>
      <c r="AA190" s="553"/>
      <c r="AB190" s="956"/>
      <c r="AC190" s="553"/>
      <c r="AD190" s="553"/>
      <c r="AE190" s="553"/>
      <c r="AF190" s="553"/>
      <c r="AG190" s="553"/>
      <c r="AH190" s="956"/>
      <c r="AI190" s="553"/>
      <c r="AJ190" s="553"/>
      <c r="AK190" s="956"/>
      <c r="AL190" s="553"/>
      <c r="AM190" s="553"/>
      <c r="AN190" s="553"/>
      <c r="AO190" s="553"/>
      <c r="AP190" s="553"/>
      <c r="AQ190" s="956"/>
      <c r="AR190" s="553"/>
      <c r="AS190" s="553"/>
      <c r="AT190" s="553"/>
    </row>
    <row r="191" spans="1:46" ht="19.5" customHeight="1" x14ac:dyDescent="0.25">
      <c r="A191" s="553"/>
      <c r="B191" s="553"/>
      <c r="C191" s="553"/>
      <c r="D191" s="956"/>
      <c r="E191" s="569"/>
      <c r="F191" s="569"/>
      <c r="G191" s="569"/>
      <c r="H191" s="569"/>
      <c r="I191" s="569"/>
      <c r="J191" s="569"/>
      <c r="K191" s="569"/>
      <c r="L191" s="569"/>
      <c r="M191" s="569"/>
      <c r="N191" s="569"/>
      <c r="O191" s="569"/>
      <c r="P191" s="569"/>
      <c r="Q191" s="569"/>
      <c r="R191" s="569"/>
      <c r="S191" s="956"/>
      <c r="T191" s="553"/>
      <c r="U191" s="553"/>
      <c r="V191" s="553"/>
      <c r="W191" s="553"/>
      <c r="X191" s="553"/>
      <c r="Y191" s="553"/>
      <c r="Z191" s="553"/>
      <c r="AA191" s="553"/>
      <c r="AB191" s="956"/>
      <c r="AC191" s="553"/>
      <c r="AD191" s="553"/>
      <c r="AE191" s="553"/>
      <c r="AF191" s="553"/>
      <c r="AG191" s="553"/>
      <c r="AH191" s="956"/>
      <c r="AI191" s="553"/>
      <c r="AJ191" s="553"/>
      <c r="AK191" s="956"/>
      <c r="AL191" s="553"/>
      <c r="AM191" s="553"/>
      <c r="AN191" s="553"/>
      <c r="AO191" s="553"/>
      <c r="AP191" s="553"/>
      <c r="AQ191" s="956"/>
      <c r="AR191" s="553"/>
      <c r="AS191" s="553"/>
      <c r="AT191" s="553"/>
    </row>
    <row r="192" spans="1:46" ht="19.5" customHeight="1" x14ac:dyDescent="0.25">
      <c r="A192" s="553"/>
      <c r="B192" s="553"/>
      <c r="C192" s="553"/>
      <c r="D192" s="956"/>
      <c r="E192" s="569"/>
      <c r="F192" s="569"/>
      <c r="G192" s="569"/>
      <c r="H192" s="569"/>
      <c r="I192" s="569"/>
      <c r="J192" s="569"/>
      <c r="K192" s="569"/>
      <c r="L192" s="569"/>
      <c r="M192" s="569"/>
      <c r="N192" s="569"/>
      <c r="O192" s="569"/>
      <c r="P192" s="569"/>
      <c r="Q192" s="569"/>
      <c r="R192" s="569"/>
      <c r="S192" s="956"/>
      <c r="T192" s="553"/>
      <c r="U192" s="553"/>
      <c r="V192" s="553"/>
      <c r="W192" s="553"/>
      <c r="X192" s="553"/>
      <c r="Y192" s="553"/>
      <c r="Z192" s="553"/>
      <c r="AA192" s="553"/>
      <c r="AB192" s="956"/>
      <c r="AC192" s="553"/>
      <c r="AD192" s="553"/>
      <c r="AE192" s="553"/>
      <c r="AF192" s="553"/>
      <c r="AG192" s="553"/>
      <c r="AH192" s="956"/>
      <c r="AI192" s="553"/>
      <c r="AJ192" s="553"/>
      <c r="AK192" s="956"/>
      <c r="AL192" s="553"/>
      <c r="AM192" s="553"/>
      <c r="AN192" s="553"/>
      <c r="AO192" s="553"/>
      <c r="AP192" s="553"/>
      <c r="AQ192" s="956"/>
      <c r="AR192" s="553"/>
      <c r="AS192" s="553"/>
      <c r="AT192" s="553"/>
    </row>
    <row r="193" spans="1:46" ht="19.5" customHeight="1" x14ac:dyDescent="0.25">
      <c r="A193" s="553"/>
      <c r="B193" s="553"/>
      <c r="C193" s="553"/>
      <c r="D193" s="956"/>
      <c r="E193" s="569"/>
      <c r="F193" s="569"/>
      <c r="G193" s="569"/>
      <c r="H193" s="569"/>
      <c r="I193" s="569"/>
      <c r="J193" s="569"/>
      <c r="K193" s="569"/>
      <c r="L193" s="569"/>
      <c r="M193" s="569"/>
      <c r="N193" s="569"/>
      <c r="O193" s="569"/>
      <c r="P193" s="569"/>
      <c r="Q193" s="569"/>
      <c r="R193" s="569"/>
      <c r="S193" s="956"/>
      <c r="T193" s="553"/>
      <c r="U193" s="553"/>
      <c r="V193" s="553"/>
      <c r="W193" s="553"/>
      <c r="X193" s="553"/>
      <c r="Y193" s="553"/>
      <c r="Z193" s="553"/>
      <c r="AA193" s="553"/>
      <c r="AB193" s="956"/>
      <c r="AC193" s="553"/>
      <c r="AD193" s="553"/>
      <c r="AE193" s="553"/>
      <c r="AF193" s="553"/>
      <c r="AG193" s="553"/>
      <c r="AH193" s="956"/>
      <c r="AI193" s="553"/>
      <c r="AJ193" s="553"/>
      <c r="AK193" s="956"/>
      <c r="AL193" s="553"/>
      <c r="AM193" s="553"/>
      <c r="AN193" s="553"/>
      <c r="AO193" s="553"/>
      <c r="AP193" s="553"/>
      <c r="AQ193" s="956"/>
      <c r="AR193" s="553"/>
      <c r="AS193" s="553"/>
      <c r="AT193" s="553"/>
    </row>
    <row r="194" spans="1:46" ht="19.5" customHeight="1" x14ac:dyDescent="0.25">
      <c r="A194" s="553"/>
      <c r="B194" s="553"/>
      <c r="C194" s="553"/>
      <c r="D194" s="956"/>
      <c r="E194" s="569"/>
      <c r="F194" s="569"/>
      <c r="G194" s="569"/>
      <c r="H194" s="569"/>
      <c r="I194" s="569"/>
      <c r="J194" s="569"/>
      <c r="K194" s="569"/>
      <c r="L194" s="569"/>
      <c r="M194" s="569"/>
      <c r="N194" s="569"/>
      <c r="O194" s="569"/>
      <c r="P194" s="569"/>
      <c r="Q194" s="569"/>
      <c r="R194" s="569"/>
      <c r="S194" s="956"/>
      <c r="T194" s="553"/>
      <c r="U194" s="553"/>
      <c r="V194" s="553"/>
      <c r="W194" s="553"/>
      <c r="X194" s="553"/>
      <c r="Y194" s="553"/>
      <c r="Z194" s="553"/>
      <c r="AA194" s="553"/>
      <c r="AB194" s="956"/>
      <c r="AC194" s="553"/>
      <c r="AD194" s="553"/>
      <c r="AE194" s="553"/>
      <c r="AF194" s="553"/>
      <c r="AG194" s="553"/>
      <c r="AH194" s="956"/>
      <c r="AI194" s="553"/>
      <c r="AJ194" s="553"/>
      <c r="AK194" s="956"/>
      <c r="AL194" s="553"/>
      <c r="AM194" s="553"/>
      <c r="AN194" s="553"/>
      <c r="AO194" s="553"/>
      <c r="AP194" s="553"/>
      <c r="AQ194" s="956"/>
      <c r="AR194" s="553"/>
      <c r="AS194" s="553"/>
      <c r="AT194" s="553"/>
    </row>
    <row r="195" spans="1:46" ht="19.5" customHeight="1" x14ac:dyDescent="0.25">
      <c r="A195" s="553"/>
      <c r="B195" s="553"/>
      <c r="C195" s="553"/>
      <c r="D195" s="956"/>
      <c r="E195" s="569"/>
      <c r="F195" s="569"/>
      <c r="G195" s="569"/>
      <c r="H195" s="569"/>
      <c r="I195" s="569"/>
      <c r="J195" s="569"/>
      <c r="K195" s="569"/>
      <c r="L195" s="569"/>
      <c r="M195" s="569"/>
      <c r="N195" s="569"/>
      <c r="O195" s="569"/>
      <c r="P195" s="569"/>
      <c r="Q195" s="569"/>
      <c r="R195" s="569"/>
      <c r="S195" s="956"/>
      <c r="T195" s="553"/>
      <c r="U195" s="553"/>
      <c r="V195" s="553"/>
      <c r="W195" s="553"/>
      <c r="X195" s="553"/>
      <c r="Y195" s="553"/>
      <c r="Z195" s="553"/>
      <c r="AA195" s="553"/>
      <c r="AB195" s="956"/>
      <c r="AC195" s="553"/>
      <c r="AD195" s="553"/>
      <c r="AE195" s="553"/>
      <c r="AF195" s="553"/>
      <c r="AG195" s="553"/>
      <c r="AH195" s="956"/>
      <c r="AI195" s="553"/>
      <c r="AJ195" s="553"/>
      <c r="AK195" s="956"/>
      <c r="AL195" s="553"/>
      <c r="AM195" s="553"/>
      <c r="AN195" s="553"/>
      <c r="AO195" s="553"/>
      <c r="AP195" s="553"/>
      <c r="AQ195" s="956"/>
      <c r="AR195" s="553"/>
      <c r="AS195" s="553"/>
      <c r="AT195" s="553"/>
    </row>
    <row r="196" spans="1:46" ht="19.5" customHeight="1" x14ac:dyDescent="0.25">
      <c r="A196" s="553"/>
      <c r="B196" s="553"/>
      <c r="C196" s="553"/>
      <c r="D196" s="956"/>
      <c r="E196" s="569"/>
      <c r="F196" s="569"/>
      <c r="G196" s="569"/>
      <c r="H196" s="569"/>
      <c r="I196" s="569"/>
      <c r="J196" s="569"/>
      <c r="K196" s="569"/>
      <c r="L196" s="569"/>
      <c r="M196" s="569"/>
      <c r="N196" s="569"/>
      <c r="O196" s="569"/>
      <c r="P196" s="569"/>
      <c r="Q196" s="569"/>
      <c r="R196" s="569"/>
      <c r="S196" s="956"/>
      <c r="T196" s="553"/>
      <c r="U196" s="553"/>
      <c r="V196" s="553"/>
      <c r="W196" s="553"/>
      <c r="X196" s="553"/>
      <c r="Y196" s="553"/>
      <c r="Z196" s="553"/>
      <c r="AA196" s="553"/>
      <c r="AB196" s="956"/>
      <c r="AC196" s="553"/>
      <c r="AD196" s="553"/>
      <c r="AE196" s="553"/>
      <c r="AF196" s="553"/>
      <c r="AG196" s="553"/>
      <c r="AH196" s="956"/>
      <c r="AI196" s="553"/>
      <c r="AJ196" s="553"/>
      <c r="AK196" s="956"/>
      <c r="AL196" s="553"/>
      <c r="AM196" s="553"/>
      <c r="AN196" s="553"/>
      <c r="AO196" s="553"/>
      <c r="AP196" s="553"/>
      <c r="AQ196" s="956"/>
      <c r="AR196" s="553"/>
      <c r="AS196" s="553"/>
      <c r="AT196" s="553"/>
    </row>
    <row r="197" spans="1:46" ht="19.5" customHeight="1" x14ac:dyDescent="0.25">
      <c r="A197" s="553"/>
      <c r="B197" s="553"/>
      <c r="C197" s="553"/>
      <c r="D197" s="956"/>
      <c r="E197" s="569"/>
      <c r="F197" s="569"/>
      <c r="G197" s="569"/>
      <c r="H197" s="569"/>
      <c r="I197" s="569"/>
      <c r="J197" s="569"/>
      <c r="K197" s="569"/>
      <c r="L197" s="569"/>
      <c r="M197" s="569"/>
      <c r="N197" s="569"/>
      <c r="O197" s="569"/>
      <c r="P197" s="569"/>
      <c r="Q197" s="569"/>
      <c r="R197" s="569"/>
      <c r="S197" s="956"/>
      <c r="T197" s="553"/>
      <c r="U197" s="553"/>
      <c r="V197" s="553"/>
      <c r="W197" s="553"/>
      <c r="X197" s="553"/>
      <c r="Y197" s="553"/>
      <c r="Z197" s="553"/>
      <c r="AA197" s="553"/>
      <c r="AB197" s="956"/>
      <c r="AC197" s="553"/>
      <c r="AD197" s="553"/>
      <c r="AE197" s="553"/>
      <c r="AF197" s="553"/>
      <c r="AG197" s="553"/>
      <c r="AH197" s="956"/>
      <c r="AI197" s="553"/>
      <c r="AJ197" s="553"/>
      <c r="AK197" s="956"/>
      <c r="AL197" s="553"/>
      <c r="AM197" s="553"/>
      <c r="AN197" s="553"/>
      <c r="AO197" s="553"/>
      <c r="AP197" s="553"/>
      <c r="AQ197" s="956"/>
      <c r="AR197" s="553"/>
      <c r="AS197" s="553"/>
      <c r="AT197" s="553"/>
    </row>
    <row r="198" spans="1:46" ht="19.5" customHeight="1" x14ac:dyDescent="0.25">
      <c r="A198" s="553"/>
      <c r="B198" s="553"/>
      <c r="C198" s="553"/>
      <c r="D198" s="956"/>
      <c r="E198" s="569"/>
      <c r="F198" s="569"/>
      <c r="G198" s="569"/>
      <c r="H198" s="569"/>
      <c r="I198" s="569"/>
      <c r="J198" s="569"/>
      <c r="K198" s="569"/>
      <c r="L198" s="569"/>
      <c r="M198" s="569"/>
      <c r="N198" s="569"/>
      <c r="O198" s="569"/>
      <c r="P198" s="569"/>
      <c r="Q198" s="569"/>
      <c r="R198" s="569"/>
      <c r="S198" s="956"/>
      <c r="T198" s="553"/>
      <c r="U198" s="553"/>
      <c r="V198" s="553"/>
      <c r="W198" s="553"/>
      <c r="X198" s="553"/>
      <c r="Y198" s="553"/>
      <c r="Z198" s="553"/>
      <c r="AA198" s="553"/>
      <c r="AB198" s="956"/>
      <c r="AC198" s="553"/>
      <c r="AD198" s="553"/>
      <c r="AE198" s="553"/>
      <c r="AF198" s="553"/>
      <c r="AG198" s="553"/>
      <c r="AH198" s="956"/>
      <c r="AI198" s="553"/>
      <c r="AJ198" s="553"/>
      <c r="AK198" s="956"/>
      <c r="AL198" s="553"/>
      <c r="AM198" s="553"/>
      <c r="AN198" s="553"/>
      <c r="AO198" s="553"/>
      <c r="AP198" s="553"/>
      <c r="AQ198" s="956"/>
      <c r="AR198" s="553"/>
      <c r="AS198" s="553"/>
      <c r="AT198" s="553"/>
    </row>
    <row r="199" spans="1:46" ht="19.5" customHeight="1" x14ac:dyDescent="0.25">
      <c r="A199" s="553"/>
      <c r="B199" s="553"/>
      <c r="C199" s="553"/>
      <c r="D199" s="956"/>
      <c r="E199" s="569"/>
      <c r="F199" s="569"/>
      <c r="G199" s="569"/>
      <c r="H199" s="569"/>
      <c r="I199" s="569"/>
      <c r="J199" s="569"/>
      <c r="K199" s="569"/>
      <c r="L199" s="569"/>
      <c r="M199" s="569"/>
      <c r="N199" s="569"/>
      <c r="O199" s="569"/>
      <c r="P199" s="569"/>
      <c r="Q199" s="569"/>
      <c r="R199" s="569"/>
      <c r="S199" s="956"/>
      <c r="T199" s="553"/>
      <c r="U199" s="553"/>
      <c r="V199" s="553"/>
      <c r="W199" s="553"/>
      <c r="X199" s="553"/>
      <c r="Y199" s="553"/>
      <c r="Z199" s="553"/>
      <c r="AA199" s="553"/>
      <c r="AB199" s="956"/>
      <c r="AC199" s="553"/>
      <c r="AD199" s="553"/>
      <c r="AE199" s="553"/>
      <c r="AF199" s="553"/>
      <c r="AG199" s="553"/>
      <c r="AH199" s="956"/>
      <c r="AI199" s="553"/>
      <c r="AJ199" s="553"/>
      <c r="AK199" s="956"/>
      <c r="AL199" s="553"/>
      <c r="AM199" s="553"/>
      <c r="AN199" s="553"/>
      <c r="AO199" s="553"/>
      <c r="AP199" s="553"/>
      <c r="AQ199" s="956"/>
      <c r="AR199" s="553"/>
      <c r="AS199" s="553"/>
      <c r="AT199" s="553"/>
    </row>
    <row r="200" spans="1:46" ht="19.5" customHeight="1" x14ac:dyDescent="0.25">
      <c r="A200" s="553"/>
      <c r="B200" s="553"/>
      <c r="C200" s="553"/>
      <c r="D200" s="956"/>
      <c r="E200" s="569"/>
      <c r="F200" s="569"/>
      <c r="G200" s="569"/>
      <c r="H200" s="569"/>
      <c r="I200" s="569"/>
      <c r="J200" s="569"/>
      <c r="K200" s="569"/>
      <c r="L200" s="569"/>
      <c r="M200" s="569"/>
      <c r="N200" s="569"/>
      <c r="O200" s="569"/>
      <c r="P200" s="569"/>
      <c r="Q200" s="569"/>
      <c r="R200" s="569"/>
      <c r="S200" s="956"/>
      <c r="T200" s="553"/>
      <c r="U200" s="553"/>
      <c r="V200" s="553"/>
      <c r="W200" s="553"/>
      <c r="X200" s="553"/>
      <c r="Y200" s="553"/>
      <c r="Z200" s="553"/>
      <c r="AA200" s="553"/>
      <c r="AB200" s="956"/>
      <c r="AC200" s="553"/>
      <c r="AD200" s="553"/>
      <c r="AE200" s="553"/>
      <c r="AF200" s="553"/>
      <c r="AG200" s="553"/>
      <c r="AH200" s="956"/>
      <c r="AI200" s="553"/>
      <c r="AJ200" s="553"/>
      <c r="AK200" s="956"/>
      <c r="AL200" s="553"/>
      <c r="AM200" s="553"/>
      <c r="AN200" s="553"/>
      <c r="AO200" s="553"/>
      <c r="AP200" s="553"/>
      <c r="AQ200" s="956"/>
      <c r="AR200" s="553"/>
      <c r="AS200" s="553"/>
      <c r="AT200" s="553"/>
    </row>
    <row r="201" spans="1:46" ht="19.5" customHeight="1" x14ac:dyDescent="0.25">
      <c r="A201" s="553"/>
      <c r="B201" s="553"/>
      <c r="C201" s="553"/>
      <c r="D201" s="956"/>
      <c r="E201" s="569"/>
      <c r="F201" s="569"/>
      <c r="G201" s="569"/>
      <c r="H201" s="569"/>
      <c r="I201" s="569"/>
      <c r="J201" s="569"/>
      <c r="K201" s="569"/>
      <c r="L201" s="569"/>
      <c r="M201" s="569"/>
      <c r="N201" s="569"/>
      <c r="O201" s="569"/>
      <c r="P201" s="569"/>
      <c r="Q201" s="569"/>
      <c r="R201" s="569"/>
      <c r="S201" s="956"/>
      <c r="T201" s="553"/>
      <c r="U201" s="553"/>
      <c r="V201" s="553"/>
      <c r="W201" s="553"/>
      <c r="X201" s="553"/>
      <c r="Y201" s="553"/>
      <c r="Z201" s="553"/>
      <c r="AA201" s="553"/>
      <c r="AB201" s="956"/>
      <c r="AC201" s="553"/>
      <c r="AD201" s="553"/>
      <c r="AE201" s="553"/>
      <c r="AF201" s="553"/>
      <c r="AG201" s="553"/>
      <c r="AH201" s="956"/>
      <c r="AI201" s="553"/>
      <c r="AJ201" s="553"/>
      <c r="AK201" s="956"/>
      <c r="AL201" s="553"/>
      <c r="AM201" s="553"/>
      <c r="AN201" s="553"/>
      <c r="AO201" s="553"/>
      <c r="AP201" s="553"/>
      <c r="AQ201" s="956"/>
      <c r="AR201" s="553"/>
      <c r="AS201" s="553"/>
      <c r="AT201" s="553"/>
    </row>
    <row r="202" spans="1:46" ht="19.5" customHeight="1" x14ac:dyDescent="0.25">
      <c r="A202" s="553"/>
      <c r="B202" s="553"/>
      <c r="C202" s="553"/>
      <c r="D202" s="956"/>
      <c r="E202" s="569"/>
      <c r="F202" s="569"/>
      <c r="G202" s="569"/>
      <c r="H202" s="569"/>
      <c r="I202" s="569"/>
      <c r="J202" s="569"/>
      <c r="K202" s="569"/>
      <c r="L202" s="569"/>
      <c r="M202" s="569"/>
      <c r="N202" s="569"/>
      <c r="O202" s="569"/>
      <c r="P202" s="569"/>
      <c r="Q202" s="569"/>
      <c r="R202" s="569"/>
      <c r="S202" s="956"/>
      <c r="T202" s="553"/>
      <c r="U202" s="553"/>
      <c r="V202" s="553"/>
      <c r="W202" s="553"/>
      <c r="X202" s="553"/>
      <c r="Y202" s="553"/>
      <c r="Z202" s="553"/>
      <c r="AA202" s="553"/>
      <c r="AB202" s="956"/>
      <c r="AC202" s="553"/>
      <c r="AD202" s="553"/>
      <c r="AE202" s="553"/>
      <c r="AF202" s="553"/>
      <c r="AG202" s="553"/>
      <c r="AH202" s="956"/>
      <c r="AI202" s="553"/>
      <c r="AJ202" s="553"/>
      <c r="AK202" s="956"/>
      <c r="AL202" s="553"/>
      <c r="AM202" s="553"/>
      <c r="AN202" s="553"/>
      <c r="AO202" s="553"/>
      <c r="AP202" s="553"/>
      <c r="AQ202" s="956"/>
      <c r="AR202" s="553"/>
      <c r="AS202" s="553"/>
      <c r="AT202" s="553"/>
    </row>
    <row r="203" spans="1:46" ht="19.5" customHeight="1" x14ac:dyDescent="0.25">
      <c r="A203" s="553"/>
      <c r="B203" s="553"/>
      <c r="C203" s="553"/>
      <c r="D203" s="956"/>
      <c r="E203" s="569"/>
      <c r="F203" s="569"/>
      <c r="G203" s="569"/>
      <c r="H203" s="569"/>
      <c r="I203" s="569"/>
      <c r="J203" s="569"/>
      <c r="K203" s="569"/>
      <c r="L203" s="569"/>
      <c r="M203" s="569"/>
      <c r="N203" s="569"/>
      <c r="O203" s="569"/>
      <c r="P203" s="569"/>
      <c r="Q203" s="569"/>
      <c r="R203" s="569"/>
      <c r="S203" s="956"/>
      <c r="T203" s="553"/>
      <c r="U203" s="553"/>
      <c r="V203" s="553"/>
      <c r="W203" s="553"/>
      <c r="X203" s="553"/>
      <c r="Y203" s="553"/>
      <c r="Z203" s="553"/>
      <c r="AA203" s="553"/>
      <c r="AB203" s="956"/>
      <c r="AC203" s="553"/>
      <c r="AD203" s="553"/>
      <c r="AE203" s="553"/>
      <c r="AF203" s="553"/>
      <c r="AG203" s="553"/>
      <c r="AH203" s="956"/>
      <c r="AI203" s="553"/>
      <c r="AJ203" s="553"/>
      <c r="AK203" s="956"/>
      <c r="AL203" s="553"/>
      <c r="AM203" s="553"/>
      <c r="AN203" s="553"/>
      <c r="AO203" s="553"/>
      <c r="AP203" s="553"/>
      <c r="AQ203" s="956"/>
      <c r="AR203" s="553"/>
      <c r="AS203" s="553"/>
      <c r="AT203" s="553"/>
    </row>
    <row r="204" spans="1:46" ht="19.5" customHeight="1" x14ac:dyDescent="0.25">
      <c r="A204" s="553"/>
      <c r="B204" s="553"/>
      <c r="C204" s="553"/>
      <c r="D204" s="956"/>
      <c r="E204" s="569"/>
      <c r="F204" s="569"/>
      <c r="G204" s="569"/>
      <c r="H204" s="569"/>
      <c r="I204" s="569"/>
      <c r="J204" s="569"/>
      <c r="K204" s="569"/>
      <c r="L204" s="569"/>
      <c r="M204" s="569"/>
      <c r="N204" s="569"/>
      <c r="O204" s="569"/>
      <c r="P204" s="569"/>
      <c r="Q204" s="569"/>
      <c r="R204" s="569"/>
      <c r="S204" s="956"/>
      <c r="T204" s="553"/>
      <c r="U204" s="553"/>
      <c r="V204" s="553"/>
      <c r="W204" s="553"/>
      <c r="X204" s="553"/>
      <c r="Y204" s="553"/>
      <c r="Z204" s="553"/>
      <c r="AA204" s="553"/>
      <c r="AB204" s="956"/>
      <c r="AC204" s="553"/>
      <c r="AD204" s="553"/>
      <c r="AE204" s="553"/>
      <c r="AF204" s="553"/>
      <c r="AG204" s="553"/>
      <c r="AH204" s="956"/>
      <c r="AI204" s="553"/>
      <c r="AJ204" s="553"/>
      <c r="AK204" s="956"/>
      <c r="AL204" s="553"/>
      <c r="AM204" s="553"/>
      <c r="AN204" s="553"/>
      <c r="AO204" s="553"/>
      <c r="AP204" s="553"/>
      <c r="AQ204" s="956"/>
      <c r="AR204" s="553"/>
      <c r="AS204" s="553"/>
      <c r="AT204" s="553"/>
    </row>
    <row r="205" spans="1:46" ht="19.5" customHeight="1" x14ac:dyDescent="0.25">
      <c r="A205" s="553"/>
      <c r="B205" s="553"/>
      <c r="C205" s="553"/>
      <c r="D205" s="956"/>
      <c r="E205" s="569"/>
      <c r="F205" s="569"/>
      <c r="G205" s="569"/>
      <c r="H205" s="569"/>
      <c r="I205" s="569"/>
      <c r="J205" s="569"/>
      <c r="K205" s="569"/>
      <c r="L205" s="569"/>
      <c r="M205" s="569"/>
      <c r="N205" s="569"/>
      <c r="O205" s="569"/>
      <c r="P205" s="569"/>
      <c r="Q205" s="569"/>
      <c r="R205" s="569"/>
      <c r="S205" s="956"/>
      <c r="T205" s="553"/>
      <c r="U205" s="553"/>
      <c r="V205" s="553"/>
      <c r="W205" s="553"/>
      <c r="X205" s="553"/>
      <c r="Y205" s="553"/>
      <c r="Z205" s="553"/>
      <c r="AA205" s="553"/>
      <c r="AB205" s="956"/>
      <c r="AC205" s="553"/>
      <c r="AD205" s="553"/>
      <c r="AE205" s="553"/>
      <c r="AF205" s="553"/>
      <c r="AG205" s="553"/>
      <c r="AH205" s="956"/>
      <c r="AI205" s="553"/>
      <c r="AJ205" s="553"/>
      <c r="AK205" s="956"/>
      <c r="AL205" s="553"/>
      <c r="AM205" s="553"/>
      <c r="AN205" s="553"/>
      <c r="AO205" s="553"/>
      <c r="AP205" s="553"/>
      <c r="AQ205" s="956"/>
      <c r="AR205" s="553"/>
      <c r="AS205" s="553"/>
      <c r="AT205" s="553"/>
    </row>
    <row r="206" spans="1:46" ht="19.5" customHeight="1" x14ac:dyDescent="0.25">
      <c r="A206" s="553"/>
      <c r="B206" s="553"/>
      <c r="C206" s="553"/>
      <c r="D206" s="956"/>
      <c r="E206" s="569"/>
      <c r="F206" s="569"/>
      <c r="G206" s="569"/>
      <c r="H206" s="569"/>
      <c r="I206" s="569"/>
      <c r="J206" s="569"/>
      <c r="K206" s="569"/>
      <c r="L206" s="569"/>
      <c r="M206" s="569"/>
      <c r="N206" s="569"/>
      <c r="O206" s="569"/>
      <c r="P206" s="569"/>
      <c r="Q206" s="569"/>
      <c r="R206" s="569"/>
      <c r="S206" s="956"/>
      <c r="T206" s="553"/>
      <c r="U206" s="553"/>
      <c r="V206" s="553"/>
      <c r="W206" s="553"/>
      <c r="X206" s="553"/>
      <c r="Y206" s="553"/>
      <c r="Z206" s="553"/>
      <c r="AA206" s="553"/>
      <c r="AB206" s="956"/>
      <c r="AC206" s="553"/>
      <c r="AD206" s="553"/>
      <c r="AE206" s="553"/>
      <c r="AF206" s="553"/>
      <c r="AG206" s="553"/>
      <c r="AH206" s="956"/>
      <c r="AI206" s="553"/>
      <c r="AJ206" s="553"/>
      <c r="AK206" s="956"/>
      <c r="AL206" s="553"/>
      <c r="AM206" s="553"/>
      <c r="AN206" s="553"/>
      <c r="AO206" s="553"/>
      <c r="AP206" s="553"/>
      <c r="AQ206" s="956"/>
      <c r="AR206" s="553"/>
      <c r="AS206" s="553"/>
      <c r="AT206" s="553"/>
    </row>
    <row r="207" spans="1:46" ht="19.5" customHeight="1" x14ac:dyDescent="0.25">
      <c r="A207" s="553"/>
      <c r="B207" s="553"/>
      <c r="C207" s="553"/>
      <c r="D207" s="956"/>
      <c r="E207" s="569"/>
      <c r="F207" s="569"/>
      <c r="G207" s="569"/>
      <c r="H207" s="569"/>
      <c r="I207" s="569"/>
      <c r="J207" s="569"/>
      <c r="K207" s="569"/>
      <c r="L207" s="569"/>
      <c r="M207" s="569"/>
      <c r="N207" s="569"/>
      <c r="O207" s="569"/>
      <c r="P207" s="569"/>
      <c r="Q207" s="569"/>
      <c r="R207" s="569"/>
      <c r="S207" s="956"/>
      <c r="T207" s="553"/>
      <c r="U207" s="553"/>
      <c r="V207" s="553"/>
      <c r="W207" s="553"/>
      <c r="X207" s="553"/>
      <c r="Y207" s="553"/>
      <c r="Z207" s="553"/>
      <c r="AA207" s="553"/>
      <c r="AB207" s="956"/>
      <c r="AC207" s="553"/>
      <c r="AD207" s="553"/>
      <c r="AE207" s="553"/>
      <c r="AF207" s="553"/>
      <c r="AG207" s="553"/>
      <c r="AH207" s="956"/>
      <c r="AI207" s="553"/>
      <c r="AJ207" s="553"/>
      <c r="AK207" s="956"/>
      <c r="AL207" s="553"/>
      <c r="AM207" s="553"/>
      <c r="AN207" s="553"/>
      <c r="AO207" s="553"/>
      <c r="AP207" s="553"/>
      <c r="AQ207" s="956"/>
      <c r="AR207" s="553"/>
      <c r="AS207" s="553"/>
      <c r="AT207" s="553"/>
    </row>
    <row r="208" spans="1:46" ht="19.5" customHeight="1" x14ac:dyDescent="0.25">
      <c r="A208" s="553"/>
      <c r="B208" s="553"/>
      <c r="C208" s="553"/>
      <c r="D208" s="956"/>
      <c r="E208" s="569"/>
      <c r="F208" s="569"/>
      <c r="G208" s="569"/>
      <c r="H208" s="569"/>
      <c r="I208" s="569"/>
      <c r="J208" s="569"/>
      <c r="K208" s="569"/>
      <c r="L208" s="569"/>
      <c r="M208" s="569"/>
      <c r="N208" s="569"/>
      <c r="O208" s="569"/>
      <c r="P208" s="569"/>
      <c r="Q208" s="569"/>
      <c r="R208" s="569"/>
      <c r="S208" s="956"/>
      <c r="T208" s="553"/>
      <c r="U208" s="553"/>
      <c r="V208" s="553"/>
      <c r="W208" s="553"/>
      <c r="X208" s="553"/>
      <c r="Y208" s="553"/>
      <c r="Z208" s="553"/>
      <c r="AA208" s="553"/>
      <c r="AB208" s="956"/>
      <c r="AC208" s="553"/>
      <c r="AD208" s="553"/>
      <c r="AE208" s="553"/>
      <c r="AF208" s="553"/>
      <c r="AG208" s="553"/>
      <c r="AH208" s="956"/>
      <c r="AI208" s="553"/>
      <c r="AJ208" s="553"/>
      <c r="AK208" s="956"/>
      <c r="AL208" s="553"/>
      <c r="AM208" s="553"/>
      <c r="AN208" s="553"/>
      <c r="AO208" s="553"/>
      <c r="AP208" s="553"/>
      <c r="AQ208" s="956"/>
      <c r="AR208" s="553"/>
      <c r="AS208" s="553"/>
      <c r="AT208" s="553"/>
    </row>
    <row r="209" spans="1:46" ht="19.5" customHeight="1" x14ac:dyDescent="0.25">
      <c r="A209" s="553"/>
      <c r="B209" s="553"/>
      <c r="C209" s="553"/>
      <c r="D209" s="956"/>
      <c r="E209" s="569"/>
      <c r="F209" s="569"/>
      <c r="G209" s="569"/>
      <c r="H209" s="569"/>
      <c r="I209" s="569"/>
      <c r="J209" s="569"/>
      <c r="K209" s="569"/>
      <c r="L209" s="569"/>
      <c r="M209" s="569"/>
      <c r="N209" s="569"/>
      <c r="O209" s="569"/>
      <c r="P209" s="569"/>
      <c r="Q209" s="569"/>
      <c r="R209" s="569"/>
      <c r="S209" s="956"/>
      <c r="T209" s="553"/>
      <c r="U209" s="553"/>
      <c r="V209" s="553"/>
      <c r="W209" s="553"/>
      <c r="X209" s="553"/>
      <c r="Y209" s="553"/>
      <c r="Z209" s="553"/>
      <c r="AA209" s="553"/>
      <c r="AB209" s="956"/>
      <c r="AC209" s="553"/>
      <c r="AD209" s="553"/>
      <c r="AE209" s="553"/>
      <c r="AF209" s="553"/>
      <c r="AG209" s="553"/>
      <c r="AH209" s="956"/>
      <c r="AI209" s="553"/>
      <c r="AJ209" s="553"/>
      <c r="AK209" s="956"/>
      <c r="AL209" s="553"/>
      <c r="AM209" s="553"/>
      <c r="AN209" s="553"/>
      <c r="AO209" s="553"/>
      <c r="AP209" s="553"/>
      <c r="AQ209" s="956"/>
      <c r="AR209" s="553"/>
      <c r="AS209" s="553"/>
      <c r="AT209" s="553"/>
    </row>
    <row r="210" spans="1:46" ht="19.5" customHeight="1" x14ac:dyDescent="0.25">
      <c r="A210" s="553"/>
      <c r="B210" s="553"/>
      <c r="C210" s="553"/>
      <c r="D210" s="956"/>
      <c r="E210" s="569"/>
      <c r="F210" s="569"/>
      <c r="G210" s="569"/>
      <c r="H210" s="569"/>
      <c r="I210" s="569"/>
      <c r="J210" s="569"/>
      <c r="K210" s="569"/>
      <c r="L210" s="569"/>
      <c r="M210" s="569"/>
      <c r="N210" s="569"/>
      <c r="O210" s="569"/>
      <c r="P210" s="569"/>
      <c r="Q210" s="569"/>
      <c r="R210" s="569"/>
      <c r="S210" s="956"/>
      <c r="T210" s="553"/>
      <c r="U210" s="553"/>
      <c r="V210" s="553"/>
      <c r="W210" s="553"/>
      <c r="X210" s="553"/>
      <c r="Y210" s="553"/>
      <c r="Z210" s="553"/>
      <c r="AA210" s="553"/>
      <c r="AB210" s="956"/>
      <c r="AC210" s="553"/>
      <c r="AD210" s="553"/>
      <c r="AE210" s="553"/>
      <c r="AF210" s="553"/>
      <c r="AG210" s="553"/>
      <c r="AH210" s="956"/>
      <c r="AI210" s="553"/>
      <c r="AJ210" s="553"/>
      <c r="AK210" s="956"/>
      <c r="AL210" s="553"/>
      <c r="AM210" s="553"/>
      <c r="AN210" s="553"/>
      <c r="AO210" s="553"/>
      <c r="AP210" s="553"/>
      <c r="AQ210" s="956"/>
      <c r="AR210" s="553"/>
      <c r="AS210" s="553"/>
      <c r="AT210" s="553"/>
    </row>
    <row r="211" spans="1:46" ht="19.5" customHeight="1" x14ac:dyDescent="0.25">
      <c r="A211" s="553"/>
      <c r="B211" s="553"/>
      <c r="C211" s="553"/>
      <c r="D211" s="956"/>
      <c r="E211" s="569"/>
      <c r="F211" s="569"/>
      <c r="G211" s="569"/>
      <c r="H211" s="569"/>
      <c r="I211" s="569"/>
      <c r="J211" s="569"/>
      <c r="K211" s="569"/>
      <c r="L211" s="569"/>
      <c r="M211" s="569"/>
      <c r="N211" s="569"/>
      <c r="O211" s="569"/>
      <c r="P211" s="569"/>
      <c r="Q211" s="569"/>
      <c r="R211" s="569"/>
      <c r="S211" s="956"/>
      <c r="T211" s="553"/>
      <c r="U211" s="553"/>
      <c r="V211" s="553"/>
      <c r="W211" s="553"/>
      <c r="X211" s="553"/>
      <c r="Y211" s="553"/>
      <c r="Z211" s="553"/>
      <c r="AA211" s="553"/>
      <c r="AB211" s="956"/>
      <c r="AC211" s="553"/>
      <c r="AD211" s="553"/>
      <c r="AE211" s="553"/>
      <c r="AF211" s="553"/>
      <c r="AG211" s="553"/>
      <c r="AH211" s="956"/>
      <c r="AI211" s="553"/>
      <c r="AJ211" s="553"/>
      <c r="AK211" s="956"/>
      <c r="AL211" s="553"/>
      <c r="AM211" s="553"/>
      <c r="AN211" s="553"/>
      <c r="AO211" s="553"/>
      <c r="AP211" s="553"/>
      <c r="AQ211" s="956"/>
      <c r="AR211" s="553"/>
      <c r="AS211" s="553"/>
      <c r="AT211" s="553"/>
    </row>
    <row r="212" spans="1:46" ht="19.5" customHeight="1" x14ac:dyDescent="0.25">
      <c r="A212" s="553"/>
      <c r="B212" s="553"/>
      <c r="C212" s="553"/>
      <c r="D212" s="956"/>
      <c r="E212" s="569"/>
      <c r="F212" s="569"/>
      <c r="G212" s="569"/>
      <c r="H212" s="569"/>
      <c r="I212" s="569"/>
      <c r="J212" s="569"/>
      <c r="K212" s="569"/>
      <c r="L212" s="569"/>
      <c r="M212" s="569"/>
      <c r="N212" s="569"/>
      <c r="O212" s="569"/>
      <c r="P212" s="569"/>
      <c r="Q212" s="569"/>
      <c r="R212" s="569"/>
      <c r="S212" s="956"/>
      <c r="T212" s="553"/>
      <c r="U212" s="553"/>
      <c r="V212" s="553"/>
      <c r="W212" s="553"/>
      <c r="X212" s="553"/>
      <c r="Y212" s="553"/>
      <c r="Z212" s="553"/>
      <c r="AA212" s="553"/>
      <c r="AB212" s="956"/>
      <c r="AC212" s="553"/>
      <c r="AD212" s="553"/>
      <c r="AE212" s="553"/>
      <c r="AF212" s="553"/>
      <c r="AG212" s="553"/>
      <c r="AH212" s="956"/>
      <c r="AI212" s="553"/>
      <c r="AJ212" s="553"/>
      <c r="AK212" s="956"/>
      <c r="AL212" s="553"/>
      <c r="AM212" s="553"/>
      <c r="AN212" s="553"/>
      <c r="AO212" s="553"/>
      <c r="AP212" s="553"/>
      <c r="AQ212" s="956"/>
      <c r="AR212" s="553"/>
      <c r="AS212" s="553"/>
      <c r="AT212" s="553"/>
    </row>
    <row r="213" spans="1:46" ht="19.5" customHeight="1" x14ac:dyDescent="0.25">
      <c r="A213" s="553"/>
      <c r="B213" s="553"/>
      <c r="C213" s="553"/>
      <c r="D213" s="956"/>
      <c r="E213" s="569"/>
      <c r="F213" s="569"/>
      <c r="G213" s="569"/>
      <c r="H213" s="569"/>
      <c r="I213" s="569"/>
      <c r="J213" s="569"/>
      <c r="K213" s="569"/>
      <c r="L213" s="569"/>
      <c r="M213" s="569"/>
      <c r="N213" s="569"/>
      <c r="O213" s="569"/>
      <c r="P213" s="569"/>
      <c r="Q213" s="569"/>
      <c r="R213" s="569"/>
      <c r="S213" s="956"/>
      <c r="T213" s="553"/>
      <c r="U213" s="553"/>
      <c r="V213" s="553"/>
      <c r="W213" s="553"/>
      <c r="X213" s="553"/>
      <c r="Y213" s="553"/>
      <c r="Z213" s="553"/>
      <c r="AA213" s="553"/>
      <c r="AB213" s="956"/>
      <c r="AC213" s="553"/>
      <c r="AD213" s="553"/>
      <c r="AE213" s="553"/>
      <c r="AF213" s="553"/>
      <c r="AG213" s="553"/>
      <c r="AH213" s="956"/>
      <c r="AI213" s="553"/>
      <c r="AJ213" s="553"/>
      <c r="AK213" s="956"/>
      <c r="AL213" s="553"/>
      <c r="AM213" s="553"/>
      <c r="AN213" s="553"/>
      <c r="AO213" s="553"/>
      <c r="AP213" s="553"/>
      <c r="AQ213" s="956"/>
      <c r="AR213" s="553"/>
      <c r="AS213" s="553"/>
      <c r="AT213" s="553"/>
    </row>
    <row r="214" spans="1:46" ht="19.5" customHeight="1" x14ac:dyDescent="0.25">
      <c r="A214" s="553"/>
      <c r="B214" s="553"/>
      <c r="C214" s="553"/>
      <c r="D214" s="956"/>
      <c r="E214" s="569"/>
      <c r="F214" s="569"/>
      <c r="G214" s="569"/>
      <c r="H214" s="569"/>
      <c r="I214" s="569"/>
      <c r="J214" s="569"/>
      <c r="K214" s="569"/>
      <c r="L214" s="569"/>
      <c r="M214" s="569"/>
      <c r="N214" s="569"/>
      <c r="O214" s="569"/>
      <c r="P214" s="569"/>
      <c r="Q214" s="569"/>
      <c r="R214" s="569"/>
      <c r="S214" s="956"/>
      <c r="T214" s="553"/>
      <c r="U214" s="553"/>
      <c r="V214" s="553"/>
      <c r="W214" s="553"/>
      <c r="X214" s="553"/>
      <c r="Y214" s="553"/>
      <c r="Z214" s="553"/>
      <c r="AA214" s="553"/>
      <c r="AB214" s="956"/>
      <c r="AC214" s="553"/>
      <c r="AD214" s="553"/>
      <c r="AE214" s="553"/>
      <c r="AF214" s="553"/>
      <c r="AG214" s="553"/>
      <c r="AH214" s="956"/>
      <c r="AI214" s="553"/>
      <c r="AJ214" s="553"/>
      <c r="AK214" s="956"/>
      <c r="AL214" s="553"/>
      <c r="AM214" s="553"/>
      <c r="AN214" s="553"/>
      <c r="AO214" s="553"/>
      <c r="AP214" s="553"/>
      <c r="AQ214" s="956"/>
      <c r="AR214" s="553"/>
      <c r="AS214" s="553"/>
      <c r="AT214" s="553"/>
    </row>
    <row r="215" spans="1:46" ht="19.5" customHeight="1" x14ac:dyDescent="0.25">
      <c r="A215" s="553"/>
      <c r="B215" s="553"/>
      <c r="C215" s="553"/>
      <c r="D215" s="956"/>
      <c r="E215" s="569"/>
      <c r="F215" s="569"/>
      <c r="G215" s="569"/>
      <c r="H215" s="569"/>
      <c r="I215" s="569"/>
      <c r="J215" s="569"/>
      <c r="K215" s="569"/>
      <c r="L215" s="569"/>
      <c r="M215" s="569"/>
      <c r="N215" s="569"/>
      <c r="O215" s="569"/>
      <c r="P215" s="569"/>
      <c r="Q215" s="569"/>
      <c r="R215" s="569"/>
      <c r="S215" s="956"/>
      <c r="T215" s="553"/>
      <c r="U215" s="553"/>
      <c r="V215" s="553"/>
      <c r="W215" s="553"/>
      <c r="X215" s="553"/>
      <c r="Y215" s="553"/>
      <c r="Z215" s="553"/>
      <c r="AA215" s="553"/>
      <c r="AB215" s="956"/>
      <c r="AC215" s="553"/>
      <c r="AD215" s="553"/>
      <c r="AE215" s="553"/>
      <c r="AF215" s="553"/>
      <c r="AG215" s="553"/>
      <c r="AH215" s="956"/>
      <c r="AI215" s="553"/>
      <c r="AJ215" s="553"/>
      <c r="AK215" s="956"/>
      <c r="AL215" s="553"/>
      <c r="AM215" s="553"/>
      <c r="AN215" s="553"/>
      <c r="AO215" s="553"/>
      <c r="AP215" s="553"/>
      <c r="AQ215" s="956"/>
      <c r="AR215" s="553"/>
      <c r="AS215" s="553"/>
      <c r="AT215" s="553"/>
    </row>
    <row r="216" spans="1:46" ht="19.5" customHeight="1" x14ac:dyDescent="0.25">
      <c r="A216" s="553"/>
      <c r="B216" s="553"/>
      <c r="C216" s="553"/>
      <c r="D216" s="956"/>
      <c r="E216" s="569"/>
      <c r="F216" s="569"/>
      <c r="G216" s="569"/>
      <c r="H216" s="569"/>
      <c r="I216" s="569"/>
      <c r="J216" s="569"/>
      <c r="K216" s="569"/>
      <c r="L216" s="569"/>
      <c r="M216" s="569"/>
      <c r="N216" s="569"/>
      <c r="O216" s="569"/>
      <c r="P216" s="569"/>
      <c r="Q216" s="569"/>
      <c r="R216" s="569"/>
      <c r="S216" s="956"/>
      <c r="T216" s="553"/>
      <c r="U216" s="553"/>
      <c r="V216" s="553"/>
      <c r="W216" s="553"/>
      <c r="X216" s="553"/>
      <c r="Y216" s="553"/>
      <c r="Z216" s="553"/>
      <c r="AA216" s="553"/>
      <c r="AB216" s="956"/>
      <c r="AC216" s="553"/>
      <c r="AD216" s="553"/>
      <c r="AE216" s="553"/>
      <c r="AF216" s="553"/>
      <c r="AG216" s="553"/>
      <c r="AH216" s="956"/>
      <c r="AI216" s="553"/>
      <c r="AJ216" s="553"/>
      <c r="AK216" s="956"/>
      <c r="AL216" s="553"/>
      <c r="AM216" s="553"/>
      <c r="AN216" s="553"/>
      <c r="AO216" s="553"/>
      <c r="AP216" s="553"/>
      <c r="AQ216" s="956"/>
      <c r="AR216" s="553"/>
      <c r="AS216" s="553"/>
      <c r="AT216" s="553"/>
    </row>
    <row r="217" spans="1:46" ht="19.5" customHeight="1" x14ac:dyDescent="0.25">
      <c r="A217" s="553"/>
      <c r="B217" s="553"/>
      <c r="C217" s="553"/>
      <c r="D217" s="956"/>
      <c r="E217" s="569"/>
      <c r="F217" s="569"/>
      <c r="G217" s="569"/>
      <c r="H217" s="569"/>
      <c r="I217" s="569"/>
      <c r="J217" s="569"/>
      <c r="K217" s="569"/>
      <c r="L217" s="569"/>
      <c r="M217" s="569"/>
      <c r="N217" s="569"/>
      <c r="O217" s="569"/>
      <c r="P217" s="569"/>
      <c r="Q217" s="569"/>
      <c r="R217" s="569"/>
      <c r="S217" s="956"/>
      <c r="T217" s="553"/>
      <c r="U217" s="553"/>
      <c r="V217" s="553"/>
      <c r="W217" s="553"/>
      <c r="X217" s="553"/>
      <c r="Y217" s="553"/>
      <c r="Z217" s="553"/>
      <c r="AA217" s="553"/>
      <c r="AB217" s="956"/>
      <c r="AC217" s="553"/>
      <c r="AD217" s="553"/>
      <c r="AE217" s="553"/>
      <c r="AF217" s="553"/>
      <c r="AG217" s="553"/>
      <c r="AH217" s="956"/>
      <c r="AI217" s="553"/>
      <c r="AJ217" s="553"/>
      <c r="AK217" s="956"/>
      <c r="AL217" s="553"/>
      <c r="AM217" s="553"/>
      <c r="AN217" s="553"/>
      <c r="AO217" s="553"/>
      <c r="AP217" s="553"/>
      <c r="AQ217" s="956"/>
      <c r="AR217" s="553"/>
      <c r="AS217" s="553"/>
      <c r="AT217" s="553"/>
    </row>
    <row r="218" spans="1:46" ht="19.5" customHeight="1" x14ac:dyDescent="0.25">
      <c r="A218" s="553"/>
      <c r="B218" s="553"/>
      <c r="C218" s="553"/>
      <c r="D218" s="956"/>
      <c r="E218" s="569"/>
      <c r="F218" s="569"/>
      <c r="G218" s="569"/>
      <c r="H218" s="569"/>
      <c r="I218" s="569"/>
      <c r="J218" s="569"/>
      <c r="K218" s="569"/>
      <c r="L218" s="569"/>
      <c r="M218" s="569"/>
      <c r="N218" s="569"/>
      <c r="O218" s="569"/>
      <c r="P218" s="569"/>
      <c r="Q218" s="569"/>
      <c r="R218" s="569"/>
      <c r="S218" s="956"/>
      <c r="T218" s="553"/>
      <c r="U218" s="553"/>
      <c r="V218" s="553"/>
      <c r="W218" s="553"/>
      <c r="X218" s="553"/>
      <c r="Y218" s="553"/>
      <c r="Z218" s="553"/>
      <c r="AA218" s="553"/>
      <c r="AB218" s="956"/>
      <c r="AC218" s="553"/>
      <c r="AD218" s="553"/>
      <c r="AE218" s="553"/>
      <c r="AF218" s="553"/>
      <c r="AG218" s="553"/>
      <c r="AH218" s="956"/>
      <c r="AI218" s="553"/>
      <c r="AJ218" s="553"/>
      <c r="AK218" s="956"/>
      <c r="AL218" s="553"/>
      <c r="AM218" s="553"/>
      <c r="AN218" s="553"/>
      <c r="AO218" s="553"/>
      <c r="AP218" s="553"/>
      <c r="AQ218" s="956"/>
      <c r="AR218" s="553"/>
      <c r="AS218" s="553"/>
      <c r="AT218" s="553"/>
    </row>
    <row r="219" spans="1:46" ht="19.5" customHeight="1" x14ac:dyDescent="0.25">
      <c r="A219" s="553"/>
      <c r="B219" s="553"/>
      <c r="C219" s="553"/>
      <c r="D219" s="956"/>
      <c r="E219" s="569"/>
      <c r="F219" s="569"/>
      <c r="G219" s="569"/>
      <c r="H219" s="569"/>
      <c r="I219" s="569"/>
      <c r="J219" s="569"/>
      <c r="K219" s="569"/>
      <c r="L219" s="569"/>
      <c r="M219" s="569"/>
      <c r="N219" s="569"/>
      <c r="O219" s="569"/>
      <c r="P219" s="569"/>
      <c r="Q219" s="569"/>
      <c r="R219" s="569"/>
      <c r="S219" s="956"/>
      <c r="T219" s="553"/>
      <c r="U219" s="553"/>
      <c r="V219" s="553"/>
      <c r="W219" s="553"/>
      <c r="X219" s="553"/>
      <c r="Y219" s="553"/>
      <c r="Z219" s="553"/>
      <c r="AA219" s="553"/>
      <c r="AB219" s="956"/>
      <c r="AC219" s="553"/>
      <c r="AD219" s="553"/>
      <c r="AE219" s="553"/>
      <c r="AF219" s="553"/>
      <c r="AG219" s="553"/>
      <c r="AH219" s="956"/>
      <c r="AI219" s="553"/>
      <c r="AJ219" s="553"/>
      <c r="AK219" s="956"/>
      <c r="AL219" s="553"/>
      <c r="AM219" s="553"/>
      <c r="AN219" s="553"/>
      <c r="AO219" s="553"/>
      <c r="AP219" s="553"/>
      <c r="AQ219" s="956"/>
      <c r="AR219" s="553"/>
      <c r="AS219" s="553"/>
      <c r="AT219" s="553"/>
    </row>
    <row r="220" spans="1:46" ht="19.5" customHeight="1" x14ac:dyDescent="0.25">
      <c r="A220" s="553"/>
      <c r="B220" s="553"/>
      <c r="C220" s="553"/>
      <c r="D220" s="956"/>
      <c r="E220" s="569"/>
      <c r="F220" s="569"/>
      <c r="G220" s="569"/>
      <c r="H220" s="569"/>
      <c r="I220" s="569"/>
      <c r="J220" s="569"/>
      <c r="K220" s="569"/>
      <c r="L220" s="569"/>
      <c r="M220" s="569"/>
      <c r="N220" s="569"/>
      <c r="O220" s="569"/>
      <c r="P220" s="569"/>
      <c r="Q220" s="569"/>
      <c r="R220" s="569"/>
      <c r="S220" s="956"/>
      <c r="T220" s="553"/>
      <c r="U220" s="553"/>
      <c r="V220" s="553"/>
      <c r="W220" s="553"/>
      <c r="X220" s="553"/>
      <c r="Y220" s="553"/>
      <c r="Z220" s="553"/>
      <c r="AA220" s="553"/>
      <c r="AB220" s="956"/>
      <c r="AC220" s="553"/>
      <c r="AD220" s="553"/>
      <c r="AE220" s="553"/>
      <c r="AF220" s="553"/>
      <c r="AG220" s="553"/>
      <c r="AH220" s="956"/>
      <c r="AI220" s="553"/>
      <c r="AJ220" s="553"/>
      <c r="AK220" s="956"/>
      <c r="AL220" s="553"/>
      <c r="AM220" s="553"/>
      <c r="AN220" s="553"/>
      <c r="AO220" s="553"/>
      <c r="AP220" s="553"/>
      <c r="AQ220" s="956"/>
      <c r="AR220" s="553"/>
      <c r="AS220" s="553"/>
      <c r="AT220" s="553"/>
    </row>
    <row r="221" spans="1:46" ht="19.5" customHeight="1" x14ac:dyDescent="0.25">
      <c r="A221" s="553"/>
      <c r="B221" s="553"/>
      <c r="C221" s="553"/>
      <c r="D221" s="956"/>
      <c r="E221" s="569"/>
      <c r="F221" s="569"/>
      <c r="G221" s="569"/>
      <c r="H221" s="569"/>
      <c r="I221" s="569"/>
      <c r="J221" s="569"/>
      <c r="K221" s="569"/>
      <c r="L221" s="569"/>
      <c r="M221" s="569"/>
      <c r="N221" s="569"/>
      <c r="O221" s="569"/>
      <c r="P221" s="569"/>
      <c r="Q221" s="569"/>
      <c r="R221" s="569"/>
      <c r="S221" s="956"/>
      <c r="T221" s="553"/>
      <c r="U221" s="553"/>
      <c r="V221" s="553"/>
      <c r="W221" s="553"/>
      <c r="X221" s="553"/>
      <c r="Y221" s="553"/>
      <c r="Z221" s="553"/>
      <c r="AA221" s="553"/>
      <c r="AB221" s="956"/>
      <c r="AC221" s="553"/>
      <c r="AD221" s="553"/>
      <c r="AE221" s="553"/>
      <c r="AF221" s="553"/>
      <c r="AG221" s="553"/>
      <c r="AH221" s="956"/>
      <c r="AI221" s="553"/>
      <c r="AJ221" s="553"/>
      <c r="AK221" s="956"/>
      <c r="AL221" s="553"/>
      <c r="AM221" s="553"/>
      <c r="AN221" s="553"/>
      <c r="AO221" s="553"/>
      <c r="AP221" s="553"/>
      <c r="AQ221" s="956"/>
      <c r="AR221" s="553"/>
      <c r="AS221" s="553"/>
      <c r="AT221" s="553"/>
    </row>
    <row r="222" spans="1:46" ht="19.5" customHeight="1" x14ac:dyDescent="0.25">
      <c r="A222" s="553"/>
      <c r="B222" s="553"/>
      <c r="C222" s="553"/>
      <c r="D222" s="956"/>
      <c r="E222" s="569"/>
      <c r="F222" s="569"/>
      <c r="G222" s="569"/>
      <c r="H222" s="569"/>
      <c r="I222" s="569"/>
      <c r="J222" s="569"/>
      <c r="K222" s="569"/>
      <c r="L222" s="569"/>
      <c r="M222" s="569"/>
      <c r="N222" s="569"/>
      <c r="O222" s="569"/>
      <c r="P222" s="569"/>
      <c r="Q222" s="569"/>
      <c r="R222" s="569"/>
      <c r="S222" s="956"/>
      <c r="T222" s="553"/>
      <c r="U222" s="553"/>
      <c r="V222" s="553"/>
      <c r="W222" s="553"/>
      <c r="X222" s="553"/>
      <c r="Y222" s="553"/>
      <c r="Z222" s="553"/>
      <c r="AA222" s="553"/>
      <c r="AB222" s="956"/>
      <c r="AC222" s="553"/>
      <c r="AD222" s="553"/>
      <c r="AE222" s="553"/>
      <c r="AF222" s="553"/>
      <c r="AG222" s="553"/>
      <c r="AH222" s="956"/>
      <c r="AI222" s="553"/>
      <c r="AJ222" s="553"/>
      <c r="AK222" s="956"/>
      <c r="AL222" s="553"/>
      <c r="AM222" s="553"/>
      <c r="AN222" s="553"/>
      <c r="AO222" s="553"/>
      <c r="AP222" s="553"/>
      <c r="AQ222" s="956"/>
      <c r="AR222" s="553"/>
      <c r="AS222" s="553"/>
      <c r="AT222" s="553"/>
    </row>
    <row r="223" spans="1:46" ht="19.5" customHeight="1" x14ac:dyDescent="0.25">
      <c r="A223" s="553"/>
      <c r="B223" s="553"/>
      <c r="C223" s="553"/>
      <c r="D223" s="956"/>
      <c r="E223" s="569"/>
      <c r="F223" s="569"/>
      <c r="G223" s="569"/>
      <c r="H223" s="569"/>
      <c r="I223" s="569"/>
      <c r="J223" s="569"/>
      <c r="K223" s="569"/>
      <c r="L223" s="569"/>
      <c r="M223" s="569"/>
      <c r="N223" s="569"/>
      <c r="O223" s="569"/>
      <c r="P223" s="569"/>
      <c r="Q223" s="569"/>
      <c r="R223" s="569"/>
      <c r="S223" s="956"/>
      <c r="T223" s="553"/>
      <c r="U223" s="553"/>
      <c r="V223" s="553"/>
      <c r="W223" s="553"/>
      <c r="X223" s="553"/>
      <c r="Y223" s="553"/>
      <c r="Z223" s="553"/>
      <c r="AA223" s="553"/>
      <c r="AB223" s="956"/>
      <c r="AC223" s="553"/>
      <c r="AD223" s="553"/>
      <c r="AE223" s="553"/>
      <c r="AF223" s="553"/>
      <c r="AG223" s="553"/>
      <c r="AH223" s="956"/>
      <c r="AI223" s="553"/>
      <c r="AJ223" s="553"/>
      <c r="AK223" s="956"/>
      <c r="AL223" s="553"/>
      <c r="AM223" s="553"/>
      <c r="AN223" s="553"/>
      <c r="AO223" s="553"/>
      <c r="AP223" s="553"/>
      <c r="AQ223" s="956"/>
      <c r="AR223" s="553"/>
      <c r="AS223" s="553"/>
      <c r="AT223" s="553"/>
    </row>
    <row r="224" spans="1:46" ht="19.5" customHeight="1" x14ac:dyDescent="0.25">
      <c r="A224" s="553"/>
      <c r="B224" s="553"/>
      <c r="C224" s="553"/>
      <c r="D224" s="956"/>
      <c r="E224" s="569"/>
      <c r="F224" s="569"/>
      <c r="G224" s="569"/>
      <c r="H224" s="569"/>
      <c r="I224" s="569"/>
      <c r="J224" s="569"/>
      <c r="K224" s="569"/>
      <c r="L224" s="569"/>
      <c r="M224" s="569"/>
      <c r="N224" s="569"/>
      <c r="O224" s="569"/>
      <c r="P224" s="569"/>
      <c r="Q224" s="569"/>
      <c r="R224" s="569"/>
      <c r="S224" s="956"/>
      <c r="T224" s="553"/>
      <c r="U224" s="553"/>
      <c r="V224" s="553"/>
      <c r="W224" s="553"/>
      <c r="X224" s="553"/>
      <c r="Y224" s="553"/>
      <c r="Z224" s="553"/>
      <c r="AA224" s="553"/>
      <c r="AB224" s="956"/>
      <c r="AC224" s="553"/>
      <c r="AD224" s="553"/>
      <c r="AE224" s="553"/>
      <c r="AF224" s="553"/>
      <c r="AG224" s="553"/>
      <c r="AH224" s="956"/>
      <c r="AI224" s="553"/>
      <c r="AJ224" s="553"/>
      <c r="AK224" s="956"/>
      <c r="AL224" s="553"/>
      <c r="AM224" s="553"/>
      <c r="AN224" s="553"/>
      <c r="AO224" s="553"/>
      <c r="AP224" s="553"/>
      <c r="AQ224" s="956"/>
      <c r="AR224" s="553"/>
      <c r="AS224" s="553"/>
      <c r="AT224" s="553"/>
    </row>
    <row r="225" spans="1:46" ht="19.5" customHeight="1" x14ac:dyDescent="0.25">
      <c r="A225" s="553"/>
      <c r="B225" s="553"/>
      <c r="C225" s="553"/>
      <c r="D225" s="956"/>
      <c r="E225" s="569"/>
      <c r="F225" s="569"/>
      <c r="G225" s="569"/>
      <c r="H225" s="569"/>
      <c r="I225" s="569"/>
      <c r="J225" s="569"/>
      <c r="K225" s="569"/>
      <c r="L225" s="569"/>
      <c r="M225" s="569"/>
      <c r="N225" s="569"/>
      <c r="O225" s="569"/>
      <c r="P225" s="569"/>
      <c r="Q225" s="569"/>
      <c r="R225" s="569"/>
      <c r="S225" s="956"/>
      <c r="T225" s="553"/>
      <c r="U225" s="553"/>
      <c r="V225" s="553"/>
      <c r="W225" s="553"/>
      <c r="X225" s="553"/>
      <c r="Y225" s="553"/>
      <c r="Z225" s="553"/>
      <c r="AA225" s="553"/>
      <c r="AB225" s="956"/>
      <c r="AC225" s="553"/>
      <c r="AD225" s="553"/>
      <c r="AE225" s="553"/>
      <c r="AF225" s="553"/>
      <c r="AG225" s="553"/>
      <c r="AH225" s="956"/>
      <c r="AI225" s="553"/>
      <c r="AJ225" s="553"/>
      <c r="AK225" s="956"/>
      <c r="AL225" s="553"/>
      <c r="AM225" s="553"/>
      <c r="AN225" s="553"/>
      <c r="AO225" s="553"/>
      <c r="AP225" s="553"/>
      <c r="AQ225" s="956"/>
      <c r="AR225" s="553"/>
      <c r="AS225" s="553"/>
      <c r="AT225" s="553"/>
    </row>
    <row r="226" spans="1:46" ht="19.5" customHeight="1" x14ac:dyDescent="0.25">
      <c r="A226" s="553"/>
      <c r="B226" s="553"/>
      <c r="C226" s="553"/>
      <c r="D226" s="956"/>
      <c r="E226" s="569"/>
      <c r="F226" s="569"/>
      <c r="G226" s="569"/>
      <c r="H226" s="569"/>
      <c r="I226" s="569"/>
      <c r="J226" s="569"/>
      <c r="K226" s="569"/>
      <c r="L226" s="569"/>
      <c r="M226" s="569"/>
      <c r="N226" s="569"/>
      <c r="O226" s="569"/>
      <c r="P226" s="569"/>
      <c r="Q226" s="569"/>
      <c r="R226" s="569"/>
      <c r="S226" s="956"/>
      <c r="T226" s="553"/>
      <c r="U226" s="553"/>
      <c r="V226" s="553"/>
      <c r="W226" s="553"/>
      <c r="X226" s="553"/>
      <c r="Y226" s="553"/>
      <c r="Z226" s="553"/>
      <c r="AA226" s="553"/>
      <c r="AB226" s="956"/>
      <c r="AC226" s="553"/>
      <c r="AD226" s="553"/>
      <c r="AE226" s="553"/>
      <c r="AF226" s="553"/>
      <c r="AG226" s="553"/>
      <c r="AH226" s="956"/>
      <c r="AI226" s="553"/>
      <c r="AJ226" s="553"/>
      <c r="AK226" s="956"/>
      <c r="AL226" s="553"/>
      <c r="AM226" s="553"/>
      <c r="AN226" s="553"/>
      <c r="AO226" s="553"/>
      <c r="AP226" s="553"/>
      <c r="AQ226" s="956"/>
      <c r="AR226" s="553"/>
      <c r="AS226" s="553"/>
      <c r="AT226" s="553"/>
    </row>
    <row r="227" spans="1:46" ht="19.5" customHeight="1" x14ac:dyDescent="0.25">
      <c r="A227" s="553"/>
      <c r="B227" s="553"/>
      <c r="C227" s="553"/>
      <c r="D227" s="956"/>
      <c r="E227" s="569"/>
      <c r="F227" s="569"/>
      <c r="G227" s="569"/>
      <c r="H227" s="569"/>
      <c r="I227" s="569"/>
      <c r="J227" s="569"/>
      <c r="K227" s="569"/>
      <c r="L227" s="569"/>
      <c r="M227" s="569"/>
      <c r="N227" s="569"/>
      <c r="O227" s="569"/>
      <c r="P227" s="569"/>
      <c r="Q227" s="569"/>
      <c r="R227" s="569"/>
      <c r="S227" s="956"/>
      <c r="T227" s="553"/>
      <c r="U227" s="553"/>
      <c r="V227" s="553"/>
      <c r="W227" s="553"/>
      <c r="X227" s="553"/>
      <c r="Y227" s="553"/>
      <c r="Z227" s="553"/>
      <c r="AA227" s="553"/>
      <c r="AB227" s="956"/>
      <c r="AC227" s="553"/>
      <c r="AD227" s="553"/>
      <c r="AE227" s="553"/>
      <c r="AF227" s="553"/>
      <c r="AG227" s="553"/>
      <c r="AH227" s="956"/>
      <c r="AI227" s="553"/>
      <c r="AJ227" s="553"/>
      <c r="AK227" s="956"/>
      <c r="AL227" s="553"/>
      <c r="AM227" s="553"/>
      <c r="AN227" s="553"/>
      <c r="AO227" s="553"/>
      <c r="AP227" s="553"/>
      <c r="AQ227" s="956"/>
      <c r="AR227" s="553"/>
      <c r="AS227" s="553"/>
      <c r="AT227" s="553"/>
    </row>
    <row r="228" spans="1:46" ht="13.5" customHeight="1" x14ac:dyDescent="0.25">
      <c r="A228" s="553"/>
      <c r="B228" s="553"/>
      <c r="C228" s="553"/>
      <c r="D228" s="553"/>
      <c r="E228" s="569"/>
      <c r="F228" s="569"/>
      <c r="G228" s="569"/>
      <c r="H228" s="569"/>
      <c r="I228" s="569"/>
      <c r="J228" s="569"/>
      <c r="K228" s="569"/>
      <c r="L228" s="569"/>
      <c r="M228" s="569"/>
      <c r="N228" s="569"/>
      <c r="O228" s="569"/>
      <c r="P228" s="569"/>
      <c r="Q228" s="553"/>
      <c r="R228" s="553"/>
      <c r="S228" s="553"/>
      <c r="T228" s="553"/>
      <c r="U228" s="553"/>
      <c r="V228" s="553"/>
      <c r="W228" s="553"/>
      <c r="X228" s="553"/>
      <c r="Y228" s="553"/>
      <c r="Z228" s="553"/>
      <c r="AA228" s="553"/>
      <c r="AB228" s="553"/>
      <c r="AC228" s="553"/>
      <c r="AD228" s="553"/>
      <c r="AE228" s="553"/>
      <c r="AF228" s="956"/>
      <c r="AG228" s="553"/>
      <c r="AH228" s="553"/>
      <c r="AI228" s="956"/>
      <c r="AJ228" s="553"/>
      <c r="AK228" s="553"/>
      <c r="AL228" s="553"/>
      <c r="AM228" s="553"/>
      <c r="AN228" s="553"/>
      <c r="AO228" s="553"/>
      <c r="AP228" s="553"/>
      <c r="AQ228" s="553"/>
      <c r="AR228" s="553"/>
      <c r="AS228" s="553"/>
      <c r="AT228" s="553"/>
    </row>
    <row r="229" spans="1:46" ht="13.5" customHeight="1" x14ac:dyDescent="0.25">
      <c r="A229" s="553"/>
      <c r="B229" s="553"/>
      <c r="C229" s="553"/>
      <c r="D229" s="553"/>
      <c r="E229" s="569"/>
      <c r="F229" s="569"/>
      <c r="G229" s="569"/>
      <c r="H229" s="569"/>
      <c r="I229" s="569"/>
      <c r="J229" s="569"/>
      <c r="K229" s="569"/>
      <c r="L229" s="569"/>
      <c r="M229" s="569"/>
      <c r="N229" s="569"/>
      <c r="O229" s="569"/>
      <c r="P229" s="569"/>
      <c r="Q229" s="553"/>
      <c r="R229" s="553"/>
      <c r="S229" s="553"/>
      <c r="T229" s="553"/>
      <c r="U229" s="553"/>
      <c r="V229" s="553"/>
      <c r="W229" s="553"/>
      <c r="X229" s="553"/>
      <c r="Y229" s="553"/>
      <c r="Z229" s="553"/>
      <c r="AA229" s="553"/>
      <c r="AB229" s="553"/>
      <c r="AC229" s="553"/>
      <c r="AD229" s="553"/>
      <c r="AE229" s="553"/>
      <c r="AF229" s="956"/>
      <c r="AG229" s="553"/>
      <c r="AH229" s="553"/>
      <c r="AI229" s="956"/>
      <c r="AJ229" s="553"/>
      <c r="AK229" s="553"/>
      <c r="AL229" s="553"/>
      <c r="AM229" s="553"/>
      <c r="AN229" s="553"/>
      <c r="AO229" s="553"/>
      <c r="AP229" s="553"/>
      <c r="AQ229" s="553"/>
      <c r="AR229" s="553"/>
      <c r="AS229" s="553"/>
      <c r="AT229" s="553"/>
    </row>
    <row r="230" spans="1:46" ht="13.5" customHeight="1" x14ac:dyDescent="0.25">
      <c r="A230" s="553"/>
      <c r="B230" s="553"/>
      <c r="C230" s="553"/>
      <c r="D230" s="553"/>
      <c r="E230" s="569"/>
      <c r="F230" s="569"/>
      <c r="G230" s="569"/>
      <c r="H230" s="569"/>
      <c r="I230" s="569"/>
      <c r="J230" s="569"/>
      <c r="K230" s="569"/>
      <c r="L230" s="569"/>
      <c r="M230" s="569"/>
      <c r="N230" s="569"/>
      <c r="O230" s="569"/>
      <c r="P230" s="569"/>
      <c r="Q230" s="553"/>
      <c r="R230" s="553"/>
      <c r="S230" s="553"/>
      <c r="T230" s="553"/>
      <c r="U230" s="553"/>
      <c r="V230" s="553"/>
      <c r="W230" s="553"/>
      <c r="X230" s="553"/>
      <c r="Y230" s="553"/>
      <c r="Z230" s="553"/>
      <c r="AA230" s="553"/>
      <c r="AB230" s="553"/>
      <c r="AC230" s="553"/>
      <c r="AD230" s="553"/>
      <c r="AE230" s="553"/>
      <c r="AF230" s="956"/>
      <c r="AG230" s="553"/>
      <c r="AH230" s="553"/>
      <c r="AI230" s="956"/>
      <c r="AJ230" s="553"/>
      <c r="AK230" s="553"/>
      <c r="AL230" s="553"/>
      <c r="AM230" s="553"/>
      <c r="AN230" s="553"/>
      <c r="AO230" s="553"/>
      <c r="AP230" s="553"/>
      <c r="AQ230" s="553"/>
      <c r="AR230" s="553"/>
      <c r="AS230" s="553"/>
      <c r="AT230" s="553"/>
    </row>
    <row r="231" spans="1:46" ht="13.5" customHeight="1" x14ac:dyDescent="0.25">
      <c r="A231" s="553"/>
      <c r="B231" s="553"/>
      <c r="C231" s="553"/>
      <c r="D231" s="553"/>
      <c r="E231" s="569"/>
      <c r="F231" s="569"/>
      <c r="G231" s="569"/>
      <c r="H231" s="569"/>
      <c r="I231" s="569"/>
      <c r="J231" s="569"/>
      <c r="K231" s="569"/>
      <c r="L231" s="569"/>
      <c r="M231" s="569"/>
      <c r="N231" s="569"/>
      <c r="O231" s="569"/>
      <c r="P231" s="569"/>
      <c r="Q231" s="553"/>
      <c r="R231" s="553"/>
      <c r="S231" s="553"/>
      <c r="T231" s="553"/>
      <c r="U231" s="553"/>
      <c r="V231" s="553"/>
      <c r="W231" s="553"/>
      <c r="X231" s="553"/>
      <c r="Y231" s="553"/>
      <c r="Z231" s="553"/>
      <c r="AA231" s="553"/>
      <c r="AB231" s="553"/>
      <c r="AC231" s="553"/>
      <c r="AD231" s="553"/>
      <c r="AE231" s="553"/>
      <c r="AF231" s="956"/>
      <c r="AG231" s="553"/>
      <c r="AH231" s="553"/>
      <c r="AI231" s="956"/>
      <c r="AJ231" s="553"/>
      <c r="AK231" s="553"/>
      <c r="AL231" s="553"/>
      <c r="AM231" s="553"/>
      <c r="AN231" s="553"/>
      <c r="AO231" s="553"/>
      <c r="AP231" s="553"/>
      <c r="AQ231" s="553"/>
      <c r="AR231" s="553"/>
      <c r="AS231" s="553"/>
      <c r="AT231" s="553"/>
    </row>
    <row r="232" spans="1:46" ht="13.5" customHeight="1" x14ac:dyDescent="0.25">
      <c r="A232" s="553"/>
      <c r="B232" s="553"/>
      <c r="C232" s="553"/>
      <c r="D232" s="553"/>
      <c r="E232" s="569"/>
      <c r="F232" s="569"/>
      <c r="G232" s="569"/>
      <c r="H232" s="569"/>
      <c r="I232" s="569"/>
      <c r="J232" s="569"/>
      <c r="K232" s="569"/>
      <c r="L232" s="569"/>
      <c r="M232" s="569"/>
      <c r="N232" s="569"/>
      <c r="O232" s="569"/>
      <c r="P232" s="569"/>
      <c r="Q232" s="553"/>
      <c r="R232" s="553"/>
      <c r="S232" s="553"/>
      <c r="T232" s="553"/>
      <c r="U232" s="553"/>
      <c r="V232" s="553"/>
      <c r="W232" s="553"/>
      <c r="X232" s="553"/>
      <c r="Y232" s="553"/>
      <c r="Z232" s="553"/>
      <c r="AA232" s="553"/>
      <c r="AB232" s="553"/>
      <c r="AC232" s="553"/>
      <c r="AD232" s="553"/>
      <c r="AE232" s="553"/>
      <c r="AF232" s="956"/>
      <c r="AG232" s="553"/>
      <c r="AH232" s="553"/>
      <c r="AI232" s="956"/>
      <c r="AJ232" s="553"/>
      <c r="AK232" s="553"/>
      <c r="AL232" s="553"/>
      <c r="AM232" s="553"/>
      <c r="AN232" s="553"/>
      <c r="AO232" s="553"/>
      <c r="AP232" s="553"/>
      <c r="AQ232" s="553"/>
      <c r="AR232" s="553"/>
      <c r="AS232" s="553"/>
      <c r="AT232" s="553"/>
    </row>
    <row r="233" spans="1:46" ht="13.5" customHeight="1" x14ac:dyDescent="0.25">
      <c r="A233" s="553"/>
      <c r="B233" s="553"/>
      <c r="C233" s="553"/>
      <c r="D233" s="553"/>
      <c r="E233" s="569"/>
      <c r="F233" s="569"/>
      <c r="G233" s="569"/>
      <c r="H233" s="569"/>
      <c r="I233" s="569"/>
      <c r="J233" s="569"/>
      <c r="K233" s="569"/>
      <c r="L233" s="569"/>
      <c r="M233" s="569"/>
      <c r="N233" s="569"/>
      <c r="O233" s="569"/>
      <c r="P233" s="569"/>
      <c r="Q233" s="553"/>
      <c r="R233" s="553"/>
      <c r="S233" s="553"/>
      <c r="T233" s="553"/>
      <c r="U233" s="553"/>
      <c r="V233" s="553"/>
      <c r="W233" s="553"/>
      <c r="X233" s="553"/>
      <c r="Y233" s="553"/>
      <c r="Z233" s="553"/>
      <c r="AA233" s="553"/>
      <c r="AB233" s="553"/>
      <c r="AC233" s="553"/>
      <c r="AD233" s="553"/>
      <c r="AE233" s="553"/>
      <c r="AF233" s="956"/>
      <c r="AG233" s="553"/>
      <c r="AH233" s="553"/>
      <c r="AI233" s="956"/>
      <c r="AJ233" s="553"/>
      <c r="AK233" s="553"/>
      <c r="AL233" s="553"/>
      <c r="AM233" s="553"/>
      <c r="AN233" s="553"/>
      <c r="AO233" s="553"/>
      <c r="AP233" s="553"/>
      <c r="AQ233" s="553"/>
      <c r="AR233" s="553"/>
      <c r="AS233" s="553"/>
      <c r="AT233" s="553"/>
    </row>
    <row r="234" spans="1:46" ht="13.5" customHeight="1" x14ac:dyDescent="0.25">
      <c r="A234" s="553"/>
      <c r="B234" s="553"/>
      <c r="C234" s="553"/>
      <c r="D234" s="553"/>
      <c r="E234" s="569"/>
      <c r="F234" s="569"/>
      <c r="G234" s="569"/>
      <c r="H234" s="569"/>
      <c r="I234" s="569"/>
      <c r="J234" s="569"/>
      <c r="K234" s="569"/>
      <c r="L234" s="569"/>
      <c r="M234" s="569"/>
      <c r="N234" s="569"/>
      <c r="O234" s="569"/>
      <c r="P234" s="569"/>
      <c r="Q234" s="553"/>
      <c r="R234" s="553"/>
      <c r="S234" s="553"/>
      <c r="T234" s="553"/>
      <c r="U234" s="553"/>
      <c r="V234" s="553"/>
      <c r="W234" s="553"/>
      <c r="X234" s="553"/>
      <c r="Y234" s="553"/>
      <c r="Z234" s="553"/>
      <c r="AA234" s="553"/>
      <c r="AB234" s="553"/>
      <c r="AC234" s="553"/>
      <c r="AD234" s="553"/>
      <c r="AE234" s="553"/>
      <c r="AF234" s="956"/>
      <c r="AG234" s="553"/>
      <c r="AH234" s="553"/>
      <c r="AI234" s="956"/>
      <c r="AJ234" s="553"/>
      <c r="AK234" s="553"/>
      <c r="AL234" s="553"/>
      <c r="AM234" s="553"/>
      <c r="AN234" s="553"/>
      <c r="AO234" s="553"/>
      <c r="AP234" s="553"/>
      <c r="AQ234" s="553"/>
      <c r="AR234" s="553"/>
      <c r="AS234" s="553"/>
      <c r="AT234" s="553"/>
    </row>
    <row r="235" spans="1:46" ht="13.5" customHeight="1" x14ac:dyDescent="0.25">
      <c r="A235" s="553"/>
      <c r="B235" s="553"/>
      <c r="C235" s="553"/>
      <c r="D235" s="553"/>
      <c r="E235" s="569"/>
      <c r="F235" s="569"/>
      <c r="G235" s="569"/>
      <c r="H235" s="569"/>
      <c r="I235" s="569"/>
      <c r="J235" s="569"/>
      <c r="K235" s="569"/>
      <c r="L235" s="569"/>
      <c r="M235" s="569"/>
      <c r="N235" s="569"/>
      <c r="O235" s="569"/>
      <c r="P235" s="569"/>
      <c r="Q235" s="553"/>
      <c r="R235" s="553"/>
      <c r="S235" s="553"/>
      <c r="T235" s="553"/>
      <c r="U235" s="553"/>
      <c r="V235" s="553"/>
      <c r="W235" s="553"/>
      <c r="X235" s="553"/>
      <c r="Y235" s="553"/>
      <c r="Z235" s="553"/>
      <c r="AA235" s="553"/>
      <c r="AB235" s="553"/>
      <c r="AC235" s="553"/>
      <c r="AD235" s="553"/>
      <c r="AE235" s="553"/>
      <c r="AF235" s="956"/>
      <c r="AG235" s="553"/>
      <c r="AH235" s="553"/>
      <c r="AI235" s="956"/>
      <c r="AJ235" s="553"/>
      <c r="AK235" s="553"/>
      <c r="AL235" s="553"/>
      <c r="AM235" s="553"/>
      <c r="AN235" s="553"/>
      <c r="AO235" s="553"/>
      <c r="AP235" s="553"/>
      <c r="AQ235" s="553"/>
      <c r="AR235" s="553"/>
      <c r="AS235" s="553"/>
      <c r="AT235" s="553"/>
    </row>
    <row r="236" spans="1:46" ht="13.5" customHeight="1" x14ac:dyDescent="0.25">
      <c r="A236" s="553"/>
      <c r="B236" s="553"/>
      <c r="C236" s="553"/>
      <c r="D236" s="553"/>
      <c r="E236" s="569"/>
      <c r="F236" s="569"/>
      <c r="G236" s="569"/>
      <c r="H236" s="569"/>
      <c r="I236" s="569"/>
      <c r="J236" s="569"/>
      <c r="K236" s="569"/>
      <c r="L236" s="569"/>
      <c r="M236" s="569"/>
      <c r="N236" s="569"/>
      <c r="O236" s="569"/>
      <c r="P236" s="569"/>
      <c r="Q236" s="553"/>
      <c r="R236" s="553"/>
      <c r="S236" s="553"/>
      <c r="T236" s="553"/>
      <c r="U236" s="553"/>
      <c r="V236" s="553"/>
      <c r="W236" s="553"/>
      <c r="X236" s="553"/>
      <c r="Y236" s="553"/>
      <c r="Z236" s="553"/>
      <c r="AA236" s="553"/>
      <c r="AB236" s="553"/>
      <c r="AC236" s="553"/>
      <c r="AD236" s="553"/>
      <c r="AE236" s="553"/>
      <c r="AF236" s="956"/>
      <c r="AG236" s="553"/>
      <c r="AH236" s="553"/>
      <c r="AI236" s="956"/>
      <c r="AJ236" s="553"/>
      <c r="AK236" s="553"/>
      <c r="AL236" s="553"/>
      <c r="AM236" s="553"/>
      <c r="AN236" s="553"/>
      <c r="AO236" s="553"/>
      <c r="AP236" s="553"/>
      <c r="AQ236" s="553"/>
      <c r="AR236" s="553"/>
      <c r="AS236" s="553"/>
      <c r="AT236" s="553"/>
    </row>
    <row r="237" spans="1:46" ht="13.5" customHeight="1" x14ac:dyDescent="0.25">
      <c r="A237" s="553"/>
      <c r="B237" s="553"/>
      <c r="C237" s="553"/>
      <c r="D237" s="553"/>
      <c r="E237" s="569"/>
      <c r="F237" s="569"/>
      <c r="G237" s="569"/>
      <c r="H237" s="569"/>
      <c r="I237" s="569"/>
      <c r="J237" s="569"/>
      <c r="K237" s="569"/>
      <c r="L237" s="569"/>
      <c r="M237" s="569"/>
      <c r="N237" s="569"/>
      <c r="O237" s="569"/>
      <c r="P237" s="569"/>
      <c r="Q237" s="553"/>
      <c r="R237" s="553"/>
      <c r="S237" s="553"/>
      <c r="T237" s="553"/>
      <c r="U237" s="553"/>
      <c r="V237" s="553"/>
      <c r="W237" s="553"/>
      <c r="X237" s="553"/>
      <c r="Y237" s="553"/>
      <c r="Z237" s="553"/>
      <c r="AA237" s="553"/>
      <c r="AB237" s="553"/>
      <c r="AC237" s="553"/>
      <c r="AD237" s="553"/>
      <c r="AE237" s="553"/>
      <c r="AF237" s="956"/>
      <c r="AG237" s="553"/>
      <c r="AH237" s="553"/>
      <c r="AI237" s="956"/>
      <c r="AJ237" s="553"/>
      <c r="AK237" s="553"/>
      <c r="AL237" s="553"/>
      <c r="AM237" s="553"/>
      <c r="AN237" s="553"/>
      <c r="AO237" s="553"/>
      <c r="AP237" s="553"/>
      <c r="AQ237" s="553"/>
      <c r="AR237" s="553"/>
      <c r="AS237" s="553"/>
      <c r="AT237" s="553"/>
    </row>
    <row r="238" spans="1:46" ht="13.5" customHeight="1" x14ac:dyDescent="0.25">
      <c r="A238" s="553"/>
      <c r="B238" s="553"/>
      <c r="C238" s="553"/>
      <c r="D238" s="553"/>
      <c r="E238" s="569"/>
      <c r="F238" s="569"/>
      <c r="G238" s="569"/>
      <c r="H238" s="569"/>
      <c r="I238" s="569"/>
      <c r="J238" s="569"/>
      <c r="K238" s="569"/>
      <c r="L238" s="569"/>
      <c r="M238" s="569"/>
      <c r="N238" s="569"/>
      <c r="O238" s="569"/>
      <c r="P238" s="569"/>
      <c r="Q238" s="553"/>
      <c r="R238" s="553"/>
      <c r="S238" s="553"/>
      <c r="T238" s="553"/>
      <c r="U238" s="553"/>
      <c r="V238" s="553"/>
      <c r="W238" s="553"/>
      <c r="X238" s="553"/>
      <c r="Y238" s="553"/>
      <c r="Z238" s="553"/>
      <c r="AA238" s="553"/>
      <c r="AB238" s="553"/>
      <c r="AC238" s="553"/>
      <c r="AD238" s="553"/>
      <c r="AE238" s="553"/>
      <c r="AF238" s="956"/>
      <c r="AG238" s="553"/>
      <c r="AH238" s="553"/>
      <c r="AI238" s="956"/>
      <c r="AJ238" s="553"/>
      <c r="AK238" s="553"/>
      <c r="AL238" s="553"/>
      <c r="AM238" s="553"/>
      <c r="AN238" s="553"/>
      <c r="AO238" s="553"/>
      <c r="AP238" s="553"/>
      <c r="AQ238" s="553"/>
      <c r="AR238" s="553"/>
      <c r="AS238" s="553"/>
      <c r="AT238" s="553"/>
    </row>
    <row r="239" spans="1:46" ht="13.5" customHeight="1" x14ac:dyDescent="0.25">
      <c r="A239" s="553"/>
      <c r="B239" s="553"/>
      <c r="C239" s="553"/>
      <c r="D239" s="553"/>
      <c r="E239" s="569"/>
      <c r="F239" s="569"/>
      <c r="G239" s="569"/>
      <c r="H239" s="569"/>
      <c r="I239" s="569"/>
      <c r="J239" s="569"/>
      <c r="K239" s="569"/>
      <c r="L239" s="569"/>
      <c r="M239" s="569"/>
      <c r="N239" s="569"/>
      <c r="O239" s="569"/>
      <c r="P239" s="569"/>
      <c r="Q239" s="553"/>
      <c r="R239" s="553"/>
      <c r="S239" s="553"/>
      <c r="T239" s="553"/>
      <c r="U239" s="553"/>
      <c r="V239" s="553"/>
      <c r="W239" s="553"/>
      <c r="X239" s="553"/>
      <c r="Y239" s="553"/>
      <c r="Z239" s="553"/>
      <c r="AA239" s="553"/>
      <c r="AB239" s="553"/>
      <c r="AC239" s="553"/>
      <c r="AD239" s="553"/>
      <c r="AE239" s="553"/>
      <c r="AF239" s="956"/>
      <c r="AG239" s="553"/>
      <c r="AH239" s="553"/>
      <c r="AI239" s="956"/>
      <c r="AJ239" s="553"/>
      <c r="AK239" s="553"/>
      <c r="AL239" s="553"/>
      <c r="AM239" s="553"/>
      <c r="AN239" s="553"/>
      <c r="AO239" s="553"/>
      <c r="AP239" s="553"/>
      <c r="AQ239" s="553"/>
      <c r="AR239" s="553"/>
      <c r="AS239" s="553"/>
      <c r="AT239" s="553"/>
    </row>
    <row r="240" spans="1:46" ht="13.5" customHeight="1" x14ac:dyDescent="0.25">
      <c r="A240" s="553"/>
      <c r="B240" s="553"/>
      <c r="C240" s="553"/>
      <c r="D240" s="553"/>
      <c r="E240" s="569"/>
      <c r="F240" s="569"/>
      <c r="G240" s="569"/>
      <c r="H240" s="569"/>
      <c r="I240" s="569"/>
      <c r="J240" s="569"/>
      <c r="K240" s="569"/>
      <c r="L240" s="569"/>
      <c r="M240" s="569"/>
      <c r="N240" s="569"/>
      <c r="O240" s="569"/>
      <c r="P240" s="569"/>
      <c r="Q240" s="553"/>
      <c r="R240" s="553"/>
      <c r="S240" s="553"/>
      <c r="T240" s="553"/>
      <c r="U240" s="553"/>
      <c r="V240" s="553"/>
      <c r="W240" s="553"/>
      <c r="X240" s="553"/>
      <c r="Y240" s="553"/>
      <c r="Z240" s="553"/>
      <c r="AA240" s="553"/>
      <c r="AB240" s="553"/>
      <c r="AC240" s="553"/>
      <c r="AD240" s="553"/>
      <c r="AE240" s="553"/>
      <c r="AF240" s="956"/>
      <c r="AG240" s="553"/>
      <c r="AH240" s="553"/>
      <c r="AI240" s="956"/>
      <c r="AJ240" s="553"/>
      <c r="AK240" s="553"/>
      <c r="AL240" s="553"/>
      <c r="AM240" s="553"/>
      <c r="AN240" s="553"/>
      <c r="AO240" s="553"/>
      <c r="AP240" s="553"/>
      <c r="AQ240" s="553"/>
      <c r="AR240" s="553"/>
      <c r="AS240" s="553"/>
      <c r="AT240" s="553"/>
    </row>
    <row r="241" spans="1:46" ht="13.5" customHeight="1" x14ac:dyDescent="0.25">
      <c r="A241" s="553"/>
      <c r="B241" s="553"/>
      <c r="C241" s="553"/>
      <c r="D241" s="553"/>
      <c r="E241" s="569"/>
      <c r="F241" s="569"/>
      <c r="G241" s="569"/>
      <c r="H241" s="569"/>
      <c r="I241" s="569"/>
      <c r="J241" s="569"/>
      <c r="K241" s="569"/>
      <c r="L241" s="569"/>
      <c r="M241" s="569"/>
      <c r="N241" s="569"/>
      <c r="O241" s="569"/>
      <c r="P241" s="569"/>
      <c r="Q241" s="553"/>
      <c r="R241" s="553"/>
      <c r="S241" s="553"/>
      <c r="T241" s="553"/>
      <c r="U241" s="553"/>
      <c r="V241" s="553"/>
      <c r="W241" s="553"/>
      <c r="X241" s="553"/>
      <c r="Y241" s="553"/>
      <c r="Z241" s="553"/>
      <c r="AA241" s="553"/>
      <c r="AB241" s="553"/>
      <c r="AC241" s="553"/>
      <c r="AD241" s="553"/>
      <c r="AE241" s="553"/>
      <c r="AF241" s="956"/>
      <c r="AG241" s="553"/>
      <c r="AH241" s="553"/>
      <c r="AI241" s="956"/>
      <c r="AJ241" s="553"/>
      <c r="AK241" s="553"/>
      <c r="AL241" s="553"/>
      <c r="AM241" s="553"/>
      <c r="AN241" s="553"/>
      <c r="AO241" s="553"/>
      <c r="AP241" s="553"/>
      <c r="AQ241" s="553"/>
      <c r="AR241" s="553"/>
      <c r="AS241" s="553"/>
      <c r="AT241" s="553"/>
    </row>
    <row r="242" spans="1:46" ht="13.5" customHeight="1" x14ac:dyDescent="0.25">
      <c r="A242" s="553"/>
      <c r="B242" s="553"/>
      <c r="C242" s="553"/>
      <c r="D242" s="553"/>
      <c r="E242" s="569"/>
      <c r="F242" s="569"/>
      <c r="G242" s="569"/>
      <c r="H242" s="569"/>
      <c r="I242" s="569"/>
      <c r="J242" s="569"/>
      <c r="K242" s="569"/>
      <c r="L242" s="569"/>
      <c r="M242" s="569"/>
      <c r="N242" s="569"/>
      <c r="O242" s="569"/>
      <c r="P242" s="569"/>
      <c r="Q242" s="553"/>
      <c r="R242" s="553"/>
      <c r="S242" s="553"/>
      <c r="T242" s="553"/>
      <c r="U242" s="553"/>
      <c r="V242" s="553"/>
      <c r="W242" s="553"/>
      <c r="X242" s="553"/>
      <c r="Y242" s="553"/>
      <c r="Z242" s="553"/>
      <c r="AA242" s="553"/>
      <c r="AB242" s="553"/>
      <c r="AC242" s="553"/>
      <c r="AD242" s="553"/>
      <c r="AE242" s="553"/>
      <c r="AF242" s="956"/>
      <c r="AG242" s="553"/>
      <c r="AH242" s="553"/>
      <c r="AI242" s="956"/>
      <c r="AJ242" s="553"/>
      <c r="AK242" s="553"/>
      <c r="AL242" s="553"/>
      <c r="AM242" s="553"/>
      <c r="AN242" s="553"/>
      <c r="AO242" s="553"/>
      <c r="AP242" s="553"/>
      <c r="AQ242" s="553"/>
      <c r="AR242" s="553"/>
      <c r="AS242" s="553"/>
      <c r="AT242" s="553"/>
    </row>
    <row r="243" spans="1:46" ht="13.5" customHeight="1" x14ac:dyDescent="0.25">
      <c r="A243" s="553"/>
      <c r="B243" s="553"/>
      <c r="C243" s="553"/>
      <c r="D243" s="553"/>
      <c r="E243" s="569"/>
      <c r="F243" s="569"/>
      <c r="G243" s="569"/>
      <c r="H243" s="569"/>
      <c r="I243" s="569"/>
      <c r="J243" s="569"/>
      <c r="K243" s="569"/>
      <c r="L243" s="569"/>
      <c r="M243" s="569"/>
      <c r="N243" s="569"/>
      <c r="O243" s="569"/>
      <c r="P243" s="569"/>
      <c r="Q243" s="553"/>
      <c r="R243" s="553"/>
      <c r="S243" s="553"/>
      <c r="T243" s="553"/>
      <c r="U243" s="553"/>
      <c r="V243" s="553"/>
      <c r="W243" s="553"/>
      <c r="X243" s="553"/>
      <c r="Y243" s="553"/>
      <c r="Z243" s="553"/>
      <c r="AA243" s="553"/>
      <c r="AB243" s="553"/>
      <c r="AC243" s="553"/>
      <c r="AD243" s="553"/>
      <c r="AE243" s="553"/>
      <c r="AF243" s="956"/>
      <c r="AG243" s="553"/>
      <c r="AH243" s="553"/>
      <c r="AI243" s="956"/>
      <c r="AJ243" s="553"/>
      <c r="AK243" s="553"/>
      <c r="AL243" s="553"/>
      <c r="AM243" s="553"/>
      <c r="AN243" s="553"/>
      <c r="AO243" s="553"/>
      <c r="AP243" s="553"/>
      <c r="AQ243" s="553"/>
      <c r="AR243" s="553"/>
      <c r="AS243" s="553"/>
      <c r="AT243" s="553"/>
    </row>
    <row r="244" spans="1:46" ht="13.5" customHeight="1" x14ac:dyDescent="0.25">
      <c r="A244" s="553"/>
      <c r="B244" s="553"/>
      <c r="C244" s="553"/>
      <c r="D244" s="553"/>
      <c r="E244" s="569"/>
      <c r="F244" s="569"/>
      <c r="G244" s="569"/>
      <c r="H244" s="569"/>
      <c r="I244" s="569"/>
      <c r="J244" s="569"/>
      <c r="K244" s="569"/>
      <c r="L244" s="569"/>
      <c r="M244" s="569"/>
      <c r="N244" s="569"/>
      <c r="O244" s="569"/>
      <c r="P244" s="569"/>
      <c r="Q244" s="553"/>
      <c r="R244" s="553"/>
      <c r="S244" s="553"/>
      <c r="T244" s="553"/>
      <c r="U244" s="553"/>
      <c r="V244" s="553"/>
      <c r="W244" s="553"/>
      <c r="X244" s="553"/>
      <c r="Y244" s="553"/>
      <c r="Z244" s="553"/>
      <c r="AA244" s="553"/>
      <c r="AB244" s="553"/>
      <c r="AC244" s="553"/>
      <c r="AD244" s="553"/>
      <c r="AE244" s="553"/>
      <c r="AF244" s="956"/>
      <c r="AG244" s="553"/>
      <c r="AH244" s="553"/>
      <c r="AI244" s="956"/>
      <c r="AJ244" s="553"/>
      <c r="AK244" s="553"/>
      <c r="AL244" s="553"/>
      <c r="AM244" s="553"/>
      <c r="AN244" s="553"/>
      <c r="AO244" s="553"/>
      <c r="AP244" s="553"/>
      <c r="AQ244" s="553"/>
      <c r="AR244" s="553"/>
      <c r="AS244" s="553"/>
      <c r="AT244" s="553"/>
    </row>
    <row r="245" spans="1:46" ht="13.5" customHeight="1" x14ac:dyDescent="0.25">
      <c r="A245" s="553"/>
      <c r="B245" s="553"/>
      <c r="C245" s="553"/>
      <c r="D245" s="553"/>
      <c r="E245" s="569"/>
      <c r="F245" s="569"/>
      <c r="G245" s="569"/>
      <c r="H245" s="569"/>
      <c r="I245" s="569"/>
      <c r="J245" s="569"/>
      <c r="K245" s="569"/>
      <c r="L245" s="569"/>
      <c r="M245" s="569"/>
      <c r="N245" s="569"/>
      <c r="O245" s="569"/>
      <c r="P245" s="569"/>
      <c r="Q245" s="553"/>
      <c r="R245" s="553"/>
      <c r="S245" s="553"/>
      <c r="T245" s="553"/>
      <c r="U245" s="553"/>
      <c r="V245" s="553"/>
      <c r="W245" s="553"/>
      <c r="X245" s="553"/>
      <c r="Y245" s="553"/>
      <c r="Z245" s="553"/>
      <c r="AA245" s="553"/>
      <c r="AB245" s="553"/>
      <c r="AC245" s="553"/>
      <c r="AD245" s="553"/>
      <c r="AE245" s="553"/>
      <c r="AF245" s="956"/>
      <c r="AG245" s="553"/>
      <c r="AH245" s="553"/>
      <c r="AI245" s="956"/>
      <c r="AJ245" s="553"/>
      <c r="AK245" s="553"/>
      <c r="AL245" s="553"/>
      <c r="AM245" s="553"/>
      <c r="AN245" s="553"/>
      <c r="AO245" s="553"/>
      <c r="AP245" s="553"/>
      <c r="AQ245" s="553"/>
      <c r="AR245" s="553"/>
      <c r="AS245" s="553"/>
      <c r="AT245" s="553"/>
    </row>
    <row r="246" spans="1:46" ht="13.5" customHeight="1" x14ac:dyDescent="0.25">
      <c r="A246" s="553"/>
      <c r="B246" s="553"/>
      <c r="C246" s="553"/>
      <c r="D246" s="553"/>
      <c r="E246" s="569"/>
      <c r="F246" s="569"/>
      <c r="G246" s="569"/>
      <c r="H246" s="569"/>
      <c r="I246" s="569"/>
      <c r="J246" s="569"/>
      <c r="K246" s="569"/>
      <c r="L246" s="569"/>
      <c r="M246" s="569"/>
      <c r="N246" s="569"/>
      <c r="O246" s="569"/>
      <c r="P246" s="569"/>
      <c r="Q246" s="553"/>
      <c r="R246" s="553"/>
      <c r="S246" s="553"/>
      <c r="T246" s="553"/>
      <c r="U246" s="553"/>
      <c r="V246" s="553"/>
      <c r="W246" s="553"/>
      <c r="X246" s="553"/>
      <c r="Y246" s="553"/>
      <c r="Z246" s="553"/>
      <c r="AA246" s="553"/>
      <c r="AB246" s="553"/>
      <c r="AC246" s="553"/>
      <c r="AD246" s="553"/>
      <c r="AE246" s="553"/>
      <c r="AF246" s="956"/>
      <c r="AG246" s="553"/>
      <c r="AH246" s="553"/>
      <c r="AI246" s="956"/>
      <c r="AJ246" s="553"/>
      <c r="AK246" s="553"/>
      <c r="AL246" s="553"/>
      <c r="AM246" s="553"/>
      <c r="AN246" s="553"/>
      <c r="AO246" s="553"/>
      <c r="AP246" s="553"/>
      <c r="AQ246" s="553"/>
      <c r="AR246" s="553"/>
      <c r="AS246" s="553"/>
      <c r="AT246" s="553"/>
    </row>
    <row r="247" spans="1:46" ht="13.5" customHeight="1" x14ac:dyDescent="0.25">
      <c r="A247" s="553"/>
      <c r="B247" s="553"/>
      <c r="C247" s="553"/>
      <c r="D247" s="553"/>
      <c r="E247" s="569"/>
      <c r="F247" s="569"/>
      <c r="G247" s="569"/>
      <c r="H247" s="569"/>
      <c r="I247" s="569"/>
      <c r="J247" s="569"/>
      <c r="K247" s="569"/>
      <c r="L247" s="569"/>
      <c r="M247" s="569"/>
      <c r="N247" s="569"/>
      <c r="O247" s="569"/>
      <c r="P247" s="569"/>
      <c r="Q247" s="553"/>
      <c r="R247" s="553"/>
      <c r="S247" s="553"/>
      <c r="T247" s="553"/>
      <c r="U247" s="553"/>
      <c r="V247" s="553"/>
      <c r="W247" s="553"/>
      <c r="X247" s="553"/>
      <c r="Y247" s="553"/>
      <c r="Z247" s="553"/>
      <c r="AA247" s="553"/>
      <c r="AB247" s="553"/>
      <c r="AC247" s="553"/>
      <c r="AD247" s="553"/>
      <c r="AE247" s="553"/>
      <c r="AF247" s="956"/>
      <c r="AG247" s="553"/>
      <c r="AH247" s="553"/>
      <c r="AI247" s="956"/>
      <c r="AJ247" s="553"/>
      <c r="AK247" s="553"/>
      <c r="AL247" s="553"/>
      <c r="AM247" s="553"/>
      <c r="AN247" s="553"/>
      <c r="AO247" s="553"/>
      <c r="AP247" s="553"/>
      <c r="AQ247" s="553"/>
      <c r="AR247" s="553"/>
      <c r="AS247" s="553"/>
      <c r="AT247" s="553"/>
    </row>
    <row r="248" spans="1:46" ht="13.5" customHeight="1" x14ac:dyDescent="0.25">
      <c r="A248" s="553"/>
      <c r="B248" s="553"/>
      <c r="C248" s="553"/>
      <c r="D248" s="553"/>
      <c r="E248" s="569"/>
      <c r="F248" s="569"/>
      <c r="G248" s="569"/>
      <c r="H248" s="569"/>
      <c r="I248" s="569"/>
      <c r="J248" s="569"/>
      <c r="K248" s="569"/>
      <c r="L248" s="569"/>
      <c r="M248" s="569"/>
      <c r="N248" s="569"/>
      <c r="O248" s="569"/>
      <c r="P248" s="569"/>
      <c r="Q248" s="553"/>
      <c r="R248" s="553"/>
      <c r="S248" s="553"/>
      <c r="T248" s="553"/>
      <c r="U248" s="553"/>
      <c r="V248" s="553"/>
      <c r="W248" s="553"/>
      <c r="X248" s="553"/>
      <c r="Y248" s="553"/>
      <c r="Z248" s="553"/>
      <c r="AA248" s="553"/>
      <c r="AB248" s="553"/>
      <c r="AC248" s="553"/>
      <c r="AD248" s="553"/>
      <c r="AE248" s="553"/>
      <c r="AF248" s="956"/>
      <c r="AG248" s="553"/>
      <c r="AH248" s="553"/>
      <c r="AI248" s="956"/>
      <c r="AJ248" s="553"/>
      <c r="AK248" s="553"/>
      <c r="AL248" s="553"/>
      <c r="AM248" s="553"/>
      <c r="AN248" s="553"/>
      <c r="AO248" s="553"/>
      <c r="AP248" s="553"/>
      <c r="AQ248" s="553"/>
      <c r="AR248" s="553"/>
      <c r="AS248" s="553"/>
      <c r="AT248" s="553"/>
    </row>
    <row r="249" spans="1:46" ht="13.5" customHeight="1" x14ac:dyDescent="0.25">
      <c r="A249" s="553"/>
      <c r="B249" s="553"/>
      <c r="C249" s="553"/>
      <c r="D249" s="553"/>
      <c r="E249" s="569"/>
      <c r="F249" s="569"/>
      <c r="G249" s="569"/>
      <c r="H249" s="569"/>
      <c r="I249" s="569"/>
      <c r="J249" s="569"/>
      <c r="K249" s="569"/>
      <c r="L249" s="569"/>
      <c r="M249" s="569"/>
      <c r="N249" s="569"/>
      <c r="O249" s="569"/>
      <c r="P249" s="569"/>
      <c r="Q249" s="553"/>
      <c r="R249" s="553"/>
      <c r="S249" s="553"/>
      <c r="T249" s="553"/>
      <c r="U249" s="553"/>
      <c r="V249" s="553"/>
      <c r="W249" s="553"/>
      <c r="X249" s="553"/>
      <c r="Y249" s="553"/>
      <c r="Z249" s="553"/>
      <c r="AA249" s="553"/>
      <c r="AB249" s="553"/>
      <c r="AC249" s="553"/>
      <c r="AD249" s="553"/>
      <c r="AE249" s="553"/>
      <c r="AF249" s="956"/>
      <c r="AG249" s="553"/>
      <c r="AH249" s="553"/>
      <c r="AI249" s="956"/>
      <c r="AJ249" s="553"/>
      <c r="AK249" s="553"/>
      <c r="AL249" s="553"/>
      <c r="AM249" s="553"/>
      <c r="AN249" s="553"/>
      <c r="AO249" s="553"/>
      <c r="AP249" s="553"/>
      <c r="AQ249" s="553"/>
      <c r="AR249" s="553"/>
      <c r="AS249" s="553"/>
      <c r="AT249" s="553"/>
    </row>
    <row r="250" spans="1:46" ht="13.5" customHeight="1" x14ac:dyDescent="0.25">
      <c r="A250" s="553"/>
      <c r="B250" s="553"/>
      <c r="C250" s="553"/>
      <c r="D250" s="553"/>
      <c r="E250" s="569"/>
      <c r="F250" s="569"/>
      <c r="G250" s="569"/>
      <c r="H250" s="569"/>
      <c r="I250" s="569"/>
      <c r="J250" s="569"/>
      <c r="K250" s="569"/>
      <c r="L250" s="569"/>
      <c r="M250" s="569"/>
      <c r="N250" s="569"/>
      <c r="O250" s="569"/>
      <c r="P250" s="569"/>
      <c r="Q250" s="553"/>
      <c r="R250" s="553"/>
      <c r="S250" s="553"/>
      <c r="T250" s="553"/>
      <c r="U250" s="553"/>
      <c r="V250" s="553"/>
      <c r="W250" s="553"/>
      <c r="X250" s="553"/>
      <c r="Y250" s="553"/>
      <c r="Z250" s="553"/>
      <c r="AA250" s="553"/>
      <c r="AB250" s="553"/>
      <c r="AC250" s="553"/>
      <c r="AD250" s="553"/>
      <c r="AE250" s="553"/>
      <c r="AF250" s="956"/>
      <c r="AG250" s="553"/>
      <c r="AH250" s="553"/>
      <c r="AI250" s="956"/>
      <c r="AJ250" s="553"/>
      <c r="AK250" s="553"/>
      <c r="AL250" s="553"/>
      <c r="AM250" s="553"/>
      <c r="AN250" s="553"/>
      <c r="AO250" s="553"/>
      <c r="AP250" s="553"/>
      <c r="AQ250" s="553"/>
      <c r="AR250" s="553"/>
      <c r="AS250" s="553"/>
      <c r="AT250" s="553"/>
    </row>
    <row r="251" spans="1:46" ht="13.5" customHeight="1" x14ac:dyDescent="0.25">
      <c r="A251" s="553"/>
      <c r="B251" s="553"/>
      <c r="C251" s="553"/>
      <c r="D251" s="553"/>
      <c r="E251" s="569"/>
      <c r="F251" s="569"/>
      <c r="G251" s="569"/>
      <c r="H251" s="569"/>
      <c r="I251" s="569"/>
      <c r="J251" s="569"/>
      <c r="K251" s="569"/>
      <c r="L251" s="569"/>
      <c r="M251" s="569"/>
      <c r="N251" s="569"/>
      <c r="O251" s="569"/>
      <c r="P251" s="569"/>
      <c r="Q251" s="553"/>
      <c r="R251" s="553"/>
      <c r="S251" s="553"/>
      <c r="T251" s="553"/>
      <c r="U251" s="553"/>
      <c r="V251" s="553"/>
      <c r="W251" s="553"/>
      <c r="X251" s="553"/>
      <c r="Y251" s="553"/>
      <c r="Z251" s="553"/>
      <c r="AA251" s="553"/>
      <c r="AB251" s="553"/>
      <c r="AC251" s="553"/>
      <c r="AD251" s="553"/>
      <c r="AE251" s="553"/>
      <c r="AF251" s="956"/>
      <c r="AG251" s="553"/>
      <c r="AH251" s="553"/>
      <c r="AI251" s="956"/>
      <c r="AJ251" s="553"/>
      <c r="AK251" s="553"/>
      <c r="AL251" s="553"/>
      <c r="AM251" s="553"/>
      <c r="AN251" s="553"/>
      <c r="AO251" s="553"/>
      <c r="AP251" s="553"/>
      <c r="AQ251" s="553"/>
      <c r="AR251" s="553"/>
      <c r="AS251" s="553"/>
      <c r="AT251" s="553"/>
    </row>
    <row r="252" spans="1:46" ht="13.5" customHeight="1" x14ac:dyDescent="0.25">
      <c r="A252" s="553"/>
      <c r="B252" s="553"/>
      <c r="C252" s="553"/>
      <c r="D252" s="553"/>
      <c r="E252" s="569"/>
      <c r="F252" s="569"/>
      <c r="G252" s="569"/>
      <c r="H252" s="569"/>
      <c r="I252" s="569"/>
      <c r="J252" s="569"/>
      <c r="K252" s="569"/>
      <c r="L252" s="569"/>
      <c r="M252" s="569"/>
      <c r="N252" s="569"/>
      <c r="O252" s="569"/>
      <c r="P252" s="569"/>
      <c r="Q252" s="553"/>
      <c r="R252" s="553"/>
      <c r="S252" s="553"/>
      <c r="T252" s="553"/>
      <c r="U252" s="553"/>
      <c r="V252" s="553"/>
      <c r="W252" s="553"/>
      <c r="X252" s="553"/>
      <c r="Y252" s="553"/>
      <c r="Z252" s="553"/>
      <c r="AA252" s="553"/>
      <c r="AB252" s="553"/>
      <c r="AC252" s="553"/>
      <c r="AD252" s="553"/>
      <c r="AE252" s="553"/>
      <c r="AF252" s="956"/>
      <c r="AG252" s="553"/>
      <c r="AH252" s="553"/>
      <c r="AI252" s="956"/>
      <c r="AJ252" s="553"/>
      <c r="AK252" s="553"/>
      <c r="AL252" s="553"/>
      <c r="AM252" s="553"/>
      <c r="AN252" s="553"/>
      <c r="AO252" s="553"/>
      <c r="AP252" s="553"/>
      <c r="AQ252" s="553"/>
      <c r="AR252" s="553"/>
      <c r="AS252" s="553"/>
      <c r="AT252" s="553"/>
    </row>
    <row r="253" spans="1:46" ht="13.5" customHeight="1" x14ac:dyDescent="0.25">
      <c r="A253" s="553"/>
      <c r="B253" s="553"/>
      <c r="C253" s="553"/>
      <c r="D253" s="553"/>
      <c r="E253" s="569"/>
      <c r="F253" s="569"/>
      <c r="G253" s="569"/>
      <c r="H253" s="569"/>
      <c r="I253" s="569"/>
      <c r="J253" s="569"/>
      <c r="K253" s="569"/>
      <c r="L253" s="569"/>
      <c r="M253" s="569"/>
      <c r="N253" s="569"/>
      <c r="O253" s="569"/>
      <c r="P253" s="569"/>
      <c r="Q253" s="553"/>
      <c r="R253" s="553"/>
      <c r="S253" s="553"/>
      <c r="T253" s="553"/>
      <c r="U253" s="553"/>
      <c r="V253" s="553"/>
      <c r="W253" s="553"/>
      <c r="X253" s="553"/>
      <c r="Y253" s="553"/>
      <c r="Z253" s="553"/>
      <c r="AA253" s="553"/>
      <c r="AB253" s="553"/>
      <c r="AC253" s="553"/>
      <c r="AD253" s="553"/>
      <c r="AE253" s="553"/>
      <c r="AF253" s="956"/>
      <c r="AG253" s="553"/>
      <c r="AH253" s="553"/>
      <c r="AI253" s="956"/>
      <c r="AJ253" s="553"/>
      <c r="AK253" s="553"/>
      <c r="AL253" s="553"/>
      <c r="AM253" s="553"/>
      <c r="AN253" s="553"/>
      <c r="AO253" s="553"/>
      <c r="AP253" s="553"/>
      <c r="AQ253" s="553"/>
      <c r="AR253" s="553"/>
      <c r="AS253" s="553"/>
      <c r="AT253" s="553"/>
    </row>
    <row r="254" spans="1:46" ht="13.5" customHeight="1" x14ac:dyDescent="0.25">
      <c r="A254" s="553"/>
      <c r="B254" s="553"/>
      <c r="C254" s="553"/>
      <c r="D254" s="553"/>
      <c r="E254" s="569"/>
      <c r="F254" s="569"/>
      <c r="G254" s="569"/>
      <c r="H254" s="569"/>
      <c r="I254" s="569"/>
      <c r="J254" s="569"/>
      <c r="K254" s="569"/>
      <c r="L254" s="569"/>
      <c r="M254" s="569"/>
      <c r="N254" s="569"/>
      <c r="O254" s="569"/>
      <c r="P254" s="569"/>
      <c r="Q254" s="553"/>
      <c r="R254" s="553"/>
      <c r="S254" s="553"/>
      <c r="T254" s="553"/>
      <c r="U254" s="553"/>
      <c r="V254" s="553"/>
      <c r="W254" s="553"/>
      <c r="X254" s="553"/>
      <c r="Y254" s="553"/>
      <c r="Z254" s="553"/>
      <c r="AA254" s="553"/>
      <c r="AB254" s="553"/>
      <c r="AC254" s="553"/>
      <c r="AD254" s="553"/>
      <c r="AE254" s="553"/>
      <c r="AF254" s="956"/>
      <c r="AG254" s="553"/>
      <c r="AH254" s="553"/>
      <c r="AI254" s="956"/>
      <c r="AJ254" s="553"/>
      <c r="AK254" s="553"/>
      <c r="AL254" s="553"/>
      <c r="AM254" s="553"/>
      <c r="AN254" s="553"/>
      <c r="AO254" s="553"/>
      <c r="AP254" s="553"/>
      <c r="AQ254" s="553"/>
      <c r="AR254" s="553"/>
      <c r="AS254" s="553"/>
      <c r="AT254" s="553"/>
    </row>
    <row r="255" spans="1:46" ht="13.5" customHeight="1" x14ac:dyDescent="0.25">
      <c r="A255" s="553"/>
      <c r="B255" s="553"/>
      <c r="C255" s="553"/>
      <c r="D255" s="553"/>
      <c r="E255" s="569"/>
      <c r="F255" s="569"/>
      <c r="G255" s="569"/>
      <c r="H255" s="569"/>
      <c r="I255" s="569"/>
      <c r="J255" s="569"/>
      <c r="K255" s="569"/>
      <c r="L255" s="569"/>
      <c r="M255" s="569"/>
      <c r="N255" s="569"/>
      <c r="O255" s="569"/>
      <c r="P255" s="569"/>
      <c r="Q255" s="553"/>
      <c r="R255" s="553"/>
      <c r="S255" s="553"/>
      <c r="T255" s="553"/>
      <c r="U255" s="553"/>
      <c r="V255" s="553"/>
      <c r="W255" s="553"/>
      <c r="X255" s="553"/>
      <c r="Y255" s="553"/>
      <c r="Z255" s="553"/>
      <c r="AA255" s="553"/>
      <c r="AB255" s="553"/>
      <c r="AC255" s="553"/>
      <c r="AD255" s="553"/>
      <c r="AE255" s="553"/>
      <c r="AF255" s="956"/>
      <c r="AG255" s="553"/>
      <c r="AH255" s="553"/>
      <c r="AI255" s="956"/>
      <c r="AJ255" s="553"/>
      <c r="AK255" s="553"/>
      <c r="AL255" s="553"/>
      <c r="AM255" s="553"/>
      <c r="AN255" s="553"/>
      <c r="AO255" s="553"/>
      <c r="AP255" s="553"/>
      <c r="AQ255" s="553"/>
      <c r="AR255" s="553"/>
      <c r="AS255" s="553"/>
      <c r="AT255" s="553"/>
    </row>
    <row r="256" spans="1:46" ht="13.5" customHeight="1" x14ac:dyDescent="0.25">
      <c r="A256" s="553"/>
      <c r="B256" s="553"/>
      <c r="C256" s="553"/>
      <c r="D256" s="553"/>
      <c r="E256" s="569"/>
      <c r="F256" s="569"/>
      <c r="G256" s="569"/>
      <c r="H256" s="569"/>
      <c r="I256" s="569"/>
      <c r="J256" s="569"/>
      <c r="K256" s="569"/>
      <c r="L256" s="569"/>
      <c r="M256" s="569"/>
      <c r="N256" s="569"/>
      <c r="O256" s="569"/>
      <c r="P256" s="569"/>
      <c r="Q256" s="553"/>
      <c r="R256" s="553"/>
      <c r="S256" s="553"/>
      <c r="T256" s="553"/>
      <c r="U256" s="553"/>
      <c r="V256" s="553"/>
      <c r="W256" s="553"/>
      <c r="X256" s="553"/>
      <c r="Y256" s="553"/>
      <c r="Z256" s="553"/>
      <c r="AA256" s="553"/>
      <c r="AB256" s="553"/>
      <c r="AC256" s="553"/>
      <c r="AD256" s="553"/>
      <c r="AE256" s="553"/>
      <c r="AF256" s="956"/>
      <c r="AG256" s="553"/>
      <c r="AH256" s="553"/>
      <c r="AI256" s="956"/>
      <c r="AJ256" s="553"/>
      <c r="AK256" s="553"/>
      <c r="AL256" s="553"/>
      <c r="AM256" s="553"/>
      <c r="AN256" s="553"/>
      <c r="AO256" s="553"/>
      <c r="AP256" s="553"/>
      <c r="AQ256" s="553"/>
      <c r="AR256" s="553"/>
      <c r="AS256" s="553"/>
      <c r="AT256" s="553"/>
    </row>
    <row r="257" spans="1:46" ht="13.5" customHeight="1" x14ac:dyDescent="0.25">
      <c r="A257" s="553"/>
      <c r="B257" s="553"/>
      <c r="C257" s="553"/>
      <c r="D257" s="553"/>
      <c r="E257" s="569"/>
      <c r="F257" s="569"/>
      <c r="G257" s="569"/>
      <c r="H257" s="569"/>
      <c r="I257" s="569"/>
      <c r="J257" s="569"/>
      <c r="K257" s="569"/>
      <c r="L257" s="569"/>
      <c r="M257" s="569"/>
      <c r="N257" s="569"/>
      <c r="O257" s="569"/>
      <c r="P257" s="569"/>
      <c r="Q257" s="553"/>
      <c r="R257" s="553"/>
      <c r="S257" s="553"/>
      <c r="T257" s="553"/>
      <c r="U257" s="553"/>
      <c r="V257" s="553"/>
      <c r="W257" s="553"/>
      <c r="X257" s="553"/>
      <c r="Y257" s="553"/>
      <c r="Z257" s="553"/>
      <c r="AA257" s="553"/>
      <c r="AB257" s="553"/>
      <c r="AC257" s="553"/>
      <c r="AD257" s="553"/>
      <c r="AE257" s="553"/>
      <c r="AF257" s="956"/>
      <c r="AG257" s="553"/>
      <c r="AH257" s="553"/>
      <c r="AI257" s="956"/>
      <c r="AJ257" s="553"/>
      <c r="AK257" s="553"/>
      <c r="AL257" s="553"/>
      <c r="AM257" s="553"/>
      <c r="AN257" s="553"/>
      <c r="AO257" s="553"/>
      <c r="AP257" s="553"/>
      <c r="AQ257" s="553"/>
      <c r="AR257" s="553"/>
      <c r="AS257" s="553"/>
      <c r="AT257" s="553"/>
    </row>
    <row r="258" spans="1:46" ht="13.5" customHeight="1" x14ac:dyDescent="0.25">
      <c r="A258" s="553"/>
      <c r="B258" s="553"/>
      <c r="C258" s="553"/>
      <c r="D258" s="553"/>
      <c r="E258" s="569"/>
      <c r="F258" s="569"/>
      <c r="G258" s="569"/>
      <c r="H258" s="569"/>
      <c r="I258" s="569"/>
      <c r="J258" s="569"/>
      <c r="K258" s="569"/>
      <c r="L258" s="569"/>
      <c r="M258" s="569"/>
      <c r="N258" s="569"/>
      <c r="O258" s="569"/>
      <c r="P258" s="569"/>
      <c r="Q258" s="553"/>
      <c r="R258" s="553"/>
      <c r="S258" s="553"/>
      <c r="T258" s="553"/>
      <c r="U258" s="553"/>
      <c r="V258" s="553"/>
      <c r="W258" s="553"/>
      <c r="X258" s="553"/>
      <c r="Y258" s="553"/>
      <c r="Z258" s="553"/>
      <c r="AA258" s="553"/>
      <c r="AB258" s="553"/>
      <c r="AC258" s="553"/>
      <c r="AD258" s="553"/>
      <c r="AE258" s="553"/>
      <c r="AF258" s="956"/>
      <c r="AG258" s="553"/>
      <c r="AH258" s="553"/>
      <c r="AI258" s="956"/>
      <c r="AJ258" s="553"/>
      <c r="AK258" s="553"/>
      <c r="AL258" s="553"/>
      <c r="AM258" s="553"/>
      <c r="AN258" s="553"/>
      <c r="AO258" s="553"/>
      <c r="AP258" s="553"/>
      <c r="AQ258" s="553"/>
      <c r="AR258" s="553"/>
      <c r="AS258" s="553"/>
      <c r="AT258" s="553"/>
    </row>
    <row r="259" spans="1:46" ht="13.5" customHeight="1" x14ac:dyDescent="0.25">
      <c r="A259" s="553"/>
      <c r="B259" s="553"/>
      <c r="C259" s="553"/>
      <c r="D259" s="553"/>
      <c r="E259" s="569"/>
      <c r="F259" s="569"/>
      <c r="G259" s="569"/>
      <c r="H259" s="569"/>
      <c r="I259" s="569"/>
      <c r="J259" s="569"/>
      <c r="K259" s="569"/>
      <c r="L259" s="569"/>
      <c r="M259" s="569"/>
      <c r="N259" s="569"/>
      <c r="O259" s="569"/>
      <c r="P259" s="569"/>
      <c r="Q259" s="553"/>
      <c r="R259" s="553"/>
      <c r="S259" s="553"/>
      <c r="T259" s="553"/>
      <c r="U259" s="553"/>
      <c r="V259" s="553"/>
      <c r="W259" s="553"/>
      <c r="X259" s="553"/>
      <c r="Y259" s="553"/>
      <c r="Z259" s="553"/>
      <c r="AA259" s="553"/>
      <c r="AB259" s="553"/>
      <c r="AC259" s="553"/>
      <c r="AD259" s="553"/>
      <c r="AE259" s="553"/>
      <c r="AF259" s="956"/>
      <c r="AG259" s="553"/>
      <c r="AH259" s="553"/>
      <c r="AI259" s="956"/>
      <c r="AJ259" s="553"/>
      <c r="AK259" s="553"/>
      <c r="AL259" s="553"/>
      <c r="AM259" s="553"/>
      <c r="AN259" s="553"/>
      <c r="AO259" s="553"/>
      <c r="AP259" s="553"/>
      <c r="AQ259" s="553"/>
      <c r="AR259" s="553"/>
      <c r="AS259" s="553"/>
      <c r="AT259" s="553"/>
    </row>
    <row r="260" spans="1:46" ht="13.5" customHeight="1" x14ac:dyDescent="0.25">
      <c r="A260" s="553"/>
      <c r="B260" s="553"/>
      <c r="C260" s="553"/>
      <c r="D260" s="553"/>
      <c r="E260" s="569"/>
      <c r="F260" s="569"/>
      <c r="G260" s="569"/>
      <c r="H260" s="569"/>
      <c r="I260" s="569"/>
      <c r="J260" s="569"/>
      <c r="K260" s="569"/>
      <c r="L260" s="569"/>
      <c r="M260" s="569"/>
      <c r="N260" s="569"/>
      <c r="O260" s="569"/>
      <c r="P260" s="569"/>
      <c r="Q260" s="553"/>
      <c r="R260" s="553"/>
      <c r="S260" s="553"/>
      <c r="T260" s="553"/>
      <c r="U260" s="553"/>
      <c r="V260" s="553"/>
      <c r="W260" s="553"/>
      <c r="X260" s="553"/>
      <c r="Y260" s="553"/>
      <c r="Z260" s="553"/>
      <c r="AA260" s="553"/>
      <c r="AB260" s="553"/>
      <c r="AC260" s="553"/>
      <c r="AD260" s="553"/>
      <c r="AE260" s="553"/>
      <c r="AF260" s="956"/>
      <c r="AG260" s="553"/>
      <c r="AH260" s="553"/>
      <c r="AI260" s="956"/>
      <c r="AJ260" s="553"/>
      <c r="AK260" s="553"/>
      <c r="AL260" s="553"/>
      <c r="AM260" s="553"/>
      <c r="AN260" s="553"/>
      <c r="AO260" s="553"/>
      <c r="AP260" s="553"/>
      <c r="AQ260" s="553"/>
      <c r="AR260" s="553"/>
      <c r="AS260" s="553"/>
      <c r="AT260" s="553"/>
    </row>
    <row r="261" spans="1:46" ht="13.5" customHeight="1" x14ac:dyDescent="0.25">
      <c r="A261" s="553"/>
      <c r="B261" s="553"/>
      <c r="C261" s="553"/>
      <c r="D261" s="553"/>
      <c r="E261" s="569"/>
      <c r="F261" s="569"/>
      <c r="G261" s="569"/>
      <c r="H261" s="569"/>
      <c r="I261" s="569"/>
      <c r="J261" s="569"/>
      <c r="K261" s="569"/>
      <c r="L261" s="569"/>
      <c r="M261" s="569"/>
      <c r="N261" s="569"/>
      <c r="O261" s="569"/>
      <c r="P261" s="569"/>
      <c r="Q261" s="553"/>
      <c r="R261" s="553"/>
      <c r="S261" s="553"/>
      <c r="T261" s="553"/>
      <c r="U261" s="553"/>
      <c r="V261" s="553"/>
      <c r="W261" s="553"/>
      <c r="X261" s="553"/>
      <c r="Y261" s="553"/>
      <c r="Z261" s="553"/>
      <c r="AA261" s="553"/>
      <c r="AB261" s="553"/>
      <c r="AC261" s="553"/>
      <c r="AD261" s="553"/>
      <c r="AE261" s="553"/>
      <c r="AF261" s="956"/>
      <c r="AG261" s="553"/>
      <c r="AH261" s="553"/>
      <c r="AI261" s="956"/>
      <c r="AJ261" s="553"/>
      <c r="AK261" s="553"/>
      <c r="AL261" s="553"/>
      <c r="AM261" s="553"/>
      <c r="AN261" s="553"/>
      <c r="AO261" s="553"/>
      <c r="AP261" s="553"/>
      <c r="AQ261" s="553"/>
      <c r="AR261" s="553"/>
      <c r="AS261" s="553"/>
      <c r="AT261" s="553"/>
    </row>
    <row r="262" spans="1:46" ht="13.5" customHeight="1" x14ac:dyDescent="0.25">
      <c r="A262" s="553"/>
      <c r="B262" s="553"/>
      <c r="C262" s="553"/>
      <c r="D262" s="553"/>
      <c r="E262" s="569"/>
      <c r="F262" s="569"/>
      <c r="G262" s="569"/>
      <c r="H262" s="569"/>
      <c r="I262" s="569"/>
      <c r="J262" s="569"/>
      <c r="K262" s="569"/>
      <c r="L262" s="569"/>
      <c r="M262" s="569"/>
      <c r="N262" s="569"/>
      <c r="O262" s="569"/>
      <c r="P262" s="569"/>
      <c r="Q262" s="553"/>
      <c r="R262" s="553"/>
      <c r="S262" s="553"/>
      <c r="T262" s="553"/>
      <c r="U262" s="553"/>
      <c r="V262" s="553"/>
      <c r="W262" s="553"/>
      <c r="X262" s="553"/>
      <c r="Y262" s="553"/>
      <c r="Z262" s="553"/>
      <c r="AA262" s="553"/>
      <c r="AB262" s="553"/>
      <c r="AC262" s="553"/>
      <c r="AD262" s="553"/>
      <c r="AE262" s="553"/>
      <c r="AF262" s="956"/>
      <c r="AG262" s="553"/>
      <c r="AH262" s="553"/>
      <c r="AI262" s="956"/>
      <c r="AJ262" s="553"/>
      <c r="AK262" s="553"/>
      <c r="AL262" s="553"/>
      <c r="AM262" s="553"/>
      <c r="AN262" s="553"/>
      <c r="AO262" s="553"/>
      <c r="AP262" s="553"/>
      <c r="AQ262" s="553"/>
      <c r="AR262" s="553"/>
      <c r="AS262" s="553"/>
      <c r="AT262" s="553"/>
    </row>
    <row r="263" spans="1:46" ht="13.5" customHeight="1" x14ac:dyDescent="0.25">
      <c r="A263" s="553"/>
      <c r="B263" s="553"/>
      <c r="C263" s="553"/>
      <c r="D263" s="553"/>
      <c r="E263" s="569"/>
      <c r="F263" s="569"/>
      <c r="G263" s="569"/>
      <c r="H263" s="569"/>
      <c r="I263" s="569"/>
      <c r="J263" s="569"/>
      <c r="K263" s="569"/>
      <c r="L263" s="569"/>
      <c r="M263" s="569"/>
      <c r="N263" s="569"/>
      <c r="O263" s="569"/>
      <c r="P263" s="569"/>
      <c r="Q263" s="553"/>
      <c r="R263" s="553"/>
      <c r="S263" s="553"/>
      <c r="T263" s="553"/>
      <c r="U263" s="553"/>
      <c r="V263" s="553"/>
      <c r="W263" s="553"/>
      <c r="X263" s="553"/>
      <c r="Y263" s="553"/>
      <c r="Z263" s="553"/>
      <c r="AA263" s="553"/>
      <c r="AB263" s="553"/>
      <c r="AC263" s="553"/>
      <c r="AD263" s="553"/>
      <c r="AE263" s="553"/>
      <c r="AF263" s="956"/>
      <c r="AG263" s="553"/>
      <c r="AH263" s="553"/>
      <c r="AI263" s="956"/>
      <c r="AJ263" s="553"/>
      <c r="AK263" s="553"/>
      <c r="AL263" s="553"/>
      <c r="AM263" s="553"/>
      <c r="AN263" s="553"/>
      <c r="AO263" s="553"/>
      <c r="AP263" s="553"/>
      <c r="AQ263" s="553"/>
      <c r="AR263" s="553"/>
      <c r="AS263" s="553"/>
      <c r="AT263" s="553"/>
    </row>
    <row r="264" spans="1:46" ht="13.5" customHeight="1" x14ac:dyDescent="0.25">
      <c r="A264" s="553"/>
      <c r="B264" s="553"/>
      <c r="C264" s="553"/>
      <c r="D264" s="553"/>
      <c r="E264" s="569"/>
      <c r="F264" s="569"/>
      <c r="G264" s="569"/>
      <c r="H264" s="569"/>
      <c r="I264" s="569"/>
      <c r="J264" s="569"/>
      <c r="K264" s="569"/>
      <c r="L264" s="569"/>
      <c r="M264" s="569"/>
      <c r="N264" s="569"/>
      <c r="O264" s="569"/>
      <c r="P264" s="569"/>
      <c r="Q264" s="553"/>
      <c r="R264" s="553"/>
      <c r="S264" s="553"/>
      <c r="T264" s="553"/>
      <c r="U264" s="553"/>
      <c r="V264" s="553"/>
      <c r="W264" s="553"/>
      <c r="X264" s="553"/>
      <c r="Y264" s="553"/>
      <c r="Z264" s="553"/>
      <c r="AA264" s="553"/>
      <c r="AB264" s="553"/>
      <c r="AC264" s="553"/>
      <c r="AD264" s="553"/>
      <c r="AE264" s="553"/>
      <c r="AF264" s="956"/>
      <c r="AG264" s="553"/>
      <c r="AH264" s="553"/>
      <c r="AI264" s="956"/>
      <c r="AJ264" s="553"/>
      <c r="AK264" s="553"/>
      <c r="AL264" s="553"/>
      <c r="AM264" s="553"/>
      <c r="AN264" s="553"/>
      <c r="AO264" s="553"/>
      <c r="AP264" s="553"/>
      <c r="AQ264" s="553"/>
      <c r="AR264" s="553"/>
      <c r="AS264" s="553"/>
      <c r="AT264" s="553"/>
    </row>
    <row r="265" spans="1:46" ht="13.5" customHeight="1" x14ac:dyDescent="0.25">
      <c r="A265" s="553"/>
      <c r="B265" s="553"/>
      <c r="C265" s="553"/>
      <c r="D265" s="553"/>
      <c r="E265" s="569"/>
      <c r="F265" s="569"/>
      <c r="G265" s="569"/>
      <c r="H265" s="569"/>
      <c r="I265" s="569"/>
      <c r="J265" s="569"/>
      <c r="K265" s="569"/>
      <c r="L265" s="569"/>
      <c r="M265" s="569"/>
      <c r="N265" s="569"/>
      <c r="O265" s="569"/>
      <c r="P265" s="569"/>
      <c r="Q265" s="553"/>
      <c r="R265" s="553"/>
      <c r="S265" s="553"/>
      <c r="T265" s="553"/>
      <c r="U265" s="553"/>
      <c r="V265" s="553"/>
      <c r="W265" s="553"/>
      <c r="X265" s="553"/>
      <c r="Y265" s="553"/>
      <c r="Z265" s="553"/>
      <c r="AA265" s="553"/>
      <c r="AB265" s="553"/>
      <c r="AC265" s="553"/>
      <c r="AD265" s="553"/>
      <c r="AE265" s="553"/>
      <c r="AF265" s="956"/>
      <c r="AG265" s="553"/>
      <c r="AH265" s="553"/>
      <c r="AI265" s="956"/>
      <c r="AJ265" s="553"/>
      <c r="AK265" s="553"/>
      <c r="AL265" s="553"/>
      <c r="AM265" s="553"/>
      <c r="AN265" s="553"/>
      <c r="AO265" s="553"/>
      <c r="AP265" s="553"/>
      <c r="AQ265" s="553"/>
      <c r="AR265" s="553"/>
      <c r="AS265" s="553"/>
      <c r="AT265" s="553"/>
    </row>
    <row r="266" spans="1:46" ht="13.5" customHeight="1" x14ac:dyDescent="0.25">
      <c r="A266" s="553"/>
      <c r="B266" s="553"/>
      <c r="C266" s="553"/>
      <c r="D266" s="553"/>
      <c r="E266" s="569"/>
      <c r="F266" s="569"/>
      <c r="G266" s="569"/>
      <c r="H266" s="569"/>
      <c r="I266" s="569"/>
      <c r="J266" s="569"/>
      <c r="K266" s="569"/>
      <c r="L266" s="569"/>
      <c r="M266" s="569"/>
      <c r="N266" s="569"/>
      <c r="O266" s="569"/>
      <c r="P266" s="569"/>
      <c r="Q266" s="553"/>
      <c r="R266" s="553"/>
      <c r="S266" s="553"/>
      <c r="T266" s="553"/>
      <c r="U266" s="553"/>
      <c r="V266" s="553"/>
      <c r="W266" s="553"/>
      <c r="X266" s="553"/>
      <c r="Y266" s="553"/>
      <c r="Z266" s="553"/>
      <c r="AA266" s="553"/>
      <c r="AB266" s="553"/>
      <c r="AC266" s="553"/>
      <c r="AD266" s="553"/>
      <c r="AE266" s="553"/>
      <c r="AF266" s="956"/>
      <c r="AG266" s="553"/>
      <c r="AH266" s="553"/>
      <c r="AI266" s="956"/>
      <c r="AJ266" s="553"/>
      <c r="AK266" s="553"/>
      <c r="AL266" s="553"/>
      <c r="AM266" s="553"/>
      <c r="AN266" s="553"/>
      <c r="AO266" s="553"/>
      <c r="AP266" s="553"/>
      <c r="AQ266" s="553"/>
      <c r="AR266" s="553"/>
      <c r="AS266" s="553"/>
      <c r="AT266" s="553"/>
    </row>
    <row r="267" spans="1:46" ht="13.5" customHeight="1" x14ac:dyDescent="0.25">
      <c r="A267" s="553"/>
      <c r="B267" s="553"/>
      <c r="C267" s="553"/>
      <c r="D267" s="553"/>
      <c r="E267" s="569"/>
      <c r="F267" s="569"/>
      <c r="G267" s="569"/>
      <c r="H267" s="569"/>
      <c r="I267" s="569"/>
      <c r="J267" s="569"/>
      <c r="K267" s="569"/>
      <c r="L267" s="569"/>
      <c r="M267" s="569"/>
      <c r="N267" s="569"/>
      <c r="O267" s="569"/>
      <c r="P267" s="569"/>
      <c r="Q267" s="553"/>
      <c r="R267" s="553"/>
      <c r="S267" s="553"/>
      <c r="T267" s="553"/>
      <c r="U267" s="553"/>
      <c r="V267" s="553"/>
      <c r="W267" s="553"/>
      <c r="X267" s="553"/>
      <c r="Y267" s="553"/>
      <c r="Z267" s="553"/>
      <c r="AA267" s="553"/>
      <c r="AB267" s="553"/>
      <c r="AC267" s="553"/>
      <c r="AD267" s="553"/>
      <c r="AE267" s="553"/>
      <c r="AF267" s="956"/>
      <c r="AG267" s="553"/>
      <c r="AH267" s="553"/>
      <c r="AI267" s="956"/>
      <c r="AJ267" s="553"/>
      <c r="AK267" s="553"/>
      <c r="AL267" s="553"/>
      <c r="AM267" s="553"/>
      <c r="AN267" s="553"/>
      <c r="AO267" s="553"/>
      <c r="AP267" s="553"/>
      <c r="AQ267" s="553"/>
      <c r="AR267" s="553"/>
      <c r="AS267" s="553"/>
      <c r="AT267" s="553"/>
    </row>
    <row r="268" spans="1:46" ht="13.5" customHeight="1" x14ac:dyDescent="0.25">
      <c r="A268" s="553"/>
      <c r="B268" s="553"/>
      <c r="C268" s="553"/>
      <c r="D268" s="553"/>
      <c r="E268" s="569"/>
      <c r="F268" s="569"/>
      <c r="G268" s="569"/>
      <c r="H268" s="569"/>
      <c r="I268" s="569"/>
      <c r="J268" s="569"/>
      <c r="K268" s="569"/>
      <c r="L268" s="569"/>
      <c r="M268" s="569"/>
      <c r="N268" s="569"/>
      <c r="O268" s="569"/>
      <c r="P268" s="569"/>
      <c r="Q268" s="553"/>
      <c r="R268" s="553"/>
      <c r="S268" s="553"/>
      <c r="T268" s="553"/>
      <c r="U268" s="553"/>
      <c r="V268" s="553"/>
      <c r="W268" s="553"/>
      <c r="X268" s="553"/>
      <c r="Y268" s="553"/>
      <c r="Z268" s="553"/>
      <c r="AA268" s="553"/>
      <c r="AB268" s="553"/>
      <c r="AC268" s="553"/>
      <c r="AD268" s="553"/>
      <c r="AE268" s="553"/>
      <c r="AF268" s="956"/>
      <c r="AG268" s="553"/>
      <c r="AH268" s="553"/>
      <c r="AI268" s="956"/>
      <c r="AJ268" s="553"/>
      <c r="AK268" s="553"/>
      <c r="AL268" s="553"/>
      <c r="AM268" s="553"/>
      <c r="AN268" s="553"/>
      <c r="AO268" s="553"/>
      <c r="AP268" s="553"/>
      <c r="AQ268" s="553"/>
      <c r="AR268" s="553"/>
      <c r="AS268" s="553"/>
      <c r="AT268" s="553"/>
    </row>
    <row r="269" spans="1:46" ht="13.5" customHeight="1" x14ac:dyDescent="0.25">
      <c r="A269" s="553"/>
      <c r="B269" s="553"/>
      <c r="C269" s="553"/>
      <c r="D269" s="553"/>
      <c r="E269" s="569"/>
      <c r="F269" s="569"/>
      <c r="G269" s="569"/>
      <c r="H269" s="569"/>
      <c r="I269" s="569"/>
      <c r="J269" s="569"/>
      <c r="K269" s="569"/>
      <c r="L269" s="569"/>
      <c r="M269" s="569"/>
      <c r="N269" s="569"/>
      <c r="O269" s="569"/>
      <c r="P269" s="569"/>
      <c r="Q269" s="553"/>
      <c r="R269" s="553"/>
      <c r="S269" s="553"/>
      <c r="T269" s="553"/>
      <c r="U269" s="553"/>
      <c r="V269" s="553"/>
      <c r="W269" s="553"/>
      <c r="X269" s="553"/>
      <c r="Y269" s="553"/>
      <c r="Z269" s="553"/>
      <c r="AA269" s="553"/>
      <c r="AB269" s="553"/>
      <c r="AC269" s="553"/>
      <c r="AD269" s="553"/>
      <c r="AE269" s="553"/>
      <c r="AF269" s="956"/>
      <c r="AG269" s="553"/>
      <c r="AH269" s="553"/>
      <c r="AI269" s="956"/>
      <c r="AJ269" s="553"/>
      <c r="AK269" s="553"/>
      <c r="AL269" s="553"/>
      <c r="AM269" s="553"/>
      <c r="AN269" s="553"/>
      <c r="AO269" s="553"/>
      <c r="AP269" s="553"/>
      <c r="AQ269" s="553"/>
      <c r="AR269" s="553"/>
      <c r="AS269" s="553"/>
      <c r="AT269" s="553"/>
    </row>
    <row r="270" spans="1:46" ht="13.5" customHeight="1" x14ac:dyDescent="0.25">
      <c r="A270" s="553"/>
      <c r="B270" s="553"/>
      <c r="C270" s="553"/>
      <c r="D270" s="553"/>
      <c r="E270" s="569"/>
      <c r="F270" s="569"/>
      <c r="G270" s="569"/>
      <c r="H270" s="569"/>
      <c r="I270" s="569"/>
      <c r="J270" s="569"/>
      <c r="K270" s="569"/>
      <c r="L270" s="569"/>
      <c r="M270" s="569"/>
      <c r="N270" s="569"/>
      <c r="O270" s="569"/>
      <c r="P270" s="569"/>
      <c r="Q270" s="553"/>
      <c r="R270" s="553"/>
      <c r="S270" s="553"/>
      <c r="T270" s="553"/>
      <c r="U270" s="553"/>
      <c r="V270" s="553"/>
      <c r="W270" s="553"/>
      <c r="X270" s="553"/>
      <c r="Y270" s="553"/>
      <c r="Z270" s="553"/>
      <c r="AA270" s="553"/>
      <c r="AB270" s="553"/>
      <c r="AC270" s="553"/>
      <c r="AD270" s="553"/>
      <c r="AE270" s="553"/>
      <c r="AF270" s="956"/>
      <c r="AG270" s="553"/>
      <c r="AH270" s="553"/>
      <c r="AI270" s="956"/>
      <c r="AJ270" s="553"/>
      <c r="AK270" s="553"/>
      <c r="AL270" s="553"/>
      <c r="AM270" s="553"/>
      <c r="AN270" s="553"/>
      <c r="AO270" s="553"/>
      <c r="AP270" s="553"/>
      <c r="AQ270" s="553"/>
      <c r="AR270" s="553"/>
      <c r="AS270" s="553"/>
      <c r="AT270" s="553"/>
    </row>
    <row r="271" spans="1:46" ht="13.5" customHeight="1" x14ac:dyDescent="0.25">
      <c r="A271" s="553"/>
      <c r="B271" s="553"/>
      <c r="C271" s="553"/>
      <c r="D271" s="553"/>
      <c r="E271" s="569"/>
      <c r="F271" s="569"/>
      <c r="G271" s="569"/>
      <c r="H271" s="569"/>
      <c r="I271" s="569"/>
      <c r="J271" s="569"/>
      <c r="K271" s="569"/>
      <c r="L271" s="569"/>
      <c r="M271" s="569"/>
      <c r="N271" s="569"/>
      <c r="O271" s="569"/>
      <c r="P271" s="569"/>
      <c r="Q271" s="553"/>
      <c r="R271" s="553"/>
      <c r="S271" s="553"/>
      <c r="T271" s="553"/>
      <c r="U271" s="553"/>
      <c r="V271" s="553"/>
      <c r="W271" s="553"/>
      <c r="X271" s="553"/>
      <c r="Y271" s="553"/>
      <c r="Z271" s="553"/>
      <c r="AA271" s="553"/>
      <c r="AB271" s="553"/>
      <c r="AC271" s="553"/>
      <c r="AD271" s="553"/>
      <c r="AE271" s="553"/>
      <c r="AF271" s="956"/>
      <c r="AG271" s="553"/>
      <c r="AH271" s="553"/>
      <c r="AI271" s="956"/>
      <c r="AJ271" s="553"/>
      <c r="AK271" s="553"/>
      <c r="AL271" s="553"/>
      <c r="AM271" s="553"/>
      <c r="AN271" s="553"/>
      <c r="AO271" s="553"/>
      <c r="AP271" s="553"/>
      <c r="AQ271" s="553"/>
      <c r="AR271" s="553"/>
      <c r="AS271" s="553"/>
      <c r="AT271" s="553"/>
    </row>
    <row r="272" spans="1:46" ht="13.5" customHeight="1" x14ac:dyDescent="0.25">
      <c r="A272" s="553"/>
      <c r="B272" s="553"/>
      <c r="C272" s="553"/>
      <c r="D272" s="553"/>
      <c r="E272" s="569"/>
      <c r="F272" s="569"/>
      <c r="G272" s="569"/>
      <c r="H272" s="569"/>
      <c r="I272" s="569"/>
      <c r="J272" s="569"/>
      <c r="K272" s="569"/>
      <c r="L272" s="569"/>
      <c r="M272" s="569"/>
      <c r="N272" s="569"/>
      <c r="O272" s="569"/>
      <c r="P272" s="569"/>
      <c r="Q272" s="553"/>
      <c r="R272" s="553"/>
      <c r="S272" s="553"/>
      <c r="T272" s="553"/>
      <c r="U272" s="553"/>
      <c r="V272" s="553"/>
      <c r="W272" s="553"/>
      <c r="X272" s="553"/>
      <c r="Y272" s="553"/>
      <c r="Z272" s="553"/>
      <c r="AA272" s="553"/>
      <c r="AB272" s="553"/>
      <c r="AC272" s="553"/>
      <c r="AD272" s="553"/>
      <c r="AE272" s="553"/>
      <c r="AF272" s="956"/>
      <c r="AG272" s="553"/>
      <c r="AH272" s="553"/>
      <c r="AI272" s="956"/>
      <c r="AJ272" s="553"/>
      <c r="AK272" s="553"/>
      <c r="AL272" s="553"/>
      <c r="AM272" s="553"/>
      <c r="AN272" s="553"/>
      <c r="AO272" s="553"/>
      <c r="AP272" s="553"/>
      <c r="AQ272" s="553"/>
      <c r="AR272" s="553"/>
      <c r="AS272" s="553"/>
      <c r="AT272" s="553"/>
    </row>
    <row r="273" spans="1:46" ht="13.5" customHeight="1" x14ac:dyDescent="0.25">
      <c r="A273" s="553"/>
      <c r="B273" s="553"/>
      <c r="C273" s="553"/>
      <c r="D273" s="553"/>
      <c r="E273" s="569"/>
      <c r="F273" s="569"/>
      <c r="G273" s="569"/>
      <c r="H273" s="569"/>
      <c r="I273" s="569"/>
      <c r="J273" s="569"/>
      <c r="K273" s="569"/>
      <c r="L273" s="569"/>
      <c r="M273" s="569"/>
      <c r="N273" s="569"/>
      <c r="O273" s="569"/>
      <c r="P273" s="569"/>
      <c r="Q273" s="553"/>
      <c r="R273" s="553"/>
      <c r="S273" s="553"/>
      <c r="T273" s="553"/>
      <c r="U273" s="553"/>
      <c r="V273" s="553"/>
      <c r="W273" s="553"/>
      <c r="X273" s="553"/>
      <c r="Y273" s="553"/>
      <c r="Z273" s="553"/>
      <c r="AA273" s="553"/>
      <c r="AB273" s="553"/>
      <c r="AC273" s="553"/>
      <c r="AD273" s="553"/>
      <c r="AE273" s="553"/>
      <c r="AF273" s="956"/>
      <c r="AG273" s="553"/>
      <c r="AH273" s="553"/>
      <c r="AI273" s="956"/>
      <c r="AJ273" s="553"/>
      <c r="AK273" s="553"/>
      <c r="AL273" s="553"/>
      <c r="AM273" s="553"/>
      <c r="AN273" s="553"/>
      <c r="AO273" s="553"/>
      <c r="AP273" s="553"/>
      <c r="AQ273" s="553"/>
      <c r="AR273" s="553"/>
      <c r="AS273" s="553"/>
      <c r="AT273" s="553"/>
    </row>
    <row r="274" spans="1:46" ht="13.5" customHeight="1" x14ac:dyDescent="0.25">
      <c r="A274" s="553"/>
      <c r="B274" s="553"/>
      <c r="C274" s="553"/>
      <c r="D274" s="553"/>
      <c r="E274" s="569"/>
      <c r="F274" s="569"/>
      <c r="G274" s="569"/>
      <c r="H274" s="569"/>
      <c r="I274" s="569"/>
      <c r="J274" s="569"/>
      <c r="K274" s="569"/>
      <c r="L274" s="569"/>
      <c r="M274" s="569"/>
      <c r="N274" s="569"/>
      <c r="O274" s="569"/>
      <c r="P274" s="569"/>
      <c r="Q274" s="553"/>
      <c r="R274" s="553"/>
      <c r="S274" s="553"/>
      <c r="T274" s="553"/>
      <c r="U274" s="553"/>
      <c r="V274" s="553"/>
      <c r="W274" s="553"/>
      <c r="X274" s="553"/>
      <c r="Y274" s="553"/>
      <c r="Z274" s="553"/>
      <c r="AA274" s="553"/>
      <c r="AB274" s="553"/>
      <c r="AC274" s="553"/>
      <c r="AD274" s="553"/>
      <c r="AE274" s="553"/>
      <c r="AF274" s="956"/>
      <c r="AG274" s="553"/>
      <c r="AH274" s="553"/>
      <c r="AI274" s="956"/>
      <c r="AJ274" s="553"/>
      <c r="AK274" s="553"/>
      <c r="AL274" s="553"/>
      <c r="AM274" s="553"/>
      <c r="AN274" s="553"/>
      <c r="AO274" s="553"/>
      <c r="AP274" s="553"/>
      <c r="AQ274" s="553"/>
      <c r="AR274" s="553"/>
      <c r="AS274" s="553"/>
      <c r="AT274" s="553"/>
    </row>
    <row r="275" spans="1:46" ht="13.5" customHeight="1" x14ac:dyDescent="0.25">
      <c r="A275" s="553"/>
      <c r="B275" s="553"/>
      <c r="C275" s="553"/>
      <c r="D275" s="553"/>
      <c r="E275" s="569"/>
      <c r="F275" s="569"/>
      <c r="G275" s="569"/>
      <c r="H275" s="569"/>
      <c r="I275" s="569"/>
      <c r="J275" s="569"/>
      <c r="K275" s="569"/>
      <c r="L275" s="569"/>
      <c r="M275" s="569"/>
      <c r="N275" s="569"/>
      <c r="O275" s="569"/>
      <c r="P275" s="569"/>
      <c r="Q275" s="553"/>
      <c r="R275" s="553"/>
      <c r="S275" s="553"/>
      <c r="T275" s="553"/>
      <c r="U275" s="553"/>
      <c r="V275" s="553"/>
      <c r="W275" s="553"/>
      <c r="X275" s="553"/>
      <c r="Y275" s="553"/>
      <c r="Z275" s="553"/>
      <c r="AA275" s="553"/>
      <c r="AB275" s="553"/>
      <c r="AC275" s="553"/>
      <c r="AD275" s="553"/>
      <c r="AE275" s="553"/>
      <c r="AF275" s="956"/>
      <c r="AG275" s="553"/>
      <c r="AH275" s="553"/>
      <c r="AI275" s="956"/>
      <c r="AJ275" s="553"/>
      <c r="AK275" s="553"/>
      <c r="AL275" s="553"/>
      <c r="AM275" s="553"/>
      <c r="AN275" s="553"/>
      <c r="AO275" s="553"/>
      <c r="AP275" s="553"/>
      <c r="AQ275" s="553"/>
      <c r="AR275" s="553"/>
      <c r="AS275" s="553"/>
      <c r="AT275" s="553"/>
    </row>
    <row r="276" spans="1:46" ht="13.5" customHeight="1" x14ac:dyDescent="0.25">
      <c r="A276" s="553"/>
      <c r="B276" s="553"/>
      <c r="C276" s="553"/>
      <c r="D276" s="553"/>
      <c r="E276" s="569"/>
      <c r="F276" s="569"/>
      <c r="G276" s="569"/>
      <c r="H276" s="569"/>
      <c r="I276" s="569"/>
      <c r="J276" s="569"/>
      <c r="K276" s="569"/>
      <c r="L276" s="569"/>
      <c r="M276" s="569"/>
      <c r="N276" s="569"/>
      <c r="O276" s="569"/>
      <c r="P276" s="569"/>
      <c r="Q276" s="553"/>
      <c r="R276" s="553"/>
      <c r="S276" s="553"/>
      <c r="T276" s="553"/>
      <c r="U276" s="553"/>
      <c r="V276" s="553"/>
      <c r="W276" s="553"/>
      <c r="X276" s="553"/>
      <c r="Y276" s="553"/>
      <c r="Z276" s="553"/>
      <c r="AA276" s="553"/>
      <c r="AB276" s="553"/>
      <c r="AC276" s="553"/>
      <c r="AD276" s="553"/>
      <c r="AE276" s="553"/>
      <c r="AF276" s="956"/>
      <c r="AG276" s="553"/>
      <c r="AH276" s="553"/>
      <c r="AI276" s="956"/>
      <c r="AJ276" s="553"/>
      <c r="AK276" s="553"/>
      <c r="AL276" s="553"/>
      <c r="AM276" s="553"/>
      <c r="AN276" s="553"/>
      <c r="AO276" s="553"/>
      <c r="AP276" s="553"/>
      <c r="AQ276" s="553"/>
      <c r="AR276" s="553"/>
      <c r="AS276" s="553"/>
      <c r="AT276" s="553"/>
    </row>
    <row r="277" spans="1:46" ht="13.5" customHeight="1" x14ac:dyDescent="0.25">
      <c r="A277" s="553"/>
      <c r="B277" s="553"/>
      <c r="C277" s="553"/>
      <c r="D277" s="553"/>
      <c r="E277" s="569"/>
      <c r="F277" s="569"/>
      <c r="G277" s="569"/>
      <c r="H277" s="569"/>
      <c r="I277" s="569"/>
      <c r="J277" s="569"/>
      <c r="K277" s="569"/>
      <c r="L277" s="569"/>
      <c r="M277" s="569"/>
      <c r="N277" s="569"/>
      <c r="O277" s="569"/>
      <c r="P277" s="569"/>
      <c r="Q277" s="553"/>
      <c r="R277" s="553"/>
      <c r="S277" s="553"/>
      <c r="T277" s="553"/>
      <c r="U277" s="553"/>
      <c r="V277" s="553"/>
      <c r="W277" s="553"/>
      <c r="X277" s="553"/>
      <c r="Y277" s="553"/>
      <c r="Z277" s="553"/>
      <c r="AA277" s="553"/>
      <c r="AB277" s="553"/>
      <c r="AC277" s="553"/>
      <c r="AD277" s="553"/>
      <c r="AE277" s="553"/>
      <c r="AF277" s="956"/>
      <c r="AG277" s="553"/>
      <c r="AH277" s="553"/>
      <c r="AI277" s="956"/>
      <c r="AJ277" s="553"/>
      <c r="AK277" s="553"/>
      <c r="AL277" s="553"/>
      <c r="AM277" s="553"/>
      <c r="AN277" s="553"/>
      <c r="AO277" s="553"/>
      <c r="AP277" s="553"/>
      <c r="AQ277" s="553"/>
      <c r="AR277" s="553"/>
      <c r="AS277" s="553"/>
      <c r="AT277" s="553"/>
    </row>
    <row r="278" spans="1:46" ht="13.5" customHeight="1" x14ac:dyDescent="0.25">
      <c r="A278" s="553"/>
      <c r="B278" s="553"/>
      <c r="C278" s="553"/>
      <c r="D278" s="553"/>
      <c r="E278" s="569"/>
      <c r="F278" s="569"/>
      <c r="G278" s="569"/>
      <c r="H278" s="569"/>
      <c r="I278" s="569"/>
      <c r="J278" s="569"/>
      <c r="K278" s="569"/>
      <c r="L278" s="569"/>
      <c r="M278" s="569"/>
      <c r="N278" s="569"/>
      <c r="O278" s="569"/>
      <c r="P278" s="569"/>
      <c r="Q278" s="553"/>
      <c r="R278" s="553"/>
      <c r="S278" s="553"/>
      <c r="T278" s="553"/>
      <c r="U278" s="553"/>
      <c r="V278" s="553"/>
      <c r="W278" s="553"/>
      <c r="X278" s="553"/>
      <c r="Y278" s="553"/>
      <c r="Z278" s="553"/>
      <c r="AA278" s="553"/>
      <c r="AB278" s="553"/>
      <c r="AC278" s="553"/>
      <c r="AD278" s="553"/>
      <c r="AE278" s="553"/>
      <c r="AF278" s="956"/>
      <c r="AG278" s="553"/>
      <c r="AH278" s="553"/>
      <c r="AI278" s="956"/>
      <c r="AJ278" s="553"/>
      <c r="AK278" s="553"/>
      <c r="AL278" s="553"/>
      <c r="AM278" s="553"/>
      <c r="AN278" s="553"/>
      <c r="AO278" s="553"/>
      <c r="AP278" s="553"/>
      <c r="AQ278" s="553"/>
      <c r="AR278" s="553"/>
      <c r="AS278" s="553"/>
      <c r="AT278" s="553"/>
    </row>
    <row r="279" spans="1:46" ht="13.5" customHeight="1" x14ac:dyDescent="0.25">
      <c r="A279" s="553"/>
      <c r="B279" s="553"/>
      <c r="C279" s="553"/>
      <c r="D279" s="553"/>
      <c r="E279" s="569"/>
      <c r="F279" s="569"/>
      <c r="G279" s="569"/>
      <c r="H279" s="569"/>
      <c r="I279" s="569"/>
      <c r="J279" s="569"/>
      <c r="K279" s="569"/>
      <c r="L279" s="569"/>
      <c r="M279" s="569"/>
      <c r="N279" s="569"/>
      <c r="O279" s="569"/>
      <c r="P279" s="569"/>
      <c r="Q279" s="553"/>
      <c r="R279" s="553"/>
      <c r="S279" s="553"/>
      <c r="T279" s="553"/>
      <c r="U279" s="553"/>
      <c r="V279" s="553"/>
      <c r="W279" s="553"/>
      <c r="X279" s="553"/>
      <c r="Y279" s="553"/>
      <c r="Z279" s="553"/>
      <c r="AA279" s="553"/>
      <c r="AB279" s="553"/>
      <c r="AC279" s="553"/>
      <c r="AD279" s="553"/>
      <c r="AE279" s="553"/>
      <c r="AF279" s="956"/>
      <c r="AG279" s="553"/>
      <c r="AH279" s="553"/>
      <c r="AI279" s="956"/>
      <c r="AJ279" s="553"/>
      <c r="AK279" s="553"/>
      <c r="AL279" s="553"/>
      <c r="AM279" s="553"/>
      <c r="AN279" s="553"/>
      <c r="AO279" s="553"/>
      <c r="AP279" s="553"/>
      <c r="AQ279" s="553"/>
      <c r="AR279" s="553"/>
      <c r="AS279" s="553"/>
      <c r="AT279" s="553"/>
    </row>
    <row r="280" spans="1:46" ht="13.5" customHeight="1" x14ac:dyDescent="0.25">
      <c r="A280" s="553"/>
      <c r="B280" s="553"/>
      <c r="C280" s="553"/>
      <c r="D280" s="553"/>
      <c r="E280" s="569"/>
      <c r="F280" s="569"/>
      <c r="G280" s="569"/>
      <c r="H280" s="569"/>
      <c r="I280" s="569"/>
      <c r="J280" s="569"/>
      <c r="K280" s="569"/>
      <c r="L280" s="569"/>
      <c r="M280" s="569"/>
      <c r="N280" s="569"/>
      <c r="O280" s="569"/>
      <c r="P280" s="569"/>
      <c r="Q280" s="553"/>
      <c r="R280" s="553"/>
      <c r="S280" s="553"/>
      <c r="T280" s="553"/>
      <c r="U280" s="553"/>
      <c r="V280" s="553"/>
      <c r="W280" s="553"/>
      <c r="X280" s="553"/>
      <c r="Y280" s="553"/>
      <c r="Z280" s="553"/>
      <c r="AA280" s="553"/>
      <c r="AB280" s="553"/>
      <c r="AC280" s="553"/>
      <c r="AD280" s="553"/>
      <c r="AE280" s="553"/>
      <c r="AF280" s="956"/>
      <c r="AG280" s="553"/>
      <c r="AH280" s="553"/>
      <c r="AI280" s="956"/>
      <c r="AJ280" s="553"/>
      <c r="AK280" s="553"/>
      <c r="AL280" s="553"/>
      <c r="AM280" s="553"/>
      <c r="AN280" s="553"/>
      <c r="AO280" s="553"/>
      <c r="AP280" s="553"/>
      <c r="AQ280" s="553"/>
      <c r="AR280" s="553"/>
      <c r="AS280" s="553"/>
      <c r="AT280" s="553"/>
    </row>
    <row r="281" spans="1:46" ht="13.5" customHeight="1" x14ac:dyDescent="0.25">
      <c r="A281" s="553"/>
      <c r="B281" s="553"/>
      <c r="C281" s="553"/>
      <c r="D281" s="553"/>
      <c r="E281" s="569"/>
      <c r="F281" s="569"/>
      <c r="G281" s="569"/>
      <c r="H281" s="569"/>
      <c r="I281" s="569"/>
      <c r="J281" s="569"/>
      <c r="K281" s="569"/>
      <c r="L281" s="569"/>
      <c r="M281" s="569"/>
      <c r="N281" s="569"/>
      <c r="O281" s="569"/>
      <c r="P281" s="569"/>
      <c r="Q281" s="553"/>
      <c r="R281" s="553"/>
      <c r="S281" s="553"/>
      <c r="T281" s="553"/>
      <c r="U281" s="553"/>
      <c r="V281" s="553"/>
      <c r="W281" s="553"/>
      <c r="X281" s="553"/>
      <c r="Y281" s="553"/>
      <c r="Z281" s="553"/>
      <c r="AA281" s="553"/>
      <c r="AB281" s="553"/>
      <c r="AC281" s="553"/>
      <c r="AD281" s="553"/>
      <c r="AE281" s="553"/>
      <c r="AF281" s="956"/>
      <c r="AG281" s="553"/>
      <c r="AH281" s="553"/>
      <c r="AI281" s="956"/>
      <c r="AJ281" s="553"/>
      <c r="AK281" s="553"/>
      <c r="AL281" s="553"/>
      <c r="AM281" s="553"/>
      <c r="AN281" s="553"/>
      <c r="AO281" s="553"/>
      <c r="AP281" s="553"/>
      <c r="AQ281" s="553"/>
      <c r="AR281" s="553"/>
      <c r="AS281" s="553"/>
      <c r="AT281" s="553"/>
    </row>
    <row r="282" spans="1:46" ht="13.5" customHeight="1" x14ac:dyDescent="0.25">
      <c r="A282" s="553"/>
      <c r="B282" s="553"/>
      <c r="C282" s="553"/>
      <c r="D282" s="553"/>
      <c r="E282" s="569"/>
      <c r="F282" s="569"/>
      <c r="G282" s="569"/>
      <c r="H282" s="569"/>
      <c r="I282" s="569"/>
      <c r="J282" s="569"/>
      <c r="K282" s="569"/>
      <c r="L282" s="569"/>
      <c r="M282" s="569"/>
      <c r="N282" s="569"/>
      <c r="O282" s="569"/>
      <c r="P282" s="569"/>
      <c r="Q282" s="553"/>
      <c r="R282" s="553"/>
      <c r="S282" s="553"/>
      <c r="T282" s="553"/>
      <c r="U282" s="553"/>
      <c r="V282" s="553"/>
      <c r="W282" s="553"/>
      <c r="X282" s="553"/>
      <c r="Y282" s="553"/>
      <c r="Z282" s="553"/>
      <c r="AA282" s="553"/>
      <c r="AB282" s="553"/>
      <c r="AC282" s="553"/>
      <c r="AD282" s="553"/>
      <c r="AE282" s="553"/>
      <c r="AF282" s="956"/>
      <c r="AG282" s="553"/>
      <c r="AH282" s="553"/>
      <c r="AI282" s="956"/>
      <c r="AJ282" s="553"/>
      <c r="AK282" s="553"/>
      <c r="AL282" s="553"/>
      <c r="AM282" s="553"/>
      <c r="AN282" s="553"/>
      <c r="AO282" s="553"/>
      <c r="AP282" s="553"/>
      <c r="AQ282" s="553"/>
      <c r="AR282" s="553"/>
      <c r="AS282" s="553"/>
      <c r="AT282" s="553"/>
    </row>
    <row r="283" spans="1:46" ht="13.5" customHeight="1" x14ac:dyDescent="0.25">
      <c r="A283" s="553"/>
      <c r="B283" s="553"/>
      <c r="C283" s="553"/>
      <c r="D283" s="553"/>
      <c r="E283" s="569"/>
      <c r="F283" s="569"/>
      <c r="G283" s="569"/>
      <c r="H283" s="569"/>
      <c r="I283" s="569"/>
      <c r="J283" s="569"/>
      <c r="K283" s="569"/>
      <c r="L283" s="569"/>
      <c r="M283" s="569"/>
      <c r="N283" s="569"/>
      <c r="O283" s="569"/>
      <c r="P283" s="569"/>
      <c r="Q283" s="553"/>
      <c r="R283" s="553"/>
      <c r="S283" s="553"/>
      <c r="T283" s="553"/>
      <c r="U283" s="553"/>
      <c r="V283" s="553"/>
      <c r="W283" s="553"/>
      <c r="X283" s="553"/>
      <c r="Y283" s="553"/>
      <c r="Z283" s="553"/>
      <c r="AA283" s="553"/>
      <c r="AB283" s="553"/>
      <c r="AC283" s="553"/>
      <c r="AD283" s="553"/>
      <c r="AE283" s="553"/>
      <c r="AF283" s="956"/>
      <c r="AG283" s="553"/>
      <c r="AH283" s="553"/>
      <c r="AI283" s="956"/>
      <c r="AJ283" s="553"/>
      <c r="AK283" s="553"/>
      <c r="AL283" s="553"/>
      <c r="AM283" s="553"/>
      <c r="AN283" s="553"/>
      <c r="AO283" s="553"/>
      <c r="AP283" s="553"/>
      <c r="AQ283" s="553"/>
      <c r="AR283" s="553"/>
      <c r="AS283" s="553"/>
      <c r="AT283" s="553"/>
    </row>
    <row r="284" spans="1:46" ht="13.5" customHeight="1" x14ac:dyDescent="0.25">
      <c r="A284" s="553"/>
      <c r="B284" s="553"/>
      <c r="C284" s="553"/>
      <c r="D284" s="553"/>
      <c r="E284" s="569"/>
      <c r="F284" s="569"/>
      <c r="G284" s="569"/>
      <c r="H284" s="569"/>
      <c r="I284" s="569"/>
      <c r="J284" s="569"/>
      <c r="K284" s="569"/>
      <c r="L284" s="569"/>
      <c r="M284" s="569"/>
      <c r="N284" s="569"/>
      <c r="O284" s="569"/>
      <c r="P284" s="569"/>
      <c r="Q284" s="553"/>
      <c r="R284" s="553"/>
      <c r="S284" s="553"/>
      <c r="T284" s="553"/>
      <c r="U284" s="553"/>
      <c r="V284" s="553"/>
      <c r="W284" s="553"/>
      <c r="X284" s="553"/>
      <c r="Y284" s="553"/>
      <c r="Z284" s="553"/>
      <c r="AA284" s="553"/>
      <c r="AB284" s="553"/>
      <c r="AC284" s="553"/>
      <c r="AD284" s="553"/>
      <c r="AE284" s="553"/>
      <c r="AF284" s="956"/>
      <c r="AG284" s="553"/>
      <c r="AH284" s="553"/>
      <c r="AI284" s="956"/>
      <c r="AJ284" s="553"/>
      <c r="AK284" s="553"/>
      <c r="AL284" s="553"/>
      <c r="AM284" s="553"/>
      <c r="AN284" s="553"/>
      <c r="AO284" s="553"/>
      <c r="AP284" s="553"/>
      <c r="AQ284" s="553"/>
      <c r="AR284" s="553"/>
      <c r="AS284" s="553"/>
      <c r="AT284" s="553"/>
    </row>
    <row r="285" spans="1:46" ht="13.5" customHeight="1" x14ac:dyDescent="0.25">
      <c r="A285" s="553"/>
      <c r="B285" s="553"/>
      <c r="C285" s="553"/>
      <c r="D285" s="553"/>
      <c r="E285" s="569"/>
      <c r="F285" s="569"/>
      <c r="G285" s="569"/>
      <c r="H285" s="569"/>
      <c r="I285" s="569"/>
      <c r="J285" s="569"/>
      <c r="K285" s="569"/>
      <c r="L285" s="569"/>
      <c r="M285" s="569"/>
      <c r="N285" s="569"/>
      <c r="O285" s="569"/>
      <c r="P285" s="569"/>
      <c r="Q285" s="553"/>
      <c r="R285" s="553"/>
      <c r="S285" s="553"/>
      <c r="T285" s="553"/>
      <c r="U285" s="553"/>
      <c r="V285" s="553"/>
      <c r="W285" s="553"/>
      <c r="X285" s="553"/>
      <c r="Y285" s="553"/>
      <c r="Z285" s="553"/>
      <c r="AA285" s="553"/>
      <c r="AB285" s="553"/>
      <c r="AC285" s="553"/>
      <c r="AD285" s="553"/>
      <c r="AE285" s="553"/>
      <c r="AF285" s="956"/>
      <c r="AG285" s="553"/>
      <c r="AH285" s="553"/>
      <c r="AI285" s="956"/>
      <c r="AJ285" s="553"/>
      <c r="AK285" s="553"/>
      <c r="AL285" s="553"/>
      <c r="AM285" s="553"/>
      <c r="AN285" s="553"/>
      <c r="AO285" s="553"/>
      <c r="AP285" s="553"/>
      <c r="AQ285" s="553"/>
      <c r="AR285" s="553"/>
      <c r="AS285" s="553"/>
      <c r="AT285" s="553"/>
    </row>
    <row r="286" spans="1:46" ht="13.5" customHeight="1" x14ac:dyDescent="0.25">
      <c r="A286" s="553"/>
      <c r="B286" s="553"/>
      <c r="C286" s="553"/>
      <c r="D286" s="553"/>
      <c r="E286" s="569"/>
      <c r="F286" s="569"/>
      <c r="G286" s="569"/>
      <c r="H286" s="569"/>
      <c r="I286" s="569"/>
      <c r="J286" s="569"/>
      <c r="K286" s="569"/>
      <c r="L286" s="569"/>
      <c r="M286" s="569"/>
      <c r="N286" s="569"/>
      <c r="O286" s="569"/>
      <c r="P286" s="569"/>
      <c r="Q286" s="553"/>
      <c r="R286" s="553"/>
      <c r="S286" s="553"/>
      <c r="T286" s="553"/>
      <c r="U286" s="553"/>
      <c r="V286" s="553"/>
      <c r="W286" s="553"/>
      <c r="X286" s="553"/>
      <c r="Y286" s="553"/>
      <c r="Z286" s="553"/>
      <c r="AA286" s="553"/>
      <c r="AB286" s="553"/>
      <c r="AC286" s="553"/>
      <c r="AD286" s="553"/>
      <c r="AE286" s="553"/>
      <c r="AF286" s="956"/>
      <c r="AG286" s="553"/>
      <c r="AH286" s="553"/>
      <c r="AI286" s="956"/>
      <c r="AJ286" s="553"/>
      <c r="AK286" s="553"/>
      <c r="AL286" s="553"/>
      <c r="AM286" s="553"/>
      <c r="AN286" s="553"/>
      <c r="AO286" s="553"/>
      <c r="AP286" s="553"/>
      <c r="AQ286" s="553"/>
      <c r="AR286" s="553"/>
      <c r="AS286" s="553"/>
      <c r="AT286" s="553"/>
    </row>
    <row r="287" spans="1:46" ht="13.5" customHeight="1" x14ac:dyDescent="0.25">
      <c r="A287" s="553"/>
      <c r="B287" s="553"/>
      <c r="C287" s="553"/>
      <c r="D287" s="553"/>
      <c r="E287" s="569"/>
      <c r="F287" s="569"/>
      <c r="G287" s="569"/>
      <c r="H287" s="569"/>
      <c r="I287" s="569"/>
      <c r="J287" s="569"/>
      <c r="K287" s="569"/>
      <c r="L287" s="569"/>
      <c r="M287" s="569"/>
      <c r="N287" s="569"/>
      <c r="O287" s="569"/>
      <c r="P287" s="569"/>
      <c r="Q287" s="553"/>
      <c r="R287" s="553"/>
      <c r="S287" s="553"/>
      <c r="T287" s="553"/>
      <c r="U287" s="553"/>
      <c r="V287" s="553"/>
      <c r="W287" s="553"/>
      <c r="X287" s="553"/>
      <c r="Y287" s="553"/>
      <c r="Z287" s="553"/>
      <c r="AA287" s="553"/>
      <c r="AB287" s="553"/>
      <c r="AC287" s="553"/>
      <c r="AD287" s="553"/>
      <c r="AE287" s="553"/>
      <c r="AF287" s="956"/>
      <c r="AG287" s="553"/>
      <c r="AH287" s="553"/>
      <c r="AI287" s="956"/>
      <c r="AJ287" s="553"/>
      <c r="AK287" s="553"/>
      <c r="AL287" s="553"/>
      <c r="AM287" s="553"/>
      <c r="AN287" s="553"/>
      <c r="AO287" s="553"/>
      <c r="AP287" s="553"/>
      <c r="AQ287" s="553"/>
      <c r="AR287" s="553"/>
      <c r="AS287" s="553"/>
      <c r="AT287" s="553"/>
    </row>
    <row r="288" spans="1:46" ht="13.5" customHeight="1" x14ac:dyDescent="0.25">
      <c r="A288" s="553"/>
      <c r="B288" s="553"/>
      <c r="C288" s="553"/>
      <c r="D288" s="553"/>
      <c r="E288" s="569"/>
      <c r="F288" s="569"/>
      <c r="G288" s="569"/>
      <c r="H288" s="569"/>
      <c r="I288" s="569"/>
      <c r="J288" s="569"/>
      <c r="K288" s="569"/>
      <c r="L288" s="569"/>
      <c r="M288" s="569"/>
      <c r="N288" s="569"/>
      <c r="O288" s="569"/>
      <c r="P288" s="569"/>
      <c r="Q288" s="553"/>
      <c r="R288" s="553"/>
      <c r="S288" s="553"/>
      <c r="T288" s="553"/>
      <c r="U288" s="553"/>
      <c r="V288" s="553"/>
      <c r="W288" s="553"/>
      <c r="X288" s="553"/>
      <c r="Y288" s="553"/>
      <c r="Z288" s="553"/>
      <c r="AA288" s="553"/>
      <c r="AB288" s="553"/>
      <c r="AC288" s="553"/>
      <c r="AD288" s="553"/>
      <c r="AE288" s="553"/>
      <c r="AF288" s="956"/>
      <c r="AG288" s="553"/>
      <c r="AH288" s="553"/>
      <c r="AI288" s="956"/>
      <c r="AJ288" s="553"/>
      <c r="AK288" s="553"/>
      <c r="AL288" s="553"/>
      <c r="AM288" s="553"/>
      <c r="AN288" s="553"/>
      <c r="AO288" s="553"/>
      <c r="AP288" s="553"/>
      <c r="AQ288" s="553"/>
      <c r="AR288" s="553"/>
      <c r="AS288" s="553"/>
      <c r="AT288" s="553"/>
    </row>
    <row r="289" spans="1:46" ht="13.5" customHeight="1" x14ac:dyDescent="0.25">
      <c r="A289" s="553"/>
      <c r="B289" s="553"/>
      <c r="C289" s="553"/>
      <c r="D289" s="553"/>
      <c r="E289" s="569"/>
      <c r="F289" s="569"/>
      <c r="G289" s="569"/>
      <c r="H289" s="569"/>
      <c r="I289" s="569"/>
      <c r="J289" s="569"/>
      <c r="K289" s="569"/>
      <c r="L289" s="569"/>
      <c r="M289" s="569"/>
      <c r="N289" s="569"/>
      <c r="O289" s="569"/>
      <c r="P289" s="569"/>
      <c r="Q289" s="553"/>
      <c r="R289" s="553"/>
      <c r="S289" s="553"/>
      <c r="T289" s="553"/>
      <c r="U289" s="553"/>
      <c r="V289" s="553"/>
      <c r="W289" s="553"/>
      <c r="X289" s="553"/>
      <c r="Y289" s="553"/>
      <c r="Z289" s="553"/>
      <c r="AA289" s="553"/>
      <c r="AB289" s="553"/>
      <c r="AC289" s="553"/>
      <c r="AD289" s="553"/>
      <c r="AE289" s="553"/>
      <c r="AF289" s="956"/>
      <c r="AG289" s="553"/>
      <c r="AH289" s="553"/>
      <c r="AI289" s="956"/>
      <c r="AJ289" s="553"/>
      <c r="AK289" s="553"/>
      <c r="AL289" s="553"/>
      <c r="AM289" s="553"/>
      <c r="AN289" s="553"/>
      <c r="AO289" s="553"/>
      <c r="AP289" s="553"/>
      <c r="AQ289" s="553"/>
      <c r="AR289" s="553"/>
      <c r="AS289" s="553"/>
      <c r="AT289" s="553"/>
    </row>
    <row r="290" spans="1:46" ht="13.5" customHeight="1" x14ac:dyDescent="0.25">
      <c r="A290" s="553"/>
      <c r="B290" s="553"/>
      <c r="C290" s="553"/>
      <c r="D290" s="553"/>
      <c r="E290" s="569"/>
      <c r="F290" s="569"/>
      <c r="G290" s="569"/>
      <c r="H290" s="569"/>
      <c r="I290" s="569"/>
      <c r="J290" s="569"/>
      <c r="K290" s="569"/>
      <c r="L290" s="569"/>
      <c r="M290" s="569"/>
      <c r="N290" s="569"/>
      <c r="O290" s="569"/>
      <c r="P290" s="569"/>
      <c r="Q290" s="553"/>
      <c r="R290" s="553"/>
      <c r="S290" s="553"/>
      <c r="T290" s="553"/>
      <c r="U290" s="553"/>
      <c r="V290" s="553"/>
      <c r="W290" s="553"/>
      <c r="X290" s="553"/>
      <c r="Y290" s="553"/>
      <c r="Z290" s="553"/>
      <c r="AA290" s="553"/>
      <c r="AB290" s="553"/>
      <c r="AC290" s="553"/>
      <c r="AD290" s="553"/>
      <c r="AE290" s="553"/>
      <c r="AF290" s="956"/>
      <c r="AG290" s="553"/>
      <c r="AH290" s="553"/>
      <c r="AI290" s="956"/>
      <c r="AJ290" s="553"/>
      <c r="AK290" s="553"/>
      <c r="AL290" s="553"/>
      <c r="AM290" s="553"/>
      <c r="AN290" s="553"/>
      <c r="AO290" s="553"/>
      <c r="AP290" s="553"/>
      <c r="AQ290" s="553"/>
      <c r="AR290" s="553"/>
      <c r="AS290" s="553"/>
      <c r="AT290" s="553"/>
    </row>
    <row r="291" spans="1:46" ht="13.5" customHeight="1" x14ac:dyDescent="0.25">
      <c r="A291" s="553"/>
      <c r="B291" s="553"/>
      <c r="C291" s="553"/>
      <c r="D291" s="553"/>
      <c r="E291" s="569"/>
      <c r="F291" s="569"/>
      <c r="G291" s="569"/>
      <c r="H291" s="569"/>
      <c r="I291" s="569"/>
      <c r="J291" s="569"/>
      <c r="K291" s="569"/>
      <c r="L291" s="569"/>
      <c r="M291" s="569"/>
      <c r="N291" s="569"/>
      <c r="O291" s="569"/>
      <c r="P291" s="569"/>
      <c r="Q291" s="553"/>
      <c r="R291" s="553"/>
      <c r="S291" s="553"/>
      <c r="T291" s="553"/>
      <c r="U291" s="553"/>
      <c r="V291" s="553"/>
      <c r="W291" s="553"/>
      <c r="X291" s="553"/>
      <c r="Y291" s="553"/>
      <c r="Z291" s="553"/>
      <c r="AA291" s="553"/>
      <c r="AB291" s="553"/>
      <c r="AC291" s="553"/>
      <c r="AD291" s="553"/>
      <c r="AE291" s="553"/>
      <c r="AF291" s="956"/>
      <c r="AG291" s="553"/>
      <c r="AH291" s="553"/>
      <c r="AI291" s="956"/>
      <c r="AJ291" s="553"/>
      <c r="AK291" s="553"/>
      <c r="AL291" s="553"/>
      <c r="AM291" s="553"/>
      <c r="AN291" s="553"/>
      <c r="AO291" s="553"/>
      <c r="AP291" s="553"/>
      <c r="AQ291" s="553"/>
      <c r="AR291" s="553"/>
      <c r="AS291" s="553"/>
      <c r="AT291" s="553"/>
    </row>
    <row r="292" spans="1:46" ht="13.5" customHeight="1" x14ac:dyDescent="0.25">
      <c r="A292" s="553"/>
      <c r="B292" s="553"/>
      <c r="C292" s="553"/>
      <c r="D292" s="553"/>
      <c r="E292" s="569"/>
      <c r="F292" s="569"/>
      <c r="G292" s="569"/>
      <c r="H292" s="569"/>
      <c r="I292" s="569"/>
      <c r="J292" s="569"/>
      <c r="K292" s="569"/>
      <c r="L292" s="569"/>
      <c r="M292" s="569"/>
      <c r="N292" s="569"/>
      <c r="O292" s="569"/>
      <c r="P292" s="569"/>
      <c r="Q292" s="553"/>
      <c r="R292" s="553"/>
      <c r="S292" s="553"/>
      <c r="T292" s="553"/>
      <c r="U292" s="553"/>
      <c r="V292" s="553"/>
      <c r="W292" s="553"/>
      <c r="X292" s="553"/>
      <c r="Y292" s="553"/>
      <c r="Z292" s="553"/>
      <c r="AA292" s="553"/>
      <c r="AB292" s="553"/>
      <c r="AC292" s="553"/>
      <c r="AD292" s="553"/>
      <c r="AE292" s="553"/>
      <c r="AF292" s="956"/>
      <c r="AG292" s="553"/>
      <c r="AH292" s="553"/>
      <c r="AI292" s="956"/>
      <c r="AJ292" s="553"/>
      <c r="AK292" s="553"/>
      <c r="AL292" s="553"/>
      <c r="AM292" s="553"/>
      <c r="AN292" s="553"/>
      <c r="AO292" s="553"/>
      <c r="AP292" s="553"/>
      <c r="AQ292" s="553"/>
      <c r="AR292" s="553"/>
      <c r="AS292" s="553"/>
      <c r="AT292" s="553"/>
    </row>
    <row r="293" spans="1:46" ht="13.5" customHeight="1" x14ac:dyDescent="0.25">
      <c r="A293" s="553"/>
      <c r="B293" s="553"/>
      <c r="C293" s="553"/>
      <c r="D293" s="553"/>
      <c r="E293" s="569"/>
      <c r="F293" s="569"/>
      <c r="G293" s="569"/>
      <c r="H293" s="569"/>
      <c r="I293" s="569"/>
      <c r="J293" s="569"/>
      <c r="K293" s="569"/>
      <c r="L293" s="569"/>
      <c r="M293" s="569"/>
      <c r="N293" s="569"/>
      <c r="O293" s="569"/>
      <c r="P293" s="569"/>
      <c r="Q293" s="553"/>
      <c r="R293" s="553"/>
      <c r="S293" s="553"/>
      <c r="T293" s="553"/>
      <c r="U293" s="553"/>
      <c r="V293" s="553"/>
      <c r="W293" s="553"/>
      <c r="X293" s="553"/>
      <c r="Y293" s="553"/>
      <c r="Z293" s="553"/>
      <c r="AA293" s="553"/>
      <c r="AB293" s="553"/>
      <c r="AC293" s="553"/>
      <c r="AD293" s="553"/>
      <c r="AE293" s="553"/>
      <c r="AF293" s="956"/>
      <c r="AG293" s="553"/>
      <c r="AH293" s="553"/>
      <c r="AI293" s="956"/>
      <c r="AJ293" s="553"/>
      <c r="AK293" s="553"/>
      <c r="AL293" s="553"/>
      <c r="AM293" s="553"/>
      <c r="AN293" s="553"/>
      <c r="AO293" s="553"/>
      <c r="AP293" s="553"/>
      <c r="AQ293" s="553"/>
      <c r="AR293" s="553"/>
      <c r="AS293" s="553"/>
      <c r="AT293" s="553"/>
    </row>
    <row r="294" spans="1:46" ht="13.5" customHeight="1" x14ac:dyDescent="0.25">
      <c r="A294" s="553"/>
      <c r="B294" s="553"/>
      <c r="C294" s="553"/>
      <c r="D294" s="553"/>
      <c r="E294" s="569"/>
      <c r="F294" s="569"/>
      <c r="G294" s="569"/>
      <c r="H294" s="569"/>
      <c r="I294" s="569"/>
      <c r="J294" s="569"/>
      <c r="K294" s="569"/>
      <c r="L294" s="569"/>
      <c r="M294" s="569"/>
      <c r="N294" s="569"/>
      <c r="O294" s="569"/>
      <c r="P294" s="569"/>
      <c r="Q294" s="553"/>
      <c r="R294" s="553"/>
      <c r="S294" s="553"/>
      <c r="T294" s="553"/>
      <c r="U294" s="553"/>
      <c r="V294" s="553"/>
      <c r="W294" s="553"/>
      <c r="X294" s="553"/>
      <c r="Y294" s="553"/>
      <c r="Z294" s="553"/>
      <c r="AA294" s="553"/>
      <c r="AB294" s="553"/>
      <c r="AC294" s="553"/>
      <c r="AD294" s="553"/>
      <c r="AE294" s="553"/>
      <c r="AF294" s="956"/>
      <c r="AG294" s="553"/>
      <c r="AH294" s="553"/>
      <c r="AI294" s="956"/>
      <c r="AJ294" s="553"/>
      <c r="AK294" s="553"/>
      <c r="AL294" s="553"/>
      <c r="AM294" s="553"/>
      <c r="AN294" s="553"/>
      <c r="AO294" s="553"/>
      <c r="AP294" s="553"/>
      <c r="AQ294" s="553"/>
      <c r="AR294" s="553"/>
      <c r="AS294" s="553"/>
      <c r="AT294" s="553"/>
    </row>
    <row r="295" spans="1:46" ht="13.5" customHeight="1" x14ac:dyDescent="0.25">
      <c r="A295" s="553"/>
      <c r="B295" s="553"/>
      <c r="C295" s="553"/>
      <c r="D295" s="553"/>
      <c r="E295" s="569"/>
      <c r="F295" s="569"/>
      <c r="G295" s="569"/>
      <c r="H295" s="569"/>
      <c r="I295" s="569"/>
      <c r="J295" s="569"/>
      <c r="K295" s="569"/>
      <c r="L295" s="569"/>
      <c r="M295" s="569"/>
      <c r="N295" s="569"/>
      <c r="O295" s="569"/>
      <c r="P295" s="569"/>
      <c r="Q295" s="553"/>
      <c r="R295" s="553"/>
      <c r="S295" s="553"/>
      <c r="T295" s="553"/>
      <c r="U295" s="553"/>
      <c r="V295" s="553"/>
      <c r="W295" s="553"/>
      <c r="X295" s="553"/>
      <c r="Y295" s="553"/>
      <c r="Z295" s="553"/>
      <c r="AA295" s="553"/>
      <c r="AB295" s="553"/>
      <c r="AC295" s="553"/>
      <c r="AD295" s="553"/>
      <c r="AE295" s="553"/>
      <c r="AF295" s="956"/>
      <c r="AG295" s="553"/>
      <c r="AH295" s="553"/>
      <c r="AI295" s="956"/>
      <c r="AJ295" s="553"/>
      <c r="AK295" s="553"/>
      <c r="AL295" s="553"/>
      <c r="AM295" s="553"/>
      <c r="AN295" s="553"/>
      <c r="AO295" s="553"/>
      <c r="AP295" s="553"/>
      <c r="AQ295" s="553"/>
      <c r="AR295" s="553"/>
      <c r="AS295" s="553"/>
      <c r="AT295" s="553"/>
    </row>
    <row r="296" spans="1:46" ht="13.5" customHeight="1" x14ac:dyDescent="0.25">
      <c r="A296" s="553"/>
      <c r="B296" s="553"/>
      <c r="C296" s="553"/>
      <c r="D296" s="553"/>
      <c r="E296" s="569"/>
      <c r="F296" s="569"/>
      <c r="G296" s="569"/>
      <c r="H296" s="569"/>
      <c r="I296" s="569"/>
      <c r="J296" s="569"/>
      <c r="K296" s="569"/>
      <c r="L296" s="569"/>
      <c r="M296" s="569"/>
      <c r="N296" s="569"/>
      <c r="O296" s="569"/>
      <c r="P296" s="569"/>
      <c r="Q296" s="553"/>
      <c r="R296" s="553"/>
      <c r="S296" s="553"/>
      <c r="T296" s="553"/>
      <c r="U296" s="553"/>
      <c r="V296" s="553"/>
      <c r="W296" s="553"/>
      <c r="X296" s="553"/>
      <c r="Y296" s="553"/>
      <c r="Z296" s="553"/>
      <c r="AA296" s="553"/>
      <c r="AB296" s="553"/>
      <c r="AC296" s="553"/>
      <c r="AD296" s="553"/>
      <c r="AE296" s="553"/>
      <c r="AF296" s="956"/>
      <c r="AG296" s="553"/>
      <c r="AH296" s="553"/>
      <c r="AI296" s="956"/>
      <c r="AJ296" s="553"/>
      <c r="AK296" s="553"/>
      <c r="AL296" s="553"/>
      <c r="AM296" s="553"/>
      <c r="AN296" s="553"/>
      <c r="AO296" s="553"/>
      <c r="AP296" s="553"/>
      <c r="AQ296" s="553"/>
      <c r="AR296" s="553"/>
      <c r="AS296" s="553"/>
      <c r="AT296" s="553"/>
    </row>
    <row r="297" spans="1:46" ht="13.5" customHeight="1" x14ac:dyDescent="0.25">
      <c r="A297" s="553"/>
      <c r="B297" s="553"/>
      <c r="C297" s="553"/>
      <c r="D297" s="553"/>
      <c r="E297" s="569"/>
      <c r="F297" s="569"/>
      <c r="G297" s="569"/>
      <c r="H297" s="569"/>
      <c r="I297" s="569"/>
      <c r="J297" s="569"/>
      <c r="K297" s="569"/>
      <c r="L297" s="569"/>
      <c r="M297" s="569"/>
      <c r="N297" s="569"/>
      <c r="O297" s="569"/>
      <c r="P297" s="569"/>
      <c r="Q297" s="553"/>
      <c r="R297" s="553"/>
      <c r="S297" s="553"/>
      <c r="T297" s="553"/>
      <c r="U297" s="553"/>
      <c r="V297" s="553"/>
      <c r="W297" s="553"/>
      <c r="X297" s="553"/>
      <c r="Y297" s="553"/>
      <c r="Z297" s="553"/>
      <c r="AA297" s="553"/>
      <c r="AB297" s="553"/>
      <c r="AC297" s="553"/>
      <c r="AD297" s="553"/>
      <c r="AE297" s="553"/>
      <c r="AF297" s="956"/>
      <c r="AG297" s="553"/>
      <c r="AH297" s="553"/>
      <c r="AI297" s="956"/>
      <c r="AJ297" s="553"/>
      <c r="AK297" s="553"/>
      <c r="AL297" s="553"/>
      <c r="AM297" s="553"/>
      <c r="AN297" s="553"/>
      <c r="AO297" s="553"/>
      <c r="AP297" s="553"/>
      <c r="AQ297" s="553"/>
      <c r="AR297" s="553"/>
      <c r="AS297" s="553"/>
      <c r="AT297" s="553"/>
    </row>
    <row r="298" spans="1:46" ht="13.5" customHeight="1" x14ac:dyDescent="0.25">
      <c r="A298" s="553"/>
      <c r="B298" s="553"/>
      <c r="C298" s="553"/>
      <c r="D298" s="553"/>
      <c r="E298" s="569"/>
      <c r="F298" s="569"/>
      <c r="G298" s="569"/>
      <c r="H298" s="569"/>
      <c r="I298" s="569"/>
      <c r="J298" s="569"/>
      <c r="K298" s="569"/>
      <c r="L298" s="569"/>
      <c r="M298" s="569"/>
      <c r="N298" s="569"/>
      <c r="O298" s="569"/>
      <c r="P298" s="569"/>
      <c r="Q298" s="553"/>
      <c r="R298" s="553"/>
      <c r="S298" s="553"/>
      <c r="T298" s="553"/>
      <c r="U298" s="553"/>
      <c r="V298" s="553"/>
      <c r="W298" s="553"/>
      <c r="X298" s="553"/>
      <c r="Y298" s="553"/>
      <c r="Z298" s="553"/>
      <c r="AA298" s="553"/>
      <c r="AB298" s="553"/>
      <c r="AC298" s="553"/>
      <c r="AD298" s="553"/>
      <c r="AE298" s="553"/>
      <c r="AF298" s="956"/>
      <c r="AG298" s="553"/>
      <c r="AH298" s="553"/>
      <c r="AI298" s="956"/>
      <c r="AJ298" s="553"/>
      <c r="AK298" s="553"/>
      <c r="AL298" s="553"/>
      <c r="AM298" s="553"/>
      <c r="AN298" s="553"/>
      <c r="AO298" s="553"/>
      <c r="AP298" s="553"/>
      <c r="AQ298" s="553"/>
      <c r="AR298" s="553"/>
      <c r="AS298" s="553"/>
      <c r="AT298" s="553"/>
    </row>
    <row r="299" spans="1:46" ht="13.5" customHeight="1" x14ac:dyDescent="0.25">
      <c r="A299" s="553"/>
      <c r="B299" s="553"/>
      <c r="C299" s="553"/>
      <c r="D299" s="553"/>
      <c r="E299" s="569"/>
      <c r="F299" s="569"/>
      <c r="G299" s="569"/>
      <c r="H299" s="569"/>
      <c r="I299" s="569"/>
      <c r="J299" s="569"/>
      <c r="K299" s="569"/>
      <c r="L299" s="569"/>
      <c r="M299" s="569"/>
      <c r="N299" s="569"/>
      <c r="O299" s="569"/>
      <c r="P299" s="569"/>
      <c r="Q299" s="553"/>
      <c r="R299" s="553"/>
      <c r="S299" s="553"/>
      <c r="T299" s="553"/>
      <c r="U299" s="553"/>
      <c r="V299" s="553"/>
      <c r="W299" s="553"/>
      <c r="X299" s="553"/>
      <c r="Y299" s="553"/>
      <c r="Z299" s="553"/>
      <c r="AA299" s="553"/>
      <c r="AB299" s="553"/>
      <c r="AC299" s="553"/>
      <c r="AD299" s="553"/>
      <c r="AE299" s="553"/>
      <c r="AF299" s="956"/>
      <c r="AG299" s="553"/>
      <c r="AH299" s="553"/>
      <c r="AI299" s="956"/>
      <c r="AJ299" s="553"/>
      <c r="AK299" s="553"/>
      <c r="AL299" s="553"/>
      <c r="AM299" s="553"/>
      <c r="AN299" s="553"/>
      <c r="AO299" s="553"/>
      <c r="AP299" s="553"/>
      <c r="AQ299" s="553"/>
      <c r="AR299" s="553"/>
      <c r="AS299" s="553"/>
      <c r="AT299" s="553"/>
    </row>
    <row r="300" spans="1:46" ht="13.5" customHeight="1" x14ac:dyDescent="0.25">
      <c r="A300" s="553"/>
      <c r="B300" s="553"/>
      <c r="C300" s="553"/>
      <c r="D300" s="553"/>
      <c r="E300" s="569"/>
      <c r="F300" s="569"/>
      <c r="G300" s="569"/>
      <c r="H300" s="569"/>
      <c r="I300" s="569"/>
      <c r="J300" s="569"/>
      <c r="K300" s="569"/>
      <c r="L300" s="569"/>
      <c r="M300" s="569"/>
      <c r="N300" s="569"/>
      <c r="O300" s="569"/>
      <c r="P300" s="569"/>
      <c r="Q300" s="553"/>
      <c r="R300" s="553"/>
      <c r="S300" s="553"/>
      <c r="T300" s="553"/>
      <c r="U300" s="553"/>
      <c r="V300" s="553"/>
      <c r="W300" s="553"/>
      <c r="X300" s="553"/>
      <c r="Y300" s="553"/>
      <c r="Z300" s="553"/>
      <c r="AA300" s="553"/>
      <c r="AB300" s="553"/>
      <c r="AC300" s="553"/>
      <c r="AD300" s="553"/>
      <c r="AE300" s="553"/>
      <c r="AF300" s="956"/>
      <c r="AG300" s="553"/>
      <c r="AH300" s="553"/>
      <c r="AI300" s="956"/>
      <c r="AJ300" s="553"/>
      <c r="AK300" s="553"/>
      <c r="AL300" s="553"/>
      <c r="AM300" s="553"/>
      <c r="AN300" s="553"/>
      <c r="AO300" s="553"/>
      <c r="AP300" s="553"/>
      <c r="AQ300" s="553"/>
      <c r="AR300" s="553"/>
      <c r="AS300" s="553"/>
      <c r="AT300" s="553"/>
    </row>
    <row r="301" spans="1:46" ht="13.5" customHeight="1" x14ac:dyDescent="0.25">
      <c r="A301" s="553"/>
      <c r="B301" s="553"/>
      <c r="C301" s="553"/>
      <c r="D301" s="553"/>
      <c r="E301" s="569"/>
      <c r="F301" s="569"/>
      <c r="G301" s="569"/>
      <c r="H301" s="569"/>
      <c r="I301" s="569"/>
      <c r="J301" s="569"/>
      <c r="K301" s="569"/>
      <c r="L301" s="569"/>
      <c r="M301" s="569"/>
      <c r="N301" s="569"/>
      <c r="O301" s="569"/>
      <c r="P301" s="569"/>
      <c r="Q301" s="553"/>
      <c r="R301" s="553"/>
      <c r="S301" s="553"/>
      <c r="T301" s="553"/>
      <c r="U301" s="553"/>
      <c r="V301" s="553"/>
      <c r="W301" s="553"/>
      <c r="X301" s="553"/>
      <c r="Y301" s="553"/>
      <c r="Z301" s="553"/>
      <c r="AA301" s="553"/>
      <c r="AB301" s="553"/>
      <c r="AC301" s="553"/>
      <c r="AD301" s="553"/>
      <c r="AE301" s="553"/>
      <c r="AF301" s="956"/>
      <c r="AG301" s="553"/>
      <c r="AH301" s="553"/>
      <c r="AI301" s="956"/>
      <c r="AJ301" s="553"/>
      <c r="AK301" s="553"/>
      <c r="AL301" s="553"/>
      <c r="AM301" s="553"/>
      <c r="AN301" s="553"/>
      <c r="AO301" s="553"/>
      <c r="AP301" s="553"/>
      <c r="AQ301" s="553"/>
      <c r="AR301" s="553"/>
      <c r="AS301" s="553"/>
      <c r="AT301" s="553"/>
    </row>
    <row r="302" spans="1:46" ht="13.5" customHeight="1" x14ac:dyDescent="0.25">
      <c r="A302" s="553"/>
      <c r="B302" s="553"/>
      <c r="C302" s="553"/>
      <c r="D302" s="553"/>
      <c r="E302" s="569"/>
      <c r="F302" s="569"/>
      <c r="G302" s="569"/>
      <c r="H302" s="569"/>
      <c r="I302" s="569"/>
      <c r="J302" s="569"/>
      <c r="K302" s="569"/>
      <c r="L302" s="569"/>
      <c r="M302" s="569"/>
      <c r="N302" s="569"/>
      <c r="O302" s="569"/>
      <c r="P302" s="569"/>
      <c r="Q302" s="553"/>
      <c r="R302" s="553"/>
      <c r="S302" s="553"/>
      <c r="T302" s="553"/>
      <c r="U302" s="553"/>
      <c r="V302" s="553"/>
      <c r="W302" s="553"/>
      <c r="X302" s="553"/>
      <c r="Y302" s="553"/>
      <c r="Z302" s="553"/>
      <c r="AA302" s="553"/>
      <c r="AB302" s="553"/>
      <c r="AC302" s="553"/>
      <c r="AD302" s="553"/>
      <c r="AE302" s="553"/>
      <c r="AF302" s="956"/>
      <c r="AG302" s="553"/>
      <c r="AH302" s="553"/>
      <c r="AI302" s="956"/>
      <c r="AJ302" s="553"/>
      <c r="AK302" s="553"/>
      <c r="AL302" s="553"/>
      <c r="AM302" s="553"/>
      <c r="AN302" s="553"/>
      <c r="AO302" s="553"/>
      <c r="AP302" s="553"/>
      <c r="AQ302" s="553"/>
      <c r="AR302" s="553"/>
      <c r="AS302" s="553"/>
      <c r="AT302" s="553"/>
    </row>
    <row r="303" spans="1:46" ht="13.5" customHeight="1" x14ac:dyDescent="0.25">
      <c r="A303" s="553"/>
      <c r="B303" s="553"/>
      <c r="C303" s="553"/>
      <c r="D303" s="553"/>
      <c r="E303" s="569"/>
      <c r="F303" s="569"/>
      <c r="G303" s="569"/>
      <c r="H303" s="569"/>
      <c r="I303" s="569"/>
      <c r="J303" s="569"/>
      <c r="K303" s="569"/>
      <c r="L303" s="569"/>
      <c r="M303" s="569"/>
      <c r="N303" s="569"/>
      <c r="O303" s="569"/>
      <c r="P303" s="569"/>
      <c r="Q303" s="553"/>
      <c r="R303" s="553"/>
      <c r="S303" s="553"/>
      <c r="T303" s="553"/>
      <c r="U303" s="553"/>
      <c r="V303" s="553"/>
      <c r="W303" s="553"/>
      <c r="X303" s="553"/>
      <c r="Y303" s="553"/>
      <c r="Z303" s="553"/>
      <c r="AA303" s="553"/>
      <c r="AB303" s="553"/>
      <c r="AC303" s="553"/>
      <c r="AD303" s="553"/>
      <c r="AE303" s="553"/>
      <c r="AF303" s="956"/>
      <c r="AG303" s="553"/>
      <c r="AH303" s="553"/>
      <c r="AI303" s="956"/>
      <c r="AJ303" s="553"/>
      <c r="AK303" s="553"/>
      <c r="AL303" s="553"/>
      <c r="AM303" s="553"/>
      <c r="AN303" s="553"/>
      <c r="AO303" s="553"/>
      <c r="AP303" s="553"/>
      <c r="AQ303" s="553"/>
      <c r="AR303" s="553"/>
      <c r="AS303" s="553"/>
      <c r="AT303" s="553"/>
    </row>
    <row r="304" spans="1:46" ht="13.5" customHeight="1" x14ac:dyDescent="0.25">
      <c r="A304" s="553"/>
      <c r="B304" s="553"/>
      <c r="C304" s="553"/>
      <c r="D304" s="553"/>
      <c r="E304" s="569"/>
      <c r="F304" s="569"/>
      <c r="G304" s="569"/>
      <c r="H304" s="569"/>
      <c r="I304" s="569"/>
      <c r="J304" s="569"/>
      <c r="K304" s="569"/>
      <c r="L304" s="569"/>
      <c r="M304" s="569"/>
      <c r="N304" s="569"/>
      <c r="O304" s="569"/>
      <c r="P304" s="569"/>
      <c r="Q304" s="553"/>
      <c r="R304" s="553"/>
      <c r="S304" s="553"/>
      <c r="T304" s="553"/>
      <c r="U304" s="553"/>
      <c r="V304" s="553"/>
      <c r="W304" s="553"/>
      <c r="X304" s="553"/>
      <c r="Y304" s="553"/>
      <c r="Z304" s="553"/>
      <c r="AA304" s="553"/>
      <c r="AB304" s="553"/>
      <c r="AC304" s="553"/>
      <c r="AD304" s="553"/>
      <c r="AE304" s="553"/>
      <c r="AF304" s="956"/>
      <c r="AG304" s="553"/>
      <c r="AH304" s="553"/>
      <c r="AI304" s="956"/>
      <c r="AJ304" s="553"/>
      <c r="AK304" s="553"/>
      <c r="AL304" s="553"/>
      <c r="AM304" s="553"/>
      <c r="AN304" s="553"/>
      <c r="AO304" s="553"/>
      <c r="AP304" s="553"/>
      <c r="AQ304" s="553"/>
      <c r="AR304" s="553"/>
      <c r="AS304" s="553"/>
      <c r="AT304" s="553"/>
    </row>
    <row r="305" spans="1:46" ht="13.5" customHeight="1" x14ac:dyDescent="0.25">
      <c r="A305" s="553"/>
      <c r="B305" s="553"/>
      <c r="C305" s="553"/>
      <c r="D305" s="553"/>
      <c r="E305" s="569"/>
      <c r="F305" s="569"/>
      <c r="G305" s="569"/>
      <c r="H305" s="569"/>
      <c r="I305" s="569"/>
      <c r="J305" s="569"/>
      <c r="K305" s="569"/>
      <c r="L305" s="569"/>
      <c r="M305" s="569"/>
      <c r="N305" s="569"/>
      <c r="O305" s="569"/>
      <c r="P305" s="569"/>
      <c r="Q305" s="553"/>
      <c r="R305" s="553"/>
      <c r="S305" s="553"/>
      <c r="T305" s="553"/>
      <c r="U305" s="553"/>
      <c r="V305" s="553"/>
      <c r="W305" s="553"/>
      <c r="X305" s="553"/>
      <c r="Y305" s="553"/>
      <c r="Z305" s="553"/>
      <c r="AA305" s="553"/>
      <c r="AB305" s="553"/>
      <c r="AC305" s="553"/>
      <c r="AD305" s="553"/>
      <c r="AE305" s="553"/>
      <c r="AF305" s="956"/>
      <c r="AG305" s="553"/>
      <c r="AH305" s="553"/>
      <c r="AI305" s="956"/>
      <c r="AJ305" s="553"/>
      <c r="AK305" s="553"/>
      <c r="AL305" s="553"/>
      <c r="AM305" s="553"/>
      <c r="AN305" s="553"/>
      <c r="AO305" s="553"/>
      <c r="AP305" s="553"/>
      <c r="AQ305" s="553"/>
      <c r="AR305" s="553"/>
      <c r="AS305" s="553"/>
      <c r="AT305" s="553"/>
    </row>
    <row r="306" spans="1:46" ht="13.5" customHeight="1" x14ac:dyDescent="0.25">
      <c r="A306" s="553"/>
      <c r="B306" s="553"/>
      <c r="C306" s="553"/>
      <c r="D306" s="553"/>
      <c r="E306" s="569"/>
      <c r="F306" s="569"/>
      <c r="G306" s="569"/>
      <c r="H306" s="569"/>
      <c r="I306" s="569"/>
      <c r="J306" s="569"/>
      <c r="K306" s="569"/>
      <c r="L306" s="569"/>
      <c r="M306" s="569"/>
      <c r="N306" s="569"/>
      <c r="O306" s="569"/>
      <c r="P306" s="569"/>
      <c r="Q306" s="553"/>
      <c r="R306" s="553"/>
      <c r="S306" s="553"/>
      <c r="T306" s="553"/>
      <c r="U306" s="553"/>
      <c r="V306" s="553"/>
      <c r="W306" s="553"/>
      <c r="X306" s="553"/>
      <c r="Y306" s="553"/>
      <c r="Z306" s="553"/>
      <c r="AA306" s="553"/>
      <c r="AB306" s="553"/>
      <c r="AC306" s="553"/>
      <c r="AD306" s="553"/>
      <c r="AE306" s="553"/>
      <c r="AF306" s="956"/>
      <c r="AG306" s="553"/>
      <c r="AH306" s="553"/>
      <c r="AI306" s="956"/>
      <c r="AJ306" s="553"/>
      <c r="AK306" s="553"/>
      <c r="AL306" s="553"/>
      <c r="AM306" s="553"/>
      <c r="AN306" s="553"/>
      <c r="AO306" s="553"/>
      <c r="AP306" s="553"/>
      <c r="AQ306" s="553"/>
      <c r="AR306" s="553"/>
      <c r="AS306" s="553"/>
      <c r="AT306" s="553"/>
    </row>
    <row r="307" spans="1:46" ht="13.5" customHeight="1" x14ac:dyDescent="0.25">
      <c r="A307" s="553"/>
      <c r="B307" s="553"/>
      <c r="C307" s="553"/>
      <c r="D307" s="553"/>
      <c r="E307" s="569"/>
      <c r="F307" s="569"/>
      <c r="G307" s="569"/>
      <c r="H307" s="569"/>
      <c r="I307" s="569"/>
      <c r="J307" s="569"/>
      <c r="K307" s="569"/>
      <c r="L307" s="569"/>
      <c r="M307" s="569"/>
      <c r="N307" s="569"/>
      <c r="O307" s="569"/>
      <c r="P307" s="569"/>
      <c r="Q307" s="553"/>
      <c r="R307" s="553"/>
      <c r="S307" s="553"/>
      <c r="T307" s="553"/>
      <c r="U307" s="553"/>
      <c r="V307" s="553"/>
      <c r="W307" s="553"/>
      <c r="X307" s="553"/>
      <c r="Y307" s="553"/>
      <c r="Z307" s="553"/>
      <c r="AA307" s="553"/>
      <c r="AB307" s="553"/>
      <c r="AC307" s="553"/>
      <c r="AD307" s="553"/>
      <c r="AE307" s="553"/>
      <c r="AF307" s="956"/>
      <c r="AG307" s="553"/>
      <c r="AH307" s="553"/>
      <c r="AI307" s="956"/>
      <c r="AJ307" s="553"/>
      <c r="AK307" s="553"/>
      <c r="AL307" s="553"/>
      <c r="AM307" s="553"/>
      <c r="AN307" s="553"/>
      <c r="AO307" s="553"/>
      <c r="AP307" s="553"/>
      <c r="AQ307" s="553"/>
      <c r="AR307" s="553"/>
      <c r="AS307" s="553"/>
      <c r="AT307" s="553"/>
    </row>
    <row r="308" spans="1:46" ht="13.5" customHeight="1" x14ac:dyDescent="0.25">
      <c r="A308" s="553"/>
      <c r="B308" s="553"/>
      <c r="C308" s="553"/>
      <c r="D308" s="553"/>
      <c r="E308" s="569"/>
      <c r="F308" s="569"/>
      <c r="G308" s="569"/>
      <c r="H308" s="569"/>
      <c r="I308" s="569"/>
      <c r="J308" s="569"/>
      <c r="K308" s="569"/>
      <c r="L308" s="569"/>
      <c r="M308" s="569"/>
      <c r="N308" s="569"/>
      <c r="O308" s="569"/>
      <c r="P308" s="569"/>
      <c r="Q308" s="553"/>
      <c r="R308" s="553"/>
      <c r="S308" s="553"/>
      <c r="T308" s="553"/>
      <c r="U308" s="553"/>
      <c r="V308" s="553"/>
      <c r="W308" s="553"/>
      <c r="X308" s="553"/>
      <c r="Y308" s="553"/>
      <c r="Z308" s="553"/>
      <c r="AA308" s="553"/>
      <c r="AB308" s="553"/>
      <c r="AC308" s="553"/>
      <c r="AD308" s="553"/>
      <c r="AE308" s="553"/>
      <c r="AF308" s="956"/>
      <c r="AG308" s="553"/>
      <c r="AH308" s="553"/>
      <c r="AI308" s="956"/>
      <c r="AJ308" s="553"/>
      <c r="AK308" s="553"/>
      <c r="AL308" s="553"/>
      <c r="AM308" s="553"/>
      <c r="AN308" s="553"/>
      <c r="AO308" s="553"/>
      <c r="AP308" s="553"/>
      <c r="AQ308" s="553"/>
      <c r="AR308" s="553"/>
      <c r="AS308" s="553"/>
      <c r="AT308" s="553"/>
    </row>
    <row r="309" spans="1:46" ht="13.5" customHeight="1" x14ac:dyDescent="0.25">
      <c r="A309" s="553"/>
      <c r="B309" s="553"/>
      <c r="C309" s="553"/>
      <c r="D309" s="553"/>
      <c r="E309" s="569"/>
      <c r="F309" s="569"/>
      <c r="G309" s="569"/>
      <c r="H309" s="569"/>
      <c r="I309" s="569"/>
      <c r="J309" s="569"/>
      <c r="K309" s="569"/>
      <c r="L309" s="569"/>
      <c r="M309" s="569"/>
      <c r="N309" s="569"/>
      <c r="O309" s="569"/>
      <c r="P309" s="569"/>
      <c r="Q309" s="553"/>
      <c r="R309" s="553"/>
      <c r="S309" s="553"/>
      <c r="T309" s="553"/>
      <c r="U309" s="553"/>
      <c r="V309" s="553"/>
      <c r="W309" s="553"/>
      <c r="X309" s="553"/>
      <c r="Y309" s="553"/>
      <c r="Z309" s="553"/>
      <c r="AA309" s="553"/>
      <c r="AB309" s="553"/>
      <c r="AC309" s="553"/>
      <c r="AD309" s="553"/>
      <c r="AE309" s="553"/>
      <c r="AF309" s="956"/>
      <c r="AG309" s="553"/>
      <c r="AH309" s="553"/>
      <c r="AI309" s="956"/>
      <c r="AJ309" s="553"/>
      <c r="AK309" s="553"/>
      <c r="AL309" s="553"/>
      <c r="AM309" s="553"/>
      <c r="AN309" s="553"/>
      <c r="AO309" s="553"/>
      <c r="AP309" s="553"/>
      <c r="AQ309" s="553"/>
      <c r="AR309" s="553"/>
      <c r="AS309" s="553"/>
      <c r="AT309" s="553"/>
    </row>
    <row r="310" spans="1:46" ht="13.5" customHeight="1" x14ac:dyDescent="0.25">
      <c r="A310" s="553"/>
      <c r="B310" s="553"/>
      <c r="C310" s="553"/>
      <c r="D310" s="553"/>
      <c r="E310" s="569"/>
      <c r="F310" s="569"/>
      <c r="G310" s="569"/>
      <c r="H310" s="569"/>
      <c r="I310" s="569"/>
      <c r="J310" s="569"/>
      <c r="K310" s="569"/>
      <c r="L310" s="569"/>
      <c r="M310" s="569"/>
      <c r="N310" s="569"/>
      <c r="O310" s="569"/>
      <c r="P310" s="569"/>
      <c r="Q310" s="553"/>
      <c r="R310" s="553"/>
      <c r="S310" s="553"/>
      <c r="T310" s="553"/>
      <c r="U310" s="553"/>
      <c r="V310" s="553"/>
      <c r="W310" s="553"/>
      <c r="X310" s="553"/>
      <c r="Y310" s="553"/>
      <c r="Z310" s="553"/>
      <c r="AA310" s="553"/>
      <c r="AB310" s="553"/>
      <c r="AC310" s="553"/>
      <c r="AD310" s="553"/>
      <c r="AE310" s="553"/>
      <c r="AF310" s="956"/>
      <c r="AG310" s="553"/>
      <c r="AH310" s="553"/>
      <c r="AI310" s="956"/>
      <c r="AJ310" s="553"/>
      <c r="AK310" s="553"/>
      <c r="AL310" s="553"/>
      <c r="AM310" s="553"/>
      <c r="AN310" s="553"/>
      <c r="AO310" s="553"/>
      <c r="AP310" s="553"/>
      <c r="AQ310" s="553"/>
      <c r="AR310" s="553"/>
      <c r="AS310" s="553"/>
      <c r="AT310" s="553"/>
    </row>
    <row r="311" spans="1:46" ht="13.5" customHeight="1" x14ac:dyDescent="0.25">
      <c r="A311" s="553"/>
      <c r="B311" s="553"/>
      <c r="C311" s="553"/>
      <c r="D311" s="553"/>
      <c r="E311" s="569"/>
      <c r="F311" s="569"/>
      <c r="G311" s="569"/>
      <c r="H311" s="569"/>
      <c r="I311" s="569"/>
      <c r="J311" s="569"/>
      <c r="K311" s="569"/>
      <c r="L311" s="569"/>
      <c r="M311" s="569"/>
      <c r="N311" s="569"/>
      <c r="O311" s="569"/>
      <c r="P311" s="569"/>
      <c r="Q311" s="553"/>
      <c r="R311" s="553"/>
      <c r="S311" s="553"/>
      <c r="T311" s="553"/>
      <c r="U311" s="553"/>
      <c r="V311" s="553"/>
      <c r="W311" s="553"/>
      <c r="X311" s="553"/>
      <c r="Y311" s="553"/>
      <c r="Z311" s="553"/>
      <c r="AA311" s="553"/>
      <c r="AB311" s="553"/>
      <c r="AC311" s="553"/>
      <c r="AD311" s="553"/>
      <c r="AE311" s="553"/>
      <c r="AF311" s="956"/>
      <c r="AG311" s="553"/>
      <c r="AH311" s="553"/>
      <c r="AI311" s="956"/>
      <c r="AJ311" s="553"/>
      <c r="AK311" s="553"/>
      <c r="AL311" s="553"/>
      <c r="AM311" s="553"/>
      <c r="AN311" s="553"/>
      <c r="AO311" s="553"/>
      <c r="AP311" s="553"/>
      <c r="AQ311" s="553"/>
      <c r="AR311" s="553"/>
      <c r="AS311" s="553"/>
      <c r="AT311" s="553"/>
    </row>
    <row r="312" spans="1:46" ht="13.5" customHeight="1" x14ac:dyDescent="0.25">
      <c r="A312" s="553"/>
      <c r="B312" s="553"/>
      <c r="C312" s="553"/>
      <c r="D312" s="553"/>
      <c r="E312" s="569"/>
      <c r="F312" s="569"/>
      <c r="G312" s="569"/>
      <c r="H312" s="569"/>
      <c r="I312" s="569"/>
      <c r="J312" s="569"/>
      <c r="K312" s="569"/>
      <c r="L312" s="569"/>
      <c r="M312" s="569"/>
      <c r="N312" s="569"/>
      <c r="O312" s="569"/>
      <c r="P312" s="569"/>
      <c r="Q312" s="553"/>
      <c r="R312" s="553"/>
      <c r="S312" s="553"/>
      <c r="T312" s="553"/>
      <c r="U312" s="553"/>
      <c r="V312" s="553"/>
      <c r="W312" s="553"/>
      <c r="X312" s="553"/>
      <c r="Y312" s="553"/>
      <c r="Z312" s="553"/>
      <c r="AA312" s="553"/>
      <c r="AB312" s="553"/>
      <c r="AC312" s="553"/>
      <c r="AD312" s="553"/>
      <c r="AE312" s="553"/>
      <c r="AF312" s="956"/>
      <c r="AG312" s="553"/>
      <c r="AH312" s="553"/>
      <c r="AI312" s="956"/>
      <c r="AJ312" s="553"/>
      <c r="AK312" s="553"/>
      <c r="AL312" s="553"/>
      <c r="AM312" s="553"/>
      <c r="AN312" s="553"/>
      <c r="AO312" s="553"/>
      <c r="AP312" s="553"/>
      <c r="AQ312" s="553"/>
      <c r="AR312" s="553"/>
      <c r="AS312" s="553"/>
      <c r="AT312" s="553"/>
    </row>
    <row r="313" spans="1:46" ht="13.5" customHeight="1" x14ac:dyDescent="0.25">
      <c r="A313" s="553"/>
      <c r="B313" s="553"/>
      <c r="C313" s="553"/>
      <c r="D313" s="553"/>
      <c r="E313" s="569"/>
      <c r="F313" s="569"/>
      <c r="G313" s="569"/>
      <c r="H313" s="569"/>
      <c r="I313" s="569"/>
      <c r="J313" s="569"/>
      <c r="K313" s="569"/>
      <c r="L313" s="569"/>
      <c r="M313" s="569"/>
      <c r="N313" s="569"/>
      <c r="O313" s="569"/>
      <c r="P313" s="569"/>
      <c r="Q313" s="553"/>
      <c r="R313" s="553"/>
      <c r="S313" s="553"/>
      <c r="T313" s="553"/>
      <c r="U313" s="553"/>
      <c r="V313" s="553"/>
      <c r="W313" s="553"/>
      <c r="X313" s="553"/>
      <c r="Y313" s="553"/>
      <c r="Z313" s="553"/>
      <c r="AA313" s="553"/>
      <c r="AB313" s="553"/>
      <c r="AC313" s="553"/>
      <c r="AD313" s="553"/>
      <c r="AE313" s="553"/>
      <c r="AF313" s="956"/>
      <c r="AG313" s="553"/>
      <c r="AH313" s="553"/>
      <c r="AI313" s="956"/>
      <c r="AJ313" s="553"/>
      <c r="AK313" s="553"/>
      <c r="AL313" s="553"/>
      <c r="AM313" s="553"/>
      <c r="AN313" s="553"/>
      <c r="AO313" s="553"/>
      <c r="AP313" s="553"/>
      <c r="AQ313" s="553"/>
      <c r="AR313" s="553"/>
      <c r="AS313" s="553"/>
      <c r="AT313" s="553"/>
    </row>
    <row r="314" spans="1:46" ht="13.5" customHeight="1" x14ac:dyDescent="0.25">
      <c r="A314" s="553"/>
      <c r="B314" s="553"/>
      <c r="C314" s="553"/>
      <c r="D314" s="553"/>
      <c r="E314" s="569"/>
      <c r="F314" s="569"/>
      <c r="G314" s="569"/>
      <c r="H314" s="569"/>
      <c r="I314" s="569"/>
      <c r="J314" s="569"/>
      <c r="K314" s="569"/>
      <c r="L314" s="569"/>
      <c r="M314" s="569"/>
      <c r="N314" s="569"/>
      <c r="O314" s="569"/>
      <c r="P314" s="569"/>
      <c r="Q314" s="553"/>
      <c r="R314" s="553"/>
      <c r="S314" s="553"/>
      <c r="T314" s="553"/>
      <c r="U314" s="553"/>
      <c r="V314" s="553"/>
      <c r="W314" s="553"/>
      <c r="X314" s="553"/>
      <c r="Y314" s="553"/>
      <c r="Z314" s="553"/>
      <c r="AA314" s="553"/>
      <c r="AB314" s="553"/>
      <c r="AC314" s="553"/>
      <c r="AD314" s="553"/>
      <c r="AE314" s="553"/>
      <c r="AF314" s="956"/>
      <c r="AG314" s="553"/>
      <c r="AH314" s="553"/>
      <c r="AI314" s="956"/>
      <c r="AJ314" s="553"/>
      <c r="AK314" s="553"/>
      <c r="AL314" s="553"/>
      <c r="AM314" s="553"/>
      <c r="AN314" s="553"/>
      <c r="AO314" s="553"/>
      <c r="AP314" s="553"/>
      <c r="AQ314" s="553"/>
      <c r="AR314" s="553"/>
      <c r="AS314" s="553"/>
      <c r="AT314" s="553"/>
    </row>
    <row r="315" spans="1:46" ht="13.5" customHeight="1" x14ac:dyDescent="0.25">
      <c r="A315" s="553"/>
      <c r="B315" s="553"/>
      <c r="C315" s="553"/>
      <c r="D315" s="553"/>
      <c r="E315" s="569"/>
      <c r="F315" s="569"/>
      <c r="G315" s="569"/>
      <c r="H315" s="569"/>
      <c r="I315" s="569"/>
      <c r="J315" s="569"/>
      <c r="K315" s="569"/>
      <c r="L315" s="569"/>
      <c r="M315" s="569"/>
      <c r="N315" s="569"/>
      <c r="O315" s="569"/>
      <c r="P315" s="569"/>
      <c r="Q315" s="553"/>
      <c r="R315" s="553"/>
      <c r="S315" s="553"/>
      <c r="T315" s="553"/>
      <c r="U315" s="553"/>
      <c r="V315" s="553"/>
      <c r="W315" s="553"/>
      <c r="X315" s="553"/>
      <c r="Y315" s="553"/>
      <c r="Z315" s="553"/>
      <c r="AA315" s="553"/>
      <c r="AB315" s="553"/>
      <c r="AC315" s="553"/>
      <c r="AD315" s="553"/>
      <c r="AE315" s="553"/>
      <c r="AF315" s="956"/>
      <c r="AG315" s="553"/>
      <c r="AH315" s="553"/>
      <c r="AI315" s="956"/>
      <c r="AJ315" s="553"/>
      <c r="AK315" s="553"/>
      <c r="AL315" s="553"/>
      <c r="AM315" s="553"/>
      <c r="AN315" s="553"/>
      <c r="AO315" s="553"/>
      <c r="AP315" s="553"/>
      <c r="AQ315" s="553"/>
      <c r="AR315" s="553"/>
      <c r="AS315" s="553"/>
      <c r="AT315" s="553"/>
    </row>
    <row r="316" spans="1:46" ht="13.5" customHeight="1" x14ac:dyDescent="0.25">
      <c r="A316" s="553"/>
      <c r="B316" s="553"/>
      <c r="C316" s="553"/>
      <c r="D316" s="553"/>
      <c r="E316" s="569"/>
      <c r="F316" s="569"/>
      <c r="G316" s="569"/>
      <c r="H316" s="569"/>
      <c r="I316" s="569"/>
      <c r="J316" s="569"/>
      <c r="K316" s="569"/>
      <c r="L316" s="569"/>
      <c r="M316" s="569"/>
      <c r="N316" s="569"/>
      <c r="O316" s="569"/>
      <c r="P316" s="569"/>
      <c r="Q316" s="553"/>
      <c r="R316" s="553"/>
      <c r="S316" s="553"/>
      <c r="T316" s="553"/>
      <c r="U316" s="553"/>
      <c r="V316" s="553"/>
      <c r="W316" s="553"/>
      <c r="X316" s="553"/>
      <c r="Y316" s="553"/>
      <c r="Z316" s="553"/>
      <c r="AA316" s="553"/>
      <c r="AB316" s="553"/>
      <c r="AC316" s="553"/>
      <c r="AD316" s="553"/>
      <c r="AE316" s="553"/>
      <c r="AF316" s="956"/>
      <c r="AG316" s="553"/>
      <c r="AH316" s="553"/>
      <c r="AI316" s="956"/>
      <c r="AJ316" s="553"/>
      <c r="AK316" s="553"/>
      <c r="AL316" s="553"/>
      <c r="AM316" s="553"/>
      <c r="AN316" s="553"/>
      <c r="AO316" s="553"/>
      <c r="AP316" s="553"/>
      <c r="AQ316" s="553"/>
      <c r="AR316" s="553"/>
      <c r="AS316" s="553"/>
      <c r="AT316" s="553"/>
    </row>
    <row r="317" spans="1:46" ht="13.5" customHeight="1" x14ac:dyDescent="0.25">
      <c r="A317" s="553"/>
      <c r="B317" s="553"/>
      <c r="C317" s="553"/>
      <c r="D317" s="553"/>
      <c r="E317" s="569"/>
      <c r="F317" s="569"/>
      <c r="G317" s="569"/>
      <c r="H317" s="569"/>
      <c r="I317" s="569"/>
      <c r="J317" s="569"/>
      <c r="K317" s="569"/>
      <c r="L317" s="569"/>
      <c r="M317" s="569"/>
      <c r="N317" s="569"/>
      <c r="O317" s="569"/>
      <c r="P317" s="569"/>
      <c r="Q317" s="553"/>
      <c r="R317" s="553"/>
      <c r="S317" s="553"/>
      <c r="T317" s="553"/>
      <c r="U317" s="553"/>
      <c r="V317" s="553"/>
      <c r="W317" s="553"/>
      <c r="X317" s="553"/>
      <c r="Y317" s="553"/>
      <c r="Z317" s="553"/>
      <c r="AA317" s="553"/>
      <c r="AB317" s="553"/>
      <c r="AC317" s="553"/>
      <c r="AD317" s="553"/>
      <c r="AE317" s="553"/>
      <c r="AF317" s="956"/>
      <c r="AG317" s="553"/>
      <c r="AH317" s="553"/>
      <c r="AI317" s="956"/>
      <c r="AJ317" s="553"/>
      <c r="AK317" s="553"/>
      <c r="AL317" s="553"/>
      <c r="AM317" s="553"/>
      <c r="AN317" s="553"/>
      <c r="AO317" s="553"/>
      <c r="AP317" s="553"/>
      <c r="AQ317" s="553"/>
      <c r="AR317" s="553"/>
      <c r="AS317" s="553"/>
      <c r="AT317" s="553"/>
    </row>
    <row r="318" spans="1:46" ht="13.5" customHeight="1" x14ac:dyDescent="0.25">
      <c r="A318" s="553"/>
      <c r="B318" s="553"/>
      <c r="C318" s="553"/>
      <c r="D318" s="553"/>
      <c r="E318" s="569"/>
      <c r="F318" s="569"/>
      <c r="G318" s="569"/>
      <c r="H318" s="569"/>
      <c r="I318" s="569"/>
      <c r="J318" s="569"/>
      <c r="K318" s="569"/>
      <c r="L318" s="569"/>
      <c r="M318" s="569"/>
      <c r="N318" s="569"/>
      <c r="O318" s="569"/>
      <c r="P318" s="569"/>
      <c r="Q318" s="553"/>
      <c r="R318" s="553"/>
      <c r="S318" s="553"/>
      <c r="T318" s="553"/>
      <c r="U318" s="553"/>
      <c r="V318" s="553"/>
      <c r="W318" s="553"/>
      <c r="X318" s="553"/>
      <c r="Y318" s="553"/>
      <c r="Z318" s="553"/>
      <c r="AA318" s="553"/>
      <c r="AB318" s="553"/>
      <c r="AC318" s="553"/>
      <c r="AD318" s="553"/>
      <c r="AE318" s="553"/>
      <c r="AF318" s="956"/>
      <c r="AG318" s="553"/>
      <c r="AH318" s="553"/>
      <c r="AI318" s="956"/>
      <c r="AJ318" s="553"/>
      <c r="AK318" s="553"/>
      <c r="AL318" s="553"/>
      <c r="AM318" s="553"/>
      <c r="AN318" s="553"/>
      <c r="AO318" s="553"/>
      <c r="AP318" s="553"/>
      <c r="AQ318" s="553"/>
      <c r="AR318" s="553"/>
      <c r="AS318" s="553"/>
      <c r="AT318" s="553"/>
    </row>
    <row r="319" spans="1:46" ht="13.5" customHeight="1" x14ac:dyDescent="0.25">
      <c r="A319" s="553"/>
      <c r="B319" s="553"/>
      <c r="C319" s="553"/>
      <c r="D319" s="553"/>
      <c r="E319" s="569"/>
      <c r="F319" s="569"/>
      <c r="G319" s="569"/>
      <c r="H319" s="569"/>
      <c r="I319" s="569"/>
      <c r="J319" s="569"/>
      <c r="K319" s="569"/>
      <c r="L319" s="569"/>
      <c r="M319" s="569"/>
      <c r="N319" s="569"/>
      <c r="O319" s="569"/>
      <c r="P319" s="569"/>
      <c r="Q319" s="553"/>
      <c r="R319" s="553"/>
      <c r="S319" s="553"/>
      <c r="T319" s="553"/>
      <c r="U319" s="553"/>
      <c r="V319" s="553"/>
      <c r="W319" s="553"/>
      <c r="X319" s="553"/>
      <c r="Y319" s="553"/>
      <c r="Z319" s="553"/>
      <c r="AA319" s="553"/>
      <c r="AB319" s="553"/>
      <c r="AC319" s="553"/>
      <c r="AD319" s="553"/>
      <c r="AE319" s="553"/>
      <c r="AF319" s="956"/>
      <c r="AG319" s="553"/>
      <c r="AH319" s="553"/>
      <c r="AI319" s="956"/>
      <c r="AJ319" s="553"/>
      <c r="AK319" s="553"/>
      <c r="AL319" s="553"/>
      <c r="AM319" s="553"/>
      <c r="AN319" s="553"/>
      <c r="AO319" s="553"/>
      <c r="AP319" s="553"/>
      <c r="AQ319" s="553"/>
      <c r="AR319" s="553"/>
      <c r="AS319" s="553"/>
      <c r="AT319" s="553"/>
    </row>
    <row r="320" spans="1:46" ht="13.5" customHeight="1" x14ac:dyDescent="0.25">
      <c r="A320" s="553"/>
      <c r="B320" s="553"/>
      <c r="C320" s="553"/>
      <c r="D320" s="553"/>
      <c r="E320" s="569"/>
      <c r="F320" s="569"/>
      <c r="G320" s="569"/>
      <c r="H320" s="569"/>
      <c r="I320" s="569"/>
      <c r="J320" s="569"/>
      <c r="K320" s="569"/>
      <c r="L320" s="569"/>
      <c r="M320" s="569"/>
      <c r="N320" s="569"/>
      <c r="O320" s="569"/>
      <c r="P320" s="569"/>
      <c r="Q320" s="553"/>
      <c r="R320" s="553"/>
      <c r="S320" s="553"/>
      <c r="T320" s="553"/>
      <c r="U320" s="553"/>
      <c r="V320" s="553"/>
      <c r="W320" s="553"/>
      <c r="X320" s="553"/>
      <c r="Y320" s="553"/>
      <c r="Z320" s="553"/>
      <c r="AA320" s="553"/>
      <c r="AB320" s="553"/>
      <c r="AC320" s="553"/>
      <c r="AD320" s="553"/>
      <c r="AE320" s="553"/>
      <c r="AF320" s="956"/>
      <c r="AG320" s="553"/>
      <c r="AH320" s="553"/>
      <c r="AI320" s="956"/>
      <c r="AJ320" s="553"/>
      <c r="AK320" s="553"/>
      <c r="AL320" s="553"/>
      <c r="AM320" s="553"/>
      <c r="AN320" s="553"/>
      <c r="AO320" s="553"/>
      <c r="AP320" s="553"/>
      <c r="AQ320" s="553"/>
      <c r="AR320" s="553"/>
      <c r="AS320" s="553"/>
      <c r="AT320" s="553"/>
    </row>
    <row r="321" spans="1:46" ht="13.5" customHeight="1" x14ac:dyDescent="0.25">
      <c r="A321" s="553"/>
      <c r="B321" s="553"/>
      <c r="C321" s="553"/>
      <c r="D321" s="553"/>
      <c r="E321" s="569"/>
      <c r="F321" s="569"/>
      <c r="G321" s="569"/>
      <c r="H321" s="569"/>
      <c r="I321" s="569"/>
      <c r="J321" s="569"/>
      <c r="K321" s="569"/>
      <c r="L321" s="569"/>
      <c r="M321" s="569"/>
      <c r="N321" s="569"/>
      <c r="O321" s="569"/>
      <c r="P321" s="569"/>
      <c r="Q321" s="553"/>
      <c r="R321" s="553"/>
      <c r="S321" s="553"/>
      <c r="T321" s="553"/>
      <c r="U321" s="553"/>
      <c r="V321" s="553"/>
      <c r="W321" s="553"/>
      <c r="X321" s="553"/>
      <c r="Y321" s="553"/>
      <c r="Z321" s="553"/>
      <c r="AA321" s="553"/>
      <c r="AB321" s="553"/>
      <c r="AC321" s="553"/>
      <c r="AD321" s="553"/>
      <c r="AE321" s="553"/>
      <c r="AF321" s="956"/>
      <c r="AG321" s="553"/>
      <c r="AH321" s="553"/>
      <c r="AI321" s="956"/>
      <c r="AJ321" s="553"/>
      <c r="AK321" s="553"/>
      <c r="AL321" s="553"/>
      <c r="AM321" s="553"/>
      <c r="AN321" s="553"/>
      <c r="AO321" s="553"/>
      <c r="AP321" s="553"/>
      <c r="AQ321" s="553"/>
      <c r="AR321" s="553"/>
      <c r="AS321" s="553"/>
      <c r="AT321" s="553"/>
    </row>
    <row r="322" spans="1:46" ht="13.5" customHeight="1" x14ac:dyDescent="0.25">
      <c r="A322" s="553"/>
      <c r="B322" s="553"/>
      <c r="C322" s="553"/>
      <c r="D322" s="553"/>
      <c r="E322" s="569"/>
      <c r="F322" s="569"/>
      <c r="G322" s="569"/>
      <c r="H322" s="569"/>
      <c r="I322" s="569"/>
      <c r="J322" s="569"/>
      <c r="K322" s="569"/>
      <c r="L322" s="569"/>
      <c r="M322" s="569"/>
      <c r="N322" s="569"/>
      <c r="O322" s="569"/>
      <c r="P322" s="569"/>
      <c r="Q322" s="553"/>
      <c r="R322" s="553"/>
      <c r="S322" s="553"/>
      <c r="T322" s="553"/>
      <c r="U322" s="553"/>
      <c r="V322" s="553"/>
      <c r="W322" s="553"/>
      <c r="X322" s="553"/>
      <c r="Y322" s="553"/>
      <c r="Z322" s="553"/>
      <c r="AA322" s="553"/>
      <c r="AB322" s="553"/>
      <c r="AC322" s="553"/>
      <c r="AD322" s="553"/>
      <c r="AE322" s="553"/>
      <c r="AF322" s="956"/>
      <c r="AG322" s="553"/>
      <c r="AH322" s="553"/>
      <c r="AI322" s="956"/>
      <c r="AJ322" s="553"/>
      <c r="AK322" s="553"/>
      <c r="AL322" s="553"/>
      <c r="AM322" s="553"/>
      <c r="AN322" s="553"/>
      <c r="AO322" s="553"/>
      <c r="AP322" s="553"/>
      <c r="AQ322" s="553"/>
      <c r="AR322" s="553"/>
      <c r="AS322" s="553"/>
      <c r="AT322" s="553"/>
    </row>
    <row r="323" spans="1:46" ht="13.5" customHeight="1" x14ac:dyDescent="0.25">
      <c r="A323" s="553"/>
      <c r="B323" s="553"/>
      <c r="C323" s="553"/>
      <c r="D323" s="553"/>
      <c r="E323" s="569"/>
      <c r="F323" s="569"/>
      <c r="G323" s="569"/>
      <c r="H323" s="569"/>
      <c r="I323" s="569"/>
      <c r="J323" s="569"/>
      <c r="K323" s="569"/>
      <c r="L323" s="569"/>
      <c r="M323" s="569"/>
      <c r="N323" s="569"/>
      <c r="O323" s="569"/>
      <c r="P323" s="569"/>
      <c r="Q323" s="553"/>
      <c r="R323" s="553"/>
      <c r="S323" s="553"/>
      <c r="T323" s="553"/>
      <c r="U323" s="553"/>
      <c r="V323" s="553"/>
      <c r="W323" s="553"/>
      <c r="X323" s="553"/>
      <c r="Y323" s="553"/>
      <c r="Z323" s="553"/>
      <c r="AA323" s="553"/>
      <c r="AB323" s="553"/>
      <c r="AC323" s="553"/>
      <c r="AD323" s="553"/>
      <c r="AE323" s="553"/>
      <c r="AF323" s="956"/>
      <c r="AG323" s="553"/>
      <c r="AH323" s="553"/>
      <c r="AI323" s="956"/>
      <c r="AJ323" s="553"/>
      <c r="AK323" s="553"/>
      <c r="AL323" s="553"/>
      <c r="AM323" s="553"/>
      <c r="AN323" s="553"/>
      <c r="AO323" s="553"/>
      <c r="AP323" s="553"/>
      <c r="AQ323" s="553"/>
      <c r="AR323" s="553"/>
      <c r="AS323" s="553"/>
      <c r="AT323" s="553"/>
    </row>
    <row r="324" spans="1:46" ht="13.5" customHeight="1" x14ac:dyDescent="0.25">
      <c r="A324" s="553"/>
      <c r="B324" s="553"/>
      <c r="C324" s="553"/>
      <c r="D324" s="553"/>
      <c r="E324" s="569"/>
      <c r="F324" s="569"/>
      <c r="G324" s="569"/>
      <c r="H324" s="569"/>
      <c r="I324" s="569"/>
      <c r="J324" s="569"/>
      <c r="K324" s="569"/>
      <c r="L324" s="569"/>
      <c r="M324" s="569"/>
      <c r="N324" s="569"/>
      <c r="O324" s="569"/>
      <c r="P324" s="569"/>
      <c r="Q324" s="553"/>
      <c r="R324" s="553"/>
      <c r="S324" s="553"/>
      <c r="T324" s="553"/>
      <c r="U324" s="553"/>
      <c r="V324" s="553"/>
      <c r="W324" s="553"/>
      <c r="X324" s="553"/>
      <c r="Y324" s="553"/>
      <c r="Z324" s="553"/>
      <c r="AA324" s="553"/>
      <c r="AB324" s="553"/>
      <c r="AC324" s="553"/>
      <c r="AD324" s="553"/>
      <c r="AE324" s="553"/>
      <c r="AF324" s="956"/>
      <c r="AG324" s="553"/>
      <c r="AH324" s="553"/>
      <c r="AI324" s="956"/>
      <c r="AJ324" s="553"/>
      <c r="AK324" s="553"/>
      <c r="AL324" s="553"/>
      <c r="AM324" s="553"/>
      <c r="AN324" s="553"/>
      <c r="AO324" s="553"/>
      <c r="AP324" s="553"/>
      <c r="AQ324" s="553"/>
      <c r="AR324" s="553"/>
      <c r="AS324" s="553"/>
      <c r="AT324" s="553"/>
    </row>
    <row r="325" spans="1:46" ht="13.5" customHeight="1" x14ac:dyDescent="0.25">
      <c r="A325" s="553"/>
      <c r="B325" s="553"/>
      <c r="C325" s="553"/>
      <c r="D325" s="553"/>
      <c r="E325" s="569"/>
      <c r="F325" s="569"/>
      <c r="G325" s="569"/>
      <c r="H325" s="569"/>
      <c r="I325" s="569"/>
      <c r="J325" s="569"/>
      <c r="K325" s="569"/>
      <c r="L325" s="569"/>
      <c r="M325" s="569"/>
      <c r="N325" s="569"/>
      <c r="O325" s="569"/>
      <c r="P325" s="569"/>
      <c r="Q325" s="553"/>
      <c r="R325" s="553"/>
      <c r="S325" s="553"/>
      <c r="T325" s="553"/>
      <c r="U325" s="553"/>
      <c r="V325" s="553"/>
      <c r="W325" s="553"/>
      <c r="X325" s="553"/>
      <c r="Y325" s="553"/>
      <c r="Z325" s="553"/>
      <c r="AA325" s="553"/>
      <c r="AB325" s="553"/>
      <c r="AC325" s="553"/>
      <c r="AD325" s="553"/>
      <c r="AE325" s="553"/>
      <c r="AF325" s="956"/>
      <c r="AG325" s="553"/>
      <c r="AH325" s="553"/>
      <c r="AI325" s="956"/>
      <c r="AJ325" s="553"/>
      <c r="AK325" s="553"/>
      <c r="AL325" s="553"/>
      <c r="AM325" s="553"/>
      <c r="AN325" s="553"/>
      <c r="AO325" s="553"/>
      <c r="AP325" s="553"/>
      <c r="AQ325" s="553"/>
      <c r="AR325" s="553"/>
      <c r="AS325" s="553"/>
      <c r="AT325" s="553"/>
    </row>
    <row r="326" spans="1:46" ht="13.5" customHeight="1" x14ac:dyDescent="0.25">
      <c r="A326" s="553"/>
      <c r="B326" s="553"/>
      <c r="C326" s="553"/>
      <c r="D326" s="553"/>
      <c r="E326" s="569"/>
      <c r="F326" s="569"/>
      <c r="G326" s="569"/>
      <c r="H326" s="569"/>
      <c r="I326" s="569"/>
      <c r="J326" s="569"/>
      <c r="K326" s="569"/>
      <c r="L326" s="569"/>
      <c r="M326" s="569"/>
      <c r="N326" s="569"/>
      <c r="O326" s="569"/>
      <c r="P326" s="569"/>
      <c r="Q326" s="553"/>
      <c r="R326" s="553"/>
      <c r="S326" s="553"/>
      <c r="T326" s="553"/>
      <c r="U326" s="553"/>
      <c r="V326" s="553"/>
      <c r="W326" s="553"/>
      <c r="X326" s="553"/>
      <c r="Y326" s="553"/>
      <c r="Z326" s="553"/>
      <c r="AA326" s="553"/>
      <c r="AB326" s="553"/>
      <c r="AC326" s="553"/>
      <c r="AD326" s="553"/>
      <c r="AE326" s="553"/>
      <c r="AF326" s="956"/>
      <c r="AG326" s="553"/>
      <c r="AH326" s="553"/>
      <c r="AI326" s="956"/>
      <c r="AJ326" s="553"/>
      <c r="AK326" s="553"/>
      <c r="AL326" s="553"/>
      <c r="AM326" s="553"/>
      <c r="AN326" s="553"/>
      <c r="AO326" s="553"/>
      <c r="AP326" s="553"/>
      <c r="AQ326" s="553"/>
      <c r="AR326" s="553"/>
      <c r="AS326" s="553"/>
      <c r="AT326" s="553"/>
    </row>
    <row r="327" spans="1:46" ht="13.5" customHeight="1" x14ac:dyDescent="0.25">
      <c r="A327" s="553"/>
      <c r="B327" s="553"/>
      <c r="C327" s="553"/>
      <c r="D327" s="553"/>
      <c r="E327" s="569"/>
      <c r="F327" s="569"/>
      <c r="G327" s="569"/>
      <c r="H327" s="569"/>
      <c r="I327" s="569"/>
      <c r="J327" s="569"/>
      <c r="K327" s="569"/>
      <c r="L327" s="569"/>
      <c r="M327" s="569"/>
      <c r="N327" s="569"/>
      <c r="O327" s="569"/>
      <c r="P327" s="569"/>
      <c r="Q327" s="553"/>
      <c r="R327" s="553"/>
      <c r="S327" s="553"/>
      <c r="T327" s="553"/>
      <c r="U327" s="553"/>
      <c r="V327" s="553"/>
      <c r="W327" s="553"/>
      <c r="X327" s="553"/>
      <c r="Y327" s="553"/>
      <c r="Z327" s="553"/>
      <c r="AA327" s="553"/>
      <c r="AB327" s="553"/>
      <c r="AC327" s="553"/>
      <c r="AD327" s="553"/>
      <c r="AE327" s="553"/>
      <c r="AF327" s="956"/>
      <c r="AG327" s="553"/>
      <c r="AH327" s="553"/>
      <c r="AI327" s="956"/>
      <c r="AJ327" s="553"/>
      <c r="AK327" s="553"/>
      <c r="AL327" s="553"/>
      <c r="AM327" s="553"/>
      <c r="AN327" s="553"/>
      <c r="AO327" s="553"/>
      <c r="AP327" s="553"/>
      <c r="AQ327" s="553"/>
      <c r="AR327" s="553"/>
      <c r="AS327" s="553"/>
      <c r="AT327" s="553"/>
    </row>
    <row r="328" spans="1:46" ht="13.5" customHeight="1" x14ac:dyDescent="0.25">
      <c r="A328" s="553"/>
      <c r="B328" s="553"/>
      <c r="C328" s="553"/>
      <c r="D328" s="553"/>
      <c r="E328" s="569"/>
      <c r="F328" s="569"/>
      <c r="G328" s="569"/>
      <c r="H328" s="569"/>
      <c r="I328" s="569"/>
      <c r="J328" s="569"/>
      <c r="K328" s="569"/>
      <c r="L328" s="569"/>
      <c r="M328" s="569"/>
      <c r="N328" s="569"/>
      <c r="O328" s="569"/>
      <c r="P328" s="569"/>
      <c r="Q328" s="553"/>
      <c r="R328" s="553"/>
      <c r="S328" s="553"/>
      <c r="T328" s="553"/>
      <c r="U328" s="553"/>
      <c r="V328" s="553"/>
      <c r="W328" s="553"/>
      <c r="X328" s="553"/>
      <c r="Y328" s="553"/>
      <c r="Z328" s="553"/>
      <c r="AA328" s="553"/>
      <c r="AB328" s="553"/>
      <c r="AC328" s="553"/>
      <c r="AD328" s="553"/>
      <c r="AE328" s="553"/>
      <c r="AF328" s="956"/>
      <c r="AG328" s="553"/>
      <c r="AH328" s="553"/>
      <c r="AI328" s="956"/>
      <c r="AJ328" s="553"/>
      <c r="AK328" s="553"/>
      <c r="AL328" s="553"/>
      <c r="AM328" s="553"/>
      <c r="AN328" s="553"/>
      <c r="AO328" s="553"/>
      <c r="AP328" s="553"/>
      <c r="AQ328" s="553"/>
      <c r="AR328" s="553"/>
      <c r="AS328" s="553"/>
      <c r="AT328" s="553"/>
    </row>
    <row r="329" spans="1:46" ht="13.5" customHeight="1" x14ac:dyDescent="0.25">
      <c r="A329" s="553"/>
      <c r="B329" s="553"/>
      <c r="C329" s="553"/>
      <c r="D329" s="553"/>
      <c r="E329" s="569"/>
      <c r="F329" s="569"/>
      <c r="G329" s="569"/>
      <c r="H329" s="569"/>
      <c r="I329" s="569"/>
      <c r="J329" s="569"/>
      <c r="K329" s="569"/>
      <c r="L329" s="569"/>
      <c r="M329" s="569"/>
      <c r="N329" s="569"/>
      <c r="O329" s="569"/>
      <c r="P329" s="569"/>
      <c r="Q329" s="553"/>
      <c r="R329" s="553"/>
      <c r="S329" s="553"/>
      <c r="T329" s="553"/>
      <c r="U329" s="553"/>
      <c r="V329" s="553"/>
      <c r="W329" s="553"/>
      <c r="X329" s="553"/>
      <c r="Y329" s="553"/>
      <c r="Z329" s="553"/>
      <c r="AA329" s="553"/>
      <c r="AB329" s="553"/>
      <c r="AC329" s="553"/>
      <c r="AD329" s="553"/>
      <c r="AE329" s="553"/>
      <c r="AF329" s="956"/>
      <c r="AG329" s="553"/>
      <c r="AH329" s="553"/>
      <c r="AI329" s="956"/>
      <c r="AJ329" s="553"/>
      <c r="AK329" s="553"/>
      <c r="AL329" s="553"/>
      <c r="AM329" s="553"/>
      <c r="AN329" s="553"/>
      <c r="AO329" s="553"/>
      <c r="AP329" s="553"/>
      <c r="AQ329" s="553"/>
      <c r="AR329" s="553"/>
      <c r="AS329" s="553"/>
      <c r="AT329" s="553"/>
    </row>
    <row r="330" spans="1:46" ht="13.5" customHeight="1" x14ac:dyDescent="0.25">
      <c r="A330" s="553"/>
      <c r="B330" s="553"/>
      <c r="C330" s="553"/>
      <c r="D330" s="553"/>
      <c r="E330" s="569"/>
      <c r="F330" s="569"/>
      <c r="G330" s="569"/>
      <c r="H330" s="569"/>
      <c r="I330" s="569"/>
      <c r="J330" s="569"/>
      <c r="K330" s="569"/>
      <c r="L330" s="569"/>
      <c r="M330" s="569"/>
      <c r="N330" s="569"/>
      <c r="O330" s="569"/>
      <c r="P330" s="569"/>
      <c r="Q330" s="553"/>
      <c r="R330" s="553"/>
      <c r="S330" s="553"/>
      <c r="T330" s="553"/>
      <c r="U330" s="553"/>
      <c r="V330" s="553"/>
      <c r="W330" s="553"/>
      <c r="X330" s="553"/>
      <c r="Y330" s="553"/>
      <c r="Z330" s="553"/>
      <c r="AA330" s="553"/>
      <c r="AB330" s="553"/>
      <c r="AC330" s="553"/>
      <c r="AD330" s="553"/>
      <c r="AE330" s="553"/>
      <c r="AF330" s="956"/>
      <c r="AG330" s="553"/>
      <c r="AH330" s="553"/>
      <c r="AI330" s="956"/>
      <c r="AJ330" s="553"/>
      <c r="AK330" s="553"/>
      <c r="AL330" s="553"/>
      <c r="AM330" s="553"/>
      <c r="AN330" s="553"/>
      <c r="AO330" s="553"/>
      <c r="AP330" s="553"/>
      <c r="AQ330" s="553"/>
      <c r="AR330" s="553"/>
      <c r="AS330" s="553"/>
      <c r="AT330" s="553"/>
    </row>
    <row r="331" spans="1:46" ht="13.5" customHeight="1" x14ac:dyDescent="0.25">
      <c r="A331" s="553"/>
      <c r="B331" s="553"/>
      <c r="C331" s="553"/>
      <c r="D331" s="553"/>
      <c r="E331" s="569"/>
      <c r="F331" s="569"/>
      <c r="G331" s="569"/>
      <c r="H331" s="569"/>
      <c r="I331" s="569"/>
      <c r="J331" s="569"/>
      <c r="K331" s="569"/>
      <c r="L331" s="569"/>
      <c r="M331" s="569"/>
      <c r="N331" s="569"/>
      <c r="O331" s="569"/>
      <c r="P331" s="569"/>
      <c r="Q331" s="553"/>
      <c r="R331" s="553"/>
      <c r="S331" s="553"/>
      <c r="T331" s="553"/>
      <c r="U331" s="553"/>
      <c r="V331" s="553"/>
      <c r="W331" s="553"/>
      <c r="X331" s="553"/>
      <c r="Y331" s="553"/>
      <c r="Z331" s="553"/>
      <c r="AA331" s="553"/>
      <c r="AB331" s="553"/>
      <c r="AC331" s="553"/>
      <c r="AD331" s="553"/>
      <c r="AE331" s="553"/>
      <c r="AF331" s="956"/>
      <c r="AG331" s="553"/>
      <c r="AH331" s="553"/>
      <c r="AI331" s="956"/>
      <c r="AJ331" s="553"/>
      <c r="AK331" s="553"/>
      <c r="AL331" s="553"/>
      <c r="AM331" s="553"/>
      <c r="AN331" s="553"/>
      <c r="AO331" s="553"/>
      <c r="AP331" s="553"/>
      <c r="AQ331" s="553"/>
      <c r="AR331" s="553"/>
      <c r="AS331" s="553"/>
      <c r="AT331" s="553"/>
    </row>
    <row r="332" spans="1:46" ht="13.5" customHeight="1" x14ac:dyDescent="0.25">
      <c r="A332" s="553"/>
      <c r="B332" s="553"/>
      <c r="C332" s="553"/>
      <c r="D332" s="553"/>
      <c r="E332" s="569"/>
      <c r="F332" s="569"/>
      <c r="G332" s="569"/>
      <c r="H332" s="569"/>
      <c r="I332" s="569"/>
      <c r="J332" s="569"/>
      <c r="K332" s="569"/>
      <c r="L332" s="569"/>
      <c r="M332" s="569"/>
      <c r="N332" s="569"/>
      <c r="O332" s="569"/>
      <c r="P332" s="569"/>
      <c r="Q332" s="553"/>
      <c r="R332" s="553"/>
      <c r="S332" s="553"/>
      <c r="T332" s="553"/>
      <c r="U332" s="553"/>
      <c r="V332" s="553"/>
      <c r="W332" s="553"/>
      <c r="X332" s="553"/>
      <c r="Y332" s="553"/>
      <c r="Z332" s="553"/>
      <c r="AA332" s="553"/>
      <c r="AB332" s="553"/>
      <c r="AC332" s="553"/>
      <c r="AD332" s="553"/>
      <c r="AE332" s="553"/>
      <c r="AF332" s="956"/>
      <c r="AG332" s="553"/>
      <c r="AH332" s="553"/>
      <c r="AI332" s="956"/>
      <c r="AJ332" s="553"/>
      <c r="AK332" s="553"/>
      <c r="AL332" s="553"/>
      <c r="AM332" s="553"/>
      <c r="AN332" s="553"/>
      <c r="AO332" s="553"/>
      <c r="AP332" s="553"/>
      <c r="AQ332" s="553"/>
      <c r="AR332" s="553"/>
      <c r="AS332" s="553"/>
      <c r="AT332" s="553"/>
    </row>
    <row r="333" spans="1:46" ht="13.5" customHeight="1" x14ac:dyDescent="0.25">
      <c r="A333" s="553"/>
      <c r="B333" s="553"/>
      <c r="C333" s="553"/>
      <c r="D333" s="553"/>
      <c r="E333" s="569"/>
      <c r="F333" s="569"/>
      <c r="G333" s="569"/>
      <c r="H333" s="569"/>
      <c r="I333" s="569"/>
      <c r="J333" s="569"/>
      <c r="K333" s="569"/>
      <c r="L333" s="569"/>
      <c r="M333" s="569"/>
      <c r="N333" s="569"/>
      <c r="O333" s="569"/>
      <c r="P333" s="569"/>
      <c r="Q333" s="553"/>
      <c r="R333" s="553"/>
      <c r="S333" s="553"/>
      <c r="T333" s="553"/>
      <c r="U333" s="553"/>
      <c r="V333" s="553"/>
      <c r="W333" s="553"/>
      <c r="X333" s="553"/>
      <c r="Y333" s="553"/>
      <c r="Z333" s="553"/>
      <c r="AA333" s="553"/>
      <c r="AB333" s="553"/>
      <c r="AC333" s="553"/>
      <c r="AD333" s="553"/>
      <c r="AE333" s="553"/>
      <c r="AF333" s="956"/>
      <c r="AG333" s="553"/>
      <c r="AH333" s="553"/>
      <c r="AI333" s="956"/>
      <c r="AJ333" s="553"/>
      <c r="AK333" s="553"/>
      <c r="AL333" s="553"/>
      <c r="AM333" s="553"/>
      <c r="AN333" s="553"/>
      <c r="AO333" s="553"/>
      <c r="AP333" s="553"/>
      <c r="AQ333" s="553"/>
      <c r="AR333" s="553"/>
      <c r="AS333" s="553"/>
      <c r="AT333" s="553"/>
    </row>
    <row r="334" spans="1:46" ht="13.5" customHeight="1" x14ac:dyDescent="0.25">
      <c r="A334" s="553"/>
      <c r="B334" s="553"/>
      <c r="C334" s="553"/>
      <c r="D334" s="553"/>
      <c r="E334" s="569"/>
      <c r="F334" s="569"/>
      <c r="G334" s="569"/>
      <c r="H334" s="569"/>
      <c r="I334" s="569"/>
      <c r="J334" s="569"/>
      <c r="K334" s="569"/>
      <c r="L334" s="569"/>
      <c r="M334" s="569"/>
      <c r="N334" s="569"/>
      <c r="O334" s="569"/>
      <c r="P334" s="569"/>
      <c r="Q334" s="553"/>
      <c r="R334" s="553"/>
      <c r="S334" s="553"/>
      <c r="T334" s="553"/>
      <c r="U334" s="553"/>
      <c r="V334" s="553"/>
      <c r="W334" s="553"/>
      <c r="X334" s="553"/>
      <c r="Y334" s="553"/>
      <c r="Z334" s="553"/>
      <c r="AA334" s="553"/>
      <c r="AB334" s="553"/>
      <c r="AC334" s="553"/>
      <c r="AD334" s="553"/>
      <c r="AE334" s="553"/>
      <c r="AF334" s="956"/>
      <c r="AG334" s="553"/>
      <c r="AH334" s="553"/>
      <c r="AI334" s="956"/>
      <c r="AJ334" s="553"/>
      <c r="AK334" s="553"/>
      <c r="AL334" s="553"/>
      <c r="AM334" s="553"/>
      <c r="AN334" s="553"/>
      <c r="AO334" s="553"/>
      <c r="AP334" s="553"/>
      <c r="AQ334" s="553"/>
      <c r="AR334" s="553"/>
      <c r="AS334" s="553"/>
      <c r="AT334" s="553"/>
    </row>
    <row r="335" spans="1:46" ht="13.5" customHeight="1" x14ac:dyDescent="0.25">
      <c r="A335" s="553"/>
      <c r="B335" s="553"/>
      <c r="C335" s="553"/>
      <c r="D335" s="553"/>
      <c r="E335" s="569"/>
      <c r="F335" s="569"/>
      <c r="G335" s="569"/>
      <c r="H335" s="569"/>
      <c r="I335" s="569"/>
      <c r="J335" s="569"/>
      <c r="K335" s="569"/>
      <c r="L335" s="569"/>
      <c r="M335" s="569"/>
      <c r="N335" s="569"/>
      <c r="O335" s="569"/>
      <c r="P335" s="569"/>
      <c r="Q335" s="553"/>
      <c r="R335" s="553"/>
      <c r="S335" s="553"/>
      <c r="T335" s="553"/>
      <c r="U335" s="553"/>
      <c r="V335" s="553"/>
      <c r="W335" s="553"/>
      <c r="X335" s="553"/>
      <c r="Y335" s="553"/>
      <c r="Z335" s="553"/>
      <c r="AA335" s="553"/>
      <c r="AB335" s="553"/>
      <c r="AC335" s="553"/>
      <c r="AD335" s="553"/>
      <c r="AE335" s="553"/>
      <c r="AF335" s="956"/>
      <c r="AG335" s="553"/>
      <c r="AH335" s="553"/>
      <c r="AI335" s="956"/>
      <c r="AJ335" s="553"/>
      <c r="AK335" s="553"/>
      <c r="AL335" s="553"/>
      <c r="AM335" s="553"/>
      <c r="AN335" s="553"/>
      <c r="AO335" s="553"/>
      <c r="AP335" s="553"/>
      <c r="AQ335" s="553"/>
      <c r="AR335" s="553"/>
      <c r="AS335" s="553"/>
      <c r="AT335" s="553"/>
    </row>
    <row r="336" spans="1:46" ht="13.5" customHeight="1" x14ac:dyDescent="0.25">
      <c r="A336" s="553"/>
      <c r="B336" s="553"/>
      <c r="C336" s="553"/>
      <c r="D336" s="553"/>
      <c r="E336" s="569"/>
      <c r="F336" s="569"/>
      <c r="G336" s="569"/>
      <c r="H336" s="569"/>
      <c r="I336" s="569"/>
      <c r="J336" s="569"/>
      <c r="K336" s="569"/>
      <c r="L336" s="569"/>
      <c r="M336" s="569"/>
      <c r="N336" s="569"/>
      <c r="O336" s="569"/>
      <c r="P336" s="569"/>
      <c r="Q336" s="553"/>
      <c r="R336" s="553"/>
      <c r="S336" s="553"/>
      <c r="T336" s="553"/>
      <c r="U336" s="553"/>
      <c r="V336" s="553"/>
      <c r="W336" s="553"/>
      <c r="X336" s="553"/>
      <c r="Y336" s="553"/>
      <c r="Z336" s="553"/>
      <c r="AA336" s="553"/>
      <c r="AB336" s="553"/>
      <c r="AC336" s="553"/>
      <c r="AD336" s="553"/>
      <c r="AE336" s="553"/>
      <c r="AF336" s="956"/>
      <c r="AG336" s="553"/>
      <c r="AH336" s="553"/>
      <c r="AI336" s="956"/>
      <c r="AJ336" s="553"/>
      <c r="AK336" s="553"/>
      <c r="AL336" s="553"/>
      <c r="AM336" s="553"/>
      <c r="AN336" s="553"/>
      <c r="AO336" s="553"/>
      <c r="AP336" s="553"/>
      <c r="AQ336" s="553"/>
      <c r="AR336" s="553"/>
      <c r="AS336" s="553"/>
      <c r="AT336" s="553"/>
    </row>
    <row r="337" spans="1:46" ht="13.5" customHeight="1" x14ac:dyDescent="0.25">
      <c r="A337" s="553"/>
      <c r="B337" s="553"/>
      <c r="C337" s="553"/>
      <c r="D337" s="553"/>
      <c r="E337" s="569"/>
      <c r="F337" s="569"/>
      <c r="G337" s="569"/>
      <c r="H337" s="569"/>
      <c r="I337" s="569"/>
      <c r="J337" s="569"/>
      <c r="K337" s="569"/>
      <c r="L337" s="569"/>
      <c r="M337" s="569"/>
      <c r="N337" s="569"/>
      <c r="O337" s="569"/>
      <c r="P337" s="569"/>
      <c r="Q337" s="553"/>
      <c r="R337" s="553"/>
      <c r="S337" s="553"/>
      <c r="T337" s="553"/>
      <c r="U337" s="553"/>
      <c r="V337" s="553"/>
      <c r="W337" s="553"/>
      <c r="X337" s="553"/>
      <c r="Y337" s="553"/>
      <c r="Z337" s="553"/>
      <c r="AA337" s="553"/>
      <c r="AB337" s="553"/>
      <c r="AC337" s="553"/>
      <c r="AD337" s="553"/>
      <c r="AE337" s="553"/>
      <c r="AF337" s="956"/>
      <c r="AG337" s="553"/>
      <c r="AH337" s="553"/>
      <c r="AI337" s="956"/>
      <c r="AJ337" s="553"/>
      <c r="AK337" s="553"/>
      <c r="AL337" s="553"/>
      <c r="AM337" s="553"/>
      <c r="AN337" s="553"/>
      <c r="AO337" s="553"/>
      <c r="AP337" s="553"/>
      <c r="AQ337" s="553"/>
      <c r="AR337" s="553"/>
      <c r="AS337" s="553"/>
      <c r="AT337" s="553"/>
    </row>
    <row r="338" spans="1:46" ht="13.5" customHeight="1" x14ac:dyDescent="0.25">
      <c r="A338" s="553"/>
      <c r="B338" s="553"/>
      <c r="C338" s="553"/>
      <c r="D338" s="553"/>
      <c r="E338" s="569"/>
      <c r="F338" s="569"/>
      <c r="G338" s="569"/>
      <c r="H338" s="569"/>
      <c r="I338" s="569"/>
      <c r="J338" s="569"/>
      <c r="K338" s="569"/>
      <c r="L338" s="569"/>
      <c r="M338" s="569"/>
      <c r="N338" s="569"/>
      <c r="O338" s="569"/>
      <c r="P338" s="569"/>
      <c r="Q338" s="553"/>
      <c r="R338" s="553"/>
      <c r="S338" s="553"/>
      <c r="T338" s="553"/>
      <c r="U338" s="553"/>
      <c r="V338" s="553"/>
      <c r="W338" s="553"/>
      <c r="X338" s="553"/>
      <c r="Y338" s="553"/>
      <c r="Z338" s="553"/>
      <c r="AA338" s="553"/>
      <c r="AB338" s="553"/>
      <c r="AC338" s="553"/>
      <c r="AD338" s="553"/>
      <c r="AE338" s="553"/>
      <c r="AF338" s="956"/>
      <c r="AG338" s="553"/>
      <c r="AH338" s="553"/>
      <c r="AI338" s="956"/>
      <c r="AJ338" s="553"/>
      <c r="AK338" s="553"/>
      <c r="AL338" s="553"/>
      <c r="AM338" s="553"/>
      <c r="AN338" s="553"/>
      <c r="AO338" s="553"/>
      <c r="AP338" s="553"/>
      <c r="AQ338" s="553"/>
      <c r="AR338" s="553"/>
      <c r="AS338" s="553"/>
      <c r="AT338" s="553"/>
    </row>
    <row r="339" spans="1:46" ht="13.5" customHeight="1" x14ac:dyDescent="0.25">
      <c r="A339" s="553"/>
      <c r="B339" s="553"/>
      <c r="C339" s="553"/>
      <c r="D339" s="553"/>
      <c r="E339" s="569"/>
      <c r="F339" s="569"/>
      <c r="G339" s="569"/>
      <c r="H339" s="569"/>
      <c r="I339" s="569"/>
      <c r="J339" s="569"/>
      <c r="K339" s="569"/>
      <c r="L339" s="569"/>
      <c r="M339" s="569"/>
      <c r="N339" s="569"/>
      <c r="O339" s="569"/>
      <c r="P339" s="569"/>
      <c r="Q339" s="553"/>
      <c r="R339" s="553"/>
      <c r="S339" s="553"/>
      <c r="T339" s="553"/>
      <c r="U339" s="553"/>
      <c r="V339" s="553"/>
      <c r="W339" s="553"/>
      <c r="X339" s="553"/>
      <c r="Y339" s="553"/>
      <c r="Z339" s="553"/>
      <c r="AA339" s="553"/>
      <c r="AB339" s="553"/>
      <c r="AC339" s="553"/>
      <c r="AD339" s="553"/>
      <c r="AE339" s="553"/>
      <c r="AF339" s="956"/>
      <c r="AG339" s="553"/>
      <c r="AH339" s="553"/>
      <c r="AI339" s="956"/>
      <c r="AJ339" s="553"/>
      <c r="AK339" s="553"/>
      <c r="AL339" s="553"/>
      <c r="AM339" s="553"/>
      <c r="AN339" s="553"/>
      <c r="AO339" s="553"/>
      <c r="AP339" s="553"/>
      <c r="AQ339" s="553"/>
      <c r="AR339" s="553"/>
      <c r="AS339" s="553"/>
      <c r="AT339" s="553"/>
    </row>
    <row r="340" spans="1:46" ht="13.5" customHeight="1" x14ac:dyDescent="0.25">
      <c r="A340" s="553"/>
      <c r="B340" s="553"/>
      <c r="C340" s="553"/>
      <c r="D340" s="553"/>
      <c r="E340" s="569"/>
      <c r="F340" s="569"/>
      <c r="G340" s="569"/>
      <c r="H340" s="569"/>
      <c r="I340" s="569"/>
      <c r="J340" s="569"/>
      <c r="K340" s="569"/>
      <c r="L340" s="569"/>
      <c r="M340" s="569"/>
      <c r="N340" s="569"/>
      <c r="O340" s="569"/>
      <c r="P340" s="569"/>
      <c r="Q340" s="553"/>
      <c r="R340" s="553"/>
      <c r="S340" s="553"/>
      <c r="T340" s="553"/>
      <c r="U340" s="553"/>
      <c r="V340" s="553"/>
      <c r="W340" s="553"/>
      <c r="X340" s="553"/>
      <c r="Y340" s="553"/>
      <c r="Z340" s="553"/>
      <c r="AA340" s="553"/>
      <c r="AB340" s="553"/>
      <c r="AC340" s="553"/>
      <c r="AD340" s="553"/>
      <c r="AE340" s="553"/>
      <c r="AF340" s="956"/>
      <c r="AG340" s="553"/>
      <c r="AH340" s="553"/>
      <c r="AI340" s="956"/>
      <c r="AJ340" s="553"/>
      <c r="AK340" s="553"/>
      <c r="AL340" s="553"/>
      <c r="AM340" s="553"/>
      <c r="AN340" s="553"/>
      <c r="AO340" s="553"/>
      <c r="AP340" s="553"/>
      <c r="AQ340" s="553"/>
      <c r="AR340" s="553"/>
      <c r="AS340" s="553"/>
      <c r="AT340" s="553"/>
    </row>
    <row r="341" spans="1:46" ht="13.5" customHeight="1" x14ac:dyDescent="0.25">
      <c r="A341" s="553"/>
      <c r="B341" s="553"/>
      <c r="C341" s="553"/>
      <c r="D341" s="553"/>
      <c r="E341" s="569"/>
      <c r="F341" s="569"/>
      <c r="G341" s="569"/>
      <c r="H341" s="569"/>
      <c r="I341" s="569"/>
      <c r="J341" s="569"/>
      <c r="K341" s="569"/>
      <c r="L341" s="569"/>
      <c r="M341" s="569"/>
      <c r="N341" s="569"/>
      <c r="O341" s="569"/>
      <c r="P341" s="569"/>
      <c r="Q341" s="553"/>
      <c r="R341" s="553"/>
      <c r="S341" s="553"/>
      <c r="T341" s="553"/>
      <c r="U341" s="553"/>
      <c r="V341" s="553"/>
      <c r="W341" s="553"/>
      <c r="X341" s="553"/>
      <c r="Y341" s="553"/>
      <c r="Z341" s="553"/>
      <c r="AA341" s="553"/>
      <c r="AB341" s="553"/>
      <c r="AC341" s="553"/>
      <c r="AD341" s="553"/>
      <c r="AE341" s="553"/>
      <c r="AF341" s="956"/>
      <c r="AG341" s="553"/>
      <c r="AH341" s="553"/>
      <c r="AI341" s="956"/>
      <c r="AJ341" s="553"/>
      <c r="AK341" s="553"/>
      <c r="AL341" s="553"/>
      <c r="AM341" s="553"/>
      <c r="AN341" s="553"/>
      <c r="AO341" s="553"/>
      <c r="AP341" s="553"/>
      <c r="AQ341" s="553"/>
      <c r="AR341" s="553"/>
      <c r="AS341" s="553"/>
      <c r="AT341" s="553"/>
    </row>
    <row r="342" spans="1:46" ht="13.5" customHeight="1" x14ac:dyDescent="0.25">
      <c r="A342" s="553"/>
      <c r="B342" s="553"/>
      <c r="C342" s="553"/>
      <c r="D342" s="553"/>
      <c r="E342" s="569"/>
      <c r="F342" s="569"/>
      <c r="G342" s="569"/>
      <c r="H342" s="569"/>
      <c r="I342" s="569"/>
      <c r="J342" s="569"/>
      <c r="K342" s="569"/>
      <c r="L342" s="569"/>
      <c r="M342" s="569"/>
      <c r="N342" s="569"/>
      <c r="O342" s="569"/>
      <c r="P342" s="569"/>
      <c r="Q342" s="553"/>
      <c r="R342" s="553"/>
      <c r="S342" s="553"/>
      <c r="T342" s="553"/>
      <c r="U342" s="553"/>
      <c r="V342" s="553"/>
      <c r="W342" s="553"/>
      <c r="X342" s="553"/>
      <c r="Y342" s="553"/>
      <c r="Z342" s="553"/>
      <c r="AA342" s="553"/>
      <c r="AB342" s="553"/>
      <c r="AC342" s="553"/>
      <c r="AD342" s="553"/>
      <c r="AE342" s="553"/>
      <c r="AF342" s="956"/>
      <c r="AG342" s="553"/>
      <c r="AH342" s="553"/>
      <c r="AI342" s="956"/>
      <c r="AJ342" s="553"/>
      <c r="AK342" s="553"/>
      <c r="AL342" s="553"/>
      <c r="AM342" s="553"/>
      <c r="AN342" s="553"/>
      <c r="AO342" s="553"/>
      <c r="AP342" s="553"/>
      <c r="AQ342" s="553"/>
      <c r="AR342" s="553"/>
      <c r="AS342" s="553"/>
      <c r="AT342" s="553"/>
    </row>
    <row r="343" spans="1:46" ht="13.5" customHeight="1" x14ac:dyDescent="0.25">
      <c r="A343" s="553"/>
      <c r="B343" s="553"/>
      <c r="C343" s="553"/>
      <c r="D343" s="553"/>
      <c r="E343" s="569"/>
      <c r="F343" s="569"/>
      <c r="G343" s="569"/>
      <c r="H343" s="569"/>
      <c r="I343" s="569"/>
      <c r="J343" s="569"/>
      <c r="K343" s="569"/>
      <c r="L343" s="569"/>
      <c r="M343" s="569"/>
      <c r="N343" s="569"/>
      <c r="O343" s="569"/>
      <c r="P343" s="569"/>
      <c r="Q343" s="553"/>
      <c r="R343" s="553"/>
      <c r="S343" s="553"/>
      <c r="T343" s="553"/>
      <c r="U343" s="553"/>
      <c r="V343" s="553"/>
      <c r="W343" s="553"/>
      <c r="X343" s="553"/>
      <c r="Y343" s="553"/>
      <c r="Z343" s="553"/>
      <c r="AA343" s="553"/>
      <c r="AB343" s="553"/>
      <c r="AC343" s="553"/>
      <c r="AD343" s="553"/>
      <c r="AE343" s="553"/>
      <c r="AF343" s="956"/>
      <c r="AG343" s="553"/>
      <c r="AH343" s="553"/>
      <c r="AI343" s="956"/>
      <c r="AJ343" s="553"/>
      <c r="AK343" s="553"/>
      <c r="AL343" s="553"/>
      <c r="AM343" s="553"/>
      <c r="AN343" s="553"/>
      <c r="AO343" s="553"/>
      <c r="AP343" s="553"/>
      <c r="AQ343" s="553"/>
      <c r="AR343" s="553"/>
      <c r="AS343" s="553"/>
      <c r="AT343" s="553"/>
    </row>
    <row r="344" spans="1:46" ht="13.5" customHeight="1" x14ac:dyDescent="0.25">
      <c r="A344" s="553"/>
      <c r="B344" s="553"/>
      <c r="C344" s="553"/>
      <c r="D344" s="553"/>
      <c r="E344" s="569"/>
      <c r="F344" s="569"/>
      <c r="G344" s="569"/>
      <c r="H344" s="569"/>
      <c r="I344" s="569"/>
      <c r="J344" s="569"/>
      <c r="K344" s="569"/>
      <c r="L344" s="569"/>
      <c r="M344" s="569"/>
      <c r="N344" s="569"/>
      <c r="O344" s="569"/>
      <c r="P344" s="569"/>
      <c r="Q344" s="553"/>
      <c r="R344" s="553"/>
      <c r="S344" s="553"/>
      <c r="T344" s="553"/>
      <c r="U344" s="553"/>
      <c r="V344" s="553"/>
      <c r="W344" s="553"/>
      <c r="X344" s="553"/>
      <c r="Y344" s="553"/>
      <c r="Z344" s="553"/>
      <c r="AA344" s="553"/>
      <c r="AB344" s="553"/>
      <c r="AC344" s="553"/>
      <c r="AD344" s="553"/>
      <c r="AE344" s="553"/>
      <c r="AF344" s="956"/>
      <c r="AG344" s="553"/>
      <c r="AH344" s="553"/>
      <c r="AI344" s="956"/>
      <c r="AJ344" s="553"/>
      <c r="AK344" s="553"/>
      <c r="AL344" s="553"/>
      <c r="AM344" s="553"/>
      <c r="AN344" s="553"/>
      <c r="AO344" s="553"/>
      <c r="AP344" s="553"/>
      <c r="AQ344" s="553"/>
      <c r="AR344" s="553"/>
      <c r="AS344" s="553"/>
      <c r="AT344" s="553"/>
    </row>
    <row r="345" spans="1:46" ht="13.5" customHeight="1" x14ac:dyDescent="0.25">
      <c r="A345" s="553"/>
      <c r="B345" s="553"/>
      <c r="C345" s="553"/>
      <c r="D345" s="553"/>
      <c r="E345" s="569"/>
      <c r="F345" s="569"/>
      <c r="G345" s="569"/>
      <c r="H345" s="569"/>
      <c r="I345" s="569"/>
      <c r="J345" s="569"/>
      <c r="K345" s="569"/>
      <c r="L345" s="569"/>
      <c r="M345" s="569"/>
      <c r="N345" s="569"/>
      <c r="O345" s="569"/>
      <c r="P345" s="569"/>
      <c r="Q345" s="553"/>
      <c r="R345" s="553"/>
      <c r="S345" s="553"/>
      <c r="T345" s="553"/>
      <c r="U345" s="553"/>
      <c r="V345" s="553"/>
      <c r="W345" s="553"/>
      <c r="X345" s="553"/>
      <c r="Y345" s="553"/>
      <c r="Z345" s="553"/>
      <c r="AA345" s="553"/>
      <c r="AB345" s="553"/>
      <c r="AC345" s="553"/>
      <c r="AD345" s="553"/>
      <c r="AE345" s="553"/>
      <c r="AF345" s="956"/>
      <c r="AG345" s="553"/>
      <c r="AH345" s="553"/>
      <c r="AI345" s="956"/>
      <c r="AJ345" s="553"/>
      <c r="AK345" s="553"/>
      <c r="AL345" s="553"/>
      <c r="AM345" s="553"/>
      <c r="AN345" s="553"/>
      <c r="AO345" s="553"/>
      <c r="AP345" s="553"/>
      <c r="AQ345" s="553"/>
      <c r="AR345" s="553"/>
      <c r="AS345" s="553"/>
      <c r="AT345" s="553"/>
    </row>
    <row r="346" spans="1:46" ht="13.5" customHeight="1" x14ac:dyDescent="0.25">
      <c r="A346" s="553"/>
      <c r="B346" s="553"/>
      <c r="C346" s="553"/>
      <c r="D346" s="553"/>
      <c r="E346" s="569"/>
      <c r="F346" s="569"/>
      <c r="G346" s="569"/>
      <c r="H346" s="569"/>
      <c r="I346" s="569"/>
      <c r="J346" s="569"/>
      <c r="K346" s="569"/>
      <c r="L346" s="569"/>
      <c r="M346" s="569"/>
      <c r="N346" s="569"/>
      <c r="O346" s="569"/>
      <c r="P346" s="569"/>
      <c r="Q346" s="553"/>
      <c r="R346" s="553"/>
      <c r="S346" s="553"/>
      <c r="T346" s="553"/>
      <c r="U346" s="553"/>
      <c r="V346" s="553"/>
      <c r="W346" s="553"/>
      <c r="X346" s="553"/>
      <c r="Y346" s="553"/>
      <c r="Z346" s="553"/>
      <c r="AA346" s="553"/>
      <c r="AB346" s="553"/>
      <c r="AC346" s="553"/>
      <c r="AD346" s="553"/>
      <c r="AE346" s="553"/>
      <c r="AF346" s="956"/>
      <c r="AG346" s="553"/>
      <c r="AH346" s="553"/>
      <c r="AI346" s="956"/>
      <c r="AJ346" s="553"/>
      <c r="AK346" s="553"/>
      <c r="AL346" s="553"/>
      <c r="AM346" s="553"/>
      <c r="AN346" s="553"/>
      <c r="AO346" s="553"/>
      <c r="AP346" s="553"/>
      <c r="AQ346" s="553"/>
      <c r="AR346" s="553"/>
      <c r="AS346" s="553"/>
      <c r="AT346" s="553"/>
    </row>
    <row r="347" spans="1:46" ht="13.5" customHeight="1" x14ac:dyDescent="0.25">
      <c r="A347" s="553"/>
      <c r="B347" s="553"/>
      <c r="C347" s="553"/>
      <c r="D347" s="553"/>
      <c r="E347" s="569"/>
      <c r="F347" s="569"/>
      <c r="G347" s="569"/>
      <c r="H347" s="569"/>
      <c r="I347" s="569"/>
      <c r="J347" s="569"/>
      <c r="K347" s="569"/>
      <c r="L347" s="569"/>
      <c r="M347" s="569"/>
      <c r="N347" s="569"/>
      <c r="O347" s="569"/>
      <c r="P347" s="569"/>
      <c r="Q347" s="553"/>
      <c r="R347" s="553"/>
      <c r="S347" s="553"/>
      <c r="T347" s="553"/>
      <c r="U347" s="553"/>
      <c r="V347" s="553"/>
      <c r="W347" s="553"/>
      <c r="X347" s="553"/>
      <c r="Y347" s="553"/>
      <c r="Z347" s="553"/>
      <c r="AA347" s="553"/>
      <c r="AB347" s="553"/>
      <c r="AC347" s="553"/>
      <c r="AD347" s="553"/>
      <c r="AE347" s="553"/>
      <c r="AF347" s="956"/>
      <c r="AG347" s="553"/>
      <c r="AH347" s="553"/>
      <c r="AI347" s="956"/>
      <c r="AJ347" s="553"/>
      <c r="AK347" s="553"/>
      <c r="AL347" s="553"/>
      <c r="AM347" s="553"/>
      <c r="AN347" s="553"/>
      <c r="AO347" s="553"/>
      <c r="AP347" s="553"/>
      <c r="AQ347" s="553"/>
      <c r="AR347" s="553"/>
      <c r="AS347" s="553"/>
      <c r="AT347" s="553"/>
    </row>
    <row r="348" spans="1:46" ht="13.5" customHeight="1" x14ac:dyDescent="0.25">
      <c r="A348" s="553"/>
      <c r="B348" s="553"/>
      <c r="C348" s="553"/>
      <c r="D348" s="553"/>
      <c r="E348" s="569"/>
      <c r="F348" s="569"/>
      <c r="G348" s="569"/>
      <c r="H348" s="569"/>
      <c r="I348" s="569"/>
      <c r="J348" s="569"/>
      <c r="K348" s="569"/>
      <c r="L348" s="569"/>
      <c r="M348" s="569"/>
      <c r="N348" s="569"/>
      <c r="O348" s="569"/>
      <c r="P348" s="569"/>
      <c r="Q348" s="553"/>
      <c r="R348" s="553"/>
      <c r="S348" s="553"/>
      <c r="T348" s="553"/>
      <c r="U348" s="553"/>
      <c r="V348" s="553"/>
      <c r="W348" s="553"/>
      <c r="X348" s="553"/>
      <c r="Y348" s="553"/>
      <c r="Z348" s="553"/>
      <c r="AA348" s="553"/>
      <c r="AB348" s="553"/>
      <c r="AC348" s="553"/>
      <c r="AD348" s="553"/>
      <c r="AE348" s="553"/>
      <c r="AF348" s="956"/>
      <c r="AG348" s="553"/>
      <c r="AH348" s="553"/>
      <c r="AI348" s="956"/>
      <c r="AJ348" s="553"/>
      <c r="AK348" s="553"/>
      <c r="AL348" s="553"/>
      <c r="AM348" s="553"/>
      <c r="AN348" s="553"/>
      <c r="AO348" s="553"/>
      <c r="AP348" s="553"/>
      <c r="AQ348" s="553"/>
      <c r="AR348" s="553"/>
      <c r="AS348" s="553"/>
      <c r="AT348" s="553"/>
    </row>
    <row r="349" spans="1:46" ht="13.5" customHeight="1" x14ac:dyDescent="0.25">
      <c r="A349" s="553"/>
      <c r="B349" s="553"/>
      <c r="C349" s="553"/>
      <c r="D349" s="553"/>
      <c r="E349" s="569"/>
      <c r="F349" s="569"/>
      <c r="G349" s="569"/>
      <c r="H349" s="569"/>
      <c r="I349" s="569"/>
      <c r="J349" s="569"/>
      <c r="K349" s="569"/>
      <c r="L349" s="569"/>
      <c r="M349" s="569"/>
      <c r="N349" s="569"/>
      <c r="O349" s="569"/>
      <c r="P349" s="569"/>
      <c r="Q349" s="553"/>
      <c r="R349" s="553"/>
      <c r="S349" s="553"/>
      <c r="T349" s="553"/>
      <c r="U349" s="553"/>
      <c r="V349" s="553"/>
      <c r="W349" s="553"/>
      <c r="X349" s="553"/>
      <c r="Y349" s="553"/>
      <c r="Z349" s="553"/>
      <c r="AA349" s="553"/>
      <c r="AB349" s="553"/>
      <c r="AC349" s="553"/>
      <c r="AD349" s="553"/>
      <c r="AE349" s="553"/>
      <c r="AF349" s="956"/>
      <c r="AG349" s="553"/>
      <c r="AH349" s="553"/>
      <c r="AI349" s="956"/>
      <c r="AJ349" s="553"/>
      <c r="AK349" s="553"/>
      <c r="AL349" s="553"/>
      <c r="AM349" s="553"/>
      <c r="AN349" s="553"/>
      <c r="AO349" s="553"/>
      <c r="AP349" s="553"/>
      <c r="AQ349" s="553"/>
      <c r="AR349" s="553"/>
      <c r="AS349" s="553"/>
      <c r="AT349" s="553"/>
    </row>
    <row r="350" spans="1:46" ht="13.5" customHeight="1" x14ac:dyDescent="0.25">
      <c r="A350" s="553"/>
      <c r="B350" s="553"/>
      <c r="C350" s="553"/>
      <c r="D350" s="553"/>
      <c r="E350" s="569"/>
      <c r="F350" s="569"/>
      <c r="G350" s="569"/>
      <c r="H350" s="569"/>
      <c r="I350" s="569"/>
      <c r="J350" s="569"/>
      <c r="K350" s="569"/>
      <c r="L350" s="569"/>
      <c r="M350" s="569"/>
      <c r="N350" s="569"/>
      <c r="O350" s="569"/>
      <c r="P350" s="569"/>
      <c r="Q350" s="553"/>
      <c r="R350" s="553"/>
      <c r="S350" s="553"/>
      <c r="T350" s="553"/>
      <c r="U350" s="553"/>
      <c r="V350" s="553"/>
      <c r="W350" s="553"/>
      <c r="X350" s="553"/>
      <c r="Y350" s="553"/>
      <c r="Z350" s="553"/>
      <c r="AA350" s="553"/>
      <c r="AB350" s="553"/>
      <c r="AC350" s="553"/>
      <c r="AD350" s="553"/>
      <c r="AE350" s="553"/>
      <c r="AF350" s="956"/>
      <c r="AG350" s="553"/>
      <c r="AH350" s="553"/>
      <c r="AI350" s="956"/>
      <c r="AJ350" s="553"/>
      <c r="AK350" s="553"/>
      <c r="AL350" s="553"/>
      <c r="AM350" s="553"/>
      <c r="AN350" s="553"/>
      <c r="AO350" s="553"/>
      <c r="AP350" s="553"/>
      <c r="AQ350" s="553"/>
      <c r="AR350" s="553"/>
      <c r="AS350" s="553"/>
      <c r="AT350" s="553"/>
    </row>
    <row r="351" spans="1:46" ht="13.5" customHeight="1" x14ac:dyDescent="0.25">
      <c r="A351" s="553"/>
      <c r="B351" s="553"/>
      <c r="C351" s="553"/>
      <c r="D351" s="553"/>
      <c r="E351" s="569"/>
      <c r="F351" s="569"/>
      <c r="G351" s="569"/>
      <c r="H351" s="569"/>
      <c r="I351" s="569"/>
      <c r="J351" s="569"/>
      <c r="K351" s="569"/>
      <c r="L351" s="569"/>
      <c r="M351" s="569"/>
      <c r="N351" s="569"/>
      <c r="O351" s="569"/>
      <c r="P351" s="569"/>
      <c r="Q351" s="553"/>
      <c r="R351" s="553"/>
      <c r="S351" s="553"/>
      <c r="T351" s="553"/>
      <c r="U351" s="553"/>
      <c r="V351" s="553"/>
      <c r="W351" s="553"/>
      <c r="X351" s="553"/>
      <c r="Y351" s="553"/>
      <c r="Z351" s="553"/>
      <c r="AA351" s="553"/>
      <c r="AB351" s="553"/>
      <c r="AC351" s="553"/>
      <c r="AD351" s="553"/>
      <c r="AE351" s="553"/>
      <c r="AF351" s="956"/>
      <c r="AG351" s="553"/>
      <c r="AH351" s="553"/>
      <c r="AI351" s="956"/>
      <c r="AJ351" s="553"/>
      <c r="AK351" s="553"/>
      <c r="AL351" s="553"/>
      <c r="AM351" s="553"/>
      <c r="AN351" s="553"/>
      <c r="AO351" s="553"/>
      <c r="AP351" s="553"/>
      <c r="AQ351" s="553"/>
      <c r="AR351" s="553"/>
      <c r="AS351" s="553"/>
      <c r="AT351" s="553"/>
    </row>
    <row r="352" spans="1:46" ht="13.5" customHeight="1" x14ac:dyDescent="0.25">
      <c r="A352" s="553"/>
      <c r="B352" s="553"/>
      <c r="C352" s="553"/>
      <c r="D352" s="553"/>
      <c r="E352" s="569"/>
      <c r="F352" s="569"/>
      <c r="G352" s="569"/>
      <c r="H352" s="569"/>
      <c r="I352" s="569"/>
      <c r="J352" s="569"/>
      <c r="K352" s="569"/>
      <c r="L352" s="569"/>
      <c r="M352" s="569"/>
      <c r="N352" s="569"/>
      <c r="O352" s="569"/>
      <c r="P352" s="569"/>
      <c r="Q352" s="553"/>
      <c r="R352" s="553"/>
      <c r="S352" s="553"/>
      <c r="T352" s="553"/>
      <c r="U352" s="553"/>
      <c r="V352" s="553"/>
      <c r="W352" s="553"/>
      <c r="X352" s="553"/>
      <c r="Y352" s="553"/>
      <c r="Z352" s="553"/>
      <c r="AA352" s="553"/>
      <c r="AB352" s="553"/>
      <c r="AC352" s="553"/>
      <c r="AD352" s="553"/>
      <c r="AE352" s="553"/>
      <c r="AF352" s="956"/>
      <c r="AG352" s="553"/>
      <c r="AH352" s="553"/>
      <c r="AI352" s="956"/>
      <c r="AJ352" s="553"/>
      <c r="AK352" s="553"/>
      <c r="AL352" s="553"/>
      <c r="AM352" s="553"/>
      <c r="AN352" s="553"/>
      <c r="AO352" s="553"/>
      <c r="AP352" s="553"/>
      <c r="AQ352" s="553"/>
      <c r="AR352" s="553"/>
      <c r="AS352" s="553"/>
      <c r="AT352" s="553"/>
    </row>
    <row r="353" spans="1:46" ht="13.5" customHeight="1" x14ac:dyDescent="0.25">
      <c r="A353" s="553"/>
      <c r="B353" s="553"/>
      <c r="C353" s="553"/>
      <c r="D353" s="553"/>
      <c r="E353" s="569"/>
      <c r="F353" s="569"/>
      <c r="G353" s="569"/>
      <c r="H353" s="569"/>
      <c r="I353" s="569"/>
      <c r="J353" s="569"/>
      <c r="K353" s="569"/>
      <c r="L353" s="569"/>
      <c r="M353" s="569"/>
      <c r="N353" s="569"/>
      <c r="O353" s="569"/>
      <c r="P353" s="569"/>
      <c r="Q353" s="553"/>
      <c r="R353" s="553"/>
      <c r="S353" s="553"/>
      <c r="T353" s="553"/>
      <c r="U353" s="553"/>
      <c r="V353" s="553"/>
      <c r="W353" s="553"/>
      <c r="X353" s="553"/>
      <c r="Y353" s="553"/>
      <c r="Z353" s="553"/>
      <c r="AA353" s="553"/>
      <c r="AB353" s="553"/>
      <c r="AC353" s="553"/>
      <c r="AD353" s="553"/>
      <c r="AE353" s="553"/>
      <c r="AF353" s="956"/>
      <c r="AG353" s="553"/>
      <c r="AH353" s="553"/>
      <c r="AI353" s="956"/>
      <c r="AJ353" s="553"/>
      <c r="AK353" s="553"/>
      <c r="AL353" s="553"/>
      <c r="AM353" s="553"/>
      <c r="AN353" s="553"/>
      <c r="AO353" s="553"/>
      <c r="AP353" s="553"/>
      <c r="AQ353" s="553"/>
      <c r="AR353" s="553"/>
      <c r="AS353" s="553"/>
      <c r="AT353" s="553"/>
    </row>
    <row r="354" spans="1:46" ht="13.5" customHeight="1" x14ac:dyDescent="0.25">
      <c r="A354" s="553"/>
      <c r="B354" s="553"/>
      <c r="C354" s="553"/>
      <c r="D354" s="553"/>
      <c r="E354" s="569"/>
      <c r="F354" s="569"/>
      <c r="G354" s="569"/>
      <c r="H354" s="569"/>
      <c r="I354" s="569"/>
      <c r="J354" s="569"/>
      <c r="K354" s="569"/>
      <c r="L354" s="569"/>
      <c r="M354" s="569"/>
      <c r="N354" s="569"/>
      <c r="O354" s="569"/>
      <c r="P354" s="569"/>
      <c r="Q354" s="553"/>
      <c r="R354" s="553"/>
      <c r="S354" s="553"/>
      <c r="T354" s="553"/>
      <c r="U354" s="553"/>
      <c r="V354" s="553"/>
      <c r="W354" s="553"/>
      <c r="X354" s="553"/>
      <c r="Y354" s="553"/>
      <c r="Z354" s="553"/>
      <c r="AA354" s="553"/>
      <c r="AB354" s="553"/>
      <c r="AC354" s="553"/>
      <c r="AD354" s="553"/>
      <c r="AE354" s="553"/>
      <c r="AF354" s="956"/>
      <c r="AG354" s="553"/>
      <c r="AH354" s="553"/>
      <c r="AI354" s="956"/>
      <c r="AJ354" s="553"/>
      <c r="AK354" s="553"/>
      <c r="AL354" s="553"/>
      <c r="AM354" s="553"/>
      <c r="AN354" s="553"/>
      <c r="AO354" s="553"/>
      <c r="AP354" s="553"/>
      <c r="AQ354" s="553"/>
      <c r="AR354" s="553"/>
      <c r="AS354" s="553"/>
      <c r="AT354" s="553"/>
    </row>
    <row r="355" spans="1:46" ht="13.5" customHeight="1" x14ac:dyDescent="0.25">
      <c r="A355" s="553"/>
      <c r="B355" s="553"/>
      <c r="C355" s="553"/>
      <c r="D355" s="553"/>
      <c r="E355" s="569"/>
      <c r="F355" s="569"/>
      <c r="G355" s="569"/>
      <c r="H355" s="569"/>
      <c r="I355" s="569"/>
      <c r="J355" s="569"/>
      <c r="K355" s="569"/>
      <c r="L355" s="569"/>
      <c r="M355" s="569"/>
      <c r="N355" s="569"/>
      <c r="O355" s="569"/>
      <c r="P355" s="569"/>
      <c r="Q355" s="553"/>
      <c r="R355" s="553"/>
      <c r="S355" s="553"/>
      <c r="T355" s="553"/>
      <c r="U355" s="553"/>
      <c r="V355" s="553"/>
      <c r="W355" s="553"/>
      <c r="X355" s="553"/>
      <c r="Y355" s="553"/>
      <c r="Z355" s="553"/>
      <c r="AA355" s="553"/>
      <c r="AB355" s="553"/>
      <c r="AC355" s="553"/>
      <c r="AD355" s="553"/>
      <c r="AE355" s="553"/>
      <c r="AF355" s="956"/>
      <c r="AG355" s="553"/>
      <c r="AH355" s="553"/>
      <c r="AI355" s="956"/>
      <c r="AJ355" s="553"/>
      <c r="AK355" s="553"/>
      <c r="AL355" s="553"/>
      <c r="AM355" s="553"/>
      <c r="AN355" s="553"/>
      <c r="AO355" s="553"/>
      <c r="AP355" s="553"/>
      <c r="AQ355" s="553"/>
      <c r="AR355" s="553"/>
      <c r="AS355" s="553"/>
      <c r="AT355" s="553"/>
    </row>
    <row r="356" spans="1:46" ht="13.5" customHeight="1" x14ac:dyDescent="0.25">
      <c r="A356" s="553"/>
      <c r="B356" s="553"/>
      <c r="C356" s="553"/>
      <c r="D356" s="553"/>
      <c r="E356" s="569"/>
      <c r="F356" s="569"/>
      <c r="G356" s="569"/>
      <c r="H356" s="569"/>
      <c r="I356" s="569"/>
      <c r="J356" s="569"/>
      <c r="K356" s="569"/>
      <c r="L356" s="569"/>
      <c r="M356" s="569"/>
      <c r="N356" s="569"/>
      <c r="O356" s="569"/>
      <c r="P356" s="569"/>
      <c r="Q356" s="553"/>
      <c r="R356" s="553"/>
      <c r="S356" s="553"/>
      <c r="T356" s="553"/>
      <c r="U356" s="553"/>
      <c r="V356" s="553"/>
      <c r="W356" s="553"/>
      <c r="X356" s="553"/>
      <c r="Y356" s="553"/>
      <c r="Z356" s="553"/>
      <c r="AA356" s="553"/>
      <c r="AB356" s="553"/>
      <c r="AC356" s="553"/>
      <c r="AD356" s="553"/>
      <c r="AE356" s="553"/>
      <c r="AF356" s="956"/>
      <c r="AG356" s="553"/>
      <c r="AH356" s="553"/>
      <c r="AI356" s="956"/>
      <c r="AJ356" s="553"/>
      <c r="AK356" s="553"/>
      <c r="AL356" s="553"/>
      <c r="AM356" s="553"/>
      <c r="AN356" s="553"/>
      <c r="AO356" s="553"/>
      <c r="AP356" s="553"/>
      <c r="AQ356" s="553"/>
      <c r="AR356" s="553"/>
      <c r="AS356" s="553"/>
      <c r="AT356" s="553"/>
    </row>
    <row r="357" spans="1:46" ht="13.5" customHeight="1" x14ac:dyDescent="0.25">
      <c r="A357" s="553"/>
      <c r="B357" s="553"/>
      <c r="C357" s="553"/>
      <c r="D357" s="553"/>
      <c r="E357" s="569"/>
      <c r="F357" s="569"/>
      <c r="G357" s="569"/>
      <c r="H357" s="569"/>
      <c r="I357" s="569"/>
      <c r="J357" s="569"/>
      <c r="K357" s="569"/>
      <c r="L357" s="569"/>
      <c r="M357" s="569"/>
      <c r="N357" s="569"/>
      <c r="O357" s="569"/>
      <c r="P357" s="569"/>
      <c r="Q357" s="553"/>
      <c r="R357" s="553"/>
      <c r="S357" s="553"/>
      <c r="T357" s="553"/>
      <c r="U357" s="553"/>
      <c r="V357" s="553"/>
      <c r="W357" s="553"/>
      <c r="X357" s="553"/>
      <c r="Y357" s="553"/>
      <c r="Z357" s="553"/>
      <c r="AA357" s="553"/>
      <c r="AB357" s="553"/>
      <c r="AC357" s="553"/>
      <c r="AD357" s="553"/>
      <c r="AE357" s="553"/>
      <c r="AF357" s="956"/>
      <c r="AG357" s="553"/>
      <c r="AH357" s="553"/>
      <c r="AI357" s="956"/>
      <c r="AJ357" s="553"/>
      <c r="AK357" s="553"/>
      <c r="AL357" s="553"/>
      <c r="AM357" s="553"/>
      <c r="AN357" s="553"/>
      <c r="AO357" s="553"/>
      <c r="AP357" s="553"/>
      <c r="AQ357" s="553"/>
      <c r="AR357" s="553"/>
      <c r="AS357" s="553"/>
      <c r="AT357" s="553"/>
    </row>
    <row r="358" spans="1:46" ht="13.5" customHeight="1" x14ac:dyDescent="0.25">
      <c r="A358" s="553"/>
      <c r="B358" s="553"/>
      <c r="C358" s="553"/>
      <c r="D358" s="553"/>
      <c r="E358" s="569"/>
      <c r="F358" s="569"/>
      <c r="G358" s="569"/>
      <c r="H358" s="569"/>
      <c r="I358" s="569"/>
      <c r="J358" s="569"/>
      <c r="K358" s="569"/>
      <c r="L358" s="569"/>
      <c r="M358" s="569"/>
      <c r="N358" s="569"/>
      <c r="O358" s="569"/>
      <c r="P358" s="569"/>
      <c r="Q358" s="553"/>
      <c r="R358" s="553"/>
      <c r="S358" s="553"/>
      <c r="T358" s="553"/>
      <c r="U358" s="553"/>
      <c r="V358" s="553"/>
      <c r="W358" s="553"/>
      <c r="X358" s="553"/>
      <c r="Y358" s="553"/>
      <c r="Z358" s="553"/>
      <c r="AA358" s="553"/>
      <c r="AB358" s="553"/>
      <c r="AC358" s="553"/>
      <c r="AD358" s="553"/>
      <c r="AE358" s="553"/>
      <c r="AF358" s="956"/>
      <c r="AG358" s="553"/>
      <c r="AH358" s="553"/>
      <c r="AI358" s="956"/>
      <c r="AJ358" s="553"/>
      <c r="AK358" s="553"/>
      <c r="AL358" s="553"/>
      <c r="AM358" s="553"/>
      <c r="AN358" s="553"/>
      <c r="AO358" s="553"/>
      <c r="AP358" s="553"/>
      <c r="AQ358" s="553"/>
      <c r="AR358" s="553"/>
      <c r="AS358" s="553"/>
      <c r="AT358" s="553"/>
    </row>
    <row r="359" spans="1:46" ht="13.5" customHeight="1" x14ac:dyDescent="0.25">
      <c r="A359" s="553"/>
      <c r="B359" s="553"/>
      <c r="C359" s="553"/>
      <c r="D359" s="553"/>
      <c r="E359" s="569"/>
      <c r="F359" s="569"/>
      <c r="G359" s="569"/>
      <c r="H359" s="569"/>
      <c r="I359" s="569"/>
      <c r="J359" s="569"/>
      <c r="K359" s="569"/>
      <c r="L359" s="569"/>
      <c r="M359" s="569"/>
      <c r="N359" s="569"/>
      <c r="O359" s="569"/>
      <c r="P359" s="569"/>
      <c r="Q359" s="553"/>
      <c r="R359" s="553"/>
      <c r="S359" s="553"/>
      <c r="T359" s="553"/>
      <c r="U359" s="553"/>
      <c r="V359" s="553"/>
      <c r="W359" s="553"/>
      <c r="X359" s="553"/>
      <c r="Y359" s="553"/>
      <c r="Z359" s="553"/>
      <c r="AA359" s="553"/>
      <c r="AB359" s="553"/>
      <c r="AC359" s="553"/>
      <c r="AD359" s="553"/>
      <c r="AE359" s="553"/>
      <c r="AF359" s="956"/>
      <c r="AG359" s="553"/>
      <c r="AH359" s="553"/>
      <c r="AI359" s="956"/>
      <c r="AJ359" s="553"/>
      <c r="AK359" s="553"/>
      <c r="AL359" s="553"/>
      <c r="AM359" s="553"/>
      <c r="AN359" s="553"/>
      <c r="AO359" s="553"/>
      <c r="AP359" s="553"/>
      <c r="AQ359" s="553"/>
      <c r="AR359" s="553"/>
      <c r="AS359" s="553"/>
      <c r="AT359" s="553"/>
    </row>
    <row r="360" spans="1:46" ht="13.5" customHeight="1" x14ac:dyDescent="0.25">
      <c r="A360" s="553"/>
      <c r="B360" s="553"/>
      <c r="C360" s="553"/>
      <c r="D360" s="553"/>
      <c r="E360" s="569"/>
      <c r="F360" s="569"/>
      <c r="G360" s="569"/>
      <c r="H360" s="569"/>
      <c r="I360" s="569"/>
      <c r="J360" s="569"/>
      <c r="K360" s="569"/>
      <c r="L360" s="569"/>
      <c r="M360" s="569"/>
      <c r="N360" s="569"/>
      <c r="O360" s="569"/>
      <c r="P360" s="569"/>
      <c r="Q360" s="553"/>
      <c r="R360" s="553"/>
      <c r="S360" s="553"/>
      <c r="T360" s="553"/>
      <c r="U360" s="553"/>
      <c r="V360" s="553"/>
      <c r="W360" s="553"/>
      <c r="X360" s="553"/>
      <c r="Y360" s="553"/>
      <c r="Z360" s="553"/>
      <c r="AA360" s="553"/>
      <c r="AB360" s="553"/>
      <c r="AC360" s="553"/>
      <c r="AD360" s="553"/>
      <c r="AE360" s="553"/>
      <c r="AF360" s="956"/>
      <c r="AG360" s="553"/>
      <c r="AH360" s="553"/>
      <c r="AI360" s="956"/>
      <c r="AJ360" s="553"/>
      <c r="AK360" s="553"/>
      <c r="AL360" s="553"/>
      <c r="AM360" s="553"/>
      <c r="AN360" s="553"/>
      <c r="AO360" s="553"/>
      <c r="AP360" s="553"/>
      <c r="AQ360" s="553"/>
      <c r="AR360" s="553"/>
      <c r="AS360" s="553"/>
      <c r="AT360" s="553"/>
    </row>
    <row r="361" spans="1:46" ht="13.5" customHeight="1" x14ac:dyDescent="0.25">
      <c r="A361" s="553"/>
      <c r="B361" s="553"/>
      <c r="C361" s="553"/>
      <c r="D361" s="553"/>
      <c r="E361" s="569"/>
      <c r="F361" s="569"/>
      <c r="G361" s="569"/>
      <c r="H361" s="569"/>
      <c r="I361" s="569"/>
      <c r="J361" s="569"/>
      <c r="K361" s="569"/>
      <c r="L361" s="569"/>
      <c r="M361" s="569"/>
      <c r="N361" s="569"/>
      <c r="O361" s="569"/>
      <c r="P361" s="569"/>
      <c r="Q361" s="553"/>
      <c r="R361" s="553"/>
      <c r="S361" s="553"/>
      <c r="T361" s="553"/>
      <c r="U361" s="553"/>
      <c r="V361" s="553"/>
      <c r="W361" s="553"/>
      <c r="X361" s="553"/>
      <c r="Y361" s="553"/>
      <c r="Z361" s="553"/>
      <c r="AA361" s="553"/>
      <c r="AB361" s="553"/>
      <c r="AC361" s="553"/>
      <c r="AD361" s="553"/>
      <c r="AE361" s="553"/>
      <c r="AF361" s="956"/>
      <c r="AG361" s="553"/>
      <c r="AH361" s="553"/>
      <c r="AI361" s="956"/>
      <c r="AJ361" s="553"/>
      <c r="AK361" s="553"/>
      <c r="AL361" s="553"/>
      <c r="AM361" s="553"/>
      <c r="AN361" s="553"/>
      <c r="AO361" s="553"/>
      <c r="AP361" s="553"/>
      <c r="AQ361" s="553"/>
      <c r="AR361" s="553"/>
      <c r="AS361" s="553"/>
      <c r="AT361" s="553"/>
    </row>
    <row r="362" spans="1:46" ht="13.5" customHeight="1" x14ac:dyDescent="0.25">
      <c r="A362" s="553"/>
      <c r="B362" s="553"/>
      <c r="C362" s="553"/>
      <c r="D362" s="553"/>
      <c r="E362" s="569"/>
      <c r="F362" s="569"/>
      <c r="G362" s="569"/>
      <c r="H362" s="569"/>
      <c r="I362" s="569"/>
      <c r="J362" s="569"/>
      <c r="K362" s="569"/>
      <c r="L362" s="569"/>
      <c r="M362" s="569"/>
      <c r="N362" s="569"/>
      <c r="O362" s="569"/>
      <c r="P362" s="569"/>
      <c r="Q362" s="553"/>
      <c r="R362" s="553"/>
      <c r="S362" s="553"/>
      <c r="T362" s="553"/>
      <c r="U362" s="553"/>
      <c r="V362" s="553"/>
      <c r="W362" s="553"/>
      <c r="X362" s="553"/>
      <c r="Y362" s="553"/>
      <c r="Z362" s="553"/>
      <c r="AA362" s="553"/>
      <c r="AB362" s="553"/>
      <c r="AC362" s="553"/>
      <c r="AD362" s="553"/>
      <c r="AE362" s="553"/>
      <c r="AF362" s="956"/>
      <c r="AG362" s="553"/>
      <c r="AH362" s="553"/>
      <c r="AI362" s="956"/>
      <c r="AJ362" s="553"/>
      <c r="AK362" s="553"/>
      <c r="AL362" s="553"/>
      <c r="AM362" s="553"/>
      <c r="AN362" s="553"/>
      <c r="AO362" s="553"/>
      <c r="AP362" s="553"/>
      <c r="AQ362" s="553"/>
      <c r="AR362" s="553"/>
      <c r="AS362" s="553"/>
      <c r="AT362" s="553"/>
    </row>
    <row r="363" spans="1:46" ht="13.5" customHeight="1" x14ac:dyDescent="0.25">
      <c r="A363" s="553"/>
      <c r="B363" s="553"/>
      <c r="C363" s="553"/>
      <c r="D363" s="553"/>
      <c r="E363" s="569"/>
      <c r="F363" s="569"/>
      <c r="G363" s="569"/>
      <c r="H363" s="569"/>
      <c r="I363" s="569"/>
      <c r="J363" s="569"/>
      <c r="K363" s="569"/>
      <c r="L363" s="569"/>
      <c r="M363" s="569"/>
      <c r="N363" s="569"/>
      <c r="O363" s="569"/>
      <c r="P363" s="569"/>
      <c r="Q363" s="553"/>
      <c r="R363" s="553"/>
      <c r="S363" s="553"/>
      <c r="T363" s="553"/>
      <c r="U363" s="553"/>
      <c r="V363" s="553"/>
      <c r="W363" s="553"/>
      <c r="X363" s="553"/>
      <c r="Y363" s="553"/>
      <c r="Z363" s="553"/>
      <c r="AA363" s="553"/>
      <c r="AB363" s="553"/>
      <c r="AC363" s="553"/>
      <c r="AD363" s="553"/>
      <c r="AE363" s="553"/>
      <c r="AF363" s="956"/>
      <c r="AG363" s="553"/>
      <c r="AH363" s="553"/>
      <c r="AI363" s="956"/>
      <c r="AJ363" s="553"/>
      <c r="AK363" s="553"/>
      <c r="AL363" s="553"/>
      <c r="AM363" s="553"/>
      <c r="AN363" s="553"/>
      <c r="AO363" s="553"/>
      <c r="AP363" s="553"/>
      <c r="AQ363" s="553"/>
      <c r="AR363" s="553"/>
      <c r="AS363" s="553"/>
      <c r="AT363" s="553"/>
    </row>
    <row r="364" spans="1:46" ht="13.5" customHeight="1" x14ac:dyDescent="0.25">
      <c r="A364" s="553"/>
      <c r="B364" s="553"/>
      <c r="C364" s="553"/>
      <c r="D364" s="553"/>
      <c r="E364" s="569"/>
      <c r="F364" s="569"/>
      <c r="G364" s="569"/>
      <c r="H364" s="569"/>
      <c r="I364" s="569"/>
      <c r="J364" s="569"/>
      <c r="K364" s="569"/>
      <c r="L364" s="569"/>
      <c r="M364" s="569"/>
      <c r="N364" s="569"/>
      <c r="O364" s="569"/>
      <c r="P364" s="569"/>
      <c r="Q364" s="553"/>
      <c r="R364" s="553"/>
      <c r="S364" s="553"/>
      <c r="T364" s="553"/>
      <c r="U364" s="553"/>
      <c r="V364" s="553"/>
      <c r="W364" s="553"/>
      <c r="X364" s="553"/>
      <c r="Y364" s="553"/>
      <c r="Z364" s="553"/>
      <c r="AA364" s="553"/>
      <c r="AB364" s="553"/>
      <c r="AC364" s="553"/>
      <c r="AD364" s="553"/>
      <c r="AE364" s="553"/>
      <c r="AF364" s="956"/>
      <c r="AG364" s="553"/>
      <c r="AH364" s="553"/>
      <c r="AI364" s="956"/>
      <c r="AJ364" s="553"/>
      <c r="AK364" s="553"/>
      <c r="AL364" s="553"/>
      <c r="AM364" s="553"/>
      <c r="AN364" s="553"/>
      <c r="AO364" s="553"/>
      <c r="AP364" s="553"/>
      <c r="AQ364" s="553"/>
      <c r="AR364" s="553"/>
      <c r="AS364" s="553"/>
      <c r="AT364" s="553"/>
    </row>
    <row r="365" spans="1:46" ht="13.5" customHeight="1" x14ac:dyDescent="0.25">
      <c r="A365" s="553"/>
      <c r="B365" s="553"/>
      <c r="C365" s="553"/>
      <c r="D365" s="553"/>
      <c r="E365" s="569"/>
      <c r="F365" s="569"/>
      <c r="G365" s="569"/>
      <c r="H365" s="569"/>
      <c r="I365" s="569"/>
      <c r="J365" s="569"/>
      <c r="K365" s="569"/>
      <c r="L365" s="569"/>
      <c r="M365" s="569"/>
      <c r="N365" s="569"/>
      <c r="O365" s="569"/>
      <c r="P365" s="569"/>
      <c r="Q365" s="553"/>
      <c r="R365" s="553"/>
      <c r="S365" s="553"/>
      <c r="T365" s="553"/>
      <c r="U365" s="553"/>
      <c r="V365" s="553"/>
      <c r="W365" s="553"/>
      <c r="X365" s="553"/>
      <c r="Y365" s="553"/>
      <c r="Z365" s="553"/>
      <c r="AA365" s="553"/>
      <c r="AB365" s="553"/>
      <c r="AC365" s="553"/>
      <c r="AD365" s="553"/>
      <c r="AE365" s="553"/>
      <c r="AF365" s="956"/>
      <c r="AG365" s="553"/>
      <c r="AH365" s="553"/>
      <c r="AI365" s="956"/>
      <c r="AJ365" s="553"/>
      <c r="AK365" s="553"/>
      <c r="AL365" s="553"/>
      <c r="AM365" s="553"/>
      <c r="AN365" s="553"/>
      <c r="AO365" s="553"/>
      <c r="AP365" s="553"/>
      <c r="AQ365" s="553"/>
      <c r="AR365" s="553"/>
      <c r="AS365" s="553"/>
      <c r="AT365" s="553"/>
    </row>
    <row r="366" spans="1:46" ht="13.5" customHeight="1" x14ac:dyDescent="0.25">
      <c r="A366" s="553"/>
      <c r="B366" s="553"/>
      <c r="C366" s="553"/>
      <c r="D366" s="553"/>
      <c r="E366" s="569"/>
      <c r="F366" s="569"/>
      <c r="G366" s="569"/>
      <c r="H366" s="569"/>
      <c r="I366" s="569"/>
      <c r="J366" s="569"/>
      <c r="K366" s="569"/>
      <c r="L366" s="569"/>
      <c r="M366" s="569"/>
      <c r="N366" s="569"/>
      <c r="O366" s="569"/>
      <c r="P366" s="569"/>
      <c r="Q366" s="553"/>
      <c r="R366" s="553"/>
      <c r="S366" s="553"/>
      <c r="T366" s="553"/>
      <c r="U366" s="553"/>
      <c r="V366" s="553"/>
      <c r="W366" s="553"/>
      <c r="X366" s="553"/>
      <c r="Y366" s="553"/>
      <c r="Z366" s="553"/>
      <c r="AA366" s="553"/>
      <c r="AB366" s="553"/>
      <c r="AC366" s="553"/>
      <c r="AD366" s="553"/>
      <c r="AE366" s="553"/>
      <c r="AF366" s="956"/>
      <c r="AG366" s="553"/>
      <c r="AH366" s="553"/>
      <c r="AI366" s="956"/>
      <c r="AJ366" s="553"/>
      <c r="AK366" s="553"/>
      <c r="AL366" s="553"/>
      <c r="AM366" s="553"/>
      <c r="AN366" s="553"/>
      <c r="AO366" s="553"/>
      <c r="AP366" s="553"/>
      <c r="AQ366" s="553"/>
      <c r="AR366" s="553"/>
      <c r="AS366" s="553"/>
      <c r="AT366" s="553"/>
    </row>
    <row r="367" spans="1:46" ht="13.5" customHeight="1" x14ac:dyDescent="0.25">
      <c r="A367" s="553"/>
      <c r="B367" s="553"/>
      <c r="C367" s="553"/>
      <c r="D367" s="553"/>
      <c r="E367" s="569"/>
      <c r="F367" s="569"/>
      <c r="G367" s="569"/>
      <c r="H367" s="569"/>
      <c r="I367" s="569"/>
      <c r="J367" s="569"/>
      <c r="K367" s="569"/>
      <c r="L367" s="569"/>
      <c r="M367" s="569"/>
      <c r="N367" s="569"/>
      <c r="O367" s="569"/>
      <c r="P367" s="569"/>
      <c r="Q367" s="553"/>
      <c r="R367" s="553"/>
      <c r="S367" s="553"/>
      <c r="T367" s="553"/>
      <c r="U367" s="553"/>
      <c r="V367" s="553"/>
      <c r="W367" s="553"/>
      <c r="X367" s="553"/>
      <c r="Y367" s="553"/>
      <c r="Z367" s="553"/>
      <c r="AA367" s="553"/>
      <c r="AB367" s="553"/>
      <c r="AC367" s="553"/>
      <c r="AD367" s="553"/>
      <c r="AE367" s="553"/>
      <c r="AF367" s="956"/>
      <c r="AG367" s="553"/>
      <c r="AH367" s="553"/>
      <c r="AI367" s="956"/>
      <c r="AJ367" s="553"/>
      <c r="AK367" s="553"/>
      <c r="AL367" s="553"/>
      <c r="AM367" s="553"/>
      <c r="AN367" s="553"/>
      <c r="AO367" s="553"/>
      <c r="AP367" s="553"/>
      <c r="AQ367" s="553"/>
      <c r="AR367" s="553"/>
      <c r="AS367" s="553"/>
      <c r="AT367" s="553"/>
    </row>
    <row r="368" spans="1:46" ht="13.5" customHeight="1" x14ac:dyDescent="0.25">
      <c r="A368" s="553"/>
      <c r="B368" s="553"/>
      <c r="C368" s="553"/>
      <c r="D368" s="553"/>
      <c r="E368" s="569"/>
      <c r="F368" s="569"/>
      <c r="G368" s="569"/>
      <c r="H368" s="569"/>
      <c r="I368" s="569"/>
      <c r="J368" s="569"/>
      <c r="K368" s="569"/>
      <c r="L368" s="569"/>
      <c r="M368" s="569"/>
      <c r="N368" s="569"/>
      <c r="O368" s="569"/>
      <c r="P368" s="569"/>
      <c r="Q368" s="553"/>
      <c r="R368" s="553"/>
      <c r="S368" s="553"/>
      <c r="T368" s="553"/>
      <c r="U368" s="553"/>
      <c r="V368" s="553"/>
      <c r="W368" s="553"/>
      <c r="X368" s="553"/>
      <c r="Y368" s="553"/>
      <c r="Z368" s="553"/>
      <c r="AA368" s="553"/>
      <c r="AB368" s="553"/>
      <c r="AC368" s="553"/>
      <c r="AD368" s="553"/>
      <c r="AE368" s="553"/>
      <c r="AF368" s="956"/>
      <c r="AG368" s="553"/>
      <c r="AH368" s="553"/>
      <c r="AI368" s="956"/>
      <c r="AJ368" s="553"/>
      <c r="AK368" s="553"/>
      <c r="AL368" s="553"/>
      <c r="AM368" s="553"/>
      <c r="AN368" s="553"/>
      <c r="AO368" s="553"/>
      <c r="AP368" s="553"/>
      <c r="AQ368" s="553"/>
      <c r="AR368" s="553"/>
      <c r="AS368" s="553"/>
      <c r="AT368" s="553"/>
    </row>
    <row r="369" spans="1:46" ht="13.5" customHeight="1" x14ac:dyDescent="0.25">
      <c r="A369" s="553"/>
      <c r="B369" s="553"/>
      <c r="C369" s="553"/>
      <c r="D369" s="553"/>
      <c r="E369" s="569"/>
      <c r="F369" s="569"/>
      <c r="G369" s="569"/>
      <c r="H369" s="569"/>
      <c r="I369" s="569"/>
      <c r="J369" s="569"/>
      <c r="K369" s="569"/>
      <c r="L369" s="569"/>
      <c r="M369" s="569"/>
      <c r="N369" s="569"/>
      <c r="O369" s="569"/>
      <c r="P369" s="569"/>
      <c r="Q369" s="553"/>
      <c r="R369" s="553"/>
      <c r="S369" s="553"/>
      <c r="T369" s="553"/>
      <c r="U369" s="553"/>
      <c r="V369" s="553"/>
      <c r="W369" s="553"/>
      <c r="X369" s="553"/>
      <c r="Y369" s="553"/>
      <c r="Z369" s="553"/>
      <c r="AA369" s="553"/>
      <c r="AB369" s="553"/>
      <c r="AC369" s="553"/>
      <c r="AD369" s="553"/>
      <c r="AE369" s="553"/>
      <c r="AF369" s="956"/>
      <c r="AG369" s="553"/>
      <c r="AH369" s="553"/>
      <c r="AI369" s="956"/>
      <c r="AJ369" s="553"/>
      <c r="AK369" s="553"/>
      <c r="AL369" s="553"/>
      <c r="AM369" s="553"/>
      <c r="AN369" s="553"/>
      <c r="AO369" s="553"/>
      <c r="AP369" s="553"/>
      <c r="AQ369" s="553"/>
      <c r="AR369" s="553"/>
      <c r="AS369" s="553"/>
      <c r="AT369" s="553"/>
    </row>
    <row r="370" spans="1:46" ht="13.5" customHeight="1" x14ac:dyDescent="0.25">
      <c r="A370" s="553"/>
      <c r="B370" s="553"/>
      <c r="C370" s="553"/>
      <c r="D370" s="553"/>
      <c r="E370" s="569"/>
      <c r="F370" s="569"/>
      <c r="G370" s="569"/>
      <c r="H370" s="569"/>
      <c r="I370" s="569"/>
      <c r="J370" s="569"/>
      <c r="K370" s="569"/>
      <c r="L370" s="569"/>
      <c r="M370" s="569"/>
      <c r="N370" s="569"/>
      <c r="O370" s="569"/>
      <c r="P370" s="569"/>
      <c r="Q370" s="553"/>
      <c r="R370" s="553"/>
      <c r="S370" s="553"/>
      <c r="T370" s="553"/>
      <c r="U370" s="553"/>
      <c r="V370" s="553"/>
      <c r="W370" s="553"/>
      <c r="X370" s="553"/>
      <c r="Y370" s="553"/>
      <c r="Z370" s="553"/>
      <c r="AA370" s="553"/>
      <c r="AB370" s="553"/>
      <c r="AC370" s="553"/>
      <c r="AD370" s="553"/>
      <c r="AE370" s="553"/>
      <c r="AF370" s="956"/>
      <c r="AG370" s="553"/>
      <c r="AH370" s="553"/>
      <c r="AI370" s="956"/>
      <c r="AJ370" s="553"/>
      <c r="AK370" s="553"/>
      <c r="AL370" s="553"/>
      <c r="AM370" s="553"/>
      <c r="AN370" s="553"/>
      <c r="AO370" s="553"/>
      <c r="AP370" s="553"/>
      <c r="AQ370" s="553"/>
      <c r="AR370" s="553"/>
      <c r="AS370" s="553"/>
      <c r="AT370" s="553"/>
    </row>
    <row r="371" spans="1:46" ht="13.5" customHeight="1" x14ac:dyDescent="0.25">
      <c r="A371" s="553"/>
      <c r="B371" s="553"/>
      <c r="C371" s="553"/>
      <c r="D371" s="553"/>
      <c r="E371" s="569"/>
      <c r="F371" s="569"/>
      <c r="G371" s="569"/>
      <c r="H371" s="569"/>
      <c r="I371" s="569"/>
      <c r="J371" s="569"/>
      <c r="K371" s="569"/>
      <c r="L371" s="569"/>
      <c r="M371" s="569"/>
      <c r="N371" s="569"/>
      <c r="O371" s="569"/>
      <c r="P371" s="569"/>
      <c r="Q371" s="553"/>
      <c r="R371" s="553"/>
      <c r="S371" s="553"/>
      <c r="T371" s="553"/>
      <c r="U371" s="553"/>
      <c r="V371" s="553"/>
      <c r="W371" s="553"/>
      <c r="X371" s="553"/>
      <c r="Y371" s="553"/>
      <c r="Z371" s="553"/>
      <c r="AA371" s="553"/>
      <c r="AB371" s="553"/>
      <c r="AC371" s="553"/>
      <c r="AD371" s="553"/>
      <c r="AE371" s="553"/>
      <c r="AF371" s="956"/>
      <c r="AG371" s="553"/>
      <c r="AH371" s="553"/>
      <c r="AI371" s="956"/>
      <c r="AJ371" s="553"/>
      <c r="AK371" s="553"/>
      <c r="AL371" s="553"/>
      <c r="AM371" s="553"/>
      <c r="AN371" s="553"/>
      <c r="AO371" s="553"/>
      <c r="AP371" s="553"/>
      <c r="AQ371" s="553"/>
      <c r="AR371" s="553"/>
      <c r="AS371" s="553"/>
      <c r="AT371" s="553"/>
    </row>
    <row r="372" spans="1:46" ht="13.5" customHeight="1" x14ac:dyDescent="0.25">
      <c r="A372" s="553"/>
      <c r="B372" s="553"/>
      <c r="C372" s="553"/>
      <c r="D372" s="553"/>
      <c r="E372" s="569"/>
      <c r="F372" s="569"/>
      <c r="G372" s="569"/>
      <c r="H372" s="569"/>
      <c r="I372" s="569"/>
      <c r="J372" s="569"/>
      <c r="K372" s="569"/>
      <c r="L372" s="569"/>
      <c r="M372" s="569"/>
      <c r="N372" s="569"/>
      <c r="O372" s="569"/>
      <c r="P372" s="569"/>
      <c r="Q372" s="553"/>
      <c r="R372" s="553"/>
      <c r="S372" s="553"/>
      <c r="T372" s="553"/>
      <c r="U372" s="553"/>
      <c r="V372" s="553"/>
      <c r="W372" s="553"/>
      <c r="X372" s="553"/>
      <c r="Y372" s="553"/>
      <c r="Z372" s="553"/>
      <c r="AA372" s="553"/>
      <c r="AB372" s="553"/>
      <c r="AC372" s="553"/>
      <c r="AD372" s="553"/>
      <c r="AE372" s="553"/>
      <c r="AF372" s="956"/>
      <c r="AG372" s="553"/>
      <c r="AH372" s="553"/>
      <c r="AI372" s="956"/>
      <c r="AJ372" s="553"/>
      <c r="AK372" s="553"/>
      <c r="AL372" s="553"/>
      <c r="AM372" s="553"/>
      <c r="AN372" s="553"/>
      <c r="AO372" s="553"/>
      <c r="AP372" s="553"/>
      <c r="AQ372" s="553"/>
      <c r="AR372" s="553"/>
      <c r="AS372" s="553"/>
      <c r="AT372" s="553"/>
    </row>
    <row r="373" spans="1:46" ht="13.5" customHeight="1" x14ac:dyDescent="0.25">
      <c r="A373" s="553"/>
      <c r="B373" s="553"/>
      <c r="C373" s="553"/>
      <c r="D373" s="553"/>
      <c r="E373" s="569"/>
      <c r="F373" s="569"/>
      <c r="G373" s="569"/>
      <c r="H373" s="569"/>
      <c r="I373" s="569"/>
      <c r="J373" s="569"/>
      <c r="K373" s="569"/>
      <c r="L373" s="569"/>
      <c r="M373" s="569"/>
      <c r="N373" s="569"/>
      <c r="O373" s="569"/>
      <c r="P373" s="569"/>
      <c r="Q373" s="553"/>
      <c r="R373" s="553"/>
      <c r="S373" s="553"/>
      <c r="T373" s="553"/>
      <c r="U373" s="553"/>
      <c r="V373" s="553"/>
      <c r="W373" s="553"/>
      <c r="X373" s="553"/>
      <c r="Y373" s="553"/>
      <c r="Z373" s="553"/>
      <c r="AA373" s="553"/>
      <c r="AB373" s="553"/>
      <c r="AC373" s="553"/>
      <c r="AD373" s="553"/>
      <c r="AE373" s="553"/>
      <c r="AF373" s="956"/>
      <c r="AG373" s="553"/>
      <c r="AH373" s="553"/>
      <c r="AI373" s="956"/>
      <c r="AJ373" s="553"/>
      <c r="AK373" s="553"/>
      <c r="AL373" s="553"/>
      <c r="AM373" s="553"/>
      <c r="AN373" s="553"/>
      <c r="AO373" s="553"/>
      <c r="AP373" s="553"/>
      <c r="AQ373" s="553"/>
      <c r="AR373" s="553"/>
      <c r="AS373" s="553"/>
      <c r="AT373" s="553"/>
    </row>
    <row r="374" spans="1:46" ht="13.5" customHeight="1" x14ac:dyDescent="0.25">
      <c r="A374" s="553"/>
      <c r="B374" s="553"/>
      <c r="C374" s="553"/>
      <c r="D374" s="553"/>
      <c r="E374" s="569"/>
      <c r="F374" s="569"/>
      <c r="G374" s="569"/>
      <c r="H374" s="569"/>
      <c r="I374" s="569"/>
      <c r="J374" s="569"/>
      <c r="K374" s="569"/>
      <c r="L374" s="569"/>
      <c r="M374" s="569"/>
      <c r="N374" s="569"/>
      <c r="O374" s="569"/>
      <c r="P374" s="569"/>
      <c r="Q374" s="553"/>
      <c r="R374" s="553"/>
      <c r="S374" s="553"/>
      <c r="T374" s="553"/>
      <c r="U374" s="553"/>
      <c r="V374" s="553"/>
      <c r="W374" s="553"/>
      <c r="X374" s="553"/>
      <c r="Y374" s="553"/>
      <c r="Z374" s="553"/>
      <c r="AA374" s="553"/>
      <c r="AB374" s="553"/>
      <c r="AC374" s="553"/>
      <c r="AD374" s="553"/>
      <c r="AE374" s="553"/>
      <c r="AF374" s="956"/>
      <c r="AG374" s="553"/>
      <c r="AH374" s="553"/>
      <c r="AI374" s="956"/>
      <c r="AJ374" s="553"/>
      <c r="AK374" s="553"/>
      <c r="AL374" s="553"/>
      <c r="AM374" s="553"/>
      <c r="AN374" s="553"/>
      <c r="AO374" s="553"/>
      <c r="AP374" s="553"/>
      <c r="AQ374" s="553"/>
      <c r="AR374" s="553"/>
      <c r="AS374" s="553"/>
      <c r="AT374" s="553"/>
    </row>
    <row r="375" spans="1:46" ht="13.5" customHeight="1" x14ac:dyDescent="0.25">
      <c r="A375" s="553"/>
      <c r="B375" s="553"/>
      <c r="C375" s="553"/>
      <c r="D375" s="553"/>
      <c r="E375" s="569"/>
      <c r="F375" s="569"/>
      <c r="G375" s="569"/>
      <c r="H375" s="569"/>
      <c r="I375" s="569"/>
      <c r="J375" s="569"/>
      <c r="K375" s="569"/>
      <c r="L375" s="569"/>
      <c r="M375" s="569"/>
      <c r="N375" s="569"/>
      <c r="O375" s="569"/>
      <c r="P375" s="569"/>
      <c r="Q375" s="553"/>
      <c r="R375" s="553"/>
      <c r="S375" s="553"/>
      <c r="T375" s="553"/>
      <c r="U375" s="553"/>
      <c r="V375" s="553"/>
      <c r="W375" s="553"/>
      <c r="X375" s="553"/>
      <c r="Y375" s="553"/>
      <c r="Z375" s="553"/>
      <c r="AA375" s="553"/>
      <c r="AB375" s="553"/>
      <c r="AC375" s="553"/>
      <c r="AD375" s="553"/>
      <c r="AE375" s="553"/>
      <c r="AF375" s="956"/>
      <c r="AG375" s="553"/>
      <c r="AH375" s="553"/>
      <c r="AI375" s="956"/>
      <c r="AJ375" s="553"/>
      <c r="AK375" s="553"/>
      <c r="AL375" s="553"/>
      <c r="AM375" s="553"/>
      <c r="AN375" s="553"/>
      <c r="AO375" s="553"/>
      <c r="AP375" s="553"/>
      <c r="AQ375" s="553"/>
      <c r="AR375" s="553"/>
      <c r="AS375" s="553"/>
      <c r="AT375" s="553"/>
    </row>
    <row r="376" spans="1:46" ht="13.5" customHeight="1" x14ac:dyDescent="0.25">
      <c r="A376" s="553"/>
      <c r="B376" s="553"/>
      <c r="C376" s="553"/>
      <c r="D376" s="553"/>
      <c r="E376" s="569"/>
      <c r="F376" s="569"/>
      <c r="G376" s="569"/>
      <c r="H376" s="569"/>
      <c r="I376" s="569"/>
      <c r="J376" s="569"/>
      <c r="K376" s="569"/>
      <c r="L376" s="569"/>
      <c r="M376" s="569"/>
      <c r="N376" s="569"/>
      <c r="O376" s="569"/>
      <c r="P376" s="569"/>
      <c r="Q376" s="553"/>
      <c r="R376" s="553"/>
      <c r="S376" s="553"/>
      <c r="T376" s="553"/>
      <c r="U376" s="553"/>
      <c r="V376" s="553"/>
      <c r="W376" s="553"/>
      <c r="X376" s="553"/>
      <c r="Y376" s="553"/>
      <c r="Z376" s="553"/>
      <c r="AA376" s="553"/>
      <c r="AB376" s="553"/>
      <c r="AC376" s="553"/>
      <c r="AD376" s="553"/>
      <c r="AE376" s="553"/>
      <c r="AF376" s="956"/>
      <c r="AG376" s="553"/>
      <c r="AH376" s="553"/>
      <c r="AI376" s="956"/>
      <c r="AJ376" s="553"/>
      <c r="AK376" s="553"/>
      <c r="AL376" s="553"/>
      <c r="AM376" s="553"/>
      <c r="AN376" s="553"/>
      <c r="AO376" s="553"/>
      <c r="AP376" s="553"/>
      <c r="AQ376" s="553"/>
      <c r="AR376" s="553"/>
      <c r="AS376" s="553"/>
      <c r="AT376" s="553"/>
    </row>
    <row r="377" spans="1:46" ht="13.5" customHeight="1" x14ac:dyDescent="0.25">
      <c r="A377" s="553"/>
      <c r="B377" s="553"/>
      <c r="C377" s="553"/>
      <c r="D377" s="553"/>
      <c r="E377" s="569"/>
      <c r="F377" s="569"/>
      <c r="G377" s="569"/>
      <c r="H377" s="569"/>
      <c r="I377" s="569"/>
      <c r="J377" s="569"/>
      <c r="K377" s="569"/>
      <c r="L377" s="569"/>
      <c r="M377" s="569"/>
      <c r="N377" s="569"/>
      <c r="O377" s="569"/>
      <c r="P377" s="569"/>
      <c r="Q377" s="553"/>
      <c r="R377" s="553"/>
      <c r="S377" s="553"/>
      <c r="T377" s="553"/>
      <c r="U377" s="553"/>
      <c r="V377" s="553"/>
      <c r="W377" s="553"/>
      <c r="X377" s="553"/>
      <c r="Y377" s="553"/>
      <c r="Z377" s="553"/>
      <c r="AA377" s="553"/>
      <c r="AB377" s="553"/>
      <c r="AC377" s="553"/>
      <c r="AD377" s="553"/>
      <c r="AE377" s="553"/>
      <c r="AF377" s="956"/>
      <c r="AG377" s="553"/>
      <c r="AH377" s="553"/>
      <c r="AI377" s="956"/>
      <c r="AJ377" s="553"/>
      <c r="AK377" s="553"/>
      <c r="AL377" s="553"/>
      <c r="AM377" s="553"/>
      <c r="AN377" s="553"/>
      <c r="AO377" s="553"/>
      <c r="AP377" s="553"/>
      <c r="AQ377" s="553"/>
      <c r="AR377" s="553"/>
      <c r="AS377" s="553"/>
      <c r="AT377" s="553"/>
    </row>
    <row r="378" spans="1:46" ht="13.5" customHeight="1" x14ac:dyDescent="0.25">
      <c r="A378" s="553"/>
      <c r="B378" s="553"/>
      <c r="C378" s="553"/>
      <c r="D378" s="553"/>
      <c r="E378" s="569"/>
      <c r="F378" s="569"/>
      <c r="G378" s="569"/>
      <c r="H378" s="569"/>
      <c r="I378" s="569"/>
      <c r="J378" s="569"/>
      <c r="K378" s="569"/>
      <c r="L378" s="569"/>
      <c r="M378" s="569"/>
      <c r="N378" s="569"/>
      <c r="O378" s="569"/>
      <c r="P378" s="569"/>
      <c r="Q378" s="553"/>
      <c r="R378" s="553"/>
      <c r="S378" s="553"/>
      <c r="T378" s="553"/>
      <c r="U378" s="553"/>
      <c r="V378" s="553"/>
      <c r="W378" s="553"/>
      <c r="X378" s="553"/>
      <c r="Y378" s="553"/>
      <c r="Z378" s="553"/>
      <c r="AA378" s="553"/>
      <c r="AB378" s="553"/>
      <c r="AC378" s="553"/>
      <c r="AD378" s="553"/>
      <c r="AE378" s="553"/>
      <c r="AF378" s="956"/>
      <c r="AG378" s="553"/>
      <c r="AH378" s="553"/>
      <c r="AI378" s="956"/>
      <c r="AJ378" s="553"/>
      <c r="AK378" s="553"/>
      <c r="AL378" s="553"/>
      <c r="AM378" s="553"/>
      <c r="AN378" s="553"/>
      <c r="AO378" s="553"/>
      <c r="AP378" s="553"/>
      <c r="AQ378" s="553"/>
      <c r="AR378" s="553"/>
      <c r="AS378" s="553"/>
      <c r="AT378" s="553"/>
    </row>
    <row r="379" spans="1:46" ht="13.5" customHeight="1" x14ac:dyDescent="0.25">
      <c r="A379" s="553"/>
      <c r="B379" s="553"/>
      <c r="C379" s="553"/>
      <c r="D379" s="553"/>
      <c r="E379" s="569"/>
      <c r="F379" s="569"/>
      <c r="G379" s="569"/>
      <c r="H379" s="569"/>
      <c r="I379" s="569"/>
      <c r="J379" s="569"/>
      <c r="K379" s="569"/>
      <c r="L379" s="569"/>
      <c r="M379" s="569"/>
      <c r="N379" s="569"/>
      <c r="O379" s="569"/>
      <c r="P379" s="569"/>
      <c r="Q379" s="553"/>
      <c r="R379" s="553"/>
      <c r="S379" s="553"/>
      <c r="T379" s="553"/>
      <c r="U379" s="553"/>
      <c r="V379" s="553"/>
      <c r="W379" s="553"/>
      <c r="X379" s="553"/>
      <c r="Y379" s="553"/>
      <c r="Z379" s="553"/>
      <c r="AA379" s="553"/>
      <c r="AB379" s="553"/>
      <c r="AC379" s="553"/>
      <c r="AD379" s="553"/>
      <c r="AE379" s="553"/>
      <c r="AF379" s="956"/>
      <c r="AG379" s="553"/>
      <c r="AH379" s="553"/>
      <c r="AI379" s="956"/>
      <c r="AJ379" s="553"/>
      <c r="AK379" s="553"/>
      <c r="AL379" s="553"/>
      <c r="AM379" s="553"/>
      <c r="AN379" s="553"/>
      <c r="AO379" s="553"/>
      <c r="AP379" s="553"/>
      <c r="AQ379" s="553"/>
      <c r="AR379" s="553"/>
      <c r="AS379" s="553"/>
      <c r="AT379" s="553"/>
    </row>
    <row r="380" spans="1:46" ht="13.5" customHeight="1" x14ac:dyDescent="0.25">
      <c r="A380" s="553"/>
      <c r="B380" s="553"/>
      <c r="C380" s="553"/>
      <c r="D380" s="553"/>
      <c r="E380" s="569"/>
      <c r="F380" s="569"/>
      <c r="G380" s="569"/>
      <c r="H380" s="569"/>
      <c r="I380" s="569"/>
      <c r="J380" s="569"/>
      <c r="K380" s="569"/>
      <c r="L380" s="569"/>
      <c r="M380" s="569"/>
      <c r="N380" s="569"/>
      <c r="O380" s="569"/>
      <c r="P380" s="569"/>
      <c r="Q380" s="553"/>
      <c r="R380" s="553"/>
      <c r="S380" s="553"/>
      <c r="T380" s="553"/>
      <c r="U380" s="553"/>
      <c r="V380" s="553"/>
      <c r="W380" s="553"/>
      <c r="X380" s="553"/>
      <c r="Y380" s="553"/>
      <c r="Z380" s="553"/>
      <c r="AA380" s="553"/>
      <c r="AB380" s="553"/>
      <c r="AC380" s="553"/>
      <c r="AD380" s="553"/>
      <c r="AE380" s="553"/>
      <c r="AF380" s="956"/>
      <c r="AG380" s="553"/>
      <c r="AH380" s="553"/>
      <c r="AI380" s="956"/>
      <c r="AJ380" s="553"/>
      <c r="AK380" s="553"/>
      <c r="AL380" s="553"/>
      <c r="AM380" s="553"/>
      <c r="AN380" s="553"/>
      <c r="AO380" s="553"/>
      <c r="AP380" s="553"/>
      <c r="AQ380" s="553"/>
      <c r="AR380" s="553"/>
      <c r="AS380" s="553"/>
      <c r="AT380" s="553"/>
    </row>
    <row r="381" spans="1:46" ht="13.5" customHeight="1" x14ac:dyDescent="0.25">
      <c r="A381" s="553"/>
      <c r="B381" s="553"/>
      <c r="C381" s="553"/>
      <c r="D381" s="553"/>
      <c r="E381" s="569"/>
      <c r="F381" s="569"/>
      <c r="G381" s="569"/>
      <c r="H381" s="569"/>
      <c r="I381" s="569"/>
      <c r="J381" s="569"/>
      <c r="K381" s="569"/>
      <c r="L381" s="569"/>
      <c r="M381" s="569"/>
      <c r="N381" s="569"/>
      <c r="O381" s="569"/>
      <c r="P381" s="569"/>
      <c r="Q381" s="553"/>
      <c r="R381" s="553"/>
      <c r="S381" s="553"/>
      <c r="T381" s="553"/>
      <c r="U381" s="553"/>
      <c r="V381" s="553"/>
      <c r="W381" s="553"/>
      <c r="X381" s="553"/>
      <c r="Y381" s="553"/>
      <c r="Z381" s="553"/>
      <c r="AA381" s="553"/>
      <c r="AB381" s="553"/>
      <c r="AC381" s="553"/>
      <c r="AD381" s="553"/>
      <c r="AE381" s="553"/>
      <c r="AF381" s="956"/>
      <c r="AG381" s="553"/>
      <c r="AH381" s="553"/>
      <c r="AI381" s="956"/>
      <c r="AJ381" s="553"/>
      <c r="AK381" s="553"/>
      <c r="AL381" s="553"/>
      <c r="AM381" s="553"/>
      <c r="AN381" s="553"/>
      <c r="AO381" s="553"/>
      <c r="AP381" s="553"/>
      <c r="AQ381" s="553"/>
      <c r="AR381" s="553"/>
      <c r="AS381" s="553"/>
      <c r="AT381" s="553"/>
    </row>
    <row r="382" spans="1:46" ht="13.5" customHeight="1" x14ac:dyDescent="0.25">
      <c r="A382" s="553"/>
      <c r="B382" s="553"/>
      <c r="C382" s="553"/>
      <c r="D382" s="553"/>
      <c r="E382" s="569"/>
      <c r="F382" s="569"/>
      <c r="G382" s="569"/>
      <c r="H382" s="569"/>
      <c r="I382" s="569"/>
      <c r="J382" s="569"/>
      <c r="K382" s="569"/>
      <c r="L382" s="569"/>
      <c r="M382" s="569"/>
      <c r="N382" s="569"/>
      <c r="O382" s="569"/>
      <c r="P382" s="569"/>
      <c r="Q382" s="553"/>
      <c r="R382" s="553"/>
      <c r="S382" s="553"/>
      <c r="T382" s="553"/>
      <c r="U382" s="553"/>
      <c r="V382" s="553"/>
      <c r="W382" s="553"/>
      <c r="X382" s="553"/>
      <c r="Y382" s="553"/>
      <c r="Z382" s="553"/>
      <c r="AA382" s="553"/>
      <c r="AB382" s="553"/>
      <c r="AC382" s="553"/>
      <c r="AD382" s="553"/>
      <c r="AE382" s="553"/>
      <c r="AF382" s="956"/>
      <c r="AG382" s="553"/>
      <c r="AH382" s="553"/>
      <c r="AI382" s="956"/>
      <c r="AJ382" s="553"/>
      <c r="AK382" s="553"/>
      <c r="AL382" s="553"/>
      <c r="AM382" s="553"/>
      <c r="AN382" s="553"/>
      <c r="AO382" s="553"/>
      <c r="AP382" s="553"/>
      <c r="AQ382" s="553"/>
      <c r="AR382" s="553"/>
      <c r="AS382" s="553"/>
      <c r="AT382" s="553"/>
    </row>
    <row r="383" spans="1:46" ht="13.5" customHeight="1" x14ac:dyDescent="0.25">
      <c r="A383" s="553"/>
      <c r="B383" s="553"/>
      <c r="C383" s="553"/>
      <c r="D383" s="553"/>
      <c r="E383" s="569"/>
      <c r="F383" s="569"/>
      <c r="G383" s="569"/>
      <c r="H383" s="569"/>
      <c r="I383" s="569"/>
      <c r="J383" s="569"/>
      <c r="K383" s="569"/>
      <c r="L383" s="569"/>
      <c r="M383" s="569"/>
      <c r="N383" s="569"/>
      <c r="O383" s="569"/>
      <c r="P383" s="569"/>
      <c r="Q383" s="553"/>
      <c r="R383" s="553"/>
      <c r="S383" s="553"/>
      <c r="T383" s="553"/>
      <c r="U383" s="553"/>
      <c r="V383" s="553"/>
      <c r="W383" s="553"/>
      <c r="X383" s="553"/>
      <c r="Y383" s="553"/>
      <c r="Z383" s="553"/>
      <c r="AA383" s="553"/>
      <c r="AB383" s="553"/>
      <c r="AC383" s="553"/>
      <c r="AD383" s="553"/>
      <c r="AE383" s="553"/>
      <c r="AF383" s="956"/>
      <c r="AG383" s="553"/>
      <c r="AH383" s="553"/>
      <c r="AI383" s="956"/>
      <c r="AJ383" s="553"/>
      <c r="AK383" s="553"/>
      <c r="AL383" s="553"/>
      <c r="AM383" s="553"/>
      <c r="AN383" s="553"/>
      <c r="AO383" s="553"/>
      <c r="AP383" s="553"/>
      <c r="AQ383" s="553"/>
      <c r="AR383" s="553"/>
      <c r="AS383" s="553"/>
      <c r="AT383" s="553"/>
    </row>
    <row r="384" spans="1:46" ht="13.5" customHeight="1" x14ac:dyDescent="0.25">
      <c r="A384" s="553"/>
      <c r="B384" s="553"/>
      <c r="C384" s="553"/>
      <c r="D384" s="553"/>
      <c r="E384" s="569"/>
      <c r="F384" s="569"/>
      <c r="G384" s="569"/>
      <c r="H384" s="569"/>
      <c r="I384" s="569"/>
      <c r="J384" s="569"/>
      <c r="K384" s="569"/>
      <c r="L384" s="569"/>
      <c r="M384" s="569"/>
      <c r="N384" s="569"/>
      <c r="O384" s="569"/>
      <c r="P384" s="569"/>
      <c r="Q384" s="553"/>
      <c r="R384" s="553"/>
      <c r="S384" s="553"/>
      <c r="T384" s="553"/>
      <c r="U384" s="553"/>
      <c r="V384" s="553"/>
      <c r="W384" s="553"/>
      <c r="X384" s="553"/>
      <c r="Y384" s="553"/>
      <c r="Z384" s="553"/>
      <c r="AA384" s="553"/>
      <c r="AB384" s="553"/>
      <c r="AC384" s="553"/>
      <c r="AD384" s="553"/>
      <c r="AE384" s="553"/>
      <c r="AF384" s="956"/>
      <c r="AG384" s="553"/>
      <c r="AH384" s="553"/>
      <c r="AI384" s="956"/>
      <c r="AJ384" s="553"/>
      <c r="AK384" s="553"/>
      <c r="AL384" s="553"/>
      <c r="AM384" s="553"/>
      <c r="AN384" s="553"/>
      <c r="AO384" s="553"/>
      <c r="AP384" s="553"/>
      <c r="AQ384" s="553"/>
      <c r="AR384" s="553"/>
      <c r="AS384" s="553"/>
      <c r="AT384" s="553"/>
    </row>
    <row r="385" spans="1:46" ht="13.5" customHeight="1" x14ac:dyDescent="0.25">
      <c r="A385" s="553"/>
      <c r="B385" s="553"/>
      <c r="C385" s="553"/>
      <c r="D385" s="553"/>
      <c r="E385" s="569"/>
      <c r="F385" s="569"/>
      <c r="G385" s="569"/>
      <c r="H385" s="569"/>
      <c r="I385" s="569"/>
      <c r="J385" s="569"/>
      <c r="K385" s="569"/>
      <c r="L385" s="569"/>
      <c r="M385" s="569"/>
      <c r="N385" s="569"/>
      <c r="O385" s="569"/>
      <c r="P385" s="569"/>
      <c r="Q385" s="553"/>
      <c r="R385" s="553"/>
      <c r="S385" s="553"/>
      <c r="T385" s="553"/>
      <c r="U385" s="553"/>
      <c r="V385" s="553"/>
      <c r="W385" s="553"/>
      <c r="X385" s="553"/>
      <c r="Y385" s="553"/>
      <c r="Z385" s="553"/>
      <c r="AA385" s="553"/>
      <c r="AB385" s="553"/>
      <c r="AC385" s="553"/>
      <c r="AD385" s="553"/>
      <c r="AE385" s="553"/>
      <c r="AF385" s="956"/>
      <c r="AG385" s="553"/>
      <c r="AH385" s="553"/>
      <c r="AI385" s="956"/>
      <c r="AJ385" s="553"/>
      <c r="AK385" s="553"/>
      <c r="AL385" s="553"/>
      <c r="AM385" s="553"/>
      <c r="AN385" s="553"/>
      <c r="AO385" s="553"/>
      <c r="AP385" s="553"/>
      <c r="AQ385" s="553"/>
      <c r="AR385" s="553"/>
      <c r="AS385" s="553"/>
      <c r="AT385" s="553"/>
    </row>
    <row r="386" spans="1:46" ht="13.5" customHeight="1" x14ac:dyDescent="0.25">
      <c r="A386" s="553"/>
      <c r="B386" s="553"/>
      <c r="C386" s="553"/>
      <c r="D386" s="553"/>
      <c r="E386" s="569"/>
      <c r="F386" s="569"/>
      <c r="G386" s="569"/>
      <c r="H386" s="569"/>
      <c r="I386" s="569"/>
      <c r="J386" s="569"/>
      <c r="K386" s="569"/>
      <c r="L386" s="569"/>
      <c r="M386" s="569"/>
      <c r="N386" s="569"/>
      <c r="O386" s="569"/>
      <c r="P386" s="569"/>
      <c r="Q386" s="553"/>
      <c r="R386" s="553"/>
      <c r="S386" s="553"/>
      <c r="T386" s="553"/>
      <c r="U386" s="553"/>
      <c r="V386" s="553"/>
      <c r="W386" s="553"/>
      <c r="X386" s="553"/>
      <c r="Y386" s="553"/>
      <c r="Z386" s="553"/>
      <c r="AA386" s="553"/>
      <c r="AB386" s="553"/>
      <c r="AC386" s="553"/>
      <c r="AD386" s="553"/>
      <c r="AE386" s="553"/>
      <c r="AF386" s="956"/>
      <c r="AG386" s="553"/>
      <c r="AH386" s="553"/>
      <c r="AI386" s="956"/>
      <c r="AJ386" s="553"/>
      <c r="AK386" s="553"/>
      <c r="AL386" s="553"/>
      <c r="AM386" s="553"/>
      <c r="AN386" s="553"/>
      <c r="AO386" s="553"/>
      <c r="AP386" s="553"/>
      <c r="AQ386" s="553"/>
      <c r="AR386" s="553"/>
      <c r="AS386" s="553"/>
      <c r="AT386" s="553"/>
    </row>
    <row r="387" spans="1:46" ht="13.5" customHeight="1" x14ac:dyDescent="0.25">
      <c r="A387" s="553"/>
      <c r="B387" s="553"/>
      <c r="C387" s="553"/>
      <c r="D387" s="553"/>
      <c r="E387" s="569"/>
      <c r="F387" s="569"/>
      <c r="G387" s="569"/>
      <c r="H387" s="569"/>
      <c r="I387" s="569"/>
      <c r="J387" s="569"/>
      <c r="K387" s="569"/>
      <c r="L387" s="569"/>
      <c r="M387" s="569"/>
      <c r="N387" s="569"/>
      <c r="O387" s="569"/>
      <c r="P387" s="569"/>
      <c r="Q387" s="553"/>
      <c r="R387" s="553"/>
      <c r="S387" s="553"/>
      <c r="T387" s="553"/>
      <c r="U387" s="553"/>
      <c r="V387" s="553"/>
      <c r="W387" s="553"/>
      <c r="X387" s="553"/>
      <c r="Y387" s="553"/>
      <c r="Z387" s="553"/>
      <c r="AA387" s="553"/>
      <c r="AB387" s="553"/>
      <c r="AC387" s="553"/>
      <c r="AD387" s="553"/>
      <c r="AE387" s="553"/>
      <c r="AF387" s="956"/>
      <c r="AG387" s="553"/>
      <c r="AH387" s="553"/>
      <c r="AI387" s="956"/>
      <c r="AJ387" s="553"/>
      <c r="AK387" s="553"/>
      <c r="AL387" s="553"/>
      <c r="AM387" s="553"/>
      <c r="AN387" s="553"/>
      <c r="AO387" s="553"/>
      <c r="AP387" s="553"/>
      <c r="AQ387" s="553"/>
      <c r="AR387" s="553"/>
      <c r="AS387" s="553"/>
      <c r="AT387" s="553"/>
    </row>
    <row r="388" spans="1:46" ht="13.5" customHeight="1" x14ac:dyDescent="0.25">
      <c r="A388" s="553"/>
      <c r="B388" s="553"/>
      <c r="C388" s="553"/>
      <c r="D388" s="553"/>
      <c r="E388" s="569"/>
      <c r="F388" s="569"/>
      <c r="G388" s="569"/>
      <c r="H388" s="569"/>
      <c r="I388" s="569"/>
      <c r="J388" s="569"/>
      <c r="K388" s="569"/>
      <c r="L388" s="569"/>
      <c r="M388" s="569"/>
      <c r="N388" s="569"/>
      <c r="O388" s="569"/>
      <c r="P388" s="569"/>
      <c r="Q388" s="553"/>
      <c r="R388" s="553"/>
      <c r="S388" s="553"/>
      <c r="T388" s="553"/>
      <c r="U388" s="553"/>
      <c r="V388" s="553"/>
      <c r="W388" s="553"/>
      <c r="X388" s="553"/>
      <c r="Y388" s="553"/>
      <c r="Z388" s="553"/>
      <c r="AA388" s="553"/>
      <c r="AB388" s="553"/>
      <c r="AC388" s="553"/>
      <c r="AD388" s="553"/>
      <c r="AE388" s="553"/>
      <c r="AF388" s="956"/>
      <c r="AG388" s="553"/>
      <c r="AH388" s="553"/>
      <c r="AI388" s="956"/>
      <c r="AJ388" s="553"/>
      <c r="AK388" s="553"/>
      <c r="AL388" s="553"/>
      <c r="AM388" s="553"/>
      <c r="AN388" s="553"/>
      <c r="AO388" s="553"/>
      <c r="AP388" s="553"/>
      <c r="AQ388" s="553"/>
      <c r="AR388" s="553"/>
      <c r="AS388" s="553"/>
      <c r="AT388" s="553"/>
    </row>
    <row r="389" spans="1:46" ht="13.5" customHeight="1" x14ac:dyDescent="0.25">
      <c r="A389" s="553"/>
      <c r="B389" s="553"/>
      <c r="C389" s="553"/>
      <c r="D389" s="553"/>
      <c r="E389" s="569"/>
      <c r="F389" s="569"/>
      <c r="G389" s="569"/>
      <c r="H389" s="569"/>
      <c r="I389" s="569"/>
      <c r="J389" s="569"/>
      <c r="K389" s="569"/>
      <c r="L389" s="569"/>
      <c r="M389" s="569"/>
      <c r="N389" s="569"/>
      <c r="O389" s="569"/>
      <c r="P389" s="569"/>
      <c r="Q389" s="553"/>
      <c r="R389" s="553"/>
      <c r="S389" s="553"/>
      <c r="T389" s="553"/>
      <c r="U389" s="553"/>
      <c r="V389" s="553"/>
      <c r="W389" s="553"/>
      <c r="X389" s="553"/>
      <c r="Y389" s="553"/>
      <c r="Z389" s="553"/>
      <c r="AA389" s="553"/>
      <c r="AB389" s="553"/>
      <c r="AC389" s="553"/>
      <c r="AD389" s="553"/>
      <c r="AE389" s="553"/>
      <c r="AF389" s="956"/>
      <c r="AG389" s="553"/>
      <c r="AH389" s="553"/>
      <c r="AI389" s="956"/>
      <c r="AJ389" s="553"/>
      <c r="AK389" s="553"/>
      <c r="AL389" s="553"/>
      <c r="AM389" s="553"/>
      <c r="AN389" s="553"/>
      <c r="AO389" s="553"/>
      <c r="AP389" s="553"/>
      <c r="AQ389" s="553"/>
      <c r="AR389" s="553"/>
      <c r="AS389" s="553"/>
      <c r="AT389" s="553"/>
    </row>
    <row r="390" spans="1:46" ht="13.5" customHeight="1" x14ac:dyDescent="0.25">
      <c r="A390" s="553"/>
      <c r="B390" s="553"/>
      <c r="C390" s="553"/>
      <c r="D390" s="553"/>
      <c r="E390" s="569"/>
      <c r="F390" s="569"/>
      <c r="G390" s="569"/>
      <c r="H390" s="569"/>
      <c r="I390" s="569"/>
      <c r="J390" s="569"/>
      <c r="K390" s="569"/>
      <c r="L390" s="569"/>
      <c r="M390" s="569"/>
      <c r="N390" s="569"/>
      <c r="O390" s="569"/>
      <c r="P390" s="569"/>
      <c r="Q390" s="553"/>
      <c r="R390" s="553"/>
      <c r="S390" s="553"/>
      <c r="T390" s="553"/>
      <c r="U390" s="553"/>
      <c r="V390" s="553"/>
      <c r="W390" s="553"/>
      <c r="X390" s="553"/>
      <c r="Y390" s="553"/>
      <c r="Z390" s="553"/>
      <c r="AA390" s="553"/>
      <c r="AB390" s="553"/>
      <c r="AC390" s="553"/>
      <c r="AD390" s="553"/>
      <c r="AE390" s="553"/>
      <c r="AF390" s="956"/>
      <c r="AG390" s="553"/>
      <c r="AH390" s="553"/>
      <c r="AI390" s="956"/>
      <c r="AJ390" s="553"/>
      <c r="AK390" s="553"/>
      <c r="AL390" s="553"/>
      <c r="AM390" s="553"/>
      <c r="AN390" s="553"/>
      <c r="AO390" s="553"/>
      <c r="AP390" s="553"/>
      <c r="AQ390" s="553"/>
      <c r="AR390" s="553"/>
      <c r="AS390" s="553"/>
      <c r="AT390" s="553"/>
    </row>
    <row r="391" spans="1:46" ht="13.5" customHeight="1" x14ac:dyDescent="0.25">
      <c r="A391" s="553"/>
      <c r="B391" s="553"/>
      <c r="C391" s="553"/>
      <c r="D391" s="553"/>
      <c r="E391" s="569"/>
      <c r="F391" s="569"/>
      <c r="G391" s="569"/>
      <c r="H391" s="569"/>
      <c r="I391" s="569"/>
      <c r="J391" s="569"/>
      <c r="K391" s="569"/>
      <c r="L391" s="569"/>
      <c r="M391" s="569"/>
      <c r="N391" s="569"/>
      <c r="O391" s="569"/>
      <c r="P391" s="569"/>
      <c r="Q391" s="553"/>
      <c r="R391" s="553"/>
      <c r="S391" s="553"/>
      <c r="T391" s="553"/>
      <c r="U391" s="553"/>
      <c r="V391" s="553"/>
      <c r="W391" s="553"/>
      <c r="X391" s="553"/>
      <c r="Y391" s="553"/>
      <c r="Z391" s="553"/>
      <c r="AA391" s="553"/>
      <c r="AB391" s="553"/>
      <c r="AC391" s="553"/>
      <c r="AD391" s="553"/>
      <c r="AE391" s="553"/>
      <c r="AF391" s="956"/>
      <c r="AG391" s="553"/>
      <c r="AH391" s="553"/>
      <c r="AI391" s="956"/>
      <c r="AJ391" s="553"/>
      <c r="AK391" s="553"/>
      <c r="AL391" s="553"/>
      <c r="AM391" s="553"/>
      <c r="AN391" s="553"/>
      <c r="AO391" s="553"/>
      <c r="AP391" s="553"/>
      <c r="AQ391" s="553"/>
      <c r="AR391" s="553"/>
      <c r="AS391" s="553"/>
      <c r="AT391" s="553"/>
    </row>
    <row r="392" spans="1:46" ht="13.5" customHeight="1" x14ac:dyDescent="0.25">
      <c r="A392" s="553"/>
      <c r="B392" s="553"/>
      <c r="C392" s="553"/>
      <c r="D392" s="553"/>
      <c r="E392" s="569"/>
      <c r="F392" s="569"/>
      <c r="G392" s="569"/>
      <c r="H392" s="569"/>
      <c r="I392" s="569"/>
      <c r="J392" s="569"/>
      <c r="K392" s="569"/>
      <c r="L392" s="569"/>
      <c r="M392" s="569"/>
      <c r="N392" s="569"/>
      <c r="O392" s="569"/>
      <c r="P392" s="569"/>
      <c r="Q392" s="553"/>
      <c r="R392" s="553"/>
      <c r="S392" s="553"/>
      <c r="T392" s="553"/>
      <c r="U392" s="553"/>
      <c r="V392" s="553"/>
      <c r="W392" s="553"/>
      <c r="X392" s="553"/>
      <c r="Y392" s="553"/>
      <c r="Z392" s="553"/>
      <c r="AA392" s="553"/>
      <c r="AB392" s="553"/>
      <c r="AC392" s="553"/>
      <c r="AD392" s="553"/>
      <c r="AE392" s="553"/>
      <c r="AF392" s="956"/>
      <c r="AG392" s="553"/>
      <c r="AH392" s="553"/>
      <c r="AI392" s="956"/>
      <c r="AJ392" s="553"/>
      <c r="AK392" s="553"/>
      <c r="AL392" s="553"/>
      <c r="AM392" s="553"/>
      <c r="AN392" s="553"/>
      <c r="AO392" s="553"/>
      <c r="AP392" s="553"/>
      <c r="AQ392" s="553"/>
      <c r="AR392" s="553"/>
      <c r="AS392" s="553"/>
      <c r="AT392" s="553"/>
    </row>
    <row r="393" spans="1:46" ht="13.5" customHeight="1" x14ac:dyDescent="0.25">
      <c r="A393" s="553"/>
      <c r="B393" s="553"/>
      <c r="C393" s="553"/>
      <c r="D393" s="553"/>
      <c r="E393" s="569"/>
      <c r="F393" s="569"/>
      <c r="G393" s="569"/>
      <c r="H393" s="569"/>
      <c r="I393" s="569"/>
      <c r="J393" s="569"/>
      <c r="K393" s="569"/>
      <c r="L393" s="569"/>
      <c r="M393" s="569"/>
      <c r="N393" s="569"/>
      <c r="O393" s="569"/>
      <c r="P393" s="569"/>
      <c r="Q393" s="553"/>
      <c r="R393" s="553"/>
      <c r="S393" s="553"/>
      <c r="T393" s="553"/>
      <c r="U393" s="553"/>
      <c r="V393" s="553"/>
      <c r="W393" s="553"/>
      <c r="X393" s="553"/>
      <c r="Y393" s="553"/>
      <c r="Z393" s="553"/>
      <c r="AA393" s="553"/>
      <c r="AB393" s="553"/>
      <c r="AC393" s="553"/>
      <c r="AD393" s="553"/>
      <c r="AE393" s="553"/>
      <c r="AF393" s="956"/>
      <c r="AG393" s="553"/>
      <c r="AH393" s="553"/>
      <c r="AI393" s="956"/>
      <c r="AJ393" s="553"/>
      <c r="AK393" s="553"/>
      <c r="AL393" s="553"/>
      <c r="AM393" s="553"/>
      <c r="AN393" s="553"/>
      <c r="AO393" s="553"/>
      <c r="AP393" s="553"/>
      <c r="AQ393" s="553"/>
      <c r="AR393" s="553"/>
      <c r="AS393" s="553"/>
      <c r="AT393" s="553"/>
    </row>
    <row r="394" spans="1:46" ht="13.5" customHeight="1" x14ac:dyDescent="0.25">
      <c r="A394" s="553"/>
      <c r="B394" s="553"/>
      <c r="C394" s="553"/>
      <c r="D394" s="553"/>
      <c r="E394" s="569"/>
      <c r="F394" s="569"/>
      <c r="G394" s="569"/>
      <c r="H394" s="569"/>
      <c r="I394" s="569"/>
      <c r="J394" s="569"/>
      <c r="K394" s="569"/>
      <c r="L394" s="569"/>
      <c r="M394" s="569"/>
      <c r="N394" s="569"/>
      <c r="O394" s="569"/>
      <c r="P394" s="569"/>
      <c r="Q394" s="553"/>
      <c r="R394" s="553"/>
      <c r="S394" s="553"/>
      <c r="T394" s="553"/>
      <c r="U394" s="553"/>
      <c r="V394" s="553"/>
      <c r="W394" s="553"/>
      <c r="X394" s="553"/>
      <c r="Y394" s="553"/>
      <c r="Z394" s="553"/>
      <c r="AA394" s="553"/>
      <c r="AB394" s="553"/>
      <c r="AC394" s="553"/>
      <c r="AD394" s="553"/>
      <c r="AE394" s="553"/>
      <c r="AF394" s="956"/>
      <c r="AG394" s="553"/>
      <c r="AH394" s="553"/>
      <c r="AI394" s="956"/>
      <c r="AJ394" s="553"/>
      <c r="AK394" s="553"/>
      <c r="AL394" s="553"/>
      <c r="AM394" s="553"/>
      <c r="AN394" s="553"/>
      <c r="AO394" s="553"/>
      <c r="AP394" s="553"/>
      <c r="AQ394" s="553"/>
      <c r="AR394" s="553"/>
      <c r="AS394" s="553"/>
      <c r="AT394" s="553"/>
    </row>
    <row r="395" spans="1:46" ht="13.5" customHeight="1" x14ac:dyDescent="0.25">
      <c r="A395" s="553"/>
      <c r="B395" s="553"/>
      <c r="C395" s="553"/>
      <c r="D395" s="553"/>
      <c r="E395" s="569"/>
      <c r="F395" s="569"/>
      <c r="G395" s="569"/>
      <c r="H395" s="569"/>
      <c r="I395" s="569"/>
      <c r="J395" s="569"/>
      <c r="K395" s="569"/>
      <c r="L395" s="569"/>
      <c r="M395" s="569"/>
      <c r="N395" s="569"/>
      <c r="O395" s="569"/>
      <c r="P395" s="569"/>
      <c r="Q395" s="553"/>
      <c r="R395" s="553"/>
      <c r="S395" s="553"/>
      <c r="T395" s="553"/>
      <c r="U395" s="553"/>
      <c r="V395" s="553"/>
      <c r="W395" s="553"/>
      <c r="X395" s="553"/>
      <c r="Y395" s="553"/>
      <c r="Z395" s="553"/>
      <c r="AA395" s="553"/>
      <c r="AB395" s="553"/>
      <c r="AC395" s="553"/>
      <c r="AD395" s="553"/>
      <c r="AE395" s="553"/>
      <c r="AF395" s="956"/>
      <c r="AG395" s="553"/>
      <c r="AH395" s="553"/>
      <c r="AI395" s="956"/>
      <c r="AJ395" s="553"/>
      <c r="AK395" s="553"/>
      <c r="AL395" s="553"/>
      <c r="AM395" s="553"/>
      <c r="AN395" s="553"/>
      <c r="AO395" s="553"/>
      <c r="AP395" s="553"/>
      <c r="AQ395" s="553"/>
      <c r="AR395" s="553"/>
      <c r="AS395" s="553"/>
      <c r="AT395" s="553"/>
    </row>
    <row r="396" spans="1:46" ht="13.5" customHeight="1" x14ac:dyDescent="0.25">
      <c r="A396" s="553"/>
      <c r="B396" s="553"/>
      <c r="C396" s="553"/>
      <c r="D396" s="553"/>
      <c r="E396" s="569"/>
      <c r="F396" s="569"/>
      <c r="G396" s="569"/>
      <c r="H396" s="569"/>
      <c r="I396" s="569"/>
      <c r="J396" s="569"/>
      <c r="K396" s="569"/>
      <c r="L396" s="569"/>
      <c r="M396" s="569"/>
      <c r="N396" s="569"/>
      <c r="O396" s="569"/>
      <c r="P396" s="569"/>
      <c r="Q396" s="553"/>
      <c r="R396" s="553"/>
      <c r="S396" s="553"/>
      <c r="T396" s="553"/>
      <c r="U396" s="553"/>
      <c r="V396" s="553"/>
      <c r="W396" s="553"/>
      <c r="X396" s="553"/>
      <c r="Y396" s="553"/>
      <c r="Z396" s="553"/>
      <c r="AA396" s="553"/>
      <c r="AB396" s="553"/>
      <c r="AC396" s="553"/>
      <c r="AD396" s="553"/>
      <c r="AE396" s="553"/>
      <c r="AF396" s="956"/>
      <c r="AG396" s="553"/>
      <c r="AH396" s="553"/>
      <c r="AI396" s="956"/>
      <c r="AJ396" s="553"/>
      <c r="AK396" s="553"/>
      <c r="AL396" s="553"/>
      <c r="AM396" s="553"/>
      <c r="AN396" s="553"/>
      <c r="AO396" s="553"/>
      <c r="AP396" s="553"/>
      <c r="AQ396" s="553"/>
      <c r="AR396" s="553"/>
      <c r="AS396" s="553"/>
      <c r="AT396" s="553"/>
    </row>
    <row r="397" spans="1:46" ht="13.5" customHeight="1" x14ac:dyDescent="0.25">
      <c r="A397" s="553"/>
      <c r="B397" s="553"/>
      <c r="C397" s="553"/>
      <c r="D397" s="553"/>
      <c r="E397" s="569"/>
      <c r="F397" s="569"/>
      <c r="G397" s="569"/>
      <c r="H397" s="569"/>
      <c r="I397" s="569"/>
      <c r="J397" s="569"/>
      <c r="K397" s="569"/>
      <c r="L397" s="569"/>
      <c r="M397" s="569"/>
      <c r="N397" s="569"/>
      <c r="O397" s="569"/>
      <c r="P397" s="569"/>
      <c r="Q397" s="553"/>
      <c r="R397" s="553"/>
      <c r="S397" s="553"/>
      <c r="T397" s="553"/>
      <c r="U397" s="553"/>
      <c r="V397" s="553"/>
      <c r="W397" s="553"/>
      <c r="X397" s="553"/>
      <c r="Y397" s="553"/>
      <c r="Z397" s="553"/>
      <c r="AA397" s="553"/>
      <c r="AB397" s="553"/>
      <c r="AC397" s="553"/>
      <c r="AD397" s="553"/>
      <c r="AE397" s="553"/>
      <c r="AF397" s="956"/>
      <c r="AG397" s="553"/>
      <c r="AH397" s="553"/>
      <c r="AI397" s="956"/>
      <c r="AJ397" s="553"/>
      <c r="AK397" s="553"/>
      <c r="AL397" s="553"/>
      <c r="AM397" s="553"/>
      <c r="AN397" s="553"/>
      <c r="AO397" s="553"/>
      <c r="AP397" s="553"/>
      <c r="AQ397" s="553"/>
      <c r="AR397" s="553"/>
      <c r="AS397" s="553"/>
      <c r="AT397" s="553"/>
    </row>
    <row r="398" spans="1:46" ht="13.5" customHeight="1" x14ac:dyDescent="0.25">
      <c r="A398" s="553"/>
      <c r="B398" s="553"/>
      <c r="C398" s="553"/>
      <c r="D398" s="553"/>
      <c r="E398" s="569"/>
      <c r="F398" s="569"/>
      <c r="G398" s="569"/>
      <c r="H398" s="569"/>
      <c r="I398" s="569"/>
      <c r="J398" s="569"/>
      <c r="K398" s="569"/>
      <c r="L398" s="569"/>
      <c r="M398" s="569"/>
      <c r="N398" s="569"/>
      <c r="O398" s="569"/>
      <c r="P398" s="569"/>
      <c r="Q398" s="553"/>
      <c r="R398" s="553"/>
      <c r="S398" s="553"/>
      <c r="T398" s="553"/>
      <c r="U398" s="553"/>
      <c r="V398" s="553"/>
      <c r="W398" s="553"/>
      <c r="X398" s="553"/>
      <c r="Y398" s="553"/>
      <c r="Z398" s="553"/>
      <c r="AA398" s="553"/>
      <c r="AB398" s="553"/>
      <c r="AC398" s="553"/>
      <c r="AD398" s="553"/>
      <c r="AE398" s="553"/>
      <c r="AF398" s="956"/>
      <c r="AG398" s="553"/>
      <c r="AH398" s="553"/>
      <c r="AI398" s="956"/>
      <c r="AJ398" s="553"/>
      <c r="AK398" s="553"/>
      <c r="AL398" s="553"/>
      <c r="AM398" s="553"/>
      <c r="AN398" s="553"/>
      <c r="AO398" s="553"/>
      <c r="AP398" s="553"/>
      <c r="AQ398" s="553"/>
      <c r="AR398" s="553"/>
      <c r="AS398" s="553"/>
      <c r="AT398" s="553"/>
    </row>
    <row r="399" spans="1:46" ht="13.5" customHeight="1" x14ac:dyDescent="0.25">
      <c r="A399" s="553"/>
      <c r="B399" s="553"/>
      <c r="C399" s="553"/>
      <c r="D399" s="553"/>
      <c r="E399" s="569"/>
      <c r="F399" s="569"/>
      <c r="G399" s="569"/>
      <c r="H399" s="569"/>
      <c r="I399" s="569"/>
      <c r="J399" s="569"/>
      <c r="K399" s="569"/>
      <c r="L399" s="569"/>
      <c r="M399" s="569"/>
      <c r="N399" s="569"/>
      <c r="O399" s="569"/>
      <c r="P399" s="569"/>
      <c r="Q399" s="553"/>
      <c r="R399" s="553"/>
      <c r="S399" s="553"/>
      <c r="T399" s="553"/>
      <c r="U399" s="553"/>
      <c r="V399" s="553"/>
      <c r="W399" s="553"/>
      <c r="X399" s="553"/>
      <c r="Y399" s="553"/>
      <c r="Z399" s="553"/>
      <c r="AA399" s="553"/>
      <c r="AB399" s="553"/>
      <c r="AC399" s="553"/>
      <c r="AD399" s="553"/>
      <c r="AE399" s="553"/>
      <c r="AF399" s="956"/>
      <c r="AG399" s="553"/>
      <c r="AH399" s="553"/>
      <c r="AI399" s="956"/>
      <c r="AJ399" s="553"/>
      <c r="AK399" s="553"/>
      <c r="AL399" s="553"/>
      <c r="AM399" s="553"/>
      <c r="AN399" s="553"/>
      <c r="AO399" s="553"/>
      <c r="AP399" s="553"/>
      <c r="AQ399" s="553"/>
      <c r="AR399" s="553"/>
      <c r="AS399" s="553"/>
      <c r="AT399" s="553"/>
    </row>
    <row r="400" spans="1:46" ht="13.5" customHeight="1" x14ac:dyDescent="0.25">
      <c r="A400" s="553"/>
      <c r="B400" s="553"/>
      <c r="C400" s="553"/>
      <c r="D400" s="553"/>
      <c r="E400" s="569"/>
      <c r="F400" s="569"/>
      <c r="G400" s="569"/>
      <c r="H400" s="569"/>
      <c r="I400" s="569"/>
      <c r="J400" s="569"/>
      <c r="K400" s="569"/>
      <c r="L400" s="569"/>
      <c r="M400" s="569"/>
      <c r="N400" s="569"/>
      <c r="O400" s="569"/>
      <c r="P400" s="569"/>
      <c r="Q400" s="553"/>
      <c r="R400" s="553"/>
      <c r="S400" s="553"/>
      <c r="T400" s="553"/>
      <c r="U400" s="553"/>
      <c r="V400" s="553"/>
      <c r="W400" s="553"/>
      <c r="X400" s="553"/>
      <c r="Y400" s="553"/>
      <c r="Z400" s="553"/>
      <c r="AA400" s="553"/>
      <c r="AB400" s="553"/>
      <c r="AC400" s="553"/>
      <c r="AD400" s="553"/>
      <c r="AE400" s="553"/>
      <c r="AF400" s="956"/>
      <c r="AG400" s="553"/>
      <c r="AH400" s="553"/>
      <c r="AI400" s="956"/>
      <c r="AJ400" s="553"/>
      <c r="AK400" s="553"/>
      <c r="AL400" s="553"/>
      <c r="AM400" s="553"/>
      <c r="AN400" s="553"/>
      <c r="AO400" s="553"/>
      <c r="AP400" s="553"/>
      <c r="AQ400" s="553"/>
      <c r="AR400" s="553"/>
      <c r="AS400" s="553"/>
      <c r="AT400" s="553"/>
    </row>
    <row r="401" spans="1:46" ht="13.5" customHeight="1" x14ac:dyDescent="0.25">
      <c r="A401" s="553"/>
      <c r="B401" s="553"/>
      <c r="C401" s="553"/>
      <c r="D401" s="553"/>
      <c r="E401" s="569"/>
      <c r="F401" s="569"/>
      <c r="G401" s="569"/>
      <c r="H401" s="569"/>
      <c r="I401" s="569"/>
      <c r="J401" s="569"/>
      <c r="K401" s="569"/>
      <c r="L401" s="569"/>
      <c r="M401" s="569"/>
      <c r="N401" s="569"/>
      <c r="O401" s="569"/>
      <c r="P401" s="569"/>
      <c r="Q401" s="553"/>
      <c r="R401" s="553"/>
      <c r="S401" s="553"/>
      <c r="T401" s="553"/>
      <c r="U401" s="553"/>
      <c r="V401" s="553"/>
      <c r="W401" s="553"/>
      <c r="X401" s="553"/>
      <c r="Y401" s="553"/>
      <c r="Z401" s="553"/>
      <c r="AA401" s="553"/>
      <c r="AB401" s="553"/>
      <c r="AC401" s="553"/>
      <c r="AD401" s="553"/>
      <c r="AE401" s="553"/>
      <c r="AF401" s="956"/>
      <c r="AG401" s="553"/>
      <c r="AH401" s="553"/>
      <c r="AI401" s="956"/>
      <c r="AJ401" s="553"/>
      <c r="AK401" s="553"/>
      <c r="AL401" s="553"/>
      <c r="AM401" s="553"/>
      <c r="AN401" s="553"/>
      <c r="AO401" s="553"/>
      <c r="AP401" s="553"/>
      <c r="AQ401" s="553"/>
      <c r="AR401" s="553"/>
      <c r="AS401" s="553"/>
      <c r="AT401" s="553"/>
    </row>
    <row r="402" spans="1:46" ht="13.5" customHeight="1" x14ac:dyDescent="0.25">
      <c r="A402" s="553"/>
      <c r="B402" s="553"/>
      <c r="C402" s="553"/>
      <c r="D402" s="553"/>
      <c r="E402" s="569"/>
      <c r="F402" s="569"/>
      <c r="G402" s="569"/>
      <c r="H402" s="569"/>
      <c r="I402" s="569"/>
      <c r="J402" s="569"/>
      <c r="K402" s="569"/>
      <c r="L402" s="569"/>
      <c r="M402" s="569"/>
      <c r="N402" s="569"/>
      <c r="O402" s="569"/>
      <c r="P402" s="569"/>
      <c r="Q402" s="553"/>
      <c r="R402" s="553"/>
      <c r="S402" s="553"/>
      <c r="T402" s="553"/>
      <c r="U402" s="553"/>
      <c r="V402" s="553"/>
      <c r="W402" s="553"/>
      <c r="X402" s="553"/>
      <c r="Y402" s="553"/>
      <c r="Z402" s="553"/>
      <c r="AA402" s="553"/>
      <c r="AB402" s="553"/>
      <c r="AC402" s="553"/>
      <c r="AD402" s="553"/>
      <c r="AE402" s="553"/>
      <c r="AF402" s="956"/>
      <c r="AG402" s="553"/>
      <c r="AH402" s="553"/>
      <c r="AI402" s="956"/>
      <c r="AJ402" s="553"/>
      <c r="AK402" s="553"/>
      <c r="AL402" s="553"/>
      <c r="AM402" s="553"/>
      <c r="AN402" s="553"/>
      <c r="AO402" s="553"/>
      <c r="AP402" s="553"/>
      <c r="AQ402" s="553"/>
      <c r="AR402" s="553"/>
      <c r="AS402" s="553"/>
      <c r="AT402" s="553"/>
    </row>
    <row r="403" spans="1:46" ht="13.5" customHeight="1" x14ac:dyDescent="0.25">
      <c r="A403" s="553"/>
      <c r="B403" s="553"/>
      <c r="C403" s="553"/>
      <c r="D403" s="553"/>
      <c r="E403" s="569"/>
      <c r="F403" s="569"/>
      <c r="G403" s="569"/>
      <c r="H403" s="569"/>
      <c r="I403" s="569"/>
      <c r="J403" s="569"/>
      <c r="K403" s="569"/>
      <c r="L403" s="569"/>
      <c r="M403" s="569"/>
      <c r="N403" s="569"/>
      <c r="O403" s="569"/>
      <c r="P403" s="569"/>
      <c r="Q403" s="553"/>
      <c r="R403" s="553"/>
      <c r="S403" s="553"/>
      <c r="T403" s="553"/>
      <c r="U403" s="553"/>
      <c r="V403" s="553"/>
      <c r="W403" s="553"/>
      <c r="X403" s="553"/>
      <c r="Y403" s="553"/>
      <c r="Z403" s="553"/>
      <c r="AA403" s="553"/>
      <c r="AB403" s="553"/>
      <c r="AC403" s="553"/>
      <c r="AD403" s="553"/>
      <c r="AE403" s="553"/>
      <c r="AF403" s="956"/>
      <c r="AG403" s="553"/>
      <c r="AH403" s="553"/>
      <c r="AI403" s="956"/>
      <c r="AJ403" s="553"/>
      <c r="AK403" s="553"/>
      <c r="AL403" s="553"/>
      <c r="AM403" s="553"/>
      <c r="AN403" s="553"/>
      <c r="AO403" s="553"/>
      <c r="AP403" s="553"/>
      <c r="AQ403" s="553"/>
      <c r="AR403" s="553"/>
      <c r="AS403" s="553"/>
      <c r="AT403" s="553"/>
    </row>
    <row r="404" spans="1:46" ht="13.5" customHeight="1" x14ac:dyDescent="0.25">
      <c r="A404" s="553"/>
      <c r="B404" s="553"/>
      <c r="C404" s="553"/>
      <c r="D404" s="553"/>
      <c r="E404" s="569"/>
      <c r="F404" s="569"/>
      <c r="G404" s="569"/>
      <c r="H404" s="569"/>
      <c r="I404" s="569"/>
      <c r="J404" s="569"/>
      <c r="K404" s="569"/>
      <c r="L404" s="569"/>
      <c r="M404" s="569"/>
      <c r="N404" s="569"/>
      <c r="O404" s="569"/>
      <c r="P404" s="569"/>
      <c r="Q404" s="553"/>
      <c r="R404" s="553"/>
      <c r="S404" s="553"/>
      <c r="T404" s="553"/>
      <c r="U404" s="553"/>
      <c r="V404" s="553"/>
      <c r="W404" s="553"/>
      <c r="X404" s="553"/>
      <c r="Y404" s="553"/>
      <c r="Z404" s="553"/>
      <c r="AA404" s="553"/>
      <c r="AB404" s="553"/>
      <c r="AC404" s="553"/>
      <c r="AD404" s="553"/>
      <c r="AE404" s="553"/>
      <c r="AF404" s="956"/>
      <c r="AG404" s="553"/>
      <c r="AH404" s="553"/>
      <c r="AI404" s="956"/>
      <c r="AJ404" s="553"/>
      <c r="AK404" s="553"/>
      <c r="AL404" s="553"/>
      <c r="AM404" s="553"/>
      <c r="AN404" s="553"/>
      <c r="AO404" s="553"/>
      <c r="AP404" s="553"/>
      <c r="AQ404" s="553"/>
      <c r="AR404" s="553"/>
      <c r="AS404" s="553"/>
      <c r="AT404" s="553"/>
    </row>
    <row r="405" spans="1:46" ht="13.5" customHeight="1" x14ac:dyDescent="0.25">
      <c r="A405" s="553"/>
      <c r="B405" s="553"/>
      <c r="C405" s="553"/>
      <c r="D405" s="553"/>
      <c r="E405" s="569"/>
      <c r="F405" s="569"/>
      <c r="G405" s="569"/>
      <c r="H405" s="569"/>
      <c r="I405" s="569"/>
      <c r="J405" s="569"/>
      <c r="K405" s="569"/>
      <c r="L405" s="569"/>
      <c r="M405" s="569"/>
      <c r="N405" s="569"/>
      <c r="O405" s="569"/>
      <c r="P405" s="569"/>
      <c r="Q405" s="553"/>
      <c r="R405" s="553"/>
      <c r="S405" s="553"/>
      <c r="T405" s="553"/>
      <c r="U405" s="553"/>
      <c r="V405" s="553"/>
      <c r="W405" s="553"/>
      <c r="X405" s="553"/>
      <c r="Y405" s="553"/>
      <c r="Z405" s="553"/>
      <c r="AA405" s="553"/>
      <c r="AB405" s="553"/>
      <c r="AC405" s="553"/>
      <c r="AD405" s="553"/>
      <c r="AE405" s="553"/>
      <c r="AF405" s="956"/>
      <c r="AG405" s="553"/>
      <c r="AH405" s="553"/>
      <c r="AI405" s="956"/>
      <c r="AJ405" s="553"/>
      <c r="AK405" s="553"/>
      <c r="AL405" s="553"/>
      <c r="AM405" s="553"/>
      <c r="AN405" s="553"/>
      <c r="AO405" s="553"/>
      <c r="AP405" s="553"/>
      <c r="AQ405" s="553"/>
      <c r="AR405" s="553"/>
      <c r="AS405" s="553"/>
      <c r="AT405" s="553"/>
    </row>
    <row r="406" spans="1:46" ht="13.5" customHeight="1" x14ac:dyDescent="0.25">
      <c r="A406" s="553"/>
      <c r="B406" s="553"/>
      <c r="C406" s="553"/>
      <c r="D406" s="553"/>
      <c r="E406" s="569"/>
      <c r="F406" s="569"/>
      <c r="G406" s="569"/>
      <c r="H406" s="569"/>
      <c r="I406" s="569"/>
      <c r="J406" s="569"/>
      <c r="K406" s="569"/>
      <c r="L406" s="569"/>
      <c r="M406" s="569"/>
      <c r="N406" s="569"/>
      <c r="O406" s="569"/>
      <c r="P406" s="569"/>
      <c r="Q406" s="553"/>
      <c r="R406" s="553"/>
      <c r="S406" s="553"/>
      <c r="T406" s="553"/>
      <c r="U406" s="553"/>
      <c r="V406" s="553"/>
      <c r="W406" s="553"/>
      <c r="X406" s="553"/>
      <c r="Y406" s="553"/>
      <c r="Z406" s="553"/>
      <c r="AA406" s="553"/>
      <c r="AB406" s="553"/>
      <c r="AC406" s="553"/>
      <c r="AD406" s="553"/>
      <c r="AE406" s="553"/>
      <c r="AF406" s="956"/>
      <c r="AG406" s="553"/>
      <c r="AH406" s="553"/>
      <c r="AI406" s="956"/>
      <c r="AJ406" s="553"/>
      <c r="AK406" s="553"/>
      <c r="AL406" s="553"/>
      <c r="AM406" s="553"/>
      <c r="AN406" s="553"/>
      <c r="AO406" s="553"/>
      <c r="AP406" s="553"/>
      <c r="AQ406" s="553"/>
      <c r="AR406" s="553"/>
      <c r="AS406" s="553"/>
      <c r="AT406" s="553"/>
    </row>
    <row r="407" spans="1:46" ht="13.5" customHeight="1" x14ac:dyDescent="0.25">
      <c r="A407" s="553"/>
      <c r="B407" s="553"/>
      <c r="C407" s="553"/>
      <c r="D407" s="553"/>
      <c r="E407" s="569"/>
      <c r="F407" s="569"/>
      <c r="G407" s="569"/>
      <c r="H407" s="569"/>
      <c r="I407" s="569"/>
      <c r="J407" s="569"/>
      <c r="K407" s="569"/>
      <c r="L407" s="569"/>
      <c r="M407" s="569"/>
      <c r="N407" s="569"/>
      <c r="O407" s="569"/>
      <c r="P407" s="569"/>
      <c r="Q407" s="553"/>
      <c r="R407" s="553"/>
      <c r="S407" s="553"/>
      <c r="T407" s="553"/>
      <c r="U407" s="553"/>
      <c r="V407" s="553"/>
      <c r="W407" s="553"/>
      <c r="X407" s="553"/>
      <c r="Y407" s="553"/>
      <c r="Z407" s="553"/>
      <c r="AA407" s="553"/>
      <c r="AB407" s="553"/>
      <c r="AC407" s="553"/>
      <c r="AD407" s="553"/>
      <c r="AE407" s="553"/>
      <c r="AF407" s="956"/>
      <c r="AG407" s="553"/>
      <c r="AH407" s="553"/>
      <c r="AI407" s="956"/>
      <c r="AJ407" s="553"/>
      <c r="AK407" s="553"/>
      <c r="AL407" s="553"/>
      <c r="AM407" s="553"/>
      <c r="AN407" s="553"/>
      <c r="AO407" s="553"/>
      <c r="AP407" s="553"/>
      <c r="AQ407" s="553"/>
      <c r="AR407" s="553"/>
      <c r="AS407" s="553"/>
      <c r="AT407" s="553"/>
    </row>
    <row r="408" spans="1:46" ht="13.5" customHeight="1" x14ac:dyDescent="0.25">
      <c r="A408" s="553"/>
      <c r="B408" s="553"/>
      <c r="C408" s="553"/>
      <c r="D408" s="553"/>
      <c r="E408" s="569"/>
      <c r="F408" s="569"/>
      <c r="G408" s="569"/>
      <c r="H408" s="569"/>
      <c r="I408" s="569"/>
      <c r="J408" s="569"/>
      <c r="K408" s="569"/>
      <c r="L408" s="569"/>
      <c r="M408" s="569"/>
      <c r="N408" s="569"/>
      <c r="O408" s="569"/>
      <c r="P408" s="569"/>
      <c r="Q408" s="553"/>
      <c r="R408" s="553"/>
      <c r="S408" s="553"/>
      <c r="T408" s="553"/>
      <c r="U408" s="553"/>
      <c r="V408" s="553"/>
      <c r="W408" s="553"/>
      <c r="X408" s="553"/>
      <c r="Y408" s="553"/>
      <c r="Z408" s="553"/>
      <c r="AA408" s="553"/>
      <c r="AB408" s="553"/>
      <c r="AC408" s="553"/>
      <c r="AD408" s="553"/>
      <c r="AE408" s="553"/>
      <c r="AF408" s="956"/>
      <c r="AG408" s="553"/>
      <c r="AH408" s="553"/>
      <c r="AI408" s="956"/>
      <c r="AJ408" s="553"/>
      <c r="AK408" s="553"/>
      <c r="AL408" s="553"/>
      <c r="AM408" s="553"/>
      <c r="AN408" s="553"/>
      <c r="AO408" s="553"/>
      <c r="AP408" s="553"/>
      <c r="AQ408" s="553"/>
      <c r="AR408" s="553"/>
      <c r="AS408" s="553"/>
      <c r="AT408" s="553"/>
    </row>
    <row r="409" spans="1:46" ht="13.5" customHeight="1" x14ac:dyDescent="0.25">
      <c r="A409" s="553"/>
      <c r="B409" s="553"/>
      <c r="C409" s="553"/>
      <c r="D409" s="553"/>
      <c r="E409" s="569"/>
      <c r="F409" s="569"/>
      <c r="G409" s="569"/>
      <c r="H409" s="569"/>
      <c r="I409" s="569"/>
      <c r="J409" s="569"/>
      <c r="K409" s="569"/>
      <c r="L409" s="569"/>
      <c r="M409" s="569"/>
      <c r="N409" s="569"/>
      <c r="O409" s="569"/>
      <c r="P409" s="569"/>
      <c r="Q409" s="553"/>
      <c r="R409" s="553"/>
      <c r="S409" s="553"/>
      <c r="T409" s="553"/>
      <c r="U409" s="553"/>
      <c r="V409" s="553"/>
      <c r="W409" s="553"/>
      <c r="X409" s="553"/>
      <c r="Y409" s="553"/>
      <c r="Z409" s="553"/>
      <c r="AA409" s="553"/>
      <c r="AB409" s="553"/>
      <c r="AC409" s="553"/>
      <c r="AD409" s="553"/>
      <c r="AE409" s="553"/>
      <c r="AF409" s="956"/>
      <c r="AG409" s="553"/>
      <c r="AH409" s="553"/>
      <c r="AI409" s="956"/>
      <c r="AJ409" s="553"/>
      <c r="AK409" s="553"/>
      <c r="AL409" s="553"/>
      <c r="AM409" s="553"/>
      <c r="AN409" s="553"/>
      <c r="AO409" s="553"/>
      <c r="AP409" s="553"/>
      <c r="AQ409" s="553"/>
      <c r="AR409" s="553"/>
      <c r="AS409" s="553"/>
      <c r="AT409" s="553"/>
    </row>
    <row r="410" spans="1:46" ht="13.5" customHeight="1" x14ac:dyDescent="0.25">
      <c r="A410" s="553"/>
      <c r="B410" s="553"/>
      <c r="C410" s="553"/>
      <c r="D410" s="553"/>
      <c r="E410" s="569"/>
      <c r="F410" s="569"/>
      <c r="G410" s="569"/>
      <c r="H410" s="569"/>
      <c r="I410" s="569"/>
      <c r="J410" s="569"/>
      <c r="K410" s="569"/>
      <c r="L410" s="569"/>
      <c r="M410" s="569"/>
      <c r="N410" s="569"/>
      <c r="O410" s="569"/>
      <c r="P410" s="569"/>
      <c r="Q410" s="553"/>
      <c r="R410" s="553"/>
      <c r="S410" s="553"/>
      <c r="T410" s="553"/>
      <c r="U410" s="553"/>
      <c r="V410" s="553"/>
      <c r="W410" s="553"/>
      <c r="X410" s="553"/>
      <c r="Y410" s="553"/>
      <c r="Z410" s="553"/>
      <c r="AA410" s="553"/>
      <c r="AB410" s="553"/>
      <c r="AC410" s="553"/>
      <c r="AD410" s="553"/>
      <c r="AE410" s="553"/>
      <c r="AF410" s="956"/>
      <c r="AG410" s="553"/>
      <c r="AH410" s="553"/>
      <c r="AI410" s="956"/>
      <c r="AJ410" s="553"/>
      <c r="AK410" s="553"/>
      <c r="AL410" s="553"/>
      <c r="AM410" s="553"/>
      <c r="AN410" s="553"/>
      <c r="AO410" s="553"/>
      <c r="AP410" s="553"/>
      <c r="AQ410" s="553"/>
      <c r="AR410" s="553"/>
      <c r="AS410" s="553"/>
      <c r="AT410" s="553"/>
    </row>
    <row r="411" spans="1:46" ht="13.5" customHeight="1" x14ac:dyDescent="0.25">
      <c r="A411" s="553"/>
      <c r="B411" s="553"/>
      <c r="C411" s="553"/>
      <c r="D411" s="553"/>
      <c r="E411" s="569"/>
      <c r="F411" s="569"/>
      <c r="G411" s="569"/>
      <c r="H411" s="569"/>
      <c r="I411" s="569"/>
      <c r="J411" s="569"/>
      <c r="K411" s="569"/>
      <c r="L411" s="569"/>
      <c r="M411" s="569"/>
      <c r="N411" s="569"/>
      <c r="O411" s="569"/>
      <c r="P411" s="569"/>
      <c r="Q411" s="553"/>
      <c r="R411" s="553"/>
      <c r="S411" s="553"/>
      <c r="T411" s="553"/>
      <c r="U411" s="553"/>
      <c r="V411" s="553"/>
      <c r="W411" s="553"/>
      <c r="X411" s="553"/>
      <c r="Y411" s="553"/>
      <c r="Z411" s="553"/>
      <c r="AA411" s="553"/>
      <c r="AB411" s="553"/>
      <c r="AC411" s="553"/>
      <c r="AD411" s="553"/>
      <c r="AE411" s="553"/>
      <c r="AF411" s="956"/>
      <c r="AG411" s="553"/>
      <c r="AH411" s="553"/>
      <c r="AI411" s="956"/>
      <c r="AJ411" s="553"/>
      <c r="AK411" s="553"/>
      <c r="AL411" s="553"/>
      <c r="AM411" s="553"/>
      <c r="AN411" s="553"/>
      <c r="AO411" s="553"/>
      <c r="AP411" s="553"/>
      <c r="AQ411" s="553"/>
      <c r="AR411" s="553"/>
      <c r="AS411" s="553"/>
      <c r="AT411" s="553"/>
    </row>
    <row r="412" spans="1:46" ht="13.5" customHeight="1" x14ac:dyDescent="0.25">
      <c r="A412" s="553"/>
      <c r="B412" s="553"/>
      <c r="C412" s="553"/>
      <c r="D412" s="553"/>
      <c r="E412" s="569"/>
      <c r="F412" s="569"/>
      <c r="G412" s="569"/>
      <c r="H412" s="569"/>
      <c r="I412" s="569"/>
      <c r="J412" s="569"/>
      <c r="K412" s="569"/>
      <c r="L412" s="569"/>
      <c r="M412" s="569"/>
      <c r="N412" s="569"/>
      <c r="O412" s="569"/>
      <c r="P412" s="569"/>
      <c r="Q412" s="553"/>
      <c r="R412" s="553"/>
      <c r="S412" s="553"/>
      <c r="T412" s="553"/>
      <c r="U412" s="553"/>
      <c r="V412" s="553"/>
      <c r="W412" s="553"/>
      <c r="X412" s="553"/>
      <c r="Y412" s="553"/>
      <c r="Z412" s="553"/>
      <c r="AA412" s="553"/>
      <c r="AB412" s="553"/>
      <c r="AC412" s="553"/>
      <c r="AD412" s="553"/>
      <c r="AE412" s="553"/>
      <c r="AF412" s="956"/>
      <c r="AG412" s="553"/>
      <c r="AH412" s="553"/>
      <c r="AI412" s="956"/>
      <c r="AJ412" s="553"/>
      <c r="AK412" s="553"/>
      <c r="AL412" s="553"/>
      <c r="AM412" s="553"/>
      <c r="AN412" s="553"/>
      <c r="AO412" s="553"/>
      <c r="AP412" s="553"/>
      <c r="AQ412" s="553"/>
      <c r="AR412" s="553"/>
      <c r="AS412" s="553"/>
      <c r="AT412" s="553"/>
    </row>
    <row r="413" spans="1:46" ht="13.5" customHeight="1" x14ac:dyDescent="0.25">
      <c r="A413" s="553"/>
      <c r="B413" s="553"/>
      <c r="C413" s="553"/>
      <c r="D413" s="553"/>
      <c r="E413" s="569"/>
      <c r="F413" s="569"/>
      <c r="G413" s="569"/>
      <c r="H413" s="569"/>
      <c r="I413" s="569"/>
      <c r="J413" s="569"/>
      <c r="K413" s="569"/>
      <c r="L413" s="569"/>
      <c r="M413" s="569"/>
      <c r="N413" s="569"/>
      <c r="O413" s="569"/>
      <c r="P413" s="569"/>
      <c r="Q413" s="553"/>
      <c r="R413" s="553"/>
      <c r="S413" s="553"/>
      <c r="T413" s="553"/>
      <c r="U413" s="553"/>
      <c r="V413" s="553"/>
      <c r="W413" s="553"/>
      <c r="X413" s="553"/>
      <c r="Y413" s="553"/>
      <c r="Z413" s="553"/>
      <c r="AA413" s="553"/>
      <c r="AB413" s="553"/>
      <c r="AC413" s="553"/>
      <c r="AD413" s="553"/>
      <c r="AE413" s="553"/>
      <c r="AF413" s="956"/>
      <c r="AG413" s="553"/>
      <c r="AH413" s="553"/>
      <c r="AI413" s="956"/>
      <c r="AJ413" s="553"/>
      <c r="AK413" s="553"/>
      <c r="AL413" s="553"/>
      <c r="AM413" s="553"/>
      <c r="AN413" s="553"/>
      <c r="AO413" s="553"/>
      <c r="AP413" s="553"/>
      <c r="AQ413" s="553"/>
      <c r="AR413" s="553"/>
      <c r="AS413" s="553"/>
      <c r="AT413" s="553"/>
    </row>
    <row r="414" spans="1:46" ht="13.5" customHeight="1" x14ac:dyDescent="0.25">
      <c r="A414" s="553"/>
      <c r="B414" s="553"/>
      <c r="C414" s="553"/>
      <c r="D414" s="553"/>
      <c r="E414" s="569"/>
      <c r="F414" s="569"/>
      <c r="G414" s="569"/>
      <c r="H414" s="569"/>
      <c r="I414" s="569"/>
      <c r="J414" s="569"/>
      <c r="K414" s="569"/>
      <c r="L414" s="569"/>
      <c r="M414" s="569"/>
      <c r="N414" s="569"/>
      <c r="O414" s="569"/>
      <c r="P414" s="569"/>
      <c r="Q414" s="553"/>
      <c r="R414" s="553"/>
      <c r="S414" s="553"/>
      <c r="T414" s="553"/>
      <c r="U414" s="553"/>
      <c r="V414" s="553"/>
      <c r="W414" s="553"/>
      <c r="X414" s="553"/>
      <c r="Y414" s="553"/>
      <c r="Z414" s="553"/>
      <c r="AA414" s="553"/>
      <c r="AB414" s="553"/>
      <c r="AC414" s="553"/>
      <c r="AD414" s="553"/>
      <c r="AE414" s="553"/>
      <c r="AF414" s="956"/>
      <c r="AG414" s="553"/>
      <c r="AH414" s="553"/>
      <c r="AI414" s="956"/>
      <c r="AJ414" s="553"/>
      <c r="AK414" s="553"/>
      <c r="AL414" s="553"/>
      <c r="AM414" s="553"/>
      <c r="AN414" s="553"/>
      <c r="AO414" s="553"/>
      <c r="AP414" s="553"/>
      <c r="AQ414" s="553"/>
      <c r="AR414" s="553"/>
      <c r="AS414" s="553"/>
      <c r="AT414" s="553"/>
    </row>
    <row r="415" spans="1:46" ht="13.5" customHeight="1" x14ac:dyDescent="0.25">
      <c r="A415" s="553"/>
      <c r="B415" s="553"/>
      <c r="C415" s="553"/>
      <c r="D415" s="553"/>
      <c r="E415" s="569"/>
      <c r="F415" s="569"/>
      <c r="G415" s="569"/>
      <c r="H415" s="569"/>
      <c r="I415" s="569"/>
      <c r="J415" s="569"/>
      <c r="K415" s="569"/>
      <c r="L415" s="569"/>
      <c r="M415" s="569"/>
      <c r="N415" s="569"/>
      <c r="O415" s="569"/>
      <c r="P415" s="569"/>
      <c r="Q415" s="553"/>
      <c r="R415" s="553"/>
      <c r="S415" s="553"/>
      <c r="T415" s="553"/>
      <c r="U415" s="553"/>
      <c r="V415" s="553"/>
      <c r="W415" s="553"/>
      <c r="X415" s="553"/>
      <c r="Y415" s="553"/>
      <c r="Z415" s="553"/>
      <c r="AA415" s="553"/>
      <c r="AB415" s="553"/>
      <c r="AC415" s="553"/>
      <c r="AD415" s="553"/>
      <c r="AE415" s="553"/>
      <c r="AF415" s="956"/>
      <c r="AG415" s="553"/>
      <c r="AH415" s="553"/>
      <c r="AI415" s="956"/>
      <c r="AJ415" s="553"/>
      <c r="AK415" s="553"/>
      <c r="AL415" s="553"/>
      <c r="AM415" s="553"/>
      <c r="AN415" s="553"/>
      <c r="AO415" s="553"/>
      <c r="AP415" s="553"/>
      <c r="AQ415" s="553"/>
      <c r="AR415" s="553"/>
      <c r="AS415" s="553"/>
      <c r="AT415" s="553"/>
    </row>
    <row r="416" spans="1:46" ht="13.5" customHeight="1" x14ac:dyDescent="0.25">
      <c r="A416" s="553"/>
      <c r="B416" s="553"/>
      <c r="C416" s="553"/>
      <c r="D416" s="553"/>
      <c r="E416" s="569"/>
      <c r="F416" s="569"/>
      <c r="G416" s="569"/>
      <c r="H416" s="569"/>
      <c r="I416" s="569"/>
      <c r="J416" s="569"/>
      <c r="K416" s="569"/>
      <c r="L416" s="569"/>
      <c r="M416" s="569"/>
      <c r="N416" s="569"/>
      <c r="O416" s="569"/>
      <c r="P416" s="569"/>
      <c r="Q416" s="553"/>
      <c r="R416" s="553"/>
      <c r="S416" s="553"/>
      <c r="T416" s="553"/>
      <c r="U416" s="553"/>
      <c r="V416" s="553"/>
      <c r="W416" s="553"/>
      <c r="X416" s="553"/>
      <c r="Y416" s="553"/>
      <c r="Z416" s="553"/>
      <c r="AA416" s="553"/>
      <c r="AB416" s="553"/>
      <c r="AC416" s="553"/>
      <c r="AD416" s="553"/>
      <c r="AE416" s="553"/>
      <c r="AF416" s="956"/>
      <c r="AG416" s="553"/>
      <c r="AH416" s="553"/>
      <c r="AI416" s="956"/>
      <c r="AJ416" s="553"/>
      <c r="AK416" s="553"/>
      <c r="AL416" s="553"/>
      <c r="AM416" s="553"/>
      <c r="AN416" s="553"/>
      <c r="AO416" s="553"/>
      <c r="AP416" s="553"/>
      <c r="AQ416" s="553"/>
      <c r="AR416" s="553"/>
      <c r="AS416" s="553"/>
      <c r="AT416" s="553"/>
    </row>
    <row r="417" spans="1:46" ht="13.5" customHeight="1" x14ac:dyDescent="0.25">
      <c r="A417" s="553"/>
      <c r="B417" s="553"/>
      <c r="C417" s="553"/>
      <c r="D417" s="553"/>
      <c r="E417" s="569"/>
      <c r="F417" s="569"/>
      <c r="G417" s="569"/>
      <c r="H417" s="569"/>
      <c r="I417" s="569"/>
      <c r="J417" s="569"/>
      <c r="K417" s="569"/>
      <c r="L417" s="569"/>
      <c r="M417" s="569"/>
      <c r="N417" s="569"/>
      <c r="O417" s="569"/>
      <c r="P417" s="569"/>
      <c r="Q417" s="553"/>
      <c r="R417" s="553"/>
      <c r="S417" s="553"/>
      <c r="T417" s="553"/>
      <c r="U417" s="553"/>
      <c r="V417" s="553"/>
      <c r="W417" s="553"/>
      <c r="X417" s="553"/>
      <c r="Y417" s="553"/>
      <c r="Z417" s="553"/>
      <c r="AA417" s="553"/>
      <c r="AB417" s="553"/>
      <c r="AC417" s="553"/>
      <c r="AD417" s="553"/>
      <c r="AE417" s="553"/>
      <c r="AF417" s="956"/>
      <c r="AG417" s="553"/>
      <c r="AH417" s="553"/>
      <c r="AI417" s="956"/>
      <c r="AJ417" s="553"/>
      <c r="AK417" s="553"/>
      <c r="AL417" s="553"/>
      <c r="AM417" s="553"/>
      <c r="AN417" s="553"/>
      <c r="AO417" s="553"/>
      <c r="AP417" s="553"/>
      <c r="AQ417" s="553"/>
      <c r="AR417" s="553"/>
      <c r="AS417" s="553"/>
      <c r="AT417" s="553"/>
    </row>
    <row r="418" spans="1:46" ht="13.5" customHeight="1" x14ac:dyDescent="0.25">
      <c r="A418" s="553"/>
      <c r="B418" s="553"/>
      <c r="C418" s="553"/>
      <c r="D418" s="553"/>
      <c r="E418" s="569"/>
      <c r="F418" s="569"/>
      <c r="G418" s="569"/>
      <c r="H418" s="569"/>
      <c r="I418" s="569"/>
      <c r="J418" s="569"/>
      <c r="K418" s="569"/>
      <c r="L418" s="569"/>
      <c r="M418" s="569"/>
      <c r="N418" s="569"/>
      <c r="O418" s="569"/>
      <c r="P418" s="569"/>
      <c r="Q418" s="553"/>
      <c r="R418" s="553"/>
      <c r="S418" s="553"/>
      <c r="T418" s="553"/>
      <c r="U418" s="553"/>
      <c r="V418" s="553"/>
      <c r="W418" s="553"/>
      <c r="X418" s="553"/>
      <c r="Y418" s="553"/>
      <c r="Z418" s="553"/>
      <c r="AA418" s="553"/>
      <c r="AB418" s="553"/>
      <c r="AC418" s="553"/>
      <c r="AD418" s="553"/>
      <c r="AE418" s="553"/>
      <c r="AF418" s="956"/>
      <c r="AG418" s="553"/>
      <c r="AH418" s="553"/>
      <c r="AI418" s="956"/>
      <c r="AJ418" s="553"/>
      <c r="AK418" s="553"/>
      <c r="AL418" s="553"/>
      <c r="AM418" s="553"/>
      <c r="AN418" s="553"/>
      <c r="AO418" s="553"/>
      <c r="AP418" s="553"/>
      <c r="AQ418" s="553"/>
      <c r="AR418" s="553"/>
      <c r="AS418" s="553"/>
      <c r="AT418" s="553"/>
    </row>
    <row r="419" spans="1:46" ht="13.5" customHeight="1" x14ac:dyDescent="0.25">
      <c r="A419" s="553"/>
      <c r="B419" s="553"/>
      <c r="C419" s="553"/>
      <c r="D419" s="553"/>
      <c r="E419" s="569"/>
      <c r="F419" s="569"/>
      <c r="G419" s="569"/>
      <c r="H419" s="569"/>
      <c r="I419" s="569"/>
      <c r="J419" s="569"/>
      <c r="K419" s="569"/>
      <c r="L419" s="569"/>
      <c r="M419" s="569"/>
      <c r="N419" s="569"/>
      <c r="O419" s="569"/>
      <c r="P419" s="569"/>
      <c r="Q419" s="553"/>
      <c r="R419" s="553"/>
      <c r="S419" s="553"/>
      <c r="T419" s="553"/>
      <c r="U419" s="553"/>
      <c r="V419" s="553"/>
      <c r="W419" s="553"/>
      <c r="X419" s="553"/>
      <c r="Y419" s="553"/>
      <c r="Z419" s="553"/>
      <c r="AA419" s="553"/>
      <c r="AB419" s="553"/>
      <c r="AC419" s="553"/>
      <c r="AD419" s="553"/>
      <c r="AE419" s="553"/>
      <c r="AF419" s="956"/>
      <c r="AG419" s="553"/>
      <c r="AH419" s="553"/>
      <c r="AI419" s="956"/>
      <c r="AJ419" s="553"/>
      <c r="AK419" s="553"/>
      <c r="AL419" s="553"/>
      <c r="AM419" s="553"/>
      <c r="AN419" s="553"/>
      <c r="AO419" s="553"/>
      <c r="AP419" s="553"/>
      <c r="AQ419" s="553"/>
      <c r="AR419" s="553"/>
      <c r="AS419" s="553"/>
      <c r="AT419" s="553"/>
    </row>
    <row r="420" spans="1:46" ht="13.5" customHeight="1" x14ac:dyDescent="0.25">
      <c r="A420" s="553"/>
      <c r="B420" s="553"/>
      <c r="C420" s="553"/>
      <c r="D420" s="553"/>
      <c r="E420" s="569"/>
      <c r="F420" s="569"/>
      <c r="G420" s="569"/>
      <c r="H420" s="569"/>
      <c r="I420" s="569"/>
      <c r="J420" s="569"/>
      <c r="K420" s="569"/>
      <c r="L420" s="569"/>
      <c r="M420" s="569"/>
      <c r="N420" s="569"/>
      <c r="O420" s="569"/>
      <c r="P420" s="569"/>
      <c r="Q420" s="553"/>
      <c r="R420" s="553"/>
      <c r="S420" s="553"/>
      <c r="T420" s="553"/>
      <c r="U420" s="553"/>
      <c r="V420" s="553"/>
      <c r="W420" s="553"/>
      <c r="X420" s="553"/>
      <c r="Y420" s="553"/>
      <c r="Z420" s="553"/>
      <c r="AA420" s="553"/>
      <c r="AB420" s="553"/>
      <c r="AC420" s="553"/>
      <c r="AD420" s="553"/>
      <c r="AE420" s="553"/>
      <c r="AF420" s="956"/>
      <c r="AG420" s="553"/>
      <c r="AH420" s="553"/>
      <c r="AI420" s="956"/>
      <c r="AJ420" s="553"/>
      <c r="AK420" s="553"/>
      <c r="AL420" s="553"/>
      <c r="AM420" s="553"/>
      <c r="AN420" s="553"/>
      <c r="AO420" s="553"/>
      <c r="AP420" s="553"/>
      <c r="AQ420" s="553"/>
      <c r="AR420" s="553"/>
      <c r="AS420" s="553"/>
      <c r="AT420" s="553"/>
    </row>
    <row r="421" spans="1:46" ht="13.5" customHeight="1" x14ac:dyDescent="0.25">
      <c r="A421" s="553"/>
      <c r="B421" s="553"/>
      <c r="C421" s="553"/>
      <c r="D421" s="553"/>
      <c r="E421" s="569"/>
      <c r="F421" s="569"/>
      <c r="G421" s="569"/>
      <c r="H421" s="569"/>
      <c r="I421" s="569"/>
      <c r="J421" s="569"/>
      <c r="K421" s="569"/>
      <c r="L421" s="569"/>
      <c r="M421" s="569"/>
      <c r="N421" s="569"/>
      <c r="O421" s="569"/>
      <c r="P421" s="569"/>
      <c r="Q421" s="553"/>
      <c r="R421" s="553"/>
      <c r="S421" s="553"/>
      <c r="T421" s="553"/>
      <c r="U421" s="553"/>
      <c r="V421" s="553"/>
      <c r="W421" s="553"/>
      <c r="X421" s="553"/>
      <c r="Y421" s="553"/>
      <c r="Z421" s="553"/>
      <c r="AA421" s="553"/>
      <c r="AB421" s="553"/>
      <c r="AC421" s="553"/>
      <c r="AD421" s="553"/>
      <c r="AE421" s="553"/>
      <c r="AF421" s="956"/>
      <c r="AG421" s="553"/>
      <c r="AH421" s="553"/>
      <c r="AI421" s="956"/>
      <c r="AJ421" s="553"/>
      <c r="AK421" s="553"/>
      <c r="AL421" s="553"/>
      <c r="AM421" s="553"/>
      <c r="AN421" s="553"/>
      <c r="AO421" s="553"/>
      <c r="AP421" s="553"/>
      <c r="AQ421" s="553"/>
      <c r="AR421" s="553"/>
      <c r="AS421" s="553"/>
      <c r="AT421" s="553"/>
    </row>
    <row r="422" spans="1:46" ht="13.5" customHeight="1" x14ac:dyDescent="0.25">
      <c r="A422" s="553"/>
      <c r="B422" s="553"/>
      <c r="C422" s="553"/>
      <c r="D422" s="553"/>
      <c r="E422" s="569"/>
      <c r="F422" s="569"/>
      <c r="G422" s="569"/>
      <c r="H422" s="569"/>
      <c r="I422" s="569"/>
      <c r="J422" s="569"/>
      <c r="K422" s="569"/>
      <c r="L422" s="569"/>
      <c r="M422" s="569"/>
      <c r="N422" s="569"/>
      <c r="O422" s="569"/>
      <c r="P422" s="569"/>
      <c r="Q422" s="553"/>
      <c r="R422" s="553"/>
      <c r="S422" s="553"/>
      <c r="T422" s="553"/>
      <c r="U422" s="553"/>
      <c r="V422" s="553"/>
      <c r="W422" s="553"/>
      <c r="X422" s="553"/>
      <c r="Y422" s="553"/>
      <c r="Z422" s="553"/>
      <c r="AA422" s="553"/>
      <c r="AB422" s="553"/>
      <c r="AC422" s="553"/>
      <c r="AD422" s="553"/>
      <c r="AE422" s="553"/>
      <c r="AF422" s="956"/>
      <c r="AG422" s="553"/>
      <c r="AH422" s="553"/>
      <c r="AI422" s="956"/>
      <c r="AJ422" s="553"/>
      <c r="AK422" s="553"/>
      <c r="AL422" s="553"/>
      <c r="AM422" s="553"/>
      <c r="AN422" s="553"/>
      <c r="AO422" s="553"/>
      <c r="AP422" s="553"/>
      <c r="AQ422" s="553"/>
      <c r="AR422" s="553"/>
      <c r="AS422" s="553"/>
      <c r="AT422" s="553"/>
    </row>
    <row r="423" spans="1:46" ht="13.5" customHeight="1" x14ac:dyDescent="0.25">
      <c r="A423" s="553"/>
      <c r="B423" s="553"/>
      <c r="C423" s="553"/>
      <c r="D423" s="553"/>
      <c r="E423" s="569"/>
      <c r="F423" s="569"/>
      <c r="G423" s="569"/>
      <c r="H423" s="569"/>
      <c r="I423" s="569"/>
      <c r="J423" s="569"/>
      <c r="K423" s="569"/>
      <c r="L423" s="569"/>
      <c r="M423" s="569"/>
      <c r="N423" s="569"/>
      <c r="O423" s="569"/>
      <c r="P423" s="569"/>
      <c r="Q423" s="553"/>
      <c r="R423" s="553"/>
      <c r="S423" s="553"/>
      <c r="T423" s="553"/>
      <c r="U423" s="553"/>
      <c r="V423" s="553"/>
      <c r="W423" s="553"/>
      <c r="X423" s="553"/>
      <c r="Y423" s="553"/>
      <c r="Z423" s="553"/>
      <c r="AA423" s="553"/>
      <c r="AB423" s="553"/>
      <c r="AC423" s="553"/>
      <c r="AD423" s="553"/>
      <c r="AE423" s="553"/>
      <c r="AF423" s="956"/>
      <c r="AG423" s="553"/>
      <c r="AH423" s="553"/>
      <c r="AI423" s="956"/>
      <c r="AJ423" s="553"/>
      <c r="AK423" s="553"/>
      <c r="AL423" s="553"/>
      <c r="AM423" s="553"/>
      <c r="AN423" s="553"/>
      <c r="AO423" s="553"/>
      <c r="AP423" s="553"/>
      <c r="AQ423" s="553"/>
      <c r="AR423" s="553"/>
      <c r="AS423" s="553"/>
      <c r="AT423" s="553"/>
    </row>
    <row r="424" spans="1:46" ht="13.5" customHeight="1" x14ac:dyDescent="0.25">
      <c r="A424" s="553"/>
      <c r="B424" s="553"/>
      <c r="C424" s="553"/>
      <c r="D424" s="553"/>
      <c r="E424" s="569"/>
      <c r="F424" s="569"/>
      <c r="G424" s="569"/>
      <c r="H424" s="569"/>
      <c r="I424" s="569"/>
      <c r="J424" s="569"/>
      <c r="K424" s="569"/>
      <c r="L424" s="569"/>
      <c r="M424" s="569"/>
      <c r="N424" s="569"/>
      <c r="O424" s="569"/>
      <c r="P424" s="569"/>
      <c r="Q424" s="553"/>
      <c r="R424" s="553"/>
      <c r="S424" s="553"/>
      <c r="T424" s="553"/>
      <c r="U424" s="553"/>
      <c r="V424" s="553"/>
      <c r="W424" s="553"/>
      <c r="X424" s="553"/>
      <c r="Y424" s="553"/>
      <c r="Z424" s="553"/>
      <c r="AA424" s="553"/>
      <c r="AB424" s="553"/>
      <c r="AC424" s="553"/>
      <c r="AD424" s="553"/>
      <c r="AE424" s="553"/>
      <c r="AF424" s="956"/>
      <c r="AG424" s="553"/>
      <c r="AH424" s="553"/>
      <c r="AI424" s="956"/>
      <c r="AJ424" s="553"/>
      <c r="AK424" s="553"/>
      <c r="AL424" s="553"/>
      <c r="AM424" s="553"/>
      <c r="AN424" s="553"/>
      <c r="AO424" s="553"/>
      <c r="AP424" s="553"/>
      <c r="AQ424" s="553"/>
      <c r="AR424" s="553"/>
      <c r="AS424" s="553"/>
      <c r="AT424" s="553"/>
    </row>
    <row r="425" spans="1:46" ht="13.5" customHeight="1" x14ac:dyDescent="0.25">
      <c r="A425" s="553"/>
      <c r="B425" s="553"/>
      <c r="C425" s="553"/>
      <c r="D425" s="553"/>
      <c r="E425" s="569"/>
      <c r="F425" s="569"/>
      <c r="G425" s="569"/>
      <c r="H425" s="569"/>
      <c r="I425" s="569"/>
      <c r="J425" s="569"/>
      <c r="K425" s="569"/>
      <c r="L425" s="569"/>
      <c r="M425" s="569"/>
      <c r="N425" s="569"/>
      <c r="O425" s="569"/>
      <c r="P425" s="569"/>
      <c r="Q425" s="553"/>
      <c r="R425" s="553"/>
      <c r="S425" s="553"/>
      <c r="T425" s="553"/>
      <c r="U425" s="553"/>
      <c r="V425" s="553"/>
      <c r="W425" s="553"/>
      <c r="X425" s="553"/>
      <c r="Y425" s="553"/>
      <c r="Z425" s="553"/>
      <c r="AA425" s="553"/>
      <c r="AB425" s="553"/>
      <c r="AC425" s="553"/>
      <c r="AD425" s="553"/>
      <c r="AE425" s="553"/>
      <c r="AF425" s="956"/>
      <c r="AG425" s="553"/>
      <c r="AH425" s="553"/>
      <c r="AI425" s="956"/>
      <c r="AJ425" s="553"/>
      <c r="AK425" s="553"/>
      <c r="AL425" s="553"/>
      <c r="AM425" s="553"/>
      <c r="AN425" s="553"/>
      <c r="AO425" s="553"/>
      <c r="AP425" s="553"/>
      <c r="AQ425" s="553"/>
      <c r="AR425" s="553"/>
      <c r="AS425" s="553"/>
      <c r="AT425" s="553"/>
    </row>
    <row r="426" spans="1:46" ht="13.5" customHeight="1" x14ac:dyDescent="0.25">
      <c r="A426" s="553"/>
      <c r="B426" s="553"/>
      <c r="C426" s="553"/>
      <c r="D426" s="553"/>
      <c r="E426" s="569"/>
      <c r="F426" s="569"/>
      <c r="G426" s="569"/>
      <c r="H426" s="569"/>
      <c r="I426" s="569"/>
      <c r="J426" s="569"/>
      <c r="K426" s="569"/>
      <c r="L426" s="569"/>
      <c r="M426" s="569"/>
      <c r="N426" s="569"/>
      <c r="O426" s="569"/>
      <c r="P426" s="569"/>
      <c r="Q426" s="553"/>
      <c r="R426" s="553"/>
      <c r="S426" s="553"/>
      <c r="T426" s="553"/>
      <c r="U426" s="553"/>
      <c r="V426" s="553"/>
      <c r="W426" s="553"/>
      <c r="X426" s="553"/>
      <c r="Y426" s="553"/>
      <c r="Z426" s="553"/>
      <c r="AA426" s="553"/>
      <c r="AB426" s="553"/>
      <c r="AC426" s="553"/>
      <c r="AD426" s="553"/>
      <c r="AE426" s="553"/>
      <c r="AF426" s="956"/>
      <c r="AG426" s="553"/>
      <c r="AH426" s="553"/>
      <c r="AI426" s="956"/>
      <c r="AJ426" s="553"/>
      <c r="AK426" s="553"/>
      <c r="AL426" s="553"/>
      <c r="AM426" s="553"/>
      <c r="AN426" s="553"/>
      <c r="AO426" s="553"/>
      <c r="AP426" s="553"/>
      <c r="AQ426" s="553"/>
      <c r="AR426" s="553"/>
      <c r="AS426" s="553"/>
      <c r="AT426" s="553"/>
    </row>
    <row r="427" spans="1:46" ht="13.5" customHeight="1" x14ac:dyDescent="0.25">
      <c r="A427" s="553"/>
      <c r="B427" s="553"/>
      <c r="C427" s="553"/>
      <c r="D427" s="553"/>
      <c r="E427" s="569"/>
      <c r="F427" s="569"/>
      <c r="G427" s="569"/>
      <c r="H427" s="569"/>
      <c r="I427" s="569"/>
      <c r="J427" s="569"/>
      <c r="K427" s="569"/>
      <c r="L427" s="569"/>
      <c r="M427" s="569"/>
      <c r="N427" s="569"/>
      <c r="O427" s="569"/>
      <c r="P427" s="569"/>
      <c r="Q427" s="553"/>
      <c r="R427" s="553"/>
      <c r="S427" s="553"/>
      <c r="T427" s="553"/>
      <c r="U427" s="553"/>
      <c r="V427" s="553"/>
      <c r="W427" s="553"/>
      <c r="X427" s="553"/>
      <c r="Y427" s="553"/>
      <c r="Z427" s="553"/>
      <c r="AA427" s="553"/>
      <c r="AB427" s="553"/>
      <c r="AC427" s="553"/>
      <c r="AD427" s="553"/>
      <c r="AE427" s="553"/>
      <c r="AF427" s="956"/>
      <c r="AG427" s="553"/>
      <c r="AH427" s="553"/>
      <c r="AI427" s="956"/>
      <c r="AJ427" s="553"/>
      <c r="AK427" s="553"/>
      <c r="AL427" s="553"/>
      <c r="AM427" s="553"/>
      <c r="AN427" s="553"/>
      <c r="AO427" s="553"/>
      <c r="AP427" s="553"/>
      <c r="AQ427" s="553"/>
      <c r="AR427" s="553"/>
      <c r="AS427" s="553"/>
      <c r="AT427" s="553"/>
    </row>
    <row r="428" spans="1:46" ht="13.5" customHeight="1" x14ac:dyDescent="0.25">
      <c r="A428" s="553"/>
      <c r="B428" s="553"/>
      <c r="C428" s="553"/>
      <c r="D428" s="553"/>
      <c r="E428" s="569"/>
      <c r="F428" s="569"/>
      <c r="G428" s="569"/>
      <c r="H428" s="569"/>
      <c r="I428" s="569"/>
      <c r="J428" s="569"/>
      <c r="K428" s="569"/>
      <c r="L428" s="569"/>
      <c r="M428" s="569"/>
      <c r="N428" s="569"/>
      <c r="O428" s="569"/>
      <c r="P428" s="569"/>
      <c r="Q428" s="553"/>
      <c r="R428" s="553"/>
      <c r="S428" s="553"/>
      <c r="T428" s="553"/>
      <c r="U428" s="553"/>
      <c r="V428" s="553"/>
      <c r="W428" s="553"/>
      <c r="X428" s="553"/>
      <c r="Y428" s="553"/>
      <c r="Z428" s="553"/>
      <c r="AA428" s="553"/>
      <c r="AB428" s="553"/>
      <c r="AC428" s="553"/>
      <c r="AD428" s="553"/>
      <c r="AE428" s="553"/>
      <c r="AF428" s="956"/>
      <c r="AG428" s="553"/>
      <c r="AH428" s="553"/>
      <c r="AI428" s="956"/>
      <c r="AJ428" s="553"/>
      <c r="AK428" s="553"/>
      <c r="AL428" s="553"/>
      <c r="AM428" s="553"/>
      <c r="AN428" s="553"/>
      <c r="AO428" s="553"/>
      <c r="AP428" s="553"/>
      <c r="AQ428" s="553"/>
      <c r="AR428" s="553"/>
      <c r="AS428" s="553"/>
      <c r="AT428" s="553"/>
    </row>
    <row r="429" spans="1:46" ht="13.5" customHeight="1" x14ac:dyDescent="0.25">
      <c r="A429" s="553"/>
      <c r="B429" s="553"/>
      <c r="C429" s="553"/>
      <c r="D429" s="553"/>
      <c r="E429" s="569"/>
      <c r="F429" s="569"/>
      <c r="G429" s="569"/>
      <c r="H429" s="569"/>
      <c r="I429" s="569"/>
      <c r="J429" s="569"/>
      <c r="K429" s="569"/>
      <c r="L429" s="569"/>
      <c r="M429" s="569"/>
      <c r="N429" s="569"/>
      <c r="O429" s="569"/>
      <c r="P429" s="569"/>
      <c r="Q429" s="553"/>
      <c r="R429" s="553"/>
      <c r="S429" s="553"/>
      <c r="T429" s="553"/>
      <c r="U429" s="553"/>
      <c r="V429" s="553"/>
      <c r="W429" s="553"/>
      <c r="X429" s="553"/>
      <c r="Y429" s="553"/>
      <c r="Z429" s="553"/>
      <c r="AA429" s="553"/>
      <c r="AB429" s="553"/>
      <c r="AC429" s="553"/>
      <c r="AD429" s="553"/>
      <c r="AE429" s="553"/>
      <c r="AF429" s="956"/>
      <c r="AG429" s="553"/>
      <c r="AH429" s="553"/>
      <c r="AI429" s="956"/>
      <c r="AJ429" s="553"/>
      <c r="AK429" s="553"/>
      <c r="AL429" s="553"/>
      <c r="AM429" s="553"/>
      <c r="AN429" s="553"/>
      <c r="AO429" s="553"/>
      <c r="AP429" s="553"/>
      <c r="AQ429" s="553"/>
      <c r="AR429" s="553"/>
      <c r="AS429" s="553"/>
      <c r="AT429" s="553"/>
    </row>
    <row r="430" spans="1:46" ht="13.5" customHeight="1" x14ac:dyDescent="0.25">
      <c r="A430" s="553"/>
      <c r="B430" s="553"/>
      <c r="C430" s="553"/>
      <c r="D430" s="553"/>
      <c r="E430" s="569"/>
      <c r="F430" s="569"/>
      <c r="G430" s="569"/>
      <c r="H430" s="569"/>
      <c r="I430" s="569"/>
      <c r="J430" s="569"/>
      <c r="K430" s="569"/>
      <c r="L430" s="569"/>
      <c r="M430" s="569"/>
      <c r="N430" s="569"/>
      <c r="O430" s="569"/>
      <c r="P430" s="569"/>
      <c r="Q430" s="553"/>
      <c r="R430" s="553"/>
      <c r="S430" s="553"/>
      <c r="T430" s="553"/>
      <c r="U430" s="553"/>
      <c r="V430" s="553"/>
      <c r="W430" s="553"/>
      <c r="X430" s="553"/>
      <c r="Y430" s="553"/>
      <c r="Z430" s="553"/>
      <c r="AA430" s="553"/>
      <c r="AB430" s="553"/>
      <c r="AC430" s="553"/>
      <c r="AD430" s="553"/>
      <c r="AE430" s="553"/>
      <c r="AF430" s="956"/>
      <c r="AG430" s="553"/>
      <c r="AH430" s="553"/>
      <c r="AI430" s="956"/>
      <c r="AJ430" s="553"/>
      <c r="AK430" s="553"/>
      <c r="AL430" s="553"/>
      <c r="AM430" s="553"/>
      <c r="AN430" s="553"/>
      <c r="AO430" s="553"/>
      <c r="AP430" s="553"/>
      <c r="AQ430" s="553"/>
      <c r="AR430" s="553"/>
      <c r="AS430" s="553"/>
      <c r="AT430" s="553"/>
    </row>
    <row r="431" spans="1:46" ht="13.5" customHeight="1" x14ac:dyDescent="0.25">
      <c r="A431" s="553"/>
      <c r="B431" s="553"/>
      <c r="C431" s="553"/>
      <c r="D431" s="553"/>
      <c r="E431" s="569"/>
      <c r="F431" s="569"/>
      <c r="G431" s="569"/>
      <c r="H431" s="569"/>
      <c r="I431" s="569"/>
      <c r="J431" s="569"/>
      <c r="K431" s="569"/>
      <c r="L431" s="569"/>
      <c r="M431" s="569"/>
      <c r="N431" s="569"/>
      <c r="O431" s="569"/>
      <c r="P431" s="569"/>
      <c r="Q431" s="553"/>
      <c r="R431" s="553"/>
      <c r="S431" s="553"/>
      <c r="T431" s="553"/>
      <c r="U431" s="553"/>
      <c r="V431" s="553"/>
      <c r="W431" s="553"/>
      <c r="X431" s="553"/>
      <c r="Y431" s="553"/>
      <c r="Z431" s="553"/>
      <c r="AA431" s="553"/>
      <c r="AB431" s="553"/>
      <c r="AC431" s="553"/>
      <c r="AD431" s="553"/>
      <c r="AE431" s="553"/>
      <c r="AF431" s="956"/>
      <c r="AG431" s="553"/>
      <c r="AH431" s="553"/>
      <c r="AI431" s="956"/>
      <c r="AJ431" s="553"/>
      <c r="AK431" s="553"/>
      <c r="AL431" s="553"/>
      <c r="AM431" s="553"/>
      <c r="AN431" s="553"/>
      <c r="AO431" s="553"/>
      <c r="AP431" s="553"/>
      <c r="AQ431" s="553"/>
      <c r="AR431" s="553"/>
      <c r="AS431" s="553"/>
      <c r="AT431" s="553"/>
    </row>
    <row r="432" spans="1:46" ht="13.5" customHeight="1" x14ac:dyDescent="0.25">
      <c r="A432" s="553"/>
      <c r="B432" s="553"/>
      <c r="C432" s="553"/>
      <c r="D432" s="553"/>
      <c r="E432" s="569"/>
      <c r="F432" s="569"/>
      <c r="G432" s="569"/>
      <c r="H432" s="569"/>
      <c r="I432" s="569"/>
      <c r="J432" s="569"/>
      <c r="K432" s="569"/>
      <c r="L432" s="569"/>
      <c r="M432" s="569"/>
      <c r="N432" s="569"/>
      <c r="O432" s="569"/>
      <c r="P432" s="569"/>
      <c r="Q432" s="553"/>
      <c r="R432" s="553"/>
      <c r="S432" s="553"/>
      <c r="T432" s="553"/>
      <c r="U432" s="553"/>
      <c r="V432" s="553"/>
      <c r="W432" s="553"/>
      <c r="X432" s="553"/>
      <c r="Y432" s="553"/>
      <c r="Z432" s="553"/>
      <c r="AA432" s="553"/>
      <c r="AB432" s="553"/>
      <c r="AC432" s="553"/>
      <c r="AD432" s="553"/>
      <c r="AE432" s="553"/>
      <c r="AF432" s="956"/>
      <c r="AG432" s="553"/>
      <c r="AH432" s="553"/>
      <c r="AI432" s="956"/>
      <c r="AJ432" s="553"/>
      <c r="AK432" s="553"/>
      <c r="AL432" s="553"/>
      <c r="AM432" s="553"/>
      <c r="AN432" s="553"/>
      <c r="AO432" s="553"/>
      <c r="AP432" s="553"/>
      <c r="AQ432" s="553"/>
      <c r="AR432" s="553"/>
      <c r="AS432" s="553"/>
      <c r="AT432" s="553"/>
    </row>
    <row r="433" spans="1:46" ht="13.5" customHeight="1" x14ac:dyDescent="0.25">
      <c r="A433" s="553"/>
      <c r="B433" s="553"/>
      <c r="C433" s="553"/>
      <c r="D433" s="553"/>
      <c r="E433" s="569"/>
      <c r="F433" s="569"/>
      <c r="G433" s="569"/>
      <c r="H433" s="569"/>
      <c r="I433" s="569"/>
      <c r="J433" s="569"/>
      <c r="K433" s="569"/>
      <c r="L433" s="569"/>
      <c r="M433" s="569"/>
      <c r="N433" s="569"/>
      <c r="O433" s="569"/>
      <c r="P433" s="569"/>
      <c r="Q433" s="553"/>
      <c r="R433" s="553"/>
      <c r="S433" s="553"/>
      <c r="T433" s="553"/>
      <c r="U433" s="553"/>
      <c r="V433" s="553"/>
      <c r="W433" s="553"/>
      <c r="X433" s="553"/>
      <c r="Y433" s="553"/>
      <c r="Z433" s="553"/>
      <c r="AA433" s="553"/>
      <c r="AB433" s="553"/>
      <c r="AC433" s="553"/>
      <c r="AD433" s="553"/>
      <c r="AE433" s="553"/>
      <c r="AF433" s="956"/>
      <c r="AG433" s="553"/>
      <c r="AH433" s="553"/>
      <c r="AI433" s="956"/>
      <c r="AJ433" s="553"/>
      <c r="AK433" s="553"/>
      <c r="AL433" s="553"/>
      <c r="AM433" s="553"/>
      <c r="AN433" s="553"/>
      <c r="AO433" s="553"/>
      <c r="AP433" s="553"/>
      <c r="AQ433" s="553"/>
      <c r="AR433" s="553"/>
      <c r="AS433" s="553"/>
      <c r="AT433" s="553"/>
    </row>
    <row r="434" spans="1:46" ht="13.5" customHeight="1" x14ac:dyDescent="0.25">
      <c r="A434" s="553"/>
      <c r="B434" s="553"/>
      <c r="C434" s="553"/>
      <c r="D434" s="553"/>
      <c r="E434" s="569"/>
      <c r="F434" s="569"/>
      <c r="G434" s="569"/>
      <c r="H434" s="569"/>
      <c r="I434" s="569"/>
      <c r="J434" s="569"/>
      <c r="K434" s="569"/>
      <c r="L434" s="569"/>
      <c r="M434" s="569"/>
      <c r="N434" s="569"/>
      <c r="O434" s="569"/>
      <c r="P434" s="569"/>
      <c r="Q434" s="553"/>
      <c r="R434" s="553"/>
      <c r="S434" s="553"/>
      <c r="T434" s="553"/>
      <c r="U434" s="553"/>
      <c r="V434" s="553"/>
      <c r="W434" s="553"/>
      <c r="X434" s="553"/>
      <c r="Y434" s="553"/>
      <c r="Z434" s="553"/>
      <c r="AA434" s="553"/>
      <c r="AB434" s="553"/>
      <c r="AC434" s="553"/>
      <c r="AD434" s="553"/>
      <c r="AE434" s="553"/>
      <c r="AF434" s="956"/>
      <c r="AG434" s="553"/>
      <c r="AH434" s="553"/>
      <c r="AI434" s="956"/>
      <c r="AJ434" s="553"/>
      <c r="AK434" s="553"/>
      <c r="AL434" s="553"/>
      <c r="AM434" s="553"/>
      <c r="AN434" s="553"/>
      <c r="AO434" s="553"/>
      <c r="AP434" s="553"/>
      <c r="AQ434" s="553"/>
      <c r="AR434" s="553"/>
      <c r="AS434" s="553"/>
      <c r="AT434" s="553"/>
    </row>
    <row r="435" spans="1:46" ht="13.5" customHeight="1" x14ac:dyDescent="0.25">
      <c r="A435" s="553"/>
      <c r="B435" s="553"/>
      <c r="C435" s="553"/>
      <c r="D435" s="553"/>
      <c r="E435" s="569"/>
      <c r="F435" s="569"/>
      <c r="G435" s="569"/>
      <c r="H435" s="569"/>
      <c r="I435" s="569"/>
      <c r="J435" s="569"/>
      <c r="K435" s="569"/>
      <c r="L435" s="569"/>
      <c r="M435" s="569"/>
      <c r="N435" s="569"/>
      <c r="O435" s="569"/>
      <c r="P435" s="569"/>
      <c r="Q435" s="553"/>
      <c r="R435" s="553"/>
      <c r="S435" s="553"/>
      <c r="T435" s="553"/>
      <c r="U435" s="553"/>
      <c r="V435" s="553"/>
      <c r="W435" s="553"/>
      <c r="X435" s="553"/>
      <c r="Y435" s="553"/>
      <c r="Z435" s="553"/>
      <c r="AA435" s="553"/>
      <c r="AB435" s="553"/>
      <c r="AC435" s="553"/>
      <c r="AD435" s="553"/>
      <c r="AE435" s="553"/>
      <c r="AF435" s="956"/>
      <c r="AG435" s="553"/>
      <c r="AH435" s="553"/>
      <c r="AI435" s="956"/>
      <c r="AJ435" s="553"/>
      <c r="AK435" s="553"/>
      <c r="AL435" s="553"/>
      <c r="AM435" s="553"/>
      <c r="AN435" s="553"/>
      <c r="AO435" s="553"/>
      <c r="AP435" s="553"/>
      <c r="AQ435" s="553"/>
      <c r="AR435" s="553"/>
      <c r="AS435" s="553"/>
      <c r="AT435" s="553"/>
    </row>
    <row r="436" spans="1:46" ht="13.5" customHeight="1" x14ac:dyDescent="0.25">
      <c r="A436" s="553"/>
      <c r="B436" s="553"/>
      <c r="C436" s="553"/>
      <c r="D436" s="553"/>
      <c r="E436" s="569"/>
      <c r="F436" s="569"/>
      <c r="G436" s="569"/>
      <c r="H436" s="569"/>
      <c r="I436" s="569"/>
      <c r="J436" s="569"/>
      <c r="K436" s="569"/>
      <c r="L436" s="569"/>
      <c r="M436" s="569"/>
      <c r="N436" s="569"/>
      <c r="O436" s="569"/>
      <c r="P436" s="569"/>
      <c r="Q436" s="553"/>
      <c r="R436" s="553"/>
      <c r="S436" s="553"/>
      <c r="T436" s="553"/>
      <c r="U436" s="553"/>
      <c r="V436" s="553"/>
      <c r="W436" s="553"/>
      <c r="X436" s="553"/>
      <c r="Y436" s="553"/>
      <c r="Z436" s="553"/>
      <c r="AA436" s="553"/>
      <c r="AB436" s="553"/>
      <c r="AC436" s="553"/>
      <c r="AD436" s="553"/>
      <c r="AE436" s="553"/>
      <c r="AF436" s="956"/>
      <c r="AG436" s="553"/>
      <c r="AH436" s="553"/>
      <c r="AI436" s="956"/>
      <c r="AJ436" s="553"/>
      <c r="AK436" s="553"/>
      <c r="AL436" s="553"/>
      <c r="AM436" s="553"/>
      <c r="AN436" s="553"/>
      <c r="AO436" s="553"/>
      <c r="AP436" s="553"/>
      <c r="AQ436" s="553"/>
      <c r="AR436" s="553"/>
      <c r="AS436" s="553"/>
      <c r="AT436" s="553"/>
    </row>
    <row r="437" spans="1:46" ht="13.5" customHeight="1" x14ac:dyDescent="0.25">
      <c r="A437" s="553"/>
      <c r="B437" s="553"/>
      <c r="C437" s="553"/>
      <c r="D437" s="553"/>
      <c r="E437" s="569"/>
      <c r="F437" s="569"/>
      <c r="G437" s="569"/>
      <c r="H437" s="569"/>
      <c r="I437" s="569"/>
      <c r="J437" s="569"/>
      <c r="K437" s="569"/>
      <c r="L437" s="569"/>
      <c r="M437" s="569"/>
      <c r="N437" s="569"/>
      <c r="O437" s="569"/>
      <c r="P437" s="569"/>
      <c r="Q437" s="553"/>
      <c r="R437" s="553"/>
      <c r="S437" s="553"/>
      <c r="T437" s="553"/>
      <c r="U437" s="553"/>
      <c r="V437" s="553"/>
      <c r="W437" s="553"/>
      <c r="X437" s="553"/>
      <c r="Y437" s="553"/>
      <c r="Z437" s="553"/>
      <c r="AA437" s="553"/>
      <c r="AB437" s="553"/>
      <c r="AC437" s="553"/>
      <c r="AD437" s="553"/>
      <c r="AE437" s="553"/>
      <c r="AF437" s="956"/>
      <c r="AG437" s="553"/>
      <c r="AH437" s="553"/>
      <c r="AI437" s="956"/>
      <c r="AJ437" s="553"/>
      <c r="AK437" s="553"/>
      <c r="AL437" s="553"/>
      <c r="AM437" s="553"/>
      <c r="AN437" s="553"/>
      <c r="AO437" s="553"/>
      <c r="AP437" s="553"/>
      <c r="AQ437" s="553"/>
      <c r="AR437" s="553"/>
      <c r="AS437" s="553"/>
      <c r="AT437" s="553"/>
    </row>
    <row r="438" spans="1:46" ht="13.5" customHeight="1" x14ac:dyDescent="0.25">
      <c r="A438" s="553"/>
      <c r="B438" s="553"/>
      <c r="C438" s="553"/>
      <c r="D438" s="553"/>
      <c r="E438" s="569"/>
      <c r="F438" s="569"/>
      <c r="G438" s="569"/>
      <c r="H438" s="569"/>
      <c r="I438" s="569"/>
      <c r="J438" s="569"/>
      <c r="K438" s="569"/>
      <c r="L438" s="569"/>
      <c r="M438" s="569"/>
      <c r="N438" s="569"/>
      <c r="O438" s="569"/>
      <c r="P438" s="569"/>
      <c r="Q438" s="553"/>
      <c r="R438" s="553"/>
      <c r="S438" s="553"/>
      <c r="T438" s="553"/>
      <c r="U438" s="553"/>
      <c r="V438" s="553"/>
      <c r="W438" s="553"/>
      <c r="X438" s="553"/>
      <c r="Y438" s="553"/>
      <c r="Z438" s="553"/>
      <c r="AA438" s="553"/>
      <c r="AB438" s="553"/>
      <c r="AC438" s="553"/>
      <c r="AD438" s="553"/>
      <c r="AE438" s="553"/>
      <c r="AF438" s="956"/>
      <c r="AG438" s="553"/>
      <c r="AH438" s="553"/>
      <c r="AI438" s="956"/>
      <c r="AJ438" s="553"/>
      <c r="AK438" s="553"/>
      <c r="AL438" s="553"/>
      <c r="AM438" s="553"/>
      <c r="AN438" s="553"/>
      <c r="AO438" s="553"/>
      <c r="AP438" s="553"/>
      <c r="AQ438" s="553"/>
      <c r="AR438" s="553"/>
      <c r="AS438" s="553"/>
      <c r="AT438" s="553"/>
    </row>
    <row r="439" spans="1:46" ht="13.5" customHeight="1" x14ac:dyDescent="0.25">
      <c r="A439" s="553"/>
      <c r="B439" s="553"/>
      <c r="C439" s="553"/>
      <c r="D439" s="553"/>
      <c r="E439" s="569"/>
      <c r="F439" s="569"/>
      <c r="G439" s="569"/>
      <c r="H439" s="569"/>
      <c r="I439" s="569"/>
      <c r="J439" s="569"/>
      <c r="K439" s="569"/>
      <c r="L439" s="569"/>
      <c r="M439" s="569"/>
      <c r="N439" s="569"/>
      <c r="O439" s="569"/>
      <c r="P439" s="569"/>
      <c r="Q439" s="553"/>
      <c r="R439" s="553"/>
      <c r="S439" s="553"/>
      <c r="T439" s="553"/>
      <c r="U439" s="553"/>
      <c r="V439" s="553"/>
      <c r="W439" s="553"/>
      <c r="X439" s="553"/>
      <c r="Y439" s="553"/>
      <c r="Z439" s="553"/>
      <c r="AA439" s="553"/>
      <c r="AB439" s="553"/>
      <c r="AC439" s="553"/>
      <c r="AD439" s="553"/>
      <c r="AE439" s="553"/>
      <c r="AF439" s="956"/>
      <c r="AG439" s="553"/>
      <c r="AH439" s="553"/>
      <c r="AI439" s="956"/>
      <c r="AJ439" s="553"/>
      <c r="AK439" s="553"/>
      <c r="AL439" s="553"/>
      <c r="AM439" s="553"/>
      <c r="AN439" s="553"/>
      <c r="AO439" s="553"/>
      <c r="AP439" s="553"/>
      <c r="AQ439" s="553"/>
      <c r="AR439" s="553"/>
      <c r="AS439" s="553"/>
      <c r="AT439" s="553"/>
    </row>
    <row r="440" spans="1:46" ht="13.5" customHeight="1" x14ac:dyDescent="0.25">
      <c r="A440" s="553"/>
      <c r="B440" s="553"/>
      <c r="C440" s="553"/>
      <c r="D440" s="553"/>
      <c r="E440" s="569"/>
      <c r="F440" s="569"/>
      <c r="G440" s="569"/>
      <c r="H440" s="569"/>
      <c r="I440" s="569"/>
      <c r="J440" s="569"/>
      <c r="K440" s="569"/>
      <c r="L440" s="569"/>
      <c r="M440" s="569"/>
      <c r="N440" s="569"/>
      <c r="O440" s="569"/>
      <c r="P440" s="569"/>
      <c r="Q440" s="553"/>
      <c r="R440" s="553"/>
      <c r="S440" s="553"/>
      <c r="T440" s="553"/>
      <c r="U440" s="553"/>
      <c r="V440" s="553"/>
      <c r="W440" s="553"/>
      <c r="X440" s="553"/>
      <c r="Y440" s="553"/>
      <c r="Z440" s="553"/>
      <c r="AA440" s="553"/>
      <c r="AB440" s="553"/>
      <c r="AC440" s="553"/>
      <c r="AD440" s="553"/>
      <c r="AE440" s="553"/>
      <c r="AF440" s="956"/>
      <c r="AG440" s="553"/>
      <c r="AH440" s="553"/>
      <c r="AI440" s="956"/>
      <c r="AJ440" s="553"/>
      <c r="AK440" s="553"/>
      <c r="AL440" s="553"/>
      <c r="AM440" s="553"/>
      <c r="AN440" s="553"/>
      <c r="AO440" s="553"/>
      <c r="AP440" s="553"/>
      <c r="AQ440" s="553"/>
      <c r="AR440" s="553"/>
      <c r="AS440" s="553"/>
      <c r="AT440" s="553"/>
    </row>
    <row r="441" spans="1:46" ht="13.5" customHeight="1" x14ac:dyDescent="0.25">
      <c r="A441" s="553"/>
      <c r="B441" s="553"/>
      <c r="C441" s="553"/>
      <c r="D441" s="553"/>
      <c r="E441" s="569"/>
      <c r="F441" s="569"/>
      <c r="G441" s="569"/>
      <c r="H441" s="569"/>
      <c r="I441" s="569"/>
      <c r="J441" s="569"/>
      <c r="K441" s="569"/>
      <c r="L441" s="569"/>
      <c r="M441" s="569"/>
      <c r="N441" s="569"/>
      <c r="O441" s="569"/>
      <c r="P441" s="569"/>
      <c r="Q441" s="553"/>
      <c r="R441" s="553"/>
      <c r="S441" s="553"/>
      <c r="T441" s="553"/>
      <c r="U441" s="553"/>
      <c r="V441" s="553"/>
      <c r="W441" s="553"/>
      <c r="X441" s="553"/>
      <c r="Y441" s="553"/>
      <c r="Z441" s="553"/>
      <c r="AA441" s="553"/>
      <c r="AB441" s="553"/>
      <c r="AC441" s="553"/>
      <c r="AD441" s="553"/>
      <c r="AE441" s="553"/>
      <c r="AF441" s="956"/>
      <c r="AG441" s="553"/>
      <c r="AH441" s="553"/>
      <c r="AI441" s="956"/>
      <c r="AJ441" s="553"/>
      <c r="AK441" s="553"/>
      <c r="AL441" s="553"/>
      <c r="AM441" s="553"/>
      <c r="AN441" s="553"/>
      <c r="AO441" s="553"/>
      <c r="AP441" s="553"/>
      <c r="AQ441" s="553"/>
      <c r="AR441" s="553"/>
      <c r="AS441" s="553"/>
      <c r="AT441" s="553"/>
    </row>
    <row r="442" spans="1:46" ht="13.5" customHeight="1" x14ac:dyDescent="0.25">
      <c r="A442" s="553"/>
      <c r="B442" s="553"/>
      <c r="C442" s="553"/>
      <c r="D442" s="553"/>
      <c r="E442" s="569"/>
      <c r="F442" s="569"/>
      <c r="G442" s="569"/>
      <c r="H442" s="569"/>
      <c r="I442" s="569"/>
      <c r="J442" s="569"/>
      <c r="K442" s="569"/>
      <c r="L442" s="569"/>
      <c r="M442" s="569"/>
      <c r="N442" s="569"/>
      <c r="O442" s="569"/>
      <c r="P442" s="569"/>
      <c r="Q442" s="553"/>
      <c r="R442" s="553"/>
      <c r="S442" s="553"/>
      <c r="T442" s="553"/>
      <c r="U442" s="553"/>
      <c r="V442" s="553"/>
      <c r="W442" s="553"/>
      <c r="X442" s="553"/>
      <c r="Y442" s="553"/>
      <c r="Z442" s="553"/>
      <c r="AA442" s="553"/>
      <c r="AB442" s="553"/>
      <c r="AC442" s="553"/>
      <c r="AD442" s="553"/>
      <c r="AE442" s="553"/>
      <c r="AF442" s="956"/>
      <c r="AG442" s="553"/>
      <c r="AH442" s="553"/>
      <c r="AI442" s="956"/>
      <c r="AJ442" s="553"/>
      <c r="AK442" s="553"/>
      <c r="AL442" s="553"/>
      <c r="AM442" s="553"/>
      <c r="AN442" s="553"/>
      <c r="AO442" s="553"/>
      <c r="AP442" s="553"/>
      <c r="AQ442" s="553"/>
      <c r="AR442" s="553"/>
      <c r="AS442" s="553"/>
      <c r="AT442" s="553"/>
    </row>
    <row r="443" spans="1:46" ht="13.5" customHeight="1" x14ac:dyDescent="0.25">
      <c r="A443" s="553"/>
      <c r="B443" s="553"/>
      <c r="C443" s="553"/>
      <c r="D443" s="553"/>
      <c r="E443" s="569"/>
      <c r="F443" s="569"/>
      <c r="G443" s="569"/>
      <c r="H443" s="569"/>
      <c r="I443" s="569"/>
      <c r="J443" s="569"/>
      <c r="K443" s="569"/>
      <c r="L443" s="569"/>
      <c r="M443" s="569"/>
      <c r="N443" s="569"/>
      <c r="O443" s="569"/>
      <c r="P443" s="569"/>
      <c r="Q443" s="553"/>
      <c r="R443" s="553"/>
      <c r="S443" s="553"/>
      <c r="T443" s="553"/>
      <c r="U443" s="553"/>
      <c r="V443" s="553"/>
      <c r="W443" s="553"/>
      <c r="X443" s="553"/>
      <c r="Y443" s="553"/>
      <c r="Z443" s="553"/>
      <c r="AA443" s="553"/>
      <c r="AB443" s="553"/>
      <c r="AC443" s="553"/>
      <c r="AD443" s="553"/>
      <c r="AE443" s="553"/>
      <c r="AF443" s="956"/>
      <c r="AG443" s="553"/>
      <c r="AH443" s="553"/>
      <c r="AI443" s="956"/>
      <c r="AJ443" s="553"/>
      <c r="AK443" s="553"/>
      <c r="AL443" s="553"/>
      <c r="AM443" s="553"/>
      <c r="AN443" s="553"/>
      <c r="AO443" s="553"/>
      <c r="AP443" s="553"/>
      <c r="AQ443" s="553"/>
      <c r="AR443" s="553"/>
      <c r="AS443" s="553"/>
      <c r="AT443" s="553"/>
    </row>
    <row r="444" spans="1:46" ht="13.5" customHeight="1" x14ac:dyDescent="0.25">
      <c r="A444" s="553"/>
      <c r="B444" s="553"/>
      <c r="C444" s="553"/>
      <c r="D444" s="553"/>
      <c r="E444" s="569"/>
      <c r="F444" s="569"/>
      <c r="G444" s="569"/>
      <c r="H444" s="569"/>
      <c r="I444" s="569"/>
      <c r="J444" s="569"/>
      <c r="K444" s="569"/>
      <c r="L444" s="569"/>
      <c r="M444" s="569"/>
      <c r="N444" s="569"/>
      <c r="O444" s="569"/>
      <c r="P444" s="569"/>
      <c r="Q444" s="553"/>
      <c r="R444" s="553"/>
      <c r="S444" s="553"/>
      <c r="T444" s="553"/>
      <c r="U444" s="553"/>
      <c r="V444" s="553"/>
      <c r="W444" s="553"/>
      <c r="X444" s="553"/>
      <c r="Y444" s="553"/>
      <c r="Z444" s="553"/>
      <c r="AA444" s="553"/>
      <c r="AB444" s="553"/>
      <c r="AC444" s="553"/>
      <c r="AD444" s="553"/>
      <c r="AE444" s="553"/>
      <c r="AF444" s="956"/>
      <c r="AG444" s="553"/>
      <c r="AH444" s="553"/>
      <c r="AI444" s="956"/>
      <c r="AJ444" s="553"/>
      <c r="AK444" s="553"/>
      <c r="AL444" s="553"/>
      <c r="AM444" s="553"/>
      <c r="AN444" s="553"/>
      <c r="AO444" s="553"/>
      <c r="AP444" s="553"/>
      <c r="AQ444" s="553"/>
      <c r="AR444" s="553"/>
      <c r="AS444" s="553"/>
      <c r="AT444" s="553"/>
    </row>
    <row r="445" spans="1:46" ht="13.5" customHeight="1" x14ac:dyDescent="0.25">
      <c r="A445" s="553"/>
      <c r="B445" s="553"/>
      <c r="C445" s="553"/>
      <c r="D445" s="553"/>
      <c r="E445" s="569"/>
      <c r="F445" s="569"/>
      <c r="G445" s="569"/>
      <c r="H445" s="569"/>
      <c r="I445" s="569"/>
      <c r="J445" s="569"/>
      <c r="K445" s="569"/>
      <c r="L445" s="569"/>
      <c r="M445" s="569"/>
      <c r="N445" s="569"/>
      <c r="O445" s="569"/>
      <c r="P445" s="569"/>
      <c r="Q445" s="553"/>
      <c r="R445" s="553"/>
      <c r="S445" s="553"/>
      <c r="T445" s="553"/>
      <c r="U445" s="553"/>
      <c r="V445" s="553"/>
      <c r="W445" s="553"/>
      <c r="X445" s="553"/>
      <c r="Y445" s="553"/>
      <c r="Z445" s="553"/>
      <c r="AA445" s="553"/>
      <c r="AB445" s="553"/>
      <c r="AC445" s="553"/>
      <c r="AD445" s="553"/>
      <c r="AE445" s="553"/>
      <c r="AF445" s="956"/>
      <c r="AG445" s="553"/>
      <c r="AH445" s="553"/>
      <c r="AI445" s="956"/>
      <c r="AJ445" s="553"/>
      <c r="AK445" s="553"/>
      <c r="AL445" s="553"/>
      <c r="AM445" s="553"/>
      <c r="AN445" s="553"/>
      <c r="AO445" s="553"/>
      <c r="AP445" s="553"/>
      <c r="AQ445" s="553"/>
      <c r="AR445" s="553"/>
      <c r="AS445" s="553"/>
      <c r="AT445" s="553"/>
    </row>
    <row r="446" spans="1:46" ht="13.5" customHeight="1" x14ac:dyDescent="0.25">
      <c r="A446" s="553"/>
      <c r="B446" s="553"/>
      <c r="C446" s="553"/>
      <c r="D446" s="553"/>
      <c r="E446" s="569"/>
      <c r="F446" s="569"/>
      <c r="G446" s="569"/>
      <c r="H446" s="569"/>
      <c r="I446" s="569"/>
      <c r="J446" s="569"/>
      <c r="K446" s="569"/>
      <c r="L446" s="569"/>
      <c r="M446" s="569"/>
      <c r="N446" s="569"/>
      <c r="O446" s="569"/>
      <c r="P446" s="569"/>
      <c r="Q446" s="553"/>
      <c r="R446" s="553"/>
      <c r="S446" s="553"/>
      <c r="T446" s="553"/>
      <c r="U446" s="553"/>
      <c r="V446" s="553"/>
      <c r="W446" s="553"/>
      <c r="X446" s="553"/>
      <c r="Y446" s="553"/>
      <c r="Z446" s="553"/>
      <c r="AA446" s="553"/>
      <c r="AB446" s="553"/>
      <c r="AC446" s="553"/>
      <c r="AD446" s="553"/>
      <c r="AE446" s="553"/>
      <c r="AF446" s="956"/>
      <c r="AG446" s="553"/>
      <c r="AH446" s="553"/>
      <c r="AI446" s="956"/>
      <c r="AJ446" s="553"/>
      <c r="AK446" s="553"/>
      <c r="AL446" s="553"/>
      <c r="AM446" s="553"/>
      <c r="AN446" s="553"/>
      <c r="AO446" s="553"/>
      <c r="AP446" s="553"/>
      <c r="AQ446" s="553"/>
      <c r="AR446" s="553"/>
      <c r="AS446" s="553"/>
      <c r="AT446" s="553"/>
    </row>
    <row r="447" spans="1:46" ht="13.5" customHeight="1" x14ac:dyDescent="0.25">
      <c r="A447" s="553"/>
      <c r="B447" s="553"/>
      <c r="C447" s="553"/>
      <c r="D447" s="553"/>
      <c r="E447" s="569"/>
      <c r="F447" s="569"/>
      <c r="G447" s="569"/>
      <c r="H447" s="569"/>
      <c r="I447" s="569"/>
      <c r="J447" s="569"/>
      <c r="K447" s="569"/>
      <c r="L447" s="569"/>
      <c r="M447" s="569"/>
      <c r="N447" s="569"/>
      <c r="O447" s="569"/>
      <c r="P447" s="569"/>
      <c r="Q447" s="553"/>
      <c r="R447" s="553"/>
      <c r="S447" s="553"/>
      <c r="T447" s="553"/>
      <c r="U447" s="553"/>
      <c r="V447" s="553"/>
      <c r="W447" s="553"/>
      <c r="X447" s="553"/>
      <c r="Y447" s="553"/>
      <c r="Z447" s="553"/>
      <c r="AA447" s="553"/>
      <c r="AB447" s="553"/>
      <c r="AC447" s="553"/>
      <c r="AD447" s="553"/>
      <c r="AE447" s="553"/>
      <c r="AF447" s="956"/>
      <c r="AG447" s="553"/>
      <c r="AH447" s="553"/>
      <c r="AI447" s="956"/>
      <c r="AJ447" s="553"/>
      <c r="AK447" s="553"/>
      <c r="AL447" s="553"/>
      <c r="AM447" s="553"/>
      <c r="AN447" s="553"/>
      <c r="AO447" s="553"/>
      <c r="AP447" s="553"/>
      <c r="AQ447" s="553"/>
      <c r="AR447" s="553"/>
      <c r="AS447" s="553"/>
      <c r="AT447" s="553"/>
    </row>
    <row r="448" spans="1:46" ht="13.5" customHeight="1" x14ac:dyDescent="0.25">
      <c r="A448" s="553"/>
      <c r="B448" s="553"/>
      <c r="C448" s="553"/>
      <c r="D448" s="553"/>
      <c r="E448" s="569"/>
      <c r="F448" s="569"/>
      <c r="G448" s="569"/>
      <c r="H448" s="569"/>
      <c r="I448" s="569"/>
      <c r="J448" s="569"/>
      <c r="K448" s="569"/>
      <c r="L448" s="569"/>
      <c r="M448" s="569"/>
      <c r="N448" s="569"/>
      <c r="O448" s="569"/>
      <c r="P448" s="569"/>
      <c r="Q448" s="553"/>
      <c r="R448" s="553"/>
      <c r="S448" s="553"/>
      <c r="T448" s="553"/>
      <c r="U448" s="553"/>
      <c r="V448" s="553"/>
      <c r="W448" s="553"/>
      <c r="X448" s="553"/>
      <c r="Y448" s="553"/>
      <c r="Z448" s="553"/>
      <c r="AA448" s="553"/>
      <c r="AB448" s="553"/>
      <c r="AC448" s="553"/>
      <c r="AD448" s="553"/>
      <c r="AE448" s="553"/>
      <c r="AF448" s="956"/>
      <c r="AG448" s="553"/>
      <c r="AH448" s="553"/>
      <c r="AI448" s="956"/>
      <c r="AJ448" s="553"/>
      <c r="AK448" s="553"/>
      <c r="AL448" s="553"/>
      <c r="AM448" s="553"/>
      <c r="AN448" s="553"/>
      <c r="AO448" s="553"/>
      <c r="AP448" s="553"/>
      <c r="AQ448" s="553"/>
      <c r="AR448" s="553"/>
      <c r="AS448" s="553"/>
      <c r="AT448" s="553"/>
    </row>
    <row r="449" spans="1:46" ht="13.5" customHeight="1" x14ac:dyDescent="0.25">
      <c r="A449" s="553"/>
      <c r="B449" s="553"/>
      <c r="C449" s="553"/>
      <c r="D449" s="553"/>
      <c r="E449" s="569"/>
      <c r="F449" s="569"/>
      <c r="G449" s="569"/>
      <c r="H449" s="569"/>
      <c r="I449" s="569"/>
      <c r="J449" s="569"/>
      <c r="K449" s="569"/>
      <c r="L449" s="569"/>
      <c r="M449" s="569"/>
      <c r="N449" s="569"/>
      <c r="O449" s="569"/>
      <c r="P449" s="569"/>
      <c r="Q449" s="553"/>
      <c r="R449" s="553"/>
      <c r="S449" s="553"/>
      <c r="T449" s="553"/>
      <c r="U449" s="553"/>
      <c r="V449" s="553"/>
      <c r="W449" s="553"/>
      <c r="X449" s="553"/>
      <c r="Y449" s="553"/>
      <c r="Z449" s="553"/>
      <c r="AA449" s="553"/>
      <c r="AB449" s="553"/>
      <c r="AC449" s="553"/>
      <c r="AD449" s="553"/>
      <c r="AE449" s="553"/>
      <c r="AF449" s="956"/>
      <c r="AG449" s="553"/>
      <c r="AH449" s="553"/>
      <c r="AI449" s="956"/>
      <c r="AJ449" s="553"/>
      <c r="AK449" s="553"/>
      <c r="AL449" s="553"/>
      <c r="AM449" s="553"/>
      <c r="AN449" s="553"/>
      <c r="AO449" s="553"/>
      <c r="AP449" s="553"/>
      <c r="AQ449" s="553"/>
      <c r="AR449" s="553"/>
      <c r="AS449" s="553"/>
      <c r="AT449" s="553"/>
    </row>
    <row r="450" spans="1:46" ht="13.5" customHeight="1" x14ac:dyDescent="0.25">
      <c r="A450" s="553"/>
      <c r="B450" s="553"/>
      <c r="C450" s="553"/>
      <c r="D450" s="553"/>
      <c r="E450" s="569"/>
      <c r="F450" s="569"/>
      <c r="G450" s="569"/>
      <c r="H450" s="569"/>
      <c r="I450" s="569"/>
      <c r="J450" s="569"/>
      <c r="K450" s="569"/>
      <c r="L450" s="569"/>
      <c r="M450" s="569"/>
      <c r="N450" s="569"/>
      <c r="O450" s="569"/>
      <c r="P450" s="569"/>
      <c r="Q450" s="553"/>
      <c r="R450" s="553"/>
      <c r="S450" s="553"/>
      <c r="T450" s="553"/>
      <c r="U450" s="553"/>
      <c r="V450" s="553"/>
      <c r="W450" s="553"/>
      <c r="X450" s="553"/>
      <c r="Y450" s="553"/>
      <c r="Z450" s="553"/>
      <c r="AA450" s="553"/>
      <c r="AB450" s="553"/>
      <c r="AC450" s="553"/>
      <c r="AD450" s="553"/>
      <c r="AE450" s="553"/>
      <c r="AF450" s="956"/>
      <c r="AG450" s="553"/>
      <c r="AH450" s="553"/>
      <c r="AI450" s="956"/>
      <c r="AJ450" s="553"/>
      <c r="AK450" s="553"/>
      <c r="AL450" s="553"/>
      <c r="AM450" s="553"/>
      <c r="AN450" s="553"/>
      <c r="AO450" s="553"/>
      <c r="AP450" s="553"/>
      <c r="AQ450" s="553"/>
      <c r="AR450" s="553"/>
      <c r="AS450" s="553"/>
      <c r="AT450" s="553"/>
    </row>
    <row r="451" spans="1:46" ht="13.5" customHeight="1" x14ac:dyDescent="0.25">
      <c r="A451" s="553"/>
      <c r="B451" s="553"/>
      <c r="C451" s="553"/>
      <c r="D451" s="553"/>
      <c r="E451" s="569"/>
      <c r="F451" s="569"/>
      <c r="G451" s="569"/>
      <c r="H451" s="569"/>
      <c r="I451" s="569"/>
      <c r="J451" s="569"/>
      <c r="K451" s="569"/>
      <c r="L451" s="569"/>
      <c r="M451" s="569"/>
      <c r="N451" s="569"/>
      <c r="O451" s="569"/>
      <c r="P451" s="569"/>
      <c r="Q451" s="553"/>
      <c r="R451" s="553"/>
      <c r="S451" s="553"/>
      <c r="T451" s="553"/>
      <c r="U451" s="553"/>
      <c r="V451" s="553"/>
      <c r="W451" s="553"/>
      <c r="X451" s="553"/>
      <c r="Y451" s="553"/>
      <c r="Z451" s="553"/>
      <c r="AA451" s="553"/>
      <c r="AB451" s="553"/>
      <c r="AC451" s="553"/>
      <c r="AD451" s="553"/>
      <c r="AE451" s="553"/>
      <c r="AF451" s="956"/>
      <c r="AG451" s="553"/>
      <c r="AH451" s="553"/>
      <c r="AI451" s="956"/>
      <c r="AJ451" s="553"/>
      <c r="AK451" s="553"/>
      <c r="AL451" s="553"/>
      <c r="AM451" s="553"/>
      <c r="AN451" s="553"/>
      <c r="AO451" s="553"/>
      <c r="AP451" s="553"/>
      <c r="AQ451" s="553"/>
      <c r="AR451" s="553"/>
      <c r="AS451" s="553"/>
      <c r="AT451" s="553"/>
    </row>
    <row r="452" spans="1:46" ht="13.5" customHeight="1" x14ac:dyDescent="0.25">
      <c r="A452" s="553"/>
      <c r="B452" s="553"/>
      <c r="C452" s="553"/>
      <c r="D452" s="553"/>
      <c r="E452" s="569"/>
      <c r="F452" s="569"/>
      <c r="G452" s="569"/>
      <c r="H452" s="569"/>
      <c r="I452" s="569"/>
      <c r="J452" s="569"/>
      <c r="K452" s="569"/>
      <c r="L452" s="569"/>
      <c r="M452" s="569"/>
      <c r="N452" s="569"/>
      <c r="O452" s="569"/>
      <c r="P452" s="569"/>
      <c r="Q452" s="553"/>
      <c r="R452" s="553"/>
      <c r="S452" s="553"/>
      <c r="T452" s="553"/>
      <c r="U452" s="553"/>
      <c r="V452" s="553"/>
      <c r="W452" s="553"/>
      <c r="X452" s="553"/>
      <c r="Y452" s="553"/>
      <c r="Z452" s="553"/>
      <c r="AA452" s="553"/>
      <c r="AB452" s="553"/>
      <c r="AC452" s="553"/>
      <c r="AD452" s="553"/>
      <c r="AE452" s="553"/>
      <c r="AF452" s="956"/>
      <c r="AG452" s="553"/>
      <c r="AH452" s="553"/>
      <c r="AI452" s="956"/>
      <c r="AJ452" s="553"/>
      <c r="AK452" s="553"/>
      <c r="AL452" s="553"/>
      <c r="AM452" s="553"/>
      <c r="AN452" s="553"/>
      <c r="AO452" s="553"/>
      <c r="AP452" s="553"/>
      <c r="AQ452" s="553"/>
      <c r="AR452" s="553"/>
      <c r="AS452" s="553"/>
      <c r="AT452" s="553"/>
    </row>
    <row r="453" spans="1:46" ht="13.5" customHeight="1" x14ac:dyDescent="0.25">
      <c r="A453" s="553"/>
      <c r="B453" s="553"/>
      <c r="C453" s="553"/>
      <c r="D453" s="553"/>
      <c r="E453" s="569"/>
      <c r="F453" s="569"/>
      <c r="G453" s="569"/>
      <c r="H453" s="569"/>
      <c r="I453" s="569"/>
      <c r="J453" s="569"/>
      <c r="K453" s="569"/>
      <c r="L453" s="569"/>
      <c r="M453" s="569"/>
      <c r="N453" s="569"/>
      <c r="O453" s="569"/>
      <c r="P453" s="569"/>
      <c r="Q453" s="553"/>
      <c r="R453" s="553"/>
      <c r="S453" s="553"/>
      <c r="T453" s="553"/>
      <c r="U453" s="553"/>
      <c r="V453" s="553"/>
      <c r="W453" s="553"/>
      <c r="X453" s="553"/>
      <c r="Y453" s="553"/>
      <c r="Z453" s="553"/>
      <c r="AA453" s="553"/>
      <c r="AB453" s="553"/>
      <c r="AC453" s="553"/>
      <c r="AD453" s="553"/>
      <c r="AE453" s="553"/>
      <c r="AF453" s="956"/>
      <c r="AG453" s="553"/>
      <c r="AH453" s="553"/>
      <c r="AI453" s="956"/>
      <c r="AJ453" s="553"/>
      <c r="AK453" s="553"/>
      <c r="AL453" s="553"/>
      <c r="AM453" s="553"/>
      <c r="AN453" s="553"/>
      <c r="AO453" s="553"/>
      <c r="AP453" s="553"/>
      <c r="AQ453" s="553"/>
      <c r="AR453" s="553"/>
      <c r="AS453" s="553"/>
      <c r="AT453" s="553"/>
    </row>
    <row r="454" spans="1:46" ht="13.5" customHeight="1" x14ac:dyDescent="0.25">
      <c r="A454" s="553"/>
      <c r="B454" s="553"/>
      <c r="C454" s="553"/>
      <c r="D454" s="553"/>
      <c r="E454" s="569"/>
      <c r="F454" s="569"/>
      <c r="G454" s="569"/>
      <c r="H454" s="569"/>
      <c r="I454" s="569"/>
      <c r="J454" s="569"/>
      <c r="K454" s="569"/>
      <c r="L454" s="569"/>
      <c r="M454" s="569"/>
      <c r="N454" s="569"/>
      <c r="O454" s="569"/>
      <c r="P454" s="569"/>
      <c r="Q454" s="553"/>
      <c r="R454" s="553"/>
      <c r="S454" s="553"/>
      <c r="T454" s="553"/>
      <c r="U454" s="553"/>
      <c r="V454" s="553"/>
      <c r="W454" s="553"/>
      <c r="X454" s="553"/>
      <c r="Y454" s="553"/>
      <c r="Z454" s="553"/>
      <c r="AA454" s="553"/>
      <c r="AB454" s="553"/>
      <c r="AC454" s="553"/>
      <c r="AD454" s="553"/>
      <c r="AE454" s="553"/>
      <c r="AF454" s="956"/>
      <c r="AG454" s="553"/>
      <c r="AH454" s="553"/>
      <c r="AI454" s="956"/>
      <c r="AJ454" s="553"/>
      <c r="AK454" s="553"/>
      <c r="AL454" s="553"/>
      <c r="AM454" s="553"/>
      <c r="AN454" s="553"/>
      <c r="AO454" s="553"/>
      <c r="AP454" s="553"/>
      <c r="AQ454" s="553"/>
      <c r="AR454" s="553"/>
      <c r="AS454" s="553"/>
      <c r="AT454" s="553"/>
    </row>
    <row r="455" spans="1:46" ht="13.5" customHeight="1" x14ac:dyDescent="0.25">
      <c r="A455" s="553"/>
      <c r="B455" s="553"/>
      <c r="C455" s="553"/>
      <c r="D455" s="553"/>
      <c r="E455" s="569"/>
      <c r="F455" s="569"/>
      <c r="G455" s="569"/>
      <c r="H455" s="569"/>
      <c r="I455" s="569"/>
      <c r="J455" s="569"/>
      <c r="K455" s="569"/>
      <c r="L455" s="569"/>
      <c r="M455" s="569"/>
      <c r="N455" s="569"/>
      <c r="O455" s="569"/>
      <c r="P455" s="569"/>
      <c r="Q455" s="553"/>
      <c r="R455" s="553"/>
      <c r="S455" s="553"/>
      <c r="T455" s="553"/>
      <c r="U455" s="553"/>
      <c r="V455" s="553"/>
      <c r="W455" s="553"/>
      <c r="X455" s="553"/>
      <c r="Y455" s="553"/>
      <c r="Z455" s="553"/>
      <c r="AA455" s="553"/>
      <c r="AB455" s="553"/>
      <c r="AC455" s="553"/>
      <c r="AD455" s="553"/>
      <c r="AE455" s="553"/>
      <c r="AF455" s="956"/>
      <c r="AG455" s="553"/>
      <c r="AH455" s="553"/>
      <c r="AI455" s="956"/>
      <c r="AJ455" s="553"/>
      <c r="AK455" s="553"/>
      <c r="AL455" s="553"/>
      <c r="AM455" s="553"/>
      <c r="AN455" s="553"/>
      <c r="AO455" s="553"/>
      <c r="AP455" s="553"/>
      <c r="AQ455" s="553"/>
      <c r="AR455" s="553"/>
      <c r="AS455" s="553"/>
      <c r="AT455" s="553"/>
    </row>
    <row r="456" spans="1:46" ht="13.5" customHeight="1" x14ac:dyDescent="0.25">
      <c r="A456" s="553"/>
      <c r="B456" s="553"/>
      <c r="C456" s="553"/>
      <c r="D456" s="553"/>
      <c r="E456" s="569"/>
      <c r="F456" s="569"/>
      <c r="G456" s="569"/>
      <c r="H456" s="569"/>
      <c r="I456" s="569"/>
      <c r="J456" s="569"/>
      <c r="K456" s="569"/>
      <c r="L456" s="569"/>
      <c r="M456" s="569"/>
      <c r="N456" s="569"/>
      <c r="O456" s="569"/>
      <c r="P456" s="569"/>
      <c r="Q456" s="553"/>
      <c r="R456" s="553"/>
      <c r="S456" s="553"/>
      <c r="T456" s="553"/>
      <c r="U456" s="553"/>
      <c r="V456" s="553"/>
      <c r="W456" s="553"/>
      <c r="X456" s="553"/>
      <c r="Y456" s="553"/>
      <c r="Z456" s="553"/>
      <c r="AA456" s="553"/>
      <c r="AB456" s="553"/>
      <c r="AC456" s="553"/>
      <c r="AD456" s="553"/>
      <c r="AE456" s="553"/>
      <c r="AF456" s="956"/>
      <c r="AG456" s="553"/>
      <c r="AH456" s="553"/>
      <c r="AI456" s="956"/>
      <c r="AJ456" s="553"/>
      <c r="AK456" s="553"/>
      <c r="AL456" s="553"/>
      <c r="AM456" s="553"/>
      <c r="AN456" s="553"/>
      <c r="AO456" s="553"/>
      <c r="AP456" s="553"/>
      <c r="AQ456" s="553"/>
      <c r="AR456" s="553"/>
      <c r="AS456" s="553"/>
      <c r="AT456" s="553"/>
    </row>
    <row r="457" spans="1:46" ht="13.5" customHeight="1" x14ac:dyDescent="0.25">
      <c r="A457" s="553"/>
      <c r="B457" s="553"/>
      <c r="C457" s="553"/>
      <c r="D457" s="553"/>
      <c r="E457" s="569"/>
      <c r="F457" s="569"/>
      <c r="G457" s="569"/>
      <c r="H457" s="569"/>
      <c r="I457" s="569"/>
      <c r="J457" s="569"/>
      <c r="K457" s="569"/>
      <c r="L457" s="569"/>
      <c r="M457" s="569"/>
      <c r="N457" s="569"/>
      <c r="O457" s="569"/>
      <c r="P457" s="569"/>
      <c r="Q457" s="553"/>
      <c r="R457" s="553"/>
      <c r="S457" s="553"/>
      <c r="T457" s="553"/>
      <c r="U457" s="553"/>
      <c r="V457" s="553"/>
      <c r="W457" s="553"/>
      <c r="X457" s="553"/>
      <c r="Y457" s="553"/>
      <c r="Z457" s="553"/>
      <c r="AA457" s="553"/>
      <c r="AB457" s="553"/>
      <c r="AC457" s="553"/>
      <c r="AD457" s="553"/>
      <c r="AE457" s="553"/>
      <c r="AF457" s="956"/>
      <c r="AG457" s="553"/>
      <c r="AH457" s="553"/>
      <c r="AI457" s="956"/>
      <c r="AJ457" s="553"/>
      <c r="AK457" s="553"/>
      <c r="AL457" s="553"/>
      <c r="AM457" s="553"/>
      <c r="AN457" s="553"/>
      <c r="AO457" s="553"/>
      <c r="AP457" s="553"/>
      <c r="AQ457" s="553"/>
      <c r="AR457" s="553"/>
      <c r="AS457" s="553"/>
      <c r="AT457" s="553"/>
    </row>
    <row r="458" spans="1:46" ht="13.5" customHeight="1" x14ac:dyDescent="0.25">
      <c r="A458" s="553"/>
      <c r="B458" s="553"/>
      <c r="C458" s="553"/>
      <c r="D458" s="553"/>
      <c r="E458" s="569"/>
      <c r="F458" s="569"/>
      <c r="G458" s="569"/>
      <c r="H458" s="569"/>
      <c r="I458" s="569"/>
      <c r="J458" s="569"/>
      <c r="K458" s="569"/>
      <c r="L458" s="569"/>
      <c r="M458" s="569"/>
      <c r="N458" s="569"/>
      <c r="O458" s="569"/>
      <c r="P458" s="569"/>
      <c r="Q458" s="553"/>
      <c r="R458" s="553"/>
      <c r="S458" s="553"/>
      <c r="T458" s="553"/>
      <c r="U458" s="553"/>
      <c r="V458" s="553"/>
      <c r="W458" s="553"/>
      <c r="X458" s="553"/>
      <c r="Y458" s="553"/>
      <c r="Z458" s="553"/>
      <c r="AA458" s="553"/>
      <c r="AB458" s="553"/>
      <c r="AC458" s="553"/>
      <c r="AD458" s="553"/>
      <c r="AE458" s="553"/>
      <c r="AF458" s="956"/>
      <c r="AG458" s="553"/>
      <c r="AH458" s="553"/>
      <c r="AI458" s="956"/>
      <c r="AJ458" s="553"/>
      <c r="AK458" s="553"/>
      <c r="AL458" s="553"/>
      <c r="AM458" s="553"/>
      <c r="AN458" s="553"/>
      <c r="AO458" s="553"/>
      <c r="AP458" s="553"/>
      <c r="AQ458" s="553"/>
      <c r="AR458" s="553"/>
      <c r="AS458" s="553"/>
      <c r="AT458" s="553"/>
    </row>
    <row r="459" spans="1:46" ht="13.5" customHeight="1" x14ac:dyDescent="0.25">
      <c r="A459" s="553"/>
      <c r="B459" s="553"/>
      <c r="C459" s="553"/>
      <c r="D459" s="553"/>
      <c r="E459" s="569"/>
      <c r="F459" s="569"/>
      <c r="G459" s="569"/>
      <c r="H459" s="569"/>
      <c r="I459" s="569"/>
      <c r="J459" s="569"/>
      <c r="K459" s="569"/>
      <c r="L459" s="569"/>
      <c r="M459" s="569"/>
      <c r="N459" s="569"/>
      <c r="O459" s="569"/>
      <c r="P459" s="569"/>
      <c r="Q459" s="553"/>
      <c r="R459" s="553"/>
      <c r="S459" s="553"/>
      <c r="T459" s="553"/>
      <c r="U459" s="553"/>
      <c r="V459" s="553"/>
      <c r="W459" s="553"/>
      <c r="X459" s="553"/>
      <c r="Y459" s="553"/>
      <c r="Z459" s="553"/>
      <c r="AA459" s="553"/>
      <c r="AB459" s="553"/>
      <c r="AC459" s="553"/>
      <c r="AD459" s="553"/>
      <c r="AE459" s="553"/>
      <c r="AF459" s="956"/>
      <c r="AG459" s="553"/>
      <c r="AH459" s="553"/>
      <c r="AI459" s="956"/>
      <c r="AJ459" s="553"/>
      <c r="AK459" s="553"/>
      <c r="AL459" s="553"/>
      <c r="AM459" s="553"/>
      <c r="AN459" s="553"/>
      <c r="AO459" s="553"/>
      <c r="AP459" s="553"/>
      <c r="AQ459" s="553"/>
      <c r="AR459" s="553"/>
      <c r="AS459" s="553"/>
      <c r="AT459" s="553"/>
    </row>
    <row r="460" spans="1:46" ht="13.5" customHeight="1" x14ac:dyDescent="0.25">
      <c r="A460" s="553"/>
      <c r="B460" s="553"/>
      <c r="C460" s="553"/>
      <c r="D460" s="553"/>
      <c r="E460" s="569"/>
      <c r="F460" s="569"/>
      <c r="G460" s="569"/>
      <c r="H460" s="569"/>
      <c r="I460" s="569"/>
      <c r="J460" s="569"/>
      <c r="K460" s="569"/>
      <c r="L460" s="569"/>
      <c r="M460" s="569"/>
      <c r="N460" s="569"/>
      <c r="O460" s="569"/>
      <c r="P460" s="569"/>
      <c r="Q460" s="553"/>
      <c r="R460" s="553"/>
      <c r="S460" s="553"/>
      <c r="T460" s="553"/>
      <c r="U460" s="553"/>
      <c r="V460" s="553"/>
      <c r="W460" s="553"/>
      <c r="X460" s="553"/>
      <c r="Y460" s="553"/>
      <c r="Z460" s="553"/>
      <c r="AA460" s="553"/>
      <c r="AB460" s="553"/>
      <c r="AC460" s="553"/>
      <c r="AD460" s="553"/>
      <c r="AE460" s="553"/>
      <c r="AF460" s="956"/>
      <c r="AG460" s="553"/>
      <c r="AH460" s="553"/>
      <c r="AI460" s="956"/>
      <c r="AJ460" s="553"/>
      <c r="AK460" s="553"/>
      <c r="AL460" s="553"/>
      <c r="AM460" s="553"/>
      <c r="AN460" s="553"/>
      <c r="AO460" s="553"/>
      <c r="AP460" s="553"/>
      <c r="AQ460" s="553"/>
      <c r="AR460" s="553"/>
      <c r="AS460" s="553"/>
      <c r="AT460" s="553"/>
    </row>
    <row r="461" spans="1:46" ht="13.5" customHeight="1" x14ac:dyDescent="0.25">
      <c r="A461" s="553"/>
      <c r="B461" s="553"/>
      <c r="C461" s="553"/>
      <c r="D461" s="553"/>
      <c r="E461" s="569"/>
      <c r="F461" s="569"/>
      <c r="G461" s="569"/>
      <c r="H461" s="569"/>
      <c r="I461" s="569"/>
      <c r="J461" s="569"/>
      <c r="K461" s="569"/>
      <c r="L461" s="569"/>
      <c r="M461" s="569"/>
      <c r="N461" s="569"/>
      <c r="O461" s="569"/>
      <c r="P461" s="569"/>
      <c r="Q461" s="553"/>
      <c r="R461" s="553"/>
      <c r="S461" s="553"/>
      <c r="T461" s="553"/>
      <c r="U461" s="553"/>
      <c r="V461" s="553"/>
      <c r="W461" s="553"/>
      <c r="X461" s="553"/>
      <c r="Y461" s="553"/>
      <c r="Z461" s="553"/>
      <c r="AA461" s="553"/>
      <c r="AB461" s="553"/>
      <c r="AC461" s="553"/>
      <c r="AD461" s="553"/>
      <c r="AE461" s="553"/>
      <c r="AF461" s="956"/>
      <c r="AG461" s="553"/>
      <c r="AH461" s="553"/>
      <c r="AI461" s="956"/>
      <c r="AJ461" s="553"/>
      <c r="AK461" s="553"/>
      <c r="AL461" s="553"/>
      <c r="AM461" s="553"/>
      <c r="AN461" s="553"/>
      <c r="AO461" s="553"/>
      <c r="AP461" s="553"/>
      <c r="AQ461" s="553"/>
      <c r="AR461" s="553"/>
      <c r="AS461" s="553"/>
      <c r="AT461" s="553"/>
    </row>
    <row r="462" spans="1:46" ht="13.5" customHeight="1" x14ac:dyDescent="0.25">
      <c r="A462" s="553"/>
      <c r="B462" s="553"/>
      <c r="C462" s="553"/>
      <c r="D462" s="553"/>
      <c r="E462" s="569"/>
      <c r="F462" s="569"/>
      <c r="G462" s="569"/>
      <c r="H462" s="569"/>
      <c r="I462" s="569"/>
      <c r="J462" s="569"/>
      <c r="K462" s="569"/>
      <c r="L462" s="569"/>
      <c r="M462" s="569"/>
      <c r="N462" s="569"/>
      <c r="O462" s="569"/>
      <c r="P462" s="569"/>
      <c r="Q462" s="553"/>
      <c r="R462" s="553"/>
      <c r="S462" s="553"/>
      <c r="T462" s="553"/>
      <c r="U462" s="553"/>
      <c r="V462" s="553"/>
      <c r="W462" s="553"/>
      <c r="X462" s="553"/>
      <c r="Y462" s="553"/>
      <c r="Z462" s="553"/>
      <c r="AA462" s="553"/>
      <c r="AB462" s="553"/>
      <c r="AC462" s="553"/>
      <c r="AD462" s="553"/>
      <c r="AE462" s="553"/>
      <c r="AF462" s="956"/>
      <c r="AG462" s="553"/>
      <c r="AH462" s="553"/>
      <c r="AI462" s="956"/>
      <c r="AJ462" s="553"/>
      <c r="AK462" s="553"/>
      <c r="AL462" s="553"/>
      <c r="AM462" s="553"/>
      <c r="AN462" s="553"/>
      <c r="AO462" s="553"/>
      <c r="AP462" s="553"/>
      <c r="AQ462" s="553"/>
      <c r="AR462" s="553"/>
      <c r="AS462" s="553"/>
      <c r="AT462" s="553"/>
    </row>
    <row r="463" spans="1:46" ht="13.5" customHeight="1" x14ac:dyDescent="0.25">
      <c r="A463" s="553"/>
      <c r="B463" s="553"/>
      <c r="C463" s="553"/>
      <c r="D463" s="553"/>
      <c r="E463" s="569"/>
      <c r="F463" s="569"/>
      <c r="G463" s="569"/>
      <c r="H463" s="569"/>
      <c r="I463" s="569"/>
      <c r="J463" s="569"/>
      <c r="K463" s="569"/>
      <c r="L463" s="569"/>
      <c r="M463" s="569"/>
      <c r="N463" s="569"/>
      <c r="O463" s="569"/>
      <c r="P463" s="569"/>
      <c r="Q463" s="553"/>
      <c r="R463" s="553"/>
      <c r="S463" s="553"/>
      <c r="T463" s="553"/>
      <c r="U463" s="553"/>
      <c r="V463" s="553"/>
      <c r="W463" s="553"/>
      <c r="X463" s="553"/>
      <c r="Y463" s="553"/>
      <c r="Z463" s="553"/>
      <c r="AA463" s="553"/>
      <c r="AB463" s="553"/>
      <c r="AC463" s="553"/>
      <c r="AD463" s="553"/>
      <c r="AE463" s="553"/>
      <c r="AF463" s="956"/>
      <c r="AG463" s="553"/>
      <c r="AH463" s="553"/>
      <c r="AI463" s="956"/>
      <c r="AJ463" s="553"/>
      <c r="AK463" s="553"/>
      <c r="AL463" s="553"/>
      <c r="AM463" s="553"/>
      <c r="AN463" s="553"/>
      <c r="AO463" s="553"/>
      <c r="AP463" s="553"/>
      <c r="AQ463" s="553"/>
      <c r="AR463" s="553"/>
      <c r="AS463" s="553"/>
      <c r="AT463" s="553"/>
    </row>
    <row r="464" spans="1:46" ht="13.5" customHeight="1" x14ac:dyDescent="0.25">
      <c r="A464" s="553"/>
      <c r="B464" s="553"/>
      <c r="C464" s="553"/>
      <c r="D464" s="553"/>
      <c r="E464" s="569"/>
      <c r="F464" s="569"/>
      <c r="G464" s="569"/>
      <c r="H464" s="569"/>
      <c r="I464" s="569"/>
      <c r="J464" s="569"/>
      <c r="K464" s="569"/>
      <c r="L464" s="569"/>
      <c r="M464" s="569"/>
      <c r="N464" s="569"/>
      <c r="O464" s="569"/>
      <c r="P464" s="569"/>
      <c r="Q464" s="553"/>
      <c r="R464" s="553"/>
      <c r="S464" s="553"/>
      <c r="T464" s="553"/>
      <c r="U464" s="553"/>
      <c r="V464" s="553"/>
      <c r="W464" s="553"/>
      <c r="X464" s="553"/>
      <c r="Y464" s="553"/>
      <c r="Z464" s="553"/>
      <c r="AA464" s="553"/>
      <c r="AB464" s="553"/>
      <c r="AC464" s="553"/>
      <c r="AD464" s="553"/>
      <c r="AE464" s="553"/>
      <c r="AF464" s="956"/>
      <c r="AG464" s="553"/>
      <c r="AH464" s="553"/>
      <c r="AI464" s="956"/>
      <c r="AJ464" s="553"/>
      <c r="AK464" s="553"/>
      <c r="AL464" s="553"/>
      <c r="AM464" s="553"/>
      <c r="AN464" s="553"/>
      <c r="AO464" s="553"/>
      <c r="AP464" s="553"/>
      <c r="AQ464" s="553"/>
      <c r="AR464" s="553"/>
      <c r="AS464" s="553"/>
      <c r="AT464" s="553"/>
    </row>
    <row r="465" spans="1:46" ht="13.5" customHeight="1" x14ac:dyDescent="0.25">
      <c r="A465" s="553"/>
      <c r="B465" s="553"/>
      <c r="C465" s="553"/>
      <c r="D465" s="553"/>
      <c r="E465" s="569"/>
      <c r="F465" s="569"/>
      <c r="G465" s="569"/>
      <c r="H465" s="569"/>
      <c r="I465" s="569"/>
      <c r="J465" s="569"/>
      <c r="K465" s="569"/>
      <c r="L465" s="569"/>
      <c r="M465" s="569"/>
      <c r="N465" s="569"/>
      <c r="O465" s="569"/>
      <c r="P465" s="569"/>
      <c r="Q465" s="553"/>
      <c r="R465" s="553"/>
      <c r="S465" s="553"/>
      <c r="T465" s="553"/>
      <c r="U465" s="553"/>
      <c r="V465" s="553"/>
      <c r="W465" s="553"/>
      <c r="X465" s="553"/>
      <c r="Y465" s="553"/>
      <c r="Z465" s="553"/>
      <c r="AA465" s="553"/>
      <c r="AB465" s="553"/>
      <c r="AC465" s="553"/>
      <c r="AD465" s="553"/>
      <c r="AE465" s="553"/>
      <c r="AF465" s="956"/>
      <c r="AG465" s="553"/>
      <c r="AH465" s="553"/>
      <c r="AI465" s="956"/>
      <c r="AJ465" s="553"/>
      <c r="AK465" s="553"/>
      <c r="AL465" s="553"/>
      <c r="AM465" s="553"/>
      <c r="AN465" s="553"/>
      <c r="AO465" s="553"/>
      <c r="AP465" s="553"/>
      <c r="AQ465" s="553"/>
      <c r="AR465" s="553"/>
      <c r="AS465" s="553"/>
      <c r="AT465" s="553"/>
    </row>
    <row r="466" spans="1:46" ht="13.5" customHeight="1" x14ac:dyDescent="0.25">
      <c r="A466" s="553"/>
      <c r="B466" s="553"/>
      <c r="C466" s="553"/>
      <c r="D466" s="553"/>
      <c r="E466" s="569"/>
      <c r="F466" s="569"/>
      <c r="G466" s="569"/>
      <c r="H466" s="569"/>
      <c r="I466" s="569"/>
      <c r="J466" s="569"/>
      <c r="K466" s="569"/>
      <c r="L466" s="569"/>
      <c r="M466" s="569"/>
      <c r="N466" s="569"/>
      <c r="O466" s="569"/>
      <c r="P466" s="569"/>
      <c r="Q466" s="553"/>
      <c r="R466" s="553"/>
      <c r="S466" s="553"/>
      <c r="T466" s="553"/>
      <c r="U466" s="553"/>
      <c r="V466" s="553"/>
      <c r="W466" s="553"/>
      <c r="X466" s="553"/>
      <c r="Y466" s="553"/>
      <c r="Z466" s="553"/>
      <c r="AA466" s="553"/>
      <c r="AB466" s="553"/>
      <c r="AC466" s="553"/>
      <c r="AD466" s="553"/>
      <c r="AE466" s="553"/>
      <c r="AF466" s="956"/>
      <c r="AG466" s="553"/>
      <c r="AH466" s="553"/>
      <c r="AI466" s="956"/>
      <c r="AJ466" s="553"/>
      <c r="AK466" s="553"/>
      <c r="AL466" s="553"/>
      <c r="AM466" s="553"/>
      <c r="AN466" s="553"/>
      <c r="AO466" s="553"/>
      <c r="AP466" s="553"/>
      <c r="AQ466" s="553"/>
      <c r="AR466" s="553"/>
      <c r="AS466" s="553"/>
      <c r="AT466" s="553"/>
    </row>
    <row r="467" spans="1:46" ht="13.5" customHeight="1" x14ac:dyDescent="0.25">
      <c r="A467" s="553"/>
      <c r="B467" s="553"/>
      <c r="C467" s="553"/>
      <c r="D467" s="553"/>
      <c r="E467" s="569"/>
      <c r="F467" s="569"/>
      <c r="G467" s="569"/>
      <c r="H467" s="569"/>
      <c r="I467" s="569"/>
      <c r="J467" s="569"/>
      <c r="K467" s="569"/>
      <c r="L467" s="569"/>
      <c r="M467" s="569"/>
      <c r="N467" s="569"/>
      <c r="O467" s="569"/>
      <c r="P467" s="569"/>
      <c r="Q467" s="553"/>
      <c r="R467" s="553"/>
      <c r="S467" s="553"/>
      <c r="T467" s="553"/>
      <c r="U467" s="553"/>
      <c r="V467" s="553"/>
      <c r="W467" s="553"/>
      <c r="X467" s="553"/>
      <c r="Y467" s="553"/>
      <c r="Z467" s="553"/>
      <c r="AA467" s="553"/>
      <c r="AB467" s="553"/>
      <c r="AC467" s="553"/>
      <c r="AD467" s="553"/>
      <c r="AE467" s="553"/>
      <c r="AF467" s="956"/>
      <c r="AG467" s="553"/>
      <c r="AH467" s="553"/>
      <c r="AI467" s="956"/>
      <c r="AJ467" s="553"/>
      <c r="AK467" s="553"/>
      <c r="AL467" s="553"/>
      <c r="AM467" s="553"/>
      <c r="AN467" s="553"/>
      <c r="AO467" s="553"/>
      <c r="AP467" s="553"/>
      <c r="AQ467" s="553"/>
      <c r="AR467" s="553"/>
      <c r="AS467" s="553"/>
      <c r="AT467" s="553"/>
    </row>
    <row r="468" spans="1:46" ht="13.5" customHeight="1" x14ac:dyDescent="0.25">
      <c r="A468" s="553"/>
      <c r="B468" s="553"/>
      <c r="C468" s="553"/>
      <c r="D468" s="553"/>
      <c r="E468" s="569"/>
      <c r="F468" s="569"/>
      <c r="G468" s="569"/>
      <c r="H468" s="569"/>
      <c r="I468" s="569"/>
      <c r="J468" s="569"/>
      <c r="K468" s="569"/>
      <c r="L468" s="569"/>
      <c r="M468" s="569"/>
      <c r="N468" s="569"/>
      <c r="O468" s="569"/>
      <c r="P468" s="569"/>
      <c r="Q468" s="553"/>
      <c r="R468" s="553"/>
      <c r="S468" s="553"/>
      <c r="T468" s="553"/>
      <c r="U468" s="553"/>
      <c r="V468" s="553"/>
      <c r="W468" s="553"/>
      <c r="X468" s="553"/>
      <c r="Y468" s="553"/>
      <c r="Z468" s="553"/>
      <c r="AA468" s="553"/>
      <c r="AB468" s="553"/>
      <c r="AC468" s="553"/>
      <c r="AD468" s="553"/>
      <c r="AE468" s="553"/>
      <c r="AF468" s="956"/>
      <c r="AG468" s="553"/>
      <c r="AH468" s="553"/>
      <c r="AI468" s="956"/>
      <c r="AJ468" s="553"/>
      <c r="AK468" s="553"/>
      <c r="AL468" s="553"/>
      <c r="AM468" s="553"/>
      <c r="AN468" s="553"/>
      <c r="AO468" s="553"/>
      <c r="AP468" s="553"/>
      <c r="AQ468" s="553"/>
      <c r="AR468" s="553"/>
      <c r="AS468" s="553"/>
      <c r="AT468" s="553"/>
    </row>
    <row r="469" spans="1:46" ht="13.5" customHeight="1" x14ac:dyDescent="0.25">
      <c r="A469" s="553"/>
      <c r="B469" s="553"/>
      <c r="C469" s="553"/>
      <c r="D469" s="553"/>
      <c r="E469" s="569"/>
      <c r="F469" s="569"/>
      <c r="G469" s="569"/>
      <c r="H469" s="569"/>
      <c r="I469" s="569"/>
      <c r="J469" s="569"/>
      <c r="K469" s="569"/>
      <c r="L469" s="569"/>
      <c r="M469" s="569"/>
      <c r="N469" s="569"/>
      <c r="O469" s="569"/>
      <c r="P469" s="569"/>
      <c r="Q469" s="553"/>
      <c r="R469" s="553"/>
      <c r="S469" s="553"/>
      <c r="T469" s="553"/>
      <c r="U469" s="553"/>
      <c r="V469" s="553"/>
      <c r="W469" s="553"/>
      <c r="X469" s="553"/>
      <c r="Y469" s="553"/>
      <c r="Z469" s="553"/>
      <c r="AA469" s="553"/>
      <c r="AB469" s="553"/>
      <c r="AC469" s="553"/>
      <c r="AD469" s="553"/>
      <c r="AE469" s="553"/>
      <c r="AF469" s="956"/>
      <c r="AG469" s="553"/>
      <c r="AH469" s="553"/>
      <c r="AI469" s="956"/>
      <c r="AJ469" s="553"/>
      <c r="AK469" s="553"/>
      <c r="AL469" s="553"/>
      <c r="AM469" s="553"/>
      <c r="AN469" s="553"/>
      <c r="AO469" s="553"/>
      <c r="AP469" s="553"/>
      <c r="AQ469" s="553"/>
      <c r="AR469" s="553"/>
      <c r="AS469" s="553"/>
      <c r="AT469" s="553"/>
    </row>
    <row r="470" spans="1:46" ht="13.5" customHeight="1" x14ac:dyDescent="0.25">
      <c r="A470" s="553"/>
      <c r="B470" s="553"/>
      <c r="C470" s="553"/>
      <c r="D470" s="553"/>
      <c r="E470" s="569"/>
      <c r="F470" s="569"/>
      <c r="G470" s="569"/>
      <c r="H470" s="569"/>
      <c r="I470" s="569"/>
      <c r="J470" s="569"/>
      <c r="K470" s="569"/>
      <c r="L470" s="569"/>
      <c r="M470" s="569"/>
      <c r="N470" s="569"/>
      <c r="O470" s="569"/>
      <c r="P470" s="569"/>
      <c r="Q470" s="553"/>
      <c r="R470" s="553"/>
      <c r="S470" s="553"/>
      <c r="T470" s="553"/>
      <c r="U470" s="553"/>
      <c r="V470" s="553"/>
      <c r="W470" s="553"/>
      <c r="X470" s="553"/>
      <c r="Y470" s="553"/>
      <c r="Z470" s="553"/>
      <c r="AA470" s="553"/>
      <c r="AB470" s="553"/>
      <c r="AC470" s="553"/>
      <c r="AD470" s="553"/>
      <c r="AE470" s="553"/>
      <c r="AF470" s="956"/>
      <c r="AG470" s="553"/>
      <c r="AH470" s="553"/>
      <c r="AI470" s="956"/>
      <c r="AJ470" s="553"/>
      <c r="AK470" s="553"/>
      <c r="AL470" s="553"/>
      <c r="AM470" s="553"/>
      <c r="AN470" s="553"/>
      <c r="AO470" s="553"/>
      <c r="AP470" s="553"/>
      <c r="AQ470" s="553"/>
      <c r="AR470" s="553"/>
      <c r="AS470" s="553"/>
      <c r="AT470" s="553"/>
    </row>
    <row r="471" spans="1:46" ht="13.5" customHeight="1" x14ac:dyDescent="0.25">
      <c r="A471" s="553"/>
      <c r="B471" s="553"/>
      <c r="C471" s="553"/>
      <c r="D471" s="553"/>
      <c r="E471" s="569"/>
      <c r="F471" s="569"/>
      <c r="G471" s="569"/>
      <c r="H471" s="569"/>
      <c r="I471" s="569"/>
      <c r="J471" s="569"/>
      <c r="K471" s="569"/>
      <c r="L471" s="569"/>
      <c r="M471" s="569"/>
      <c r="N471" s="569"/>
      <c r="O471" s="569"/>
      <c r="P471" s="569"/>
      <c r="Q471" s="553"/>
      <c r="R471" s="553"/>
      <c r="S471" s="553"/>
      <c r="T471" s="553"/>
      <c r="U471" s="553"/>
      <c r="V471" s="553"/>
      <c r="W471" s="553"/>
      <c r="X471" s="553"/>
      <c r="Y471" s="553"/>
      <c r="Z471" s="553"/>
      <c r="AA471" s="553"/>
      <c r="AB471" s="553"/>
      <c r="AC471" s="553"/>
      <c r="AD471" s="553"/>
      <c r="AE471" s="553"/>
      <c r="AF471" s="956"/>
      <c r="AG471" s="553"/>
      <c r="AH471" s="553"/>
      <c r="AI471" s="956"/>
      <c r="AJ471" s="553"/>
      <c r="AK471" s="553"/>
      <c r="AL471" s="553"/>
      <c r="AM471" s="553"/>
      <c r="AN471" s="553"/>
      <c r="AO471" s="553"/>
      <c r="AP471" s="553"/>
      <c r="AQ471" s="553"/>
      <c r="AR471" s="553"/>
      <c r="AS471" s="553"/>
      <c r="AT471" s="553"/>
    </row>
    <row r="472" spans="1:46" ht="13.5" customHeight="1" x14ac:dyDescent="0.25">
      <c r="A472" s="553"/>
      <c r="B472" s="553"/>
      <c r="C472" s="553"/>
      <c r="D472" s="553"/>
      <c r="E472" s="569"/>
      <c r="F472" s="569"/>
      <c r="G472" s="569"/>
      <c r="H472" s="569"/>
      <c r="I472" s="569"/>
      <c r="J472" s="569"/>
      <c r="K472" s="569"/>
      <c r="L472" s="569"/>
      <c r="M472" s="569"/>
      <c r="N472" s="569"/>
      <c r="O472" s="569"/>
      <c r="P472" s="569"/>
      <c r="Q472" s="553"/>
      <c r="R472" s="553"/>
      <c r="S472" s="553"/>
      <c r="T472" s="553"/>
      <c r="U472" s="553"/>
      <c r="V472" s="553"/>
      <c r="W472" s="553"/>
      <c r="X472" s="553"/>
      <c r="Y472" s="553"/>
      <c r="Z472" s="553"/>
      <c r="AA472" s="553"/>
      <c r="AB472" s="553"/>
      <c r="AC472" s="553"/>
      <c r="AD472" s="553"/>
      <c r="AE472" s="553"/>
      <c r="AF472" s="956"/>
      <c r="AG472" s="553"/>
      <c r="AH472" s="553"/>
      <c r="AI472" s="956"/>
      <c r="AJ472" s="553"/>
      <c r="AK472" s="553"/>
      <c r="AL472" s="553"/>
      <c r="AM472" s="553"/>
      <c r="AN472" s="553"/>
      <c r="AO472" s="553"/>
      <c r="AP472" s="553"/>
      <c r="AQ472" s="553"/>
      <c r="AR472" s="553"/>
      <c r="AS472" s="553"/>
      <c r="AT472" s="553"/>
    </row>
    <row r="473" spans="1:46" ht="13.5" customHeight="1" x14ac:dyDescent="0.25">
      <c r="A473" s="553"/>
      <c r="B473" s="553"/>
      <c r="C473" s="553"/>
      <c r="D473" s="553"/>
      <c r="E473" s="569"/>
      <c r="F473" s="569"/>
      <c r="G473" s="569"/>
      <c r="H473" s="569"/>
      <c r="I473" s="569"/>
      <c r="J473" s="569"/>
      <c r="K473" s="569"/>
      <c r="L473" s="569"/>
      <c r="M473" s="569"/>
      <c r="N473" s="569"/>
      <c r="O473" s="569"/>
      <c r="P473" s="569"/>
      <c r="Q473" s="553"/>
      <c r="R473" s="553"/>
      <c r="S473" s="553"/>
      <c r="T473" s="553"/>
      <c r="U473" s="553"/>
      <c r="V473" s="553"/>
      <c r="W473" s="553"/>
      <c r="X473" s="553"/>
      <c r="Y473" s="553"/>
      <c r="Z473" s="553"/>
      <c r="AA473" s="553"/>
      <c r="AB473" s="553"/>
      <c r="AC473" s="553"/>
      <c r="AD473" s="553"/>
      <c r="AE473" s="553"/>
      <c r="AF473" s="956"/>
      <c r="AG473" s="553"/>
      <c r="AH473" s="553"/>
      <c r="AI473" s="956"/>
      <c r="AJ473" s="553"/>
      <c r="AK473" s="553"/>
      <c r="AL473" s="553"/>
      <c r="AM473" s="553"/>
      <c r="AN473" s="553"/>
      <c r="AO473" s="553"/>
      <c r="AP473" s="553"/>
      <c r="AQ473" s="553"/>
      <c r="AR473" s="553"/>
      <c r="AS473" s="553"/>
      <c r="AT473" s="553"/>
    </row>
    <row r="474" spans="1:46" ht="13.5" customHeight="1" x14ac:dyDescent="0.25">
      <c r="A474" s="553"/>
      <c r="B474" s="553"/>
      <c r="C474" s="553"/>
      <c r="D474" s="553"/>
      <c r="E474" s="569"/>
      <c r="F474" s="569"/>
      <c r="G474" s="569"/>
      <c r="H474" s="569"/>
      <c r="I474" s="569"/>
      <c r="J474" s="569"/>
      <c r="K474" s="569"/>
      <c r="L474" s="569"/>
      <c r="M474" s="569"/>
      <c r="N474" s="569"/>
      <c r="O474" s="569"/>
      <c r="P474" s="569"/>
      <c r="Q474" s="553"/>
      <c r="R474" s="553"/>
      <c r="S474" s="553"/>
      <c r="T474" s="553"/>
      <c r="U474" s="553"/>
      <c r="V474" s="553"/>
      <c r="W474" s="553"/>
      <c r="X474" s="553"/>
      <c r="Y474" s="553"/>
      <c r="Z474" s="553"/>
      <c r="AA474" s="553"/>
      <c r="AB474" s="553"/>
      <c r="AC474" s="553"/>
      <c r="AD474" s="553"/>
      <c r="AE474" s="553"/>
      <c r="AF474" s="956"/>
      <c r="AG474" s="553"/>
      <c r="AH474" s="553"/>
      <c r="AI474" s="956"/>
      <c r="AJ474" s="553"/>
      <c r="AK474" s="553"/>
      <c r="AL474" s="553"/>
      <c r="AM474" s="553"/>
      <c r="AN474" s="553"/>
      <c r="AO474" s="553"/>
      <c r="AP474" s="553"/>
      <c r="AQ474" s="553"/>
      <c r="AR474" s="553"/>
      <c r="AS474" s="553"/>
      <c r="AT474" s="553"/>
    </row>
    <row r="475" spans="1:46" ht="13.5" customHeight="1" x14ac:dyDescent="0.25">
      <c r="A475" s="553"/>
      <c r="B475" s="553"/>
      <c r="C475" s="553"/>
      <c r="D475" s="553"/>
      <c r="E475" s="569"/>
      <c r="F475" s="569"/>
      <c r="G475" s="569"/>
      <c r="H475" s="569"/>
      <c r="I475" s="569"/>
      <c r="J475" s="569"/>
      <c r="K475" s="569"/>
      <c r="L475" s="569"/>
      <c r="M475" s="569"/>
      <c r="N475" s="569"/>
      <c r="O475" s="569"/>
      <c r="P475" s="569"/>
      <c r="Q475" s="553"/>
      <c r="R475" s="553"/>
      <c r="S475" s="553"/>
      <c r="T475" s="553"/>
      <c r="U475" s="553"/>
      <c r="V475" s="553"/>
      <c r="W475" s="553"/>
      <c r="X475" s="553"/>
      <c r="Y475" s="553"/>
      <c r="Z475" s="553"/>
      <c r="AA475" s="553"/>
      <c r="AB475" s="553"/>
      <c r="AC475" s="553"/>
      <c r="AD475" s="553"/>
      <c r="AE475" s="553"/>
      <c r="AF475" s="956"/>
      <c r="AG475" s="553"/>
      <c r="AH475" s="553"/>
      <c r="AI475" s="956"/>
      <c r="AJ475" s="553"/>
      <c r="AK475" s="553"/>
      <c r="AL475" s="553"/>
      <c r="AM475" s="553"/>
      <c r="AN475" s="553"/>
      <c r="AO475" s="553"/>
      <c r="AP475" s="553"/>
      <c r="AQ475" s="553"/>
      <c r="AR475" s="553"/>
      <c r="AS475" s="553"/>
      <c r="AT475" s="553"/>
    </row>
    <row r="476" spans="1:46" ht="13.5" customHeight="1" x14ac:dyDescent="0.25">
      <c r="A476" s="553"/>
      <c r="B476" s="553"/>
      <c r="C476" s="553"/>
      <c r="D476" s="553"/>
      <c r="E476" s="569"/>
      <c r="F476" s="569"/>
      <c r="G476" s="569"/>
      <c r="H476" s="569"/>
      <c r="I476" s="569"/>
      <c r="J476" s="569"/>
      <c r="K476" s="569"/>
      <c r="L476" s="569"/>
      <c r="M476" s="569"/>
      <c r="N476" s="569"/>
      <c r="O476" s="569"/>
      <c r="P476" s="569"/>
      <c r="Q476" s="553"/>
      <c r="R476" s="553"/>
      <c r="S476" s="553"/>
      <c r="T476" s="553"/>
      <c r="U476" s="553"/>
      <c r="V476" s="553"/>
      <c r="W476" s="553"/>
      <c r="X476" s="553"/>
      <c r="Y476" s="553"/>
      <c r="Z476" s="553"/>
      <c r="AA476" s="553"/>
      <c r="AB476" s="553"/>
      <c r="AC476" s="553"/>
      <c r="AD476" s="553"/>
      <c r="AE476" s="553"/>
      <c r="AF476" s="956"/>
      <c r="AG476" s="553"/>
      <c r="AH476" s="553"/>
      <c r="AI476" s="956"/>
      <c r="AJ476" s="553"/>
      <c r="AK476" s="553"/>
      <c r="AL476" s="553"/>
      <c r="AM476" s="553"/>
      <c r="AN476" s="553"/>
      <c r="AO476" s="553"/>
      <c r="AP476" s="553"/>
      <c r="AQ476" s="553"/>
      <c r="AR476" s="553"/>
      <c r="AS476" s="553"/>
      <c r="AT476" s="553"/>
    </row>
    <row r="477" spans="1:46" ht="13.5" customHeight="1" x14ac:dyDescent="0.25">
      <c r="A477" s="553"/>
      <c r="B477" s="553"/>
      <c r="C477" s="553"/>
      <c r="D477" s="553"/>
      <c r="E477" s="569"/>
      <c r="F477" s="569"/>
      <c r="G477" s="569"/>
      <c r="H477" s="569"/>
      <c r="I477" s="569"/>
      <c r="J477" s="569"/>
      <c r="K477" s="569"/>
      <c r="L477" s="569"/>
      <c r="M477" s="569"/>
      <c r="N477" s="569"/>
      <c r="O477" s="569"/>
      <c r="P477" s="569"/>
      <c r="Q477" s="553"/>
      <c r="R477" s="553"/>
      <c r="S477" s="553"/>
      <c r="T477" s="553"/>
      <c r="U477" s="553"/>
      <c r="V477" s="553"/>
      <c r="W477" s="553"/>
      <c r="X477" s="553"/>
      <c r="Y477" s="553"/>
      <c r="Z477" s="553"/>
      <c r="AA477" s="553"/>
      <c r="AB477" s="553"/>
      <c r="AC477" s="553"/>
      <c r="AD477" s="553"/>
      <c r="AE477" s="553"/>
      <c r="AF477" s="956"/>
      <c r="AG477" s="553"/>
      <c r="AH477" s="553"/>
      <c r="AI477" s="956"/>
      <c r="AJ477" s="553"/>
      <c r="AK477" s="553"/>
      <c r="AL477" s="553"/>
      <c r="AM477" s="553"/>
      <c r="AN477" s="553"/>
      <c r="AO477" s="553"/>
      <c r="AP477" s="553"/>
      <c r="AQ477" s="553"/>
      <c r="AR477" s="553"/>
      <c r="AS477" s="553"/>
      <c r="AT477" s="553"/>
    </row>
    <row r="478" spans="1:46" ht="13.5" customHeight="1" x14ac:dyDescent="0.25">
      <c r="A478" s="553"/>
      <c r="B478" s="553"/>
      <c r="C478" s="553"/>
      <c r="D478" s="553"/>
      <c r="E478" s="569"/>
      <c r="F478" s="569"/>
      <c r="G478" s="569"/>
      <c r="H478" s="569"/>
      <c r="I478" s="569"/>
      <c r="J478" s="569"/>
      <c r="K478" s="569"/>
      <c r="L478" s="569"/>
      <c r="M478" s="569"/>
      <c r="N478" s="569"/>
      <c r="O478" s="569"/>
      <c r="P478" s="569"/>
      <c r="Q478" s="553"/>
      <c r="R478" s="553"/>
      <c r="S478" s="553"/>
      <c r="T478" s="553"/>
      <c r="U478" s="553"/>
      <c r="V478" s="553"/>
      <c r="W478" s="553"/>
      <c r="X478" s="553"/>
      <c r="Y478" s="553"/>
      <c r="Z478" s="553"/>
      <c r="AA478" s="553"/>
      <c r="AB478" s="553"/>
      <c r="AC478" s="553"/>
      <c r="AD478" s="553"/>
      <c r="AE478" s="553"/>
      <c r="AF478" s="956"/>
      <c r="AG478" s="553"/>
      <c r="AH478" s="553"/>
      <c r="AI478" s="956"/>
      <c r="AJ478" s="553"/>
      <c r="AK478" s="553"/>
      <c r="AL478" s="553"/>
      <c r="AM478" s="553"/>
      <c r="AN478" s="553"/>
      <c r="AO478" s="553"/>
      <c r="AP478" s="553"/>
      <c r="AQ478" s="553"/>
      <c r="AR478" s="553"/>
      <c r="AS478" s="553"/>
      <c r="AT478" s="553"/>
    </row>
    <row r="479" spans="1:46" ht="13.5" customHeight="1" x14ac:dyDescent="0.25">
      <c r="A479" s="553"/>
      <c r="B479" s="553"/>
      <c r="C479" s="553"/>
      <c r="D479" s="553"/>
      <c r="E479" s="569"/>
      <c r="F479" s="569"/>
      <c r="G479" s="569"/>
      <c r="H479" s="569"/>
      <c r="I479" s="569"/>
      <c r="J479" s="569"/>
      <c r="K479" s="569"/>
      <c r="L479" s="569"/>
      <c r="M479" s="569"/>
      <c r="N479" s="569"/>
      <c r="O479" s="569"/>
      <c r="P479" s="569"/>
      <c r="Q479" s="553"/>
      <c r="R479" s="553"/>
      <c r="S479" s="553"/>
      <c r="T479" s="553"/>
      <c r="U479" s="553"/>
      <c r="V479" s="553"/>
      <c r="W479" s="553"/>
      <c r="X479" s="553"/>
      <c r="Y479" s="553"/>
      <c r="Z479" s="553"/>
      <c r="AA479" s="553"/>
      <c r="AB479" s="553"/>
      <c r="AC479" s="553"/>
      <c r="AD479" s="553"/>
      <c r="AE479" s="553"/>
      <c r="AF479" s="956"/>
      <c r="AG479" s="553"/>
      <c r="AH479" s="553"/>
      <c r="AI479" s="956"/>
      <c r="AJ479" s="553"/>
      <c r="AK479" s="553"/>
      <c r="AL479" s="553"/>
      <c r="AM479" s="553"/>
      <c r="AN479" s="553"/>
      <c r="AO479" s="553"/>
      <c r="AP479" s="553"/>
      <c r="AQ479" s="553"/>
      <c r="AR479" s="553"/>
      <c r="AS479" s="553"/>
      <c r="AT479" s="553"/>
    </row>
    <row r="480" spans="1:46" ht="13.5" customHeight="1" x14ac:dyDescent="0.25">
      <c r="A480" s="553"/>
      <c r="B480" s="553"/>
      <c r="C480" s="553"/>
      <c r="D480" s="553"/>
      <c r="E480" s="569"/>
      <c r="F480" s="569"/>
      <c r="G480" s="569"/>
      <c r="H480" s="569"/>
      <c r="I480" s="569"/>
      <c r="J480" s="569"/>
      <c r="K480" s="569"/>
      <c r="L480" s="569"/>
      <c r="M480" s="569"/>
      <c r="N480" s="569"/>
      <c r="O480" s="569"/>
      <c r="P480" s="569"/>
      <c r="Q480" s="553"/>
      <c r="R480" s="553"/>
      <c r="S480" s="553"/>
      <c r="T480" s="553"/>
      <c r="U480" s="553"/>
      <c r="V480" s="553"/>
      <c r="W480" s="553"/>
      <c r="X480" s="553"/>
      <c r="Y480" s="553"/>
      <c r="Z480" s="553"/>
      <c r="AA480" s="553"/>
      <c r="AB480" s="553"/>
      <c r="AC480" s="553"/>
      <c r="AD480" s="553"/>
      <c r="AE480" s="553"/>
      <c r="AF480" s="956"/>
      <c r="AG480" s="553"/>
      <c r="AH480" s="553"/>
      <c r="AI480" s="956"/>
      <c r="AJ480" s="553"/>
      <c r="AK480" s="553"/>
      <c r="AL480" s="553"/>
      <c r="AM480" s="553"/>
      <c r="AN480" s="553"/>
      <c r="AO480" s="553"/>
      <c r="AP480" s="553"/>
      <c r="AQ480" s="553"/>
      <c r="AR480" s="553"/>
      <c r="AS480" s="553"/>
      <c r="AT480" s="553"/>
    </row>
    <row r="481" spans="1:46" ht="13.5" customHeight="1" x14ac:dyDescent="0.25">
      <c r="A481" s="553"/>
      <c r="B481" s="553"/>
      <c r="C481" s="553"/>
      <c r="D481" s="553"/>
      <c r="E481" s="569"/>
      <c r="F481" s="569"/>
      <c r="G481" s="569"/>
      <c r="H481" s="569"/>
      <c r="I481" s="569"/>
      <c r="J481" s="569"/>
      <c r="K481" s="569"/>
      <c r="L481" s="569"/>
      <c r="M481" s="569"/>
      <c r="N481" s="569"/>
      <c r="O481" s="569"/>
      <c r="P481" s="569"/>
      <c r="Q481" s="553"/>
      <c r="R481" s="553"/>
      <c r="S481" s="553"/>
      <c r="T481" s="553"/>
      <c r="U481" s="553"/>
      <c r="V481" s="553"/>
      <c r="W481" s="553"/>
      <c r="X481" s="553"/>
      <c r="Y481" s="553"/>
      <c r="Z481" s="553"/>
      <c r="AA481" s="553"/>
      <c r="AB481" s="553"/>
      <c r="AC481" s="553"/>
      <c r="AD481" s="553"/>
      <c r="AE481" s="553"/>
      <c r="AF481" s="956"/>
      <c r="AG481" s="553"/>
      <c r="AH481" s="553"/>
      <c r="AI481" s="956"/>
      <c r="AJ481" s="553"/>
      <c r="AK481" s="553"/>
      <c r="AL481" s="553"/>
      <c r="AM481" s="553"/>
      <c r="AN481" s="553"/>
      <c r="AO481" s="553"/>
      <c r="AP481" s="553"/>
      <c r="AQ481" s="553"/>
      <c r="AR481" s="553"/>
      <c r="AS481" s="553"/>
      <c r="AT481" s="553"/>
    </row>
    <row r="482" spans="1:46" ht="13.5" customHeight="1" x14ac:dyDescent="0.25">
      <c r="A482" s="553"/>
      <c r="B482" s="553"/>
      <c r="C482" s="553"/>
      <c r="D482" s="553"/>
      <c r="E482" s="569"/>
      <c r="F482" s="569"/>
      <c r="G482" s="569"/>
      <c r="H482" s="569"/>
      <c r="I482" s="569"/>
      <c r="J482" s="569"/>
      <c r="K482" s="569"/>
      <c r="L482" s="569"/>
      <c r="M482" s="569"/>
      <c r="N482" s="569"/>
      <c r="O482" s="569"/>
      <c r="P482" s="569"/>
      <c r="Q482" s="553"/>
      <c r="R482" s="553"/>
      <c r="S482" s="553"/>
      <c r="T482" s="553"/>
      <c r="U482" s="553"/>
      <c r="V482" s="553"/>
      <c r="W482" s="553"/>
      <c r="X482" s="553"/>
      <c r="Y482" s="553"/>
      <c r="Z482" s="553"/>
      <c r="AA482" s="553"/>
      <c r="AB482" s="553"/>
      <c r="AC482" s="553"/>
      <c r="AD482" s="553"/>
      <c r="AE482" s="553"/>
      <c r="AF482" s="956"/>
      <c r="AG482" s="553"/>
      <c r="AH482" s="553"/>
      <c r="AI482" s="956"/>
      <c r="AJ482" s="553"/>
      <c r="AK482" s="553"/>
      <c r="AL482" s="553"/>
      <c r="AM482" s="553"/>
      <c r="AN482" s="553"/>
      <c r="AO482" s="553"/>
      <c r="AP482" s="553"/>
      <c r="AQ482" s="553"/>
      <c r="AR482" s="553"/>
      <c r="AS482" s="553"/>
      <c r="AT482" s="553"/>
    </row>
    <row r="483" spans="1:46" ht="13.5" customHeight="1" x14ac:dyDescent="0.25">
      <c r="A483" s="553"/>
      <c r="B483" s="553"/>
      <c r="C483" s="553"/>
      <c r="D483" s="553"/>
      <c r="E483" s="569"/>
      <c r="F483" s="569"/>
      <c r="G483" s="569"/>
      <c r="H483" s="569"/>
      <c r="I483" s="569"/>
      <c r="J483" s="569"/>
      <c r="K483" s="569"/>
      <c r="L483" s="569"/>
      <c r="M483" s="569"/>
      <c r="N483" s="569"/>
      <c r="O483" s="569"/>
      <c r="P483" s="569"/>
      <c r="Q483" s="553"/>
      <c r="R483" s="553"/>
      <c r="S483" s="553"/>
      <c r="T483" s="553"/>
      <c r="U483" s="553"/>
      <c r="V483" s="553"/>
      <c r="W483" s="553"/>
      <c r="X483" s="553"/>
      <c r="Y483" s="553"/>
      <c r="Z483" s="553"/>
      <c r="AA483" s="553"/>
      <c r="AB483" s="553"/>
      <c r="AC483" s="553"/>
      <c r="AD483" s="553"/>
      <c r="AE483" s="553"/>
      <c r="AF483" s="956"/>
      <c r="AG483" s="553"/>
      <c r="AH483" s="553"/>
      <c r="AI483" s="956"/>
      <c r="AJ483" s="553"/>
      <c r="AK483" s="553"/>
      <c r="AL483" s="553"/>
      <c r="AM483" s="553"/>
      <c r="AN483" s="553"/>
      <c r="AO483" s="553"/>
      <c r="AP483" s="553"/>
      <c r="AQ483" s="553"/>
      <c r="AR483" s="553"/>
      <c r="AS483" s="553"/>
      <c r="AT483" s="553"/>
    </row>
    <row r="484" spans="1:46" ht="13.5" customHeight="1" x14ac:dyDescent="0.25">
      <c r="A484" s="553"/>
      <c r="B484" s="553"/>
      <c r="C484" s="553"/>
      <c r="D484" s="553"/>
      <c r="E484" s="569"/>
      <c r="F484" s="569"/>
      <c r="G484" s="569"/>
      <c r="H484" s="569"/>
      <c r="I484" s="569"/>
      <c r="J484" s="569"/>
      <c r="K484" s="569"/>
      <c r="L484" s="569"/>
      <c r="M484" s="569"/>
      <c r="N484" s="569"/>
      <c r="O484" s="569"/>
      <c r="P484" s="569"/>
      <c r="Q484" s="553"/>
      <c r="R484" s="553"/>
      <c r="S484" s="553"/>
      <c r="T484" s="553"/>
      <c r="U484" s="553"/>
      <c r="V484" s="553"/>
      <c r="W484" s="553"/>
      <c r="X484" s="553"/>
      <c r="Y484" s="553"/>
      <c r="Z484" s="553"/>
      <c r="AA484" s="553"/>
      <c r="AB484" s="553"/>
      <c r="AC484" s="553"/>
      <c r="AD484" s="553"/>
      <c r="AE484" s="553"/>
      <c r="AF484" s="956"/>
      <c r="AG484" s="553"/>
      <c r="AH484" s="553"/>
      <c r="AI484" s="956"/>
      <c r="AJ484" s="553"/>
      <c r="AK484" s="553"/>
      <c r="AL484" s="553"/>
      <c r="AM484" s="553"/>
      <c r="AN484" s="553"/>
      <c r="AO484" s="553"/>
      <c r="AP484" s="553"/>
      <c r="AQ484" s="553"/>
      <c r="AR484" s="553"/>
      <c r="AS484" s="553"/>
      <c r="AT484" s="553"/>
    </row>
    <row r="485" spans="1:46" ht="13.5" customHeight="1" x14ac:dyDescent="0.25">
      <c r="A485" s="553"/>
      <c r="B485" s="553"/>
      <c r="C485" s="553"/>
      <c r="D485" s="553"/>
      <c r="E485" s="569"/>
      <c r="F485" s="569"/>
      <c r="G485" s="569"/>
      <c r="H485" s="569"/>
      <c r="I485" s="569"/>
      <c r="J485" s="569"/>
      <c r="K485" s="569"/>
      <c r="L485" s="569"/>
      <c r="M485" s="569"/>
      <c r="N485" s="569"/>
      <c r="O485" s="569"/>
      <c r="P485" s="569"/>
      <c r="Q485" s="553"/>
      <c r="R485" s="553"/>
      <c r="S485" s="553"/>
      <c r="T485" s="553"/>
      <c r="U485" s="553"/>
      <c r="V485" s="553"/>
      <c r="W485" s="553"/>
      <c r="X485" s="553"/>
      <c r="Y485" s="553"/>
      <c r="Z485" s="553"/>
      <c r="AA485" s="553"/>
      <c r="AB485" s="553"/>
      <c r="AC485" s="553"/>
      <c r="AD485" s="553"/>
      <c r="AE485" s="553"/>
      <c r="AF485" s="956"/>
      <c r="AG485" s="553"/>
      <c r="AH485" s="553"/>
      <c r="AI485" s="956"/>
      <c r="AJ485" s="553"/>
      <c r="AK485" s="553"/>
      <c r="AL485" s="553"/>
      <c r="AM485" s="553"/>
      <c r="AN485" s="553"/>
      <c r="AO485" s="553"/>
      <c r="AP485" s="553"/>
      <c r="AQ485" s="553"/>
      <c r="AR485" s="553"/>
      <c r="AS485" s="553"/>
      <c r="AT485" s="553"/>
    </row>
    <row r="486" spans="1:46" ht="13.5" customHeight="1" x14ac:dyDescent="0.25">
      <c r="A486" s="553"/>
      <c r="B486" s="553"/>
      <c r="C486" s="553"/>
      <c r="D486" s="553"/>
      <c r="E486" s="569"/>
      <c r="F486" s="569"/>
      <c r="G486" s="569"/>
      <c r="H486" s="569"/>
      <c r="I486" s="569"/>
      <c r="J486" s="569"/>
      <c r="K486" s="569"/>
      <c r="L486" s="569"/>
      <c r="M486" s="569"/>
      <c r="N486" s="569"/>
      <c r="O486" s="569"/>
      <c r="P486" s="569"/>
      <c r="Q486" s="553"/>
      <c r="R486" s="553"/>
      <c r="S486" s="553"/>
      <c r="T486" s="553"/>
      <c r="U486" s="553"/>
      <c r="V486" s="553"/>
      <c r="W486" s="553"/>
      <c r="X486" s="553"/>
      <c r="Y486" s="553"/>
      <c r="Z486" s="553"/>
      <c r="AA486" s="553"/>
      <c r="AB486" s="553"/>
      <c r="AC486" s="553"/>
      <c r="AD486" s="553"/>
      <c r="AE486" s="553"/>
      <c r="AF486" s="956"/>
      <c r="AG486" s="553"/>
      <c r="AH486" s="553"/>
      <c r="AI486" s="956"/>
      <c r="AJ486" s="553"/>
      <c r="AK486" s="553"/>
      <c r="AL486" s="553"/>
      <c r="AM486" s="553"/>
      <c r="AN486" s="553"/>
      <c r="AO486" s="553"/>
      <c r="AP486" s="553"/>
      <c r="AQ486" s="553"/>
      <c r="AR486" s="553"/>
      <c r="AS486" s="553"/>
      <c r="AT486" s="553"/>
    </row>
    <row r="487" spans="1:46" ht="13.5" customHeight="1" x14ac:dyDescent="0.25">
      <c r="A487" s="553"/>
      <c r="B487" s="553"/>
      <c r="C487" s="553"/>
      <c r="D487" s="553"/>
      <c r="E487" s="569"/>
      <c r="F487" s="569"/>
      <c r="G487" s="569"/>
      <c r="H487" s="569"/>
      <c r="I487" s="569"/>
      <c r="J487" s="569"/>
      <c r="K487" s="569"/>
      <c r="L487" s="569"/>
      <c r="M487" s="569"/>
      <c r="N487" s="569"/>
      <c r="O487" s="569"/>
      <c r="P487" s="569"/>
      <c r="Q487" s="553"/>
      <c r="R487" s="553"/>
      <c r="S487" s="553"/>
      <c r="T487" s="553"/>
      <c r="U487" s="553"/>
      <c r="V487" s="553"/>
      <c r="W487" s="553"/>
      <c r="X487" s="553"/>
      <c r="Y487" s="553"/>
      <c r="Z487" s="553"/>
      <c r="AA487" s="553"/>
      <c r="AB487" s="553"/>
      <c r="AC487" s="553"/>
      <c r="AD487" s="553"/>
      <c r="AE487" s="553"/>
      <c r="AF487" s="956"/>
      <c r="AG487" s="553"/>
      <c r="AH487" s="553"/>
      <c r="AI487" s="956"/>
      <c r="AJ487" s="553"/>
      <c r="AK487" s="553"/>
      <c r="AL487" s="553"/>
      <c r="AM487" s="553"/>
      <c r="AN487" s="553"/>
      <c r="AO487" s="553"/>
      <c r="AP487" s="553"/>
      <c r="AQ487" s="553"/>
      <c r="AR487" s="553"/>
      <c r="AS487" s="553"/>
      <c r="AT487" s="553"/>
    </row>
    <row r="488" spans="1:46" ht="13.5" customHeight="1" x14ac:dyDescent="0.25">
      <c r="A488" s="553"/>
      <c r="B488" s="553"/>
      <c r="C488" s="553"/>
      <c r="D488" s="553"/>
      <c r="E488" s="569"/>
      <c r="F488" s="569"/>
      <c r="G488" s="569"/>
      <c r="H488" s="569"/>
      <c r="I488" s="569"/>
      <c r="J488" s="569"/>
      <c r="K488" s="569"/>
      <c r="L488" s="569"/>
      <c r="M488" s="569"/>
      <c r="N488" s="569"/>
      <c r="O488" s="569"/>
      <c r="P488" s="569"/>
      <c r="Q488" s="553"/>
      <c r="R488" s="553"/>
      <c r="S488" s="553"/>
      <c r="T488" s="553"/>
      <c r="U488" s="553"/>
      <c r="V488" s="553"/>
      <c r="W488" s="553"/>
      <c r="X488" s="553"/>
      <c r="Y488" s="553"/>
      <c r="Z488" s="553"/>
      <c r="AA488" s="553"/>
      <c r="AB488" s="553"/>
      <c r="AC488" s="553"/>
      <c r="AD488" s="553"/>
      <c r="AE488" s="553"/>
      <c r="AF488" s="956"/>
      <c r="AG488" s="553"/>
      <c r="AH488" s="553"/>
      <c r="AI488" s="956"/>
      <c r="AJ488" s="553"/>
      <c r="AK488" s="553"/>
      <c r="AL488" s="553"/>
      <c r="AM488" s="553"/>
      <c r="AN488" s="553"/>
      <c r="AO488" s="553"/>
      <c r="AP488" s="553"/>
      <c r="AQ488" s="553"/>
      <c r="AR488" s="553"/>
      <c r="AS488" s="553"/>
      <c r="AT488" s="553"/>
    </row>
    <row r="489" spans="1:46" ht="13.5" customHeight="1" x14ac:dyDescent="0.25">
      <c r="A489" s="553"/>
      <c r="B489" s="553"/>
      <c r="C489" s="553"/>
      <c r="D489" s="553"/>
      <c r="E489" s="569"/>
      <c r="F489" s="569"/>
      <c r="G489" s="569"/>
      <c r="H489" s="569"/>
      <c r="I489" s="569"/>
      <c r="J489" s="569"/>
      <c r="K489" s="569"/>
      <c r="L489" s="569"/>
      <c r="M489" s="569"/>
      <c r="N489" s="569"/>
      <c r="O489" s="569"/>
      <c r="P489" s="569"/>
      <c r="Q489" s="553"/>
      <c r="R489" s="553"/>
      <c r="S489" s="553"/>
      <c r="T489" s="553"/>
      <c r="U489" s="553"/>
      <c r="V489" s="553"/>
      <c r="W489" s="553"/>
      <c r="X489" s="553"/>
      <c r="Y489" s="553"/>
      <c r="Z489" s="553"/>
      <c r="AA489" s="553"/>
      <c r="AB489" s="553"/>
      <c r="AC489" s="553"/>
      <c r="AD489" s="553"/>
      <c r="AE489" s="553"/>
      <c r="AF489" s="956"/>
      <c r="AG489" s="553"/>
      <c r="AH489" s="553"/>
      <c r="AI489" s="956"/>
      <c r="AJ489" s="553"/>
      <c r="AK489" s="553"/>
      <c r="AL489" s="553"/>
      <c r="AM489" s="553"/>
      <c r="AN489" s="553"/>
      <c r="AO489" s="553"/>
      <c r="AP489" s="553"/>
      <c r="AQ489" s="553"/>
      <c r="AR489" s="553"/>
      <c r="AS489" s="553"/>
      <c r="AT489" s="553"/>
    </row>
    <row r="490" spans="1:46" ht="13.5" customHeight="1" x14ac:dyDescent="0.25">
      <c r="A490" s="553"/>
      <c r="B490" s="553"/>
      <c r="C490" s="553"/>
      <c r="D490" s="553"/>
      <c r="E490" s="569"/>
      <c r="F490" s="569"/>
      <c r="G490" s="569"/>
      <c r="H490" s="569"/>
      <c r="I490" s="569"/>
      <c r="J490" s="569"/>
      <c r="K490" s="569"/>
      <c r="L490" s="569"/>
      <c r="M490" s="569"/>
      <c r="N490" s="569"/>
      <c r="O490" s="569"/>
      <c r="P490" s="569"/>
      <c r="Q490" s="553"/>
      <c r="R490" s="553"/>
      <c r="S490" s="553"/>
      <c r="T490" s="553"/>
      <c r="U490" s="553"/>
      <c r="V490" s="553"/>
      <c r="W490" s="553"/>
      <c r="X490" s="553"/>
      <c r="Y490" s="553"/>
      <c r="Z490" s="553"/>
      <c r="AA490" s="553"/>
      <c r="AB490" s="553"/>
      <c r="AC490" s="553"/>
      <c r="AD490" s="553"/>
      <c r="AE490" s="553"/>
      <c r="AF490" s="956"/>
      <c r="AG490" s="553"/>
      <c r="AH490" s="553"/>
      <c r="AI490" s="956"/>
      <c r="AJ490" s="553"/>
      <c r="AK490" s="553"/>
      <c r="AL490" s="553"/>
      <c r="AM490" s="553"/>
      <c r="AN490" s="553"/>
      <c r="AO490" s="553"/>
      <c r="AP490" s="553"/>
      <c r="AQ490" s="553"/>
      <c r="AR490" s="553"/>
      <c r="AS490" s="553"/>
      <c r="AT490" s="553"/>
    </row>
    <row r="491" spans="1:46" ht="13.5" customHeight="1" x14ac:dyDescent="0.25">
      <c r="A491" s="553"/>
      <c r="B491" s="553"/>
      <c r="C491" s="553"/>
      <c r="D491" s="553"/>
      <c r="E491" s="569"/>
      <c r="F491" s="569"/>
      <c r="G491" s="569"/>
      <c r="H491" s="569"/>
      <c r="I491" s="569"/>
      <c r="J491" s="569"/>
      <c r="K491" s="569"/>
      <c r="L491" s="569"/>
      <c r="M491" s="569"/>
      <c r="N491" s="569"/>
      <c r="O491" s="569"/>
      <c r="P491" s="569"/>
      <c r="Q491" s="553"/>
      <c r="R491" s="553"/>
      <c r="S491" s="553"/>
      <c r="T491" s="553"/>
      <c r="U491" s="553"/>
      <c r="V491" s="553"/>
      <c r="W491" s="553"/>
      <c r="X491" s="553"/>
      <c r="Y491" s="553"/>
      <c r="Z491" s="553"/>
      <c r="AA491" s="553"/>
      <c r="AB491" s="553"/>
      <c r="AC491" s="553"/>
      <c r="AD491" s="553"/>
      <c r="AE491" s="553"/>
      <c r="AF491" s="956"/>
      <c r="AG491" s="553"/>
      <c r="AH491" s="553"/>
      <c r="AI491" s="956"/>
      <c r="AJ491" s="553"/>
      <c r="AK491" s="553"/>
      <c r="AL491" s="553"/>
      <c r="AM491" s="553"/>
      <c r="AN491" s="553"/>
      <c r="AO491" s="553"/>
      <c r="AP491" s="553"/>
      <c r="AQ491" s="553"/>
      <c r="AR491" s="553"/>
      <c r="AS491" s="553"/>
      <c r="AT491" s="553"/>
    </row>
    <row r="492" spans="1:46" ht="13.5" customHeight="1" x14ac:dyDescent="0.25">
      <c r="A492" s="553"/>
      <c r="B492" s="553"/>
      <c r="C492" s="553"/>
      <c r="D492" s="553"/>
      <c r="E492" s="569"/>
      <c r="F492" s="569"/>
      <c r="G492" s="569"/>
      <c r="H492" s="569"/>
      <c r="I492" s="569"/>
      <c r="J492" s="569"/>
      <c r="K492" s="569"/>
      <c r="L492" s="569"/>
      <c r="M492" s="569"/>
      <c r="N492" s="569"/>
      <c r="O492" s="569"/>
      <c r="P492" s="569"/>
      <c r="Q492" s="553"/>
      <c r="R492" s="553"/>
      <c r="S492" s="553"/>
      <c r="T492" s="553"/>
      <c r="U492" s="553"/>
      <c r="V492" s="553"/>
      <c r="W492" s="553"/>
      <c r="X492" s="553"/>
      <c r="Y492" s="553"/>
      <c r="Z492" s="553"/>
      <c r="AA492" s="553"/>
      <c r="AB492" s="553"/>
      <c r="AC492" s="553"/>
      <c r="AD492" s="553"/>
      <c r="AE492" s="553"/>
      <c r="AF492" s="956"/>
      <c r="AG492" s="553"/>
      <c r="AH492" s="553"/>
      <c r="AI492" s="956"/>
      <c r="AJ492" s="553"/>
      <c r="AK492" s="553"/>
      <c r="AL492" s="553"/>
      <c r="AM492" s="553"/>
      <c r="AN492" s="553"/>
      <c r="AO492" s="553"/>
      <c r="AP492" s="553"/>
      <c r="AQ492" s="553"/>
      <c r="AR492" s="553"/>
      <c r="AS492" s="553"/>
      <c r="AT492" s="553"/>
    </row>
    <row r="493" spans="1:46" ht="13.5" customHeight="1" x14ac:dyDescent="0.25">
      <c r="A493" s="553"/>
      <c r="B493" s="553"/>
      <c r="C493" s="553"/>
      <c r="D493" s="553"/>
      <c r="E493" s="569"/>
      <c r="F493" s="569"/>
      <c r="G493" s="569"/>
      <c r="H493" s="569"/>
      <c r="I493" s="569"/>
      <c r="J493" s="569"/>
      <c r="K493" s="569"/>
      <c r="L493" s="569"/>
      <c r="M493" s="569"/>
      <c r="N493" s="569"/>
      <c r="O493" s="569"/>
      <c r="P493" s="569"/>
      <c r="Q493" s="553"/>
      <c r="R493" s="553"/>
      <c r="S493" s="553"/>
      <c r="T493" s="553"/>
      <c r="U493" s="553"/>
      <c r="V493" s="553"/>
      <c r="W493" s="553"/>
      <c r="X493" s="553"/>
      <c r="Y493" s="553"/>
      <c r="Z493" s="553"/>
      <c r="AA493" s="553"/>
      <c r="AB493" s="553"/>
      <c r="AC493" s="553"/>
      <c r="AD493" s="553"/>
      <c r="AE493" s="553"/>
      <c r="AF493" s="956"/>
      <c r="AG493" s="553"/>
      <c r="AH493" s="553"/>
      <c r="AI493" s="956"/>
      <c r="AJ493" s="553"/>
      <c r="AK493" s="553"/>
      <c r="AL493" s="553"/>
      <c r="AM493" s="553"/>
      <c r="AN493" s="553"/>
      <c r="AO493" s="553"/>
      <c r="AP493" s="553"/>
      <c r="AQ493" s="553"/>
      <c r="AR493" s="553"/>
      <c r="AS493" s="553"/>
      <c r="AT493" s="553"/>
    </row>
    <row r="494" spans="1:46" ht="13.5" customHeight="1" x14ac:dyDescent="0.25">
      <c r="A494" s="553"/>
      <c r="B494" s="553"/>
      <c r="C494" s="553"/>
      <c r="D494" s="553"/>
      <c r="E494" s="569"/>
      <c r="F494" s="569"/>
      <c r="G494" s="569"/>
      <c r="H494" s="569"/>
      <c r="I494" s="569"/>
      <c r="J494" s="569"/>
      <c r="K494" s="569"/>
      <c r="L494" s="569"/>
      <c r="M494" s="569"/>
      <c r="N494" s="569"/>
      <c r="O494" s="569"/>
      <c r="P494" s="569"/>
      <c r="Q494" s="553"/>
      <c r="R494" s="553"/>
      <c r="S494" s="553"/>
      <c r="T494" s="553"/>
      <c r="U494" s="553"/>
      <c r="V494" s="553"/>
      <c r="W494" s="553"/>
      <c r="X494" s="553"/>
      <c r="Y494" s="553"/>
      <c r="Z494" s="553"/>
      <c r="AA494" s="553"/>
      <c r="AB494" s="553"/>
      <c r="AC494" s="553"/>
      <c r="AD494" s="553"/>
      <c r="AE494" s="553"/>
      <c r="AF494" s="956"/>
      <c r="AG494" s="553"/>
      <c r="AH494" s="553"/>
      <c r="AI494" s="956"/>
      <c r="AJ494" s="553"/>
      <c r="AK494" s="553"/>
      <c r="AL494" s="553"/>
      <c r="AM494" s="553"/>
      <c r="AN494" s="553"/>
      <c r="AO494" s="553"/>
      <c r="AP494" s="553"/>
      <c r="AQ494" s="553"/>
      <c r="AR494" s="553"/>
      <c r="AS494" s="553"/>
      <c r="AT494" s="553"/>
    </row>
    <row r="495" spans="1:46" ht="13.5" customHeight="1" x14ac:dyDescent="0.25">
      <c r="A495" s="553"/>
      <c r="B495" s="553"/>
      <c r="C495" s="553"/>
      <c r="D495" s="553"/>
      <c r="E495" s="569"/>
      <c r="F495" s="569"/>
      <c r="G495" s="569"/>
      <c r="H495" s="569"/>
      <c r="I495" s="569"/>
      <c r="J495" s="569"/>
      <c r="K495" s="569"/>
      <c r="L495" s="569"/>
      <c r="M495" s="569"/>
      <c r="N495" s="569"/>
      <c r="O495" s="569"/>
      <c r="P495" s="569"/>
      <c r="Q495" s="553"/>
      <c r="R495" s="553"/>
      <c r="S495" s="553"/>
      <c r="T495" s="553"/>
      <c r="U495" s="553"/>
      <c r="V495" s="553"/>
      <c r="W495" s="553"/>
      <c r="X495" s="553"/>
      <c r="Y495" s="553"/>
      <c r="Z495" s="553"/>
      <c r="AA495" s="553"/>
      <c r="AB495" s="553"/>
      <c r="AC495" s="553"/>
      <c r="AD495" s="553"/>
      <c r="AE495" s="553"/>
      <c r="AF495" s="956"/>
      <c r="AG495" s="553"/>
      <c r="AH495" s="553"/>
      <c r="AI495" s="956"/>
      <c r="AJ495" s="553"/>
      <c r="AK495" s="553"/>
      <c r="AL495" s="553"/>
      <c r="AM495" s="553"/>
      <c r="AN495" s="553"/>
      <c r="AO495" s="553"/>
      <c r="AP495" s="553"/>
      <c r="AQ495" s="553"/>
      <c r="AR495" s="553"/>
      <c r="AS495" s="553"/>
      <c r="AT495" s="553"/>
    </row>
    <row r="496" spans="1:46" ht="13.5" customHeight="1" x14ac:dyDescent="0.25">
      <c r="A496" s="553"/>
      <c r="B496" s="553"/>
      <c r="C496" s="553"/>
      <c r="D496" s="553"/>
      <c r="E496" s="569"/>
      <c r="F496" s="569"/>
      <c r="G496" s="569"/>
      <c r="H496" s="569"/>
      <c r="I496" s="569"/>
      <c r="J496" s="569"/>
      <c r="K496" s="569"/>
      <c r="L496" s="569"/>
      <c r="M496" s="569"/>
      <c r="N496" s="569"/>
      <c r="O496" s="569"/>
      <c r="P496" s="569"/>
      <c r="Q496" s="553"/>
      <c r="R496" s="553"/>
      <c r="S496" s="553"/>
      <c r="T496" s="553"/>
      <c r="U496" s="553"/>
      <c r="V496" s="553"/>
      <c r="W496" s="553"/>
      <c r="X496" s="553"/>
      <c r="Y496" s="553"/>
      <c r="Z496" s="553"/>
      <c r="AA496" s="553"/>
      <c r="AB496" s="553"/>
      <c r="AC496" s="553"/>
      <c r="AD496" s="553"/>
      <c r="AE496" s="553"/>
      <c r="AF496" s="956"/>
      <c r="AG496" s="553"/>
      <c r="AH496" s="553"/>
      <c r="AI496" s="956"/>
      <c r="AJ496" s="553"/>
      <c r="AK496" s="553"/>
      <c r="AL496" s="553"/>
      <c r="AM496" s="553"/>
      <c r="AN496" s="553"/>
      <c r="AO496" s="553"/>
      <c r="AP496" s="553"/>
      <c r="AQ496" s="553"/>
      <c r="AR496" s="553"/>
      <c r="AS496" s="553"/>
      <c r="AT496" s="553"/>
    </row>
    <row r="497" spans="1:46" ht="13.5" customHeight="1" x14ac:dyDescent="0.25">
      <c r="A497" s="553"/>
      <c r="B497" s="553"/>
      <c r="C497" s="553"/>
      <c r="D497" s="553"/>
      <c r="E497" s="569"/>
      <c r="F497" s="569"/>
      <c r="G497" s="569"/>
      <c r="H497" s="569"/>
      <c r="I497" s="569"/>
      <c r="J497" s="569"/>
      <c r="K497" s="569"/>
      <c r="L497" s="569"/>
      <c r="M497" s="569"/>
      <c r="N497" s="569"/>
      <c r="O497" s="569"/>
      <c r="P497" s="569"/>
      <c r="Q497" s="553"/>
      <c r="R497" s="553"/>
      <c r="S497" s="553"/>
      <c r="T497" s="553"/>
      <c r="U497" s="553"/>
      <c r="V497" s="553"/>
      <c r="W497" s="553"/>
      <c r="X497" s="553"/>
      <c r="Y497" s="553"/>
      <c r="Z497" s="553"/>
      <c r="AA497" s="553"/>
      <c r="AB497" s="553"/>
      <c r="AC497" s="553"/>
      <c r="AD497" s="553"/>
      <c r="AE497" s="553"/>
      <c r="AF497" s="956"/>
      <c r="AG497" s="553"/>
      <c r="AH497" s="553"/>
      <c r="AI497" s="956"/>
      <c r="AJ497" s="553"/>
      <c r="AK497" s="553"/>
      <c r="AL497" s="553"/>
      <c r="AM497" s="553"/>
      <c r="AN497" s="553"/>
      <c r="AO497" s="553"/>
      <c r="AP497" s="553"/>
      <c r="AQ497" s="553"/>
      <c r="AR497" s="553"/>
      <c r="AS497" s="553"/>
      <c r="AT497" s="553"/>
    </row>
    <row r="498" spans="1:46" ht="13.5" customHeight="1" x14ac:dyDescent="0.25">
      <c r="A498" s="553"/>
      <c r="B498" s="553"/>
      <c r="C498" s="553"/>
      <c r="D498" s="553"/>
      <c r="E498" s="569"/>
      <c r="F498" s="569"/>
      <c r="G498" s="569"/>
      <c r="H498" s="569"/>
      <c r="I498" s="569"/>
      <c r="J498" s="569"/>
      <c r="K498" s="569"/>
      <c r="L498" s="569"/>
      <c r="M498" s="569"/>
      <c r="N498" s="569"/>
      <c r="O498" s="569"/>
      <c r="P498" s="569"/>
      <c r="Q498" s="553"/>
      <c r="R498" s="553"/>
      <c r="S498" s="553"/>
      <c r="T498" s="553"/>
      <c r="U498" s="553"/>
      <c r="V498" s="553"/>
      <c r="W498" s="553"/>
      <c r="X498" s="553"/>
      <c r="Y498" s="553"/>
      <c r="Z498" s="553"/>
      <c r="AA498" s="553"/>
      <c r="AB498" s="553"/>
      <c r="AC498" s="553"/>
      <c r="AD498" s="553"/>
      <c r="AE498" s="553"/>
      <c r="AF498" s="956"/>
      <c r="AG498" s="553"/>
      <c r="AH498" s="553"/>
      <c r="AI498" s="956"/>
      <c r="AJ498" s="553"/>
      <c r="AK498" s="553"/>
      <c r="AL498" s="553"/>
      <c r="AM498" s="553"/>
      <c r="AN498" s="553"/>
      <c r="AO498" s="553"/>
      <c r="AP498" s="553"/>
      <c r="AQ498" s="553"/>
      <c r="AR498" s="553"/>
      <c r="AS498" s="553"/>
      <c r="AT498" s="553"/>
    </row>
    <row r="499" spans="1:46" ht="13.5" customHeight="1" x14ac:dyDescent="0.25">
      <c r="A499" s="553"/>
      <c r="B499" s="553"/>
      <c r="C499" s="553"/>
      <c r="D499" s="553"/>
      <c r="E499" s="569"/>
      <c r="F499" s="569"/>
      <c r="G499" s="569"/>
      <c r="H499" s="569"/>
      <c r="I499" s="569"/>
      <c r="J499" s="569"/>
      <c r="K499" s="569"/>
      <c r="L499" s="569"/>
      <c r="M499" s="569"/>
      <c r="N499" s="569"/>
      <c r="O499" s="569"/>
      <c r="P499" s="569"/>
      <c r="Q499" s="553"/>
      <c r="R499" s="553"/>
      <c r="S499" s="553"/>
      <c r="T499" s="553"/>
      <c r="U499" s="553"/>
      <c r="V499" s="553"/>
      <c r="W499" s="553"/>
      <c r="X499" s="553"/>
      <c r="Y499" s="553"/>
      <c r="Z499" s="553"/>
      <c r="AA499" s="553"/>
      <c r="AB499" s="553"/>
      <c r="AC499" s="553"/>
      <c r="AD499" s="553"/>
      <c r="AE499" s="553"/>
      <c r="AF499" s="956"/>
      <c r="AG499" s="553"/>
      <c r="AH499" s="553"/>
      <c r="AI499" s="956"/>
      <c r="AJ499" s="553"/>
      <c r="AK499" s="553"/>
      <c r="AL499" s="553"/>
      <c r="AM499" s="553"/>
      <c r="AN499" s="553"/>
      <c r="AO499" s="553"/>
      <c r="AP499" s="553"/>
      <c r="AQ499" s="553"/>
      <c r="AR499" s="553"/>
      <c r="AS499" s="553"/>
      <c r="AT499" s="553"/>
    </row>
    <row r="500" spans="1:46" ht="13.5" customHeight="1" x14ac:dyDescent="0.25">
      <c r="A500" s="553"/>
      <c r="B500" s="553"/>
      <c r="C500" s="553"/>
      <c r="D500" s="553"/>
      <c r="E500" s="569"/>
      <c r="F500" s="569"/>
      <c r="G500" s="569"/>
      <c r="H500" s="569"/>
      <c r="I500" s="569"/>
      <c r="J500" s="569"/>
      <c r="K500" s="569"/>
      <c r="L500" s="569"/>
      <c r="M500" s="569"/>
      <c r="N500" s="569"/>
      <c r="O500" s="569"/>
      <c r="P500" s="569"/>
      <c r="Q500" s="553"/>
      <c r="R500" s="553"/>
      <c r="S500" s="553"/>
      <c r="T500" s="553"/>
      <c r="U500" s="553"/>
      <c r="V500" s="553"/>
      <c r="W500" s="553"/>
      <c r="X500" s="553"/>
      <c r="Y500" s="553"/>
      <c r="Z500" s="553"/>
      <c r="AA500" s="553"/>
      <c r="AB500" s="553"/>
      <c r="AC500" s="553"/>
      <c r="AD500" s="553"/>
      <c r="AE500" s="553"/>
      <c r="AF500" s="956"/>
      <c r="AG500" s="553"/>
      <c r="AH500" s="553"/>
      <c r="AI500" s="956"/>
      <c r="AJ500" s="553"/>
      <c r="AK500" s="553"/>
      <c r="AL500" s="553"/>
      <c r="AM500" s="553"/>
      <c r="AN500" s="553"/>
      <c r="AO500" s="553"/>
      <c r="AP500" s="553"/>
      <c r="AQ500" s="553"/>
      <c r="AR500" s="553"/>
      <c r="AS500" s="553"/>
      <c r="AT500" s="553"/>
    </row>
    <row r="501" spans="1:46" ht="13.5" customHeight="1" x14ac:dyDescent="0.25">
      <c r="A501" s="553"/>
      <c r="B501" s="553"/>
      <c r="C501" s="553"/>
      <c r="D501" s="553"/>
      <c r="E501" s="569"/>
      <c r="F501" s="569"/>
      <c r="G501" s="569"/>
      <c r="H501" s="569"/>
      <c r="I501" s="569"/>
      <c r="J501" s="569"/>
      <c r="K501" s="569"/>
      <c r="L501" s="569"/>
      <c r="M501" s="569"/>
      <c r="N501" s="569"/>
      <c r="O501" s="569"/>
      <c r="P501" s="569"/>
      <c r="Q501" s="553"/>
      <c r="R501" s="553"/>
      <c r="S501" s="553"/>
      <c r="T501" s="553"/>
      <c r="U501" s="553"/>
      <c r="V501" s="553"/>
      <c r="W501" s="553"/>
      <c r="X501" s="553"/>
      <c r="Y501" s="553"/>
      <c r="Z501" s="553"/>
      <c r="AA501" s="553"/>
      <c r="AB501" s="553"/>
      <c r="AC501" s="553"/>
      <c r="AD501" s="553"/>
      <c r="AE501" s="553"/>
      <c r="AF501" s="956"/>
      <c r="AG501" s="553"/>
      <c r="AH501" s="553"/>
      <c r="AI501" s="956"/>
      <c r="AJ501" s="553"/>
      <c r="AK501" s="553"/>
      <c r="AL501" s="553"/>
      <c r="AM501" s="553"/>
      <c r="AN501" s="553"/>
      <c r="AO501" s="553"/>
      <c r="AP501" s="553"/>
      <c r="AQ501" s="553"/>
      <c r="AR501" s="553"/>
      <c r="AS501" s="553"/>
      <c r="AT501" s="553"/>
    </row>
    <row r="502" spans="1:46" ht="13.5" customHeight="1" x14ac:dyDescent="0.25">
      <c r="A502" s="553"/>
      <c r="B502" s="553"/>
      <c r="C502" s="553"/>
      <c r="D502" s="553"/>
      <c r="E502" s="569"/>
      <c r="F502" s="569"/>
      <c r="G502" s="569"/>
      <c r="H502" s="569"/>
      <c r="I502" s="569"/>
      <c r="J502" s="569"/>
      <c r="K502" s="569"/>
      <c r="L502" s="569"/>
      <c r="M502" s="569"/>
      <c r="N502" s="569"/>
      <c r="O502" s="569"/>
      <c r="P502" s="569"/>
      <c r="Q502" s="553"/>
      <c r="R502" s="553"/>
      <c r="S502" s="553"/>
      <c r="T502" s="553"/>
      <c r="U502" s="553"/>
      <c r="V502" s="553"/>
      <c r="W502" s="553"/>
      <c r="X502" s="553"/>
      <c r="Y502" s="553"/>
      <c r="Z502" s="553"/>
      <c r="AA502" s="553"/>
      <c r="AB502" s="553"/>
      <c r="AC502" s="553"/>
      <c r="AD502" s="553"/>
      <c r="AE502" s="553"/>
      <c r="AF502" s="956"/>
      <c r="AG502" s="553"/>
      <c r="AH502" s="553"/>
      <c r="AI502" s="956"/>
      <c r="AJ502" s="553"/>
      <c r="AK502" s="553"/>
      <c r="AL502" s="553"/>
      <c r="AM502" s="553"/>
      <c r="AN502" s="553"/>
      <c r="AO502" s="553"/>
      <c r="AP502" s="553"/>
      <c r="AQ502" s="553"/>
      <c r="AR502" s="553"/>
      <c r="AS502" s="553"/>
      <c r="AT502" s="553"/>
    </row>
    <row r="503" spans="1:46" ht="13.5" customHeight="1" x14ac:dyDescent="0.25">
      <c r="A503" s="553"/>
      <c r="B503" s="553"/>
      <c r="C503" s="553"/>
      <c r="D503" s="553"/>
      <c r="E503" s="569"/>
      <c r="F503" s="569"/>
      <c r="G503" s="569"/>
      <c r="H503" s="569"/>
      <c r="I503" s="569"/>
      <c r="J503" s="569"/>
      <c r="K503" s="569"/>
      <c r="L503" s="569"/>
      <c r="M503" s="569"/>
      <c r="N503" s="569"/>
      <c r="O503" s="569"/>
      <c r="P503" s="569"/>
      <c r="Q503" s="553"/>
      <c r="R503" s="553"/>
      <c r="S503" s="553"/>
      <c r="T503" s="553"/>
      <c r="U503" s="553"/>
      <c r="V503" s="553"/>
      <c r="W503" s="553"/>
      <c r="X503" s="553"/>
      <c r="Y503" s="553"/>
      <c r="Z503" s="553"/>
      <c r="AA503" s="553"/>
      <c r="AB503" s="553"/>
      <c r="AC503" s="553"/>
      <c r="AD503" s="553"/>
      <c r="AE503" s="553"/>
      <c r="AF503" s="956"/>
      <c r="AG503" s="553"/>
      <c r="AH503" s="553"/>
      <c r="AI503" s="956"/>
      <c r="AJ503" s="553"/>
      <c r="AK503" s="553"/>
      <c r="AL503" s="553"/>
      <c r="AM503" s="553"/>
      <c r="AN503" s="553"/>
      <c r="AO503" s="553"/>
      <c r="AP503" s="553"/>
      <c r="AQ503" s="553"/>
      <c r="AR503" s="553"/>
      <c r="AS503" s="553"/>
      <c r="AT503" s="553"/>
    </row>
    <row r="504" spans="1:46" ht="13.5" customHeight="1" x14ac:dyDescent="0.25">
      <c r="A504" s="553"/>
      <c r="B504" s="553"/>
      <c r="C504" s="553"/>
      <c r="D504" s="553"/>
      <c r="E504" s="569"/>
      <c r="F504" s="569"/>
      <c r="G504" s="569"/>
      <c r="H504" s="569"/>
      <c r="I504" s="569"/>
      <c r="J504" s="569"/>
      <c r="K504" s="569"/>
      <c r="L504" s="569"/>
      <c r="M504" s="569"/>
      <c r="N504" s="569"/>
      <c r="O504" s="569"/>
      <c r="P504" s="569"/>
      <c r="Q504" s="553"/>
      <c r="R504" s="553"/>
      <c r="S504" s="553"/>
      <c r="T504" s="553"/>
      <c r="U504" s="553"/>
      <c r="V504" s="553"/>
      <c r="W504" s="553"/>
      <c r="X504" s="553"/>
      <c r="Y504" s="553"/>
      <c r="Z504" s="553"/>
      <c r="AA504" s="553"/>
      <c r="AB504" s="553"/>
      <c r="AC504" s="553"/>
      <c r="AD504" s="553"/>
      <c r="AE504" s="553"/>
      <c r="AF504" s="956"/>
      <c r="AG504" s="553"/>
      <c r="AH504" s="553"/>
      <c r="AI504" s="956"/>
      <c r="AJ504" s="553"/>
      <c r="AK504" s="553"/>
      <c r="AL504" s="553"/>
      <c r="AM504" s="553"/>
      <c r="AN504" s="553"/>
      <c r="AO504" s="553"/>
      <c r="AP504" s="553"/>
      <c r="AQ504" s="553"/>
      <c r="AR504" s="553"/>
      <c r="AS504" s="553"/>
      <c r="AT504" s="553"/>
    </row>
    <row r="505" spans="1:46" ht="13.5" customHeight="1" x14ac:dyDescent="0.25">
      <c r="A505" s="553"/>
      <c r="B505" s="553"/>
      <c r="C505" s="553"/>
      <c r="D505" s="553"/>
      <c r="E505" s="569"/>
      <c r="F505" s="569"/>
      <c r="G505" s="569"/>
      <c r="H505" s="569"/>
      <c r="I505" s="569"/>
      <c r="J505" s="569"/>
      <c r="K505" s="569"/>
      <c r="L505" s="569"/>
      <c r="M505" s="569"/>
      <c r="N505" s="569"/>
      <c r="O505" s="569"/>
      <c r="P505" s="569"/>
      <c r="Q505" s="553"/>
      <c r="R505" s="553"/>
      <c r="S505" s="553"/>
      <c r="T505" s="553"/>
      <c r="U505" s="553"/>
      <c r="V505" s="553"/>
      <c r="W505" s="553"/>
      <c r="X505" s="553"/>
      <c r="Y505" s="553"/>
      <c r="Z505" s="553"/>
      <c r="AA505" s="553"/>
      <c r="AB505" s="553"/>
      <c r="AC505" s="553"/>
      <c r="AD505" s="553"/>
      <c r="AE505" s="553"/>
      <c r="AF505" s="956"/>
      <c r="AG505" s="553"/>
      <c r="AH505" s="553"/>
      <c r="AI505" s="956"/>
      <c r="AJ505" s="553"/>
      <c r="AK505" s="553"/>
      <c r="AL505" s="553"/>
      <c r="AM505" s="553"/>
      <c r="AN505" s="553"/>
      <c r="AO505" s="553"/>
      <c r="AP505" s="553"/>
      <c r="AQ505" s="553"/>
      <c r="AR505" s="553"/>
      <c r="AS505" s="553"/>
      <c r="AT505" s="553"/>
    </row>
    <row r="506" spans="1:46" ht="13.5" customHeight="1" x14ac:dyDescent="0.25">
      <c r="A506" s="553"/>
      <c r="B506" s="553"/>
      <c r="C506" s="553"/>
      <c r="D506" s="553"/>
      <c r="E506" s="569"/>
      <c r="F506" s="569"/>
      <c r="G506" s="569"/>
      <c r="H506" s="569"/>
      <c r="I506" s="569"/>
      <c r="J506" s="569"/>
      <c r="K506" s="569"/>
      <c r="L506" s="569"/>
      <c r="M506" s="569"/>
      <c r="N506" s="569"/>
      <c r="O506" s="569"/>
      <c r="P506" s="569"/>
      <c r="Q506" s="553"/>
      <c r="R506" s="553"/>
      <c r="S506" s="553"/>
      <c r="T506" s="553"/>
      <c r="U506" s="553"/>
      <c r="V506" s="553"/>
      <c r="W506" s="553"/>
      <c r="X506" s="553"/>
      <c r="Y506" s="553"/>
      <c r="Z506" s="553"/>
      <c r="AA506" s="553"/>
      <c r="AB506" s="553"/>
      <c r="AC506" s="553"/>
      <c r="AD506" s="553"/>
      <c r="AE506" s="553"/>
      <c r="AF506" s="956"/>
      <c r="AG506" s="553"/>
      <c r="AH506" s="553"/>
      <c r="AI506" s="956"/>
      <c r="AJ506" s="553"/>
      <c r="AK506" s="553"/>
      <c r="AL506" s="553"/>
      <c r="AM506" s="553"/>
      <c r="AN506" s="553"/>
      <c r="AO506" s="553"/>
      <c r="AP506" s="553"/>
      <c r="AQ506" s="553"/>
      <c r="AR506" s="553"/>
      <c r="AS506" s="553"/>
      <c r="AT506" s="553"/>
    </row>
    <row r="507" spans="1:46" ht="13.5" customHeight="1" x14ac:dyDescent="0.25">
      <c r="A507" s="553"/>
      <c r="B507" s="553"/>
      <c r="C507" s="553"/>
      <c r="D507" s="553"/>
      <c r="E507" s="569"/>
      <c r="F507" s="569"/>
      <c r="G507" s="569"/>
      <c r="H507" s="569"/>
      <c r="I507" s="569"/>
      <c r="J507" s="569"/>
      <c r="K507" s="569"/>
      <c r="L507" s="569"/>
      <c r="M507" s="569"/>
      <c r="N507" s="569"/>
      <c r="O507" s="569"/>
      <c r="P507" s="569"/>
      <c r="Q507" s="553"/>
      <c r="R507" s="553"/>
      <c r="S507" s="553"/>
      <c r="T507" s="553"/>
      <c r="U507" s="553"/>
      <c r="V507" s="553"/>
      <c r="W507" s="553"/>
      <c r="X507" s="553"/>
      <c r="Y507" s="553"/>
      <c r="Z507" s="553"/>
      <c r="AA507" s="553"/>
      <c r="AB507" s="553"/>
      <c r="AC507" s="553"/>
      <c r="AD507" s="553"/>
      <c r="AE507" s="553"/>
      <c r="AF507" s="956"/>
      <c r="AG507" s="553"/>
      <c r="AH507" s="553"/>
      <c r="AI507" s="956"/>
      <c r="AJ507" s="553"/>
      <c r="AK507" s="553"/>
      <c r="AL507" s="553"/>
      <c r="AM507" s="553"/>
      <c r="AN507" s="553"/>
      <c r="AO507" s="553"/>
      <c r="AP507" s="553"/>
      <c r="AQ507" s="553"/>
      <c r="AR507" s="553"/>
      <c r="AS507" s="553"/>
      <c r="AT507" s="553"/>
    </row>
    <row r="508" spans="1:46" ht="13.5" customHeight="1" x14ac:dyDescent="0.25">
      <c r="A508" s="553"/>
      <c r="B508" s="553"/>
      <c r="C508" s="553"/>
      <c r="D508" s="553"/>
      <c r="E508" s="569"/>
      <c r="F508" s="569"/>
      <c r="G508" s="569"/>
      <c r="H508" s="569"/>
      <c r="I508" s="569"/>
      <c r="J508" s="569"/>
      <c r="K508" s="569"/>
      <c r="L508" s="569"/>
      <c r="M508" s="569"/>
      <c r="N508" s="569"/>
      <c r="O508" s="569"/>
      <c r="P508" s="569"/>
      <c r="Q508" s="553"/>
      <c r="R508" s="553"/>
      <c r="S508" s="553"/>
      <c r="T508" s="553"/>
      <c r="U508" s="553"/>
      <c r="V508" s="553"/>
      <c r="W508" s="553"/>
      <c r="X508" s="553"/>
      <c r="Y508" s="553"/>
      <c r="Z508" s="553"/>
      <c r="AA508" s="553"/>
      <c r="AB508" s="553"/>
      <c r="AC508" s="553"/>
      <c r="AD508" s="553"/>
      <c r="AE508" s="553"/>
      <c r="AF508" s="956"/>
      <c r="AG508" s="553"/>
      <c r="AH508" s="553"/>
      <c r="AI508" s="956"/>
      <c r="AJ508" s="553"/>
      <c r="AK508" s="553"/>
      <c r="AL508" s="553"/>
      <c r="AM508" s="553"/>
      <c r="AN508" s="553"/>
      <c r="AO508" s="553"/>
      <c r="AP508" s="553"/>
      <c r="AQ508" s="553"/>
      <c r="AR508" s="553"/>
      <c r="AS508" s="553"/>
      <c r="AT508" s="553"/>
    </row>
    <row r="509" spans="1:46" ht="13.5" customHeight="1" x14ac:dyDescent="0.25">
      <c r="A509" s="553"/>
      <c r="B509" s="553"/>
      <c r="C509" s="553"/>
      <c r="D509" s="553"/>
      <c r="E509" s="569"/>
      <c r="F509" s="569"/>
      <c r="G509" s="569"/>
      <c r="H509" s="569"/>
      <c r="I509" s="569"/>
      <c r="J509" s="569"/>
      <c r="K509" s="569"/>
      <c r="L509" s="569"/>
      <c r="M509" s="569"/>
      <c r="N509" s="569"/>
      <c r="O509" s="569"/>
      <c r="P509" s="569"/>
      <c r="Q509" s="553"/>
      <c r="R509" s="553"/>
      <c r="S509" s="553"/>
      <c r="T509" s="553"/>
      <c r="U509" s="553"/>
      <c r="V509" s="553"/>
      <c r="W509" s="553"/>
      <c r="X509" s="553"/>
      <c r="Y509" s="553"/>
      <c r="Z509" s="553"/>
      <c r="AA509" s="553"/>
      <c r="AB509" s="553"/>
      <c r="AC509" s="553"/>
      <c r="AD509" s="553"/>
      <c r="AE509" s="553"/>
      <c r="AF509" s="956"/>
      <c r="AG509" s="553"/>
      <c r="AH509" s="553"/>
      <c r="AI509" s="956"/>
      <c r="AJ509" s="553"/>
      <c r="AK509" s="553"/>
      <c r="AL509" s="553"/>
      <c r="AM509" s="553"/>
      <c r="AN509" s="553"/>
      <c r="AO509" s="553"/>
      <c r="AP509" s="553"/>
      <c r="AQ509" s="553"/>
      <c r="AR509" s="553"/>
      <c r="AS509" s="553"/>
      <c r="AT509" s="553"/>
    </row>
    <row r="510" spans="1:46" ht="13.5" customHeight="1" x14ac:dyDescent="0.25">
      <c r="A510" s="553"/>
      <c r="B510" s="553"/>
      <c r="C510" s="553"/>
      <c r="D510" s="553"/>
      <c r="E510" s="569"/>
      <c r="F510" s="569"/>
      <c r="G510" s="569"/>
      <c r="H510" s="569"/>
      <c r="I510" s="569"/>
      <c r="J510" s="569"/>
      <c r="K510" s="569"/>
      <c r="L510" s="569"/>
      <c r="M510" s="569"/>
      <c r="N510" s="569"/>
      <c r="O510" s="569"/>
      <c r="P510" s="569"/>
      <c r="Q510" s="553"/>
      <c r="R510" s="553"/>
      <c r="S510" s="553"/>
      <c r="T510" s="553"/>
      <c r="U510" s="553"/>
      <c r="V510" s="553"/>
      <c r="W510" s="553"/>
      <c r="X510" s="553"/>
      <c r="Y510" s="553"/>
      <c r="Z510" s="553"/>
      <c r="AA510" s="553"/>
      <c r="AB510" s="553"/>
      <c r="AC510" s="553"/>
      <c r="AD510" s="553"/>
      <c r="AE510" s="553"/>
      <c r="AF510" s="956"/>
      <c r="AG510" s="553"/>
      <c r="AH510" s="553"/>
      <c r="AI510" s="956"/>
      <c r="AJ510" s="553"/>
      <c r="AK510" s="553"/>
      <c r="AL510" s="553"/>
      <c r="AM510" s="553"/>
      <c r="AN510" s="553"/>
      <c r="AO510" s="553"/>
      <c r="AP510" s="553"/>
      <c r="AQ510" s="553"/>
      <c r="AR510" s="553"/>
      <c r="AS510" s="553"/>
      <c r="AT510" s="553"/>
    </row>
    <row r="511" spans="1:46" ht="13.5" customHeight="1" x14ac:dyDescent="0.25">
      <c r="A511" s="553"/>
      <c r="B511" s="553"/>
      <c r="C511" s="553"/>
      <c r="D511" s="553"/>
      <c r="E511" s="569"/>
      <c r="F511" s="569"/>
      <c r="G511" s="569"/>
      <c r="H511" s="569"/>
      <c r="I511" s="569"/>
      <c r="J511" s="569"/>
      <c r="K511" s="569"/>
      <c r="L511" s="569"/>
      <c r="M511" s="569"/>
      <c r="N511" s="569"/>
      <c r="O511" s="569"/>
      <c r="P511" s="569"/>
      <c r="Q511" s="553"/>
      <c r="R511" s="553"/>
      <c r="S511" s="553"/>
      <c r="T511" s="553"/>
      <c r="U511" s="553"/>
      <c r="V511" s="553"/>
      <c r="W511" s="553"/>
      <c r="X511" s="553"/>
      <c r="Y511" s="553"/>
      <c r="Z511" s="553"/>
      <c r="AA511" s="553"/>
      <c r="AB511" s="553"/>
      <c r="AC511" s="553"/>
      <c r="AD511" s="553"/>
      <c r="AE511" s="553"/>
      <c r="AF511" s="956"/>
      <c r="AG511" s="553"/>
      <c r="AH511" s="553"/>
      <c r="AI511" s="956"/>
      <c r="AJ511" s="553"/>
      <c r="AK511" s="553"/>
      <c r="AL511" s="553"/>
      <c r="AM511" s="553"/>
      <c r="AN511" s="553"/>
      <c r="AO511" s="553"/>
      <c r="AP511" s="553"/>
      <c r="AQ511" s="553"/>
      <c r="AR511" s="553"/>
      <c r="AS511" s="553"/>
      <c r="AT511" s="553"/>
    </row>
    <row r="512" spans="1:46" ht="13.5" customHeight="1" x14ac:dyDescent="0.25">
      <c r="A512" s="553"/>
      <c r="B512" s="553"/>
      <c r="C512" s="553"/>
      <c r="D512" s="553"/>
      <c r="E512" s="569"/>
      <c r="F512" s="569"/>
      <c r="G512" s="569"/>
      <c r="H512" s="569"/>
      <c r="I512" s="569"/>
      <c r="J512" s="569"/>
      <c r="K512" s="569"/>
      <c r="L512" s="569"/>
      <c r="M512" s="569"/>
      <c r="N512" s="569"/>
      <c r="O512" s="569"/>
      <c r="P512" s="569"/>
      <c r="Q512" s="553"/>
      <c r="R512" s="553"/>
      <c r="S512" s="553"/>
      <c r="T512" s="553"/>
      <c r="U512" s="553"/>
      <c r="V512" s="553"/>
      <c r="W512" s="553"/>
      <c r="X512" s="553"/>
      <c r="Y512" s="553"/>
      <c r="Z512" s="553"/>
      <c r="AA512" s="553"/>
      <c r="AB512" s="553"/>
      <c r="AC512" s="553"/>
      <c r="AD512" s="553"/>
      <c r="AE512" s="553"/>
      <c r="AF512" s="956"/>
      <c r="AG512" s="553"/>
      <c r="AH512" s="553"/>
      <c r="AI512" s="956"/>
      <c r="AJ512" s="553"/>
      <c r="AK512" s="553"/>
      <c r="AL512" s="553"/>
      <c r="AM512" s="553"/>
      <c r="AN512" s="553"/>
      <c r="AO512" s="553"/>
      <c r="AP512" s="553"/>
      <c r="AQ512" s="553"/>
      <c r="AR512" s="553"/>
      <c r="AS512" s="553"/>
      <c r="AT512" s="553"/>
    </row>
    <row r="513" spans="1:46" ht="13.5" customHeight="1" x14ac:dyDescent="0.25">
      <c r="A513" s="553"/>
      <c r="B513" s="553"/>
      <c r="C513" s="553"/>
      <c r="D513" s="553"/>
      <c r="E513" s="569"/>
      <c r="F513" s="569"/>
      <c r="G513" s="569"/>
      <c r="H513" s="569"/>
      <c r="I513" s="569"/>
      <c r="J513" s="569"/>
      <c r="K513" s="569"/>
      <c r="L513" s="569"/>
      <c r="M513" s="569"/>
      <c r="N513" s="569"/>
      <c r="O513" s="569"/>
      <c r="P513" s="569"/>
      <c r="Q513" s="553"/>
      <c r="R513" s="553"/>
      <c r="S513" s="553"/>
      <c r="T513" s="553"/>
      <c r="U513" s="553"/>
      <c r="V513" s="553"/>
      <c r="W513" s="553"/>
      <c r="X513" s="553"/>
      <c r="Y513" s="553"/>
      <c r="Z513" s="553"/>
      <c r="AA513" s="553"/>
      <c r="AB513" s="553"/>
      <c r="AC513" s="553"/>
      <c r="AD513" s="553"/>
      <c r="AE513" s="553"/>
      <c r="AF513" s="956"/>
      <c r="AG513" s="553"/>
      <c r="AH513" s="553"/>
      <c r="AI513" s="956"/>
      <c r="AJ513" s="553"/>
      <c r="AK513" s="553"/>
      <c r="AL513" s="553"/>
      <c r="AM513" s="553"/>
      <c r="AN513" s="553"/>
      <c r="AO513" s="553"/>
      <c r="AP513" s="553"/>
      <c r="AQ513" s="553"/>
      <c r="AR513" s="553"/>
      <c r="AS513" s="553"/>
      <c r="AT513" s="553"/>
    </row>
    <row r="514" spans="1:46" ht="13.5" customHeight="1" x14ac:dyDescent="0.25">
      <c r="A514" s="553"/>
      <c r="B514" s="553"/>
      <c r="C514" s="553"/>
      <c r="D514" s="553"/>
      <c r="E514" s="569"/>
      <c r="F514" s="569"/>
      <c r="G514" s="569"/>
      <c r="H514" s="569"/>
      <c r="I514" s="569"/>
      <c r="J514" s="569"/>
      <c r="K514" s="569"/>
      <c r="L514" s="569"/>
      <c r="M514" s="569"/>
      <c r="N514" s="569"/>
      <c r="O514" s="569"/>
      <c r="P514" s="569"/>
      <c r="Q514" s="553"/>
      <c r="R514" s="553"/>
      <c r="S514" s="553"/>
      <c r="T514" s="553"/>
      <c r="U514" s="553"/>
      <c r="V514" s="553"/>
      <c r="W514" s="553"/>
      <c r="X514" s="553"/>
      <c r="Y514" s="553"/>
      <c r="Z514" s="553"/>
      <c r="AA514" s="553"/>
      <c r="AB514" s="553"/>
      <c r="AC514" s="553"/>
      <c r="AD514" s="553"/>
      <c r="AE514" s="553"/>
      <c r="AF514" s="956"/>
      <c r="AG514" s="553"/>
      <c r="AH514" s="553"/>
      <c r="AI514" s="956"/>
      <c r="AJ514" s="553"/>
      <c r="AK514" s="553"/>
      <c r="AL514" s="553"/>
      <c r="AM514" s="553"/>
      <c r="AN514" s="553"/>
      <c r="AO514" s="553"/>
      <c r="AP514" s="553"/>
      <c r="AQ514" s="553"/>
      <c r="AR514" s="553"/>
      <c r="AS514" s="553"/>
      <c r="AT514" s="553"/>
    </row>
    <row r="515" spans="1:46" ht="13.5" customHeight="1" x14ac:dyDescent="0.25">
      <c r="A515" s="553"/>
      <c r="B515" s="553"/>
      <c r="C515" s="553"/>
      <c r="D515" s="553"/>
      <c r="E515" s="569"/>
      <c r="F515" s="569"/>
      <c r="G515" s="569"/>
      <c r="H515" s="569"/>
      <c r="I515" s="569"/>
      <c r="J515" s="569"/>
      <c r="K515" s="569"/>
      <c r="L515" s="569"/>
      <c r="M515" s="569"/>
      <c r="N515" s="569"/>
      <c r="O515" s="569"/>
      <c r="P515" s="569"/>
      <c r="Q515" s="553"/>
      <c r="R515" s="553"/>
      <c r="S515" s="553"/>
      <c r="T515" s="553"/>
      <c r="U515" s="553"/>
      <c r="V515" s="553"/>
      <c r="W515" s="553"/>
      <c r="X515" s="553"/>
      <c r="Y515" s="553"/>
      <c r="Z515" s="553"/>
      <c r="AA515" s="553"/>
      <c r="AB515" s="553"/>
      <c r="AC515" s="553"/>
      <c r="AD515" s="553"/>
      <c r="AE515" s="553"/>
      <c r="AF515" s="956"/>
      <c r="AG515" s="553"/>
      <c r="AH515" s="553"/>
      <c r="AI515" s="956"/>
      <c r="AJ515" s="553"/>
      <c r="AK515" s="553"/>
      <c r="AL515" s="553"/>
      <c r="AM515" s="553"/>
      <c r="AN515" s="553"/>
      <c r="AO515" s="553"/>
      <c r="AP515" s="553"/>
      <c r="AQ515" s="553"/>
      <c r="AR515" s="553"/>
      <c r="AS515" s="553"/>
      <c r="AT515" s="553"/>
    </row>
    <row r="516" spans="1:46" ht="13.5" customHeight="1" x14ac:dyDescent="0.25">
      <c r="A516" s="553"/>
      <c r="B516" s="553"/>
      <c r="C516" s="553"/>
      <c r="D516" s="553"/>
      <c r="E516" s="569"/>
      <c r="F516" s="569"/>
      <c r="G516" s="569"/>
      <c r="H516" s="569"/>
      <c r="I516" s="569"/>
      <c r="J516" s="569"/>
      <c r="K516" s="569"/>
      <c r="L516" s="569"/>
      <c r="M516" s="569"/>
      <c r="N516" s="569"/>
      <c r="O516" s="569"/>
      <c r="P516" s="569"/>
      <c r="Q516" s="553"/>
      <c r="R516" s="553"/>
      <c r="S516" s="553"/>
      <c r="T516" s="553"/>
      <c r="U516" s="553"/>
      <c r="V516" s="553"/>
      <c r="W516" s="553"/>
      <c r="X516" s="553"/>
      <c r="Y516" s="553"/>
      <c r="Z516" s="553"/>
      <c r="AA516" s="553"/>
      <c r="AB516" s="553"/>
      <c r="AC516" s="553"/>
      <c r="AD516" s="553"/>
      <c r="AE516" s="553"/>
      <c r="AF516" s="956"/>
      <c r="AG516" s="553"/>
      <c r="AH516" s="553"/>
      <c r="AI516" s="956"/>
      <c r="AJ516" s="553"/>
      <c r="AK516" s="553"/>
      <c r="AL516" s="553"/>
      <c r="AM516" s="553"/>
      <c r="AN516" s="553"/>
      <c r="AO516" s="553"/>
      <c r="AP516" s="553"/>
      <c r="AQ516" s="553"/>
      <c r="AR516" s="553"/>
      <c r="AS516" s="553"/>
      <c r="AT516" s="553"/>
    </row>
    <row r="517" spans="1:46" ht="13.5" customHeight="1" x14ac:dyDescent="0.25">
      <c r="A517" s="553"/>
      <c r="B517" s="553"/>
      <c r="C517" s="553"/>
      <c r="D517" s="553"/>
      <c r="E517" s="569"/>
      <c r="F517" s="569"/>
      <c r="G517" s="569"/>
      <c r="H517" s="569"/>
      <c r="I517" s="569"/>
      <c r="J517" s="569"/>
      <c r="K517" s="569"/>
      <c r="L517" s="569"/>
      <c r="M517" s="569"/>
      <c r="N517" s="569"/>
      <c r="O517" s="569"/>
      <c r="P517" s="569"/>
      <c r="Q517" s="553"/>
      <c r="R517" s="553"/>
      <c r="S517" s="553"/>
      <c r="T517" s="553"/>
      <c r="U517" s="553"/>
      <c r="V517" s="553"/>
      <c r="W517" s="553"/>
      <c r="X517" s="553"/>
      <c r="Y517" s="553"/>
      <c r="Z517" s="553"/>
      <c r="AA517" s="553"/>
      <c r="AB517" s="553"/>
      <c r="AC517" s="553"/>
      <c r="AD517" s="553"/>
      <c r="AE517" s="553"/>
      <c r="AF517" s="956"/>
      <c r="AG517" s="553"/>
      <c r="AH517" s="553"/>
      <c r="AI517" s="956"/>
      <c r="AJ517" s="553"/>
      <c r="AK517" s="553"/>
      <c r="AL517" s="553"/>
      <c r="AM517" s="553"/>
      <c r="AN517" s="553"/>
      <c r="AO517" s="553"/>
      <c r="AP517" s="553"/>
      <c r="AQ517" s="553"/>
      <c r="AR517" s="553"/>
      <c r="AS517" s="553"/>
      <c r="AT517" s="553"/>
    </row>
    <row r="518" spans="1:46" ht="13.5" customHeight="1" x14ac:dyDescent="0.25">
      <c r="A518" s="553"/>
      <c r="B518" s="553"/>
      <c r="C518" s="553"/>
      <c r="D518" s="553"/>
      <c r="E518" s="569"/>
      <c r="F518" s="569"/>
      <c r="G518" s="569"/>
      <c r="H518" s="569"/>
      <c r="I518" s="569"/>
      <c r="J518" s="569"/>
      <c r="K518" s="569"/>
      <c r="L518" s="569"/>
      <c r="M518" s="569"/>
      <c r="N518" s="569"/>
      <c r="O518" s="569"/>
      <c r="P518" s="569"/>
      <c r="Q518" s="553"/>
      <c r="R518" s="553"/>
      <c r="S518" s="553"/>
      <c r="T518" s="553"/>
      <c r="U518" s="553"/>
      <c r="V518" s="553"/>
      <c r="W518" s="553"/>
      <c r="X518" s="553"/>
      <c r="Y518" s="553"/>
      <c r="Z518" s="553"/>
      <c r="AA518" s="553"/>
      <c r="AB518" s="553"/>
      <c r="AC518" s="553"/>
      <c r="AD518" s="553"/>
      <c r="AE518" s="553"/>
      <c r="AF518" s="956"/>
      <c r="AG518" s="553"/>
      <c r="AH518" s="553"/>
      <c r="AI518" s="956"/>
      <c r="AJ518" s="553"/>
      <c r="AK518" s="553"/>
      <c r="AL518" s="553"/>
      <c r="AM518" s="553"/>
      <c r="AN518" s="553"/>
      <c r="AO518" s="553"/>
      <c r="AP518" s="553"/>
      <c r="AQ518" s="553"/>
      <c r="AR518" s="553"/>
      <c r="AS518" s="553"/>
      <c r="AT518" s="553"/>
    </row>
    <row r="519" spans="1:46" ht="13.5" customHeight="1" x14ac:dyDescent="0.25">
      <c r="A519" s="553"/>
      <c r="B519" s="553"/>
      <c r="C519" s="553"/>
      <c r="D519" s="553"/>
      <c r="E519" s="569"/>
      <c r="F519" s="569"/>
      <c r="G519" s="569"/>
      <c r="H519" s="569"/>
      <c r="I519" s="569"/>
      <c r="J519" s="569"/>
      <c r="K519" s="569"/>
      <c r="L519" s="569"/>
      <c r="M519" s="569"/>
      <c r="N519" s="569"/>
      <c r="O519" s="569"/>
      <c r="P519" s="569"/>
      <c r="Q519" s="553"/>
      <c r="R519" s="553"/>
      <c r="S519" s="553"/>
      <c r="T519" s="553"/>
      <c r="U519" s="553"/>
      <c r="V519" s="553"/>
      <c r="W519" s="553"/>
      <c r="X519" s="553"/>
      <c r="Y519" s="553"/>
      <c r="Z519" s="553"/>
      <c r="AA519" s="553"/>
      <c r="AB519" s="553"/>
      <c r="AC519" s="553"/>
      <c r="AD519" s="553"/>
      <c r="AE519" s="553"/>
      <c r="AF519" s="956"/>
      <c r="AG519" s="553"/>
      <c r="AH519" s="553"/>
      <c r="AI519" s="956"/>
      <c r="AJ519" s="553"/>
      <c r="AK519" s="553"/>
      <c r="AL519" s="553"/>
      <c r="AM519" s="553"/>
      <c r="AN519" s="553"/>
      <c r="AO519" s="553"/>
      <c r="AP519" s="553"/>
      <c r="AQ519" s="553"/>
      <c r="AR519" s="553"/>
      <c r="AS519" s="553"/>
      <c r="AT519" s="553"/>
    </row>
    <row r="520" spans="1:46" ht="13.5" customHeight="1" x14ac:dyDescent="0.25">
      <c r="A520" s="553"/>
      <c r="B520" s="553"/>
      <c r="C520" s="553"/>
      <c r="D520" s="553"/>
      <c r="E520" s="569"/>
      <c r="F520" s="569"/>
      <c r="G520" s="569"/>
      <c r="H520" s="569"/>
      <c r="I520" s="569"/>
      <c r="J520" s="569"/>
      <c r="K520" s="569"/>
      <c r="L520" s="569"/>
      <c r="M520" s="569"/>
      <c r="N520" s="569"/>
      <c r="O520" s="569"/>
      <c r="P520" s="569"/>
      <c r="Q520" s="553"/>
      <c r="R520" s="553"/>
      <c r="S520" s="553"/>
      <c r="T520" s="553"/>
      <c r="U520" s="553"/>
      <c r="V520" s="553"/>
      <c r="W520" s="553"/>
      <c r="X520" s="553"/>
      <c r="Y520" s="553"/>
      <c r="Z520" s="553"/>
      <c r="AA520" s="553"/>
      <c r="AB520" s="553"/>
      <c r="AC520" s="553"/>
      <c r="AD520" s="553"/>
      <c r="AE520" s="553"/>
      <c r="AF520" s="956"/>
      <c r="AG520" s="553"/>
      <c r="AH520" s="553"/>
      <c r="AI520" s="956"/>
      <c r="AJ520" s="553"/>
      <c r="AK520" s="553"/>
      <c r="AL520" s="553"/>
      <c r="AM520" s="553"/>
      <c r="AN520" s="553"/>
      <c r="AO520" s="553"/>
      <c r="AP520" s="553"/>
      <c r="AQ520" s="553"/>
      <c r="AR520" s="553"/>
      <c r="AS520" s="553"/>
      <c r="AT520" s="553"/>
    </row>
    <row r="521" spans="1:46" ht="13.5" customHeight="1" x14ac:dyDescent="0.25">
      <c r="A521" s="553"/>
      <c r="B521" s="553"/>
      <c r="C521" s="553"/>
      <c r="D521" s="553"/>
      <c r="E521" s="569"/>
      <c r="F521" s="569"/>
      <c r="G521" s="569"/>
      <c r="H521" s="569"/>
      <c r="I521" s="569"/>
      <c r="J521" s="569"/>
      <c r="K521" s="569"/>
      <c r="L521" s="569"/>
      <c r="M521" s="569"/>
      <c r="N521" s="569"/>
      <c r="O521" s="569"/>
      <c r="P521" s="569"/>
      <c r="Q521" s="553"/>
      <c r="R521" s="553"/>
      <c r="S521" s="553"/>
      <c r="T521" s="553"/>
      <c r="U521" s="553"/>
      <c r="V521" s="553"/>
      <c r="W521" s="553"/>
      <c r="X521" s="553"/>
      <c r="Y521" s="553"/>
      <c r="Z521" s="553"/>
      <c r="AA521" s="553"/>
      <c r="AB521" s="553"/>
      <c r="AC521" s="553"/>
      <c r="AD521" s="553"/>
      <c r="AE521" s="553"/>
      <c r="AF521" s="956"/>
      <c r="AG521" s="553"/>
      <c r="AH521" s="553"/>
      <c r="AI521" s="956"/>
      <c r="AJ521" s="553"/>
      <c r="AK521" s="553"/>
      <c r="AL521" s="553"/>
      <c r="AM521" s="553"/>
      <c r="AN521" s="553"/>
      <c r="AO521" s="553"/>
      <c r="AP521" s="553"/>
      <c r="AQ521" s="553"/>
      <c r="AR521" s="553"/>
      <c r="AS521" s="553"/>
      <c r="AT521" s="553"/>
    </row>
    <row r="522" spans="1:46" ht="13.5" customHeight="1" x14ac:dyDescent="0.25">
      <c r="A522" s="553"/>
      <c r="B522" s="553"/>
      <c r="C522" s="553"/>
      <c r="D522" s="553"/>
      <c r="E522" s="569"/>
      <c r="F522" s="569"/>
      <c r="G522" s="569"/>
      <c r="H522" s="569"/>
      <c r="I522" s="569"/>
      <c r="J522" s="569"/>
      <c r="K522" s="569"/>
      <c r="L522" s="569"/>
      <c r="M522" s="569"/>
      <c r="N522" s="569"/>
      <c r="O522" s="569"/>
      <c r="P522" s="569"/>
      <c r="Q522" s="553"/>
      <c r="R522" s="553"/>
      <c r="S522" s="553"/>
      <c r="T522" s="553"/>
      <c r="U522" s="553"/>
      <c r="V522" s="553"/>
      <c r="W522" s="553"/>
      <c r="X522" s="553"/>
      <c r="Y522" s="553"/>
      <c r="Z522" s="553"/>
      <c r="AA522" s="553"/>
      <c r="AB522" s="553"/>
      <c r="AC522" s="553"/>
      <c r="AD522" s="553"/>
      <c r="AE522" s="553"/>
      <c r="AF522" s="956"/>
      <c r="AG522" s="553"/>
      <c r="AH522" s="553"/>
      <c r="AI522" s="956"/>
      <c r="AJ522" s="553"/>
      <c r="AK522" s="553"/>
      <c r="AL522" s="553"/>
      <c r="AM522" s="553"/>
      <c r="AN522" s="553"/>
      <c r="AO522" s="553"/>
      <c r="AP522" s="553"/>
      <c r="AQ522" s="553"/>
      <c r="AR522" s="553"/>
      <c r="AS522" s="553"/>
      <c r="AT522" s="553"/>
    </row>
    <row r="523" spans="1:46" ht="13.5" customHeight="1" x14ac:dyDescent="0.25">
      <c r="A523" s="553"/>
      <c r="B523" s="553"/>
      <c r="C523" s="553"/>
      <c r="D523" s="553"/>
      <c r="E523" s="569"/>
      <c r="F523" s="569"/>
      <c r="G523" s="569"/>
      <c r="H523" s="569"/>
      <c r="I523" s="569"/>
      <c r="J523" s="569"/>
      <c r="K523" s="569"/>
      <c r="L523" s="569"/>
      <c r="M523" s="569"/>
      <c r="N523" s="569"/>
      <c r="O523" s="569"/>
      <c r="P523" s="569"/>
      <c r="Q523" s="553"/>
      <c r="R523" s="553"/>
      <c r="S523" s="553"/>
      <c r="T523" s="553"/>
      <c r="U523" s="553"/>
      <c r="V523" s="553"/>
      <c r="W523" s="553"/>
      <c r="X523" s="553"/>
      <c r="Y523" s="553"/>
      <c r="Z523" s="553"/>
      <c r="AA523" s="553"/>
      <c r="AB523" s="553"/>
      <c r="AC523" s="553"/>
      <c r="AD523" s="553"/>
      <c r="AE523" s="553"/>
      <c r="AF523" s="956"/>
      <c r="AG523" s="553"/>
      <c r="AH523" s="553"/>
      <c r="AI523" s="956"/>
      <c r="AJ523" s="553"/>
      <c r="AK523" s="553"/>
      <c r="AL523" s="553"/>
      <c r="AM523" s="553"/>
      <c r="AN523" s="553"/>
      <c r="AO523" s="553"/>
      <c r="AP523" s="553"/>
      <c r="AQ523" s="553"/>
      <c r="AR523" s="553"/>
      <c r="AS523" s="553"/>
      <c r="AT523" s="553"/>
    </row>
    <row r="524" spans="1:46" ht="13.5" customHeight="1" x14ac:dyDescent="0.25">
      <c r="A524" s="553"/>
      <c r="B524" s="553"/>
      <c r="C524" s="553"/>
      <c r="D524" s="553"/>
      <c r="E524" s="569"/>
      <c r="F524" s="569"/>
      <c r="G524" s="569"/>
      <c r="H524" s="569"/>
      <c r="I524" s="569"/>
      <c r="J524" s="569"/>
      <c r="K524" s="569"/>
      <c r="L524" s="569"/>
      <c r="M524" s="569"/>
      <c r="N524" s="569"/>
      <c r="O524" s="569"/>
      <c r="P524" s="569"/>
      <c r="Q524" s="553"/>
      <c r="R524" s="553"/>
      <c r="S524" s="553"/>
      <c r="T524" s="553"/>
      <c r="U524" s="553"/>
      <c r="V524" s="553"/>
      <c r="W524" s="553"/>
      <c r="X524" s="553"/>
      <c r="Y524" s="553"/>
      <c r="Z524" s="553"/>
      <c r="AA524" s="553"/>
      <c r="AB524" s="553"/>
      <c r="AC524" s="553"/>
      <c r="AD524" s="553"/>
      <c r="AE524" s="553"/>
      <c r="AF524" s="956"/>
      <c r="AG524" s="553"/>
      <c r="AH524" s="553"/>
      <c r="AI524" s="956"/>
      <c r="AJ524" s="553"/>
      <c r="AK524" s="553"/>
      <c r="AL524" s="553"/>
      <c r="AM524" s="553"/>
      <c r="AN524" s="553"/>
      <c r="AO524" s="553"/>
      <c r="AP524" s="553"/>
      <c r="AQ524" s="553"/>
      <c r="AR524" s="553"/>
      <c r="AS524" s="553"/>
      <c r="AT524" s="553"/>
    </row>
    <row r="525" spans="1:46" ht="13.5" customHeight="1" x14ac:dyDescent="0.25">
      <c r="A525" s="553"/>
      <c r="B525" s="553"/>
      <c r="C525" s="553"/>
      <c r="D525" s="553"/>
      <c r="E525" s="569"/>
      <c r="F525" s="569"/>
      <c r="G525" s="569"/>
      <c r="H525" s="569"/>
      <c r="I525" s="569"/>
      <c r="J525" s="569"/>
      <c r="K525" s="569"/>
      <c r="L525" s="569"/>
      <c r="M525" s="569"/>
      <c r="N525" s="569"/>
      <c r="O525" s="569"/>
      <c r="P525" s="569"/>
      <c r="Q525" s="553"/>
      <c r="R525" s="553"/>
      <c r="S525" s="553"/>
      <c r="T525" s="553"/>
      <c r="U525" s="553"/>
      <c r="V525" s="553"/>
      <c r="W525" s="553"/>
      <c r="X525" s="553"/>
      <c r="Y525" s="553"/>
      <c r="Z525" s="553"/>
      <c r="AA525" s="553"/>
      <c r="AB525" s="553"/>
      <c r="AC525" s="553"/>
      <c r="AD525" s="553"/>
      <c r="AE525" s="553"/>
      <c r="AF525" s="956"/>
      <c r="AG525" s="553"/>
      <c r="AH525" s="553"/>
      <c r="AI525" s="956"/>
      <c r="AJ525" s="553"/>
      <c r="AK525" s="553"/>
      <c r="AL525" s="553"/>
      <c r="AM525" s="553"/>
      <c r="AN525" s="553"/>
      <c r="AO525" s="553"/>
      <c r="AP525" s="553"/>
      <c r="AQ525" s="553"/>
      <c r="AR525" s="553"/>
      <c r="AS525" s="553"/>
      <c r="AT525" s="553"/>
    </row>
    <row r="526" spans="1:46" ht="13.5" customHeight="1" x14ac:dyDescent="0.25">
      <c r="A526" s="553"/>
      <c r="B526" s="553"/>
      <c r="C526" s="553"/>
      <c r="D526" s="553"/>
      <c r="E526" s="569"/>
      <c r="F526" s="569"/>
      <c r="G526" s="569"/>
      <c r="H526" s="569"/>
      <c r="I526" s="569"/>
      <c r="J526" s="569"/>
      <c r="K526" s="569"/>
      <c r="L526" s="569"/>
      <c r="M526" s="569"/>
      <c r="N526" s="569"/>
      <c r="O526" s="569"/>
      <c r="P526" s="569"/>
      <c r="Q526" s="553"/>
      <c r="R526" s="553"/>
      <c r="S526" s="553"/>
      <c r="T526" s="553"/>
      <c r="U526" s="553"/>
      <c r="V526" s="553"/>
      <c r="W526" s="553"/>
      <c r="X526" s="553"/>
      <c r="Y526" s="553"/>
      <c r="Z526" s="553"/>
      <c r="AA526" s="553"/>
      <c r="AB526" s="553"/>
      <c r="AC526" s="553"/>
      <c r="AD526" s="553"/>
      <c r="AE526" s="553"/>
      <c r="AF526" s="956"/>
      <c r="AG526" s="553"/>
      <c r="AH526" s="553"/>
      <c r="AI526" s="956"/>
      <c r="AJ526" s="553"/>
      <c r="AK526" s="553"/>
      <c r="AL526" s="553"/>
      <c r="AM526" s="553"/>
      <c r="AN526" s="553"/>
      <c r="AO526" s="553"/>
      <c r="AP526" s="553"/>
      <c r="AQ526" s="553"/>
      <c r="AR526" s="553"/>
      <c r="AS526" s="553"/>
      <c r="AT526" s="553"/>
    </row>
    <row r="527" spans="1:46" ht="13.5" customHeight="1" x14ac:dyDescent="0.25">
      <c r="A527" s="553"/>
      <c r="B527" s="553"/>
      <c r="C527" s="553"/>
      <c r="D527" s="553"/>
      <c r="E527" s="569"/>
      <c r="F527" s="569"/>
      <c r="G527" s="569"/>
      <c r="H527" s="569"/>
      <c r="I527" s="569"/>
      <c r="J527" s="569"/>
      <c r="K527" s="569"/>
      <c r="L527" s="569"/>
      <c r="M527" s="569"/>
      <c r="N527" s="569"/>
      <c r="O527" s="569"/>
      <c r="P527" s="569"/>
      <c r="Q527" s="553"/>
      <c r="R527" s="553"/>
      <c r="S527" s="553"/>
      <c r="T527" s="553"/>
      <c r="U527" s="553"/>
      <c r="V527" s="553"/>
      <c r="W527" s="553"/>
      <c r="X527" s="553"/>
      <c r="Y527" s="553"/>
      <c r="Z527" s="553"/>
      <c r="AA527" s="553"/>
      <c r="AB527" s="553"/>
      <c r="AC527" s="553"/>
      <c r="AD527" s="553"/>
      <c r="AE527" s="553"/>
      <c r="AF527" s="956"/>
      <c r="AG527" s="553"/>
      <c r="AH527" s="553"/>
      <c r="AI527" s="956"/>
      <c r="AJ527" s="553"/>
      <c r="AK527" s="553"/>
      <c r="AL527" s="553"/>
      <c r="AM527" s="553"/>
      <c r="AN527" s="553"/>
      <c r="AO527" s="553"/>
      <c r="AP527" s="553"/>
      <c r="AQ527" s="553"/>
      <c r="AR527" s="553"/>
      <c r="AS527" s="553"/>
      <c r="AT527" s="553"/>
    </row>
    <row r="528" spans="1:46" ht="13.5" customHeight="1" x14ac:dyDescent="0.25">
      <c r="A528" s="553"/>
      <c r="B528" s="553"/>
      <c r="C528" s="553"/>
      <c r="D528" s="553"/>
      <c r="E528" s="569"/>
      <c r="F528" s="569"/>
      <c r="G528" s="569"/>
      <c r="H528" s="569"/>
      <c r="I528" s="569"/>
      <c r="J528" s="569"/>
      <c r="K528" s="569"/>
      <c r="L528" s="569"/>
      <c r="M528" s="569"/>
      <c r="N528" s="569"/>
      <c r="O528" s="569"/>
      <c r="P528" s="569"/>
      <c r="Q528" s="553"/>
      <c r="R528" s="553"/>
      <c r="S528" s="553"/>
      <c r="T528" s="553"/>
      <c r="U528" s="553"/>
      <c r="V528" s="553"/>
      <c r="W528" s="553"/>
      <c r="X528" s="553"/>
      <c r="Y528" s="553"/>
      <c r="Z528" s="553"/>
      <c r="AA528" s="553"/>
      <c r="AB528" s="553"/>
      <c r="AC528" s="553"/>
      <c r="AD528" s="553"/>
      <c r="AE528" s="553"/>
      <c r="AF528" s="956"/>
      <c r="AG528" s="553"/>
      <c r="AH528" s="553"/>
      <c r="AI528" s="956"/>
      <c r="AJ528" s="553"/>
      <c r="AK528" s="553"/>
      <c r="AL528" s="553"/>
      <c r="AM528" s="553"/>
      <c r="AN528" s="553"/>
      <c r="AO528" s="553"/>
      <c r="AP528" s="553"/>
      <c r="AQ528" s="553"/>
      <c r="AR528" s="553"/>
      <c r="AS528" s="553"/>
      <c r="AT528" s="553"/>
    </row>
    <row r="529" spans="1:46" ht="13.5" customHeight="1" x14ac:dyDescent="0.25">
      <c r="A529" s="553"/>
      <c r="B529" s="553"/>
      <c r="C529" s="553"/>
      <c r="D529" s="553"/>
      <c r="E529" s="569"/>
      <c r="F529" s="569"/>
      <c r="G529" s="569"/>
      <c r="H529" s="569"/>
      <c r="I529" s="569"/>
      <c r="J529" s="569"/>
      <c r="K529" s="569"/>
      <c r="L529" s="569"/>
      <c r="M529" s="569"/>
      <c r="N529" s="569"/>
      <c r="O529" s="569"/>
      <c r="P529" s="569"/>
      <c r="Q529" s="553"/>
      <c r="R529" s="553"/>
      <c r="S529" s="553"/>
      <c r="T529" s="553"/>
      <c r="U529" s="553"/>
      <c r="V529" s="553"/>
      <c r="W529" s="553"/>
      <c r="X529" s="553"/>
      <c r="Y529" s="553"/>
      <c r="Z529" s="553"/>
      <c r="AA529" s="553"/>
      <c r="AB529" s="553"/>
      <c r="AC529" s="553"/>
      <c r="AD529" s="553"/>
      <c r="AE529" s="553"/>
      <c r="AF529" s="956"/>
      <c r="AG529" s="553"/>
      <c r="AH529" s="553"/>
      <c r="AI529" s="956"/>
      <c r="AJ529" s="553"/>
      <c r="AK529" s="553"/>
      <c r="AL529" s="553"/>
      <c r="AM529" s="553"/>
      <c r="AN529" s="553"/>
      <c r="AO529" s="553"/>
      <c r="AP529" s="553"/>
      <c r="AQ529" s="553"/>
      <c r="AR529" s="553"/>
      <c r="AS529" s="553"/>
      <c r="AT529" s="553"/>
    </row>
    <row r="530" spans="1:46" ht="13.5" customHeight="1" x14ac:dyDescent="0.25">
      <c r="A530" s="553"/>
      <c r="B530" s="553"/>
      <c r="C530" s="553"/>
      <c r="D530" s="553"/>
      <c r="E530" s="569"/>
      <c r="F530" s="569"/>
      <c r="G530" s="569"/>
      <c r="H530" s="569"/>
      <c r="I530" s="569"/>
      <c r="J530" s="569"/>
      <c r="K530" s="569"/>
      <c r="L530" s="569"/>
      <c r="M530" s="569"/>
      <c r="N530" s="569"/>
      <c r="O530" s="569"/>
      <c r="P530" s="569"/>
      <c r="Q530" s="553"/>
      <c r="R530" s="553"/>
      <c r="S530" s="553"/>
      <c r="T530" s="553"/>
      <c r="U530" s="553"/>
      <c r="V530" s="553"/>
      <c r="W530" s="553"/>
      <c r="X530" s="553"/>
      <c r="Y530" s="553"/>
      <c r="Z530" s="553"/>
      <c r="AA530" s="553"/>
      <c r="AB530" s="553"/>
      <c r="AC530" s="553"/>
      <c r="AD530" s="553"/>
      <c r="AE530" s="553"/>
      <c r="AF530" s="956"/>
      <c r="AG530" s="553"/>
      <c r="AH530" s="553"/>
      <c r="AI530" s="956"/>
      <c r="AJ530" s="553"/>
      <c r="AK530" s="553"/>
      <c r="AL530" s="553"/>
      <c r="AM530" s="553"/>
      <c r="AN530" s="553"/>
      <c r="AO530" s="553"/>
      <c r="AP530" s="553"/>
      <c r="AQ530" s="553"/>
      <c r="AR530" s="553"/>
      <c r="AS530" s="553"/>
      <c r="AT530" s="553"/>
    </row>
    <row r="531" spans="1:46" ht="13.5" customHeight="1" x14ac:dyDescent="0.25">
      <c r="A531" s="553"/>
      <c r="B531" s="553"/>
      <c r="C531" s="553"/>
      <c r="D531" s="553"/>
      <c r="E531" s="569"/>
      <c r="F531" s="569"/>
      <c r="G531" s="569"/>
      <c r="H531" s="569"/>
      <c r="I531" s="569"/>
      <c r="J531" s="569"/>
      <c r="K531" s="569"/>
      <c r="L531" s="569"/>
      <c r="M531" s="569"/>
      <c r="N531" s="569"/>
      <c r="O531" s="569"/>
      <c r="P531" s="569"/>
      <c r="Q531" s="553"/>
      <c r="R531" s="553"/>
      <c r="S531" s="553"/>
      <c r="T531" s="553"/>
      <c r="U531" s="553"/>
      <c r="V531" s="553"/>
      <c r="W531" s="553"/>
      <c r="X531" s="553"/>
      <c r="Y531" s="553"/>
      <c r="Z531" s="553"/>
      <c r="AA531" s="553"/>
      <c r="AB531" s="553"/>
      <c r="AC531" s="553"/>
      <c r="AD531" s="553"/>
      <c r="AE531" s="553"/>
      <c r="AF531" s="956"/>
      <c r="AG531" s="553"/>
      <c r="AH531" s="553"/>
      <c r="AI531" s="956"/>
      <c r="AJ531" s="553"/>
      <c r="AK531" s="553"/>
      <c r="AL531" s="553"/>
      <c r="AM531" s="553"/>
      <c r="AN531" s="553"/>
      <c r="AO531" s="553"/>
      <c r="AP531" s="553"/>
      <c r="AQ531" s="553"/>
      <c r="AR531" s="553"/>
      <c r="AS531" s="553"/>
      <c r="AT531" s="553"/>
    </row>
    <row r="532" spans="1:46" ht="13.5" customHeight="1" x14ac:dyDescent="0.25">
      <c r="A532" s="553"/>
      <c r="B532" s="553"/>
      <c r="C532" s="553"/>
      <c r="D532" s="553"/>
      <c r="E532" s="569"/>
      <c r="F532" s="569"/>
      <c r="G532" s="569"/>
      <c r="H532" s="569"/>
      <c r="I532" s="569"/>
      <c r="J532" s="569"/>
      <c r="K532" s="569"/>
      <c r="L532" s="569"/>
      <c r="M532" s="569"/>
      <c r="N532" s="569"/>
      <c r="O532" s="569"/>
      <c r="P532" s="569"/>
      <c r="Q532" s="553"/>
      <c r="R532" s="553"/>
      <c r="S532" s="553"/>
      <c r="T532" s="553"/>
      <c r="U532" s="553"/>
      <c r="V532" s="553"/>
      <c r="W532" s="553"/>
      <c r="X532" s="553"/>
      <c r="Y532" s="553"/>
      <c r="Z532" s="553"/>
      <c r="AA532" s="553"/>
      <c r="AB532" s="553"/>
      <c r="AC532" s="553"/>
      <c r="AD532" s="553"/>
      <c r="AE532" s="553"/>
      <c r="AF532" s="956"/>
      <c r="AG532" s="553"/>
      <c r="AH532" s="553"/>
      <c r="AI532" s="956"/>
      <c r="AJ532" s="553"/>
      <c r="AK532" s="553"/>
      <c r="AL532" s="553"/>
      <c r="AM532" s="553"/>
      <c r="AN532" s="553"/>
      <c r="AO532" s="553"/>
      <c r="AP532" s="553"/>
      <c r="AQ532" s="553"/>
      <c r="AR532" s="553"/>
      <c r="AS532" s="553"/>
      <c r="AT532" s="553"/>
    </row>
    <row r="533" spans="1:46" ht="13.5" customHeight="1" x14ac:dyDescent="0.25">
      <c r="A533" s="553"/>
      <c r="B533" s="553"/>
      <c r="C533" s="553"/>
      <c r="D533" s="553"/>
      <c r="E533" s="569"/>
      <c r="F533" s="569"/>
      <c r="G533" s="569"/>
      <c r="H533" s="569"/>
      <c r="I533" s="569"/>
      <c r="J533" s="569"/>
      <c r="K533" s="569"/>
      <c r="L533" s="569"/>
      <c r="M533" s="569"/>
      <c r="N533" s="569"/>
      <c r="O533" s="569"/>
      <c r="P533" s="569"/>
      <c r="Q533" s="553"/>
      <c r="R533" s="553"/>
      <c r="S533" s="553"/>
      <c r="T533" s="553"/>
      <c r="U533" s="553"/>
      <c r="V533" s="553"/>
      <c r="W533" s="553"/>
      <c r="X533" s="553"/>
      <c r="Y533" s="553"/>
      <c r="Z533" s="553"/>
      <c r="AA533" s="553"/>
      <c r="AB533" s="553"/>
      <c r="AC533" s="553"/>
      <c r="AD533" s="553"/>
      <c r="AE533" s="553"/>
      <c r="AF533" s="956"/>
      <c r="AG533" s="553"/>
      <c r="AH533" s="553"/>
      <c r="AI533" s="956"/>
      <c r="AJ533" s="553"/>
      <c r="AK533" s="553"/>
      <c r="AL533" s="553"/>
      <c r="AM533" s="553"/>
      <c r="AN533" s="553"/>
      <c r="AO533" s="553"/>
      <c r="AP533" s="553"/>
      <c r="AQ533" s="553"/>
      <c r="AR533" s="553"/>
      <c r="AS533" s="553"/>
      <c r="AT533" s="553"/>
    </row>
    <row r="534" spans="1:46" ht="13.5" customHeight="1" x14ac:dyDescent="0.25">
      <c r="A534" s="553"/>
      <c r="B534" s="553"/>
      <c r="C534" s="553"/>
      <c r="D534" s="553"/>
      <c r="E534" s="569"/>
      <c r="F534" s="569"/>
      <c r="G534" s="569"/>
      <c r="H534" s="569"/>
      <c r="I534" s="569"/>
      <c r="J534" s="569"/>
      <c r="K534" s="569"/>
      <c r="L534" s="569"/>
      <c r="M534" s="569"/>
      <c r="N534" s="569"/>
      <c r="O534" s="569"/>
      <c r="P534" s="569"/>
      <c r="Q534" s="553"/>
      <c r="R534" s="553"/>
      <c r="S534" s="553"/>
      <c r="T534" s="553"/>
      <c r="U534" s="553"/>
      <c r="V534" s="553"/>
      <c r="W534" s="553"/>
      <c r="X534" s="553"/>
      <c r="Y534" s="553"/>
      <c r="Z534" s="553"/>
      <c r="AA534" s="553"/>
      <c r="AB534" s="553"/>
      <c r="AC534" s="553"/>
      <c r="AD534" s="553"/>
      <c r="AE534" s="553"/>
      <c r="AF534" s="956"/>
      <c r="AG534" s="553"/>
      <c r="AH534" s="553"/>
      <c r="AI534" s="956"/>
      <c r="AJ534" s="553"/>
      <c r="AK534" s="553"/>
      <c r="AL534" s="553"/>
      <c r="AM534" s="553"/>
      <c r="AN534" s="553"/>
      <c r="AO534" s="553"/>
      <c r="AP534" s="553"/>
      <c r="AQ534" s="553"/>
      <c r="AR534" s="553"/>
      <c r="AS534" s="553"/>
      <c r="AT534" s="553"/>
    </row>
    <row r="535" spans="1:46" ht="13.5" customHeight="1" x14ac:dyDescent="0.25">
      <c r="A535" s="553"/>
      <c r="B535" s="553"/>
      <c r="C535" s="553"/>
      <c r="D535" s="553"/>
      <c r="E535" s="569"/>
      <c r="F535" s="569"/>
      <c r="G535" s="569"/>
      <c r="H535" s="569"/>
      <c r="I535" s="569"/>
      <c r="J535" s="569"/>
      <c r="K535" s="569"/>
      <c r="L535" s="569"/>
      <c r="M535" s="569"/>
      <c r="N535" s="569"/>
      <c r="O535" s="569"/>
      <c r="P535" s="569"/>
      <c r="Q535" s="553"/>
      <c r="R535" s="553"/>
      <c r="S535" s="553"/>
      <c r="T535" s="553"/>
      <c r="U535" s="553"/>
      <c r="V535" s="553"/>
      <c r="W535" s="553"/>
      <c r="X535" s="553"/>
      <c r="Y535" s="553"/>
      <c r="Z535" s="553"/>
      <c r="AA535" s="553"/>
      <c r="AB535" s="553"/>
      <c r="AC535" s="553"/>
      <c r="AD535" s="553"/>
      <c r="AE535" s="553"/>
      <c r="AF535" s="956"/>
      <c r="AG535" s="553"/>
      <c r="AH535" s="553"/>
      <c r="AI535" s="956"/>
      <c r="AJ535" s="553"/>
      <c r="AK535" s="553"/>
      <c r="AL535" s="553"/>
      <c r="AM535" s="553"/>
      <c r="AN535" s="553"/>
      <c r="AO535" s="553"/>
      <c r="AP535" s="553"/>
      <c r="AQ535" s="553"/>
      <c r="AR535" s="553"/>
      <c r="AS535" s="553"/>
      <c r="AT535" s="553"/>
    </row>
    <row r="536" spans="1:46" ht="13.5" customHeight="1" x14ac:dyDescent="0.25">
      <c r="A536" s="553"/>
      <c r="B536" s="553"/>
      <c r="C536" s="553"/>
      <c r="D536" s="553"/>
      <c r="E536" s="569"/>
      <c r="F536" s="569"/>
      <c r="G536" s="569"/>
      <c r="H536" s="569"/>
      <c r="I536" s="569"/>
      <c r="J536" s="569"/>
      <c r="K536" s="569"/>
      <c r="L536" s="569"/>
      <c r="M536" s="569"/>
      <c r="N536" s="569"/>
      <c r="O536" s="569"/>
      <c r="P536" s="569"/>
      <c r="Q536" s="553"/>
      <c r="R536" s="553"/>
      <c r="S536" s="553"/>
      <c r="T536" s="553"/>
      <c r="U536" s="553"/>
      <c r="V536" s="553"/>
      <c r="W536" s="553"/>
      <c r="X536" s="553"/>
      <c r="Y536" s="553"/>
      <c r="Z536" s="553"/>
      <c r="AA536" s="553"/>
      <c r="AB536" s="553"/>
      <c r="AC536" s="553"/>
      <c r="AD536" s="553"/>
      <c r="AE536" s="553"/>
      <c r="AF536" s="956"/>
      <c r="AG536" s="553"/>
      <c r="AH536" s="553"/>
      <c r="AI536" s="956"/>
      <c r="AJ536" s="553"/>
      <c r="AK536" s="553"/>
      <c r="AL536" s="553"/>
      <c r="AM536" s="553"/>
      <c r="AN536" s="553"/>
      <c r="AO536" s="553"/>
      <c r="AP536" s="553"/>
      <c r="AQ536" s="553"/>
      <c r="AR536" s="553"/>
      <c r="AS536" s="553"/>
      <c r="AT536" s="553"/>
    </row>
    <row r="537" spans="1:46" ht="13.5" customHeight="1" x14ac:dyDescent="0.25">
      <c r="A537" s="553"/>
      <c r="B537" s="553"/>
      <c r="C537" s="553"/>
      <c r="D537" s="553"/>
      <c r="E537" s="569"/>
      <c r="F537" s="569"/>
      <c r="G537" s="569"/>
      <c r="H537" s="569"/>
      <c r="I537" s="569"/>
      <c r="J537" s="569"/>
      <c r="K537" s="569"/>
      <c r="L537" s="569"/>
      <c r="M537" s="569"/>
      <c r="N537" s="569"/>
      <c r="O537" s="569"/>
      <c r="P537" s="569"/>
      <c r="Q537" s="553"/>
      <c r="R537" s="553"/>
      <c r="S537" s="553"/>
      <c r="T537" s="553"/>
      <c r="U537" s="553"/>
      <c r="V537" s="553"/>
      <c r="W537" s="553"/>
      <c r="X537" s="553"/>
      <c r="Y537" s="553"/>
      <c r="Z537" s="553"/>
      <c r="AA537" s="553"/>
      <c r="AB537" s="553"/>
      <c r="AC537" s="553"/>
      <c r="AD537" s="553"/>
      <c r="AE537" s="553"/>
      <c r="AF537" s="956"/>
      <c r="AG537" s="553"/>
      <c r="AH537" s="553"/>
      <c r="AI537" s="956"/>
      <c r="AJ537" s="553"/>
      <c r="AK537" s="553"/>
      <c r="AL537" s="553"/>
      <c r="AM537" s="553"/>
      <c r="AN537" s="553"/>
      <c r="AO537" s="553"/>
      <c r="AP537" s="553"/>
      <c r="AQ537" s="553"/>
      <c r="AR537" s="553"/>
      <c r="AS537" s="553"/>
      <c r="AT537" s="553"/>
    </row>
    <row r="538" spans="1:46" ht="13.5" customHeight="1" x14ac:dyDescent="0.25">
      <c r="A538" s="553"/>
      <c r="B538" s="553"/>
      <c r="C538" s="553"/>
      <c r="D538" s="553"/>
      <c r="E538" s="569"/>
      <c r="F538" s="569"/>
      <c r="G538" s="569"/>
      <c r="H538" s="569"/>
      <c r="I538" s="569"/>
      <c r="J538" s="569"/>
      <c r="K538" s="569"/>
      <c r="L538" s="569"/>
      <c r="M538" s="569"/>
      <c r="N538" s="569"/>
      <c r="O538" s="569"/>
      <c r="P538" s="569"/>
      <c r="Q538" s="553"/>
      <c r="R538" s="553"/>
      <c r="S538" s="553"/>
      <c r="T538" s="553"/>
      <c r="U538" s="553"/>
      <c r="V538" s="553"/>
      <c r="W538" s="553"/>
      <c r="X538" s="553"/>
      <c r="Y538" s="553"/>
      <c r="Z538" s="553"/>
      <c r="AA538" s="553"/>
      <c r="AB538" s="553"/>
      <c r="AC538" s="553"/>
      <c r="AD538" s="553"/>
      <c r="AE538" s="553"/>
      <c r="AF538" s="956"/>
      <c r="AG538" s="553"/>
      <c r="AH538" s="553"/>
      <c r="AI538" s="956"/>
      <c r="AJ538" s="553"/>
      <c r="AK538" s="553"/>
      <c r="AL538" s="553"/>
      <c r="AM538" s="553"/>
      <c r="AN538" s="553"/>
      <c r="AO538" s="553"/>
      <c r="AP538" s="553"/>
      <c r="AQ538" s="553"/>
      <c r="AR538" s="553"/>
      <c r="AS538" s="553"/>
      <c r="AT538" s="553"/>
    </row>
    <row r="539" spans="1:46" ht="13.5" customHeight="1" x14ac:dyDescent="0.25">
      <c r="A539" s="553"/>
      <c r="B539" s="553"/>
      <c r="C539" s="553"/>
      <c r="D539" s="553"/>
      <c r="E539" s="569"/>
      <c r="F539" s="569"/>
      <c r="G539" s="569"/>
      <c r="H539" s="569"/>
      <c r="I539" s="569"/>
      <c r="J539" s="569"/>
      <c r="K539" s="569"/>
      <c r="L539" s="569"/>
      <c r="M539" s="569"/>
      <c r="N539" s="569"/>
      <c r="O539" s="569"/>
      <c r="P539" s="569"/>
      <c r="Q539" s="553"/>
      <c r="R539" s="553"/>
      <c r="S539" s="553"/>
      <c r="T539" s="553"/>
      <c r="U539" s="553"/>
      <c r="V539" s="553"/>
      <c r="W539" s="553"/>
      <c r="X539" s="553"/>
      <c r="Y539" s="553"/>
      <c r="Z539" s="553"/>
      <c r="AA539" s="553"/>
      <c r="AB539" s="553"/>
      <c r="AC539" s="553"/>
      <c r="AD539" s="553"/>
      <c r="AE539" s="553"/>
      <c r="AF539" s="956"/>
      <c r="AG539" s="553"/>
      <c r="AH539" s="553"/>
      <c r="AI539" s="956"/>
      <c r="AJ539" s="553"/>
      <c r="AK539" s="553"/>
      <c r="AL539" s="553"/>
      <c r="AM539" s="553"/>
      <c r="AN539" s="553"/>
      <c r="AO539" s="553"/>
      <c r="AP539" s="553"/>
      <c r="AQ539" s="553"/>
      <c r="AR539" s="553"/>
      <c r="AS539" s="553"/>
      <c r="AT539" s="553"/>
    </row>
    <row r="540" spans="1:46" ht="13.5" customHeight="1" x14ac:dyDescent="0.25">
      <c r="A540" s="553"/>
      <c r="B540" s="553"/>
      <c r="C540" s="553"/>
      <c r="D540" s="553"/>
      <c r="E540" s="569"/>
      <c r="F540" s="569"/>
      <c r="G540" s="569"/>
      <c r="H540" s="569"/>
      <c r="I540" s="569"/>
      <c r="J540" s="569"/>
      <c r="K540" s="569"/>
      <c r="L540" s="569"/>
      <c r="M540" s="569"/>
      <c r="N540" s="569"/>
      <c r="O540" s="569"/>
      <c r="P540" s="569"/>
      <c r="Q540" s="553"/>
      <c r="R540" s="553"/>
      <c r="S540" s="553"/>
      <c r="T540" s="553"/>
      <c r="U540" s="553"/>
      <c r="V540" s="553"/>
      <c r="W540" s="553"/>
      <c r="X540" s="553"/>
      <c r="Y540" s="553"/>
      <c r="Z540" s="553"/>
      <c r="AA540" s="553"/>
      <c r="AB540" s="553"/>
      <c r="AC540" s="553"/>
      <c r="AD540" s="553"/>
      <c r="AE540" s="553"/>
      <c r="AF540" s="956"/>
      <c r="AG540" s="553"/>
      <c r="AH540" s="553"/>
      <c r="AI540" s="956"/>
      <c r="AJ540" s="553"/>
      <c r="AK540" s="553"/>
      <c r="AL540" s="553"/>
      <c r="AM540" s="553"/>
      <c r="AN540" s="553"/>
      <c r="AO540" s="553"/>
      <c r="AP540" s="553"/>
      <c r="AQ540" s="553"/>
      <c r="AR540" s="553"/>
      <c r="AS540" s="553"/>
      <c r="AT540" s="553"/>
    </row>
    <row r="541" spans="1:46" ht="13.5" customHeight="1" x14ac:dyDescent="0.25">
      <c r="A541" s="553"/>
      <c r="B541" s="553"/>
      <c r="C541" s="553"/>
      <c r="D541" s="553"/>
      <c r="E541" s="569"/>
      <c r="F541" s="569"/>
      <c r="G541" s="569"/>
      <c r="H541" s="569"/>
      <c r="I541" s="569"/>
      <c r="J541" s="569"/>
      <c r="K541" s="569"/>
      <c r="L541" s="569"/>
      <c r="M541" s="569"/>
      <c r="N541" s="569"/>
      <c r="O541" s="569"/>
      <c r="P541" s="569"/>
      <c r="Q541" s="553"/>
      <c r="R541" s="553"/>
      <c r="S541" s="553"/>
      <c r="T541" s="553"/>
      <c r="U541" s="553"/>
      <c r="V541" s="553"/>
      <c r="W541" s="553"/>
      <c r="X541" s="553"/>
      <c r="Y541" s="553"/>
      <c r="Z541" s="553"/>
      <c r="AA541" s="553"/>
      <c r="AB541" s="553"/>
      <c r="AC541" s="553"/>
      <c r="AD541" s="553"/>
      <c r="AE541" s="553"/>
      <c r="AF541" s="956"/>
      <c r="AG541" s="553"/>
      <c r="AH541" s="553"/>
      <c r="AI541" s="956"/>
      <c r="AJ541" s="553"/>
      <c r="AK541" s="553"/>
      <c r="AL541" s="553"/>
      <c r="AM541" s="553"/>
      <c r="AN541" s="553"/>
      <c r="AO541" s="553"/>
      <c r="AP541" s="553"/>
      <c r="AQ541" s="553"/>
      <c r="AR541" s="553"/>
      <c r="AS541" s="553"/>
      <c r="AT541" s="553"/>
    </row>
    <row r="542" spans="1:46" ht="13.5" customHeight="1" x14ac:dyDescent="0.25">
      <c r="A542" s="553"/>
      <c r="B542" s="553"/>
      <c r="C542" s="553"/>
      <c r="D542" s="553"/>
      <c r="E542" s="569"/>
      <c r="F542" s="569"/>
      <c r="G542" s="569"/>
      <c r="H542" s="569"/>
      <c r="I542" s="569"/>
      <c r="J542" s="569"/>
      <c r="K542" s="569"/>
      <c r="L542" s="569"/>
      <c r="M542" s="569"/>
      <c r="N542" s="569"/>
      <c r="O542" s="569"/>
      <c r="P542" s="569"/>
      <c r="Q542" s="553"/>
      <c r="R542" s="553"/>
      <c r="S542" s="553"/>
      <c r="T542" s="553"/>
      <c r="U542" s="553"/>
      <c r="V542" s="553"/>
      <c r="W542" s="553"/>
      <c r="X542" s="553"/>
      <c r="Y542" s="553"/>
      <c r="Z542" s="553"/>
      <c r="AA542" s="553"/>
      <c r="AB542" s="553"/>
      <c r="AC542" s="553"/>
      <c r="AD542" s="553"/>
      <c r="AE542" s="553"/>
      <c r="AF542" s="956"/>
      <c r="AG542" s="553"/>
      <c r="AH542" s="553"/>
      <c r="AI542" s="956"/>
      <c r="AJ542" s="553"/>
      <c r="AK542" s="553"/>
      <c r="AL542" s="553"/>
      <c r="AM542" s="553"/>
      <c r="AN542" s="553"/>
      <c r="AO542" s="553"/>
      <c r="AP542" s="553"/>
      <c r="AQ542" s="553"/>
      <c r="AR542" s="553"/>
      <c r="AS542" s="553"/>
      <c r="AT542" s="553"/>
    </row>
    <row r="543" spans="1:46" ht="13.5" customHeight="1" x14ac:dyDescent="0.25">
      <c r="A543" s="553"/>
      <c r="B543" s="553"/>
      <c r="C543" s="553"/>
      <c r="D543" s="553"/>
      <c r="E543" s="569"/>
      <c r="F543" s="569"/>
      <c r="G543" s="569"/>
      <c r="H543" s="569"/>
      <c r="I543" s="569"/>
      <c r="J543" s="569"/>
      <c r="K543" s="569"/>
      <c r="L543" s="569"/>
      <c r="M543" s="569"/>
      <c r="N543" s="569"/>
      <c r="O543" s="569"/>
      <c r="P543" s="569"/>
      <c r="Q543" s="553"/>
      <c r="R543" s="553"/>
      <c r="S543" s="553"/>
      <c r="T543" s="553"/>
      <c r="U543" s="553"/>
      <c r="V543" s="553"/>
      <c r="W543" s="553"/>
      <c r="X543" s="553"/>
      <c r="Y543" s="553"/>
      <c r="Z543" s="553"/>
      <c r="AA543" s="553"/>
      <c r="AB543" s="553"/>
      <c r="AC543" s="553"/>
      <c r="AD543" s="553"/>
      <c r="AE543" s="553"/>
      <c r="AF543" s="956"/>
      <c r="AG543" s="553"/>
      <c r="AH543" s="553"/>
      <c r="AI543" s="956"/>
      <c r="AJ543" s="553"/>
      <c r="AK543" s="553"/>
      <c r="AL543" s="553"/>
      <c r="AM543" s="553"/>
      <c r="AN543" s="553"/>
      <c r="AO543" s="553"/>
      <c r="AP543" s="553"/>
      <c r="AQ543" s="553"/>
      <c r="AR543" s="553"/>
      <c r="AS543" s="553"/>
      <c r="AT543" s="553"/>
    </row>
    <row r="544" spans="1:46" ht="13.5" customHeight="1" x14ac:dyDescent="0.25">
      <c r="A544" s="553"/>
      <c r="B544" s="553"/>
      <c r="C544" s="553"/>
      <c r="D544" s="553"/>
      <c r="E544" s="569"/>
      <c r="F544" s="569"/>
      <c r="G544" s="569"/>
      <c r="H544" s="569"/>
      <c r="I544" s="569"/>
      <c r="J544" s="569"/>
      <c r="K544" s="569"/>
      <c r="L544" s="569"/>
      <c r="M544" s="569"/>
      <c r="N544" s="569"/>
      <c r="O544" s="569"/>
      <c r="P544" s="569"/>
      <c r="Q544" s="553"/>
      <c r="R544" s="553"/>
      <c r="S544" s="553"/>
      <c r="T544" s="553"/>
      <c r="U544" s="553"/>
      <c r="V544" s="553"/>
      <c r="W544" s="553"/>
      <c r="X544" s="553"/>
      <c r="Y544" s="553"/>
      <c r="Z544" s="553"/>
      <c r="AA544" s="553"/>
      <c r="AB544" s="553"/>
      <c r="AC544" s="553"/>
      <c r="AD544" s="553"/>
      <c r="AE544" s="553"/>
      <c r="AF544" s="956"/>
      <c r="AG544" s="553"/>
      <c r="AH544" s="553"/>
      <c r="AI544" s="956"/>
      <c r="AJ544" s="553"/>
      <c r="AK544" s="553"/>
      <c r="AL544" s="553"/>
      <c r="AM544" s="553"/>
      <c r="AN544" s="553"/>
      <c r="AO544" s="553"/>
      <c r="AP544" s="553"/>
      <c r="AQ544" s="553"/>
      <c r="AR544" s="553"/>
      <c r="AS544" s="553"/>
      <c r="AT544" s="553"/>
    </row>
    <row r="545" spans="1:46" ht="13.5" customHeight="1" x14ac:dyDescent="0.25">
      <c r="A545" s="553"/>
      <c r="B545" s="553"/>
      <c r="C545" s="553"/>
      <c r="D545" s="553"/>
      <c r="E545" s="569"/>
      <c r="F545" s="569"/>
      <c r="G545" s="569"/>
      <c r="H545" s="569"/>
      <c r="I545" s="569"/>
      <c r="J545" s="569"/>
      <c r="K545" s="569"/>
      <c r="L545" s="569"/>
      <c r="M545" s="569"/>
      <c r="N545" s="569"/>
      <c r="O545" s="569"/>
      <c r="P545" s="569"/>
      <c r="Q545" s="553"/>
      <c r="R545" s="553"/>
      <c r="S545" s="553"/>
      <c r="T545" s="553"/>
      <c r="U545" s="553"/>
      <c r="V545" s="553"/>
      <c r="W545" s="553"/>
      <c r="X545" s="553"/>
      <c r="Y545" s="553"/>
      <c r="Z545" s="553"/>
      <c r="AA545" s="553"/>
      <c r="AB545" s="553"/>
      <c r="AC545" s="553"/>
      <c r="AD545" s="553"/>
      <c r="AE545" s="553"/>
      <c r="AF545" s="956"/>
      <c r="AG545" s="553"/>
      <c r="AH545" s="553"/>
      <c r="AI545" s="956"/>
      <c r="AJ545" s="553"/>
      <c r="AK545" s="553"/>
      <c r="AL545" s="553"/>
      <c r="AM545" s="553"/>
      <c r="AN545" s="553"/>
      <c r="AO545" s="553"/>
      <c r="AP545" s="553"/>
      <c r="AQ545" s="553"/>
      <c r="AR545" s="553"/>
      <c r="AS545" s="553"/>
      <c r="AT545" s="553"/>
    </row>
    <row r="546" spans="1:46" ht="13.5" customHeight="1" x14ac:dyDescent="0.25">
      <c r="A546" s="553"/>
      <c r="B546" s="553"/>
      <c r="C546" s="553"/>
      <c r="D546" s="553"/>
      <c r="E546" s="569"/>
      <c r="F546" s="569"/>
      <c r="G546" s="569"/>
      <c r="H546" s="569"/>
      <c r="I546" s="569"/>
      <c r="J546" s="569"/>
      <c r="K546" s="569"/>
      <c r="L546" s="569"/>
      <c r="M546" s="569"/>
      <c r="N546" s="569"/>
      <c r="O546" s="569"/>
      <c r="P546" s="569"/>
      <c r="Q546" s="553"/>
      <c r="R546" s="553"/>
      <c r="S546" s="553"/>
      <c r="T546" s="553"/>
      <c r="U546" s="553"/>
      <c r="V546" s="553"/>
      <c r="W546" s="553"/>
      <c r="X546" s="553"/>
      <c r="Y546" s="553"/>
      <c r="Z546" s="553"/>
      <c r="AA546" s="553"/>
      <c r="AB546" s="553"/>
      <c r="AC546" s="553"/>
      <c r="AD546" s="553"/>
      <c r="AE546" s="553"/>
      <c r="AF546" s="956"/>
      <c r="AG546" s="553"/>
      <c r="AH546" s="553"/>
      <c r="AI546" s="956"/>
      <c r="AJ546" s="553"/>
      <c r="AK546" s="553"/>
      <c r="AL546" s="553"/>
      <c r="AM546" s="553"/>
      <c r="AN546" s="553"/>
      <c r="AO546" s="553"/>
      <c r="AP546" s="553"/>
      <c r="AQ546" s="553"/>
      <c r="AR546" s="553"/>
      <c r="AS546" s="553"/>
      <c r="AT546" s="553"/>
    </row>
    <row r="547" spans="1:46" ht="13.5" customHeight="1" x14ac:dyDescent="0.25">
      <c r="A547" s="553"/>
      <c r="B547" s="553"/>
      <c r="C547" s="553"/>
      <c r="D547" s="553"/>
      <c r="E547" s="569"/>
      <c r="F547" s="569"/>
      <c r="G547" s="569"/>
      <c r="H547" s="569"/>
      <c r="I547" s="569"/>
      <c r="J547" s="569"/>
      <c r="K547" s="569"/>
      <c r="L547" s="569"/>
      <c r="M547" s="569"/>
      <c r="N547" s="569"/>
      <c r="O547" s="569"/>
      <c r="P547" s="569"/>
      <c r="Q547" s="553"/>
      <c r="R547" s="553"/>
      <c r="S547" s="553"/>
      <c r="T547" s="553"/>
      <c r="U547" s="553"/>
      <c r="V547" s="553"/>
      <c r="W547" s="553"/>
      <c r="X547" s="553"/>
      <c r="Y547" s="553"/>
      <c r="Z547" s="553"/>
      <c r="AA547" s="553"/>
      <c r="AB547" s="553"/>
      <c r="AC547" s="553"/>
      <c r="AD547" s="553"/>
      <c r="AE547" s="553"/>
      <c r="AF547" s="956"/>
      <c r="AG547" s="553"/>
      <c r="AH547" s="553"/>
      <c r="AI547" s="956"/>
      <c r="AJ547" s="553"/>
      <c r="AK547" s="553"/>
      <c r="AL547" s="553"/>
      <c r="AM547" s="553"/>
      <c r="AN547" s="553"/>
      <c r="AO547" s="553"/>
      <c r="AP547" s="553"/>
      <c r="AQ547" s="553"/>
      <c r="AR547" s="553"/>
      <c r="AS547" s="553"/>
      <c r="AT547" s="553"/>
    </row>
    <row r="548" spans="1:46" ht="13.5" customHeight="1" x14ac:dyDescent="0.25">
      <c r="A548" s="553"/>
      <c r="B548" s="553"/>
      <c r="C548" s="553"/>
      <c r="D548" s="553"/>
      <c r="E548" s="569"/>
      <c r="F548" s="569"/>
      <c r="G548" s="569"/>
      <c r="H548" s="569"/>
      <c r="I548" s="569"/>
      <c r="J548" s="569"/>
      <c r="K548" s="569"/>
      <c r="L548" s="569"/>
      <c r="M548" s="569"/>
      <c r="N548" s="569"/>
      <c r="O548" s="569"/>
      <c r="P548" s="569"/>
      <c r="Q548" s="553"/>
      <c r="R548" s="553"/>
      <c r="S548" s="553"/>
      <c r="T548" s="553"/>
      <c r="U548" s="553"/>
      <c r="V548" s="553"/>
      <c r="W548" s="553"/>
      <c r="X548" s="553"/>
      <c r="Y548" s="553"/>
      <c r="Z548" s="553"/>
      <c r="AA548" s="553"/>
      <c r="AB548" s="553"/>
      <c r="AC548" s="553"/>
      <c r="AD548" s="553"/>
      <c r="AE548" s="553"/>
      <c r="AF548" s="956"/>
      <c r="AG548" s="553"/>
      <c r="AH548" s="553"/>
      <c r="AI548" s="956"/>
      <c r="AJ548" s="553"/>
      <c r="AK548" s="553"/>
      <c r="AL548" s="553"/>
      <c r="AM548" s="553"/>
      <c r="AN548" s="553"/>
      <c r="AO548" s="553"/>
      <c r="AP548" s="553"/>
      <c r="AQ548" s="553"/>
      <c r="AR548" s="553"/>
      <c r="AS548" s="553"/>
      <c r="AT548" s="553"/>
    </row>
    <row r="549" spans="1:46" ht="13.5" customHeight="1" x14ac:dyDescent="0.25">
      <c r="A549" s="553"/>
      <c r="B549" s="553"/>
      <c r="C549" s="553"/>
      <c r="D549" s="553"/>
      <c r="E549" s="569"/>
      <c r="F549" s="569"/>
      <c r="G549" s="569"/>
      <c r="H549" s="569"/>
      <c r="I549" s="569"/>
      <c r="J549" s="569"/>
      <c r="K549" s="569"/>
      <c r="L549" s="569"/>
      <c r="M549" s="569"/>
      <c r="N549" s="569"/>
      <c r="O549" s="569"/>
      <c r="P549" s="569"/>
      <c r="Q549" s="553"/>
      <c r="R549" s="553"/>
      <c r="S549" s="553"/>
      <c r="T549" s="553"/>
      <c r="U549" s="553"/>
      <c r="V549" s="553"/>
      <c r="W549" s="553"/>
      <c r="X549" s="553"/>
      <c r="Y549" s="553"/>
      <c r="Z549" s="553"/>
      <c r="AA549" s="553"/>
      <c r="AB549" s="553"/>
      <c r="AC549" s="553"/>
      <c r="AD549" s="553"/>
      <c r="AE549" s="553"/>
      <c r="AF549" s="956"/>
      <c r="AG549" s="553"/>
      <c r="AH549" s="553"/>
      <c r="AI549" s="956"/>
      <c r="AJ549" s="553"/>
      <c r="AK549" s="553"/>
      <c r="AL549" s="553"/>
      <c r="AM549" s="553"/>
      <c r="AN549" s="553"/>
      <c r="AO549" s="553"/>
      <c r="AP549" s="553"/>
      <c r="AQ549" s="553"/>
      <c r="AR549" s="553"/>
      <c r="AS549" s="553"/>
      <c r="AT549" s="553"/>
    </row>
    <row r="550" spans="1:46" ht="13.5" customHeight="1" x14ac:dyDescent="0.25">
      <c r="A550" s="553"/>
      <c r="B550" s="553"/>
      <c r="C550" s="553"/>
      <c r="D550" s="553"/>
      <c r="E550" s="569"/>
      <c r="F550" s="569"/>
      <c r="G550" s="569"/>
      <c r="H550" s="569"/>
      <c r="I550" s="569"/>
      <c r="J550" s="569"/>
      <c r="K550" s="569"/>
      <c r="L550" s="569"/>
      <c r="M550" s="569"/>
      <c r="N550" s="569"/>
      <c r="O550" s="569"/>
      <c r="P550" s="569"/>
      <c r="Q550" s="553"/>
      <c r="R550" s="553"/>
      <c r="S550" s="553"/>
      <c r="T550" s="553"/>
      <c r="U550" s="553"/>
      <c r="V550" s="553"/>
      <c r="W550" s="553"/>
      <c r="X550" s="553"/>
      <c r="Y550" s="553"/>
      <c r="Z550" s="553"/>
      <c r="AA550" s="553"/>
      <c r="AB550" s="553"/>
      <c r="AC550" s="553"/>
      <c r="AD550" s="553"/>
      <c r="AE550" s="553"/>
      <c r="AF550" s="956"/>
      <c r="AG550" s="553"/>
      <c r="AH550" s="553"/>
      <c r="AI550" s="956"/>
      <c r="AJ550" s="553"/>
      <c r="AK550" s="553"/>
      <c r="AL550" s="553"/>
      <c r="AM550" s="553"/>
      <c r="AN550" s="553"/>
      <c r="AO550" s="553"/>
      <c r="AP550" s="553"/>
      <c r="AQ550" s="553"/>
      <c r="AR550" s="553"/>
      <c r="AS550" s="553"/>
      <c r="AT550" s="553"/>
    </row>
    <row r="551" spans="1:46" ht="13.5" customHeight="1" x14ac:dyDescent="0.25">
      <c r="A551" s="553"/>
      <c r="B551" s="553"/>
      <c r="C551" s="553"/>
      <c r="D551" s="553"/>
      <c r="E551" s="569"/>
      <c r="F551" s="569"/>
      <c r="G551" s="569"/>
      <c r="H551" s="569"/>
      <c r="I551" s="569"/>
      <c r="J551" s="569"/>
      <c r="K551" s="569"/>
      <c r="L551" s="569"/>
      <c r="M551" s="569"/>
      <c r="N551" s="569"/>
      <c r="O551" s="569"/>
      <c r="P551" s="569"/>
      <c r="Q551" s="553"/>
      <c r="R551" s="553"/>
      <c r="S551" s="553"/>
      <c r="T551" s="553"/>
      <c r="U551" s="553"/>
      <c r="V551" s="553"/>
      <c r="W551" s="553"/>
      <c r="X551" s="553"/>
      <c r="Y551" s="553"/>
      <c r="Z551" s="553"/>
      <c r="AA551" s="553"/>
      <c r="AB551" s="553"/>
      <c r="AC551" s="553"/>
      <c r="AD551" s="553"/>
      <c r="AE551" s="553"/>
      <c r="AF551" s="956"/>
      <c r="AG551" s="553"/>
      <c r="AH551" s="553"/>
      <c r="AI551" s="956"/>
      <c r="AJ551" s="553"/>
      <c r="AK551" s="553"/>
      <c r="AL551" s="553"/>
      <c r="AM551" s="553"/>
      <c r="AN551" s="553"/>
      <c r="AO551" s="553"/>
      <c r="AP551" s="553"/>
      <c r="AQ551" s="553"/>
      <c r="AR551" s="553"/>
      <c r="AS551" s="553"/>
      <c r="AT551" s="553"/>
    </row>
    <row r="552" spans="1:46" ht="13.5" customHeight="1" x14ac:dyDescent="0.25">
      <c r="A552" s="553"/>
      <c r="B552" s="553"/>
      <c r="C552" s="553"/>
      <c r="D552" s="553"/>
      <c r="E552" s="569"/>
      <c r="F552" s="569"/>
      <c r="G552" s="569"/>
      <c r="H552" s="569"/>
      <c r="I552" s="569"/>
      <c r="J552" s="569"/>
      <c r="K552" s="569"/>
      <c r="L552" s="569"/>
      <c r="M552" s="569"/>
      <c r="N552" s="569"/>
      <c r="O552" s="569"/>
      <c r="P552" s="569"/>
      <c r="Q552" s="553"/>
      <c r="R552" s="553"/>
      <c r="S552" s="553"/>
      <c r="T552" s="553"/>
      <c r="U552" s="553"/>
      <c r="V552" s="553"/>
      <c r="W552" s="553"/>
      <c r="X552" s="553"/>
      <c r="Y552" s="553"/>
      <c r="Z552" s="553"/>
      <c r="AA552" s="553"/>
      <c r="AB552" s="553"/>
      <c r="AC552" s="553"/>
      <c r="AD552" s="553"/>
      <c r="AE552" s="553"/>
      <c r="AF552" s="956"/>
      <c r="AG552" s="553"/>
      <c r="AH552" s="553"/>
      <c r="AI552" s="956"/>
      <c r="AJ552" s="553"/>
      <c r="AK552" s="553"/>
      <c r="AL552" s="553"/>
      <c r="AM552" s="553"/>
      <c r="AN552" s="553"/>
      <c r="AO552" s="553"/>
      <c r="AP552" s="553"/>
      <c r="AQ552" s="553"/>
      <c r="AR552" s="553"/>
      <c r="AS552" s="553"/>
      <c r="AT552" s="553"/>
    </row>
    <row r="553" spans="1:46" ht="13.5" customHeight="1" x14ac:dyDescent="0.25">
      <c r="A553" s="553"/>
      <c r="B553" s="553"/>
      <c r="C553" s="553"/>
      <c r="D553" s="553"/>
      <c r="E553" s="569"/>
      <c r="F553" s="569"/>
      <c r="G553" s="569"/>
      <c r="H553" s="569"/>
      <c r="I553" s="569"/>
      <c r="J553" s="569"/>
      <c r="K553" s="569"/>
      <c r="L553" s="569"/>
      <c r="M553" s="569"/>
      <c r="N553" s="569"/>
      <c r="O553" s="569"/>
      <c r="P553" s="569"/>
      <c r="Q553" s="553"/>
      <c r="R553" s="553"/>
      <c r="S553" s="553"/>
      <c r="T553" s="553"/>
      <c r="U553" s="553"/>
      <c r="V553" s="553"/>
      <c r="W553" s="553"/>
      <c r="X553" s="553"/>
      <c r="Y553" s="553"/>
      <c r="Z553" s="553"/>
      <c r="AA553" s="553"/>
      <c r="AB553" s="553"/>
      <c r="AC553" s="553"/>
      <c r="AD553" s="553"/>
      <c r="AE553" s="553"/>
      <c r="AF553" s="956"/>
      <c r="AG553" s="553"/>
      <c r="AH553" s="553"/>
      <c r="AI553" s="956"/>
      <c r="AJ553" s="553"/>
      <c r="AK553" s="553"/>
      <c r="AL553" s="553"/>
      <c r="AM553" s="553"/>
      <c r="AN553" s="553"/>
      <c r="AO553" s="553"/>
      <c r="AP553" s="553"/>
      <c r="AQ553" s="553"/>
      <c r="AR553" s="553"/>
      <c r="AS553" s="553"/>
      <c r="AT553" s="553"/>
    </row>
    <row r="554" spans="1:46" ht="13.5" customHeight="1" x14ac:dyDescent="0.25">
      <c r="A554" s="553"/>
      <c r="B554" s="553"/>
      <c r="C554" s="553"/>
      <c r="D554" s="553"/>
      <c r="E554" s="569"/>
      <c r="F554" s="569"/>
      <c r="G554" s="569"/>
      <c r="H554" s="569"/>
      <c r="I554" s="569"/>
      <c r="J554" s="569"/>
      <c r="K554" s="569"/>
      <c r="L554" s="569"/>
      <c r="M554" s="569"/>
      <c r="N554" s="569"/>
      <c r="O554" s="569"/>
      <c r="P554" s="569"/>
      <c r="Q554" s="553"/>
      <c r="R554" s="553"/>
      <c r="S554" s="553"/>
      <c r="T554" s="553"/>
      <c r="U554" s="553"/>
      <c r="V554" s="553"/>
      <c r="W554" s="553"/>
      <c r="X554" s="553"/>
      <c r="Y554" s="553"/>
      <c r="Z554" s="553"/>
      <c r="AA554" s="553"/>
      <c r="AB554" s="553"/>
      <c r="AC554" s="553"/>
      <c r="AD554" s="553"/>
      <c r="AE554" s="553"/>
      <c r="AF554" s="956"/>
      <c r="AG554" s="553"/>
      <c r="AH554" s="553"/>
      <c r="AI554" s="956"/>
      <c r="AJ554" s="553"/>
      <c r="AK554" s="553"/>
      <c r="AL554" s="553"/>
      <c r="AM554" s="553"/>
      <c r="AN554" s="553"/>
      <c r="AO554" s="553"/>
      <c r="AP554" s="553"/>
      <c r="AQ554" s="553"/>
      <c r="AR554" s="553"/>
      <c r="AS554" s="553"/>
      <c r="AT554" s="553"/>
    </row>
    <row r="555" spans="1:46" ht="13.5" customHeight="1" x14ac:dyDescent="0.25">
      <c r="A555" s="553"/>
      <c r="B555" s="553"/>
      <c r="C555" s="553"/>
      <c r="D555" s="553"/>
      <c r="E555" s="569"/>
      <c r="F555" s="569"/>
      <c r="G555" s="569"/>
      <c r="H555" s="569"/>
      <c r="I555" s="569"/>
      <c r="J555" s="569"/>
      <c r="K555" s="569"/>
      <c r="L555" s="569"/>
      <c r="M555" s="569"/>
      <c r="N555" s="569"/>
      <c r="O555" s="569"/>
      <c r="P555" s="569"/>
      <c r="Q555" s="553"/>
      <c r="R555" s="553"/>
      <c r="S555" s="553"/>
      <c r="T555" s="553"/>
      <c r="U555" s="553"/>
      <c r="V555" s="553"/>
      <c r="W555" s="553"/>
      <c r="X555" s="553"/>
      <c r="Y555" s="553"/>
      <c r="Z555" s="553"/>
      <c r="AA555" s="553"/>
      <c r="AB555" s="553"/>
      <c r="AC555" s="553"/>
      <c r="AD555" s="553"/>
      <c r="AE555" s="553"/>
      <c r="AF555" s="956"/>
      <c r="AG555" s="553"/>
      <c r="AH555" s="553"/>
      <c r="AI555" s="956"/>
      <c r="AJ555" s="553"/>
      <c r="AK555" s="553"/>
      <c r="AL555" s="553"/>
      <c r="AM555" s="553"/>
      <c r="AN555" s="553"/>
      <c r="AO555" s="553"/>
      <c r="AP555" s="553"/>
      <c r="AQ555" s="553"/>
      <c r="AR555" s="553"/>
      <c r="AS555" s="553"/>
      <c r="AT555" s="553"/>
    </row>
    <row r="556" spans="1:46" ht="13.5" customHeight="1" x14ac:dyDescent="0.25">
      <c r="A556" s="553"/>
      <c r="B556" s="553"/>
      <c r="C556" s="553"/>
      <c r="D556" s="553"/>
      <c r="E556" s="569"/>
      <c r="F556" s="569"/>
      <c r="G556" s="569"/>
      <c r="H556" s="569"/>
      <c r="I556" s="569"/>
      <c r="J556" s="569"/>
      <c r="K556" s="569"/>
      <c r="L556" s="569"/>
      <c r="M556" s="569"/>
      <c r="N556" s="569"/>
      <c r="O556" s="569"/>
      <c r="P556" s="569"/>
      <c r="Q556" s="553"/>
      <c r="R556" s="553"/>
      <c r="S556" s="553"/>
      <c r="T556" s="553"/>
      <c r="U556" s="553"/>
      <c r="V556" s="553"/>
      <c r="W556" s="553"/>
      <c r="X556" s="553"/>
      <c r="Y556" s="553"/>
      <c r="Z556" s="553"/>
      <c r="AA556" s="553"/>
      <c r="AB556" s="553"/>
      <c r="AC556" s="553"/>
      <c r="AD556" s="553"/>
      <c r="AE556" s="553"/>
      <c r="AF556" s="956"/>
      <c r="AG556" s="553"/>
      <c r="AH556" s="553"/>
      <c r="AI556" s="956"/>
      <c r="AJ556" s="553"/>
      <c r="AK556" s="553"/>
      <c r="AL556" s="553"/>
      <c r="AM556" s="553"/>
      <c r="AN556" s="553"/>
      <c r="AO556" s="553"/>
      <c r="AP556" s="553"/>
      <c r="AQ556" s="553"/>
      <c r="AR556" s="553"/>
      <c r="AS556" s="553"/>
      <c r="AT556" s="553"/>
    </row>
    <row r="557" spans="1:46" ht="13.5" customHeight="1" x14ac:dyDescent="0.25">
      <c r="A557" s="553"/>
      <c r="B557" s="553"/>
      <c r="C557" s="553"/>
      <c r="D557" s="553"/>
      <c r="E557" s="569"/>
      <c r="F557" s="569"/>
      <c r="G557" s="569"/>
      <c r="H557" s="569"/>
      <c r="I557" s="569"/>
      <c r="J557" s="569"/>
      <c r="K557" s="569"/>
      <c r="L557" s="569"/>
      <c r="M557" s="569"/>
      <c r="N557" s="569"/>
      <c r="O557" s="569"/>
      <c r="P557" s="569"/>
      <c r="Q557" s="553"/>
      <c r="R557" s="553"/>
      <c r="S557" s="553"/>
      <c r="T557" s="553"/>
      <c r="U557" s="553"/>
      <c r="V557" s="553"/>
      <c r="W557" s="553"/>
      <c r="X557" s="553"/>
      <c r="Y557" s="553"/>
      <c r="Z557" s="553"/>
      <c r="AA557" s="553"/>
      <c r="AB557" s="553"/>
      <c r="AC557" s="553"/>
      <c r="AD557" s="553"/>
      <c r="AE557" s="553"/>
      <c r="AF557" s="956"/>
      <c r="AG557" s="553"/>
      <c r="AH557" s="553"/>
      <c r="AI557" s="956"/>
      <c r="AJ557" s="553"/>
      <c r="AK557" s="553"/>
      <c r="AL557" s="553"/>
      <c r="AM557" s="553"/>
      <c r="AN557" s="553"/>
      <c r="AO557" s="553"/>
      <c r="AP557" s="553"/>
      <c r="AQ557" s="553"/>
      <c r="AR557" s="553"/>
      <c r="AS557" s="553"/>
      <c r="AT557" s="553"/>
    </row>
    <row r="558" spans="1:46" ht="13.5" customHeight="1" x14ac:dyDescent="0.25">
      <c r="A558" s="553"/>
      <c r="B558" s="553"/>
      <c r="C558" s="553"/>
      <c r="D558" s="553"/>
      <c r="E558" s="569"/>
      <c r="F558" s="569"/>
      <c r="G558" s="569"/>
      <c r="H558" s="569"/>
      <c r="I558" s="569"/>
      <c r="J558" s="569"/>
      <c r="K558" s="569"/>
      <c r="L558" s="569"/>
      <c r="M558" s="569"/>
      <c r="N558" s="569"/>
      <c r="O558" s="569"/>
      <c r="P558" s="569"/>
      <c r="Q558" s="553"/>
      <c r="R558" s="553"/>
      <c r="S558" s="553"/>
      <c r="T558" s="553"/>
      <c r="U558" s="553"/>
      <c r="V558" s="553"/>
      <c r="W558" s="553"/>
      <c r="X558" s="553"/>
      <c r="Y558" s="553"/>
      <c r="Z558" s="553"/>
      <c r="AA558" s="553"/>
      <c r="AB558" s="553"/>
      <c r="AC558" s="553"/>
      <c r="AD558" s="553"/>
      <c r="AE558" s="553"/>
      <c r="AF558" s="956"/>
      <c r="AG558" s="553"/>
      <c r="AH558" s="553"/>
      <c r="AI558" s="956"/>
      <c r="AJ558" s="553"/>
      <c r="AK558" s="553"/>
      <c r="AL558" s="553"/>
      <c r="AM558" s="553"/>
      <c r="AN558" s="553"/>
      <c r="AO558" s="553"/>
      <c r="AP558" s="553"/>
      <c r="AQ558" s="553"/>
      <c r="AR558" s="553"/>
      <c r="AS558" s="553"/>
      <c r="AT558" s="553"/>
    </row>
    <row r="559" spans="1:46" ht="13.5" customHeight="1" x14ac:dyDescent="0.25">
      <c r="A559" s="553"/>
      <c r="B559" s="553"/>
      <c r="C559" s="553"/>
      <c r="D559" s="553"/>
      <c r="E559" s="569"/>
      <c r="F559" s="569"/>
      <c r="G559" s="569"/>
      <c r="H559" s="569"/>
      <c r="I559" s="569"/>
      <c r="J559" s="569"/>
      <c r="K559" s="569"/>
      <c r="L559" s="569"/>
      <c r="M559" s="569"/>
      <c r="N559" s="569"/>
      <c r="O559" s="569"/>
      <c r="P559" s="569"/>
      <c r="Q559" s="553"/>
      <c r="R559" s="553"/>
      <c r="S559" s="553"/>
      <c r="T559" s="553"/>
      <c r="U559" s="553"/>
      <c r="V559" s="553"/>
      <c r="W559" s="553"/>
      <c r="X559" s="553"/>
      <c r="Y559" s="553"/>
      <c r="Z559" s="553"/>
      <c r="AA559" s="553"/>
      <c r="AB559" s="553"/>
      <c r="AC559" s="553"/>
      <c r="AD559" s="553"/>
      <c r="AE559" s="553"/>
      <c r="AF559" s="956"/>
      <c r="AG559" s="553"/>
      <c r="AH559" s="553"/>
      <c r="AI559" s="956"/>
      <c r="AJ559" s="553"/>
      <c r="AK559" s="553"/>
      <c r="AL559" s="553"/>
      <c r="AM559" s="553"/>
      <c r="AN559" s="553"/>
      <c r="AO559" s="553"/>
      <c r="AP559" s="553"/>
      <c r="AQ559" s="553"/>
      <c r="AR559" s="553"/>
      <c r="AS559" s="553"/>
      <c r="AT559" s="553"/>
    </row>
    <row r="560" spans="1:46" ht="13.5" customHeight="1" x14ac:dyDescent="0.25">
      <c r="A560" s="553"/>
      <c r="B560" s="553"/>
      <c r="C560" s="553"/>
      <c r="D560" s="553"/>
      <c r="E560" s="569"/>
      <c r="F560" s="569"/>
      <c r="G560" s="569"/>
      <c r="H560" s="569"/>
      <c r="I560" s="569"/>
      <c r="J560" s="569"/>
      <c r="K560" s="569"/>
      <c r="L560" s="569"/>
      <c r="M560" s="569"/>
      <c r="N560" s="569"/>
      <c r="O560" s="569"/>
      <c r="P560" s="569"/>
      <c r="Q560" s="553"/>
      <c r="R560" s="553"/>
      <c r="S560" s="553"/>
      <c r="T560" s="553"/>
      <c r="U560" s="553"/>
      <c r="V560" s="553"/>
      <c r="W560" s="553"/>
      <c r="X560" s="553"/>
      <c r="Y560" s="553"/>
      <c r="Z560" s="553"/>
      <c r="AA560" s="553"/>
      <c r="AB560" s="553"/>
      <c r="AC560" s="553"/>
      <c r="AD560" s="553"/>
      <c r="AE560" s="553"/>
      <c r="AF560" s="956"/>
      <c r="AG560" s="553"/>
      <c r="AH560" s="553"/>
      <c r="AI560" s="956"/>
      <c r="AJ560" s="553"/>
      <c r="AK560" s="553"/>
      <c r="AL560" s="553"/>
      <c r="AM560" s="553"/>
      <c r="AN560" s="553"/>
      <c r="AO560" s="553"/>
      <c r="AP560" s="553"/>
      <c r="AQ560" s="553"/>
      <c r="AR560" s="553"/>
      <c r="AS560" s="553"/>
      <c r="AT560" s="553"/>
    </row>
    <row r="561" spans="1:46" ht="13.5" customHeight="1" x14ac:dyDescent="0.25">
      <c r="A561" s="553"/>
      <c r="B561" s="553"/>
      <c r="C561" s="553"/>
      <c r="D561" s="553"/>
      <c r="E561" s="569"/>
      <c r="F561" s="569"/>
      <c r="G561" s="569"/>
      <c r="H561" s="569"/>
      <c r="I561" s="569"/>
      <c r="J561" s="569"/>
      <c r="K561" s="569"/>
      <c r="L561" s="569"/>
      <c r="M561" s="569"/>
      <c r="N561" s="569"/>
      <c r="O561" s="569"/>
      <c r="P561" s="569"/>
      <c r="Q561" s="553"/>
      <c r="R561" s="553"/>
      <c r="S561" s="553"/>
      <c r="T561" s="553"/>
      <c r="U561" s="553"/>
      <c r="V561" s="553"/>
      <c r="W561" s="553"/>
      <c r="X561" s="553"/>
      <c r="Y561" s="553"/>
      <c r="Z561" s="553"/>
      <c r="AA561" s="553"/>
      <c r="AB561" s="553"/>
      <c r="AC561" s="553"/>
      <c r="AD561" s="553"/>
      <c r="AE561" s="553"/>
      <c r="AF561" s="956"/>
      <c r="AG561" s="553"/>
      <c r="AH561" s="553"/>
      <c r="AI561" s="956"/>
      <c r="AJ561" s="553"/>
      <c r="AK561" s="553"/>
      <c r="AL561" s="553"/>
      <c r="AM561" s="553"/>
      <c r="AN561" s="553"/>
      <c r="AO561" s="553"/>
      <c r="AP561" s="553"/>
      <c r="AQ561" s="553"/>
      <c r="AR561" s="553"/>
      <c r="AS561" s="553"/>
      <c r="AT561" s="553"/>
    </row>
    <row r="562" spans="1:46" ht="13.5" customHeight="1" x14ac:dyDescent="0.25">
      <c r="A562" s="553"/>
      <c r="B562" s="553"/>
      <c r="C562" s="553"/>
      <c r="D562" s="553"/>
      <c r="E562" s="569"/>
      <c r="F562" s="569"/>
      <c r="G562" s="569"/>
      <c r="H562" s="569"/>
      <c r="I562" s="569"/>
      <c r="J562" s="569"/>
      <c r="K562" s="569"/>
      <c r="L562" s="569"/>
      <c r="M562" s="569"/>
      <c r="N562" s="569"/>
      <c r="O562" s="569"/>
      <c r="P562" s="569"/>
      <c r="Q562" s="553"/>
      <c r="R562" s="553"/>
      <c r="S562" s="553"/>
      <c r="T562" s="553"/>
      <c r="U562" s="553"/>
      <c r="V562" s="553"/>
      <c r="W562" s="553"/>
      <c r="X562" s="553"/>
      <c r="Y562" s="553"/>
      <c r="Z562" s="553"/>
      <c r="AA562" s="553"/>
      <c r="AB562" s="553"/>
      <c r="AC562" s="553"/>
      <c r="AD562" s="553"/>
      <c r="AE562" s="553"/>
      <c r="AF562" s="956"/>
      <c r="AG562" s="553"/>
      <c r="AH562" s="553"/>
      <c r="AI562" s="956"/>
      <c r="AJ562" s="553"/>
      <c r="AK562" s="553"/>
      <c r="AL562" s="553"/>
      <c r="AM562" s="553"/>
      <c r="AN562" s="553"/>
      <c r="AO562" s="553"/>
      <c r="AP562" s="553"/>
      <c r="AQ562" s="553"/>
      <c r="AR562" s="553"/>
      <c r="AS562" s="553"/>
      <c r="AT562" s="553"/>
    </row>
    <row r="563" spans="1:46" ht="13.5" customHeight="1" x14ac:dyDescent="0.25">
      <c r="A563" s="553"/>
      <c r="B563" s="553"/>
      <c r="C563" s="553"/>
      <c r="D563" s="553"/>
      <c r="E563" s="569"/>
      <c r="F563" s="569"/>
      <c r="G563" s="569"/>
      <c r="H563" s="569"/>
      <c r="I563" s="569"/>
      <c r="J563" s="569"/>
      <c r="K563" s="569"/>
      <c r="L563" s="569"/>
      <c r="M563" s="569"/>
      <c r="N563" s="569"/>
      <c r="O563" s="569"/>
      <c r="P563" s="569"/>
      <c r="Q563" s="553"/>
      <c r="R563" s="553"/>
      <c r="S563" s="553"/>
      <c r="T563" s="553"/>
      <c r="U563" s="553"/>
      <c r="V563" s="553"/>
      <c r="W563" s="553"/>
      <c r="X563" s="553"/>
      <c r="Y563" s="553"/>
      <c r="Z563" s="553"/>
      <c r="AA563" s="553"/>
      <c r="AB563" s="553"/>
      <c r="AC563" s="553"/>
      <c r="AD563" s="553"/>
      <c r="AE563" s="553"/>
      <c r="AF563" s="956"/>
      <c r="AG563" s="553"/>
      <c r="AH563" s="553"/>
      <c r="AI563" s="956"/>
      <c r="AJ563" s="553"/>
      <c r="AK563" s="553"/>
      <c r="AL563" s="553"/>
      <c r="AM563" s="553"/>
      <c r="AN563" s="553"/>
      <c r="AO563" s="553"/>
      <c r="AP563" s="553"/>
      <c r="AQ563" s="553"/>
      <c r="AR563" s="553"/>
      <c r="AS563" s="553"/>
      <c r="AT563" s="553"/>
    </row>
    <row r="564" spans="1:46" ht="13.5" customHeight="1" x14ac:dyDescent="0.25">
      <c r="A564" s="553"/>
      <c r="B564" s="553"/>
      <c r="C564" s="553"/>
      <c r="D564" s="553"/>
      <c r="E564" s="569"/>
      <c r="F564" s="569"/>
      <c r="G564" s="569"/>
      <c r="H564" s="569"/>
      <c r="I564" s="569"/>
      <c r="J564" s="569"/>
      <c r="K564" s="569"/>
      <c r="L564" s="569"/>
      <c r="M564" s="569"/>
      <c r="N564" s="569"/>
      <c r="O564" s="569"/>
      <c r="P564" s="569"/>
      <c r="Q564" s="553"/>
      <c r="R564" s="553"/>
      <c r="S564" s="553"/>
      <c r="T564" s="553"/>
      <c r="U564" s="553"/>
      <c r="V564" s="553"/>
      <c r="W564" s="553"/>
      <c r="X564" s="553"/>
      <c r="Y564" s="553"/>
      <c r="Z564" s="553"/>
      <c r="AA564" s="553"/>
      <c r="AB564" s="553"/>
      <c r="AC564" s="553"/>
      <c r="AD564" s="553"/>
      <c r="AE564" s="553"/>
      <c r="AF564" s="956"/>
      <c r="AG564" s="553"/>
      <c r="AH564" s="553"/>
      <c r="AI564" s="956"/>
      <c r="AJ564" s="553"/>
      <c r="AK564" s="553"/>
      <c r="AL564" s="553"/>
      <c r="AM564" s="553"/>
      <c r="AN564" s="553"/>
      <c r="AO564" s="553"/>
      <c r="AP564" s="553"/>
      <c r="AQ564" s="553"/>
      <c r="AR564" s="553"/>
      <c r="AS564" s="553"/>
      <c r="AT564" s="553"/>
    </row>
    <row r="565" spans="1:46" ht="13.5" customHeight="1" x14ac:dyDescent="0.25">
      <c r="A565" s="553"/>
      <c r="B565" s="553"/>
      <c r="C565" s="553"/>
      <c r="D565" s="553"/>
      <c r="E565" s="569"/>
      <c r="F565" s="569"/>
      <c r="G565" s="569"/>
      <c r="H565" s="569"/>
      <c r="I565" s="569"/>
      <c r="J565" s="569"/>
      <c r="K565" s="569"/>
      <c r="L565" s="569"/>
      <c r="M565" s="569"/>
      <c r="N565" s="569"/>
      <c r="O565" s="569"/>
      <c r="P565" s="569"/>
      <c r="Q565" s="553"/>
      <c r="R565" s="553"/>
      <c r="S565" s="553"/>
      <c r="T565" s="553"/>
      <c r="U565" s="553"/>
      <c r="V565" s="553"/>
      <c r="W565" s="553"/>
      <c r="X565" s="553"/>
      <c r="Y565" s="553"/>
      <c r="Z565" s="553"/>
      <c r="AA565" s="553"/>
      <c r="AB565" s="553"/>
      <c r="AC565" s="553"/>
      <c r="AD565" s="553"/>
      <c r="AE565" s="553"/>
      <c r="AF565" s="956"/>
      <c r="AG565" s="553"/>
      <c r="AH565" s="553"/>
      <c r="AI565" s="956"/>
      <c r="AJ565" s="553"/>
      <c r="AK565" s="553"/>
      <c r="AL565" s="553"/>
      <c r="AM565" s="553"/>
      <c r="AN565" s="553"/>
      <c r="AO565" s="553"/>
      <c r="AP565" s="553"/>
      <c r="AQ565" s="553"/>
      <c r="AR565" s="553"/>
      <c r="AS565" s="553"/>
      <c r="AT565" s="553"/>
    </row>
    <row r="566" spans="1:46" ht="13.5" customHeight="1" x14ac:dyDescent="0.25">
      <c r="A566" s="553"/>
      <c r="B566" s="553"/>
      <c r="C566" s="553"/>
      <c r="D566" s="553"/>
      <c r="E566" s="569"/>
      <c r="F566" s="569"/>
      <c r="G566" s="569"/>
      <c r="H566" s="569"/>
      <c r="I566" s="569"/>
      <c r="J566" s="569"/>
      <c r="K566" s="569"/>
      <c r="L566" s="569"/>
      <c r="M566" s="569"/>
      <c r="N566" s="569"/>
      <c r="O566" s="569"/>
      <c r="P566" s="569"/>
      <c r="Q566" s="553"/>
      <c r="R566" s="553"/>
      <c r="S566" s="553"/>
      <c r="T566" s="553"/>
      <c r="U566" s="553"/>
      <c r="V566" s="553"/>
      <c r="W566" s="553"/>
      <c r="X566" s="553"/>
      <c r="Y566" s="553"/>
      <c r="Z566" s="553"/>
      <c r="AA566" s="553"/>
      <c r="AB566" s="553"/>
      <c r="AC566" s="553"/>
      <c r="AD566" s="553"/>
      <c r="AE566" s="553"/>
      <c r="AF566" s="956"/>
      <c r="AG566" s="553"/>
      <c r="AH566" s="553"/>
      <c r="AI566" s="956"/>
      <c r="AJ566" s="553"/>
      <c r="AK566" s="553"/>
      <c r="AL566" s="553"/>
      <c r="AM566" s="553"/>
      <c r="AN566" s="553"/>
      <c r="AO566" s="553"/>
      <c r="AP566" s="553"/>
      <c r="AQ566" s="553"/>
      <c r="AR566" s="553"/>
      <c r="AS566" s="553"/>
      <c r="AT566" s="553"/>
    </row>
    <row r="567" spans="1:46" ht="13.5" customHeight="1" x14ac:dyDescent="0.25">
      <c r="A567" s="553"/>
      <c r="B567" s="553"/>
      <c r="C567" s="553"/>
      <c r="D567" s="553"/>
      <c r="E567" s="569"/>
      <c r="F567" s="569"/>
      <c r="G567" s="569"/>
      <c r="H567" s="569"/>
      <c r="I567" s="569"/>
      <c r="J567" s="569"/>
      <c r="K567" s="569"/>
      <c r="L567" s="569"/>
      <c r="M567" s="569"/>
      <c r="N567" s="569"/>
      <c r="O567" s="569"/>
      <c r="P567" s="569"/>
      <c r="Q567" s="553"/>
      <c r="R567" s="553"/>
      <c r="S567" s="553"/>
      <c r="T567" s="553"/>
      <c r="U567" s="553"/>
      <c r="V567" s="553"/>
      <c r="W567" s="553"/>
      <c r="X567" s="553"/>
      <c r="Y567" s="553"/>
      <c r="Z567" s="553"/>
      <c r="AA567" s="553"/>
      <c r="AB567" s="553"/>
      <c r="AC567" s="553"/>
      <c r="AD567" s="553"/>
      <c r="AE567" s="553"/>
      <c r="AF567" s="956"/>
      <c r="AG567" s="553"/>
      <c r="AH567" s="553"/>
      <c r="AI567" s="956"/>
      <c r="AJ567" s="553"/>
      <c r="AK567" s="553"/>
      <c r="AL567" s="553"/>
      <c r="AM567" s="553"/>
      <c r="AN567" s="553"/>
      <c r="AO567" s="553"/>
      <c r="AP567" s="553"/>
      <c r="AQ567" s="553"/>
      <c r="AR567" s="553"/>
      <c r="AS567" s="553"/>
      <c r="AT567" s="553"/>
    </row>
    <row r="568" spans="1:46" ht="13.5" customHeight="1" x14ac:dyDescent="0.25">
      <c r="A568" s="553"/>
      <c r="B568" s="553"/>
      <c r="C568" s="553"/>
      <c r="D568" s="553"/>
      <c r="E568" s="569"/>
      <c r="F568" s="569"/>
      <c r="G568" s="569"/>
      <c r="H568" s="569"/>
      <c r="I568" s="569"/>
      <c r="J568" s="569"/>
      <c r="K568" s="569"/>
      <c r="L568" s="569"/>
      <c r="M568" s="569"/>
      <c r="N568" s="569"/>
      <c r="O568" s="569"/>
      <c r="P568" s="569"/>
      <c r="Q568" s="553"/>
      <c r="R568" s="553"/>
      <c r="S568" s="553"/>
      <c r="T568" s="553"/>
      <c r="U568" s="553"/>
      <c r="V568" s="553"/>
      <c r="W568" s="553"/>
      <c r="X568" s="553"/>
      <c r="Y568" s="553"/>
      <c r="Z568" s="553"/>
      <c r="AA568" s="553"/>
      <c r="AB568" s="553"/>
      <c r="AC568" s="553"/>
      <c r="AD568" s="553"/>
      <c r="AE568" s="553"/>
      <c r="AF568" s="956"/>
      <c r="AG568" s="553"/>
      <c r="AH568" s="553"/>
      <c r="AI568" s="956"/>
      <c r="AJ568" s="553"/>
      <c r="AK568" s="553"/>
      <c r="AL568" s="553"/>
      <c r="AM568" s="553"/>
      <c r="AN568" s="553"/>
      <c r="AO568" s="553"/>
      <c r="AP568" s="553"/>
      <c r="AQ568" s="553"/>
      <c r="AR568" s="553"/>
      <c r="AS568" s="553"/>
      <c r="AT568" s="553"/>
    </row>
    <row r="569" spans="1:46" ht="13.5" customHeight="1" x14ac:dyDescent="0.25">
      <c r="A569" s="553"/>
      <c r="B569" s="553"/>
      <c r="C569" s="553"/>
      <c r="D569" s="553"/>
      <c r="E569" s="569"/>
      <c r="F569" s="569"/>
      <c r="G569" s="569"/>
      <c r="H569" s="569"/>
      <c r="I569" s="569"/>
      <c r="J569" s="569"/>
      <c r="K569" s="569"/>
      <c r="L569" s="569"/>
      <c r="M569" s="569"/>
      <c r="N569" s="569"/>
      <c r="O569" s="569"/>
      <c r="P569" s="569"/>
      <c r="Q569" s="553"/>
      <c r="R569" s="553"/>
      <c r="S569" s="553"/>
      <c r="T569" s="553"/>
      <c r="U569" s="553"/>
      <c r="V569" s="553"/>
      <c r="W569" s="553"/>
      <c r="X569" s="553"/>
      <c r="Y569" s="553"/>
      <c r="Z569" s="553"/>
      <c r="AA569" s="553"/>
      <c r="AB569" s="553"/>
      <c r="AC569" s="553"/>
      <c r="AD569" s="553"/>
      <c r="AE569" s="553"/>
      <c r="AF569" s="956"/>
      <c r="AG569" s="553"/>
      <c r="AH569" s="553"/>
      <c r="AI569" s="956"/>
      <c r="AJ569" s="553"/>
      <c r="AK569" s="553"/>
      <c r="AL569" s="553"/>
      <c r="AM569" s="553"/>
      <c r="AN569" s="553"/>
      <c r="AO569" s="553"/>
      <c r="AP569" s="553"/>
      <c r="AQ569" s="553"/>
      <c r="AR569" s="553"/>
      <c r="AS569" s="553"/>
      <c r="AT569" s="553"/>
    </row>
    <row r="570" spans="1:46" ht="13.5" customHeight="1" x14ac:dyDescent="0.25">
      <c r="A570" s="553"/>
      <c r="B570" s="553"/>
      <c r="C570" s="553"/>
      <c r="D570" s="553"/>
      <c r="E570" s="569"/>
      <c r="F570" s="569"/>
      <c r="G570" s="569"/>
      <c r="H570" s="569"/>
      <c r="I570" s="569"/>
      <c r="J570" s="569"/>
      <c r="K570" s="569"/>
      <c r="L570" s="569"/>
      <c r="M570" s="569"/>
      <c r="N570" s="569"/>
      <c r="O570" s="569"/>
      <c r="P570" s="569"/>
      <c r="Q570" s="553"/>
      <c r="R570" s="553"/>
      <c r="S570" s="553"/>
      <c r="T570" s="553"/>
      <c r="U570" s="553"/>
      <c r="V570" s="553"/>
      <c r="W570" s="553"/>
      <c r="X570" s="553"/>
      <c r="Y570" s="553"/>
      <c r="Z570" s="553"/>
      <c r="AA570" s="553"/>
      <c r="AB570" s="553"/>
      <c r="AC570" s="553"/>
      <c r="AD570" s="553"/>
      <c r="AE570" s="553"/>
      <c r="AF570" s="956"/>
      <c r="AG570" s="553"/>
      <c r="AH570" s="553"/>
      <c r="AI570" s="956"/>
      <c r="AJ570" s="553"/>
      <c r="AK570" s="553"/>
      <c r="AL570" s="553"/>
      <c r="AM570" s="553"/>
      <c r="AN570" s="553"/>
      <c r="AO570" s="553"/>
      <c r="AP570" s="553"/>
      <c r="AQ570" s="553"/>
      <c r="AR570" s="553"/>
      <c r="AS570" s="553"/>
      <c r="AT570" s="553"/>
    </row>
    <row r="571" spans="1:46" ht="13.5" customHeight="1" x14ac:dyDescent="0.25">
      <c r="A571" s="553"/>
      <c r="B571" s="553"/>
      <c r="C571" s="553"/>
      <c r="D571" s="553"/>
      <c r="E571" s="569"/>
      <c r="F571" s="569"/>
      <c r="G571" s="569"/>
      <c r="H571" s="569"/>
      <c r="I571" s="569"/>
      <c r="J571" s="569"/>
      <c r="K571" s="569"/>
      <c r="L571" s="569"/>
      <c r="M571" s="569"/>
      <c r="N571" s="569"/>
      <c r="O571" s="569"/>
      <c r="P571" s="569"/>
      <c r="Q571" s="553"/>
      <c r="R571" s="553"/>
      <c r="S571" s="553"/>
      <c r="T571" s="553"/>
      <c r="U571" s="553"/>
      <c r="V571" s="553"/>
      <c r="W571" s="553"/>
      <c r="X571" s="553"/>
      <c r="Y571" s="553"/>
      <c r="Z571" s="553"/>
      <c r="AA571" s="553"/>
      <c r="AB571" s="553"/>
      <c r="AC571" s="553"/>
      <c r="AD571" s="553"/>
      <c r="AE571" s="553"/>
      <c r="AF571" s="956"/>
      <c r="AG571" s="553"/>
      <c r="AH571" s="553"/>
      <c r="AI571" s="956"/>
      <c r="AJ571" s="553"/>
      <c r="AK571" s="553"/>
      <c r="AL571" s="553"/>
      <c r="AM571" s="553"/>
      <c r="AN571" s="553"/>
      <c r="AO571" s="553"/>
      <c r="AP571" s="553"/>
      <c r="AQ571" s="553"/>
      <c r="AR571" s="553"/>
      <c r="AS571" s="553"/>
      <c r="AT571" s="553"/>
    </row>
    <row r="572" spans="1:46" ht="13.5" customHeight="1" x14ac:dyDescent="0.25">
      <c r="A572" s="553"/>
      <c r="B572" s="553"/>
      <c r="C572" s="553"/>
      <c r="D572" s="553"/>
      <c r="E572" s="569"/>
      <c r="F572" s="569"/>
      <c r="G572" s="569"/>
      <c r="H572" s="569"/>
      <c r="I572" s="569"/>
      <c r="J572" s="569"/>
      <c r="K572" s="569"/>
      <c r="L572" s="569"/>
      <c r="M572" s="569"/>
      <c r="N572" s="569"/>
      <c r="O572" s="569"/>
      <c r="P572" s="569"/>
      <c r="Q572" s="553"/>
      <c r="R572" s="553"/>
      <c r="S572" s="553"/>
      <c r="T572" s="553"/>
      <c r="U572" s="553"/>
      <c r="V572" s="553"/>
      <c r="W572" s="553"/>
      <c r="X572" s="553"/>
      <c r="Y572" s="553"/>
      <c r="Z572" s="553"/>
      <c r="AA572" s="553"/>
      <c r="AB572" s="553"/>
      <c r="AC572" s="553"/>
      <c r="AD572" s="553"/>
      <c r="AE572" s="553"/>
      <c r="AF572" s="956"/>
      <c r="AG572" s="553"/>
      <c r="AH572" s="553"/>
      <c r="AI572" s="956"/>
      <c r="AJ572" s="553"/>
      <c r="AK572" s="553"/>
      <c r="AL572" s="553"/>
      <c r="AM572" s="553"/>
      <c r="AN572" s="553"/>
      <c r="AO572" s="553"/>
      <c r="AP572" s="553"/>
      <c r="AQ572" s="553"/>
      <c r="AR572" s="553"/>
      <c r="AS572" s="553"/>
      <c r="AT572" s="553"/>
    </row>
    <row r="573" spans="1:46" ht="13.5" customHeight="1" x14ac:dyDescent="0.25">
      <c r="A573" s="553"/>
      <c r="B573" s="553"/>
      <c r="C573" s="553"/>
      <c r="D573" s="553"/>
      <c r="E573" s="569"/>
      <c r="F573" s="569"/>
      <c r="G573" s="569"/>
      <c r="H573" s="569"/>
      <c r="I573" s="569"/>
      <c r="J573" s="569"/>
      <c r="K573" s="569"/>
      <c r="L573" s="569"/>
      <c r="M573" s="569"/>
      <c r="N573" s="569"/>
      <c r="O573" s="569"/>
      <c r="P573" s="569"/>
      <c r="Q573" s="553"/>
      <c r="R573" s="553"/>
      <c r="S573" s="553"/>
      <c r="T573" s="553"/>
      <c r="U573" s="553"/>
      <c r="V573" s="553"/>
      <c r="W573" s="553"/>
      <c r="X573" s="553"/>
      <c r="Y573" s="553"/>
      <c r="Z573" s="553"/>
      <c r="AA573" s="553"/>
      <c r="AB573" s="553"/>
      <c r="AC573" s="553"/>
      <c r="AD573" s="553"/>
      <c r="AE573" s="553"/>
      <c r="AF573" s="956"/>
      <c r="AG573" s="553"/>
      <c r="AH573" s="553"/>
      <c r="AI573" s="956"/>
      <c r="AJ573" s="553"/>
      <c r="AK573" s="553"/>
      <c r="AL573" s="553"/>
      <c r="AM573" s="553"/>
      <c r="AN573" s="553"/>
      <c r="AO573" s="553"/>
      <c r="AP573" s="553"/>
      <c r="AQ573" s="553"/>
      <c r="AR573" s="553"/>
      <c r="AS573" s="553"/>
      <c r="AT573" s="553"/>
    </row>
    <row r="574" spans="1:46" ht="13.5" customHeight="1" x14ac:dyDescent="0.25">
      <c r="A574" s="553"/>
      <c r="B574" s="553"/>
      <c r="C574" s="553"/>
      <c r="D574" s="553"/>
      <c r="E574" s="569"/>
      <c r="F574" s="569"/>
      <c r="G574" s="569"/>
      <c r="H574" s="569"/>
      <c r="I574" s="569"/>
      <c r="J574" s="569"/>
      <c r="K574" s="569"/>
      <c r="L574" s="569"/>
      <c r="M574" s="569"/>
      <c r="N574" s="569"/>
      <c r="O574" s="569"/>
      <c r="P574" s="569"/>
      <c r="Q574" s="553"/>
      <c r="R574" s="553"/>
      <c r="S574" s="553"/>
      <c r="T574" s="553"/>
      <c r="U574" s="553"/>
      <c r="V574" s="553"/>
      <c r="W574" s="553"/>
      <c r="X574" s="553"/>
      <c r="Y574" s="553"/>
      <c r="Z574" s="553"/>
      <c r="AA574" s="553"/>
      <c r="AB574" s="553"/>
      <c r="AC574" s="553"/>
      <c r="AD574" s="553"/>
      <c r="AE574" s="553"/>
      <c r="AF574" s="956"/>
      <c r="AG574" s="553"/>
      <c r="AH574" s="553"/>
      <c r="AI574" s="956"/>
      <c r="AJ574" s="553"/>
      <c r="AK574" s="553"/>
      <c r="AL574" s="553"/>
      <c r="AM574" s="553"/>
      <c r="AN574" s="553"/>
      <c r="AO574" s="553"/>
      <c r="AP574" s="553"/>
      <c r="AQ574" s="553"/>
      <c r="AR574" s="553"/>
      <c r="AS574" s="553"/>
      <c r="AT574" s="553"/>
    </row>
    <row r="575" spans="1:46" ht="13.5" customHeight="1" x14ac:dyDescent="0.25">
      <c r="A575" s="553"/>
      <c r="B575" s="553"/>
      <c r="C575" s="553"/>
      <c r="D575" s="553"/>
      <c r="E575" s="569"/>
      <c r="F575" s="569"/>
      <c r="G575" s="569"/>
      <c r="H575" s="569"/>
      <c r="I575" s="569"/>
      <c r="J575" s="569"/>
      <c r="K575" s="569"/>
      <c r="L575" s="569"/>
      <c r="M575" s="569"/>
      <c r="N575" s="569"/>
      <c r="O575" s="569"/>
      <c r="P575" s="569"/>
      <c r="Q575" s="553"/>
      <c r="R575" s="553"/>
      <c r="S575" s="553"/>
      <c r="T575" s="553"/>
      <c r="U575" s="553"/>
      <c r="V575" s="553"/>
      <c r="W575" s="553"/>
      <c r="X575" s="553"/>
      <c r="Y575" s="553"/>
      <c r="Z575" s="553"/>
      <c r="AA575" s="553"/>
      <c r="AB575" s="553"/>
      <c r="AC575" s="553"/>
      <c r="AD575" s="553"/>
      <c r="AE575" s="553"/>
      <c r="AF575" s="956"/>
      <c r="AG575" s="553"/>
      <c r="AH575" s="553"/>
      <c r="AI575" s="956"/>
      <c r="AJ575" s="553"/>
      <c r="AK575" s="553"/>
      <c r="AL575" s="553"/>
      <c r="AM575" s="553"/>
      <c r="AN575" s="553"/>
      <c r="AO575" s="553"/>
      <c r="AP575" s="553"/>
      <c r="AQ575" s="553"/>
      <c r="AR575" s="553"/>
      <c r="AS575" s="553"/>
      <c r="AT575" s="553"/>
    </row>
    <row r="576" spans="1:46" ht="13.5" customHeight="1" x14ac:dyDescent="0.25">
      <c r="A576" s="553"/>
      <c r="B576" s="553"/>
      <c r="C576" s="553"/>
      <c r="D576" s="553"/>
      <c r="E576" s="569"/>
      <c r="F576" s="569"/>
      <c r="G576" s="569"/>
      <c r="H576" s="569"/>
      <c r="I576" s="569"/>
      <c r="J576" s="569"/>
      <c r="K576" s="569"/>
      <c r="L576" s="569"/>
      <c r="M576" s="569"/>
      <c r="N576" s="569"/>
      <c r="O576" s="569"/>
      <c r="P576" s="569"/>
      <c r="Q576" s="553"/>
      <c r="R576" s="553"/>
      <c r="S576" s="553"/>
      <c r="T576" s="553"/>
      <c r="U576" s="553"/>
      <c r="V576" s="553"/>
      <c r="W576" s="553"/>
      <c r="X576" s="553"/>
      <c r="Y576" s="553"/>
      <c r="Z576" s="553"/>
      <c r="AA576" s="553"/>
      <c r="AB576" s="553"/>
      <c r="AC576" s="553"/>
      <c r="AD576" s="553"/>
      <c r="AE576" s="553"/>
      <c r="AF576" s="956"/>
      <c r="AG576" s="553"/>
      <c r="AH576" s="553"/>
      <c r="AI576" s="956"/>
      <c r="AJ576" s="553"/>
      <c r="AK576" s="553"/>
      <c r="AL576" s="553"/>
      <c r="AM576" s="553"/>
      <c r="AN576" s="553"/>
      <c r="AO576" s="553"/>
      <c r="AP576" s="553"/>
      <c r="AQ576" s="553"/>
      <c r="AR576" s="553"/>
      <c r="AS576" s="553"/>
      <c r="AT576" s="553"/>
    </row>
    <row r="577" spans="1:46" ht="13.5" customHeight="1" x14ac:dyDescent="0.25">
      <c r="A577" s="553"/>
      <c r="B577" s="553"/>
      <c r="C577" s="553"/>
      <c r="D577" s="553"/>
      <c r="E577" s="569"/>
      <c r="F577" s="569"/>
      <c r="G577" s="569"/>
      <c r="H577" s="569"/>
      <c r="I577" s="569"/>
      <c r="J577" s="569"/>
      <c r="K577" s="569"/>
      <c r="L577" s="569"/>
      <c r="M577" s="569"/>
      <c r="N577" s="569"/>
      <c r="O577" s="569"/>
      <c r="P577" s="569"/>
      <c r="Q577" s="553"/>
      <c r="R577" s="553"/>
      <c r="S577" s="553"/>
      <c r="T577" s="553"/>
      <c r="U577" s="553"/>
      <c r="V577" s="553"/>
      <c r="W577" s="553"/>
      <c r="X577" s="553"/>
      <c r="Y577" s="553"/>
      <c r="Z577" s="553"/>
      <c r="AA577" s="553"/>
      <c r="AB577" s="553"/>
      <c r="AC577" s="553"/>
      <c r="AD577" s="553"/>
      <c r="AE577" s="553"/>
      <c r="AF577" s="956"/>
      <c r="AG577" s="553"/>
      <c r="AH577" s="553"/>
      <c r="AI577" s="956"/>
      <c r="AJ577" s="553"/>
      <c r="AK577" s="553"/>
      <c r="AL577" s="553"/>
      <c r="AM577" s="553"/>
      <c r="AN577" s="553"/>
      <c r="AO577" s="553"/>
      <c r="AP577" s="553"/>
      <c r="AQ577" s="553"/>
      <c r="AR577" s="553"/>
      <c r="AS577" s="553"/>
      <c r="AT577" s="553"/>
    </row>
    <row r="578" spans="1:46" ht="13.5" customHeight="1" x14ac:dyDescent="0.25">
      <c r="A578" s="553"/>
      <c r="B578" s="553"/>
      <c r="C578" s="553"/>
      <c r="D578" s="553"/>
      <c r="E578" s="569"/>
      <c r="F578" s="569"/>
      <c r="G578" s="569"/>
      <c r="H578" s="569"/>
      <c r="I578" s="569"/>
      <c r="J578" s="569"/>
      <c r="K578" s="569"/>
      <c r="L578" s="569"/>
      <c r="M578" s="569"/>
      <c r="N578" s="569"/>
      <c r="O578" s="569"/>
      <c r="P578" s="569"/>
      <c r="Q578" s="553"/>
      <c r="R578" s="553"/>
      <c r="S578" s="553"/>
      <c r="T578" s="553"/>
      <c r="U578" s="553"/>
      <c r="V578" s="553"/>
      <c r="W578" s="553"/>
      <c r="X578" s="553"/>
      <c r="Y578" s="553"/>
      <c r="Z578" s="553"/>
      <c r="AA578" s="553"/>
      <c r="AB578" s="553"/>
      <c r="AC578" s="553"/>
      <c r="AD578" s="553"/>
      <c r="AE578" s="553"/>
      <c r="AF578" s="956"/>
      <c r="AG578" s="553"/>
      <c r="AH578" s="553"/>
      <c r="AI578" s="956"/>
      <c r="AJ578" s="553"/>
      <c r="AK578" s="553"/>
      <c r="AL578" s="553"/>
      <c r="AM578" s="553"/>
      <c r="AN578" s="553"/>
      <c r="AO578" s="553"/>
      <c r="AP578" s="553"/>
      <c r="AQ578" s="553"/>
      <c r="AR578" s="553"/>
      <c r="AS578" s="553"/>
      <c r="AT578" s="553"/>
    </row>
    <row r="579" spans="1:46" ht="13.5" customHeight="1" x14ac:dyDescent="0.25">
      <c r="A579" s="553"/>
      <c r="B579" s="553"/>
      <c r="C579" s="553"/>
      <c r="D579" s="553"/>
      <c r="E579" s="569"/>
      <c r="F579" s="569"/>
      <c r="G579" s="569"/>
      <c r="H579" s="569"/>
      <c r="I579" s="569"/>
      <c r="J579" s="569"/>
      <c r="K579" s="569"/>
      <c r="L579" s="569"/>
      <c r="M579" s="569"/>
      <c r="N579" s="569"/>
      <c r="O579" s="569"/>
      <c r="P579" s="569"/>
      <c r="Q579" s="553"/>
      <c r="R579" s="553"/>
      <c r="S579" s="553"/>
      <c r="T579" s="553"/>
      <c r="U579" s="553"/>
      <c r="V579" s="553"/>
      <c r="W579" s="553"/>
      <c r="X579" s="553"/>
      <c r="Y579" s="553"/>
      <c r="Z579" s="553"/>
      <c r="AA579" s="553"/>
      <c r="AB579" s="553"/>
      <c r="AC579" s="553"/>
      <c r="AD579" s="553"/>
      <c r="AE579" s="553"/>
      <c r="AF579" s="956"/>
      <c r="AG579" s="553"/>
      <c r="AH579" s="553"/>
      <c r="AI579" s="956"/>
      <c r="AJ579" s="553"/>
      <c r="AK579" s="553"/>
      <c r="AL579" s="553"/>
      <c r="AM579" s="553"/>
      <c r="AN579" s="553"/>
      <c r="AO579" s="553"/>
      <c r="AP579" s="553"/>
      <c r="AQ579" s="553"/>
      <c r="AR579" s="553"/>
      <c r="AS579" s="553"/>
      <c r="AT579" s="553"/>
    </row>
    <row r="580" spans="1:46" ht="13.5" customHeight="1" x14ac:dyDescent="0.25">
      <c r="A580" s="553"/>
      <c r="B580" s="553"/>
      <c r="C580" s="553"/>
      <c r="D580" s="553"/>
      <c r="E580" s="569"/>
      <c r="F580" s="569"/>
      <c r="G580" s="569"/>
      <c r="H580" s="569"/>
      <c r="I580" s="569"/>
      <c r="J580" s="569"/>
      <c r="K580" s="569"/>
      <c r="L580" s="569"/>
      <c r="M580" s="569"/>
      <c r="N580" s="569"/>
      <c r="O580" s="569"/>
      <c r="P580" s="569"/>
      <c r="Q580" s="553"/>
      <c r="R580" s="553"/>
      <c r="S580" s="553"/>
      <c r="T580" s="553"/>
      <c r="U580" s="553"/>
      <c r="V580" s="553"/>
      <c r="W580" s="553"/>
      <c r="X580" s="553"/>
      <c r="Y580" s="553"/>
      <c r="Z580" s="553"/>
      <c r="AA580" s="553"/>
      <c r="AB580" s="553"/>
      <c r="AC580" s="553"/>
      <c r="AD580" s="553"/>
      <c r="AE580" s="553"/>
      <c r="AF580" s="956"/>
      <c r="AG580" s="553"/>
      <c r="AH580" s="553"/>
      <c r="AI580" s="956"/>
      <c r="AJ580" s="553"/>
      <c r="AK580" s="553"/>
      <c r="AL580" s="553"/>
      <c r="AM580" s="553"/>
      <c r="AN580" s="553"/>
      <c r="AO580" s="553"/>
      <c r="AP580" s="553"/>
      <c r="AQ580" s="553"/>
      <c r="AR580" s="553"/>
      <c r="AS580" s="553"/>
      <c r="AT580" s="553"/>
    </row>
    <row r="581" spans="1:46" ht="13.5" customHeight="1" x14ac:dyDescent="0.25">
      <c r="A581" s="553"/>
      <c r="B581" s="553"/>
      <c r="C581" s="553"/>
      <c r="D581" s="553"/>
      <c r="E581" s="569"/>
      <c r="F581" s="569"/>
      <c r="G581" s="569"/>
      <c r="H581" s="569"/>
      <c r="I581" s="569"/>
      <c r="J581" s="569"/>
      <c r="K581" s="569"/>
      <c r="L581" s="569"/>
      <c r="M581" s="569"/>
      <c r="N581" s="569"/>
      <c r="O581" s="569"/>
      <c r="P581" s="569"/>
      <c r="Q581" s="553"/>
      <c r="R581" s="553"/>
      <c r="S581" s="553"/>
      <c r="T581" s="553"/>
      <c r="U581" s="553"/>
      <c r="V581" s="553"/>
      <c r="W581" s="553"/>
      <c r="X581" s="553"/>
      <c r="Y581" s="553"/>
      <c r="Z581" s="553"/>
      <c r="AA581" s="553"/>
      <c r="AB581" s="553"/>
      <c r="AC581" s="553"/>
      <c r="AD581" s="553"/>
      <c r="AE581" s="553"/>
      <c r="AF581" s="956"/>
      <c r="AG581" s="553"/>
      <c r="AH581" s="553"/>
      <c r="AI581" s="956"/>
      <c r="AJ581" s="553"/>
      <c r="AK581" s="553"/>
      <c r="AL581" s="553"/>
      <c r="AM581" s="553"/>
      <c r="AN581" s="553"/>
      <c r="AO581" s="553"/>
      <c r="AP581" s="553"/>
      <c r="AQ581" s="553"/>
      <c r="AR581" s="553"/>
      <c r="AS581" s="553"/>
      <c r="AT581" s="553"/>
    </row>
    <row r="582" spans="1:46" ht="13.5" customHeight="1" x14ac:dyDescent="0.25">
      <c r="A582" s="553"/>
      <c r="B582" s="553"/>
      <c r="C582" s="553"/>
      <c r="D582" s="553"/>
      <c r="E582" s="569"/>
      <c r="F582" s="569"/>
      <c r="G582" s="569"/>
      <c r="H582" s="569"/>
      <c r="I582" s="569"/>
      <c r="J582" s="569"/>
      <c r="K582" s="569"/>
      <c r="L582" s="569"/>
      <c r="M582" s="569"/>
      <c r="N582" s="569"/>
      <c r="O582" s="569"/>
      <c r="P582" s="569"/>
      <c r="Q582" s="553"/>
      <c r="R582" s="553"/>
      <c r="S582" s="553"/>
      <c r="T582" s="553"/>
      <c r="U582" s="553"/>
      <c r="V582" s="553"/>
      <c r="W582" s="553"/>
      <c r="X582" s="553"/>
      <c r="Y582" s="553"/>
      <c r="Z582" s="553"/>
      <c r="AA582" s="553"/>
      <c r="AB582" s="553"/>
      <c r="AC582" s="553"/>
      <c r="AD582" s="553"/>
      <c r="AE582" s="553"/>
      <c r="AF582" s="956"/>
      <c r="AG582" s="553"/>
      <c r="AH582" s="553"/>
      <c r="AI582" s="956"/>
      <c r="AJ582" s="553"/>
      <c r="AK582" s="553"/>
      <c r="AL582" s="553"/>
      <c r="AM582" s="553"/>
      <c r="AN582" s="553"/>
      <c r="AO582" s="553"/>
      <c r="AP582" s="553"/>
      <c r="AQ582" s="553"/>
      <c r="AR582" s="553"/>
      <c r="AS582" s="553"/>
      <c r="AT582" s="553"/>
    </row>
    <row r="583" spans="1:46" ht="13.5" customHeight="1" x14ac:dyDescent="0.25">
      <c r="A583" s="553"/>
      <c r="B583" s="553"/>
      <c r="C583" s="553"/>
      <c r="D583" s="553"/>
      <c r="E583" s="569"/>
      <c r="F583" s="569"/>
      <c r="G583" s="569"/>
      <c r="H583" s="569"/>
      <c r="I583" s="569"/>
      <c r="J583" s="569"/>
      <c r="K583" s="569"/>
      <c r="L583" s="569"/>
      <c r="M583" s="569"/>
      <c r="N583" s="569"/>
      <c r="O583" s="569"/>
      <c r="P583" s="569"/>
      <c r="Q583" s="553"/>
      <c r="R583" s="553"/>
      <c r="S583" s="553"/>
      <c r="T583" s="553"/>
      <c r="U583" s="553"/>
      <c r="V583" s="553"/>
      <c r="W583" s="553"/>
      <c r="X583" s="553"/>
      <c r="Y583" s="553"/>
      <c r="Z583" s="553"/>
      <c r="AA583" s="553"/>
      <c r="AB583" s="553"/>
      <c r="AC583" s="553"/>
      <c r="AD583" s="553"/>
      <c r="AE583" s="553"/>
      <c r="AF583" s="956"/>
      <c r="AG583" s="553"/>
      <c r="AH583" s="553"/>
      <c r="AI583" s="956"/>
      <c r="AJ583" s="553"/>
      <c r="AK583" s="553"/>
      <c r="AL583" s="553"/>
      <c r="AM583" s="553"/>
      <c r="AN583" s="553"/>
      <c r="AO583" s="553"/>
      <c r="AP583" s="553"/>
      <c r="AQ583" s="553"/>
      <c r="AR583" s="553"/>
      <c r="AS583" s="553"/>
      <c r="AT583" s="553"/>
    </row>
    <row r="584" spans="1:46" ht="13.5" customHeight="1" x14ac:dyDescent="0.25">
      <c r="A584" s="553"/>
      <c r="B584" s="553"/>
      <c r="C584" s="553"/>
      <c r="D584" s="553"/>
      <c r="E584" s="569"/>
      <c r="F584" s="569"/>
      <c r="G584" s="569"/>
      <c r="H584" s="569"/>
      <c r="I584" s="569"/>
      <c r="J584" s="569"/>
      <c r="K584" s="569"/>
      <c r="L584" s="569"/>
      <c r="M584" s="569"/>
      <c r="N584" s="569"/>
      <c r="O584" s="569"/>
      <c r="P584" s="569"/>
      <c r="Q584" s="553"/>
      <c r="R584" s="553"/>
      <c r="S584" s="553"/>
      <c r="T584" s="553"/>
      <c r="U584" s="553"/>
      <c r="V584" s="553"/>
      <c r="W584" s="553"/>
      <c r="X584" s="553"/>
      <c r="Y584" s="553"/>
      <c r="Z584" s="553"/>
      <c r="AA584" s="553"/>
      <c r="AB584" s="553"/>
      <c r="AC584" s="553"/>
      <c r="AD584" s="553"/>
      <c r="AE584" s="553"/>
      <c r="AF584" s="956"/>
      <c r="AG584" s="553"/>
      <c r="AH584" s="553"/>
      <c r="AI584" s="956"/>
      <c r="AJ584" s="553"/>
      <c r="AK584" s="553"/>
      <c r="AL584" s="553"/>
      <c r="AM584" s="553"/>
      <c r="AN584" s="553"/>
      <c r="AO584" s="553"/>
      <c r="AP584" s="553"/>
      <c r="AQ584" s="553"/>
      <c r="AR584" s="553"/>
      <c r="AS584" s="553"/>
      <c r="AT584" s="553"/>
    </row>
    <row r="585" spans="1:46" ht="13.5" customHeight="1" x14ac:dyDescent="0.25">
      <c r="A585" s="553"/>
      <c r="B585" s="553"/>
      <c r="C585" s="553"/>
      <c r="D585" s="553"/>
      <c r="E585" s="569"/>
      <c r="F585" s="569"/>
      <c r="G585" s="569"/>
      <c r="H585" s="569"/>
      <c r="I585" s="569"/>
      <c r="J585" s="569"/>
      <c r="K585" s="569"/>
      <c r="L585" s="569"/>
      <c r="M585" s="569"/>
      <c r="N585" s="569"/>
      <c r="O585" s="569"/>
      <c r="P585" s="569"/>
      <c r="Q585" s="553"/>
      <c r="R585" s="553"/>
      <c r="S585" s="553"/>
      <c r="T585" s="553"/>
      <c r="U585" s="553"/>
      <c r="V585" s="553"/>
      <c r="W585" s="553"/>
      <c r="X585" s="553"/>
      <c r="Y585" s="553"/>
      <c r="Z585" s="553"/>
      <c r="AA585" s="553"/>
      <c r="AB585" s="553"/>
      <c r="AC585" s="553"/>
      <c r="AD585" s="553"/>
      <c r="AE585" s="553"/>
      <c r="AF585" s="956"/>
      <c r="AG585" s="553"/>
      <c r="AH585" s="553"/>
      <c r="AI585" s="956"/>
      <c r="AJ585" s="553"/>
      <c r="AK585" s="553"/>
      <c r="AL585" s="553"/>
      <c r="AM585" s="553"/>
      <c r="AN585" s="553"/>
      <c r="AO585" s="553"/>
      <c r="AP585" s="553"/>
      <c r="AQ585" s="553"/>
      <c r="AR585" s="553"/>
      <c r="AS585" s="553"/>
      <c r="AT585" s="553"/>
    </row>
    <row r="586" spans="1:46" ht="13.5" customHeight="1" x14ac:dyDescent="0.25">
      <c r="A586" s="553"/>
      <c r="B586" s="553"/>
      <c r="C586" s="553"/>
      <c r="D586" s="553"/>
      <c r="E586" s="569"/>
      <c r="F586" s="569"/>
      <c r="G586" s="569"/>
      <c r="H586" s="569"/>
      <c r="I586" s="569"/>
      <c r="J586" s="569"/>
      <c r="K586" s="569"/>
      <c r="L586" s="569"/>
      <c r="M586" s="569"/>
      <c r="N586" s="569"/>
      <c r="O586" s="569"/>
      <c r="P586" s="569"/>
      <c r="Q586" s="553"/>
      <c r="R586" s="553"/>
      <c r="S586" s="553"/>
      <c r="T586" s="553"/>
      <c r="U586" s="553"/>
      <c r="V586" s="553"/>
      <c r="W586" s="553"/>
      <c r="X586" s="553"/>
      <c r="Y586" s="553"/>
      <c r="Z586" s="553"/>
      <c r="AA586" s="553"/>
      <c r="AB586" s="553"/>
      <c r="AC586" s="553"/>
      <c r="AD586" s="553"/>
      <c r="AE586" s="553"/>
      <c r="AF586" s="956"/>
      <c r="AG586" s="553"/>
      <c r="AH586" s="553"/>
      <c r="AI586" s="956"/>
      <c r="AJ586" s="553"/>
      <c r="AK586" s="553"/>
      <c r="AL586" s="553"/>
      <c r="AM586" s="553"/>
      <c r="AN586" s="553"/>
      <c r="AO586" s="553"/>
      <c r="AP586" s="553"/>
      <c r="AQ586" s="553"/>
      <c r="AR586" s="553"/>
      <c r="AS586" s="553"/>
      <c r="AT586" s="553"/>
    </row>
    <row r="587" spans="1:46" ht="13.5" customHeight="1" x14ac:dyDescent="0.25">
      <c r="A587" s="553"/>
      <c r="B587" s="553"/>
      <c r="C587" s="553"/>
      <c r="D587" s="553"/>
      <c r="E587" s="569"/>
      <c r="F587" s="569"/>
      <c r="G587" s="569"/>
      <c r="H587" s="569"/>
      <c r="I587" s="569"/>
      <c r="J587" s="569"/>
      <c r="K587" s="569"/>
      <c r="L587" s="569"/>
      <c r="M587" s="569"/>
      <c r="N587" s="569"/>
      <c r="O587" s="569"/>
      <c r="P587" s="569"/>
      <c r="Q587" s="553"/>
      <c r="R587" s="553"/>
      <c r="S587" s="553"/>
      <c r="T587" s="553"/>
      <c r="U587" s="553"/>
      <c r="V587" s="553"/>
      <c r="W587" s="553"/>
      <c r="X587" s="553"/>
      <c r="Y587" s="553"/>
      <c r="Z587" s="553"/>
      <c r="AA587" s="553"/>
      <c r="AB587" s="553"/>
      <c r="AC587" s="553"/>
      <c r="AD587" s="553"/>
      <c r="AE587" s="553"/>
      <c r="AF587" s="956"/>
      <c r="AG587" s="553"/>
      <c r="AH587" s="553"/>
      <c r="AI587" s="956"/>
      <c r="AJ587" s="553"/>
      <c r="AK587" s="553"/>
      <c r="AL587" s="553"/>
      <c r="AM587" s="553"/>
      <c r="AN587" s="553"/>
      <c r="AO587" s="553"/>
      <c r="AP587" s="553"/>
      <c r="AQ587" s="553"/>
      <c r="AR587" s="553"/>
      <c r="AS587" s="553"/>
      <c r="AT587" s="553"/>
    </row>
    <row r="588" spans="1:46" ht="13.5" customHeight="1" x14ac:dyDescent="0.25">
      <c r="A588" s="553"/>
      <c r="B588" s="553"/>
      <c r="C588" s="553"/>
      <c r="D588" s="553"/>
      <c r="E588" s="569"/>
      <c r="F588" s="569"/>
      <c r="G588" s="569"/>
      <c r="H588" s="569"/>
      <c r="I588" s="569"/>
      <c r="J588" s="569"/>
      <c r="K588" s="569"/>
      <c r="L588" s="569"/>
      <c r="M588" s="569"/>
      <c r="N588" s="569"/>
      <c r="O588" s="569"/>
      <c r="P588" s="569"/>
      <c r="Q588" s="553"/>
      <c r="R588" s="553"/>
      <c r="S588" s="553"/>
      <c r="T588" s="553"/>
      <c r="U588" s="553"/>
      <c r="V588" s="553"/>
      <c r="W588" s="553"/>
      <c r="X588" s="553"/>
      <c r="Y588" s="553"/>
      <c r="Z588" s="553"/>
      <c r="AA588" s="553"/>
      <c r="AB588" s="553"/>
      <c r="AC588" s="553"/>
      <c r="AD588" s="553"/>
      <c r="AE588" s="553"/>
      <c r="AF588" s="956"/>
      <c r="AG588" s="553"/>
      <c r="AH588" s="553"/>
      <c r="AI588" s="956"/>
      <c r="AJ588" s="553"/>
      <c r="AK588" s="553"/>
      <c r="AL588" s="553"/>
      <c r="AM588" s="553"/>
      <c r="AN588" s="553"/>
      <c r="AO588" s="553"/>
      <c r="AP588" s="553"/>
      <c r="AQ588" s="553"/>
      <c r="AR588" s="553"/>
      <c r="AS588" s="553"/>
      <c r="AT588" s="553"/>
    </row>
    <row r="589" spans="1:46" ht="13.5" customHeight="1" x14ac:dyDescent="0.25">
      <c r="A589" s="553"/>
      <c r="B589" s="553"/>
      <c r="C589" s="553"/>
      <c r="D589" s="553"/>
      <c r="E589" s="569"/>
      <c r="F589" s="569"/>
      <c r="G589" s="569"/>
      <c r="H589" s="569"/>
      <c r="I589" s="569"/>
      <c r="J589" s="569"/>
      <c r="K589" s="569"/>
      <c r="L589" s="569"/>
      <c r="M589" s="569"/>
      <c r="N589" s="569"/>
      <c r="O589" s="569"/>
      <c r="P589" s="569"/>
      <c r="Q589" s="553"/>
      <c r="R589" s="553"/>
      <c r="S589" s="553"/>
      <c r="T589" s="553"/>
      <c r="U589" s="553"/>
      <c r="V589" s="553"/>
      <c r="W589" s="553"/>
      <c r="X589" s="553"/>
      <c r="Y589" s="553"/>
      <c r="Z589" s="553"/>
      <c r="AA589" s="553"/>
      <c r="AB589" s="553"/>
      <c r="AC589" s="553"/>
      <c r="AD589" s="553"/>
      <c r="AE589" s="553"/>
      <c r="AF589" s="956"/>
      <c r="AG589" s="553"/>
      <c r="AH589" s="553"/>
      <c r="AI589" s="956"/>
      <c r="AJ589" s="553"/>
      <c r="AK589" s="553"/>
      <c r="AL589" s="553"/>
      <c r="AM589" s="553"/>
      <c r="AN589" s="553"/>
      <c r="AO589" s="553"/>
      <c r="AP589" s="553"/>
      <c r="AQ589" s="553"/>
      <c r="AR589" s="553"/>
      <c r="AS589" s="553"/>
      <c r="AT589" s="553"/>
    </row>
    <row r="590" spans="1:46" ht="13.5" customHeight="1" x14ac:dyDescent="0.25">
      <c r="A590" s="553"/>
      <c r="B590" s="553"/>
      <c r="C590" s="553"/>
      <c r="D590" s="553"/>
      <c r="E590" s="569"/>
      <c r="F590" s="569"/>
      <c r="G590" s="569"/>
      <c r="H590" s="569"/>
      <c r="I590" s="569"/>
      <c r="J590" s="569"/>
      <c r="K590" s="569"/>
      <c r="L590" s="569"/>
      <c r="M590" s="569"/>
      <c r="N590" s="569"/>
      <c r="O590" s="569"/>
      <c r="P590" s="569"/>
      <c r="Q590" s="553"/>
      <c r="R590" s="553"/>
      <c r="S590" s="553"/>
      <c r="T590" s="553"/>
      <c r="U590" s="553"/>
      <c r="V590" s="553"/>
      <c r="W590" s="553"/>
      <c r="X590" s="553"/>
      <c r="Y590" s="553"/>
      <c r="Z590" s="553"/>
      <c r="AA590" s="553"/>
      <c r="AB590" s="553"/>
      <c r="AC590" s="553"/>
      <c r="AD590" s="553"/>
      <c r="AE590" s="553"/>
      <c r="AF590" s="956"/>
      <c r="AG590" s="553"/>
      <c r="AH590" s="553"/>
      <c r="AI590" s="956"/>
      <c r="AJ590" s="553"/>
      <c r="AK590" s="553"/>
      <c r="AL590" s="553"/>
      <c r="AM590" s="553"/>
      <c r="AN590" s="553"/>
      <c r="AO590" s="553"/>
      <c r="AP590" s="553"/>
      <c r="AQ590" s="553"/>
      <c r="AR590" s="553"/>
      <c r="AS590" s="553"/>
      <c r="AT590" s="553"/>
    </row>
    <row r="591" spans="1:46" ht="13.5" customHeight="1" x14ac:dyDescent="0.25">
      <c r="A591" s="553"/>
      <c r="B591" s="553"/>
      <c r="C591" s="553"/>
      <c r="D591" s="553"/>
      <c r="E591" s="569"/>
      <c r="F591" s="569"/>
      <c r="G591" s="569"/>
      <c r="H591" s="569"/>
      <c r="I591" s="569"/>
      <c r="J591" s="569"/>
      <c r="K591" s="569"/>
      <c r="L591" s="569"/>
      <c r="M591" s="569"/>
      <c r="N591" s="569"/>
      <c r="O591" s="569"/>
      <c r="P591" s="569"/>
      <c r="Q591" s="553"/>
      <c r="R591" s="553"/>
      <c r="S591" s="553"/>
      <c r="T591" s="553"/>
      <c r="U591" s="553"/>
      <c r="V591" s="553"/>
      <c r="W591" s="553"/>
      <c r="X591" s="553"/>
      <c r="Y591" s="553"/>
      <c r="Z591" s="553"/>
      <c r="AA591" s="553"/>
      <c r="AB591" s="553"/>
      <c r="AC591" s="553"/>
      <c r="AD591" s="553"/>
      <c r="AE591" s="553"/>
      <c r="AF591" s="956"/>
      <c r="AG591" s="553"/>
      <c r="AH591" s="553"/>
      <c r="AI591" s="956"/>
      <c r="AJ591" s="553"/>
      <c r="AK591" s="553"/>
      <c r="AL591" s="553"/>
      <c r="AM591" s="553"/>
      <c r="AN591" s="553"/>
      <c r="AO591" s="553"/>
      <c r="AP591" s="553"/>
      <c r="AQ591" s="553"/>
      <c r="AR591" s="553"/>
      <c r="AS591" s="553"/>
      <c r="AT591" s="553"/>
    </row>
    <row r="592" spans="1:46" ht="13.5" customHeight="1" x14ac:dyDescent="0.25">
      <c r="A592" s="553"/>
      <c r="B592" s="553"/>
      <c r="C592" s="553"/>
      <c r="D592" s="553"/>
      <c r="E592" s="569"/>
      <c r="F592" s="569"/>
      <c r="G592" s="569"/>
      <c r="H592" s="569"/>
      <c r="I592" s="569"/>
      <c r="J592" s="569"/>
      <c r="K592" s="569"/>
      <c r="L592" s="569"/>
      <c r="M592" s="569"/>
      <c r="N592" s="569"/>
      <c r="O592" s="569"/>
      <c r="P592" s="569"/>
      <c r="Q592" s="553"/>
      <c r="R592" s="553"/>
      <c r="S592" s="553"/>
      <c r="T592" s="553"/>
      <c r="U592" s="553"/>
      <c r="V592" s="553"/>
      <c r="W592" s="553"/>
      <c r="X592" s="553"/>
      <c r="Y592" s="553"/>
      <c r="Z592" s="553"/>
      <c r="AA592" s="553"/>
      <c r="AB592" s="553"/>
      <c r="AC592" s="553"/>
      <c r="AD592" s="553"/>
      <c r="AE592" s="553"/>
      <c r="AF592" s="956"/>
      <c r="AG592" s="553"/>
      <c r="AH592" s="553"/>
      <c r="AI592" s="956"/>
      <c r="AJ592" s="553"/>
      <c r="AK592" s="553"/>
      <c r="AL592" s="553"/>
      <c r="AM592" s="553"/>
      <c r="AN592" s="553"/>
      <c r="AO592" s="553"/>
      <c r="AP592" s="553"/>
      <c r="AQ592" s="553"/>
      <c r="AR592" s="553"/>
      <c r="AS592" s="553"/>
      <c r="AT592" s="553"/>
    </row>
    <row r="593" spans="1:46" ht="13.5" customHeight="1" x14ac:dyDescent="0.25">
      <c r="A593" s="553"/>
      <c r="B593" s="553"/>
      <c r="C593" s="553"/>
      <c r="D593" s="553"/>
      <c r="E593" s="569"/>
      <c r="F593" s="569"/>
      <c r="G593" s="569"/>
      <c r="H593" s="569"/>
      <c r="I593" s="569"/>
      <c r="J593" s="569"/>
      <c r="K593" s="569"/>
      <c r="L593" s="569"/>
      <c r="M593" s="569"/>
      <c r="N593" s="569"/>
      <c r="O593" s="569"/>
      <c r="P593" s="569"/>
      <c r="Q593" s="553"/>
      <c r="R593" s="553"/>
      <c r="S593" s="553"/>
      <c r="T593" s="553"/>
      <c r="U593" s="553"/>
      <c r="V593" s="553"/>
      <c r="W593" s="553"/>
      <c r="X593" s="553"/>
      <c r="Y593" s="553"/>
      <c r="Z593" s="553"/>
      <c r="AA593" s="553"/>
      <c r="AB593" s="553"/>
      <c r="AC593" s="553"/>
      <c r="AD593" s="553"/>
      <c r="AE593" s="553"/>
      <c r="AF593" s="956"/>
      <c r="AG593" s="553"/>
      <c r="AH593" s="553"/>
      <c r="AI593" s="956"/>
      <c r="AJ593" s="553"/>
      <c r="AK593" s="553"/>
      <c r="AL593" s="553"/>
      <c r="AM593" s="553"/>
      <c r="AN593" s="553"/>
      <c r="AO593" s="553"/>
      <c r="AP593" s="553"/>
      <c r="AQ593" s="553"/>
      <c r="AR593" s="553"/>
      <c r="AS593" s="553"/>
      <c r="AT593" s="553"/>
    </row>
    <row r="594" spans="1:46" ht="13.5" customHeight="1" x14ac:dyDescent="0.25">
      <c r="A594" s="553"/>
      <c r="B594" s="553"/>
      <c r="C594" s="553"/>
      <c r="D594" s="553"/>
      <c r="E594" s="569"/>
      <c r="F594" s="569"/>
      <c r="G594" s="569"/>
      <c r="H594" s="569"/>
      <c r="I594" s="569"/>
      <c r="J594" s="569"/>
      <c r="K594" s="569"/>
      <c r="L594" s="569"/>
      <c r="M594" s="569"/>
      <c r="N594" s="569"/>
      <c r="O594" s="569"/>
      <c r="P594" s="569"/>
      <c r="Q594" s="553"/>
      <c r="R594" s="553"/>
      <c r="S594" s="553"/>
      <c r="T594" s="553"/>
      <c r="U594" s="553"/>
      <c r="V594" s="553"/>
      <c r="W594" s="553"/>
      <c r="X594" s="553"/>
      <c r="Y594" s="553"/>
      <c r="Z594" s="553"/>
      <c r="AA594" s="553"/>
      <c r="AB594" s="553"/>
      <c r="AC594" s="553"/>
      <c r="AD594" s="553"/>
      <c r="AE594" s="553"/>
      <c r="AF594" s="956"/>
      <c r="AG594" s="553"/>
      <c r="AH594" s="553"/>
      <c r="AI594" s="956"/>
      <c r="AJ594" s="553"/>
      <c r="AK594" s="553"/>
      <c r="AL594" s="553"/>
      <c r="AM594" s="553"/>
      <c r="AN594" s="553"/>
      <c r="AO594" s="553"/>
      <c r="AP594" s="553"/>
      <c r="AQ594" s="553"/>
      <c r="AR594" s="553"/>
      <c r="AS594" s="553"/>
      <c r="AT594" s="553"/>
    </row>
    <row r="595" spans="1:46" ht="13.5" customHeight="1" x14ac:dyDescent="0.25">
      <c r="A595" s="553"/>
      <c r="B595" s="553"/>
      <c r="C595" s="553"/>
      <c r="D595" s="553"/>
      <c r="E595" s="569"/>
      <c r="F595" s="569"/>
      <c r="G595" s="569"/>
      <c r="H595" s="569"/>
      <c r="I595" s="569"/>
      <c r="J595" s="569"/>
      <c r="K595" s="569"/>
      <c r="L595" s="569"/>
      <c r="M595" s="569"/>
      <c r="N595" s="569"/>
      <c r="O595" s="569"/>
      <c r="P595" s="569"/>
      <c r="Q595" s="553"/>
      <c r="R595" s="553"/>
      <c r="S595" s="553"/>
      <c r="T595" s="553"/>
      <c r="U595" s="553"/>
      <c r="V595" s="553"/>
      <c r="W595" s="553"/>
      <c r="X595" s="553"/>
      <c r="Y595" s="553"/>
      <c r="Z595" s="553"/>
      <c r="AA595" s="553"/>
      <c r="AB595" s="553"/>
      <c r="AC595" s="553"/>
      <c r="AD595" s="553"/>
      <c r="AE595" s="553"/>
      <c r="AF595" s="956"/>
      <c r="AG595" s="553"/>
      <c r="AH595" s="553"/>
      <c r="AI595" s="956"/>
      <c r="AJ595" s="553"/>
      <c r="AK595" s="553"/>
      <c r="AL595" s="553"/>
      <c r="AM595" s="553"/>
      <c r="AN595" s="553"/>
      <c r="AO595" s="553"/>
      <c r="AP595" s="553"/>
      <c r="AQ595" s="553"/>
      <c r="AR595" s="553"/>
      <c r="AS595" s="553"/>
      <c r="AT595" s="553"/>
    </row>
    <row r="596" spans="1:46" ht="13.5" customHeight="1" x14ac:dyDescent="0.25">
      <c r="A596" s="553"/>
      <c r="B596" s="553"/>
      <c r="C596" s="553"/>
      <c r="D596" s="553"/>
      <c r="E596" s="569"/>
      <c r="F596" s="569"/>
      <c r="G596" s="569"/>
      <c r="H596" s="569"/>
      <c r="I596" s="569"/>
      <c r="J596" s="569"/>
      <c r="K596" s="569"/>
      <c r="L596" s="569"/>
      <c r="M596" s="569"/>
      <c r="N596" s="569"/>
      <c r="O596" s="569"/>
      <c r="P596" s="569"/>
      <c r="Q596" s="553"/>
      <c r="R596" s="553"/>
      <c r="S596" s="553"/>
      <c r="T596" s="553"/>
      <c r="U596" s="553"/>
      <c r="V596" s="553"/>
      <c r="W596" s="553"/>
      <c r="X596" s="553"/>
      <c r="Y596" s="553"/>
      <c r="Z596" s="553"/>
      <c r="AA596" s="553"/>
      <c r="AB596" s="553"/>
      <c r="AC596" s="553"/>
      <c r="AD596" s="553"/>
      <c r="AE596" s="553"/>
      <c r="AF596" s="956"/>
      <c r="AG596" s="553"/>
      <c r="AH596" s="553"/>
      <c r="AI596" s="956"/>
      <c r="AJ596" s="553"/>
      <c r="AK596" s="553"/>
      <c r="AL596" s="553"/>
      <c r="AM596" s="553"/>
      <c r="AN596" s="553"/>
      <c r="AO596" s="553"/>
      <c r="AP596" s="553"/>
      <c r="AQ596" s="553"/>
      <c r="AR596" s="553"/>
      <c r="AS596" s="553"/>
      <c r="AT596" s="553"/>
    </row>
    <row r="597" spans="1:46" ht="13.5" customHeight="1" x14ac:dyDescent="0.25">
      <c r="A597" s="553"/>
      <c r="B597" s="553"/>
      <c r="C597" s="553"/>
      <c r="D597" s="553"/>
      <c r="E597" s="569"/>
      <c r="F597" s="569"/>
      <c r="G597" s="569"/>
      <c r="H597" s="569"/>
      <c r="I597" s="569"/>
      <c r="J597" s="569"/>
      <c r="K597" s="569"/>
      <c r="L597" s="569"/>
      <c r="M597" s="569"/>
      <c r="N597" s="569"/>
      <c r="O597" s="569"/>
      <c r="P597" s="569"/>
      <c r="Q597" s="553"/>
      <c r="R597" s="553"/>
      <c r="S597" s="553"/>
      <c r="T597" s="553"/>
      <c r="U597" s="553"/>
      <c r="V597" s="553"/>
      <c r="W597" s="553"/>
      <c r="X597" s="553"/>
      <c r="Y597" s="553"/>
      <c r="Z597" s="553"/>
      <c r="AA597" s="553"/>
      <c r="AB597" s="553"/>
      <c r="AC597" s="553"/>
      <c r="AD597" s="553"/>
      <c r="AE597" s="553"/>
      <c r="AF597" s="956"/>
      <c r="AG597" s="553"/>
      <c r="AH597" s="553"/>
      <c r="AI597" s="956"/>
      <c r="AJ597" s="553"/>
      <c r="AK597" s="553"/>
      <c r="AL597" s="553"/>
      <c r="AM597" s="553"/>
      <c r="AN597" s="553"/>
      <c r="AO597" s="553"/>
      <c r="AP597" s="553"/>
      <c r="AQ597" s="553"/>
      <c r="AR597" s="553"/>
      <c r="AS597" s="553"/>
      <c r="AT597" s="553"/>
    </row>
    <row r="598" spans="1:46" ht="13.5" customHeight="1" x14ac:dyDescent="0.25">
      <c r="A598" s="553"/>
      <c r="B598" s="553"/>
      <c r="C598" s="553"/>
      <c r="D598" s="553"/>
      <c r="E598" s="569"/>
      <c r="F598" s="569"/>
      <c r="G598" s="569"/>
      <c r="H598" s="569"/>
      <c r="I598" s="569"/>
      <c r="J598" s="569"/>
      <c r="K598" s="569"/>
      <c r="L598" s="569"/>
      <c r="M598" s="569"/>
      <c r="N598" s="569"/>
      <c r="O598" s="569"/>
      <c r="P598" s="569"/>
      <c r="Q598" s="553"/>
      <c r="R598" s="553"/>
      <c r="S598" s="553"/>
      <c r="T598" s="553"/>
      <c r="U598" s="553"/>
      <c r="V598" s="553"/>
      <c r="W598" s="553"/>
      <c r="X598" s="553"/>
      <c r="Y598" s="553"/>
      <c r="Z598" s="553"/>
      <c r="AA598" s="553"/>
      <c r="AB598" s="553"/>
      <c r="AC598" s="553"/>
      <c r="AD598" s="553"/>
      <c r="AE598" s="553"/>
      <c r="AF598" s="956"/>
      <c r="AG598" s="553"/>
      <c r="AH598" s="553"/>
      <c r="AI598" s="956"/>
      <c r="AJ598" s="553"/>
      <c r="AK598" s="553"/>
      <c r="AL598" s="553"/>
      <c r="AM598" s="553"/>
      <c r="AN598" s="553"/>
      <c r="AO598" s="553"/>
      <c r="AP598" s="553"/>
      <c r="AQ598" s="553"/>
      <c r="AR598" s="553"/>
      <c r="AS598" s="553"/>
      <c r="AT598" s="553"/>
    </row>
    <row r="599" spans="1:46" ht="13.5" customHeight="1" x14ac:dyDescent="0.25">
      <c r="A599" s="553"/>
      <c r="B599" s="553"/>
      <c r="C599" s="553"/>
      <c r="D599" s="553"/>
      <c r="E599" s="569"/>
      <c r="F599" s="569"/>
      <c r="G599" s="569"/>
      <c r="H599" s="569"/>
      <c r="I599" s="569"/>
      <c r="J599" s="569"/>
      <c r="K599" s="569"/>
      <c r="L599" s="569"/>
      <c r="M599" s="569"/>
      <c r="N599" s="569"/>
      <c r="O599" s="569"/>
      <c r="P599" s="569"/>
      <c r="Q599" s="553"/>
      <c r="R599" s="553"/>
      <c r="S599" s="553"/>
      <c r="T599" s="553"/>
      <c r="U599" s="553"/>
      <c r="V599" s="553"/>
      <c r="W599" s="553"/>
      <c r="X599" s="553"/>
      <c r="Y599" s="553"/>
      <c r="Z599" s="553"/>
      <c r="AA599" s="553"/>
      <c r="AB599" s="553"/>
      <c r="AC599" s="553"/>
      <c r="AD599" s="553"/>
      <c r="AE599" s="553"/>
      <c r="AF599" s="956"/>
      <c r="AG599" s="553"/>
      <c r="AH599" s="553"/>
      <c r="AI599" s="956"/>
      <c r="AJ599" s="553"/>
      <c r="AK599" s="553"/>
      <c r="AL599" s="553"/>
      <c r="AM599" s="553"/>
      <c r="AN599" s="553"/>
      <c r="AO599" s="553"/>
      <c r="AP599" s="553"/>
      <c r="AQ599" s="553"/>
      <c r="AR599" s="553"/>
      <c r="AS599" s="553"/>
      <c r="AT599" s="553"/>
    </row>
    <row r="600" spans="1:46" ht="13.5" customHeight="1" x14ac:dyDescent="0.25">
      <c r="A600" s="553"/>
      <c r="B600" s="553"/>
      <c r="C600" s="553"/>
      <c r="D600" s="553"/>
      <c r="E600" s="569"/>
      <c r="F600" s="569"/>
      <c r="G600" s="569"/>
      <c r="H600" s="569"/>
      <c r="I600" s="569"/>
      <c r="J600" s="569"/>
      <c r="K600" s="569"/>
      <c r="L600" s="569"/>
      <c r="M600" s="569"/>
      <c r="N600" s="569"/>
      <c r="O600" s="569"/>
      <c r="P600" s="569"/>
      <c r="Q600" s="553"/>
      <c r="R600" s="553"/>
      <c r="S600" s="553"/>
      <c r="T600" s="553"/>
      <c r="U600" s="553"/>
      <c r="V600" s="553"/>
      <c r="W600" s="553"/>
      <c r="X600" s="553"/>
      <c r="Y600" s="553"/>
      <c r="Z600" s="553"/>
      <c r="AA600" s="553"/>
      <c r="AB600" s="553"/>
      <c r="AC600" s="553"/>
      <c r="AD600" s="553"/>
      <c r="AE600" s="553"/>
      <c r="AF600" s="956"/>
      <c r="AG600" s="553"/>
      <c r="AH600" s="553"/>
      <c r="AI600" s="956"/>
      <c r="AJ600" s="553"/>
      <c r="AK600" s="553"/>
      <c r="AL600" s="553"/>
      <c r="AM600" s="553"/>
      <c r="AN600" s="553"/>
      <c r="AO600" s="553"/>
      <c r="AP600" s="553"/>
      <c r="AQ600" s="553"/>
      <c r="AR600" s="553"/>
      <c r="AS600" s="553"/>
      <c r="AT600" s="553"/>
    </row>
    <row r="601" spans="1:46" ht="13.5" customHeight="1" x14ac:dyDescent="0.25">
      <c r="A601" s="553"/>
      <c r="B601" s="553"/>
      <c r="C601" s="553"/>
      <c r="D601" s="553"/>
      <c r="E601" s="569"/>
      <c r="F601" s="569"/>
      <c r="G601" s="569"/>
      <c r="H601" s="569"/>
      <c r="I601" s="569"/>
      <c r="J601" s="569"/>
      <c r="K601" s="569"/>
      <c r="L601" s="569"/>
      <c r="M601" s="569"/>
      <c r="N601" s="569"/>
      <c r="O601" s="569"/>
      <c r="P601" s="569"/>
      <c r="Q601" s="553"/>
      <c r="R601" s="553"/>
      <c r="S601" s="553"/>
      <c r="T601" s="553"/>
      <c r="U601" s="553"/>
      <c r="V601" s="553"/>
      <c r="W601" s="553"/>
      <c r="X601" s="553"/>
      <c r="Y601" s="553"/>
      <c r="Z601" s="553"/>
      <c r="AA601" s="553"/>
      <c r="AB601" s="553"/>
      <c r="AC601" s="553"/>
      <c r="AD601" s="553"/>
      <c r="AE601" s="553"/>
      <c r="AF601" s="956"/>
      <c r="AG601" s="553"/>
      <c r="AH601" s="553"/>
      <c r="AI601" s="956"/>
      <c r="AJ601" s="553"/>
      <c r="AK601" s="553"/>
      <c r="AL601" s="553"/>
      <c r="AM601" s="553"/>
      <c r="AN601" s="553"/>
      <c r="AO601" s="553"/>
      <c r="AP601" s="553"/>
      <c r="AQ601" s="553"/>
      <c r="AR601" s="553"/>
      <c r="AS601" s="553"/>
      <c r="AT601" s="553"/>
    </row>
    <row r="602" spans="1:46" ht="13.5" customHeight="1" x14ac:dyDescent="0.25">
      <c r="A602" s="553"/>
      <c r="B602" s="553"/>
      <c r="C602" s="553"/>
      <c r="D602" s="553"/>
      <c r="E602" s="569"/>
      <c r="F602" s="569"/>
      <c r="G602" s="569"/>
      <c r="H602" s="569"/>
      <c r="I602" s="569"/>
      <c r="J602" s="569"/>
      <c r="K602" s="569"/>
      <c r="L602" s="569"/>
      <c r="M602" s="569"/>
      <c r="N602" s="569"/>
      <c r="O602" s="569"/>
      <c r="P602" s="569"/>
      <c r="Q602" s="553"/>
      <c r="R602" s="553"/>
      <c r="S602" s="553"/>
      <c r="T602" s="553"/>
      <c r="U602" s="553"/>
      <c r="V602" s="553"/>
      <c r="W602" s="553"/>
      <c r="X602" s="553"/>
      <c r="Y602" s="553"/>
      <c r="Z602" s="553"/>
      <c r="AA602" s="553"/>
      <c r="AB602" s="553"/>
      <c r="AC602" s="553"/>
      <c r="AD602" s="553"/>
      <c r="AE602" s="553"/>
      <c r="AF602" s="956"/>
      <c r="AG602" s="553"/>
      <c r="AH602" s="553"/>
      <c r="AI602" s="956"/>
      <c r="AJ602" s="553"/>
      <c r="AK602" s="553"/>
      <c r="AL602" s="553"/>
      <c r="AM602" s="553"/>
      <c r="AN602" s="553"/>
      <c r="AO602" s="553"/>
      <c r="AP602" s="553"/>
      <c r="AQ602" s="553"/>
      <c r="AR602" s="553"/>
      <c r="AS602" s="553"/>
      <c r="AT602" s="553"/>
    </row>
    <row r="603" spans="1:46" ht="13.5" customHeight="1" x14ac:dyDescent="0.25">
      <c r="A603" s="553"/>
      <c r="B603" s="553"/>
      <c r="C603" s="553"/>
      <c r="D603" s="553"/>
      <c r="E603" s="569"/>
      <c r="F603" s="569"/>
      <c r="G603" s="569"/>
      <c r="H603" s="569"/>
      <c r="I603" s="569"/>
      <c r="J603" s="569"/>
      <c r="K603" s="569"/>
      <c r="L603" s="569"/>
      <c r="M603" s="569"/>
      <c r="N603" s="569"/>
      <c r="O603" s="569"/>
      <c r="P603" s="569"/>
      <c r="Q603" s="553"/>
      <c r="R603" s="553"/>
      <c r="S603" s="553"/>
      <c r="T603" s="553"/>
      <c r="U603" s="553"/>
      <c r="V603" s="553"/>
      <c r="W603" s="553"/>
      <c r="X603" s="553"/>
      <c r="Y603" s="553"/>
      <c r="Z603" s="553"/>
      <c r="AA603" s="553"/>
      <c r="AB603" s="553"/>
      <c r="AC603" s="553"/>
      <c r="AD603" s="553"/>
      <c r="AE603" s="553"/>
      <c r="AF603" s="956"/>
      <c r="AG603" s="553"/>
      <c r="AH603" s="553"/>
      <c r="AI603" s="956"/>
      <c r="AJ603" s="553"/>
      <c r="AK603" s="553"/>
      <c r="AL603" s="553"/>
      <c r="AM603" s="553"/>
      <c r="AN603" s="553"/>
      <c r="AO603" s="553"/>
      <c r="AP603" s="553"/>
      <c r="AQ603" s="553"/>
      <c r="AR603" s="553"/>
      <c r="AS603" s="553"/>
      <c r="AT603" s="553"/>
    </row>
    <row r="604" spans="1:46" ht="13.5" customHeight="1" x14ac:dyDescent="0.25">
      <c r="A604" s="553"/>
      <c r="B604" s="553"/>
      <c r="C604" s="553"/>
      <c r="D604" s="553"/>
      <c r="E604" s="569"/>
      <c r="F604" s="569"/>
      <c r="G604" s="569"/>
      <c r="H604" s="569"/>
      <c r="I604" s="569"/>
      <c r="J604" s="569"/>
      <c r="K604" s="569"/>
      <c r="L604" s="569"/>
      <c r="M604" s="569"/>
      <c r="N604" s="569"/>
      <c r="O604" s="569"/>
      <c r="P604" s="569"/>
      <c r="Q604" s="553"/>
      <c r="R604" s="553"/>
      <c r="S604" s="553"/>
      <c r="T604" s="553"/>
      <c r="U604" s="553"/>
      <c r="V604" s="553"/>
      <c r="W604" s="553"/>
      <c r="X604" s="553"/>
      <c r="Y604" s="553"/>
      <c r="Z604" s="553"/>
      <c r="AA604" s="553"/>
      <c r="AB604" s="553"/>
      <c r="AC604" s="553"/>
      <c r="AD604" s="553"/>
      <c r="AE604" s="553"/>
      <c r="AF604" s="956"/>
      <c r="AG604" s="553"/>
      <c r="AH604" s="553"/>
      <c r="AI604" s="956"/>
      <c r="AJ604" s="553"/>
      <c r="AK604" s="553"/>
      <c r="AL604" s="553"/>
      <c r="AM604" s="553"/>
      <c r="AN604" s="553"/>
      <c r="AO604" s="553"/>
      <c r="AP604" s="553"/>
      <c r="AQ604" s="553"/>
      <c r="AR604" s="553"/>
      <c r="AS604" s="553"/>
      <c r="AT604" s="553"/>
    </row>
    <row r="605" spans="1:46" ht="13.5" customHeight="1" x14ac:dyDescent="0.25">
      <c r="A605" s="553"/>
      <c r="B605" s="553"/>
      <c r="C605" s="553"/>
      <c r="D605" s="553"/>
      <c r="E605" s="569"/>
      <c r="F605" s="569"/>
      <c r="G605" s="569"/>
      <c r="H605" s="569"/>
      <c r="I605" s="569"/>
      <c r="J605" s="569"/>
      <c r="K605" s="569"/>
      <c r="L605" s="569"/>
      <c r="M605" s="569"/>
      <c r="N605" s="569"/>
      <c r="O605" s="569"/>
      <c r="P605" s="569"/>
      <c r="Q605" s="553"/>
      <c r="R605" s="553"/>
      <c r="S605" s="553"/>
      <c r="T605" s="553"/>
      <c r="U605" s="553"/>
      <c r="V605" s="553"/>
      <c r="W605" s="553"/>
      <c r="X605" s="553"/>
      <c r="Y605" s="553"/>
      <c r="Z605" s="553"/>
      <c r="AA605" s="553"/>
      <c r="AB605" s="553"/>
      <c r="AC605" s="553"/>
      <c r="AD605" s="553"/>
      <c r="AE605" s="553"/>
      <c r="AF605" s="956"/>
      <c r="AG605" s="553"/>
      <c r="AH605" s="553"/>
      <c r="AI605" s="956"/>
      <c r="AJ605" s="553"/>
      <c r="AK605" s="553"/>
      <c r="AL605" s="553"/>
      <c r="AM605" s="553"/>
      <c r="AN605" s="553"/>
      <c r="AO605" s="553"/>
      <c r="AP605" s="553"/>
      <c r="AQ605" s="553"/>
      <c r="AR605" s="553"/>
      <c r="AS605" s="553"/>
      <c r="AT605" s="553"/>
    </row>
    <row r="606" spans="1:46" ht="13.5" customHeight="1" x14ac:dyDescent="0.25">
      <c r="A606" s="553"/>
      <c r="B606" s="553"/>
      <c r="C606" s="553"/>
      <c r="D606" s="553"/>
      <c r="E606" s="569"/>
      <c r="F606" s="569"/>
      <c r="G606" s="569"/>
      <c r="H606" s="569"/>
      <c r="I606" s="569"/>
      <c r="J606" s="569"/>
      <c r="K606" s="569"/>
      <c r="L606" s="569"/>
      <c r="M606" s="569"/>
      <c r="N606" s="569"/>
      <c r="O606" s="569"/>
      <c r="P606" s="569"/>
      <c r="Q606" s="553"/>
      <c r="R606" s="553"/>
      <c r="S606" s="553"/>
      <c r="T606" s="553"/>
      <c r="U606" s="553"/>
      <c r="V606" s="553"/>
      <c r="W606" s="553"/>
      <c r="X606" s="553"/>
      <c r="Y606" s="553"/>
      <c r="Z606" s="553"/>
      <c r="AA606" s="553"/>
      <c r="AB606" s="553"/>
      <c r="AC606" s="553"/>
      <c r="AD606" s="553"/>
      <c r="AE606" s="553"/>
      <c r="AF606" s="956"/>
      <c r="AG606" s="553"/>
      <c r="AH606" s="553"/>
      <c r="AI606" s="956"/>
      <c r="AJ606" s="553"/>
      <c r="AK606" s="553"/>
      <c r="AL606" s="553"/>
      <c r="AM606" s="553"/>
      <c r="AN606" s="553"/>
      <c r="AO606" s="553"/>
      <c r="AP606" s="553"/>
      <c r="AQ606" s="553"/>
      <c r="AR606" s="553"/>
      <c r="AS606" s="553"/>
      <c r="AT606" s="553"/>
    </row>
    <row r="607" spans="1:46" ht="13.5" customHeight="1" x14ac:dyDescent="0.25">
      <c r="A607" s="553"/>
      <c r="B607" s="553"/>
      <c r="C607" s="553"/>
      <c r="D607" s="553"/>
      <c r="E607" s="569"/>
      <c r="F607" s="569"/>
      <c r="G607" s="569"/>
      <c r="H607" s="569"/>
      <c r="I607" s="569"/>
      <c r="J607" s="569"/>
      <c r="K607" s="569"/>
      <c r="L607" s="569"/>
      <c r="M607" s="569"/>
      <c r="N607" s="569"/>
      <c r="O607" s="569"/>
      <c r="P607" s="569"/>
      <c r="Q607" s="553"/>
      <c r="R607" s="553"/>
      <c r="S607" s="553"/>
      <c r="T607" s="553"/>
      <c r="U607" s="553"/>
      <c r="V607" s="553"/>
      <c r="W607" s="553"/>
      <c r="X607" s="553"/>
      <c r="Y607" s="553"/>
      <c r="Z607" s="553"/>
      <c r="AA607" s="553"/>
      <c r="AB607" s="553"/>
      <c r="AC607" s="553"/>
      <c r="AD607" s="553"/>
      <c r="AE607" s="553"/>
      <c r="AF607" s="956"/>
      <c r="AG607" s="553"/>
      <c r="AH607" s="553"/>
      <c r="AI607" s="956"/>
      <c r="AJ607" s="553"/>
      <c r="AK607" s="553"/>
      <c r="AL607" s="553"/>
      <c r="AM607" s="553"/>
      <c r="AN607" s="553"/>
      <c r="AO607" s="553"/>
      <c r="AP607" s="553"/>
      <c r="AQ607" s="553"/>
      <c r="AR607" s="553"/>
      <c r="AS607" s="553"/>
      <c r="AT607" s="553"/>
    </row>
    <row r="608" spans="1:46" ht="13.5" customHeight="1" x14ac:dyDescent="0.25">
      <c r="A608" s="553"/>
      <c r="B608" s="553"/>
      <c r="C608" s="553"/>
      <c r="D608" s="553"/>
      <c r="E608" s="569"/>
      <c r="F608" s="569"/>
      <c r="G608" s="569"/>
      <c r="H608" s="569"/>
      <c r="I608" s="569"/>
      <c r="J608" s="569"/>
      <c r="K608" s="569"/>
      <c r="L608" s="569"/>
      <c r="M608" s="569"/>
      <c r="N608" s="569"/>
      <c r="O608" s="569"/>
      <c r="P608" s="569"/>
      <c r="Q608" s="553"/>
      <c r="R608" s="553"/>
      <c r="S608" s="553"/>
      <c r="T608" s="553"/>
      <c r="U608" s="553"/>
      <c r="V608" s="553"/>
      <c r="W608" s="553"/>
      <c r="X608" s="553"/>
      <c r="Y608" s="553"/>
      <c r="Z608" s="553"/>
      <c r="AA608" s="553"/>
      <c r="AB608" s="553"/>
      <c r="AC608" s="553"/>
      <c r="AD608" s="553"/>
      <c r="AE608" s="553"/>
      <c r="AF608" s="956"/>
      <c r="AG608" s="553"/>
      <c r="AH608" s="553"/>
      <c r="AI608" s="956"/>
      <c r="AJ608" s="553"/>
      <c r="AK608" s="553"/>
      <c r="AL608" s="553"/>
      <c r="AM608" s="553"/>
      <c r="AN608" s="553"/>
      <c r="AO608" s="553"/>
      <c r="AP608" s="553"/>
      <c r="AQ608" s="553"/>
      <c r="AR608" s="553"/>
      <c r="AS608" s="553"/>
      <c r="AT608" s="553"/>
    </row>
    <row r="609" spans="1:46" ht="13.5" customHeight="1" x14ac:dyDescent="0.25">
      <c r="A609" s="553"/>
      <c r="B609" s="553"/>
      <c r="C609" s="553"/>
      <c r="D609" s="553"/>
      <c r="E609" s="569"/>
      <c r="F609" s="569"/>
      <c r="G609" s="569"/>
      <c r="H609" s="569"/>
      <c r="I609" s="569"/>
      <c r="J609" s="569"/>
      <c r="K609" s="569"/>
      <c r="L609" s="569"/>
      <c r="M609" s="569"/>
      <c r="N609" s="569"/>
      <c r="O609" s="569"/>
      <c r="P609" s="569"/>
      <c r="Q609" s="553"/>
      <c r="R609" s="553"/>
      <c r="S609" s="553"/>
      <c r="T609" s="553"/>
      <c r="U609" s="553"/>
      <c r="V609" s="553"/>
      <c r="W609" s="553"/>
      <c r="X609" s="553"/>
      <c r="Y609" s="553"/>
      <c r="Z609" s="553"/>
      <c r="AA609" s="553"/>
      <c r="AB609" s="553"/>
      <c r="AC609" s="553"/>
      <c r="AD609" s="553"/>
      <c r="AE609" s="553"/>
      <c r="AF609" s="956"/>
      <c r="AG609" s="553"/>
      <c r="AH609" s="553"/>
      <c r="AI609" s="956"/>
      <c r="AJ609" s="553"/>
      <c r="AK609" s="553"/>
      <c r="AL609" s="553"/>
      <c r="AM609" s="553"/>
      <c r="AN609" s="553"/>
      <c r="AO609" s="553"/>
      <c r="AP609" s="553"/>
      <c r="AQ609" s="553"/>
      <c r="AR609" s="553"/>
      <c r="AS609" s="553"/>
      <c r="AT609" s="553"/>
    </row>
    <row r="610" spans="1:46" ht="13.5" customHeight="1" x14ac:dyDescent="0.25">
      <c r="A610" s="553"/>
      <c r="B610" s="553"/>
      <c r="C610" s="553"/>
      <c r="D610" s="553"/>
      <c r="E610" s="569"/>
      <c r="F610" s="569"/>
      <c r="G610" s="569"/>
      <c r="H610" s="569"/>
      <c r="I610" s="569"/>
      <c r="J610" s="569"/>
      <c r="K610" s="569"/>
      <c r="L610" s="569"/>
      <c r="M610" s="569"/>
      <c r="N610" s="569"/>
      <c r="O610" s="569"/>
      <c r="P610" s="569"/>
      <c r="Q610" s="553"/>
      <c r="R610" s="553"/>
      <c r="S610" s="553"/>
      <c r="T610" s="553"/>
      <c r="U610" s="553"/>
      <c r="V610" s="553"/>
      <c r="W610" s="553"/>
      <c r="X610" s="553"/>
      <c r="Y610" s="553"/>
      <c r="Z610" s="553"/>
      <c r="AA610" s="553"/>
      <c r="AB610" s="553"/>
      <c r="AC610" s="553"/>
      <c r="AD610" s="553"/>
      <c r="AE610" s="553"/>
      <c r="AF610" s="956"/>
      <c r="AG610" s="553"/>
      <c r="AH610" s="553"/>
      <c r="AI610" s="956"/>
      <c r="AJ610" s="553"/>
      <c r="AK610" s="553"/>
      <c r="AL610" s="553"/>
      <c r="AM610" s="553"/>
      <c r="AN610" s="553"/>
      <c r="AO610" s="553"/>
      <c r="AP610" s="553"/>
      <c r="AQ610" s="553"/>
      <c r="AR610" s="553"/>
      <c r="AS610" s="553"/>
      <c r="AT610" s="553"/>
    </row>
    <row r="611" spans="1:46" ht="13.5" customHeight="1" x14ac:dyDescent="0.25">
      <c r="A611" s="553"/>
      <c r="B611" s="553"/>
      <c r="C611" s="553"/>
      <c r="D611" s="553"/>
      <c r="E611" s="569"/>
      <c r="F611" s="569"/>
      <c r="G611" s="569"/>
      <c r="H611" s="569"/>
      <c r="I611" s="569"/>
      <c r="J611" s="569"/>
      <c r="K611" s="569"/>
      <c r="L611" s="569"/>
      <c r="M611" s="569"/>
      <c r="N611" s="569"/>
      <c r="O611" s="569"/>
      <c r="P611" s="569"/>
      <c r="Q611" s="553"/>
      <c r="R611" s="553"/>
      <c r="S611" s="553"/>
      <c r="T611" s="553"/>
      <c r="U611" s="553"/>
      <c r="V611" s="553"/>
      <c r="W611" s="553"/>
      <c r="X611" s="553"/>
      <c r="Y611" s="553"/>
      <c r="Z611" s="553"/>
      <c r="AA611" s="553"/>
      <c r="AB611" s="553"/>
      <c r="AC611" s="553"/>
      <c r="AD611" s="553"/>
      <c r="AE611" s="553"/>
      <c r="AF611" s="956"/>
      <c r="AG611" s="553"/>
      <c r="AH611" s="553"/>
      <c r="AI611" s="956"/>
      <c r="AJ611" s="553"/>
      <c r="AK611" s="553"/>
      <c r="AL611" s="553"/>
      <c r="AM611" s="553"/>
      <c r="AN611" s="553"/>
      <c r="AO611" s="553"/>
      <c r="AP611" s="553"/>
      <c r="AQ611" s="553"/>
      <c r="AR611" s="553"/>
      <c r="AS611" s="553"/>
      <c r="AT611" s="553"/>
    </row>
    <row r="612" spans="1:46" ht="13.5" customHeight="1" x14ac:dyDescent="0.25">
      <c r="A612" s="553"/>
      <c r="B612" s="553"/>
      <c r="C612" s="553"/>
      <c r="D612" s="553"/>
      <c r="E612" s="569"/>
      <c r="F612" s="569"/>
      <c r="G612" s="569"/>
      <c r="H612" s="569"/>
      <c r="I612" s="569"/>
      <c r="J612" s="569"/>
      <c r="K612" s="569"/>
      <c r="L612" s="569"/>
      <c r="M612" s="569"/>
      <c r="N612" s="569"/>
      <c r="O612" s="569"/>
      <c r="P612" s="569"/>
      <c r="Q612" s="553"/>
      <c r="R612" s="553"/>
      <c r="S612" s="553"/>
      <c r="T612" s="553"/>
      <c r="U612" s="553"/>
      <c r="V612" s="553"/>
      <c r="W612" s="553"/>
      <c r="X612" s="553"/>
      <c r="Y612" s="553"/>
      <c r="Z612" s="553"/>
      <c r="AA612" s="553"/>
      <c r="AB612" s="553"/>
      <c r="AC612" s="553"/>
      <c r="AD612" s="553"/>
      <c r="AE612" s="553"/>
      <c r="AF612" s="956"/>
      <c r="AG612" s="553"/>
      <c r="AH612" s="553"/>
      <c r="AI612" s="956"/>
      <c r="AJ612" s="553"/>
      <c r="AK612" s="553"/>
      <c r="AL612" s="553"/>
      <c r="AM612" s="553"/>
      <c r="AN612" s="553"/>
      <c r="AO612" s="553"/>
      <c r="AP612" s="553"/>
      <c r="AQ612" s="553"/>
      <c r="AR612" s="553"/>
      <c r="AS612" s="553"/>
      <c r="AT612" s="553"/>
    </row>
    <row r="613" spans="1:46" ht="13.5" customHeight="1" x14ac:dyDescent="0.25">
      <c r="A613" s="553"/>
      <c r="B613" s="553"/>
      <c r="C613" s="553"/>
      <c r="D613" s="553"/>
      <c r="E613" s="569"/>
      <c r="F613" s="569"/>
      <c r="G613" s="569"/>
      <c r="H613" s="569"/>
      <c r="I613" s="569"/>
      <c r="J613" s="569"/>
      <c r="K613" s="569"/>
      <c r="L613" s="569"/>
      <c r="M613" s="569"/>
      <c r="N613" s="569"/>
      <c r="O613" s="569"/>
      <c r="P613" s="569"/>
      <c r="Q613" s="553"/>
      <c r="R613" s="553"/>
      <c r="S613" s="553"/>
      <c r="T613" s="553"/>
      <c r="U613" s="553"/>
      <c r="V613" s="553"/>
      <c r="W613" s="553"/>
      <c r="X613" s="553"/>
      <c r="Y613" s="553"/>
      <c r="Z613" s="553"/>
      <c r="AA613" s="553"/>
      <c r="AB613" s="553"/>
      <c r="AC613" s="553"/>
      <c r="AD613" s="553"/>
      <c r="AE613" s="553"/>
      <c r="AF613" s="956"/>
      <c r="AG613" s="553"/>
      <c r="AH613" s="553"/>
      <c r="AI613" s="956"/>
      <c r="AJ613" s="553"/>
      <c r="AK613" s="553"/>
      <c r="AL613" s="553"/>
      <c r="AM613" s="553"/>
      <c r="AN613" s="553"/>
      <c r="AO613" s="553"/>
      <c r="AP613" s="553"/>
      <c r="AQ613" s="553"/>
      <c r="AR613" s="553"/>
      <c r="AS613" s="553"/>
      <c r="AT613" s="553"/>
    </row>
    <row r="614" spans="1:46" ht="13.5" customHeight="1" x14ac:dyDescent="0.25">
      <c r="A614" s="553"/>
      <c r="B614" s="553"/>
      <c r="C614" s="553"/>
      <c r="D614" s="553"/>
      <c r="E614" s="569"/>
      <c r="F614" s="569"/>
      <c r="G614" s="569"/>
      <c r="H614" s="569"/>
      <c r="I614" s="569"/>
      <c r="J614" s="569"/>
      <c r="K614" s="569"/>
      <c r="L614" s="569"/>
      <c r="M614" s="569"/>
      <c r="N614" s="569"/>
      <c r="O614" s="569"/>
      <c r="P614" s="569"/>
      <c r="Q614" s="553"/>
      <c r="R614" s="553"/>
      <c r="S614" s="553"/>
      <c r="T614" s="553"/>
      <c r="U614" s="553"/>
      <c r="V614" s="553"/>
      <c r="W614" s="553"/>
      <c r="X614" s="553"/>
      <c r="Y614" s="553"/>
      <c r="Z614" s="553"/>
      <c r="AA614" s="553"/>
      <c r="AB614" s="553"/>
      <c r="AC614" s="553"/>
      <c r="AD614" s="553"/>
      <c r="AE614" s="553"/>
      <c r="AF614" s="956"/>
      <c r="AG614" s="553"/>
      <c r="AH614" s="553"/>
      <c r="AI614" s="956"/>
      <c r="AJ614" s="553"/>
      <c r="AK614" s="553"/>
      <c r="AL614" s="553"/>
      <c r="AM614" s="553"/>
      <c r="AN614" s="553"/>
      <c r="AO614" s="553"/>
      <c r="AP614" s="553"/>
      <c r="AQ614" s="553"/>
      <c r="AR614" s="553"/>
      <c r="AS614" s="553"/>
      <c r="AT614" s="553"/>
    </row>
    <row r="615" spans="1:46" ht="13.5" customHeight="1" x14ac:dyDescent="0.25">
      <c r="A615" s="553"/>
      <c r="B615" s="553"/>
      <c r="C615" s="553"/>
      <c r="D615" s="553"/>
      <c r="E615" s="569"/>
      <c r="F615" s="569"/>
      <c r="G615" s="569"/>
      <c r="H615" s="569"/>
      <c r="I615" s="569"/>
      <c r="J615" s="569"/>
      <c r="K615" s="569"/>
      <c r="L615" s="569"/>
      <c r="M615" s="569"/>
      <c r="N615" s="569"/>
      <c r="O615" s="569"/>
      <c r="P615" s="569"/>
      <c r="Q615" s="553"/>
      <c r="R615" s="553"/>
      <c r="S615" s="553"/>
      <c r="T615" s="553"/>
      <c r="U615" s="553"/>
      <c r="V615" s="553"/>
      <c r="W615" s="553"/>
      <c r="X615" s="553"/>
      <c r="Y615" s="553"/>
      <c r="Z615" s="553"/>
      <c r="AA615" s="553"/>
      <c r="AB615" s="553"/>
      <c r="AC615" s="553"/>
      <c r="AD615" s="553"/>
      <c r="AE615" s="553"/>
      <c r="AF615" s="956"/>
      <c r="AG615" s="553"/>
      <c r="AH615" s="553"/>
      <c r="AI615" s="956"/>
      <c r="AJ615" s="553"/>
      <c r="AK615" s="553"/>
      <c r="AL615" s="553"/>
      <c r="AM615" s="553"/>
      <c r="AN615" s="553"/>
      <c r="AO615" s="553"/>
      <c r="AP615" s="553"/>
      <c r="AQ615" s="553"/>
      <c r="AR615" s="553"/>
      <c r="AS615" s="553"/>
      <c r="AT615" s="553"/>
    </row>
    <row r="616" spans="1:46" ht="13.5" customHeight="1" x14ac:dyDescent="0.25">
      <c r="A616" s="553"/>
      <c r="B616" s="553"/>
      <c r="C616" s="553"/>
      <c r="D616" s="553"/>
      <c r="E616" s="569"/>
      <c r="F616" s="569"/>
      <c r="G616" s="569"/>
      <c r="H616" s="569"/>
      <c r="I616" s="569"/>
      <c r="J616" s="569"/>
      <c r="K616" s="569"/>
      <c r="L616" s="569"/>
      <c r="M616" s="569"/>
      <c r="N616" s="569"/>
      <c r="O616" s="569"/>
      <c r="P616" s="569"/>
      <c r="Q616" s="553"/>
      <c r="R616" s="553"/>
      <c r="S616" s="553"/>
      <c r="T616" s="553"/>
      <c r="U616" s="553"/>
      <c r="V616" s="553"/>
      <c r="W616" s="553"/>
      <c r="X616" s="553"/>
      <c r="Y616" s="553"/>
      <c r="Z616" s="553"/>
      <c r="AA616" s="553"/>
      <c r="AB616" s="553"/>
      <c r="AC616" s="553"/>
      <c r="AD616" s="553"/>
      <c r="AE616" s="553"/>
      <c r="AF616" s="956"/>
      <c r="AG616" s="553"/>
      <c r="AH616" s="553"/>
      <c r="AI616" s="956"/>
      <c r="AJ616" s="553"/>
      <c r="AK616" s="553"/>
      <c r="AL616" s="553"/>
      <c r="AM616" s="553"/>
      <c r="AN616" s="553"/>
      <c r="AO616" s="553"/>
      <c r="AP616" s="553"/>
      <c r="AQ616" s="553"/>
      <c r="AR616" s="553"/>
      <c r="AS616" s="553"/>
      <c r="AT616" s="553"/>
    </row>
    <row r="617" spans="1:46" ht="13.5" customHeight="1" x14ac:dyDescent="0.25">
      <c r="A617" s="553"/>
      <c r="B617" s="553"/>
      <c r="C617" s="553"/>
      <c r="D617" s="553"/>
      <c r="E617" s="569"/>
      <c r="F617" s="569"/>
      <c r="G617" s="569"/>
      <c r="H617" s="569"/>
      <c r="I617" s="569"/>
      <c r="J617" s="569"/>
      <c r="K617" s="569"/>
      <c r="L617" s="569"/>
      <c r="M617" s="569"/>
      <c r="N617" s="569"/>
      <c r="O617" s="569"/>
      <c r="P617" s="569"/>
      <c r="Q617" s="553"/>
      <c r="R617" s="553"/>
      <c r="S617" s="553"/>
      <c r="T617" s="553"/>
      <c r="U617" s="553"/>
      <c r="V617" s="553"/>
      <c r="W617" s="553"/>
      <c r="X617" s="553"/>
      <c r="Y617" s="553"/>
      <c r="Z617" s="553"/>
      <c r="AA617" s="553"/>
      <c r="AB617" s="553"/>
      <c r="AC617" s="553"/>
      <c r="AD617" s="553"/>
      <c r="AE617" s="553"/>
      <c r="AF617" s="956"/>
      <c r="AG617" s="553"/>
      <c r="AH617" s="553"/>
      <c r="AI617" s="956"/>
      <c r="AJ617" s="553"/>
      <c r="AK617" s="553"/>
      <c r="AL617" s="553"/>
      <c r="AM617" s="553"/>
      <c r="AN617" s="553"/>
      <c r="AO617" s="553"/>
      <c r="AP617" s="553"/>
      <c r="AQ617" s="553"/>
      <c r="AR617" s="553"/>
      <c r="AS617" s="553"/>
      <c r="AT617" s="553"/>
    </row>
    <row r="618" spans="1:46" ht="13.5" customHeight="1" x14ac:dyDescent="0.25">
      <c r="A618" s="553"/>
      <c r="B618" s="553"/>
      <c r="C618" s="553"/>
      <c r="D618" s="553"/>
      <c r="E618" s="569"/>
      <c r="F618" s="569"/>
      <c r="G618" s="569"/>
      <c r="H618" s="569"/>
      <c r="I618" s="569"/>
      <c r="J618" s="569"/>
      <c r="K618" s="569"/>
      <c r="L618" s="569"/>
      <c r="M618" s="569"/>
      <c r="N618" s="569"/>
      <c r="O618" s="569"/>
      <c r="P618" s="569"/>
      <c r="Q618" s="553"/>
      <c r="R618" s="553"/>
      <c r="S618" s="553"/>
      <c r="T618" s="553"/>
      <c r="U618" s="553"/>
      <c r="V618" s="553"/>
      <c r="W618" s="553"/>
      <c r="X618" s="553"/>
      <c r="Y618" s="553"/>
      <c r="Z618" s="553"/>
      <c r="AA618" s="553"/>
      <c r="AB618" s="553"/>
      <c r="AC618" s="553"/>
      <c r="AD618" s="553"/>
      <c r="AE618" s="553"/>
      <c r="AF618" s="956"/>
      <c r="AG618" s="553"/>
      <c r="AH618" s="553"/>
      <c r="AI618" s="956"/>
      <c r="AJ618" s="553"/>
      <c r="AK618" s="553"/>
      <c r="AL618" s="553"/>
      <c r="AM618" s="553"/>
      <c r="AN618" s="553"/>
      <c r="AO618" s="553"/>
      <c r="AP618" s="553"/>
      <c r="AQ618" s="553"/>
      <c r="AR618" s="553"/>
      <c r="AS618" s="553"/>
      <c r="AT618" s="553"/>
    </row>
    <row r="619" spans="1:46" ht="13.5" customHeight="1" x14ac:dyDescent="0.25">
      <c r="A619" s="553"/>
      <c r="B619" s="553"/>
      <c r="C619" s="553"/>
      <c r="D619" s="553"/>
      <c r="E619" s="569"/>
      <c r="F619" s="569"/>
      <c r="G619" s="569"/>
      <c r="H619" s="569"/>
      <c r="I619" s="569"/>
      <c r="J619" s="569"/>
      <c r="K619" s="569"/>
      <c r="L619" s="569"/>
      <c r="M619" s="569"/>
      <c r="N619" s="569"/>
      <c r="O619" s="569"/>
      <c r="P619" s="569"/>
      <c r="Q619" s="553"/>
      <c r="R619" s="553"/>
      <c r="S619" s="553"/>
      <c r="T619" s="553"/>
      <c r="U619" s="553"/>
      <c r="V619" s="553"/>
      <c r="W619" s="553"/>
      <c r="X619" s="553"/>
      <c r="Y619" s="553"/>
      <c r="Z619" s="553"/>
      <c r="AA619" s="553"/>
      <c r="AB619" s="553"/>
      <c r="AC619" s="553"/>
      <c r="AD619" s="553"/>
      <c r="AE619" s="553"/>
      <c r="AF619" s="956"/>
      <c r="AG619" s="553"/>
      <c r="AH619" s="553"/>
      <c r="AI619" s="956"/>
      <c r="AJ619" s="553"/>
      <c r="AK619" s="553"/>
      <c r="AL619" s="553"/>
      <c r="AM619" s="553"/>
      <c r="AN619" s="553"/>
      <c r="AO619" s="553"/>
      <c r="AP619" s="553"/>
      <c r="AQ619" s="553"/>
      <c r="AR619" s="553"/>
      <c r="AS619" s="553"/>
      <c r="AT619" s="553"/>
    </row>
    <row r="620" spans="1:46" ht="13.5" customHeight="1" x14ac:dyDescent="0.25">
      <c r="A620" s="553"/>
      <c r="B620" s="553"/>
      <c r="C620" s="553"/>
      <c r="D620" s="553"/>
      <c r="E620" s="569"/>
      <c r="F620" s="569"/>
      <c r="G620" s="569"/>
      <c r="H620" s="569"/>
      <c r="I620" s="569"/>
      <c r="J620" s="569"/>
      <c r="K620" s="569"/>
      <c r="L620" s="569"/>
      <c r="M620" s="569"/>
      <c r="N620" s="569"/>
      <c r="O620" s="569"/>
      <c r="P620" s="569"/>
      <c r="Q620" s="553"/>
      <c r="R620" s="553"/>
      <c r="S620" s="553"/>
      <c r="T620" s="553"/>
      <c r="U620" s="553"/>
      <c r="V620" s="553"/>
      <c r="W620" s="553"/>
      <c r="X620" s="553"/>
      <c r="Y620" s="553"/>
      <c r="Z620" s="553"/>
      <c r="AA620" s="553"/>
      <c r="AB620" s="553"/>
      <c r="AC620" s="553"/>
      <c r="AD620" s="553"/>
      <c r="AE620" s="553"/>
      <c r="AF620" s="956"/>
      <c r="AG620" s="553"/>
      <c r="AH620" s="553"/>
      <c r="AI620" s="956"/>
      <c r="AJ620" s="553"/>
      <c r="AK620" s="553"/>
      <c r="AL620" s="553"/>
      <c r="AM620" s="553"/>
      <c r="AN620" s="553"/>
      <c r="AO620" s="553"/>
      <c r="AP620" s="553"/>
      <c r="AQ620" s="553"/>
      <c r="AR620" s="553"/>
      <c r="AS620" s="553"/>
      <c r="AT620" s="553"/>
    </row>
    <row r="621" spans="1:46" ht="13.5" customHeight="1" x14ac:dyDescent="0.25">
      <c r="A621" s="553"/>
      <c r="B621" s="553"/>
      <c r="C621" s="553"/>
      <c r="D621" s="553"/>
      <c r="E621" s="569"/>
      <c r="F621" s="569"/>
      <c r="G621" s="569"/>
      <c r="H621" s="569"/>
      <c r="I621" s="569"/>
      <c r="J621" s="569"/>
      <c r="K621" s="569"/>
      <c r="L621" s="569"/>
      <c r="M621" s="569"/>
      <c r="N621" s="569"/>
      <c r="O621" s="569"/>
      <c r="P621" s="569"/>
      <c r="Q621" s="553"/>
      <c r="R621" s="553"/>
      <c r="S621" s="553"/>
      <c r="T621" s="553"/>
      <c r="U621" s="553"/>
      <c r="V621" s="553"/>
      <c r="W621" s="553"/>
      <c r="X621" s="553"/>
      <c r="Y621" s="553"/>
      <c r="Z621" s="553"/>
      <c r="AA621" s="553"/>
      <c r="AB621" s="553"/>
      <c r="AC621" s="553"/>
      <c r="AD621" s="553"/>
      <c r="AE621" s="553"/>
      <c r="AF621" s="956"/>
      <c r="AG621" s="553"/>
      <c r="AH621" s="553"/>
      <c r="AI621" s="956"/>
      <c r="AJ621" s="553"/>
      <c r="AK621" s="553"/>
      <c r="AL621" s="553"/>
      <c r="AM621" s="553"/>
      <c r="AN621" s="553"/>
      <c r="AO621" s="553"/>
      <c r="AP621" s="553"/>
      <c r="AQ621" s="553"/>
      <c r="AR621" s="553"/>
      <c r="AS621" s="553"/>
      <c r="AT621" s="553"/>
    </row>
    <row r="622" spans="1:46" ht="13.5" customHeight="1" x14ac:dyDescent="0.25">
      <c r="A622" s="553"/>
      <c r="B622" s="553"/>
      <c r="C622" s="553"/>
      <c r="D622" s="553"/>
      <c r="E622" s="569"/>
      <c r="F622" s="569"/>
      <c r="G622" s="569"/>
      <c r="H622" s="569"/>
      <c r="I622" s="569"/>
      <c r="J622" s="569"/>
      <c r="K622" s="569"/>
      <c r="L622" s="569"/>
      <c r="M622" s="569"/>
      <c r="N622" s="569"/>
      <c r="O622" s="569"/>
      <c r="P622" s="569"/>
      <c r="Q622" s="553"/>
      <c r="R622" s="553"/>
      <c r="S622" s="553"/>
      <c r="T622" s="553"/>
      <c r="U622" s="553"/>
      <c r="V622" s="553"/>
      <c r="W622" s="553"/>
      <c r="X622" s="553"/>
      <c r="Y622" s="553"/>
      <c r="Z622" s="553"/>
      <c r="AA622" s="553"/>
      <c r="AB622" s="553"/>
      <c r="AC622" s="553"/>
      <c r="AD622" s="553"/>
      <c r="AE622" s="553"/>
      <c r="AF622" s="956"/>
      <c r="AG622" s="553"/>
      <c r="AH622" s="553"/>
      <c r="AI622" s="956"/>
      <c r="AJ622" s="553"/>
      <c r="AK622" s="553"/>
      <c r="AL622" s="553"/>
      <c r="AM622" s="553"/>
      <c r="AN622" s="553"/>
      <c r="AO622" s="553"/>
      <c r="AP622" s="553"/>
      <c r="AQ622" s="553"/>
      <c r="AR622" s="553"/>
      <c r="AS622" s="553"/>
      <c r="AT622" s="553"/>
    </row>
    <row r="623" spans="1:46" ht="13.5" customHeight="1" x14ac:dyDescent="0.25">
      <c r="A623" s="553"/>
      <c r="B623" s="553"/>
      <c r="C623" s="553"/>
      <c r="D623" s="553"/>
      <c r="E623" s="569"/>
      <c r="F623" s="569"/>
      <c r="G623" s="569"/>
      <c r="H623" s="569"/>
      <c r="I623" s="569"/>
      <c r="J623" s="569"/>
      <c r="K623" s="569"/>
      <c r="L623" s="569"/>
      <c r="M623" s="569"/>
      <c r="N623" s="569"/>
      <c r="O623" s="569"/>
      <c r="P623" s="569"/>
      <c r="Q623" s="553"/>
      <c r="R623" s="553"/>
      <c r="S623" s="553"/>
      <c r="T623" s="553"/>
      <c r="U623" s="553"/>
      <c r="V623" s="553"/>
      <c r="W623" s="553"/>
      <c r="X623" s="553"/>
      <c r="Y623" s="553"/>
      <c r="Z623" s="553"/>
      <c r="AA623" s="553"/>
      <c r="AB623" s="553"/>
      <c r="AC623" s="553"/>
      <c r="AD623" s="553"/>
      <c r="AE623" s="553"/>
      <c r="AF623" s="956"/>
      <c r="AG623" s="553"/>
      <c r="AH623" s="553"/>
      <c r="AI623" s="956"/>
      <c r="AJ623" s="553"/>
      <c r="AK623" s="553"/>
      <c r="AL623" s="553"/>
      <c r="AM623" s="553"/>
      <c r="AN623" s="553"/>
      <c r="AO623" s="553"/>
      <c r="AP623" s="553"/>
      <c r="AQ623" s="553"/>
      <c r="AR623" s="553"/>
      <c r="AS623" s="553"/>
      <c r="AT623" s="553"/>
    </row>
    <row r="624" spans="1:46" ht="13.5" customHeight="1" x14ac:dyDescent="0.25">
      <c r="A624" s="553"/>
      <c r="B624" s="553"/>
      <c r="C624" s="553"/>
      <c r="D624" s="553"/>
      <c r="E624" s="569"/>
      <c r="F624" s="569"/>
      <c r="G624" s="569"/>
      <c r="H624" s="569"/>
      <c r="I624" s="569"/>
      <c r="J624" s="569"/>
      <c r="K624" s="569"/>
      <c r="L624" s="569"/>
      <c r="M624" s="569"/>
      <c r="N624" s="569"/>
      <c r="O624" s="569"/>
      <c r="P624" s="569"/>
      <c r="Q624" s="553"/>
      <c r="R624" s="553"/>
      <c r="S624" s="553"/>
      <c r="T624" s="553"/>
      <c r="U624" s="553"/>
      <c r="V624" s="553"/>
      <c r="W624" s="553"/>
      <c r="X624" s="553"/>
      <c r="Y624" s="553"/>
      <c r="Z624" s="553"/>
      <c r="AA624" s="553"/>
      <c r="AB624" s="553"/>
      <c r="AC624" s="553"/>
      <c r="AD624" s="553"/>
      <c r="AE624" s="553"/>
      <c r="AF624" s="956"/>
      <c r="AG624" s="553"/>
      <c r="AH624" s="553"/>
      <c r="AI624" s="956"/>
      <c r="AJ624" s="553"/>
      <c r="AK624" s="553"/>
      <c r="AL624" s="553"/>
      <c r="AM624" s="553"/>
      <c r="AN624" s="553"/>
      <c r="AO624" s="553"/>
      <c r="AP624" s="553"/>
      <c r="AQ624" s="553"/>
      <c r="AR624" s="553"/>
      <c r="AS624" s="553"/>
      <c r="AT624" s="553"/>
    </row>
    <row r="625" spans="1:46" ht="13.5" customHeight="1" x14ac:dyDescent="0.25">
      <c r="A625" s="553"/>
      <c r="B625" s="553"/>
      <c r="C625" s="553"/>
      <c r="D625" s="553"/>
      <c r="E625" s="569"/>
      <c r="F625" s="569"/>
      <c r="G625" s="569"/>
      <c r="H625" s="569"/>
      <c r="I625" s="569"/>
      <c r="J625" s="569"/>
      <c r="K625" s="569"/>
      <c r="L625" s="569"/>
      <c r="M625" s="569"/>
      <c r="N625" s="569"/>
      <c r="O625" s="569"/>
      <c r="P625" s="569"/>
      <c r="Q625" s="553"/>
      <c r="R625" s="553"/>
      <c r="S625" s="553"/>
      <c r="T625" s="553"/>
      <c r="U625" s="553"/>
      <c r="V625" s="553"/>
      <c r="W625" s="553"/>
      <c r="X625" s="553"/>
      <c r="Y625" s="553"/>
      <c r="Z625" s="553"/>
      <c r="AA625" s="553"/>
      <c r="AB625" s="553"/>
      <c r="AC625" s="553"/>
      <c r="AD625" s="553"/>
      <c r="AE625" s="553"/>
      <c r="AF625" s="956"/>
      <c r="AG625" s="553"/>
      <c r="AH625" s="553"/>
      <c r="AI625" s="956"/>
      <c r="AJ625" s="553"/>
      <c r="AK625" s="553"/>
      <c r="AL625" s="553"/>
      <c r="AM625" s="553"/>
      <c r="AN625" s="553"/>
      <c r="AO625" s="553"/>
      <c r="AP625" s="553"/>
      <c r="AQ625" s="553"/>
      <c r="AR625" s="553"/>
      <c r="AS625" s="553"/>
      <c r="AT625" s="553"/>
    </row>
    <row r="626" spans="1:46" ht="13.5" customHeight="1" x14ac:dyDescent="0.25">
      <c r="A626" s="553"/>
      <c r="B626" s="553"/>
      <c r="C626" s="553"/>
      <c r="D626" s="553"/>
      <c r="E626" s="569"/>
      <c r="F626" s="569"/>
      <c r="G626" s="569"/>
      <c r="H626" s="569"/>
      <c r="I626" s="569"/>
      <c r="J626" s="569"/>
      <c r="K626" s="569"/>
      <c r="L626" s="569"/>
      <c r="M626" s="569"/>
      <c r="N626" s="569"/>
      <c r="O626" s="569"/>
      <c r="P626" s="569"/>
      <c r="Q626" s="553"/>
      <c r="R626" s="553"/>
      <c r="S626" s="553"/>
      <c r="T626" s="553"/>
      <c r="U626" s="553"/>
      <c r="V626" s="553"/>
      <c r="W626" s="553"/>
      <c r="X626" s="553"/>
      <c r="Y626" s="553"/>
      <c r="Z626" s="553"/>
      <c r="AA626" s="553"/>
      <c r="AB626" s="553"/>
      <c r="AC626" s="553"/>
      <c r="AD626" s="553"/>
      <c r="AE626" s="553"/>
      <c r="AF626" s="956"/>
      <c r="AG626" s="553"/>
      <c r="AH626" s="553"/>
      <c r="AI626" s="956"/>
      <c r="AJ626" s="553"/>
      <c r="AK626" s="553"/>
      <c r="AL626" s="553"/>
      <c r="AM626" s="553"/>
      <c r="AN626" s="553"/>
      <c r="AO626" s="553"/>
      <c r="AP626" s="553"/>
      <c r="AQ626" s="553"/>
      <c r="AR626" s="553"/>
      <c r="AS626" s="553"/>
      <c r="AT626" s="553"/>
    </row>
    <row r="627" spans="1:46" ht="13.5" customHeight="1" x14ac:dyDescent="0.25">
      <c r="A627" s="553"/>
      <c r="B627" s="553"/>
      <c r="C627" s="553"/>
      <c r="D627" s="553"/>
      <c r="E627" s="569"/>
      <c r="F627" s="569"/>
      <c r="G627" s="569"/>
      <c r="H627" s="569"/>
      <c r="I627" s="569"/>
      <c r="J627" s="569"/>
      <c r="K627" s="569"/>
      <c r="L627" s="569"/>
      <c r="M627" s="569"/>
      <c r="N627" s="569"/>
      <c r="O627" s="569"/>
      <c r="P627" s="569"/>
      <c r="Q627" s="553"/>
      <c r="R627" s="553"/>
      <c r="S627" s="553"/>
      <c r="T627" s="553"/>
      <c r="U627" s="553"/>
      <c r="V627" s="553"/>
      <c r="W627" s="553"/>
      <c r="X627" s="553"/>
      <c r="Y627" s="553"/>
      <c r="Z627" s="553"/>
      <c r="AA627" s="553"/>
      <c r="AB627" s="553"/>
      <c r="AC627" s="553"/>
      <c r="AD627" s="553"/>
      <c r="AE627" s="553"/>
      <c r="AF627" s="956"/>
      <c r="AG627" s="553"/>
      <c r="AH627" s="553"/>
      <c r="AI627" s="956"/>
      <c r="AJ627" s="553"/>
      <c r="AK627" s="553"/>
      <c r="AL627" s="553"/>
      <c r="AM627" s="553"/>
      <c r="AN627" s="553"/>
      <c r="AO627" s="553"/>
      <c r="AP627" s="553"/>
      <c r="AQ627" s="553"/>
      <c r="AR627" s="553"/>
      <c r="AS627" s="553"/>
      <c r="AT627" s="553"/>
    </row>
    <row r="628" spans="1:46" ht="13.5" customHeight="1" x14ac:dyDescent="0.25">
      <c r="A628" s="553"/>
      <c r="B628" s="553"/>
      <c r="C628" s="553"/>
      <c r="D628" s="553"/>
      <c r="E628" s="569"/>
      <c r="F628" s="569"/>
      <c r="G628" s="569"/>
      <c r="H628" s="569"/>
      <c r="I628" s="569"/>
      <c r="J628" s="569"/>
      <c r="K628" s="569"/>
      <c r="L628" s="569"/>
      <c r="M628" s="569"/>
      <c r="N628" s="569"/>
      <c r="O628" s="569"/>
      <c r="P628" s="569"/>
      <c r="Q628" s="553"/>
      <c r="R628" s="553"/>
      <c r="S628" s="553"/>
      <c r="T628" s="553"/>
      <c r="U628" s="553"/>
      <c r="V628" s="553"/>
      <c r="W628" s="553"/>
      <c r="X628" s="553"/>
      <c r="Y628" s="553"/>
      <c r="Z628" s="553"/>
      <c r="AA628" s="553"/>
      <c r="AB628" s="553"/>
      <c r="AC628" s="553"/>
      <c r="AD628" s="553"/>
      <c r="AE628" s="553"/>
      <c r="AF628" s="956"/>
      <c r="AG628" s="553"/>
      <c r="AH628" s="553"/>
      <c r="AI628" s="956"/>
      <c r="AJ628" s="553"/>
      <c r="AK628" s="553"/>
      <c r="AL628" s="553"/>
      <c r="AM628" s="553"/>
      <c r="AN628" s="553"/>
      <c r="AO628" s="553"/>
      <c r="AP628" s="553"/>
      <c r="AQ628" s="553"/>
      <c r="AR628" s="553"/>
      <c r="AS628" s="553"/>
      <c r="AT628" s="553"/>
    </row>
    <row r="629" spans="1:46" ht="13.5" customHeight="1" x14ac:dyDescent="0.25">
      <c r="A629" s="553"/>
      <c r="B629" s="553"/>
      <c r="C629" s="553"/>
      <c r="D629" s="553"/>
      <c r="E629" s="569"/>
      <c r="F629" s="569"/>
      <c r="G629" s="569"/>
      <c r="H629" s="569"/>
      <c r="I629" s="569"/>
      <c r="J629" s="569"/>
      <c r="K629" s="569"/>
      <c r="L629" s="569"/>
      <c r="M629" s="569"/>
      <c r="N629" s="569"/>
      <c r="O629" s="569"/>
      <c r="P629" s="569"/>
      <c r="Q629" s="553"/>
      <c r="R629" s="553"/>
      <c r="S629" s="553"/>
      <c r="T629" s="553"/>
      <c r="U629" s="553"/>
      <c r="V629" s="553"/>
      <c r="W629" s="553"/>
      <c r="X629" s="553"/>
      <c r="Y629" s="553"/>
      <c r="Z629" s="553"/>
      <c r="AA629" s="553"/>
      <c r="AB629" s="553"/>
      <c r="AC629" s="553"/>
      <c r="AD629" s="553"/>
      <c r="AE629" s="553"/>
      <c r="AF629" s="956"/>
      <c r="AG629" s="553"/>
      <c r="AH629" s="553"/>
      <c r="AI629" s="956"/>
      <c r="AJ629" s="553"/>
      <c r="AK629" s="553"/>
      <c r="AL629" s="553"/>
      <c r="AM629" s="553"/>
      <c r="AN629" s="553"/>
      <c r="AO629" s="553"/>
      <c r="AP629" s="553"/>
      <c r="AQ629" s="553"/>
      <c r="AR629" s="553"/>
      <c r="AS629" s="553"/>
      <c r="AT629" s="553"/>
    </row>
    <row r="630" spans="1:46" ht="13.5" customHeight="1" x14ac:dyDescent="0.25">
      <c r="A630" s="553"/>
      <c r="B630" s="553"/>
      <c r="C630" s="553"/>
      <c r="D630" s="553"/>
      <c r="E630" s="569"/>
      <c r="F630" s="569"/>
      <c r="G630" s="569"/>
      <c r="H630" s="569"/>
      <c r="I630" s="569"/>
      <c r="J630" s="569"/>
      <c r="K630" s="569"/>
      <c r="L630" s="569"/>
      <c r="M630" s="569"/>
      <c r="N630" s="569"/>
      <c r="O630" s="569"/>
      <c r="P630" s="569"/>
      <c r="Q630" s="553"/>
      <c r="R630" s="553"/>
      <c r="S630" s="553"/>
      <c r="T630" s="553"/>
      <c r="U630" s="553"/>
      <c r="V630" s="553"/>
      <c r="W630" s="553"/>
      <c r="X630" s="553"/>
      <c r="Y630" s="553"/>
      <c r="Z630" s="553"/>
      <c r="AA630" s="553"/>
      <c r="AB630" s="553"/>
      <c r="AC630" s="553"/>
      <c r="AD630" s="553"/>
      <c r="AE630" s="553"/>
      <c r="AF630" s="956"/>
      <c r="AG630" s="553"/>
      <c r="AH630" s="553"/>
      <c r="AI630" s="956"/>
      <c r="AJ630" s="553"/>
      <c r="AK630" s="553"/>
      <c r="AL630" s="553"/>
      <c r="AM630" s="553"/>
      <c r="AN630" s="553"/>
      <c r="AO630" s="553"/>
      <c r="AP630" s="553"/>
      <c r="AQ630" s="553"/>
      <c r="AR630" s="553"/>
      <c r="AS630" s="553"/>
      <c r="AT630" s="553"/>
    </row>
    <row r="631" spans="1:46" ht="13.5" customHeight="1" x14ac:dyDescent="0.25">
      <c r="A631" s="553"/>
      <c r="B631" s="553"/>
      <c r="C631" s="553"/>
      <c r="D631" s="553"/>
      <c r="E631" s="569"/>
      <c r="F631" s="569"/>
      <c r="G631" s="569"/>
      <c r="H631" s="569"/>
      <c r="I631" s="569"/>
      <c r="J631" s="569"/>
      <c r="K631" s="569"/>
      <c r="L631" s="569"/>
      <c r="M631" s="569"/>
      <c r="N631" s="569"/>
      <c r="O631" s="569"/>
      <c r="P631" s="569"/>
      <c r="Q631" s="553"/>
      <c r="R631" s="553"/>
      <c r="S631" s="553"/>
      <c r="T631" s="553"/>
      <c r="U631" s="553"/>
      <c r="V631" s="553"/>
      <c r="W631" s="553"/>
      <c r="X631" s="553"/>
      <c r="Y631" s="553"/>
      <c r="Z631" s="553"/>
      <c r="AA631" s="553"/>
      <c r="AB631" s="553"/>
      <c r="AC631" s="553"/>
      <c r="AD631" s="553"/>
      <c r="AE631" s="553"/>
      <c r="AF631" s="956"/>
      <c r="AG631" s="553"/>
      <c r="AH631" s="553"/>
      <c r="AI631" s="956"/>
      <c r="AJ631" s="553"/>
      <c r="AK631" s="553"/>
      <c r="AL631" s="553"/>
      <c r="AM631" s="553"/>
      <c r="AN631" s="553"/>
      <c r="AO631" s="553"/>
      <c r="AP631" s="553"/>
      <c r="AQ631" s="553"/>
      <c r="AR631" s="553"/>
      <c r="AS631" s="553"/>
      <c r="AT631" s="553"/>
    </row>
    <row r="632" spans="1:46" ht="13.5" customHeight="1" x14ac:dyDescent="0.25">
      <c r="A632" s="553"/>
      <c r="B632" s="553"/>
      <c r="C632" s="553"/>
      <c r="D632" s="553"/>
      <c r="E632" s="569"/>
      <c r="F632" s="569"/>
      <c r="G632" s="569"/>
      <c r="H632" s="569"/>
      <c r="I632" s="569"/>
      <c r="J632" s="569"/>
      <c r="K632" s="569"/>
      <c r="L632" s="569"/>
      <c r="M632" s="569"/>
      <c r="N632" s="569"/>
      <c r="O632" s="569"/>
      <c r="P632" s="569"/>
      <c r="Q632" s="553"/>
      <c r="R632" s="553"/>
      <c r="S632" s="553"/>
      <c r="T632" s="553"/>
      <c r="U632" s="553"/>
      <c r="V632" s="553"/>
      <c r="W632" s="553"/>
      <c r="X632" s="553"/>
      <c r="Y632" s="553"/>
      <c r="Z632" s="553"/>
      <c r="AA632" s="553"/>
      <c r="AB632" s="553"/>
      <c r="AC632" s="553"/>
      <c r="AD632" s="553"/>
      <c r="AE632" s="553"/>
      <c r="AF632" s="956"/>
      <c r="AG632" s="553"/>
      <c r="AH632" s="553"/>
      <c r="AI632" s="956"/>
      <c r="AJ632" s="553"/>
      <c r="AK632" s="553"/>
      <c r="AL632" s="553"/>
      <c r="AM632" s="553"/>
      <c r="AN632" s="553"/>
      <c r="AO632" s="553"/>
      <c r="AP632" s="553"/>
      <c r="AQ632" s="553"/>
      <c r="AR632" s="553"/>
      <c r="AS632" s="553"/>
      <c r="AT632" s="553"/>
    </row>
    <row r="633" spans="1:46" ht="13.5" customHeight="1" x14ac:dyDescent="0.25">
      <c r="A633" s="553"/>
      <c r="B633" s="553"/>
      <c r="C633" s="553"/>
      <c r="D633" s="553"/>
      <c r="E633" s="569"/>
      <c r="F633" s="569"/>
      <c r="G633" s="569"/>
      <c r="H633" s="569"/>
      <c r="I633" s="569"/>
      <c r="J633" s="569"/>
      <c r="K633" s="569"/>
      <c r="L633" s="569"/>
      <c r="M633" s="569"/>
      <c r="N633" s="569"/>
      <c r="O633" s="569"/>
      <c r="P633" s="569"/>
      <c r="Q633" s="553"/>
      <c r="R633" s="553"/>
      <c r="S633" s="553"/>
      <c r="T633" s="553"/>
      <c r="U633" s="553"/>
      <c r="V633" s="553"/>
      <c r="W633" s="553"/>
      <c r="X633" s="553"/>
      <c r="Y633" s="553"/>
      <c r="Z633" s="553"/>
      <c r="AA633" s="553"/>
      <c r="AB633" s="553"/>
      <c r="AC633" s="553"/>
      <c r="AD633" s="553"/>
      <c r="AE633" s="553"/>
      <c r="AF633" s="956"/>
      <c r="AG633" s="553"/>
      <c r="AH633" s="553"/>
      <c r="AI633" s="956"/>
      <c r="AJ633" s="553"/>
      <c r="AK633" s="553"/>
      <c r="AL633" s="553"/>
      <c r="AM633" s="553"/>
      <c r="AN633" s="553"/>
      <c r="AO633" s="553"/>
      <c r="AP633" s="553"/>
      <c r="AQ633" s="553"/>
      <c r="AR633" s="553"/>
      <c r="AS633" s="553"/>
      <c r="AT633" s="553"/>
    </row>
    <row r="634" spans="1:46" ht="13.5" customHeight="1" x14ac:dyDescent="0.25">
      <c r="A634" s="553"/>
      <c r="B634" s="553"/>
      <c r="C634" s="553"/>
      <c r="D634" s="553"/>
      <c r="E634" s="569"/>
      <c r="F634" s="569"/>
      <c r="G634" s="569"/>
      <c r="H634" s="569"/>
      <c r="I634" s="569"/>
      <c r="J634" s="569"/>
      <c r="K634" s="569"/>
      <c r="L634" s="569"/>
      <c r="M634" s="569"/>
      <c r="N634" s="569"/>
      <c r="O634" s="569"/>
      <c r="P634" s="569"/>
      <c r="Q634" s="553"/>
      <c r="R634" s="553"/>
      <c r="S634" s="553"/>
      <c r="T634" s="553"/>
      <c r="U634" s="553"/>
      <c r="V634" s="553"/>
      <c r="W634" s="553"/>
      <c r="X634" s="553"/>
      <c r="Y634" s="553"/>
      <c r="Z634" s="553"/>
      <c r="AA634" s="553"/>
      <c r="AB634" s="553"/>
      <c r="AC634" s="553"/>
      <c r="AD634" s="553"/>
      <c r="AE634" s="553"/>
      <c r="AF634" s="956"/>
      <c r="AG634" s="553"/>
      <c r="AH634" s="553"/>
      <c r="AI634" s="956"/>
      <c r="AJ634" s="553"/>
      <c r="AK634" s="553"/>
      <c r="AL634" s="553"/>
      <c r="AM634" s="553"/>
      <c r="AN634" s="553"/>
      <c r="AO634" s="553"/>
      <c r="AP634" s="553"/>
      <c r="AQ634" s="553"/>
      <c r="AR634" s="553"/>
      <c r="AS634" s="553"/>
      <c r="AT634" s="553"/>
    </row>
    <row r="635" spans="1:46" ht="13.5" customHeight="1" x14ac:dyDescent="0.25">
      <c r="A635" s="553"/>
      <c r="B635" s="553"/>
      <c r="C635" s="553"/>
      <c r="D635" s="553"/>
      <c r="E635" s="569"/>
      <c r="F635" s="569"/>
      <c r="G635" s="569"/>
      <c r="H635" s="569"/>
      <c r="I635" s="569"/>
      <c r="J635" s="569"/>
      <c r="K635" s="569"/>
      <c r="L635" s="569"/>
      <c r="M635" s="569"/>
      <c r="N635" s="569"/>
      <c r="O635" s="569"/>
      <c r="P635" s="569"/>
      <c r="Q635" s="553"/>
      <c r="R635" s="553"/>
      <c r="S635" s="553"/>
      <c r="T635" s="553"/>
      <c r="U635" s="553"/>
      <c r="V635" s="553"/>
      <c r="W635" s="553"/>
      <c r="X635" s="553"/>
      <c r="Y635" s="553"/>
      <c r="Z635" s="553"/>
      <c r="AA635" s="553"/>
      <c r="AB635" s="553"/>
      <c r="AC635" s="553"/>
      <c r="AD635" s="553"/>
      <c r="AE635" s="553"/>
      <c r="AF635" s="956"/>
      <c r="AG635" s="553"/>
      <c r="AH635" s="553"/>
      <c r="AI635" s="956"/>
      <c r="AJ635" s="553"/>
      <c r="AK635" s="553"/>
      <c r="AL635" s="553"/>
      <c r="AM635" s="553"/>
      <c r="AN635" s="553"/>
      <c r="AO635" s="553"/>
      <c r="AP635" s="553"/>
      <c r="AQ635" s="553"/>
      <c r="AR635" s="553"/>
      <c r="AS635" s="553"/>
      <c r="AT635" s="553"/>
    </row>
    <row r="636" spans="1:46" ht="13.5" customHeight="1" x14ac:dyDescent="0.25">
      <c r="A636" s="553"/>
      <c r="B636" s="553"/>
      <c r="C636" s="553"/>
      <c r="D636" s="553"/>
      <c r="E636" s="569"/>
      <c r="F636" s="569"/>
      <c r="G636" s="569"/>
      <c r="H636" s="569"/>
      <c r="I636" s="569"/>
      <c r="J636" s="569"/>
      <c r="K636" s="569"/>
      <c r="L636" s="569"/>
      <c r="M636" s="569"/>
      <c r="N636" s="569"/>
      <c r="O636" s="569"/>
      <c r="P636" s="569"/>
      <c r="Q636" s="553"/>
      <c r="R636" s="553"/>
      <c r="S636" s="553"/>
      <c r="T636" s="553"/>
      <c r="U636" s="553"/>
      <c r="V636" s="553"/>
      <c r="W636" s="553"/>
      <c r="X636" s="553"/>
      <c r="Y636" s="553"/>
      <c r="Z636" s="553"/>
      <c r="AA636" s="553"/>
      <c r="AB636" s="553"/>
      <c r="AC636" s="553"/>
      <c r="AD636" s="553"/>
      <c r="AE636" s="553"/>
      <c r="AF636" s="956"/>
      <c r="AG636" s="553"/>
      <c r="AH636" s="553"/>
      <c r="AI636" s="956"/>
      <c r="AJ636" s="553"/>
      <c r="AK636" s="553"/>
      <c r="AL636" s="553"/>
      <c r="AM636" s="553"/>
      <c r="AN636" s="553"/>
      <c r="AO636" s="553"/>
      <c r="AP636" s="553"/>
      <c r="AQ636" s="553"/>
      <c r="AR636" s="553"/>
      <c r="AS636" s="553"/>
      <c r="AT636" s="553"/>
    </row>
    <row r="637" spans="1:46" ht="13.5" customHeight="1" x14ac:dyDescent="0.25">
      <c r="A637" s="553"/>
      <c r="B637" s="553"/>
      <c r="C637" s="553"/>
      <c r="D637" s="553"/>
      <c r="E637" s="569"/>
      <c r="F637" s="569"/>
      <c r="G637" s="569"/>
      <c r="H637" s="569"/>
      <c r="I637" s="569"/>
      <c r="J637" s="569"/>
      <c r="K637" s="569"/>
      <c r="L637" s="569"/>
      <c r="M637" s="569"/>
      <c r="N637" s="569"/>
      <c r="O637" s="569"/>
      <c r="P637" s="569"/>
      <c r="Q637" s="553"/>
      <c r="R637" s="553"/>
      <c r="S637" s="553"/>
      <c r="T637" s="553"/>
      <c r="U637" s="553"/>
      <c r="V637" s="553"/>
      <c r="W637" s="553"/>
      <c r="X637" s="553"/>
      <c r="Y637" s="553"/>
      <c r="Z637" s="553"/>
      <c r="AA637" s="553"/>
      <c r="AB637" s="553"/>
      <c r="AC637" s="553"/>
      <c r="AD637" s="553"/>
      <c r="AE637" s="553"/>
      <c r="AF637" s="956"/>
      <c r="AG637" s="553"/>
      <c r="AH637" s="553"/>
      <c r="AI637" s="956"/>
      <c r="AJ637" s="553"/>
      <c r="AK637" s="553"/>
      <c r="AL637" s="553"/>
      <c r="AM637" s="553"/>
      <c r="AN637" s="553"/>
      <c r="AO637" s="553"/>
      <c r="AP637" s="553"/>
      <c r="AQ637" s="553"/>
      <c r="AR637" s="553"/>
      <c r="AS637" s="553"/>
      <c r="AT637" s="553"/>
    </row>
    <row r="638" spans="1:46" ht="13.5" customHeight="1" x14ac:dyDescent="0.25">
      <c r="A638" s="553"/>
      <c r="B638" s="553"/>
      <c r="C638" s="553"/>
      <c r="D638" s="553"/>
      <c r="E638" s="569"/>
      <c r="F638" s="569"/>
      <c r="G638" s="569"/>
      <c r="H638" s="569"/>
      <c r="I638" s="569"/>
      <c r="J638" s="569"/>
      <c r="K638" s="569"/>
      <c r="L638" s="569"/>
      <c r="M638" s="569"/>
      <c r="N638" s="569"/>
      <c r="O638" s="569"/>
      <c r="P638" s="569"/>
      <c r="Q638" s="553"/>
      <c r="R638" s="553"/>
      <c r="S638" s="553"/>
      <c r="T638" s="553"/>
      <c r="U638" s="553"/>
      <c r="V638" s="553"/>
      <c r="W638" s="553"/>
      <c r="X638" s="553"/>
      <c r="Y638" s="553"/>
      <c r="Z638" s="553"/>
      <c r="AA638" s="553"/>
      <c r="AB638" s="553"/>
      <c r="AC638" s="553"/>
      <c r="AD638" s="553"/>
      <c r="AE638" s="553"/>
      <c r="AF638" s="956"/>
      <c r="AG638" s="553"/>
      <c r="AH638" s="553"/>
      <c r="AI638" s="956"/>
      <c r="AJ638" s="553"/>
      <c r="AK638" s="553"/>
      <c r="AL638" s="553"/>
      <c r="AM638" s="553"/>
      <c r="AN638" s="553"/>
      <c r="AO638" s="553"/>
      <c r="AP638" s="553"/>
      <c r="AQ638" s="553"/>
      <c r="AR638" s="553"/>
      <c r="AS638" s="553"/>
      <c r="AT638" s="553"/>
    </row>
    <row r="639" spans="1:46" ht="13.5" customHeight="1" x14ac:dyDescent="0.25">
      <c r="A639" s="553"/>
      <c r="B639" s="553"/>
      <c r="C639" s="553"/>
      <c r="D639" s="553"/>
      <c r="E639" s="569"/>
      <c r="F639" s="569"/>
      <c r="G639" s="569"/>
      <c r="H639" s="569"/>
      <c r="I639" s="569"/>
      <c r="J639" s="569"/>
      <c r="K639" s="569"/>
      <c r="L639" s="569"/>
      <c r="M639" s="569"/>
      <c r="N639" s="569"/>
      <c r="O639" s="569"/>
      <c r="P639" s="569"/>
      <c r="Q639" s="553"/>
      <c r="R639" s="553"/>
      <c r="S639" s="553"/>
      <c r="T639" s="553"/>
      <c r="U639" s="553"/>
      <c r="V639" s="553"/>
      <c r="W639" s="553"/>
      <c r="X639" s="553"/>
      <c r="Y639" s="553"/>
      <c r="Z639" s="553"/>
      <c r="AA639" s="553"/>
      <c r="AB639" s="553"/>
      <c r="AC639" s="553"/>
      <c r="AD639" s="553"/>
      <c r="AE639" s="553"/>
      <c r="AF639" s="956"/>
      <c r="AG639" s="553"/>
      <c r="AH639" s="553"/>
      <c r="AI639" s="956"/>
      <c r="AJ639" s="553"/>
      <c r="AK639" s="553"/>
      <c r="AL639" s="553"/>
      <c r="AM639" s="553"/>
      <c r="AN639" s="553"/>
      <c r="AO639" s="553"/>
      <c r="AP639" s="553"/>
      <c r="AQ639" s="553"/>
      <c r="AR639" s="553"/>
      <c r="AS639" s="553"/>
      <c r="AT639" s="553"/>
    </row>
    <row r="640" spans="1:46" ht="13.5" customHeight="1" x14ac:dyDescent="0.25">
      <c r="A640" s="553"/>
      <c r="B640" s="553"/>
      <c r="C640" s="553"/>
      <c r="D640" s="553"/>
      <c r="E640" s="569"/>
      <c r="F640" s="569"/>
      <c r="G640" s="569"/>
      <c r="H640" s="569"/>
      <c r="I640" s="569"/>
      <c r="J640" s="569"/>
      <c r="K640" s="569"/>
      <c r="L640" s="569"/>
      <c r="M640" s="569"/>
      <c r="N640" s="569"/>
      <c r="O640" s="569"/>
      <c r="P640" s="569"/>
      <c r="Q640" s="553"/>
      <c r="R640" s="553"/>
      <c r="S640" s="553"/>
      <c r="T640" s="553"/>
      <c r="U640" s="553"/>
      <c r="V640" s="553"/>
      <c r="W640" s="553"/>
      <c r="X640" s="553"/>
      <c r="Y640" s="553"/>
      <c r="Z640" s="553"/>
      <c r="AA640" s="553"/>
      <c r="AB640" s="553"/>
      <c r="AC640" s="553"/>
      <c r="AD640" s="553"/>
      <c r="AE640" s="553"/>
      <c r="AF640" s="956"/>
      <c r="AG640" s="553"/>
      <c r="AH640" s="553"/>
      <c r="AI640" s="956"/>
      <c r="AJ640" s="553"/>
      <c r="AK640" s="553"/>
      <c r="AL640" s="553"/>
      <c r="AM640" s="553"/>
      <c r="AN640" s="553"/>
      <c r="AO640" s="553"/>
      <c r="AP640" s="553"/>
      <c r="AQ640" s="553"/>
      <c r="AR640" s="553"/>
      <c r="AS640" s="553"/>
      <c r="AT640" s="553"/>
    </row>
    <row r="641" spans="1:46" ht="13.5" customHeight="1" x14ac:dyDescent="0.25">
      <c r="A641" s="553"/>
      <c r="B641" s="553"/>
      <c r="C641" s="553"/>
      <c r="D641" s="553"/>
      <c r="E641" s="569"/>
      <c r="F641" s="569"/>
      <c r="G641" s="569"/>
      <c r="H641" s="569"/>
      <c r="I641" s="569"/>
      <c r="J641" s="569"/>
      <c r="K641" s="569"/>
      <c r="L641" s="569"/>
      <c r="M641" s="569"/>
      <c r="N641" s="569"/>
      <c r="O641" s="569"/>
      <c r="P641" s="569"/>
      <c r="Q641" s="553"/>
      <c r="R641" s="553"/>
      <c r="S641" s="553"/>
      <c r="T641" s="553"/>
      <c r="U641" s="553"/>
      <c r="V641" s="553"/>
      <c r="W641" s="553"/>
      <c r="X641" s="553"/>
      <c r="Y641" s="553"/>
      <c r="Z641" s="553"/>
      <c r="AA641" s="553"/>
      <c r="AB641" s="553"/>
      <c r="AC641" s="553"/>
      <c r="AD641" s="553"/>
      <c r="AE641" s="553"/>
      <c r="AF641" s="956"/>
      <c r="AG641" s="553"/>
      <c r="AH641" s="553"/>
      <c r="AI641" s="956"/>
      <c r="AJ641" s="553"/>
      <c r="AK641" s="553"/>
      <c r="AL641" s="553"/>
      <c r="AM641" s="553"/>
      <c r="AN641" s="553"/>
      <c r="AO641" s="553"/>
      <c r="AP641" s="553"/>
      <c r="AQ641" s="553"/>
      <c r="AR641" s="553"/>
      <c r="AS641" s="553"/>
      <c r="AT641" s="553"/>
    </row>
    <row r="642" spans="1:46" ht="13.5" customHeight="1" x14ac:dyDescent="0.25">
      <c r="A642" s="553"/>
      <c r="B642" s="553"/>
      <c r="C642" s="553"/>
      <c r="D642" s="553"/>
      <c r="E642" s="569"/>
      <c r="F642" s="569"/>
      <c r="G642" s="569"/>
      <c r="H642" s="569"/>
      <c r="I642" s="569"/>
      <c r="J642" s="569"/>
      <c r="K642" s="569"/>
      <c r="L642" s="569"/>
      <c r="M642" s="569"/>
      <c r="N642" s="569"/>
      <c r="O642" s="569"/>
      <c r="P642" s="569"/>
      <c r="Q642" s="553"/>
      <c r="R642" s="553"/>
      <c r="S642" s="553"/>
      <c r="T642" s="553"/>
      <c r="U642" s="553"/>
      <c r="V642" s="553"/>
      <c r="W642" s="553"/>
      <c r="X642" s="553"/>
      <c r="Y642" s="553"/>
      <c r="Z642" s="553"/>
      <c r="AA642" s="553"/>
      <c r="AB642" s="553"/>
      <c r="AC642" s="553"/>
      <c r="AD642" s="553"/>
      <c r="AE642" s="553"/>
      <c r="AF642" s="956"/>
      <c r="AG642" s="553"/>
      <c r="AH642" s="553"/>
      <c r="AI642" s="956"/>
      <c r="AJ642" s="553"/>
      <c r="AK642" s="553"/>
      <c r="AL642" s="553"/>
      <c r="AM642" s="553"/>
      <c r="AN642" s="553"/>
      <c r="AO642" s="553"/>
      <c r="AP642" s="553"/>
      <c r="AQ642" s="553"/>
      <c r="AR642" s="553"/>
      <c r="AS642" s="553"/>
      <c r="AT642" s="553"/>
    </row>
    <row r="643" spans="1:46" ht="13.5" customHeight="1" x14ac:dyDescent="0.25">
      <c r="A643" s="553"/>
      <c r="B643" s="553"/>
      <c r="C643" s="553"/>
      <c r="D643" s="553"/>
      <c r="E643" s="569"/>
      <c r="F643" s="569"/>
      <c r="G643" s="569"/>
      <c r="H643" s="569"/>
      <c r="I643" s="569"/>
      <c r="J643" s="569"/>
      <c r="K643" s="569"/>
      <c r="L643" s="569"/>
      <c r="M643" s="569"/>
      <c r="N643" s="569"/>
      <c r="O643" s="569"/>
      <c r="P643" s="569"/>
      <c r="Q643" s="553"/>
      <c r="R643" s="553"/>
      <c r="S643" s="553"/>
      <c r="T643" s="553"/>
      <c r="U643" s="553"/>
      <c r="V643" s="553"/>
      <c r="W643" s="553"/>
      <c r="X643" s="553"/>
      <c r="Y643" s="553"/>
      <c r="Z643" s="553"/>
      <c r="AA643" s="553"/>
      <c r="AB643" s="553"/>
      <c r="AC643" s="553"/>
      <c r="AD643" s="553"/>
      <c r="AE643" s="553"/>
      <c r="AF643" s="956"/>
      <c r="AG643" s="553"/>
      <c r="AH643" s="553"/>
      <c r="AI643" s="956"/>
      <c r="AJ643" s="553"/>
      <c r="AK643" s="553"/>
      <c r="AL643" s="553"/>
      <c r="AM643" s="553"/>
      <c r="AN643" s="553"/>
      <c r="AO643" s="553"/>
      <c r="AP643" s="553"/>
      <c r="AQ643" s="553"/>
      <c r="AR643" s="553"/>
      <c r="AS643" s="553"/>
      <c r="AT643" s="553"/>
    </row>
    <row r="644" spans="1:46" ht="13.5" customHeight="1" x14ac:dyDescent="0.25">
      <c r="A644" s="553"/>
      <c r="B644" s="553"/>
      <c r="C644" s="553"/>
      <c r="D644" s="553"/>
      <c r="E644" s="569"/>
      <c r="F644" s="569"/>
      <c r="G644" s="569"/>
      <c r="H644" s="569"/>
      <c r="I644" s="569"/>
      <c r="J644" s="569"/>
      <c r="K644" s="569"/>
      <c r="L644" s="569"/>
      <c r="M644" s="569"/>
      <c r="N644" s="569"/>
      <c r="O644" s="569"/>
      <c r="P644" s="569"/>
      <c r="Q644" s="553"/>
      <c r="R644" s="553"/>
      <c r="S644" s="553"/>
      <c r="T644" s="553"/>
      <c r="U644" s="553"/>
      <c r="V644" s="553"/>
      <c r="W644" s="553"/>
      <c r="X644" s="553"/>
      <c r="Y644" s="553"/>
      <c r="Z644" s="553"/>
      <c r="AA644" s="553"/>
      <c r="AB644" s="553"/>
      <c r="AC644" s="553"/>
      <c r="AD644" s="553"/>
      <c r="AE644" s="553"/>
      <c r="AF644" s="956"/>
      <c r="AG644" s="553"/>
      <c r="AH644" s="553"/>
      <c r="AI644" s="956"/>
      <c r="AJ644" s="553"/>
      <c r="AK644" s="553"/>
      <c r="AL644" s="553"/>
      <c r="AM644" s="553"/>
      <c r="AN644" s="553"/>
      <c r="AO644" s="553"/>
      <c r="AP644" s="553"/>
      <c r="AQ644" s="553"/>
      <c r="AR644" s="553"/>
      <c r="AS644" s="553"/>
      <c r="AT644" s="553"/>
    </row>
    <row r="645" spans="1:46" ht="13.5" customHeight="1" x14ac:dyDescent="0.25">
      <c r="A645" s="553"/>
      <c r="B645" s="553"/>
      <c r="C645" s="553"/>
      <c r="D645" s="553"/>
      <c r="E645" s="569"/>
      <c r="F645" s="569"/>
      <c r="G645" s="569"/>
      <c r="H645" s="569"/>
      <c r="I645" s="569"/>
      <c r="J645" s="569"/>
      <c r="K645" s="569"/>
      <c r="L645" s="569"/>
      <c r="M645" s="569"/>
      <c r="N645" s="569"/>
      <c r="O645" s="569"/>
      <c r="P645" s="569"/>
      <c r="Q645" s="553"/>
      <c r="R645" s="553"/>
      <c r="S645" s="553"/>
      <c r="T645" s="553"/>
      <c r="U645" s="553"/>
      <c r="V645" s="553"/>
      <c r="W645" s="553"/>
      <c r="X645" s="553"/>
      <c r="Y645" s="553"/>
      <c r="Z645" s="553"/>
      <c r="AA645" s="553"/>
      <c r="AB645" s="553"/>
      <c r="AC645" s="553"/>
      <c r="AD645" s="553"/>
      <c r="AE645" s="553"/>
      <c r="AF645" s="956"/>
      <c r="AG645" s="553"/>
      <c r="AH645" s="553"/>
      <c r="AI645" s="956"/>
      <c r="AJ645" s="553"/>
      <c r="AK645" s="553"/>
      <c r="AL645" s="553"/>
      <c r="AM645" s="553"/>
      <c r="AN645" s="553"/>
      <c r="AO645" s="553"/>
      <c r="AP645" s="553"/>
      <c r="AQ645" s="553"/>
      <c r="AR645" s="553"/>
      <c r="AS645" s="553"/>
      <c r="AT645" s="553"/>
    </row>
    <row r="646" spans="1:46" ht="13.5" customHeight="1" x14ac:dyDescent="0.25">
      <c r="A646" s="553"/>
      <c r="B646" s="553"/>
      <c r="C646" s="553"/>
      <c r="D646" s="553"/>
      <c r="E646" s="569"/>
      <c r="F646" s="569"/>
      <c r="G646" s="569"/>
      <c r="H646" s="569"/>
      <c r="I646" s="569"/>
      <c r="J646" s="569"/>
      <c r="K646" s="569"/>
      <c r="L646" s="569"/>
      <c r="M646" s="569"/>
      <c r="N646" s="569"/>
      <c r="O646" s="569"/>
      <c r="P646" s="569"/>
      <c r="Q646" s="553"/>
      <c r="R646" s="553"/>
      <c r="S646" s="553"/>
      <c r="T646" s="553"/>
      <c r="U646" s="553"/>
      <c r="V646" s="553"/>
      <c r="W646" s="553"/>
      <c r="X646" s="553"/>
      <c r="Y646" s="553"/>
      <c r="Z646" s="553"/>
      <c r="AA646" s="553"/>
      <c r="AB646" s="553"/>
      <c r="AC646" s="553"/>
      <c r="AD646" s="553"/>
      <c r="AE646" s="553"/>
      <c r="AF646" s="956"/>
      <c r="AG646" s="553"/>
      <c r="AH646" s="553"/>
      <c r="AI646" s="956"/>
      <c r="AJ646" s="553"/>
      <c r="AK646" s="553"/>
      <c r="AL646" s="553"/>
      <c r="AM646" s="553"/>
      <c r="AN646" s="553"/>
      <c r="AO646" s="553"/>
      <c r="AP646" s="553"/>
      <c r="AQ646" s="553"/>
      <c r="AR646" s="553"/>
      <c r="AS646" s="553"/>
      <c r="AT646" s="553"/>
    </row>
    <row r="647" spans="1:46" ht="13.5" customHeight="1" x14ac:dyDescent="0.25">
      <c r="A647" s="553"/>
      <c r="B647" s="553"/>
      <c r="C647" s="553"/>
      <c r="D647" s="553"/>
      <c r="E647" s="569"/>
      <c r="F647" s="569"/>
      <c r="G647" s="569"/>
      <c r="H647" s="569"/>
      <c r="I647" s="569"/>
      <c r="J647" s="569"/>
      <c r="K647" s="569"/>
      <c r="L647" s="569"/>
      <c r="M647" s="569"/>
      <c r="N647" s="569"/>
      <c r="O647" s="569"/>
      <c r="P647" s="569"/>
      <c r="Q647" s="553"/>
      <c r="R647" s="553"/>
      <c r="S647" s="553"/>
      <c r="T647" s="553"/>
      <c r="U647" s="553"/>
      <c r="V647" s="553"/>
      <c r="W647" s="553"/>
      <c r="X647" s="553"/>
      <c r="Y647" s="553"/>
      <c r="Z647" s="553"/>
      <c r="AA647" s="553"/>
      <c r="AB647" s="553"/>
      <c r="AC647" s="553"/>
      <c r="AD647" s="553"/>
      <c r="AE647" s="553"/>
      <c r="AF647" s="956"/>
      <c r="AG647" s="553"/>
      <c r="AH647" s="553"/>
      <c r="AI647" s="956"/>
      <c r="AJ647" s="553"/>
      <c r="AK647" s="553"/>
      <c r="AL647" s="553"/>
      <c r="AM647" s="553"/>
      <c r="AN647" s="553"/>
      <c r="AO647" s="553"/>
      <c r="AP647" s="553"/>
      <c r="AQ647" s="553"/>
      <c r="AR647" s="553"/>
      <c r="AS647" s="553"/>
      <c r="AT647" s="553"/>
    </row>
    <row r="648" spans="1:46" ht="13.5" customHeight="1" x14ac:dyDescent="0.25">
      <c r="A648" s="553"/>
      <c r="B648" s="553"/>
      <c r="C648" s="553"/>
      <c r="D648" s="553"/>
      <c r="E648" s="569"/>
      <c r="F648" s="569"/>
      <c r="G648" s="569"/>
      <c r="H648" s="569"/>
      <c r="I648" s="569"/>
      <c r="J648" s="569"/>
      <c r="K648" s="569"/>
      <c r="L648" s="569"/>
      <c r="M648" s="569"/>
      <c r="N648" s="569"/>
      <c r="O648" s="569"/>
      <c r="P648" s="569"/>
      <c r="Q648" s="553"/>
      <c r="R648" s="553"/>
      <c r="S648" s="553"/>
      <c r="T648" s="553"/>
      <c r="U648" s="553"/>
      <c r="V648" s="553"/>
      <c r="W648" s="553"/>
      <c r="X648" s="553"/>
      <c r="Y648" s="553"/>
      <c r="Z648" s="553"/>
      <c r="AA648" s="553"/>
      <c r="AB648" s="553"/>
      <c r="AC648" s="553"/>
      <c r="AD648" s="553"/>
      <c r="AE648" s="553"/>
      <c r="AF648" s="956"/>
      <c r="AG648" s="553"/>
      <c r="AH648" s="553"/>
      <c r="AI648" s="956"/>
      <c r="AJ648" s="553"/>
      <c r="AK648" s="553"/>
      <c r="AL648" s="553"/>
      <c r="AM648" s="553"/>
      <c r="AN648" s="553"/>
      <c r="AO648" s="553"/>
      <c r="AP648" s="553"/>
      <c r="AQ648" s="553"/>
      <c r="AR648" s="553"/>
      <c r="AS648" s="553"/>
      <c r="AT648" s="553"/>
    </row>
    <row r="649" spans="1:46" ht="13.5" customHeight="1" x14ac:dyDescent="0.25">
      <c r="A649" s="553"/>
      <c r="B649" s="553"/>
      <c r="C649" s="553"/>
      <c r="D649" s="553"/>
      <c r="E649" s="569"/>
      <c r="F649" s="569"/>
      <c r="G649" s="569"/>
      <c r="H649" s="569"/>
      <c r="I649" s="569"/>
      <c r="J649" s="569"/>
      <c r="K649" s="569"/>
      <c r="L649" s="569"/>
      <c r="M649" s="569"/>
      <c r="N649" s="569"/>
      <c r="O649" s="569"/>
      <c r="P649" s="569"/>
      <c r="Q649" s="553"/>
      <c r="R649" s="553"/>
      <c r="S649" s="553"/>
      <c r="T649" s="553"/>
      <c r="U649" s="553"/>
      <c r="V649" s="553"/>
      <c r="W649" s="553"/>
      <c r="X649" s="553"/>
      <c r="Y649" s="553"/>
      <c r="Z649" s="553"/>
      <c r="AA649" s="553"/>
      <c r="AB649" s="553"/>
      <c r="AC649" s="553"/>
      <c r="AD649" s="553"/>
      <c r="AE649" s="553"/>
      <c r="AF649" s="956"/>
      <c r="AG649" s="553"/>
      <c r="AH649" s="553"/>
      <c r="AI649" s="956"/>
      <c r="AJ649" s="553"/>
      <c r="AK649" s="553"/>
      <c r="AL649" s="553"/>
      <c r="AM649" s="553"/>
      <c r="AN649" s="553"/>
      <c r="AO649" s="553"/>
      <c r="AP649" s="553"/>
      <c r="AQ649" s="553"/>
      <c r="AR649" s="553"/>
      <c r="AS649" s="553"/>
      <c r="AT649" s="553"/>
    </row>
    <row r="650" spans="1:46" ht="13.5" customHeight="1" x14ac:dyDescent="0.25">
      <c r="A650" s="553"/>
      <c r="B650" s="553"/>
      <c r="C650" s="553"/>
      <c r="D650" s="553"/>
      <c r="E650" s="569"/>
      <c r="F650" s="569"/>
      <c r="G650" s="569"/>
      <c r="H650" s="569"/>
      <c r="I650" s="569"/>
      <c r="J650" s="569"/>
      <c r="K650" s="569"/>
      <c r="L650" s="569"/>
      <c r="M650" s="569"/>
      <c r="N650" s="569"/>
      <c r="O650" s="569"/>
      <c r="P650" s="569"/>
      <c r="Q650" s="553"/>
      <c r="R650" s="553"/>
      <c r="S650" s="553"/>
      <c r="T650" s="553"/>
      <c r="U650" s="553"/>
      <c r="V650" s="553"/>
      <c r="W650" s="553"/>
      <c r="X650" s="553"/>
      <c r="Y650" s="553"/>
      <c r="Z650" s="553"/>
      <c r="AA650" s="553"/>
      <c r="AB650" s="553"/>
      <c r="AC650" s="553"/>
      <c r="AD650" s="553"/>
      <c r="AE650" s="553"/>
      <c r="AF650" s="956"/>
      <c r="AG650" s="553"/>
      <c r="AH650" s="553"/>
      <c r="AI650" s="956"/>
      <c r="AJ650" s="553"/>
      <c r="AK650" s="553"/>
      <c r="AL650" s="553"/>
      <c r="AM650" s="553"/>
      <c r="AN650" s="553"/>
      <c r="AO650" s="553"/>
      <c r="AP650" s="553"/>
      <c r="AQ650" s="553"/>
      <c r="AR650" s="553"/>
      <c r="AS650" s="553"/>
      <c r="AT650" s="553"/>
    </row>
    <row r="651" spans="1:46" ht="13.5" customHeight="1" x14ac:dyDescent="0.25">
      <c r="A651" s="553"/>
      <c r="B651" s="553"/>
      <c r="C651" s="553"/>
      <c r="D651" s="553"/>
      <c r="E651" s="569"/>
      <c r="F651" s="569"/>
      <c r="G651" s="569"/>
      <c r="H651" s="569"/>
      <c r="I651" s="569"/>
      <c r="J651" s="569"/>
      <c r="K651" s="569"/>
      <c r="L651" s="569"/>
      <c r="M651" s="569"/>
      <c r="N651" s="569"/>
      <c r="O651" s="569"/>
      <c r="P651" s="569"/>
      <c r="Q651" s="553"/>
      <c r="R651" s="553"/>
      <c r="S651" s="553"/>
      <c r="T651" s="553"/>
      <c r="U651" s="553"/>
      <c r="V651" s="553"/>
      <c r="W651" s="553"/>
      <c r="X651" s="553"/>
      <c r="Y651" s="553"/>
      <c r="Z651" s="553"/>
      <c r="AA651" s="553"/>
      <c r="AB651" s="553"/>
      <c r="AC651" s="553"/>
      <c r="AD651" s="553"/>
      <c r="AE651" s="553"/>
      <c r="AF651" s="956"/>
      <c r="AG651" s="553"/>
      <c r="AH651" s="553"/>
      <c r="AI651" s="956"/>
      <c r="AJ651" s="553"/>
      <c r="AK651" s="553"/>
      <c r="AL651" s="553"/>
      <c r="AM651" s="553"/>
      <c r="AN651" s="553"/>
      <c r="AO651" s="553"/>
      <c r="AP651" s="553"/>
      <c r="AQ651" s="553"/>
      <c r="AR651" s="553"/>
      <c r="AS651" s="553"/>
      <c r="AT651" s="553"/>
    </row>
    <row r="652" spans="1:46" ht="13.5" customHeight="1" x14ac:dyDescent="0.25">
      <c r="A652" s="553"/>
      <c r="B652" s="553"/>
      <c r="C652" s="553"/>
      <c r="D652" s="553"/>
      <c r="E652" s="569"/>
      <c r="F652" s="569"/>
      <c r="G652" s="569"/>
      <c r="H652" s="569"/>
      <c r="I652" s="569"/>
      <c r="J652" s="569"/>
      <c r="K652" s="569"/>
      <c r="L652" s="569"/>
      <c r="M652" s="569"/>
      <c r="N652" s="569"/>
      <c r="O652" s="569"/>
      <c r="P652" s="569"/>
      <c r="Q652" s="553"/>
      <c r="R652" s="553"/>
      <c r="S652" s="553"/>
      <c r="T652" s="553"/>
      <c r="U652" s="553"/>
      <c r="V652" s="553"/>
      <c r="W652" s="553"/>
      <c r="X652" s="553"/>
      <c r="Y652" s="553"/>
      <c r="Z652" s="553"/>
      <c r="AA652" s="553"/>
      <c r="AB652" s="553"/>
      <c r="AC652" s="553"/>
      <c r="AD652" s="553"/>
      <c r="AE652" s="553"/>
      <c r="AF652" s="956"/>
      <c r="AG652" s="553"/>
      <c r="AH652" s="553"/>
      <c r="AI652" s="956"/>
      <c r="AJ652" s="553"/>
      <c r="AK652" s="553"/>
      <c r="AL652" s="553"/>
      <c r="AM652" s="553"/>
      <c r="AN652" s="553"/>
      <c r="AO652" s="553"/>
      <c r="AP652" s="553"/>
      <c r="AQ652" s="553"/>
      <c r="AR652" s="553"/>
      <c r="AS652" s="553"/>
      <c r="AT652" s="553"/>
    </row>
    <row r="653" spans="1:46" ht="13.5" customHeight="1" x14ac:dyDescent="0.25">
      <c r="A653" s="553"/>
      <c r="B653" s="553"/>
      <c r="C653" s="553"/>
      <c r="D653" s="553"/>
      <c r="E653" s="569"/>
      <c r="F653" s="569"/>
      <c r="G653" s="569"/>
      <c r="H653" s="569"/>
      <c r="I653" s="569"/>
      <c r="J653" s="569"/>
      <c r="K653" s="569"/>
      <c r="L653" s="569"/>
      <c r="M653" s="569"/>
      <c r="N653" s="569"/>
      <c r="O653" s="569"/>
      <c r="P653" s="569"/>
      <c r="Q653" s="553"/>
      <c r="R653" s="553"/>
      <c r="S653" s="553"/>
      <c r="T653" s="553"/>
      <c r="U653" s="553"/>
      <c r="V653" s="553"/>
      <c r="W653" s="553"/>
      <c r="X653" s="553"/>
      <c r="Y653" s="553"/>
      <c r="Z653" s="553"/>
      <c r="AA653" s="553"/>
      <c r="AB653" s="553"/>
      <c r="AC653" s="553"/>
      <c r="AD653" s="553"/>
      <c r="AE653" s="553"/>
      <c r="AF653" s="956"/>
      <c r="AG653" s="553"/>
      <c r="AH653" s="553"/>
      <c r="AI653" s="956"/>
      <c r="AJ653" s="553"/>
      <c r="AK653" s="553"/>
      <c r="AL653" s="553"/>
      <c r="AM653" s="553"/>
      <c r="AN653" s="553"/>
      <c r="AO653" s="553"/>
      <c r="AP653" s="553"/>
      <c r="AQ653" s="553"/>
      <c r="AR653" s="553"/>
      <c r="AS653" s="553"/>
      <c r="AT653" s="553"/>
    </row>
    <row r="654" spans="1:46" ht="13.5" customHeight="1" x14ac:dyDescent="0.25">
      <c r="A654" s="553"/>
      <c r="B654" s="553"/>
      <c r="C654" s="553"/>
      <c r="D654" s="553"/>
      <c r="E654" s="569"/>
      <c r="F654" s="569"/>
      <c r="G654" s="569"/>
      <c r="H654" s="569"/>
      <c r="I654" s="569"/>
      <c r="J654" s="569"/>
      <c r="K654" s="569"/>
      <c r="L654" s="569"/>
      <c r="M654" s="569"/>
      <c r="N654" s="569"/>
      <c r="O654" s="569"/>
      <c r="P654" s="569"/>
      <c r="Q654" s="553"/>
      <c r="R654" s="553"/>
      <c r="S654" s="553"/>
      <c r="T654" s="553"/>
      <c r="U654" s="553"/>
      <c r="V654" s="553"/>
      <c r="W654" s="553"/>
      <c r="X654" s="553"/>
      <c r="Y654" s="553"/>
      <c r="Z654" s="553"/>
      <c r="AA654" s="553"/>
      <c r="AB654" s="553"/>
      <c r="AC654" s="553"/>
      <c r="AD654" s="553"/>
      <c r="AE654" s="553"/>
      <c r="AF654" s="956"/>
      <c r="AG654" s="553"/>
      <c r="AH654" s="553"/>
      <c r="AI654" s="956"/>
      <c r="AJ654" s="553"/>
      <c r="AK654" s="553"/>
      <c r="AL654" s="553"/>
      <c r="AM654" s="553"/>
      <c r="AN654" s="553"/>
      <c r="AO654" s="553"/>
      <c r="AP654" s="553"/>
      <c r="AQ654" s="553"/>
      <c r="AR654" s="553"/>
      <c r="AS654" s="553"/>
      <c r="AT654" s="553"/>
    </row>
    <row r="655" spans="1:46" ht="13.5" customHeight="1" x14ac:dyDescent="0.25">
      <c r="A655" s="553"/>
      <c r="B655" s="553"/>
      <c r="C655" s="553"/>
      <c r="D655" s="553"/>
      <c r="E655" s="569"/>
      <c r="F655" s="569"/>
      <c r="G655" s="569"/>
      <c r="H655" s="569"/>
      <c r="I655" s="569"/>
      <c r="J655" s="569"/>
      <c r="K655" s="569"/>
      <c r="L655" s="569"/>
      <c r="M655" s="569"/>
      <c r="N655" s="569"/>
      <c r="O655" s="569"/>
      <c r="P655" s="569"/>
      <c r="Q655" s="553"/>
      <c r="R655" s="553"/>
      <c r="S655" s="553"/>
      <c r="T655" s="553"/>
      <c r="U655" s="553"/>
      <c r="V655" s="553"/>
      <c r="W655" s="553"/>
      <c r="X655" s="553"/>
      <c r="Y655" s="553"/>
      <c r="Z655" s="553"/>
      <c r="AA655" s="553"/>
      <c r="AB655" s="553"/>
      <c r="AC655" s="553"/>
      <c r="AD655" s="553"/>
      <c r="AE655" s="553"/>
      <c r="AF655" s="956"/>
      <c r="AG655" s="553"/>
      <c r="AH655" s="553"/>
      <c r="AI655" s="956"/>
      <c r="AJ655" s="553"/>
      <c r="AK655" s="553"/>
      <c r="AL655" s="553"/>
      <c r="AM655" s="553"/>
      <c r="AN655" s="553"/>
      <c r="AO655" s="553"/>
      <c r="AP655" s="553"/>
      <c r="AQ655" s="553"/>
      <c r="AR655" s="553"/>
      <c r="AS655" s="553"/>
      <c r="AT655" s="553"/>
    </row>
    <row r="656" spans="1:46" ht="13.5" customHeight="1" x14ac:dyDescent="0.25">
      <c r="A656" s="553"/>
      <c r="B656" s="553"/>
      <c r="C656" s="553"/>
      <c r="D656" s="553"/>
      <c r="E656" s="569"/>
      <c r="F656" s="569"/>
      <c r="G656" s="569"/>
      <c r="H656" s="569"/>
      <c r="I656" s="569"/>
      <c r="J656" s="569"/>
      <c r="K656" s="569"/>
      <c r="L656" s="569"/>
      <c r="M656" s="569"/>
      <c r="N656" s="569"/>
      <c r="O656" s="569"/>
      <c r="P656" s="569"/>
      <c r="Q656" s="553"/>
      <c r="R656" s="553"/>
      <c r="S656" s="553"/>
      <c r="T656" s="553"/>
      <c r="U656" s="553"/>
      <c r="V656" s="553"/>
      <c r="W656" s="553"/>
      <c r="X656" s="553"/>
      <c r="Y656" s="553"/>
      <c r="Z656" s="553"/>
      <c r="AA656" s="553"/>
      <c r="AB656" s="553"/>
      <c r="AC656" s="553"/>
      <c r="AD656" s="553"/>
      <c r="AE656" s="553"/>
      <c r="AF656" s="956"/>
      <c r="AG656" s="553"/>
      <c r="AH656" s="553"/>
      <c r="AI656" s="956"/>
      <c r="AJ656" s="553"/>
      <c r="AK656" s="553"/>
      <c r="AL656" s="553"/>
      <c r="AM656" s="553"/>
      <c r="AN656" s="553"/>
      <c r="AO656" s="553"/>
      <c r="AP656" s="553"/>
      <c r="AQ656" s="553"/>
      <c r="AR656" s="553"/>
      <c r="AS656" s="553"/>
      <c r="AT656" s="553"/>
    </row>
    <row r="657" spans="1:46" ht="13.5" customHeight="1" x14ac:dyDescent="0.25">
      <c r="A657" s="553"/>
      <c r="B657" s="553"/>
      <c r="C657" s="553"/>
      <c r="D657" s="553"/>
      <c r="E657" s="569"/>
      <c r="F657" s="569"/>
      <c r="G657" s="569"/>
      <c r="H657" s="569"/>
      <c r="I657" s="569"/>
      <c r="J657" s="569"/>
      <c r="K657" s="569"/>
      <c r="L657" s="569"/>
      <c r="M657" s="569"/>
      <c r="N657" s="569"/>
      <c r="O657" s="569"/>
      <c r="P657" s="569"/>
      <c r="Q657" s="553"/>
      <c r="R657" s="553"/>
      <c r="S657" s="553"/>
      <c r="T657" s="553"/>
      <c r="U657" s="553"/>
      <c r="V657" s="553"/>
      <c r="W657" s="553"/>
      <c r="X657" s="553"/>
      <c r="Y657" s="553"/>
      <c r="Z657" s="553"/>
      <c r="AA657" s="553"/>
      <c r="AB657" s="553"/>
      <c r="AC657" s="553"/>
      <c r="AD657" s="553"/>
      <c r="AE657" s="553"/>
      <c r="AF657" s="956"/>
      <c r="AG657" s="553"/>
      <c r="AH657" s="553"/>
      <c r="AI657" s="956"/>
      <c r="AJ657" s="553"/>
      <c r="AK657" s="553"/>
      <c r="AL657" s="553"/>
      <c r="AM657" s="553"/>
      <c r="AN657" s="553"/>
      <c r="AO657" s="553"/>
      <c r="AP657" s="553"/>
      <c r="AQ657" s="553"/>
      <c r="AR657" s="553"/>
      <c r="AS657" s="553"/>
      <c r="AT657" s="553"/>
    </row>
    <row r="658" spans="1:46" ht="13.5" customHeight="1" x14ac:dyDescent="0.25">
      <c r="A658" s="553"/>
      <c r="B658" s="553"/>
      <c r="C658" s="553"/>
      <c r="D658" s="553"/>
      <c r="E658" s="569"/>
      <c r="F658" s="569"/>
      <c r="G658" s="569"/>
      <c r="H658" s="569"/>
      <c r="I658" s="569"/>
      <c r="J658" s="569"/>
      <c r="K658" s="569"/>
      <c r="L658" s="569"/>
      <c r="M658" s="569"/>
      <c r="N658" s="569"/>
      <c r="O658" s="569"/>
      <c r="P658" s="569"/>
      <c r="Q658" s="553"/>
      <c r="R658" s="553"/>
      <c r="S658" s="553"/>
      <c r="T658" s="553"/>
      <c r="U658" s="553"/>
      <c r="V658" s="553"/>
      <c r="W658" s="553"/>
      <c r="X658" s="553"/>
      <c r="Y658" s="553"/>
      <c r="Z658" s="553"/>
      <c r="AA658" s="553"/>
      <c r="AB658" s="553"/>
      <c r="AC658" s="553"/>
      <c r="AD658" s="553"/>
      <c r="AE658" s="553"/>
      <c r="AF658" s="956"/>
      <c r="AG658" s="553"/>
      <c r="AH658" s="553"/>
      <c r="AI658" s="956"/>
      <c r="AJ658" s="553"/>
      <c r="AK658" s="553"/>
      <c r="AL658" s="553"/>
      <c r="AM658" s="553"/>
      <c r="AN658" s="553"/>
      <c r="AO658" s="553"/>
      <c r="AP658" s="553"/>
      <c r="AQ658" s="553"/>
      <c r="AR658" s="553"/>
      <c r="AS658" s="553"/>
      <c r="AT658" s="553"/>
    </row>
    <row r="659" spans="1:46" ht="13.5" customHeight="1" x14ac:dyDescent="0.25">
      <c r="A659" s="553"/>
      <c r="B659" s="553"/>
      <c r="C659" s="553"/>
      <c r="D659" s="553"/>
      <c r="E659" s="569"/>
      <c r="F659" s="569"/>
      <c r="G659" s="569"/>
      <c r="H659" s="569"/>
      <c r="I659" s="569"/>
      <c r="J659" s="569"/>
      <c r="K659" s="569"/>
      <c r="L659" s="569"/>
      <c r="M659" s="569"/>
      <c r="N659" s="569"/>
      <c r="O659" s="569"/>
      <c r="P659" s="569"/>
      <c r="Q659" s="553"/>
      <c r="R659" s="553"/>
      <c r="S659" s="553"/>
      <c r="T659" s="553"/>
      <c r="U659" s="553"/>
      <c r="V659" s="553"/>
      <c r="W659" s="553"/>
      <c r="X659" s="553"/>
      <c r="Y659" s="553"/>
      <c r="Z659" s="553"/>
      <c r="AA659" s="553"/>
      <c r="AB659" s="553"/>
      <c r="AC659" s="553"/>
      <c r="AD659" s="553"/>
      <c r="AE659" s="553"/>
      <c r="AF659" s="956"/>
      <c r="AG659" s="553"/>
      <c r="AH659" s="553"/>
      <c r="AI659" s="956"/>
      <c r="AJ659" s="553"/>
      <c r="AK659" s="553"/>
      <c r="AL659" s="553"/>
      <c r="AM659" s="553"/>
      <c r="AN659" s="553"/>
      <c r="AO659" s="553"/>
      <c r="AP659" s="553"/>
      <c r="AQ659" s="553"/>
      <c r="AR659" s="553"/>
      <c r="AS659" s="553"/>
      <c r="AT659" s="553"/>
    </row>
    <row r="660" spans="1:46" ht="13.5" customHeight="1" x14ac:dyDescent="0.25">
      <c r="A660" s="553"/>
      <c r="B660" s="553"/>
      <c r="C660" s="553"/>
      <c r="D660" s="553"/>
      <c r="E660" s="569"/>
      <c r="F660" s="569"/>
      <c r="G660" s="569"/>
      <c r="H660" s="569"/>
      <c r="I660" s="569"/>
      <c r="J660" s="569"/>
      <c r="K660" s="569"/>
      <c r="L660" s="569"/>
      <c r="M660" s="569"/>
      <c r="N660" s="569"/>
      <c r="O660" s="569"/>
      <c r="P660" s="569"/>
      <c r="Q660" s="553"/>
      <c r="R660" s="553"/>
      <c r="S660" s="553"/>
      <c r="T660" s="553"/>
      <c r="U660" s="553"/>
      <c r="V660" s="553"/>
      <c r="W660" s="553"/>
      <c r="X660" s="553"/>
      <c r="Y660" s="553"/>
      <c r="Z660" s="553"/>
      <c r="AA660" s="553"/>
      <c r="AB660" s="553"/>
      <c r="AC660" s="553"/>
      <c r="AD660" s="553"/>
      <c r="AE660" s="553"/>
      <c r="AF660" s="956"/>
      <c r="AG660" s="553"/>
      <c r="AH660" s="553"/>
      <c r="AI660" s="956"/>
      <c r="AJ660" s="553"/>
      <c r="AK660" s="553"/>
      <c r="AL660" s="553"/>
      <c r="AM660" s="553"/>
      <c r="AN660" s="553"/>
      <c r="AO660" s="553"/>
      <c r="AP660" s="553"/>
      <c r="AQ660" s="553"/>
      <c r="AR660" s="553"/>
      <c r="AS660" s="553"/>
      <c r="AT660" s="553"/>
    </row>
    <row r="661" spans="1:46" ht="13.5" customHeight="1" x14ac:dyDescent="0.25">
      <c r="A661" s="553"/>
      <c r="B661" s="553"/>
      <c r="C661" s="553"/>
      <c r="D661" s="553"/>
      <c r="E661" s="569"/>
      <c r="F661" s="569"/>
      <c r="G661" s="569"/>
      <c r="H661" s="569"/>
      <c r="I661" s="569"/>
      <c r="J661" s="569"/>
      <c r="K661" s="569"/>
      <c r="L661" s="569"/>
      <c r="M661" s="569"/>
      <c r="N661" s="569"/>
      <c r="O661" s="569"/>
      <c r="P661" s="569"/>
      <c r="Q661" s="553"/>
      <c r="R661" s="553"/>
      <c r="S661" s="553"/>
      <c r="T661" s="553"/>
      <c r="U661" s="553"/>
      <c r="V661" s="553"/>
      <c r="W661" s="553"/>
      <c r="X661" s="553"/>
      <c r="Y661" s="553"/>
      <c r="Z661" s="553"/>
      <c r="AA661" s="553"/>
      <c r="AB661" s="553"/>
      <c r="AC661" s="553"/>
      <c r="AD661" s="553"/>
      <c r="AE661" s="553"/>
      <c r="AF661" s="956"/>
      <c r="AG661" s="553"/>
      <c r="AH661" s="553"/>
      <c r="AI661" s="956"/>
      <c r="AJ661" s="553"/>
      <c r="AK661" s="553"/>
      <c r="AL661" s="553"/>
      <c r="AM661" s="553"/>
      <c r="AN661" s="553"/>
      <c r="AO661" s="553"/>
      <c r="AP661" s="553"/>
      <c r="AQ661" s="553"/>
      <c r="AR661" s="553"/>
      <c r="AS661" s="553"/>
      <c r="AT661" s="553"/>
    </row>
    <row r="662" spans="1:46" ht="13.5" customHeight="1" x14ac:dyDescent="0.25">
      <c r="A662" s="553"/>
      <c r="B662" s="553"/>
      <c r="C662" s="553"/>
      <c r="D662" s="553"/>
      <c r="E662" s="569"/>
      <c r="F662" s="569"/>
      <c r="G662" s="569"/>
      <c r="H662" s="569"/>
      <c r="I662" s="569"/>
      <c r="J662" s="569"/>
      <c r="K662" s="569"/>
      <c r="L662" s="569"/>
      <c r="M662" s="569"/>
      <c r="N662" s="569"/>
      <c r="O662" s="569"/>
      <c r="P662" s="569"/>
      <c r="Q662" s="553"/>
      <c r="R662" s="553"/>
      <c r="S662" s="553"/>
      <c r="T662" s="553"/>
      <c r="U662" s="553"/>
      <c r="V662" s="553"/>
      <c r="W662" s="553"/>
      <c r="X662" s="553"/>
      <c r="Y662" s="553"/>
      <c r="Z662" s="553"/>
      <c r="AA662" s="553"/>
      <c r="AB662" s="553"/>
      <c r="AC662" s="553"/>
      <c r="AD662" s="553"/>
      <c r="AE662" s="553"/>
      <c r="AF662" s="956"/>
      <c r="AG662" s="553"/>
      <c r="AH662" s="553"/>
      <c r="AI662" s="956"/>
      <c r="AJ662" s="553"/>
      <c r="AK662" s="553"/>
      <c r="AL662" s="553"/>
      <c r="AM662" s="553"/>
      <c r="AN662" s="553"/>
      <c r="AO662" s="553"/>
      <c r="AP662" s="553"/>
      <c r="AQ662" s="553"/>
      <c r="AR662" s="553"/>
      <c r="AS662" s="553"/>
      <c r="AT662" s="553"/>
    </row>
    <row r="663" spans="1:46" ht="13.5" customHeight="1" x14ac:dyDescent="0.25">
      <c r="A663" s="553"/>
      <c r="B663" s="553"/>
      <c r="C663" s="553"/>
      <c r="D663" s="553"/>
      <c r="E663" s="569"/>
      <c r="F663" s="569"/>
      <c r="G663" s="569"/>
      <c r="H663" s="569"/>
      <c r="I663" s="569"/>
      <c r="J663" s="569"/>
      <c r="K663" s="569"/>
      <c r="L663" s="569"/>
      <c r="M663" s="569"/>
      <c r="N663" s="569"/>
      <c r="O663" s="569"/>
      <c r="P663" s="569"/>
      <c r="Q663" s="553"/>
      <c r="R663" s="553"/>
      <c r="S663" s="553"/>
      <c r="T663" s="553"/>
      <c r="U663" s="553"/>
      <c r="V663" s="553"/>
      <c r="W663" s="553"/>
      <c r="X663" s="553"/>
      <c r="Y663" s="553"/>
      <c r="Z663" s="553"/>
      <c r="AA663" s="553"/>
      <c r="AB663" s="553"/>
      <c r="AC663" s="553"/>
      <c r="AD663" s="553"/>
      <c r="AE663" s="553"/>
      <c r="AF663" s="956"/>
      <c r="AG663" s="553"/>
      <c r="AH663" s="553"/>
      <c r="AI663" s="956"/>
      <c r="AJ663" s="553"/>
      <c r="AK663" s="553"/>
      <c r="AL663" s="553"/>
      <c r="AM663" s="553"/>
      <c r="AN663" s="553"/>
      <c r="AO663" s="553"/>
      <c r="AP663" s="553"/>
      <c r="AQ663" s="553"/>
      <c r="AR663" s="553"/>
      <c r="AS663" s="553"/>
      <c r="AT663" s="553"/>
    </row>
    <row r="664" spans="1:46" ht="13.5" customHeight="1" x14ac:dyDescent="0.25">
      <c r="A664" s="553"/>
      <c r="B664" s="553"/>
      <c r="C664" s="553"/>
      <c r="D664" s="553"/>
      <c r="E664" s="569"/>
      <c r="F664" s="569"/>
      <c r="G664" s="569"/>
      <c r="H664" s="569"/>
      <c r="I664" s="569"/>
      <c r="J664" s="569"/>
      <c r="K664" s="569"/>
      <c r="L664" s="569"/>
      <c r="M664" s="569"/>
      <c r="N664" s="569"/>
      <c r="O664" s="569"/>
      <c r="P664" s="569"/>
      <c r="Q664" s="553"/>
      <c r="R664" s="553"/>
      <c r="S664" s="553"/>
      <c r="T664" s="553"/>
      <c r="U664" s="553"/>
      <c r="V664" s="553"/>
      <c r="W664" s="553"/>
      <c r="X664" s="553"/>
      <c r="Y664" s="553"/>
      <c r="Z664" s="553"/>
      <c r="AA664" s="553"/>
      <c r="AB664" s="553"/>
      <c r="AC664" s="553"/>
      <c r="AD664" s="553"/>
      <c r="AE664" s="553"/>
      <c r="AF664" s="956"/>
      <c r="AG664" s="553"/>
      <c r="AH664" s="553"/>
      <c r="AI664" s="956"/>
      <c r="AJ664" s="553"/>
      <c r="AK664" s="553"/>
      <c r="AL664" s="553"/>
      <c r="AM664" s="553"/>
      <c r="AN664" s="553"/>
      <c r="AO664" s="553"/>
      <c r="AP664" s="553"/>
      <c r="AQ664" s="553"/>
      <c r="AR664" s="553"/>
      <c r="AS664" s="553"/>
      <c r="AT664" s="553"/>
    </row>
    <row r="665" spans="1:46" ht="13.5" customHeight="1" x14ac:dyDescent="0.25">
      <c r="A665" s="553"/>
      <c r="B665" s="553"/>
      <c r="C665" s="553"/>
      <c r="D665" s="553"/>
      <c r="E665" s="569"/>
      <c r="F665" s="569"/>
      <c r="G665" s="569"/>
      <c r="H665" s="569"/>
      <c r="I665" s="569"/>
      <c r="J665" s="569"/>
      <c r="K665" s="569"/>
      <c r="L665" s="569"/>
      <c r="M665" s="569"/>
      <c r="N665" s="569"/>
      <c r="O665" s="569"/>
      <c r="P665" s="569"/>
      <c r="Q665" s="553"/>
      <c r="R665" s="553"/>
      <c r="S665" s="553"/>
      <c r="T665" s="553"/>
      <c r="U665" s="553"/>
      <c r="V665" s="553"/>
      <c r="W665" s="553"/>
      <c r="X665" s="553"/>
      <c r="Y665" s="553"/>
      <c r="Z665" s="553"/>
      <c r="AA665" s="553"/>
      <c r="AB665" s="553"/>
      <c r="AC665" s="553"/>
      <c r="AD665" s="553"/>
      <c r="AE665" s="553"/>
      <c r="AF665" s="956"/>
      <c r="AG665" s="553"/>
      <c r="AH665" s="553"/>
      <c r="AI665" s="956"/>
      <c r="AJ665" s="553"/>
      <c r="AK665" s="553"/>
      <c r="AL665" s="553"/>
      <c r="AM665" s="553"/>
      <c r="AN665" s="553"/>
      <c r="AO665" s="553"/>
      <c r="AP665" s="553"/>
      <c r="AQ665" s="553"/>
      <c r="AR665" s="553"/>
      <c r="AS665" s="553"/>
      <c r="AT665" s="553"/>
    </row>
    <row r="666" spans="1:46" ht="13.5" customHeight="1" x14ac:dyDescent="0.25">
      <c r="A666" s="553"/>
      <c r="B666" s="553"/>
      <c r="C666" s="553"/>
      <c r="D666" s="553"/>
      <c r="E666" s="569"/>
      <c r="F666" s="569"/>
      <c r="G666" s="569"/>
      <c r="H666" s="569"/>
      <c r="I666" s="569"/>
      <c r="J666" s="569"/>
      <c r="K666" s="569"/>
      <c r="L666" s="569"/>
      <c r="M666" s="569"/>
      <c r="N666" s="569"/>
      <c r="O666" s="569"/>
      <c r="P666" s="569"/>
      <c r="Q666" s="553"/>
      <c r="R666" s="553"/>
      <c r="S666" s="553"/>
      <c r="T666" s="553"/>
      <c r="U666" s="553"/>
      <c r="V666" s="553"/>
      <c r="W666" s="553"/>
      <c r="X666" s="553"/>
      <c r="Y666" s="553"/>
      <c r="Z666" s="553"/>
      <c r="AA666" s="553"/>
      <c r="AB666" s="553"/>
      <c r="AC666" s="553"/>
      <c r="AD666" s="553"/>
      <c r="AE666" s="553"/>
      <c r="AF666" s="956"/>
      <c r="AG666" s="553"/>
      <c r="AH666" s="553"/>
      <c r="AI666" s="956"/>
      <c r="AJ666" s="553"/>
      <c r="AK666" s="553"/>
      <c r="AL666" s="553"/>
      <c r="AM666" s="553"/>
      <c r="AN666" s="553"/>
      <c r="AO666" s="553"/>
      <c r="AP666" s="553"/>
      <c r="AQ666" s="553"/>
      <c r="AR666" s="553"/>
      <c r="AS666" s="553"/>
      <c r="AT666" s="553"/>
    </row>
    <row r="667" spans="1:46" ht="13.5" customHeight="1" x14ac:dyDescent="0.25">
      <c r="A667" s="553"/>
      <c r="B667" s="553"/>
      <c r="C667" s="553"/>
      <c r="D667" s="553"/>
      <c r="E667" s="569"/>
      <c r="F667" s="569"/>
      <c r="G667" s="569"/>
      <c r="H667" s="569"/>
      <c r="I667" s="569"/>
      <c r="J667" s="569"/>
      <c r="K667" s="569"/>
      <c r="L667" s="569"/>
      <c r="M667" s="569"/>
      <c r="N667" s="569"/>
      <c r="O667" s="569"/>
      <c r="P667" s="569"/>
      <c r="Q667" s="553"/>
      <c r="R667" s="553"/>
      <c r="S667" s="553"/>
      <c r="T667" s="553"/>
      <c r="U667" s="553"/>
      <c r="V667" s="553"/>
      <c r="W667" s="553"/>
      <c r="X667" s="553"/>
      <c r="Y667" s="553"/>
      <c r="Z667" s="553"/>
      <c r="AA667" s="553"/>
      <c r="AB667" s="553"/>
      <c r="AC667" s="553"/>
      <c r="AD667" s="553"/>
      <c r="AE667" s="553"/>
      <c r="AF667" s="956"/>
      <c r="AG667" s="553"/>
      <c r="AH667" s="553"/>
      <c r="AI667" s="956"/>
      <c r="AJ667" s="553"/>
      <c r="AK667" s="553"/>
      <c r="AL667" s="553"/>
      <c r="AM667" s="553"/>
      <c r="AN667" s="553"/>
      <c r="AO667" s="553"/>
      <c r="AP667" s="553"/>
      <c r="AQ667" s="553"/>
      <c r="AR667" s="553"/>
      <c r="AS667" s="553"/>
      <c r="AT667" s="553"/>
    </row>
    <row r="668" spans="1:46" ht="13.5" customHeight="1" x14ac:dyDescent="0.25">
      <c r="A668" s="553"/>
      <c r="B668" s="553"/>
      <c r="C668" s="553"/>
      <c r="D668" s="553"/>
      <c r="E668" s="569"/>
      <c r="F668" s="569"/>
      <c r="G668" s="569"/>
      <c r="H668" s="569"/>
      <c r="I668" s="569"/>
      <c r="J668" s="569"/>
      <c r="K668" s="569"/>
      <c r="L668" s="569"/>
      <c r="M668" s="569"/>
      <c r="N668" s="569"/>
      <c r="O668" s="569"/>
      <c r="P668" s="569"/>
      <c r="Q668" s="553"/>
      <c r="R668" s="553"/>
      <c r="S668" s="553"/>
      <c r="T668" s="553"/>
      <c r="U668" s="553"/>
      <c r="V668" s="553"/>
      <c r="W668" s="553"/>
      <c r="X668" s="553"/>
      <c r="Y668" s="553"/>
      <c r="Z668" s="553"/>
      <c r="AA668" s="553"/>
      <c r="AB668" s="553"/>
      <c r="AC668" s="553"/>
      <c r="AD668" s="553"/>
      <c r="AE668" s="553"/>
      <c r="AF668" s="956"/>
      <c r="AG668" s="553"/>
      <c r="AH668" s="553"/>
      <c r="AI668" s="956"/>
      <c r="AJ668" s="553"/>
      <c r="AK668" s="553"/>
      <c r="AL668" s="553"/>
      <c r="AM668" s="553"/>
      <c r="AN668" s="553"/>
      <c r="AO668" s="553"/>
      <c r="AP668" s="553"/>
      <c r="AQ668" s="553"/>
      <c r="AR668" s="553"/>
      <c r="AS668" s="553"/>
      <c r="AT668" s="553"/>
    </row>
    <row r="669" spans="1:46" ht="13.5" customHeight="1" x14ac:dyDescent="0.25">
      <c r="A669" s="553"/>
      <c r="B669" s="553"/>
      <c r="C669" s="553"/>
      <c r="D669" s="553"/>
      <c r="E669" s="569"/>
      <c r="F669" s="569"/>
      <c r="G669" s="569"/>
      <c r="H669" s="569"/>
      <c r="I669" s="569"/>
      <c r="J669" s="569"/>
      <c r="K669" s="569"/>
      <c r="L669" s="569"/>
      <c r="M669" s="569"/>
      <c r="N669" s="569"/>
      <c r="O669" s="569"/>
      <c r="P669" s="569"/>
      <c r="Q669" s="553"/>
      <c r="R669" s="553"/>
      <c r="S669" s="553"/>
      <c r="T669" s="553"/>
      <c r="U669" s="553"/>
      <c r="V669" s="553"/>
      <c r="W669" s="553"/>
      <c r="X669" s="553"/>
      <c r="Y669" s="553"/>
      <c r="Z669" s="553"/>
      <c r="AA669" s="553"/>
      <c r="AB669" s="553"/>
      <c r="AC669" s="553"/>
      <c r="AD669" s="553"/>
      <c r="AE669" s="553"/>
      <c r="AF669" s="956"/>
      <c r="AG669" s="553"/>
      <c r="AH669" s="553"/>
      <c r="AI669" s="956"/>
      <c r="AJ669" s="553"/>
      <c r="AK669" s="553"/>
      <c r="AL669" s="553"/>
      <c r="AM669" s="553"/>
      <c r="AN669" s="553"/>
      <c r="AO669" s="553"/>
      <c r="AP669" s="553"/>
      <c r="AQ669" s="553"/>
      <c r="AR669" s="553"/>
      <c r="AS669" s="553"/>
      <c r="AT669" s="553"/>
    </row>
    <row r="670" spans="1:46" ht="13.5" customHeight="1" x14ac:dyDescent="0.25">
      <c r="A670" s="553"/>
      <c r="B670" s="553"/>
      <c r="C670" s="553"/>
      <c r="D670" s="553"/>
      <c r="E670" s="569"/>
      <c r="F670" s="569"/>
      <c r="G670" s="569"/>
      <c r="H670" s="569"/>
      <c r="I670" s="569"/>
      <c r="J670" s="569"/>
      <c r="K670" s="569"/>
      <c r="L670" s="569"/>
      <c r="M670" s="569"/>
      <c r="N670" s="569"/>
      <c r="O670" s="569"/>
      <c r="P670" s="569"/>
      <c r="Q670" s="553"/>
      <c r="R670" s="553"/>
      <c r="S670" s="553"/>
      <c r="T670" s="553"/>
      <c r="U670" s="553"/>
      <c r="V670" s="553"/>
      <c r="W670" s="553"/>
      <c r="X670" s="553"/>
      <c r="Y670" s="553"/>
      <c r="Z670" s="553"/>
      <c r="AA670" s="553"/>
      <c r="AB670" s="553"/>
      <c r="AC670" s="553"/>
      <c r="AD670" s="553"/>
      <c r="AE670" s="553"/>
      <c r="AF670" s="956"/>
      <c r="AG670" s="553"/>
      <c r="AH670" s="553"/>
      <c r="AI670" s="956"/>
      <c r="AJ670" s="553"/>
      <c r="AK670" s="553"/>
      <c r="AL670" s="553"/>
      <c r="AM670" s="553"/>
      <c r="AN670" s="553"/>
      <c r="AO670" s="553"/>
      <c r="AP670" s="553"/>
      <c r="AQ670" s="553"/>
      <c r="AR670" s="553"/>
      <c r="AS670" s="553"/>
      <c r="AT670" s="553"/>
    </row>
    <row r="671" spans="1:46" ht="13.5" customHeight="1" x14ac:dyDescent="0.25">
      <c r="A671" s="553"/>
      <c r="B671" s="553"/>
      <c r="C671" s="553"/>
      <c r="D671" s="553"/>
      <c r="E671" s="569"/>
      <c r="F671" s="569"/>
      <c r="G671" s="569"/>
      <c r="H671" s="569"/>
      <c r="I671" s="569"/>
      <c r="J671" s="569"/>
      <c r="K671" s="569"/>
      <c r="L671" s="569"/>
      <c r="M671" s="569"/>
      <c r="N671" s="569"/>
      <c r="O671" s="569"/>
      <c r="P671" s="569"/>
      <c r="Q671" s="553"/>
      <c r="R671" s="553"/>
      <c r="S671" s="553"/>
      <c r="T671" s="553"/>
      <c r="U671" s="553"/>
      <c r="V671" s="553"/>
      <c r="W671" s="553"/>
      <c r="X671" s="553"/>
      <c r="Y671" s="553"/>
      <c r="Z671" s="553"/>
      <c r="AA671" s="553"/>
      <c r="AB671" s="553"/>
      <c r="AC671" s="553"/>
      <c r="AD671" s="553"/>
      <c r="AE671" s="553"/>
      <c r="AF671" s="956"/>
      <c r="AG671" s="553"/>
      <c r="AH671" s="553"/>
      <c r="AI671" s="956"/>
      <c r="AJ671" s="553"/>
      <c r="AK671" s="553"/>
      <c r="AL671" s="553"/>
      <c r="AM671" s="553"/>
      <c r="AN671" s="553"/>
      <c r="AO671" s="553"/>
      <c r="AP671" s="553"/>
      <c r="AQ671" s="553"/>
      <c r="AR671" s="553"/>
      <c r="AS671" s="553"/>
      <c r="AT671" s="553"/>
    </row>
    <row r="672" spans="1:46" ht="13.5" customHeight="1" x14ac:dyDescent="0.25">
      <c r="A672" s="553"/>
      <c r="B672" s="553"/>
      <c r="C672" s="553"/>
      <c r="D672" s="553"/>
      <c r="E672" s="569"/>
      <c r="F672" s="569"/>
      <c r="G672" s="569"/>
      <c r="H672" s="569"/>
      <c r="I672" s="569"/>
      <c r="J672" s="569"/>
      <c r="K672" s="569"/>
      <c r="L672" s="569"/>
      <c r="M672" s="569"/>
      <c r="N672" s="569"/>
      <c r="O672" s="569"/>
      <c r="P672" s="569"/>
      <c r="Q672" s="553"/>
      <c r="R672" s="553"/>
      <c r="S672" s="553"/>
      <c r="T672" s="553"/>
      <c r="U672" s="553"/>
      <c r="V672" s="553"/>
      <c r="W672" s="553"/>
      <c r="X672" s="553"/>
      <c r="Y672" s="553"/>
      <c r="Z672" s="553"/>
      <c r="AA672" s="553"/>
      <c r="AB672" s="553"/>
      <c r="AC672" s="553"/>
      <c r="AD672" s="553"/>
      <c r="AE672" s="553"/>
      <c r="AF672" s="956"/>
      <c r="AG672" s="553"/>
      <c r="AH672" s="553"/>
      <c r="AI672" s="956"/>
      <c r="AJ672" s="553"/>
      <c r="AK672" s="553"/>
      <c r="AL672" s="553"/>
      <c r="AM672" s="553"/>
      <c r="AN672" s="553"/>
      <c r="AO672" s="553"/>
      <c r="AP672" s="553"/>
      <c r="AQ672" s="553"/>
      <c r="AR672" s="553"/>
      <c r="AS672" s="553"/>
      <c r="AT672" s="553"/>
    </row>
    <row r="673" spans="1:46" ht="13.5" customHeight="1" x14ac:dyDescent="0.25">
      <c r="A673" s="553"/>
      <c r="B673" s="553"/>
      <c r="C673" s="553"/>
      <c r="D673" s="553"/>
      <c r="E673" s="569"/>
      <c r="F673" s="569"/>
      <c r="G673" s="569"/>
      <c r="H673" s="569"/>
      <c r="I673" s="569"/>
      <c r="J673" s="569"/>
      <c r="K673" s="569"/>
      <c r="L673" s="569"/>
      <c r="M673" s="569"/>
      <c r="N673" s="569"/>
      <c r="O673" s="569"/>
      <c r="P673" s="569"/>
      <c r="Q673" s="553"/>
      <c r="R673" s="553"/>
      <c r="S673" s="553"/>
      <c r="T673" s="553"/>
      <c r="U673" s="553"/>
      <c r="V673" s="553"/>
      <c r="W673" s="553"/>
      <c r="X673" s="553"/>
      <c r="Y673" s="553"/>
      <c r="Z673" s="553"/>
      <c r="AA673" s="553"/>
      <c r="AB673" s="553"/>
      <c r="AC673" s="553"/>
      <c r="AD673" s="553"/>
      <c r="AE673" s="553"/>
      <c r="AF673" s="956"/>
      <c r="AG673" s="553"/>
      <c r="AH673" s="553"/>
      <c r="AI673" s="956"/>
      <c r="AJ673" s="553"/>
      <c r="AK673" s="553"/>
      <c r="AL673" s="553"/>
      <c r="AM673" s="553"/>
      <c r="AN673" s="553"/>
      <c r="AO673" s="553"/>
      <c r="AP673" s="553"/>
      <c r="AQ673" s="553"/>
      <c r="AR673" s="553"/>
      <c r="AS673" s="553"/>
      <c r="AT673" s="553"/>
    </row>
    <row r="674" spans="1:46" ht="13.5" customHeight="1" x14ac:dyDescent="0.25">
      <c r="A674" s="553"/>
      <c r="B674" s="553"/>
      <c r="C674" s="553"/>
      <c r="D674" s="553"/>
      <c r="E674" s="569"/>
      <c r="F674" s="569"/>
      <c r="G674" s="569"/>
      <c r="H674" s="569"/>
      <c r="I674" s="569"/>
      <c r="J674" s="569"/>
      <c r="K674" s="569"/>
      <c r="L674" s="569"/>
      <c r="M674" s="569"/>
      <c r="N674" s="569"/>
      <c r="O674" s="569"/>
      <c r="P674" s="569"/>
      <c r="Q674" s="553"/>
      <c r="R674" s="553"/>
      <c r="S674" s="553"/>
      <c r="T674" s="553"/>
      <c r="U674" s="553"/>
      <c r="V674" s="553"/>
      <c r="W674" s="553"/>
      <c r="X674" s="553"/>
      <c r="Y674" s="553"/>
      <c r="Z674" s="553"/>
      <c r="AA674" s="553"/>
      <c r="AB674" s="553"/>
      <c r="AC674" s="553"/>
      <c r="AD674" s="553"/>
      <c r="AE674" s="553"/>
      <c r="AF674" s="956"/>
      <c r="AG674" s="553"/>
      <c r="AH674" s="553"/>
      <c r="AI674" s="956"/>
      <c r="AJ674" s="553"/>
      <c r="AK674" s="553"/>
      <c r="AL674" s="553"/>
      <c r="AM674" s="553"/>
      <c r="AN674" s="553"/>
      <c r="AO674" s="553"/>
      <c r="AP674" s="553"/>
      <c r="AQ674" s="553"/>
      <c r="AR674" s="553"/>
      <c r="AS674" s="553"/>
      <c r="AT674" s="553"/>
    </row>
    <row r="675" spans="1:46" ht="13.5" customHeight="1" x14ac:dyDescent="0.25">
      <c r="A675" s="553"/>
      <c r="B675" s="553"/>
      <c r="C675" s="553"/>
      <c r="D675" s="553"/>
      <c r="E675" s="569"/>
      <c r="F675" s="569"/>
      <c r="G675" s="569"/>
      <c r="H675" s="569"/>
      <c r="I675" s="569"/>
      <c r="J675" s="569"/>
      <c r="K675" s="569"/>
      <c r="L675" s="569"/>
      <c r="M675" s="569"/>
      <c r="N675" s="569"/>
      <c r="O675" s="569"/>
      <c r="P675" s="569"/>
      <c r="Q675" s="553"/>
      <c r="R675" s="553"/>
      <c r="S675" s="553"/>
      <c r="T675" s="553"/>
      <c r="U675" s="553"/>
      <c r="V675" s="553"/>
      <c r="W675" s="553"/>
      <c r="X675" s="553"/>
      <c r="Y675" s="553"/>
      <c r="Z675" s="553"/>
      <c r="AA675" s="553"/>
      <c r="AB675" s="553"/>
      <c r="AC675" s="553"/>
      <c r="AD675" s="553"/>
      <c r="AE675" s="553"/>
      <c r="AF675" s="956"/>
      <c r="AG675" s="553"/>
      <c r="AH675" s="553"/>
      <c r="AI675" s="956"/>
      <c r="AJ675" s="553"/>
      <c r="AK675" s="553"/>
      <c r="AL675" s="553"/>
      <c r="AM675" s="553"/>
      <c r="AN675" s="553"/>
      <c r="AO675" s="553"/>
      <c r="AP675" s="553"/>
      <c r="AQ675" s="553"/>
      <c r="AR675" s="553"/>
      <c r="AS675" s="553"/>
      <c r="AT675" s="553"/>
    </row>
    <row r="676" spans="1:46" ht="13.5" customHeight="1" x14ac:dyDescent="0.25">
      <c r="A676" s="553"/>
      <c r="B676" s="553"/>
      <c r="C676" s="553"/>
      <c r="D676" s="553"/>
      <c r="E676" s="569"/>
      <c r="F676" s="569"/>
      <c r="G676" s="569"/>
      <c r="H676" s="569"/>
      <c r="I676" s="569"/>
      <c r="J676" s="569"/>
      <c r="K676" s="569"/>
      <c r="L676" s="569"/>
      <c r="M676" s="569"/>
      <c r="N676" s="569"/>
      <c r="O676" s="569"/>
      <c r="P676" s="569"/>
      <c r="Q676" s="553"/>
      <c r="R676" s="553"/>
      <c r="S676" s="553"/>
      <c r="T676" s="553"/>
      <c r="U676" s="553"/>
      <c r="V676" s="553"/>
      <c r="W676" s="553"/>
      <c r="X676" s="553"/>
      <c r="Y676" s="553"/>
      <c r="Z676" s="553"/>
      <c r="AA676" s="553"/>
      <c r="AB676" s="553"/>
      <c r="AC676" s="553"/>
      <c r="AD676" s="553"/>
      <c r="AE676" s="553"/>
      <c r="AF676" s="956"/>
      <c r="AG676" s="553"/>
      <c r="AH676" s="553"/>
      <c r="AI676" s="956"/>
      <c r="AJ676" s="553"/>
      <c r="AK676" s="553"/>
      <c r="AL676" s="553"/>
      <c r="AM676" s="553"/>
      <c r="AN676" s="553"/>
      <c r="AO676" s="553"/>
      <c r="AP676" s="553"/>
      <c r="AQ676" s="553"/>
      <c r="AR676" s="553"/>
      <c r="AS676" s="553"/>
      <c r="AT676" s="553"/>
    </row>
    <row r="677" spans="1:46" ht="13.5" customHeight="1" x14ac:dyDescent="0.25">
      <c r="A677" s="553"/>
      <c r="B677" s="553"/>
      <c r="C677" s="553"/>
      <c r="D677" s="553"/>
      <c r="E677" s="569"/>
      <c r="F677" s="569"/>
      <c r="G677" s="569"/>
      <c r="H677" s="569"/>
      <c r="I677" s="569"/>
      <c r="J677" s="569"/>
      <c r="K677" s="569"/>
      <c r="L677" s="569"/>
      <c r="M677" s="569"/>
      <c r="N677" s="569"/>
      <c r="O677" s="569"/>
      <c r="P677" s="569"/>
      <c r="Q677" s="553"/>
      <c r="R677" s="553"/>
      <c r="S677" s="553"/>
      <c r="T677" s="553"/>
      <c r="U677" s="553"/>
      <c r="V677" s="553"/>
      <c r="W677" s="553"/>
      <c r="X677" s="553"/>
      <c r="Y677" s="553"/>
      <c r="Z677" s="553"/>
      <c r="AA677" s="553"/>
      <c r="AB677" s="553"/>
      <c r="AC677" s="553"/>
      <c r="AD677" s="553"/>
      <c r="AE677" s="553"/>
      <c r="AF677" s="956"/>
      <c r="AG677" s="553"/>
      <c r="AH677" s="553"/>
      <c r="AI677" s="956"/>
      <c r="AJ677" s="553"/>
      <c r="AK677" s="553"/>
      <c r="AL677" s="553"/>
      <c r="AM677" s="553"/>
      <c r="AN677" s="553"/>
      <c r="AO677" s="553"/>
      <c r="AP677" s="553"/>
      <c r="AQ677" s="553"/>
      <c r="AR677" s="553"/>
      <c r="AS677" s="553"/>
      <c r="AT677" s="553"/>
    </row>
    <row r="678" spans="1:46" ht="13.5" customHeight="1" x14ac:dyDescent="0.25">
      <c r="A678" s="553"/>
      <c r="B678" s="553"/>
      <c r="C678" s="553"/>
      <c r="D678" s="553"/>
      <c r="E678" s="569"/>
      <c r="F678" s="569"/>
      <c r="G678" s="569"/>
      <c r="H678" s="569"/>
      <c r="I678" s="569"/>
      <c r="J678" s="569"/>
      <c r="K678" s="569"/>
      <c r="L678" s="569"/>
      <c r="M678" s="569"/>
      <c r="N678" s="569"/>
      <c r="O678" s="569"/>
      <c r="P678" s="569"/>
      <c r="Q678" s="553"/>
      <c r="R678" s="553"/>
      <c r="S678" s="553"/>
      <c r="T678" s="553"/>
      <c r="U678" s="553"/>
      <c r="V678" s="553"/>
      <c r="W678" s="553"/>
      <c r="X678" s="553"/>
      <c r="Y678" s="553"/>
      <c r="Z678" s="553"/>
      <c r="AA678" s="553"/>
      <c r="AB678" s="553"/>
      <c r="AC678" s="553"/>
      <c r="AD678" s="553"/>
      <c r="AE678" s="553"/>
      <c r="AF678" s="956"/>
      <c r="AG678" s="553"/>
      <c r="AH678" s="553"/>
      <c r="AI678" s="956"/>
      <c r="AJ678" s="553"/>
      <c r="AK678" s="553"/>
      <c r="AL678" s="553"/>
      <c r="AM678" s="553"/>
      <c r="AN678" s="553"/>
      <c r="AO678" s="553"/>
      <c r="AP678" s="553"/>
      <c r="AQ678" s="553"/>
      <c r="AR678" s="553"/>
      <c r="AS678" s="553"/>
      <c r="AT678" s="553"/>
    </row>
    <row r="679" spans="1:46" ht="13.5" customHeight="1" x14ac:dyDescent="0.25">
      <c r="A679" s="553"/>
      <c r="B679" s="553"/>
      <c r="C679" s="553"/>
      <c r="D679" s="553"/>
      <c r="E679" s="569"/>
      <c r="F679" s="569"/>
      <c r="G679" s="569"/>
      <c r="H679" s="569"/>
      <c r="I679" s="569"/>
      <c r="J679" s="569"/>
      <c r="K679" s="569"/>
      <c r="L679" s="569"/>
      <c r="M679" s="569"/>
      <c r="N679" s="569"/>
      <c r="O679" s="569"/>
      <c r="P679" s="569"/>
      <c r="Q679" s="553"/>
      <c r="R679" s="553"/>
      <c r="S679" s="553"/>
      <c r="T679" s="553"/>
      <c r="U679" s="553"/>
      <c r="V679" s="553"/>
      <c r="W679" s="553"/>
      <c r="X679" s="553"/>
      <c r="Y679" s="553"/>
      <c r="Z679" s="553"/>
      <c r="AA679" s="553"/>
      <c r="AB679" s="553"/>
      <c r="AC679" s="553"/>
      <c r="AD679" s="553"/>
      <c r="AE679" s="553"/>
      <c r="AF679" s="956"/>
      <c r="AG679" s="553"/>
      <c r="AH679" s="553"/>
      <c r="AI679" s="956"/>
      <c r="AJ679" s="553"/>
      <c r="AK679" s="553"/>
      <c r="AL679" s="553"/>
      <c r="AM679" s="553"/>
      <c r="AN679" s="553"/>
      <c r="AO679" s="553"/>
      <c r="AP679" s="553"/>
      <c r="AQ679" s="553"/>
      <c r="AR679" s="553"/>
      <c r="AS679" s="553"/>
      <c r="AT679" s="553"/>
    </row>
    <row r="680" spans="1:46" ht="13.5" customHeight="1" x14ac:dyDescent="0.25">
      <c r="A680" s="553"/>
      <c r="B680" s="553"/>
      <c r="C680" s="553"/>
      <c r="D680" s="553"/>
      <c r="E680" s="569"/>
      <c r="F680" s="569"/>
      <c r="G680" s="569"/>
      <c r="H680" s="569"/>
      <c r="I680" s="569"/>
      <c r="J680" s="569"/>
      <c r="K680" s="569"/>
      <c r="L680" s="569"/>
      <c r="M680" s="569"/>
      <c r="N680" s="569"/>
      <c r="O680" s="569"/>
      <c r="P680" s="569"/>
      <c r="Q680" s="553"/>
      <c r="R680" s="553"/>
      <c r="S680" s="553"/>
      <c r="T680" s="553"/>
      <c r="U680" s="553"/>
      <c r="V680" s="553"/>
      <c r="W680" s="553"/>
      <c r="X680" s="553"/>
      <c r="Y680" s="553"/>
      <c r="Z680" s="553"/>
      <c r="AA680" s="553"/>
      <c r="AB680" s="553"/>
      <c r="AC680" s="553"/>
      <c r="AD680" s="553"/>
      <c r="AE680" s="553"/>
      <c r="AF680" s="956"/>
      <c r="AG680" s="553"/>
      <c r="AH680" s="553"/>
      <c r="AI680" s="956"/>
      <c r="AJ680" s="553"/>
      <c r="AK680" s="553"/>
      <c r="AL680" s="553"/>
      <c r="AM680" s="553"/>
      <c r="AN680" s="553"/>
      <c r="AO680" s="553"/>
      <c r="AP680" s="553"/>
      <c r="AQ680" s="553"/>
      <c r="AR680" s="553"/>
      <c r="AS680" s="553"/>
      <c r="AT680" s="553"/>
    </row>
    <row r="681" spans="1:46" ht="13.5" customHeight="1" x14ac:dyDescent="0.25">
      <c r="A681" s="553"/>
      <c r="B681" s="553"/>
      <c r="C681" s="553"/>
      <c r="D681" s="553"/>
      <c r="E681" s="569"/>
      <c r="F681" s="569"/>
      <c r="G681" s="569"/>
      <c r="H681" s="569"/>
      <c r="I681" s="569"/>
      <c r="J681" s="569"/>
      <c r="K681" s="569"/>
      <c r="L681" s="569"/>
      <c r="M681" s="569"/>
      <c r="N681" s="569"/>
      <c r="O681" s="569"/>
      <c r="P681" s="569"/>
      <c r="Q681" s="553"/>
      <c r="R681" s="553"/>
      <c r="S681" s="553"/>
      <c r="T681" s="553"/>
      <c r="U681" s="553"/>
      <c r="V681" s="553"/>
      <c r="W681" s="553"/>
      <c r="X681" s="553"/>
      <c r="Y681" s="553"/>
      <c r="Z681" s="553"/>
      <c r="AA681" s="553"/>
      <c r="AB681" s="553"/>
      <c r="AC681" s="553"/>
      <c r="AD681" s="553"/>
      <c r="AE681" s="553"/>
      <c r="AF681" s="956"/>
      <c r="AG681" s="553"/>
      <c r="AH681" s="553"/>
      <c r="AI681" s="956"/>
      <c r="AJ681" s="553"/>
      <c r="AK681" s="553"/>
      <c r="AL681" s="553"/>
      <c r="AM681" s="553"/>
      <c r="AN681" s="553"/>
      <c r="AO681" s="553"/>
      <c r="AP681" s="553"/>
      <c r="AQ681" s="553"/>
      <c r="AR681" s="553"/>
      <c r="AS681" s="553"/>
      <c r="AT681" s="553"/>
    </row>
    <row r="682" spans="1:46" ht="13.5" customHeight="1" x14ac:dyDescent="0.25">
      <c r="A682" s="553"/>
      <c r="B682" s="553"/>
      <c r="C682" s="553"/>
      <c r="D682" s="553"/>
      <c r="E682" s="569"/>
      <c r="F682" s="569"/>
      <c r="G682" s="569"/>
      <c r="H682" s="569"/>
      <c r="I682" s="569"/>
      <c r="J682" s="569"/>
      <c r="K682" s="569"/>
      <c r="L682" s="569"/>
      <c r="M682" s="569"/>
      <c r="N682" s="569"/>
      <c r="O682" s="569"/>
      <c r="P682" s="569"/>
      <c r="Q682" s="553"/>
      <c r="R682" s="553"/>
      <c r="S682" s="553"/>
      <c r="T682" s="553"/>
      <c r="U682" s="553"/>
      <c r="V682" s="553"/>
      <c r="W682" s="553"/>
      <c r="X682" s="553"/>
      <c r="Y682" s="553"/>
      <c r="Z682" s="553"/>
      <c r="AA682" s="553"/>
      <c r="AB682" s="553"/>
      <c r="AC682" s="553"/>
      <c r="AD682" s="553"/>
      <c r="AE682" s="553"/>
      <c r="AF682" s="956"/>
      <c r="AG682" s="553"/>
      <c r="AH682" s="553"/>
      <c r="AI682" s="956"/>
      <c r="AJ682" s="553"/>
      <c r="AK682" s="553"/>
      <c r="AL682" s="553"/>
      <c r="AM682" s="553"/>
      <c r="AN682" s="553"/>
      <c r="AO682" s="553"/>
      <c r="AP682" s="553"/>
      <c r="AQ682" s="553"/>
      <c r="AR682" s="553"/>
      <c r="AS682" s="553"/>
      <c r="AT682" s="553"/>
    </row>
    <row r="683" spans="1:46" ht="13.5" customHeight="1" x14ac:dyDescent="0.25">
      <c r="A683" s="553"/>
      <c r="B683" s="553"/>
      <c r="C683" s="553"/>
      <c r="D683" s="553"/>
      <c r="E683" s="569"/>
      <c r="F683" s="569"/>
      <c r="G683" s="569"/>
      <c r="H683" s="569"/>
      <c r="I683" s="569"/>
      <c r="J683" s="569"/>
      <c r="K683" s="569"/>
      <c r="L683" s="569"/>
      <c r="M683" s="569"/>
      <c r="N683" s="569"/>
      <c r="O683" s="569"/>
      <c r="P683" s="569"/>
      <c r="Q683" s="553"/>
      <c r="R683" s="553"/>
      <c r="S683" s="553"/>
      <c r="T683" s="553"/>
      <c r="U683" s="553"/>
      <c r="V683" s="553"/>
      <c r="W683" s="553"/>
      <c r="X683" s="553"/>
      <c r="Y683" s="553"/>
      <c r="Z683" s="553"/>
      <c r="AA683" s="553"/>
      <c r="AB683" s="553"/>
      <c r="AC683" s="553"/>
      <c r="AD683" s="553"/>
      <c r="AE683" s="553"/>
      <c r="AF683" s="956"/>
      <c r="AG683" s="553"/>
      <c r="AH683" s="553"/>
      <c r="AI683" s="956"/>
      <c r="AJ683" s="553"/>
      <c r="AK683" s="553"/>
      <c r="AL683" s="553"/>
      <c r="AM683" s="553"/>
      <c r="AN683" s="553"/>
      <c r="AO683" s="553"/>
      <c r="AP683" s="553"/>
      <c r="AQ683" s="553"/>
      <c r="AR683" s="553"/>
      <c r="AS683" s="553"/>
      <c r="AT683" s="553"/>
    </row>
    <row r="684" spans="1:46" ht="13.5" customHeight="1" x14ac:dyDescent="0.25">
      <c r="A684" s="553"/>
      <c r="B684" s="553"/>
      <c r="C684" s="553"/>
      <c r="D684" s="553"/>
      <c r="E684" s="569"/>
      <c r="F684" s="569"/>
      <c r="G684" s="569"/>
      <c r="H684" s="569"/>
      <c r="I684" s="569"/>
      <c r="J684" s="569"/>
      <c r="K684" s="569"/>
      <c r="L684" s="569"/>
      <c r="M684" s="569"/>
      <c r="N684" s="569"/>
      <c r="O684" s="569"/>
      <c r="P684" s="569"/>
      <c r="Q684" s="553"/>
      <c r="R684" s="553"/>
      <c r="S684" s="553"/>
      <c r="T684" s="553"/>
      <c r="U684" s="553"/>
      <c r="V684" s="553"/>
      <c r="W684" s="553"/>
      <c r="X684" s="553"/>
      <c r="Y684" s="553"/>
      <c r="Z684" s="553"/>
      <c r="AA684" s="553"/>
      <c r="AB684" s="553"/>
      <c r="AC684" s="553"/>
      <c r="AD684" s="553"/>
      <c r="AE684" s="553"/>
      <c r="AF684" s="956"/>
      <c r="AG684" s="553"/>
      <c r="AH684" s="553"/>
      <c r="AI684" s="956"/>
      <c r="AJ684" s="553"/>
      <c r="AK684" s="553"/>
      <c r="AL684" s="553"/>
      <c r="AM684" s="553"/>
      <c r="AN684" s="553"/>
      <c r="AO684" s="553"/>
      <c r="AP684" s="553"/>
      <c r="AQ684" s="553"/>
      <c r="AR684" s="553"/>
      <c r="AS684" s="553"/>
      <c r="AT684" s="553"/>
    </row>
    <row r="685" spans="1:46" ht="13.5" customHeight="1" x14ac:dyDescent="0.25">
      <c r="A685" s="553"/>
      <c r="B685" s="553"/>
      <c r="C685" s="553"/>
      <c r="D685" s="553"/>
      <c r="E685" s="569"/>
      <c r="F685" s="569"/>
      <c r="G685" s="569"/>
      <c r="H685" s="569"/>
      <c r="I685" s="569"/>
      <c r="J685" s="569"/>
      <c r="K685" s="569"/>
      <c r="L685" s="569"/>
      <c r="M685" s="569"/>
      <c r="N685" s="569"/>
      <c r="O685" s="569"/>
      <c r="P685" s="569"/>
      <c r="Q685" s="553"/>
      <c r="R685" s="553"/>
      <c r="S685" s="553"/>
      <c r="T685" s="553"/>
      <c r="U685" s="553"/>
      <c r="V685" s="553"/>
      <c r="W685" s="553"/>
      <c r="X685" s="553"/>
      <c r="Y685" s="553"/>
      <c r="Z685" s="553"/>
      <c r="AA685" s="553"/>
      <c r="AB685" s="553"/>
      <c r="AC685" s="553"/>
      <c r="AD685" s="553"/>
      <c r="AE685" s="553"/>
      <c r="AF685" s="956"/>
      <c r="AG685" s="553"/>
      <c r="AH685" s="553"/>
      <c r="AI685" s="956"/>
      <c r="AJ685" s="553"/>
      <c r="AK685" s="553"/>
      <c r="AL685" s="553"/>
      <c r="AM685" s="553"/>
      <c r="AN685" s="553"/>
      <c r="AO685" s="553"/>
      <c r="AP685" s="553"/>
      <c r="AQ685" s="553"/>
      <c r="AR685" s="553"/>
      <c r="AS685" s="553"/>
      <c r="AT685" s="553"/>
    </row>
    <row r="686" spans="1:46" ht="13.5" customHeight="1" x14ac:dyDescent="0.25">
      <c r="A686" s="553"/>
      <c r="B686" s="553"/>
      <c r="C686" s="553"/>
      <c r="D686" s="553"/>
      <c r="E686" s="569"/>
      <c r="F686" s="569"/>
      <c r="G686" s="569"/>
      <c r="H686" s="569"/>
      <c r="I686" s="569"/>
      <c r="J686" s="569"/>
      <c r="K686" s="569"/>
      <c r="L686" s="569"/>
      <c r="M686" s="569"/>
      <c r="N686" s="569"/>
      <c r="O686" s="569"/>
      <c r="P686" s="569"/>
      <c r="Q686" s="553"/>
      <c r="R686" s="553"/>
      <c r="S686" s="553"/>
      <c r="T686" s="553"/>
      <c r="U686" s="553"/>
      <c r="V686" s="553"/>
      <c r="W686" s="553"/>
      <c r="X686" s="553"/>
      <c r="Y686" s="553"/>
      <c r="Z686" s="553"/>
      <c r="AA686" s="553"/>
      <c r="AB686" s="553"/>
      <c r="AC686" s="553"/>
      <c r="AD686" s="553"/>
      <c r="AE686" s="553"/>
      <c r="AF686" s="956"/>
      <c r="AG686" s="553"/>
      <c r="AH686" s="553"/>
      <c r="AI686" s="956"/>
      <c r="AJ686" s="553"/>
      <c r="AK686" s="553"/>
      <c r="AL686" s="553"/>
      <c r="AM686" s="553"/>
      <c r="AN686" s="553"/>
      <c r="AO686" s="553"/>
      <c r="AP686" s="553"/>
      <c r="AQ686" s="553"/>
      <c r="AR686" s="553"/>
      <c r="AS686" s="553"/>
      <c r="AT686" s="553"/>
    </row>
    <row r="687" spans="1:46" ht="13.5" customHeight="1" x14ac:dyDescent="0.25">
      <c r="A687" s="553"/>
      <c r="B687" s="553"/>
      <c r="C687" s="553"/>
      <c r="D687" s="553"/>
      <c r="E687" s="569"/>
      <c r="F687" s="569"/>
      <c r="G687" s="569"/>
      <c r="H687" s="569"/>
      <c r="I687" s="569"/>
      <c r="J687" s="569"/>
      <c r="K687" s="569"/>
      <c r="L687" s="569"/>
      <c r="M687" s="569"/>
      <c r="N687" s="569"/>
      <c r="O687" s="569"/>
      <c r="P687" s="569"/>
      <c r="Q687" s="553"/>
      <c r="R687" s="553"/>
      <c r="S687" s="553"/>
      <c r="T687" s="553"/>
      <c r="U687" s="553"/>
      <c r="V687" s="553"/>
      <c r="W687" s="553"/>
      <c r="X687" s="553"/>
      <c r="Y687" s="553"/>
      <c r="Z687" s="553"/>
      <c r="AA687" s="553"/>
      <c r="AB687" s="553"/>
      <c r="AC687" s="553"/>
      <c r="AD687" s="553"/>
      <c r="AE687" s="553"/>
      <c r="AF687" s="956"/>
      <c r="AG687" s="553"/>
      <c r="AH687" s="553"/>
      <c r="AI687" s="956"/>
      <c r="AJ687" s="553"/>
      <c r="AK687" s="553"/>
      <c r="AL687" s="553"/>
      <c r="AM687" s="553"/>
      <c r="AN687" s="553"/>
      <c r="AO687" s="553"/>
      <c r="AP687" s="553"/>
      <c r="AQ687" s="553"/>
      <c r="AR687" s="553"/>
      <c r="AS687" s="553"/>
      <c r="AT687" s="553"/>
    </row>
    <row r="688" spans="1:46" ht="13.5" customHeight="1" x14ac:dyDescent="0.25">
      <c r="A688" s="553"/>
      <c r="B688" s="553"/>
      <c r="C688" s="553"/>
      <c r="D688" s="553"/>
      <c r="E688" s="569"/>
      <c r="F688" s="569"/>
      <c r="G688" s="569"/>
      <c r="H688" s="569"/>
      <c r="I688" s="569"/>
      <c r="J688" s="569"/>
      <c r="K688" s="569"/>
      <c r="L688" s="569"/>
      <c r="M688" s="569"/>
      <c r="N688" s="569"/>
      <c r="O688" s="569"/>
      <c r="P688" s="569"/>
      <c r="Q688" s="553"/>
      <c r="R688" s="553"/>
      <c r="S688" s="553"/>
      <c r="T688" s="553"/>
      <c r="U688" s="553"/>
      <c r="V688" s="553"/>
      <c r="W688" s="553"/>
      <c r="X688" s="553"/>
      <c r="Y688" s="553"/>
      <c r="Z688" s="553"/>
      <c r="AA688" s="553"/>
      <c r="AB688" s="553"/>
      <c r="AC688" s="553"/>
      <c r="AD688" s="553"/>
      <c r="AE688" s="553"/>
      <c r="AF688" s="956"/>
      <c r="AG688" s="553"/>
      <c r="AH688" s="553"/>
      <c r="AI688" s="956"/>
      <c r="AJ688" s="553"/>
      <c r="AK688" s="553"/>
      <c r="AL688" s="553"/>
      <c r="AM688" s="553"/>
      <c r="AN688" s="553"/>
      <c r="AO688" s="553"/>
      <c r="AP688" s="553"/>
      <c r="AQ688" s="553"/>
      <c r="AR688" s="553"/>
      <c r="AS688" s="553"/>
      <c r="AT688" s="553"/>
    </row>
    <row r="689" spans="1:46" ht="13.5" customHeight="1" x14ac:dyDescent="0.25">
      <c r="A689" s="553"/>
      <c r="B689" s="553"/>
      <c r="C689" s="553"/>
      <c r="D689" s="553"/>
      <c r="E689" s="569"/>
      <c r="F689" s="569"/>
      <c r="G689" s="569"/>
      <c r="H689" s="569"/>
      <c r="I689" s="569"/>
      <c r="J689" s="569"/>
      <c r="K689" s="569"/>
      <c r="L689" s="569"/>
      <c r="M689" s="569"/>
      <c r="N689" s="569"/>
      <c r="O689" s="569"/>
      <c r="P689" s="569"/>
      <c r="Q689" s="553"/>
      <c r="R689" s="553"/>
      <c r="S689" s="553"/>
      <c r="T689" s="553"/>
      <c r="U689" s="553"/>
      <c r="V689" s="553"/>
      <c r="W689" s="553"/>
      <c r="X689" s="553"/>
      <c r="Y689" s="553"/>
      <c r="Z689" s="553"/>
      <c r="AA689" s="553"/>
      <c r="AB689" s="553"/>
      <c r="AC689" s="553"/>
      <c r="AD689" s="553"/>
      <c r="AE689" s="553"/>
      <c r="AF689" s="956"/>
      <c r="AG689" s="553"/>
      <c r="AH689" s="553"/>
      <c r="AI689" s="956"/>
      <c r="AJ689" s="553"/>
      <c r="AK689" s="553"/>
      <c r="AL689" s="553"/>
      <c r="AM689" s="553"/>
      <c r="AN689" s="553"/>
      <c r="AO689" s="553"/>
      <c r="AP689" s="553"/>
      <c r="AQ689" s="553"/>
      <c r="AR689" s="553"/>
      <c r="AS689" s="553"/>
      <c r="AT689" s="553"/>
    </row>
    <row r="690" spans="1:46" ht="13.5" customHeight="1" x14ac:dyDescent="0.25">
      <c r="A690" s="553"/>
      <c r="B690" s="553"/>
      <c r="C690" s="553"/>
      <c r="D690" s="553"/>
      <c r="E690" s="569"/>
      <c r="F690" s="569"/>
      <c r="G690" s="569"/>
      <c r="H690" s="569"/>
      <c r="I690" s="569"/>
      <c r="J690" s="569"/>
      <c r="K690" s="569"/>
      <c r="L690" s="569"/>
      <c r="M690" s="569"/>
      <c r="N690" s="569"/>
      <c r="O690" s="569"/>
      <c r="P690" s="569"/>
      <c r="Q690" s="553"/>
      <c r="R690" s="553"/>
      <c r="S690" s="553"/>
      <c r="T690" s="553"/>
      <c r="U690" s="553"/>
      <c r="V690" s="553"/>
      <c r="W690" s="553"/>
      <c r="X690" s="553"/>
      <c r="Y690" s="553"/>
      <c r="Z690" s="553"/>
      <c r="AA690" s="553"/>
      <c r="AB690" s="553"/>
      <c r="AC690" s="553"/>
      <c r="AD690" s="553"/>
      <c r="AE690" s="553"/>
      <c r="AF690" s="956"/>
      <c r="AG690" s="553"/>
      <c r="AH690" s="553"/>
      <c r="AI690" s="956"/>
      <c r="AJ690" s="553"/>
      <c r="AK690" s="553"/>
      <c r="AL690" s="553"/>
      <c r="AM690" s="553"/>
      <c r="AN690" s="553"/>
      <c r="AO690" s="553"/>
      <c r="AP690" s="553"/>
      <c r="AQ690" s="553"/>
      <c r="AR690" s="553"/>
      <c r="AS690" s="553"/>
      <c r="AT690" s="553"/>
    </row>
    <row r="691" spans="1:46" ht="13.5" customHeight="1" x14ac:dyDescent="0.25">
      <c r="A691" s="553"/>
      <c r="B691" s="553"/>
      <c r="C691" s="553"/>
      <c r="D691" s="553"/>
      <c r="E691" s="569"/>
      <c r="F691" s="569"/>
      <c r="G691" s="569"/>
      <c r="H691" s="569"/>
      <c r="I691" s="569"/>
      <c r="J691" s="569"/>
      <c r="K691" s="569"/>
      <c r="L691" s="569"/>
      <c r="M691" s="569"/>
      <c r="N691" s="569"/>
      <c r="O691" s="569"/>
      <c r="P691" s="569"/>
      <c r="Q691" s="553"/>
      <c r="R691" s="553"/>
      <c r="S691" s="553"/>
      <c r="T691" s="553"/>
      <c r="U691" s="553"/>
      <c r="V691" s="553"/>
      <c r="W691" s="553"/>
      <c r="X691" s="553"/>
      <c r="Y691" s="553"/>
      <c r="Z691" s="553"/>
      <c r="AA691" s="553"/>
      <c r="AB691" s="553"/>
      <c r="AC691" s="553"/>
      <c r="AD691" s="553"/>
      <c r="AE691" s="553"/>
      <c r="AF691" s="956"/>
      <c r="AG691" s="553"/>
      <c r="AH691" s="553"/>
      <c r="AI691" s="956"/>
      <c r="AJ691" s="553"/>
      <c r="AK691" s="553"/>
      <c r="AL691" s="553"/>
      <c r="AM691" s="553"/>
      <c r="AN691" s="553"/>
      <c r="AO691" s="553"/>
      <c r="AP691" s="553"/>
      <c r="AQ691" s="553"/>
      <c r="AR691" s="553"/>
      <c r="AS691" s="553"/>
      <c r="AT691" s="553"/>
    </row>
    <row r="692" spans="1:46" ht="13.5" customHeight="1" x14ac:dyDescent="0.25">
      <c r="A692" s="553"/>
      <c r="B692" s="553"/>
      <c r="C692" s="553"/>
      <c r="D692" s="553"/>
      <c r="E692" s="569"/>
      <c r="F692" s="569"/>
      <c r="G692" s="569"/>
      <c r="H692" s="569"/>
      <c r="I692" s="569"/>
      <c r="J692" s="569"/>
      <c r="K692" s="569"/>
      <c r="L692" s="569"/>
      <c r="M692" s="569"/>
      <c r="N692" s="569"/>
      <c r="O692" s="569"/>
      <c r="P692" s="569"/>
      <c r="Q692" s="553"/>
      <c r="R692" s="553"/>
      <c r="S692" s="553"/>
      <c r="T692" s="553"/>
      <c r="U692" s="553"/>
      <c r="V692" s="553"/>
      <c r="W692" s="553"/>
      <c r="X692" s="553"/>
      <c r="Y692" s="553"/>
      <c r="Z692" s="553"/>
      <c r="AA692" s="553"/>
      <c r="AB692" s="553"/>
      <c r="AC692" s="553"/>
      <c r="AD692" s="553"/>
      <c r="AE692" s="553"/>
      <c r="AF692" s="956"/>
      <c r="AG692" s="553"/>
      <c r="AH692" s="553"/>
      <c r="AI692" s="956"/>
      <c r="AJ692" s="553"/>
      <c r="AK692" s="553"/>
      <c r="AL692" s="553"/>
      <c r="AM692" s="553"/>
      <c r="AN692" s="553"/>
      <c r="AO692" s="553"/>
      <c r="AP692" s="553"/>
      <c r="AQ692" s="553"/>
      <c r="AR692" s="553"/>
      <c r="AS692" s="553"/>
      <c r="AT692" s="553"/>
    </row>
    <row r="693" spans="1:46" ht="13.5" customHeight="1" x14ac:dyDescent="0.25">
      <c r="A693" s="553"/>
      <c r="B693" s="553"/>
      <c r="C693" s="553"/>
      <c r="D693" s="553"/>
      <c r="E693" s="569"/>
      <c r="F693" s="569"/>
      <c r="G693" s="569"/>
      <c r="H693" s="569"/>
      <c r="I693" s="569"/>
      <c r="J693" s="569"/>
      <c r="K693" s="569"/>
      <c r="L693" s="569"/>
      <c r="M693" s="569"/>
      <c r="N693" s="569"/>
      <c r="O693" s="569"/>
      <c r="P693" s="569"/>
      <c r="Q693" s="553"/>
      <c r="R693" s="553"/>
      <c r="S693" s="553"/>
      <c r="T693" s="553"/>
      <c r="U693" s="553"/>
      <c r="V693" s="553"/>
      <c r="W693" s="553"/>
      <c r="X693" s="553"/>
      <c r="Y693" s="553"/>
      <c r="Z693" s="553"/>
      <c r="AA693" s="553"/>
      <c r="AB693" s="553"/>
      <c r="AC693" s="553"/>
      <c r="AD693" s="553"/>
      <c r="AE693" s="553"/>
      <c r="AF693" s="956"/>
      <c r="AG693" s="553"/>
      <c r="AH693" s="553"/>
      <c r="AI693" s="956"/>
      <c r="AJ693" s="553"/>
      <c r="AK693" s="553"/>
      <c r="AL693" s="553"/>
      <c r="AM693" s="553"/>
      <c r="AN693" s="553"/>
      <c r="AO693" s="553"/>
      <c r="AP693" s="553"/>
      <c r="AQ693" s="553"/>
      <c r="AR693" s="553"/>
      <c r="AS693" s="553"/>
      <c r="AT693" s="553"/>
    </row>
    <row r="694" spans="1:46" ht="13.5" customHeight="1" x14ac:dyDescent="0.25">
      <c r="A694" s="553"/>
      <c r="B694" s="553"/>
      <c r="C694" s="553"/>
      <c r="D694" s="553"/>
      <c r="E694" s="569"/>
      <c r="F694" s="569"/>
      <c r="G694" s="569"/>
      <c r="H694" s="569"/>
      <c r="I694" s="569"/>
      <c r="J694" s="569"/>
      <c r="K694" s="569"/>
      <c r="L694" s="569"/>
      <c r="M694" s="569"/>
      <c r="N694" s="569"/>
      <c r="O694" s="569"/>
      <c r="P694" s="569"/>
      <c r="Q694" s="553"/>
      <c r="R694" s="553"/>
      <c r="S694" s="553"/>
      <c r="T694" s="553"/>
      <c r="U694" s="553"/>
      <c r="V694" s="553"/>
      <c r="W694" s="553"/>
      <c r="X694" s="553"/>
      <c r="Y694" s="553"/>
      <c r="Z694" s="553"/>
      <c r="AA694" s="553"/>
      <c r="AB694" s="553"/>
      <c r="AC694" s="553"/>
      <c r="AD694" s="553"/>
      <c r="AE694" s="553"/>
      <c r="AF694" s="956"/>
      <c r="AG694" s="553"/>
      <c r="AH694" s="553"/>
      <c r="AI694" s="956"/>
      <c r="AJ694" s="553"/>
      <c r="AK694" s="553"/>
      <c r="AL694" s="553"/>
      <c r="AM694" s="553"/>
      <c r="AN694" s="553"/>
      <c r="AO694" s="553"/>
      <c r="AP694" s="553"/>
      <c r="AQ694" s="553"/>
      <c r="AR694" s="553"/>
      <c r="AS694" s="553"/>
      <c r="AT694" s="553"/>
    </row>
    <row r="695" spans="1:46" ht="13.5" customHeight="1" x14ac:dyDescent="0.25">
      <c r="A695" s="553"/>
      <c r="B695" s="553"/>
      <c r="C695" s="553"/>
      <c r="D695" s="553"/>
      <c r="E695" s="569"/>
      <c r="F695" s="569"/>
      <c r="G695" s="569"/>
      <c r="H695" s="569"/>
      <c r="I695" s="569"/>
      <c r="J695" s="569"/>
      <c r="K695" s="569"/>
      <c r="L695" s="569"/>
      <c r="M695" s="569"/>
      <c r="N695" s="569"/>
      <c r="O695" s="569"/>
      <c r="P695" s="569"/>
      <c r="Q695" s="553"/>
      <c r="R695" s="553"/>
      <c r="S695" s="553"/>
      <c r="T695" s="553"/>
      <c r="U695" s="553"/>
      <c r="V695" s="553"/>
      <c r="W695" s="553"/>
      <c r="X695" s="553"/>
      <c r="Y695" s="553"/>
      <c r="Z695" s="553"/>
      <c r="AA695" s="553"/>
      <c r="AB695" s="553"/>
      <c r="AC695" s="553"/>
      <c r="AD695" s="553"/>
      <c r="AE695" s="553"/>
      <c r="AF695" s="956"/>
      <c r="AG695" s="553"/>
      <c r="AH695" s="553"/>
      <c r="AI695" s="956"/>
      <c r="AJ695" s="553"/>
      <c r="AK695" s="553"/>
      <c r="AL695" s="553"/>
      <c r="AM695" s="553"/>
      <c r="AN695" s="553"/>
      <c r="AO695" s="553"/>
      <c r="AP695" s="553"/>
      <c r="AQ695" s="553"/>
      <c r="AR695" s="553"/>
      <c r="AS695" s="553"/>
      <c r="AT695" s="553"/>
    </row>
    <row r="696" spans="1:46" ht="13.5" customHeight="1" x14ac:dyDescent="0.25">
      <c r="A696" s="553"/>
      <c r="B696" s="553"/>
      <c r="C696" s="553"/>
      <c r="D696" s="553"/>
      <c r="E696" s="569"/>
      <c r="F696" s="569"/>
      <c r="G696" s="569"/>
      <c r="H696" s="569"/>
      <c r="I696" s="569"/>
      <c r="J696" s="569"/>
      <c r="K696" s="569"/>
      <c r="L696" s="569"/>
      <c r="M696" s="569"/>
      <c r="N696" s="569"/>
      <c r="O696" s="569"/>
      <c r="P696" s="569"/>
      <c r="Q696" s="553"/>
      <c r="R696" s="553"/>
      <c r="S696" s="553"/>
      <c r="T696" s="553"/>
      <c r="U696" s="553"/>
      <c r="V696" s="553"/>
      <c r="W696" s="553"/>
      <c r="X696" s="553"/>
      <c r="Y696" s="553"/>
      <c r="Z696" s="553"/>
      <c r="AA696" s="553"/>
      <c r="AB696" s="553"/>
      <c r="AC696" s="553"/>
      <c r="AD696" s="553"/>
      <c r="AE696" s="553"/>
      <c r="AF696" s="956"/>
      <c r="AG696" s="553"/>
      <c r="AH696" s="553"/>
      <c r="AI696" s="956"/>
      <c r="AJ696" s="553"/>
      <c r="AK696" s="553"/>
      <c r="AL696" s="553"/>
      <c r="AM696" s="553"/>
      <c r="AN696" s="553"/>
      <c r="AO696" s="553"/>
      <c r="AP696" s="553"/>
      <c r="AQ696" s="553"/>
      <c r="AR696" s="553"/>
      <c r="AS696" s="553"/>
      <c r="AT696" s="553"/>
    </row>
    <row r="697" spans="1:46" ht="13.5" customHeight="1" x14ac:dyDescent="0.25">
      <c r="A697" s="553"/>
      <c r="B697" s="553"/>
      <c r="C697" s="553"/>
      <c r="D697" s="553"/>
      <c r="E697" s="569"/>
      <c r="F697" s="569"/>
      <c r="G697" s="569"/>
      <c r="H697" s="569"/>
      <c r="I697" s="569"/>
      <c r="J697" s="569"/>
      <c r="K697" s="569"/>
      <c r="L697" s="569"/>
      <c r="M697" s="569"/>
      <c r="N697" s="569"/>
      <c r="O697" s="569"/>
      <c r="P697" s="569"/>
      <c r="Q697" s="553"/>
      <c r="R697" s="553"/>
      <c r="S697" s="553"/>
      <c r="T697" s="553"/>
      <c r="U697" s="553"/>
      <c r="V697" s="553"/>
      <c r="W697" s="553"/>
      <c r="X697" s="553"/>
      <c r="Y697" s="553"/>
      <c r="Z697" s="553"/>
      <c r="AA697" s="553"/>
      <c r="AB697" s="553"/>
      <c r="AC697" s="553"/>
      <c r="AD697" s="553"/>
      <c r="AE697" s="553"/>
      <c r="AF697" s="956"/>
      <c r="AG697" s="553"/>
      <c r="AH697" s="553"/>
      <c r="AI697" s="956"/>
      <c r="AJ697" s="553"/>
      <c r="AK697" s="553"/>
      <c r="AL697" s="553"/>
      <c r="AM697" s="553"/>
      <c r="AN697" s="553"/>
      <c r="AO697" s="553"/>
      <c r="AP697" s="553"/>
      <c r="AQ697" s="553"/>
      <c r="AR697" s="553"/>
      <c r="AS697" s="553"/>
      <c r="AT697" s="553"/>
    </row>
    <row r="698" spans="1:46" ht="13.5" customHeight="1" x14ac:dyDescent="0.25">
      <c r="A698" s="553"/>
      <c r="B698" s="553"/>
      <c r="C698" s="553"/>
      <c r="D698" s="553"/>
      <c r="E698" s="569"/>
      <c r="F698" s="569"/>
      <c r="G698" s="569"/>
      <c r="H698" s="569"/>
      <c r="I698" s="569"/>
      <c r="J698" s="569"/>
      <c r="K698" s="569"/>
      <c r="L698" s="569"/>
      <c r="M698" s="569"/>
      <c r="N698" s="569"/>
      <c r="O698" s="569"/>
      <c r="P698" s="569"/>
      <c r="Q698" s="553"/>
      <c r="R698" s="553"/>
      <c r="S698" s="553"/>
      <c r="T698" s="553"/>
      <c r="U698" s="553"/>
      <c r="V698" s="553"/>
      <c r="W698" s="553"/>
      <c r="X698" s="553"/>
      <c r="Y698" s="553"/>
      <c r="Z698" s="553"/>
      <c r="AA698" s="553"/>
      <c r="AB698" s="553"/>
      <c r="AC698" s="553"/>
      <c r="AD698" s="553"/>
      <c r="AE698" s="553"/>
      <c r="AF698" s="956"/>
      <c r="AG698" s="553"/>
      <c r="AH698" s="553"/>
      <c r="AI698" s="956"/>
      <c r="AJ698" s="553"/>
      <c r="AK698" s="553"/>
      <c r="AL698" s="553"/>
      <c r="AM698" s="553"/>
      <c r="AN698" s="553"/>
      <c r="AO698" s="553"/>
      <c r="AP698" s="553"/>
      <c r="AQ698" s="553"/>
      <c r="AR698" s="553"/>
      <c r="AS698" s="553"/>
      <c r="AT698" s="553"/>
    </row>
    <row r="699" spans="1:46" ht="13.5" customHeight="1" x14ac:dyDescent="0.25">
      <c r="A699" s="553"/>
      <c r="B699" s="553"/>
      <c r="C699" s="553"/>
      <c r="D699" s="553"/>
      <c r="E699" s="569"/>
      <c r="F699" s="569"/>
      <c r="G699" s="569"/>
      <c r="H699" s="569"/>
      <c r="I699" s="569"/>
      <c r="J699" s="569"/>
      <c r="K699" s="569"/>
      <c r="L699" s="569"/>
      <c r="M699" s="569"/>
      <c r="N699" s="569"/>
      <c r="O699" s="569"/>
      <c r="P699" s="569"/>
      <c r="Q699" s="553"/>
      <c r="R699" s="553"/>
      <c r="S699" s="553"/>
      <c r="T699" s="553"/>
      <c r="U699" s="553"/>
      <c r="V699" s="553"/>
      <c r="W699" s="553"/>
      <c r="X699" s="553"/>
      <c r="Y699" s="553"/>
      <c r="Z699" s="553"/>
      <c r="AA699" s="553"/>
      <c r="AB699" s="553"/>
      <c r="AC699" s="553"/>
      <c r="AD699" s="553"/>
      <c r="AE699" s="553"/>
      <c r="AF699" s="956"/>
      <c r="AG699" s="553"/>
      <c r="AH699" s="553"/>
      <c r="AI699" s="956"/>
      <c r="AJ699" s="553"/>
      <c r="AK699" s="553"/>
      <c r="AL699" s="553"/>
      <c r="AM699" s="553"/>
      <c r="AN699" s="553"/>
      <c r="AO699" s="553"/>
      <c r="AP699" s="553"/>
      <c r="AQ699" s="553"/>
      <c r="AR699" s="553"/>
      <c r="AS699" s="553"/>
      <c r="AT699" s="553"/>
    </row>
    <row r="700" spans="1:46" ht="13.5" customHeight="1" x14ac:dyDescent="0.25">
      <c r="A700" s="553"/>
      <c r="B700" s="553"/>
      <c r="C700" s="553"/>
      <c r="D700" s="553"/>
      <c r="E700" s="569"/>
      <c r="F700" s="569"/>
      <c r="G700" s="569"/>
      <c r="H700" s="569"/>
      <c r="I700" s="569"/>
      <c r="J700" s="569"/>
      <c r="K700" s="569"/>
      <c r="L700" s="569"/>
      <c r="M700" s="569"/>
      <c r="N700" s="569"/>
      <c r="O700" s="569"/>
      <c r="P700" s="569"/>
      <c r="Q700" s="553"/>
      <c r="R700" s="553"/>
      <c r="S700" s="553"/>
      <c r="T700" s="553"/>
      <c r="U700" s="553"/>
      <c r="V700" s="553"/>
      <c r="W700" s="553"/>
      <c r="X700" s="553"/>
      <c r="Y700" s="553"/>
      <c r="Z700" s="553"/>
      <c r="AA700" s="553"/>
      <c r="AB700" s="553"/>
      <c r="AC700" s="553"/>
      <c r="AD700" s="553"/>
      <c r="AE700" s="553"/>
      <c r="AF700" s="956"/>
      <c r="AG700" s="553"/>
      <c r="AH700" s="553"/>
      <c r="AI700" s="956"/>
      <c r="AJ700" s="553"/>
      <c r="AK700" s="553"/>
      <c r="AL700" s="553"/>
      <c r="AM700" s="553"/>
      <c r="AN700" s="553"/>
      <c r="AO700" s="553"/>
      <c r="AP700" s="553"/>
      <c r="AQ700" s="553"/>
      <c r="AR700" s="553"/>
      <c r="AS700" s="553"/>
      <c r="AT700" s="553"/>
    </row>
    <row r="701" spans="1:46" ht="13.5" customHeight="1" x14ac:dyDescent="0.25">
      <c r="A701" s="553"/>
      <c r="B701" s="553"/>
      <c r="C701" s="553"/>
      <c r="D701" s="553"/>
      <c r="E701" s="569"/>
      <c r="F701" s="569"/>
      <c r="G701" s="569"/>
      <c r="H701" s="569"/>
      <c r="I701" s="569"/>
      <c r="J701" s="569"/>
      <c r="K701" s="569"/>
      <c r="L701" s="569"/>
      <c r="M701" s="569"/>
      <c r="N701" s="569"/>
      <c r="O701" s="569"/>
      <c r="P701" s="569"/>
      <c r="Q701" s="553"/>
      <c r="R701" s="553"/>
      <c r="S701" s="553"/>
      <c r="T701" s="553"/>
      <c r="U701" s="553"/>
      <c r="V701" s="553"/>
      <c r="W701" s="553"/>
      <c r="X701" s="553"/>
      <c r="Y701" s="553"/>
      <c r="Z701" s="553"/>
      <c r="AA701" s="553"/>
      <c r="AB701" s="553"/>
      <c r="AC701" s="553"/>
      <c r="AD701" s="553"/>
      <c r="AE701" s="553"/>
      <c r="AF701" s="956"/>
      <c r="AG701" s="553"/>
      <c r="AH701" s="553"/>
      <c r="AI701" s="956"/>
      <c r="AJ701" s="553"/>
      <c r="AK701" s="553"/>
      <c r="AL701" s="553"/>
      <c r="AM701" s="553"/>
      <c r="AN701" s="553"/>
      <c r="AO701" s="553"/>
      <c r="AP701" s="553"/>
      <c r="AQ701" s="553"/>
      <c r="AR701" s="553"/>
      <c r="AS701" s="553"/>
      <c r="AT701" s="553"/>
    </row>
    <row r="702" spans="1:46" ht="13.5" customHeight="1" x14ac:dyDescent="0.25">
      <c r="A702" s="553"/>
      <c r="B702" s="553"/>
      <c r="C702" s="553"/>
      <c r="D702" s="553"/>
      <c r="E702" s="569"/>
      <c r="F702" s="569"/>
      <c r="G702" s="569"/>
      <c r="H702" s="569"/>
      <c r="I702" s="569"/>
      <c r="J702" s="569"/>
      <c r="K702" s="569"/>
      <c r="L702" s="569"/>
      <c r="M702" s="569"/>
      <c r="N702" s="569"/>
      <c r="O702" s="569"/>
      <c r="P702" s="569"/>
      <c r="Q702" s="553"/>
      <c r="R702" s="553"/>
      <c r="S702" s="553"/>
      <c r="T702" s="553"/>
      <c r="U702" s="553"/>
      <c r="V702" s="553"/>
      <c r="W702" s="553"/>
      <c r="X702" s="553"/>
      <c r="Y702" s="553"/>
      <c r="Z702" s="553"/>
      <c r="AA702" s="553"/>
      <c r="AB702" s="553"/>
      <c r="AC702" s="553"/>
      <c r="AD702" s="553"/>
      <c r="AE702" s="553"/>
      <c r="AF702" s="956"/>
      <c r="AG702" s="553"/>
      <c r="AH702" s="553"/>
      <c r="AI702" s="956"/>
      <c r="AJ702" s="553"/>
      <c r="AK702" s="553"/>
      <c r="AL702" s="553"/>
      <c r="AM702" s="553"/>
      <c r="AN702" s="553"/>
      <c r="AO702" s="553"/>
      <c r="AP702" s="553"/>
      <c r="AQ702" s="553"/>
      <c r="AR702" s="553"/>
      <c r="AS702" s="553"/>
      <c r="AT702" s="553"/>
    </row>
    <row r="703" spans="1:46" ht="13.5" customHeight="1" x14ac:dyDescent="0.25">
      <c r="A703" s="553"/>
      <c r="B703" s="553"/>
      <c r="C703" s="553"/>
      <c r="D703" s="553"/>
      <c r="E703" s="569"/>
      <c r="F703" s="569"/>
      <c r="G703" s="569"/>
      <c r="H703" s="569"/>
      <c r="I703" s="569"/>
      <c r="J703" s="569"/>
      <c r="K703" s="569"/>
      <c r="L703" s="569"/>
      <c r="M703" s="569"/>
      <c r="N703" s="569"/>
      <c r="O703" s="569"/>
      <c r="P703" s="569"/>
      <c r="Q703" s="553"/>
      <c r="R703" s="553"/>
      <c r="S703" s="553"/>
      <c r="T703" s="553"/>
      <c r="U703" s="553"/>
      <c r="V703" s="553"/>
      <c r="W703" s="553"/>
      <c r="X703" s="553"/>
      <c r="Y703" s="553"/>
      <c r="Z703" s="553"/>
      <c r="AA703" s="553"/>
      <c r="AB703" s="553"/>
      <c r="AC703" s="553"/>
      <c r="AD703" s="553"/>
      <c r="AE703" s="553"/>
      <c r="AF703" s="956"/>
      <c r="AG703" s="553"/>
      <c r="AH703" s="553"/>
      <c r="AI703" s="956"/>
      <c r="AJ703" s="553"/>
      <c r="AK703" s="553"/>
      <c r="AL703" s="553"/>
      <c r="AM703" s="553"/>
      <c r="AN703" s="553"/>
      <c r="AO703" s="553"/>
      <c r="AP703" s="553"/>
      <c r="AQ703" s="553"/>
      <c r="AR703" s="553"/>
      <c r="AS703" s="553"/>
      <c r="AT703" s="553"/>
    </row>
    <row r="704" spans="1:46" ht="13.5" customHeight="1" x14ac:dyDescent="0.25">
      <c r="A704" s="553"/>
      <c r="B704" s="553"/>
      <c r="C704" s="553"/>
      <c r="D704" s="553"/>
      <c r="E704" s="569"/>
      <c r="F704" s="569"/>
      <c r="G704" s="569"/>
      <c r="H704" s="569"/>
      <c r="I704" s="569"/>
      <c r="J704" s="569"/>
      <c r="K704" s="569"/>
      <c r="L704" s="569"/>
      <c r="M704" s="569"/>
      <c r="N704" s="569"/>
      <c r="O704" s="569"/>
      <c r="P704" s="569"/>
      <c r="Q704" s="553"/>
      <c r="R704" s="553"/>
      <c r="S704" s="553"/>
      <c r="T704" s="553"/>
      <c r="U704" s="553"/>
      <c r="V704" s="553"/>
      <c r="W704" s="553"/>
      <c r="X704" s="553"/>
      <c r="Y704" s="553"/>
      <c r="Z704" s="553"/>
      <c r="AA704" s="553"/>
      <c r="AB704" s="553"/>
      <c r="AC704" s="553"/>
      <c r="AD704" s="553"/>
      <c r="AE704" s="553"/>
      <c r="AF704" s="956"/>
      <c r="AG704" s="553"/>
      <c r="AH704" s="553"/>
      <c r="AI704" s="956"/>
      <c r="AJ704" s="553"/>
      <c r="AK704" s="553"/>
      <c r="AL704" s="553"/>
      <c r="AM704" s="553"/>
      <c r="AN704" s="553"/>
      <c r="AO704" s="553"/>
      <c r="AP704" s="553"/>
      <c r="AQ704" s="553"/>
      <c r="AR704" s="553"/>
      <c r="AS704" s="553"/>
      <c r="AT704" s="553"/>
    </row>
    <row r="705" spans="1:46" ht="13.5" customHeight="1" x14ac:dyDescent="0.25">
      <c r="A705" s="553"/>
      <c r="B705" s="553"/>
      <c r="C705" s="553"/>
      <c r="D705" s="553"/>
      <c r="E705" s="569"/>
      <c r="F705" s="569"/>
      <c r="G705" s="569"/>
      <c r="H705" s="569"/>
      <c r="I705" s="569"/>
      <c r="J705" s="569"/>
      <c r="K705" s="569"/>
      <c r="L705" s="569"/>
      <c r="M705" s="569"/>
      <c r="N705" s="569"/>
      <c r="O705" s="569"/>
      <c r="P705" s="569"/>
      <c r="Q705" s="553"/>
      <c r="R705" s="553"/>
      <c r="S705" s="553"/>
      <c r="T705" s="553"/>
      <c r="U705" s="553"/>
      <c r="V705" s="553"/>
      <c r="W705" s="553"/>
      <c r="X705" s="553"/>
      <c r="Y705" s="553"/>
      <c r="Z705" s="553"/>
      <c r="AA705" s="553"/>
      <c r="AB705" s="553"/>
      <c r="AC705" s="553"/>
      <c r="AD705" s="553"/>
      <c r="AE705" s="553"/>
      <c r="AF705" s="956"/>
      <c r="AG705" s="553"/>
      <c r="AH705" s="553"/>
      <c r="AI705" s="956"/>
      <c r="AJ705" s="553"/>
      <c r="AK705" s="553"/>
      <c r="AL705" s="553"/>
      <c r="AM705" s="553"/>
      <c r="AN705" s="553"/>
      <c r="AO705" s="553"/>
      <c r="AP705" s="553"/>
      <c r="AQ705" s="553"/>
      <c r="AR705" s="553"/>
      <c r="AS705" s="553"/>
      <c r="AT705" s="553"/>
    </row>
    <row r="706" spans="1:46" ht="13.5" customHeight="1" x14ac:dyDescent="0.25">
      <c r="A706" s="553"/>
      <c r="B706" s="553"/>
      <c r="C706" s="553"/>
      <c r="D706" s="553"/>
      <c r="E706" s="569"/>
      <c r="F706" s="569"/>
      <c r="G706" s="569"/>
      <c r="H706" s="569"/>
      <c r="I706" s="569"/>
      <c r="J706" s="569"/>
      <c r="K706" s="569"/>
      <c r="L706" s="569"/>
      <c r="M706" s="569"/>
      <c r="N706" s="569"/>
      <c r="O706" s="569"/>
      <c r="P706" s="569"/>
      <c r="Q706" s="553"/>
      <c r="R706" s="553"/>
      <c r="S706" s="553"/>
      <c r="T706" s="553"/>
      <c r="U706" s="553"/>
      <c r="V706" s="553"/>
      <c r="W706" s="553"/>
      <c r="X706" s="553"/>
      <c r="Y706" s="553"/>
      <c r="Z706" s="553"/>
      <c r="AA706" s="553"/>
      <c r="AB706" s="553"/>
      <c r="AC706" s="553"/>
      <c r="AD706" s="553"/>
      <c r="AE706" s="553"/>
      <c r="AF706" s="956"/>
      <c r="AG706" s="553"/>
      <c r="AH706" s="553"/>
      <c r="AI706" s="956"/>
      <c r="AJ706" s="553"/>
      <c r="AK706" s="553"/>
      <c r="AL706" s="553"/>
      <c r="AM706" s="553"/>
      <c r="AN706" s="553"/>
      <c r="AO706" s="553"/>
      <c r="AP706" s="553"/>
      <c r="AQ706" s="553"/>
      <c r="AR706" s="553"/>
      <c r="AS706" s="553"/>
      <c r="AT706" s="553"/>
    </row>
    <row r="707" spans="1:46" ht="13.5" customHeight="1" x14ac:dyDescent="0.25">
      <c r="A707" s="553"/>
      <c r="B707" s="553"/>
      <c r="C707" s="553"/>
      <c r="D707" s="553"/>
      <c r="E707" s="569"/>
      <c r="F707" s="569"/>
      <c r="G707" s="569"/>
      <c r="H707" s="569"/>
      <c r="I707" s="569"/>
      <c r="J707" s="569"/>
      <c r="K707" s="569"/>
      <c r="L707" s="569"/>
      <c r="M707" s="569"/>
      <c r="N707" s="569"/>
      <c r="O707" s="569"/>
      <c r="P707" s="569"/>
      <c r="Q707" s="553"/>
      <c r="R707" s="553"/>
      <c r="S707" s="553"/>
      <c r="T707" s="553"/>
      <c r="U707" s="553"/>
      <c r="V707" s="553"/>
      <c r="W707" s="553"/>
      <c r="X707" s="553"/>
      <c r="Y707" s="553"/>
      <c r="Z707" s="553"/>
      <c r="AA707" s="553"/>
      <c r="AB707" s="553"/>
      <c r="AC707" s="553"/>
      <c r="AD707" s="553"/>
      <c r="AE707" s="553"/>
      <c r="AF707" s="956"/>
      <c r="AG707" s="553"/>
      <c r="AH707" s="553"/>
      <c r="AI707" s="956"/>
      <c r="AJ707" s="553"/>
      <c r="AK707" s="553"/>
      <c r="AL707" s="553"/>
      <c r="AM707" s="553"/>
      <c r="AN707" s="553"/>
      <c r="AO707" s="553"/>
      <c r="AP707" s="553"/>
      <c r="AQ707" s="553"/>
      <c r="AR707" s="553"/>
      <c r="AS707" s="553"/>
      <c r="AT707" s="553"/>
    </row>
    <row r="708" spans="1:46" ht="13.5" customHeight="1" x14ac:dyDescent="0.25">
      <c r="A708" s="553"/>
      <c r="B708" s="553"/>
      <c r="C708" s="553"/>
      <c r="D708" s="553"/>
      <c r="E708" s="569"/>
      <c r="F708" s="569"/>
      <c r="G708" s="569"/>
      <c r="H708" s="569"/>
      <c r="I708" s="569"/>
      <c r="J708" s="569"/>
      <c r="K708" s="569"/>
      <c r="L708" s="569"/>
      <c r="M708" s="569"/>
      <c r="N708" s="569"/>
      <c r="O708" s="569"/>
      <c r="P708" s="569"/>
      <c r="Q708" s="553"/>
      <c r="R708" s="553"/>
      <c r="S708" s="553"/>
      <c r="T708" s="553"/>
      <c r="U708" s="553"/>
      <c r="V708" s="553"/>
      <c r="W708" s="553"/>
      <c r="X708" s="553"/>
      <c r="Y708" s="553"/>
      <c r="Z708" s="553"/>
      <c r="AA708" s="553"/>
      <c r="AB708" s="553"/>
      <c r="AC708" s="553"/>
      <c r="AD708" s="553"/>
      <c r="AE708" s="553"/>
      <c r="AF708" s="956"/>
      <c r="AG708" s="553"/>
      <c r="AH708" s="553"/>
      <c r="AI708" s="956"/>
      <c r="AJ708" s="553"/>
      <c r="AK708" s="553"/>
      <c r="AL708" s="553"/>
      <c r="AM708" s="553"/>
      <c r="AN708" s="553"/>
      <c r="AO708" s="553"/>
      <c r="AP708" s="553"/>
      <c r="AQ708" s="553"/>
      <c r="AR708" s="553"/>
      <c r="AS708" s="553"/>
      <c r="AT708" s="553"/>
    </row>
    <row r="709" spans="1:46" ht="13.5" customHeight="1" x14ac:dyDescent="0.25">
      <c r="A709" s="553"/>
      <c r="B709" s="553"/>
      <c r="C709" s="553"/>
      <c r="D709" s="553"/>
      <c r="E709" s="569"/>
      <c r="F709" s="569"/>
      <c r="G709" s="569"/>
      <c r="H709" s="569"/>
      <c r="I709" s="569"/>
      <c r="J709" s="569"/>
      <c r="K709" s="569"/>
      <c r="L709" s="569"/>
      <c r="M709" s="569"/>
      <c r="N709" s="569"/>
      <c r="O709" s="569"/>
      <c r="P709" s="569"/>
      <c r="Q709" s="553"/>
      <c r="R709" s="553"/>
      <c r="S709" s="553"/>
      <c r="T709" s="553"/>
      <c r="U709" s="553"/>
      <c r="V709" s="553"/>
      <c r="W709" s="553"/>
      <c r="X709" s="553"/>
      <c r="Y709" s="553"/>
      <c r="Z709" s="553"/>
      <c r="AA709" s="553"/>
      <c r="AB709" s="553"/>
      <c r="AC709" s="553"/>
      <c r="AD709" s="553"/>
      <c r="AE709" s="553"/>
      <c r="AF709" s="956"/>
      <c r="AG709" s="553"/>
      <c r="AH709" s="553"/>
      <c r="AI709" s="956"/>
      <c r="AJ709" s="553"/>
      <c r="AK709" s="553"/>
      <c r="AL709" s="553"/>
      <c r="AM709" s="553"/>
      <c r="AN709" s="553"/>
      <c r="AO709" s="553"/>
      <c r="AP709" s="553"/>
      <c r="AQ709" s="553"/>
      <c r="AR709" s="553"/>
      <c r="AS709" s="553"/>
      <c r="AT709" s="553"/>
    </row>
    <row r="710" spans="1:46" ht="13.5" customHeight="1" x14ac:dyDescent="0.25">
      <c r="A710" s="553"/>
      <c r="B710" s="553"/>
      <c r="C710" s="553"/>
      <c r="D710" s="553"/>
      <c r="E710" s="569"/>
      <c r="F710" s="569"/>
      <c r="G710" s="569"/>
      <c r="H710" s="569"/>
      <c r="I710" s="569"/>
      <c r="J710" s="569"/>
      <c r="K710" s="569"/>
      <c r="L710" s="569"/>
      <c r="M710" s="569"/>
      <c r="N710" s="569"/>
      <c r="O710" s="569"/>
      <c r="P710" s="569"/>
      <c r="Q710" s="553"/>
      <c r="R710" s="553"/>
      <c r="S710" s="553"/>
      <c r="T710" s="553"/>
      <c r="U710" s="553"/>
      <c r="V710" s="553"/>
      <c r="W710" s="553"/>
      <c r="X710" s="553"/>
      <c r="Y710" s="553"/>
      <c r="Z710" s="553"/>
      <c r="AA710" s="553"/>
      <c r="AB710" s="553"/>
      <c r="AC710" s="553"/>
      <c r="AD710" s="553"/>
      <c r="AE710" s="553"/>
      <c r="AF710" s="956"/>
      <c r="AG710" s="553"/>
      <c r="AH710" s="553"/>
      <c r="AI710" s="956"/>
      <c r="AJ710" s="553"/>
      <c r="AK710" s="553"/>
      <c r="AL710" s="553"/>
      <c r="AM710" s="553"/>
      <c r="AN710" s="553"/>
      <c r="AO710" s="553"/>
      <c r="AP710" s="553"/>
      <c r="AQ710" s="553"/>
      <c r="AR710" s="553"/>
      <c r="AS710" s="553"/>
      <c r="AT710" s="553"/>
    </row>
    <row r="711" spans="1:46" ht="13.5" customHeight="1" x14ac:dyDescent="0.25">
      <c r="A711" s="553"/>
      <c r="B711" s="553"/>
      <c r="C711" s="553"/>
      <c r="D711" s="553"/>
      <c r="E711" s="569"/>
      <c r="F711" s="569"/>
      <c r="G711" s="569"/>
      <c r="H711" s="569"/>
      <c r="I711" s="569"/>
      <c r="J711" s="569"/>
      <c r="K711" s="569"/>
      <c r="L711" s="569"/>
      <c r="M711" s="569"/>
      <c r="N711" s="569"/>
      <c r="O711" s="569"/>
      <c r="P711" s="569"/>
      <c r="Q711" s="553"/>
      <c r="R711" s="553"/>
      <c r="S711" s="553"/>
      <c r="T711" s="553"/>
      <c r="U711" s="553"/>
      <c r="V711" s="553"/>
      <c r="W711" s="553"/>
      <c r="X711" s="553"/>
      <c r="Y711" s="553"/>
      <c r="Z711" s="553"/>
      <c r="AA711" s="553"/>
      <c r="AB711" s="553"/>
      <c r="AC711" s="553"/>
      <c r="AD711" s="553"/>
      <c r="AE711" s="553"/>
      <c r="AF711" s="956"/>
      <c r="AG711" s="553"/>
      <c r="AH711" s="553"/>
      <c r="AI711" s="956"/>
      <c r="AJ711" s="553"/>
      <c r="AK711" s="553"/>
      <c r="AL711" s="553"/>
      <c r="AM711" s="553"/>
      <c r="AN711" s="553"/>
      <c r="AO711" s="553"/>
      <c r="AP711" s="553"/>
      <c r="AQ711" s="553"/>
      <c r="AR711" s="553"/>
      <c r="AS711" s="553"/>
      <c r="AT711" s="553"/>
    </row>
    <row r="712" spans="1:46" ht="13.5" customHeight="1" x14ac:dyDescent="0.25">
      <c r="A712" s="553"/>
      <c r="B712" s="553"/>
      <c r="C712" s="553"/>
      <c r="D712" s="553"/>
      <c r="E712" s="569"/>
      <c r="F712" s="569"/>
      <c r="G712" s="569"/>
      <c r="H712" s="569"/>
      <c r="I712" s="569"/>
      <c r="J712" s="569"/>
      <c r="K712" s="569"/>
      <c r="L712" s="569"/>
      <c r="M712" s="569"/>
      <c r="N712" s="569"/>
      <c r="O712" s="569"/>
      <c r="P712" s="569"/>
      <c r="Q712" s="553"/>
      <c r="R712" s="553"/>
      <c r="S712" s="553"/>
      <c r="T712" s="553"/>
      <c r="U712" s="553"/>
      <c r="V712" s="553"/>
      <c r="W712" s="553"/>
      <c r="X712" s="553"/>
      <c r="Y712" s="553"/>
      <c r="Z712" s="553"/>
      <c r="AA712" s="553"/>
      <c r="AB712" s="553"/>
      <c r="AC712" s="553"/>
      <c r="AD712" s="553"/>
      <c r="AE712" s="553"/>
      <c r="AF712" s="956"/>
      <c r="AG712" s="553"/>
      <c r="AH712" s="553"/>
      <c r="AI712" s="956"/>
      <c r="AJ712" s="553"/>
      <c r="AK712" s="553"/>
      <c r="AL712" s="553"/>
      <c r="AM712" s="553"/>
      <c r="AN712" s="553"/>
      <c r="AO712" s="553"/>
      <c r="AP712" s="553"/>
      <c r="AQ712" s="553"/>
      <c r="AR712" s="553"/>
      <c r="AS712" s="553"/>
      <c r="AT712" s="553"/>
    </row>
    <row r="713" spans="1:46" ht="13.5" customHeight="1" x14ac:dyDescent="0.25">
      <c r="A713" s="553"/>
      <c r="B713" s="553"/>
      <c r="C713" s="553"/>
      <c r="D713" s="553"/>
      <c r="E713" s="569"/>
      <c r="F713" s="569"/>
      <c r="G713" s="569"/>
      <c r="H713" s="569"/>
      <c r="I713" s="569"/>
      <c r="J713" s="569"/>
      <c r="K713" s="569"/>
      <c r="L713" s="569"/>
      <c r="M713" s="569"/>
      <c r="N713" s="569"/>
      <c r="O713" s="569"/>
      <c r="P713" s="569"/>
      <c r="Q713" s="553"/>
      <c r="R713" s="553"/>
      <c r="S713" s="553"/>
      <c r="T713" s="553"/>
      <c r="U713" s="553"/>
      <c r="V713" s="553"/>
      <c r="W713" s="553"/>
      <c r="X713" s="553"/>
      <c r="Y713" s="553"/>
      <c r="Z713" s="553"/>
      <c r="AA713" s="553"/>
      <c r="AB713" s="553"/>
      <c r="AC713" s="553"/>
      <c r="AD713" s="553"/>
      <c r="AE713" s="553"/>
      <c r="AF713" s="956"/>
      <c r="AG713" s="553"/>
      <c r="AH713" s="553"/>
      <c r="AI713" s="956"/>
      <c r="AJ713" s="553"/>
      <c r="AK713" s="553"/>
      <c r="AL713" s="553"/>
      <c r="AM713" s="553"/>
      <c r="AN713" s="553"/>
      <c r="AO713" s="553"/>
      <c r="AP713" s="553"/>
      <c r="AQ713" s="553"/>
      <c r="AR713" s="553"/>
      <c r="AS713" s="553"/>
      <c r="AT713" s="553"/>
    </row>
    <row r="714" spans="1:46" ht="13.5" customHeight="1" x14ac:dyDescent="0.25">
      <c r="A714" s="553"/>
      <c r="B714" s="553"/>
      <c r="C714" s="553"/>
      <c r="D714" s="553"/>
      <c r="E714" s="569"/>
      <c r="F714" s="569"/>
      <c r="G714" s="569"/>
      <c r="H714" s="569"/>
      <c r="I714" s="569"/>
      <c r="J714" s="569"/>
      <c r="K714" s="569"/>
      <c r="L714" s="569"/>
      <c r="M714" s="569"/>
      <c r="N714" s="569"/>
      <c r="O714" s="569"/>
      <c r="P714" s="569"/>
      <c r="Q714" s="553"/>
      <c r="R714" s="553"/>
      <c r="S714" s="553"/>
      <c r="T714" s="553"/>
      <c r="U714" s="553"/>
      <c r="V714" s="553"/>
      <c r="W714" s="553"/>
      <c r="X714" s="553"/>
      <c r="Y714" s="553"/>
      <c r="Z714" s="553"/>
      <c r="AA714" s="553"/>
      <c r="AB714" s="553"/>
      <c r="AC714" s="553"/>
      <c r="AD714" s="553"/>
      <c r="AE714" s="553"/>
      <c r="AF714" s="956"/>
      <c r="AG714" s="553"/>
      <c r="AH714" s="553"/>
      <c r="AI714" s="956"/>
      <c r="AJ714" s="553"/>
      <c r="AK714" s="553"/>
      <c r="AL714" s="553"/>
      <c r="AM714" s="553"/>
      <c r="AN714" s="553"/>
      <c r="AO714" s="553"/>
      <c r="AP714" s="553"/>
      <c r="AQ714" s="553"/>
      <c r="AR714" s="553"/>
      <c r="AS714" s="553"/>
      <c r="AT714" s="553"/>
    </row>
    <row r="715" spans="1:46" ht="13.5" customHeight="1" x14ac:dyDescent="0.25">
      <c r="A715" s="553"/>
      <c r="B715" s="553"/>
      <c r="C715" s="553"/>
      <c r="D715" s="553"/>
      <c r="E715" s="569"/>
      <c r="F715" s="569"/>
      <c r="G715" s="569"/>
      <c r="H715" s="569"/>
      <c r="I715" s="569"/>
      <c r="J715" s="569"/>
      <c r="K715" s="569"/>
      <c r="L715" s="569"/>
      <c r="M715" s="569"/>
      <c r="N715" s="569"/>
      <c r="O715" s="569"/>
      <c r="P715" s="569"/>
      <c r="Q715" s="553"/>
      <c r="R715" s="553"/>
      <c r="S715" s="553"/>
      <c r="T715" s="553"/>
      <c r="U715" s="553"/>
      <c r="V715" s="553"/>
      <c r="W715" s="553"/>
      <c r="X715" s="553"/>
      <c r="Y715" s="553"/>
      <c r="Z715" s="553"/>
      <c r="AA715" s="553"/>
      <c r="AB715" s="553"/>
      <c r="AC715" s="553"/>
      <c r="AD715" s="553"/>
      <c r="AE715" s="553"/>
      <c r="AF715" s="956"/>
      <c r="AG715" s="553"/>
      <c r="AH715" s="553"/>
      <c r="AI715" s="956"/>
      <c r="AJ715" s="553"/>
      <c r="AK715" s="553"/>
      <c r="AL715" s="553"/>
      <c r="AM715" s="553"/>
      <c r="AN715" s="553"/>
      <c r="AO715" s="553"/>
      <c r="AP715" s="553"/>
      <c r="AQ715" s="553"/>
      <c r="AR715" s="553"/>
      <c r="AS715" s="553"/>
      <c r="AT715" s="553"/>
    </row>
    <row r="716" spans="1:46" ht="13.5" customHeight="1" x14ac:dyDescent="0.25">
      <c r="A716" s="553"/>
      <c r="B716" s="553"/>
      <c r="C716" s="553"/>
      <c r="D716" s="553"/>
      <c r="E716" s="569"/>
      <c r="F716" s="569"/>
      <c r="G716" s="569"/>
      <c r="H716" s="569"/>
      <c r="I716" s="569"/>
      <c r="J716" s="569"/>
      <c r="K716" s="569"/>
      <c r="L716" s="569"/>
      <c r="M716" s="569"/>
      <c r="N716" s="569"/>
      <c r="O716" s="569"/>
      <c r="P716" s="569"/>
      <c r="Q716" s="553"/>
      <c r="R716" s="553"/>
      <c r="S716" s="553"/>
      <c r="T716" s="553"/>
      <c r="U716" s="553"/>
      <c r="V716" s="553"/>
      <c r="W716" s="553"/>
      <c r="X716" s="553"/>
      <c r="Y716" s="553"/>
      <c r="Z716" s="553"/>
      <c r="AA716" s="553"/>
      <c r="AB716" s="553"/>
      <c r="AC716" s="553"/>
      <c r="AD716" s="553"/>
      <c r="AE716" s="553"/>
      <c r="AF716" s="956"/>
      <c r="AG716" s="553"/>
      <c r="AH716" s="553"/>
      <c r="AI716" s="956"/>
      <c r="AJ716" s="553"/>
      <c r="AK716" s="553"/>
      <c r="AL716" s="553"/>
      <c r="AM716" s="553"/>
      <c r="AN716" s="553"/>
      <c r="AO716" s="553"/>
      <c r="AP716" s="553"/>
      <c r="AQ716" s="553"/>
      <c r="AR716" s="553"/>
      <c r="AS716" s="553"/>
      <c r="AT716" s="553"/>
    </row>
    <row r="717" spans="1:46" ht="13.5" customHeight="1" x14ac:dyDescent="0.25">
      <c r="A717" s="553"/>
      <c r="B717" s="553"/>
      <c r="C717" s="553"/>
      <c r="D717" s="553"/>
      <c r="E717" s="569"/>
      <c r="F717" s="569"/>
      <c r="G717" s="569"/>
      <c r="H717" s="569"/>
      <c r="I717" s="569"/>
      <c r="J717" s="569"/>
      <c r="K717" s="569"/>
      <c r="L717" s="569"/>
      <c r="M717" s="569"/>
      <c r="N717" s="569"/>
      <c r="O717" s="569"/>
      <c r="P717" s="569"/>
      <c r="Q717" s="553"/>
      <c r="R717" s="553"/>
      <c r="S717" s="553"/>
      <c r="T717" s="553"/>
      <c r="U717" s="553"/>
      <c r="V717" s="553"/>
      <c r="W717" s="553"/>
      <c r="X717" s="553"/>
      <c r="Y717" s="553"/>
      <c r="Z717" s="553"/>
      <c r="AA717" s="553"/>
      <c r="AB717" s="553"/>
      <c r="AC717" s="553"/>
      <c r="AD717" s="553"/>
      <c r="AE717" s="553"/>
      <c r="AF717" s="956"/>
      <c r="AG717" s="553"/>
      <c r="AH717" s="553"/>
      <c r="AI717" s="956"/>
      <c r="AJ717" s="553"/>
      <c r="AK717" s="553"/>
      <c r="AL717" s="553"/>
      <c r="AM717" s="553"/>
      <c r="AN717" s="553"/>
      <c r="AO717" s="553"/>
      <c r="AP717" s="553"/>
      <c r="AQ717" s="553"/>
      <c r="AR717" s="553"/>
      <c r="AS717" s="553"/>
      <c r="AT717" s="553"/>
    </row>
    <row r="718" spans="1:46" ht="13.5" customHeight="1" x14ac:dyDescent="0.25">
      <c r="A718" s="553"/>
      <c r="B718" s="553"/>
      <c r="C718" s="553"/>
      <c r="D718" s="553"/>
      <c r="E718" s="569"/>
      <c r="F718" s="569"/>
      <c r="G718" s="569"/>
      <c r="H718" s="569"/>
      <c r="I718" s="569"/>
      <c r="J718" s="569"/>
      <c r="K718" s="569"/>
      <c r="L718" s="569"/>
      <c r="M718" s="569"/>
      <c r="N718" s="569"/>
      <c r="O718" s="569"/>
      <c r="P718" s="569"/>
      <c r="Q718" s="553"/>
      <c r="R718" s="553"/>
      <c r="S718" s="553"/>
      <c r="T718" s="553"/>
      <c r="U718" s="553"/>
      <c r="V718" s="553"/>
      <c r="W718" s="553"/>
      <c r="X718" s="553"/>
      <c r="Y718" s="553"/>
      <c r="Z718" s="553"/>
      <c r="AA718" s="553"/>
      <c r="AB718" s="553"/>
      <c r="AC718" s="553"/>
      <c r="AD718" s="553"/>
      <c r="AE718" s="553"/>
      <c r="AF718" s="956"/>
      <c r="AG718" s="553"/>
      <c r="AH718" s="553"/>
      <c r="AI718" s="956"/>
      <c r="AJ718" s="553"/>
      <c r="AK718" s="553"/>
      <c r="AL718" s="553"/>
      <c r="AM718" s="553"/>
      <c r="AN718" s="553"/>
      <c r="AO718" s="553"/>
      <c r="AP718" s="553"/>
      <c r="AQ718" s="553"/>
      <c r="AR718" s="553"/>
      <c r="AS718" s="553"/>
      <c r="AT718" s="553"/>
    </row>
    <row r="719" spans="1:46" ht="13.5" customHeight="1" x14ac:dyDescent="0.25">
      <c r="A719" s="553"/>
      <c r="B719" s="553"/>
      <c r="C719" s="553"/>
      <c r="D719" s="553"/>
      <c r="E719" s="569"/>
      <c r="F719" s="569"/>
      <c r="G719" s="569"/>
      <c r="H719" s="569"/>
      <c r="I719" s="569"/>
      <c r="J719" s="569"/>
      <c r="K719" s="569"/>
      <c r="L719" s="569"/>
      <c r="M719" s="569"/>
      <c r="N719" s="569"/>
      <c r="O719" s="569"/>
      <c r="P719" s="569"/>
      <c r="Q719" s="553"/>
      <c r="R719" s="553"/>
      <c r="S719" s="553"/>
      <c r="T719" s="553"/>
      <c r="U719" s="553"/>
      <c r="V719" s="553"/>
      <c r="W719" s="553"/>
      <c r="X719" s="553"/>
      <c r="Y719" s="553"/>
      <c r="Z719" s="553"/>
      <c r="AA719" s="553"/>
      <c r="AB719" s="553"/>
      <c r="AC719" s="553"/>
      <c r="AD719" s="553"/>
      <c r="AE719" s="553"/>
      <c r="AF719" s="956"/>
      <c r="AG719" s="553"/>
      <c r="AH719" s="553"/>
      <c r="AI719" s="956"/>
      <c r="AJ719" s="553"/>
      <c r="AK719" s="553"/>
      <c r="AL719" s="553"/>
      <c r="AM719" s="553"/>
      <c r="AN719" s="553"/>
      <c r="AO719" s="553"/>
      <c r="AP719" s="553"/>
      <c r="AQ719" s="553"/>
      <c r="AR719" s="553"/>
      <c r="AS719" s="553"/>
      <c r="AT719" s="553"/>
    </row>
    <row r="720" spans="1:46" ht="13.5" customHeight="1" x14ac:dyDescent="0.25">
      <c r="A720" s="553"/>
      <c r="B720" s="553"/>
      <c r="C720" s="553"/>
      <c r="D720" s="553"/>
      <c r="E720" s="569"/>
      <c r="F720" s="569"/>
      <c r="G720" s="569"/>
      <c r="H720" s="569"/>
      <c r="I720" s="569"/>
      <c r="J720" s="569"/>
      <c r="K720" s="569"/>
      <c r="L720" s="569"/>
      <c r="M720" s="569"/>
      <c r="N720" s="569"/>
      <c r="O720" s="569"/>
      <c r="P720" s="569"/>
      <c r="Q720" s="553"/>
      <c r="R720" s="553"/>
      <c r="S720" s="553"/>
      <c r="T720" s="553"/>
      <c r="U720" s="553"/>
      <c r="V720" s="553"/>
      <c r="W720" s="553"/>
      <c r="X720" s="553"/>
      <c r="Y720" s="553"/>
      <c r="Z720" s="553"/>
      <c r="AA720" s="553"/>
      <c r="AB720" s="553"/>
      <c r="AC720" s="553"/>
      <c r="AD720" s="553"/>
      <c r="AE720" s="553"/>
      <c r="AF720" s="956"/>
      <c r="AG720" s="553"/>
      <c r="AH720" s="553"/>
      <c r="AI720" s="956"/>
      <c r="AJ720" s="553"/>
      <c r="AK720" s="553"/>
      <c r="AL720" s="553"/>
      <c r="AM720" s="553"/>
      <c r="AN720" s="553"/>
      <c r="AO720" s="553"/>
      <c r="AP720" s="553"/>
      <c r="AQ720" s="553"/>
      <c r="AR720" s="553"/>
      <c r="AS720" s="553"/>
      <c r="AT720" s="553"/>
    </row>
    <row r="721" spans="1:46" ht="13.5" customHeight="1" x14ac:dyDescent="0.25">
      <c r="A721" s="553"/>
      <c r="B721" s="553"/>
      <c r="C721" s="553"/>
      <c r="D721" s="553"/>
      <c r="E721" s="569"/>
      <c r="F721" s="569"/>
      <c r="G721" s="569"/>
      <c r="H721" s="569"/>
      <c r="I721" s="569"/>
      <c r="J721" s="569"/>
      <c r="K721" s="569"/>
      <c r="L721" s="569"/>
      <c r="M721" s="569"/>
      <c r="N721" s="569"/>
      <c r="O721" s="569"/>
      <c r="P721" s="569"/>
      <c r="Q721" s="553"/>
      <c r="R721" s="553"/>
      <c r="S721" s="553"/>
      <c r="T721" s="553"/>
      <c r="U721" s="553"/>
      <c r="V721" s="553"/>
      <c r="W721" s="553"/>
      <c r="X721" s="553"/>
      <c r="Y721" s="553"/>
      <c r="Z721" s="553"/>
      <c r="AA721" s="553"/>
      <c r="AB721" s="553"/>
      <c r="AC721" s="553"/>
      <c r="AD721" s="553"/>
      <c r="AE721" s="553"/>
      <c r="AF721" s="956"/>
      <c r="AG721" s="553"/>
      <c r="AH721" s="553"/>
      <c r="AI721" s="956"/>
      <c r="AJ721" s="553"/>
      <c r="AK721" s="553"/>
      <c r="AL721" s="553"/>
      <c r="AM721" s="553"/>
      <c r="AN721" s="553"/>
      <c r="AO721" s="553"/>
      <c r="AP721" s="553"/>
      <c r="AQ721" s="553"/>
      <c r="AR721" s="553"/>
      <c r="AS721" s="553"/>
      <c r="AT721" s="553"/>
    </row>
    <row r="722" spans="1:46" ht="13.5" customHeight="1" x14ac:dyDescent="0.25">
      <c r="A722" s="553"/>
      <c r="B722" s="553"/>
      <c r="C722" s="553"/>
      <c r="D722" s="553"/>
      <c r="E722" s="569"/>
      <c r="F722" s="569"/>
      <c r="G722" s="569"/>
      <c r="H722" s="569"/>
      <c r="I722" s="569"/>
      <c r="J722" s="569"/>
      <c r="K722" s="569"/>
      <c r="L722" s="569"/>
      <c r="M722" s="569"/>
      <c r="N722" s="569"/>
      <c r="O722" s="569"/>
      <c r="P722" s="569"/>
      <c r="Q722" s="553"/>
      <c r="R722" s="553"/>
      <c r="S722" s="553"/>
      <c r="T722" s="553"/>
      <c r="U722" s="553"/>
      <c r="V722" s="553"/>
      <c r="W722" s="553"/>
      <c r="X722" s="553"/>
      <c r="Y722" s="553"/>
      <c r="Z722" s="553"/>
      <c r="AA722" s="553"/>
      <c r="AB722" s="553"/>
      <c r="AC722" s="553"/>
      <c r="AD722" s="553"/>
      <c r="AE722" s="553"/>
      <c r="AF722" s="956"/>
      <c r="AG722" s="553"/>
      <c r="AH722" s="553"/>
      <c r="AI722" s="956"/>
      <c r="AJ722" s="553"/>
      <c r="AK722" s="553"/>
      <c r="AL722" s="553"/>
      <c r="AM722" s="553"/>
      <c r="AN722" s="553"/>
      <c r="AO722" s="553"/>
      <c r="AP722" s="553"/>
      <c r="AQ722" s="553"/>
      <c r="AR722" s="553"/>
      <c r="AS722" s="553"/>
      <c r="AT722" s="553"/>
    </row>
    <row r="723" spans="1:46" ht="13.5" customHeight="1" x14ac:dyDescent="0.25">
      <c r="A723" s="553"/>
      <c r="B723" s="553"/>
      <c r="C723" s="553"/>
      <c r="D723" s="553"/>
      <c r="E723" s="569"/>
      <c r="F723" s="569"/>
      <c r="G723" s="569"/>
      <c r="H723" s="569"/>
      <c r="I723" s="569"/>
      <c r="J723" s="569"/>
      <c r="K723" s="569"/>
      <c r="L723" s="569"/>
      <c r="M723" s="569"/>
      <c r="N723" s="569"/>
      <c r="O723" s="569"/>
      <c r="P723" s="569"/>
      <c r="Q723" s="553"/>
      <c r="R723" s="553"/>
      <c r="S723" s="553"/>
      <c r="T723" s="553"/>
      <c r="U723" s="553"/>
      <c r="V723" s="553"/>
      <c r="W723" s="553"/>
      <c r="X723" s="553"/>
      <c r="Y723" s="553"/>
      <c r="Z723" s="553"/>
      <c r="AA723" s="553"/>
      <c r="AB723" s="553"/>
      <c r="AC723" s="553"/>
      <c r="AD723" s="553"/>
      <c r="AE723" s="553"/>
      <c r="AF723" s="956"/>
      <c r="AG723" s="553"/>
      <c r="AH723" s="553"/>
      <c r="AI723" s="956"/>
      <c r="AJ723" s="553"/>
      <c r="AK723" s="553"/>
      <c r="AL723" s="553"/>
      <c r="AM723" s="553"/>
      <c r="AN723" s="553"/>
      <c r="AO723" s="553"/>
      <c r="AP723" s="553"/>
      <c r="AQ723" s="553"/>
      <c r="AR723" s="553"/>
      <c r="AS723" s="553"/>
      <c r="AT723" s="553"/>
    </row>
    <row r="724" spans="1:46" ht="13.5" customHeight="1" x14ac:dyDescent="0.25">
      <c r="A724" s="553"/>
      <c r="B724" s="553"/>
      <c r="C724" s="553"/>
      <c r="D724" s="553"/>
      <c r="E724" s="569"/>
      <c r="F724" s="569"/>
      <c r="G724" s="569"/>
      <c r="H724" s="569"/>
      <c r="I724" s="569"/>
      <c r="J724" s="569"/>
      <c r="K724" s="569"/>
      <c r="L724" s="569"/>
      <c r="M724" s="569"/>
      <c r="N724" s="569"/>
      <c r="O724" s="569"/>
      <c r="P724" s="569"/>
      <c r="Q724" s="553"/>
      <c r="R724" s="553"/>
      <c r="S724" s="553"/>
      <c r="T724" s="553"/>
      <c r="U724" s="553"/>
      <c r="V724" s="553"/>
      <c r="W724" s="553"/>
      <c r="X724" s="553"/>
      <c r="Y724" s="553"/>
      <c r="Z724" s="553"/>
      <c r="AA724" s="553"/>
      <c r="AB724" s="553"/>
      <c r="AC724" s="553"/>
      <c r="AD724" s="553"/>
      <c r="AE724" s="553"/>
      <c r="AF724" s="956"/>
      <c r="AG724" s="553"/>
      <c r="AH724" s="553"/>
      <c r="AI724" s="956"/>
      <c r="AJ724" s="553"/>
      <c r="AK724" s="553"/>
      <c r="AL724" s="553"/>
      <c r="AM724" s="553"/>
      <c r="AN724" s="553"/>
      <c r="AO724" s="553"/>
      <c r="AP724" s="553"/>
      <c r="AQ724" s="553"/>
      <c r="AR724" s="553"/>
      <c r="AS724" s="553"/>
      <c r="AT724" s="553"/>
    </row>
    <row r="725" spans="1:46" ht="13.5" customHeight="1" x14ac:dyDescent="0.25">
      <c r="A725" s="553"/>
      <c r="B725" s="553"/>
      <c r="C725" s="553"/>
      <c r="D725" s="553"/>
      <c r="E725" s="569"/>
      <c r="F725" s="569"/>
      <c r="G725" s="569"/>
      <c r="H725" s="569"/>
      <c r="I725" s="569"/>
      <c r="J725" s="569"/>
      <c r="K725" s="569"/>
      <c r="L725" s="569"/>
      <c r="M725" s="569"/>
      <c r="N725" s="569"/>
      <c r="O725" s="569"/>
      <c r="P725" s="569"/>
      <c r="Q725" s="553"/>
      <c r="R725" s="553"/>
      <c r="S725" s="553"/>
      <c r="T725" s="553"/>
      <c r="U725" s="553"/>
      <c r="V725" s="553"/>
      <c r="W725" s="553"/>
      <c r="X725" s="553"/>
      <c r="Y725" s="553"/>
      <c r="Z725" s="553"/>
      <c r="AA725" s="553"/>
      <c r="AB725" s="553"/>
      <c r="AC725" s="553"/>
      <c r="AD725" s="553"/>
      <c r="AE725" s="553"/>
      <c r="AF725" s="956"/>
      <c r="AG725" s="553"/>
      <c r="AH725" s="553"/>
      <c r="AI725" s="956"/>
      <c r="AJ725" s="553"/>
      <c r="AK725" s="553"/>
      <c r="AL725" s="553"/>
      <c r="AM725" s="553"/>
      <c r="AN725" s="553"/>
      <c r="AO725" s="553"/>
      <c r="AP725" s="553"/>
      <c r="AQ725" s="553"/>
      <c r="AR725" s="553"/>
      <c r="AS725" s="553"/>
      <c r="AT725" s="553"/>
    </row>
    <row r="726" spans="1:46" ht="13.5" customHeight="1" x14ac:dyDescent="0.25">
      <c r="A726" s="553"/>
      <c r="B726" s="553"/>
      <c r="C726" s="553"/>
      <c r="D726" s="553"/>
      <c r="E726" s="569"/>
      <c r="F726" s="569"/>
      <c r="G726" s="569"/>
      <c r="H726" s="569"/>
      <c r="I726" s="569"/>
      <c r="J726" s="569"/>
      <c r="K726" s="569"/>
      <c r="L726" s="569"/>
      <c r="M726" s="569"/>
      <c r="N726" s="569"/>
      <c r="O726" s="569"/>
      <c r="P726" s="569"/>
      <c r="Q726" s="553"/>
      <c r="R726" s="553"/>
      <c r="S726" s="553"/>
      <c r="T726" s="553"/>
      <c r="U726" s="553"/>
      <c r="V726" s="553"/>
      <c r="W726" s="553"/>
      <c r="X726" s="553"/>
      <c r="Y726" s="553"/>
      <c r="Z726" s="553"/>
      <c r="AA726" s="553"/>
      <c r="AB726" s="553"/>
      <c r="AC726" s="553"/>
      <c r="AD726" s="553"/>
      <c r="AE726" s="553"/>
      <c r="AF726" s="956"/>
      <c r="AG726" s="553"/>
      <c r="AH726" s="553"/>
      <c r="AI726" s="956"/>
      <c r="AJ726" s="553"/>
      <c r="AK726" s="553"/>
      <c r="AL726" s="553"/>
      <c r="AM726" s="553"/>
      <c r="AN726" s="553"/>
      <c r="AO726" s="553"/>
      <c r="AP726" s="553"/>
      <c r="AQ726" s="553"/>
      <c r="AR726" s="553"/>
      <c r="AS726" s="553"/>
      <c r="AT726" s="553"/>
    </row>
    <row r="727" spans="1:46" ht="13.5" customHeight="1" x14ac:dyDescent="0.25">
      <c r="A727" s="553"/>
      <c r="B727" s="553"/>
      <c r="C727" s="553"/>
      <c r="D727" s="553"/>
      <c r="E727" s="569"/>
      <c r="F727" s="569"/>
      <c r="G727" s="569"/>
      <c r="H727" s="569"/>
      <c r="I727" s="569"/>
      <c r="J727" s="569"/>
      <c r="K727" s="569"/>
      <c r="L727" s="569"/>
      <c r="M727" s="569"/>
      <c r="N727" s="569"/>
      <c r="O727" s="569"/>
      <c r="P727" s="569"/>
      <c r="Q727" s="553"/>
      <c r="R727" s="553"/>
      <c r="S727" s="553"/>
      <c r="T727" s="553"/>
      <c r="U727" s="553"/>
      <c r="V727" s="553"/>
      <c r="W727" s="553"/>
      <c r="X727" s="553"/>
      <c r="Y727" s="553"/>
      <c r="Z727" s="553"/>
      <c r="AA727" s="553"/>
      <c r="AB727" s="553"/>
      <c r="AC727" s="553"/>
      <c r="AD727" s="553"/>
      <c r="AE727" s="553"/>
      <c r="AF727" s="956"/>
      <c r="AG727" s="553"/>
      <c r="AH727" s="553"/>
      <c r="AI727" s="956"/>
      <c r="AJ727" s="553"/>
      <c r="AK727" s="553"/>
      <c r="AL727" s="553"/>
      <c r="AM727" s="553"/>
      <c r="AN727" s="553"/>
      <c r="AO727" s="553"/>
      <c r="AP727" s="553"/>
      <c r="AQ727" s="553"/>
      <c r="AR727" s="553"/>
      <c r="AS727" s="553"/>
      <c r="AT727" s="553"/>
    </row>
    <row r="728" spans="1:46" ht="13.5" customHeight="1" x14ac:dyDescent="0.25">
      <c r="A728" s="553"/>
      <c r="B728" s="553"/>
      <c r="C728" s="553"/>
      <c r="D728" s="553"/>
      <c r="E728" s="569"/>
      <c r="F728" s="569"/>
      <c r="G728" s="569"/>
      <c r="H728" s="569"/>
      <c r="I728" s="569"/>
      <c r="J728" s="569"/>
      <c r="K728" s="569"/>
      <c r="L728" s="569"/>
      <c r="M728" s="569"/>
      <c r="N728" s="569"/>
      <c r="O728" s="569"/>
      <c r="P728" s="569"/>
      <c r="Q728" s="553"/>
      <c r="R728" s="553"/>
      <c r="S728" s="553"/>
      <c r="T728" s="553"/>
      <c r="U728" s="553"/>
      <c r="V728" s="553"/>
      <c r="W728" s="553"/>
      <c r="X728" s="553"/>
      <c r="Y728" s="553"/>
      <c r="Z728" s="553"/>
      <c r="AA728" s="553"/>
      <c r="AB728" s="553"/>
      <c r="AC728" s="553"/>
      <c r="AD728" s="553"/>
      <c r="AE728" s="553"/>
      <c r="AF728" s="956"/>
      <c r="AG728" s="553"/>
      <c r="AH728" s="553"/>
      <c r="AI728" s="956"/>
      <c r="AJ728" s="553"/>
      <c r="AK728" s="553"/>
      <c r="AL728" s="553"/>
      <c r="AM728" s="553"/>
      <c r="AN728" s="553"/>
      <c r="AO728" s="553"/>
      <c r="AP728" s="553"/>
      <c r="AQ728" s="553"/>
      <c r="AR728" s="553"/>
      <c r="AS728" s="553"/>
      <c r="AT728" s="553"/>
    </row>
    <row r="729" spans="1:46" ht="13.5" customHeight="1" x14ac:dyDescent="0.25">
      <c r="A729" s="553"/>
      <c r="B729" s="553"/>
      <c r="C729" s="553"/>
      <c r="D729" s="553"/>
      <c r="E729" s="569"/>
      <c r="F729" s="569"/>
      <c r="G729" s="569"/>
      <c r="H729" s="569"/>
      <c r="I729" s="569"/>
      <c r="J729" s="569"/>
      <c r="K729" s="569"/>
      <c r="L729" s="569"/>
      <c r="M729" s="569"/>
      <c r="N729" s="569"/>
      <c r="O729" s="569"/>
      <c r="P729" s="569"/>
      <c r="Q729" s="553"/>
      <c r="R729" s="553"/>
      <c r="S729" s="553"/>
      <c r="T729" s="553"/>
      <c r="U729" s="553"/>
      <c r="V729" s="553"/>
      <c r="W729" s="553"/>
      <c r="X729" s="553"/>
      <c r="Y729" s="553"/>
      <c r="Z729" s="553"/>
      <c r="AA729" s="553"/>
      <c r="AB729" s="553"/>
      <c r="AC729" s="553"/>
      <c r="AD729" s="553"/>
      <c r="AE729" s="553"/>
      <c r="AF729" s="956"/>
      <c r="AG729" s="553"/>
      <c r="AH729" s="553"/>
      <c r="AI729" s="956"/>
      <c r="AJ729" s="553"/>
      <c r="AK729" s="553"/>
      <c r="AL729" s="553"/>
      <c r="AM729" s="553"/>
      <c r="AN729" s="553"/>
      <c r="AO729" s="553"/>
      <c r="AP729" s="553"/>
      <c r="AQ729" s="553"/>
      <c r="AR729" s="553"/>
      <c r="AS729" s="553"/>
      <c r="AT729" s="553"/>
    </row>
    <row r="730" spans="1:46" ht="13.5" customHeight="1" x14ac:dyDescent="0.25">
      <c r="A730" s="553"/>
      <c r="B730" s="553"/>
      <c r="C730" s="553"/>
      <c r="D730" s="553"/>
      <c r="E730" s="569"/>
      <c r="F730" s="569"/>
      <c r="G730" s="569"/>
      <c r="H730" s="569"/>
      <c r="I730" s="569"/>
      <c r="J730" s="569"/>
      <c r="K730" s="569"/>
      <c r="L730" s="569"/>
      <c r="M730" s="569"/>
      <c r="N730" s="569"/>
      <c r="O730" s="569"/>
      <c r="P730" s="569"/>
      <c r="Q730" s="553"/>
      <c r="R730" s="553"/>
      <c r="S730" s="553"/>
      <c r="T730" s="553"/>
      <c r="U730" s="553"/>
      <c r="V730" s="553"/>
      <c r="W730" s="553"/>
      <c r="X730" s="553"/>
      <c r="Y730" s="553"/>
      <c r="Z730" s="553"/>
      <c r="AA730" s="553"/>
      <c r="AB730" s="553"/>
      <c r="AC730" s="553"/>
      <c r="AD730" s="553"/>
      <c r="AE730" s="553"/>
      <c r="AF730" s="956"/>
      <c r="AG730" s="553"/>
      <c r="AH730" s="553"/>
      <c r="AI730" s="956"/>
      <c r="AJ730" s="553"/>
      <c r="AK730" s="553"/>
      <c r="AL730" s="553"/>
      <c r="AM730" s="553"/>
      <c r="AN730" s="553"/>
      <c r="AO730" s="553"/>
      <c r="AP730" s="553"/>
      <c r="AQ730" s="553"/>
      <c r="AR730" s="553"/>
      <c r="AS730" s="553"/>
      <c r="AT730" s="553"/>
    </row>
    <row r="731" spans="1:46" ht="13.5" customHeight="1" x14ac:dyDescent="0.25">
      <c r="A731" s="553"/>
      <c r="B731" s="553"/>
      <c r="C731" s="553"/>
      <c r="D731" s="553"/>
      <c r="E731" s="569"/>
      <c r="F731" s="569"/>
      <c r="G731" s="569"/>
      <c r="H731" s="569"/>
      <c r="I731" s="569"/>
      <c r="J731" s="569"/>
      <c r="K731" s="569"/>
      <c r="L731" s="569"/>
      <c r="M731" s="569"/>
      <c r="N731" s="569"/>
      <c r="O731" s="569"/>
      <c r="P731" s="569"/>
      <c r="Q731" s="553"/>
      <c r="R731" s="553"/>
      <c r="S731" s="553"/>
      <c r="T731" s="553"/>
      <c r="U731" s="553"/>
      <c r="V731" s="553"/>
      <c r="W731" s="553"/>
      <c r="X731" s="553"/>
      <c r="Y731" s="553"/>
      <c r="Z731" s="553"/>
      <c r="AA731" s="553"/>
      <c r="AB731" s="553"/>
      <c r="AC731" s="553"/>
      <c r="AD731" s="553"/>
      <c r="AE731" s="553"/>
      <c r="AF731" s="956"/>
      <c r="AG731" s="553"/>
      <c r="AH731" s="553"/>
      <c r="AI731" s="956"/>
      <c r="AJ731" s="553"/>
      <c r="AK731" s="553"/>
      <c r="AL731" s="553"/>
      <c r="AM731" s="553"/>
      <c r="AN731" s="553"/>
      <c r="AO731" s="553"/>
      <c r="AP731" s="553"/>
      <c r="AQ731" s="553"/>
      <c r="AR731" s="553"/>
      <c r="AS731" s="553"/>
      <c r="AT731" s="553"/>
    </row>
    <row r="732" spans="1:46" ht="13.5" customHeight="1" x14ac:dyDescent="0.25">
      <c r="A732" s="553"/>
      <c r="B732" s="553"/>
      <c r="C732" s="553"/>
      <c r="D732" s="553"/>
      <c r="E732" s="569"/>
      <c r="F732" s="569"/>
      <c r="G732" s="569"/>
      <c r="H732" s="569"/>
      <c r="I732" s="569"/>
      <c r="J732" s="569"/>
      <c r="K732" s="569"/>
      <c r="L732" s="569"/>
      <c r="M732" s="569"/>
      <c r="N732" s="569"/>
      <c r="O732" s="569"/>
      <c r="P732" s="569"/>
      <c r="Q732" s="553"/>
      <c r="R732" s="553"/>
      <c r="S732" s="553"/>
      <c r="T732" s="553"/>
      <c r="U732" s="553"/>
      <c r="V732" s="553"/>
      <c r="W732" s="553"/>
      <c r="X732" s="553"/>
      <c r="Y732" s="553"/>
      <c r="Z732" s="553"/>
      <c r="AA732" s="553"/>
      <c r="AB732" s="553"/>
      <c r="AC732" s="553"/>
      <c r="AD732" s="553"/>
      <c r="AE732" s="553"/>
      <c r="AF732" s="956"/>
      <c r="AG732" s="553"/>
      <c r="AH732" s="553"/>
      <c r="AI732" s="956"/>
      <c r="AJ732" s="553"/>
      <c r="AK732" s="553"/>
      <c r="AL732" s="553"/>
      <c r="AM732" s="553"/>
      <c r="AN732" s="553"/>
      <c r="AO732" s="553"/>
      <c r="AP732" s="553"/>
      <c r="AQ732" s="553"/>
      <c r="AR732" s="553"/>
      <c r="AS732" s="553"/>
      <c r="AT732" s="553"/>
    </row>
    <row r="733" spans="1:46" ht="13.5" customHeight="1" x14ac:dyDescent="0.25">
      <c r="A733" s="553"/>
      <c r="B733" s="553"/>
      <c r="C733" s="553"/>
      <c r="D733" s="553"/>
      <c r="E733" s="569"/>
      <c r="F733" s="569"/>
      <c r="G733" s="569"/>
      <c r="H733" s="569"/>
      <c r="I733" s="569"/>
      <c r="J733" s="569"/>
      <c r="K733" s="569"/>
      <c r="L733" s="569"/>
      <c r="M733" s="569"/>
      <c r="N733" s="569"/>
      <c r="O733" s="569"/>
      <c r="P733" s="569"/>
      <c r="Q733" s="553"/>
      <c r="R733" s="553"/>
      <c r="S733" s="553"/>
      <c r="T733" s="553"/>
      <c r="U733" s="553"/>
      <c r="V733" s="553"/>
      <c r="W733" s="553"/>
      <c r="X733" s="553"/>
      <c r="Y733" s="553"/>
      <c r="Z733" s="553"/>
      <c r="AA733" s="553"/>
      <c r="AB733" s="553"/>
      <c r="AC733" s="553"/>
      <c r="AD733" s="553"/>
      <c r="AE733" s="553"/>
      <c r="AF733" s="956"/>
      <c r="AG733" s="553"/>
      <c r="AH733" s="553"/>
      <c r="AI733" s="956"/>
      <c r="AJ733" s="553"/>
      <c r="AK733" s="553"/>
      <c r="AL733" s="553"/>
      <c r="AM733" s="553"/>
      <c r="AN733" s="553"/>
      <c r="AO733" s="553"/>
      <c r="AP733" s="553"/>
      <c r="AQ733" s="553"/>
      <c r="AR733" s="553"/>
      <c r="AS733" s="553"/>
      <c r="AT733" s="553"/>
    </row>
    <row r="734" spans="1:46" ht="13.5" customHeight="1" x14ac:dyDescent="0.25">
      <c r="A734" s="553"/>
      <c r="B734" s="553"/>
      <c r="C734" s="553"/>
      <c r="D734" s="553"/>
      <c r="E734" s="569"/>
      <c r="F734" s="569"/>
      <c r="G734" s="569"/>
      <c r="H734" s="569"/>
      <c r="I734" s="569"/>
      <c r="J734" s="569"/>
      <c r="K734" s="569"/>
      <c r="L734" s="569"/>
      <c r="M734" s="569"/>
      <c r="N734" s="569"/>
      <c r="O734" s="569"/>
      <c r="P734" s="569"/>
      <c r="Q734" s="553"/>
      <c r="R734" s="553"/>
      <c r="S734" s="553"/>
      <c r="T734" s="553"/>
      <c r="U734" s="553"/>
      <c r="V734" s="553"/>
      <c r="W734" s="553"/>
      <c r="X734" s="553"/>
      <c r="Y734" s="553"/>
      <c r="Z734" s="553"/>
      <c r="AA734" s="553"/>
      <c r="AB734" s="553"/>
      <c r="AC734" s="553"/>
      <c r="AD734" s="553"/>
      <c r="AE734" s="553"/>
      <c r="AF734" s="956"/>
      <c r="AG734" s="553"/>
      <c r="AH734" s="553"/>
      <c r="AI734" s="956"/>
      <c r="AJ734" s="553"/>
      <c r="AK734" s="553"/>
      <c r="AL734" s="553"/>
      <c r="AM734" s="553"/>
      <c r="AN734" s="553"/>
      <c r="AO734" s="553"/>
      <c r="AP734" s="553"/>
      <c r="AQ734" s="553"/>
      <c r="AR734" s="553"/>
      <c r="AS734" s="553"/>
      <c r="AT734" s="553"/>
    </row>
    <row r="735" spans="1:46" ht="13.5" customHeight="1" x14ac:dyDescent="0.25">
      <c r="A735" s="553"/>
      <c r="B735" s="553"/>
      <c r="C735" s="553"/>
      <c r="D735" s="553"/>
      <c r="E735" s="569"/>
      <c r="F735" s="569"/>
      <c r="G735" s="569"/>
      <c r="H735" s="569"/>
      <c r="I735" s="569"/>
      <c r="J735" s="569"/>
      <c r="K735" s="569"/>
      <c r="L735" s="569"/>
      <c r="M735" s="569"/>
      <c r="N735" s="569"/>
      <c r="O735" s="569"/>
      <c r="P735" s="569"/>
      <c r="Q735" s="553"/>
      <c r="R735" s="553"/>
      <c r="S735" s="553"/>
      <c r="T735" s="553"/>
      <c r="U735" s="553"/>
      <c r="V735" s="553"/>
      <c r="W735" s="553"/>
      <c r="X735" s="553"/>
      <c r="Y735" s="553"/>
      <c r="Z735" s="553"/>
      <c r="AA735" s="553"/>
      <c r="AB735" s="553"/>
      <c r="AC735" s="553"/>
      <c r="AD735" s="553"/>
      <c r="AE735" s="553"/>
      <c r="AF735" s="956"/>
      <c r="AG735" s="553"/>
      <c r="AH735" s="553"/>
      <c r="AI735" s="956"/>
      <c r="AJ735" s="553"/>
      <c r="AK735" s="553"/>
      <c r="AL735" s="553"/>
      <c r="AM735" s="553"/>
      <c r="AN735" s="553"/>
      <c r="AO735" s="553"/>
      <c r="AP735" s="553"/>
      <c r="AQ735" s="553"/>
      <c r="AR735" s="553"/>
      <c r="AS735" s="553"/>
      <c r="AT735" s="553"/>
    </row>
    <row r="736" spans="1:46" ht="13.5" customHeight="1" x14ac:dyDescent="0.25">
      <c r="A736" s="553"/>
      <c r="B736" s="553"/>
      <c r="C736" s="553"/>
      <c r="D736" s="553"/>
      <c r="E736" s="569"/>
      <c r="F736" s="569"/>
      <c r="G736" s="569"/>
      <c r="H736" s="569"/>
      <c r="I736" s="569"/>
      <c r="J736" s="569"/>
      <c r="K736" s="569"/>
      <c r="L736" s="569"/>
      <c r="M736" s="569"/>
      <c r="N736" s="569"/>
      <c r="O736" s="569"/>
      <c r="P736" s="569"/>
      <c r="Q736" s="553"/>
      <c r="R736" s="553"/>
      <c r="S736" s="553"/>
      <c r="T736" s="553"/>
      <c r="U736" s="553"/>
      <c r="V736" s="553"/>
      <c r="W736" s="553"/>
      <c r="X736" s="553"/>
      <c r="Y736" s="553"/>
      <c r="Z736" s="553"/>
      <c r="AA736" s="553"/>
      <c r="AB736" s="553"/>
      <c r="AC736" s="553"/>
      <c r="AD736" s="553"/>
      <c r="AE736" s="553"/>
      <c r="AF736" s="956"/>
      <c r="AG736" s="553"/>
      <c r="AH736" s="553"/>
      <c r="AI736" s="956"/>
      <c r="AJ736" s="553"/>
      <c r="AK736" s="553"/>
      <c r="AL736" s="553"/>
      <c r="AM736" s="553"/>
      <c r="AN736" s="553"/>
      <c r="AO736" s="553"/>
      <c r="AP736" s="553"/>
      <c r="AQ736" s="553"/>
      <c r="AR736" s="553"/>
      <c r="AS736" s="553"/>
      <c r="AT736" s="553"/>
    </row>
    <row r="737" spans="1:46" ht="13.5" customHeight="1" x14ac:dyDescent="0.25">
      <c r="A737" s="553"/>
      <c r="B737" s="553"/>
      <c r="C737" s="553"/>
      <c r="D737" s="553"/>
      <c r="E737" s="569"/>
      <c r="F737" s="569"/>
      <c r="G737" s="569"/>
      <c r="H737" s="569"/>
      <c r="I737" s="569"/>
      <c r="J737" s="569"/>
      <c r="K737" s="569"/>
      <c r="L737" s="569"/>
      <c r="M737" s="569"/>
      <c r="N737" s="569"/>
      <c r="O737" s="569"/>
      <c r="P737" s="569"/>
      <c r="Q737" s="553"/>
      <c r="R737" s="553"/>
      <c r="S737" s="553"/>
      <c r="T737" s="553"/>
      <c r="U737" s="553"/>
      <c r="V737" s="553"/>
      <c r="W737" s="553"/>
      <c r="X737" s="553"/>
      <c r="Y737" s="553"/>
      <c r="Z737" s="553"/>
      <c r="AA737" s="553"/>
      <c r="AB737" s="553"/>
      <c r="AC737" s="553"/>
      <c r="AD737" s="553"/>
      <c r="AE737" s="553"/>
      <c r="AF737" s="956"/>
      <c r="AG737" s="553"/>
      <c r="AH737" s="553"/>
      <c r="AI737" s="956"/>
      <c r="AJ737" s="553"/>
      <c r="AK737" s="553"/>
      <c r="AL737" s="553"/>
      <c r="AM737" s="553"/>
      <c r="AN737" s="553"/>
      <c r="AO737" s="553"/>
      <c r="AP737" s="553"/>
      <c r="AQ737" s="553"/>
      <c r="AR737" s="553"/>
      <c r="AS737" s="553"/>
      <c r="AT737" s="553"/>
    </row>
    <row r="738" spans="1:46" ht="13.5" customHeight="1" x14ac:dyDescent="0.25">
      <c r="A738" s="553"/>
      <c r="B738" s="553"/>
      <c r="C738" s="553"/>
      <c r="D738" s="553"/>
      <c r="E738" s="569"/>
      <c r="F738" s="569"/>
      <c r="G738" s="569"/>
      <c r="H738" s="569"/>
      <c r="I738" s="569"/>
      <c r="J738" s="569"/>
      <c r="K738" s="569"/>
      <c r="L738" s="569"/>
      <c r="M738" s="569"/>
      <c r="N738" s="569"/>
      <c r="O738" s="569"/>
      <c r="P738" s="569"/>
      <c r="Q738" s="553"/>
      <c r="R738" s="553"/>
      <c r="S738" s="553"/>
      <c r="T738" s="553"/>
      <c r="U738" s="553"/>
      <c r="V738" s="553"/>
      <c r="W738" s="553"/>
      <c r="X738" s="553"/>
      <c r="Y738" s="553"/>
      <c r="Z738" s="553"/>
      <c r="AA738" s="553"/>
      <c r="AB738" s="553"/>
      <c r="AC738" s="553"/>
      <c r="AD738" s="553"/>
      <c r="AE738" s="553"/>
      <c r="AF738" s="956"/>
      <c r="AG738" s="553"/>
      <c r="AH738" s="553"/>
      <c r="AI738" s="956"/>
      <c r="AJ738" s="553"/>
      <c r="AK738" s="553"/>
      <c r="AL738" s="553"/>
      <c r="AM738" s="553"/>
      <c r="AN738" s="553"/>
      <c r="AO738" s="553"/>
      <c r="AP738" s="553"/>
      <c r="AQ738" s="553"/>
      <c r="AR738" s="553"/>
      <c r="AS738" s="553"/>
      <c r="AT738" s="553"/>
    </row>
    <row r="739" spans="1:46" ht="13.5" customHeight="1" x14ac:dyDescent="0.25">
      <c r="A739" s="553"/>
      <c r="B739" s="553"/>
      <c r="C739" s="553"/>
      <c r="D739" s="553"/>
      <c r="E739" s="569"/>
      <c r="F739" s="569"/>
      <c r="G739" s="569"/>
      <c r="H739" s="569"/>
      <c r="I739" s="569"/>
      <c r="J739" s="569"/>
      <c r="K739" s="569"/>
      <c r="L739" s="569"/>
      <c r="M739" s="569"/>
      <c r="N739" s="569"/>
      <c r="O739" s="569"/>
      <c r="P739" s="569"/>
      <c r="Q739" s="553"/>
      <c r="R739" s="553"/>
      <c r="S739" s="553"/>
      <c r="T739" s="553"/>
      <c r="U739" s="553"/>
      <c r="V739" s="553"/>
      <c r="W739" s="553"/>
      <c r="X739" s="553"/>
      <c r="Y739" s="553"/>
      <c r="Z739" s="553"/>
      <c r="AA739" s="553"/>
      <c r="AB739" s="553"/>
      <c r="AC739" s="553"/>
      <c r="AD739" s="553"/>
      <c r="AE739" s="553"/>
      <c r="AF739" s="956"/>
      <c r="AG739" s="553"/>
      <c r="AH739" s="553"/>
      <c r="AI739" s="956"/>
      <c r="AJ739" s="553"/>
      <c r="AK739" s="553"/>
      <c r="AL739" s="553"/>
      <c r="AM739" s="553"/>
      <c r="AN739" s="553"/>
      <c r="AO739" s="553"/>
      <c r="AP739" s="553"/>
      <c r="AQ739" s="553"/>
      <c r="AR739" s="553"/>
      <c r="AS739" s="553"/>
      <c r="AT739" s="553"/>
    </row>
    <row r="740" spans="1:46" ht="13.5" customHeight="1" x14ac:dyDescent="0.25">
      <c r="A740" s="553"/>
      <c r="B740" s="553"/>
      <c r="C740" s="553"/>
      <c r="D740" s="553"/>
      <c r="E740" s="569"/>
      <c r="F740" s="569"/>
      <c r="G740" s="569"/>
      <c r="H740" s="569"/>
      <c r="I740" s="569"/>
      <c r="J740" s="569"/>
      <c r="K740" s="569"/>
      <c r="L740" s="569"/>
      <c r="M740" s="569"/>
      <c r="N740" s="569"/>
      <c r="O740" s="569"/>
      <c r="P740" s="569"/>
      <c r="Q740" s="553"/>
      <c r="R740" s="553"/>
      <c r="S740" s="553"/>
      <c r="T740" s="553"/>
      <c r="U740" s="553"/>
      <c r="V740" s="553"/>
      <c r="W740" s="553"/>
      <c r="X740" s="553"/>
      <c r="Y740" s="553"/>
      <c r="Z740" s="553"/>
      <c r="AA740" s="553"/>
      <c r="AB740" s="553"/>
      <c r="AC740" s="553"/>
      <c r="AD740" s="553"/>
      <c r="AE740" s="553"/>
      <c r="AF740" s="956"/>
      <c r="AG740" s="553"/>
      <c r="AH740" s="553"/>
      <c r="AI740" s="956"/>
      <c r="AJ740" s="553"/>
      <c r="AK740" s="553"/>
      <c r="AL740" s="553"/>
      <c r="AM740" s="553"/>
      <c r="AN740" s="553"/>
      <c r="AO740" s="553"/>
      <c r="AP740" s="553"/>
      <c r="AQ740" s="553"/>
      <c r="AR740" s="553"/>
      <c r="AS740" s="553"/>
      <c r="AT740" s="553"/>
    </row>
    <row r="741" spans="1:46" ht="13.5" customHeight="1" x14ac:dyDescent="0.25">
      <c r="A741" s="553"/>
      <c r="B741" s="553"/>
      <c r="C741" s="553"/>
      <c r="D741" s="553"/>
      <c r="E741" s="569"/>
      <c r="F741" s="569"/>
      <c r="G741" s="569"/>
      <c r="H741" s="569"/>
      <c r="I741" s="569"/>
      <c r="J741" s="569"/>
      <c r="K741" s="569"/>
      <c r="L741" s="569"/>
      <c r="M741" s="569"/>
      <c r="N741" s="569"/>
      <c r="O741" s="569"/>
      <c r="P741" s="569"/>
      <c r="Q741" s="553"/>
      <c r="R741" s="553"/>
      <c r="S741" s="553"/>
      <c r="T741" s="553"/>
      <c r="U741" s="553"/>
      <c r="V741" s="553"/>
      <c r="W741" s="553"/>
      <c r="X741" s="553"/>
      <c r="Y741" s="553"/>
      <c r="Z741" s="553"/>
      <c r="AA741" s="553"/>
      <c r="AB741" s="553"/>
      <c r="AC741" s="553"/>
      <c r="AD741" s="553"/>
      <c r="AE741" s="553"/>
      <c r="AF741" s="956"/>
      <c r="AG741" s="553"/>
      <c r="AH741" s="553"/>
      <c r="AI741" s="956"/>
      <c r="AJ741" s="553"/>
      <c r="AK741" s="553"/>
      <c r="AL741" s="553"/>
      <c r="AM741" s="553"/>
      <c r="AN741" s="553"/>
      <c r="AO741" s="553"/>
      <c r="AP741" s="553"/>
      <c r="AQ741" s="553"/>
      <c r="AR741" s="553"/>
      <c r="AS741" s="553"/>
      <c r="AT741" s="553"/>
    </row>
    <row r="742" spans="1:46" ht="13.5" customHeight="1" x14ac:dyDescent="0.25">
      <c r="A742" s="553"/>
      <c r="B742" s="553"/>
      <c r="C742" s="553"/>
      <c r="D742" s="553"/>
      <c r="E742" s="569"/>
      <c r="F742" s="569"/>
      <c r="G742" s="569"/>
      <c r="H742" s="569"/>
      <c r="I742" s="569"/>
      <c r="J742" s="569"/>
      <c r="K742" s="569"/>
      <c r="L742" s="569"/>
      <c r="M742" s="569"/>
      <c r="N742" s="569"/>
      <c r="O742" s="569"/>
      <c r="P742" s="569"/>
      <c r="Q742" s="553"/>
      <c r="R742" s="553"/>
      <c r="S742" s="553"/>
      <c r="T742" s="553"/>
      <c r="U742" s="553"/>
      <c r="V742" s="553"/>
      <c r="W742" s="553"/>
      <c r="X742" s="553"/>
      <c r="Y742" s="553"/>
      <c r="Z742" s="553"/>
      <c r="AA742" s="553"/>
      <c r="AB742" s="553"/>
      <c r="AC742" s="553"/>
      <c r="AD742" s="553"/>
      <c r="AE742" s="553"/>
      <c r="AF742" s="956"/>
      <c r="AG742" s="553"/>
      <c r="AH742" s="553"/>
      <c r="AI742" s="956"/>
      <c r="AJ742" s="553"/>
      <c r="AK742" s="553"/>
      <c r="AL742" s="553"/>
      <c r="AM742" s="553"/>
      <c r="AN742" s="553"/>
      <c r="AO742" s="553"/>
      <c r="AP742" s="553"/>
      <c r="AQ742" s="553"/>
      <c r="AR742" s="553"/>
      <c r="AS742" s="553"/>
      <c r="AT742" s="553"/>
    </row>
    <row r="743" spans="1:46" ht="13.5" customHeight="1" x14ac:dyDescent="0.25">
      <c r="A743" s="553"/>
      <c r="B743" s="553"/>
      <c r="C743" s="553"/>
      <c r="D743" s="553"/>
      <c r="E743" s="569"/>
      <c r="F743" s="569"/>
      <c r="G743" s="569"/>
      <c r="H743" s="569"/>
      <c r="I743" s="569"/>
      <c r="J743" s="569"/>
      <c r="K743" s="569"/>
      <c r="L743" s="569"/>
      <c r="M743" s="569"/>
      <c r="N743" s="569"/>
      <c r="O743" s="569"/>
      <c r="P743" s="569"/>
      <c r="Q743" s="553"/>
      <c r="R743" s="553"/>
      <c r="S743" s="553"/>
      <c r="T743" s="553"/>
      <c r="U743" s="553"/>
      <c r="V743" s="553"/>
      <c r="W743" s="553"/>
      <c r="X743" s="553"/>
      <c r="Y743" s="553"/>
      <c r="Z743" s="553"/>
      <c r="AA743" s="553"/>
      <c r="AB743" s="553"/>
      <c r="AC743" s="553"/>
      <c r="AD743" s="553"/>
      <c r="AE743" s="553"/>
      <c r="AF743" s="956"/>
      <c r="AG743" s="553"/>
      <c r="AH743" s="553"/>
      <c r="AI743" s="956"/>
      <c r="AJ743" s="553"/>
      <c r="AK743" s="553"/>
      <c r="AL743" s="553"/>
      <c r="AM743" s="553"/>
      <c r="AN743" s="553"/>
      <c r="AO743" s="553"/>
      <c r="AP743" s="553"/>
      <c r="AQ743" s="553"/>
      <c r="AR743" s="553"/>
      <c r="AS743" s="553"/>
      <c r="AT743" s="553"/>
    </row>
    <row r="744" spans="1:46" ht="13.5" customHeight="1" x14ac:dyDescent="0.25">
      <c r="A744" s="553"/>
      <c r="B744" s="553"/>
      <c r="C744" s="553"/>
      <c r="D744" s="553"/>
      <c r="E744" s="569"/>
      <c r="F744" s="569"/>
      <c r="G744" s="569"/>
      <c r="H744" s="569"/>
      <c r="I744" s="569"/>
      <c r="J744" s="569"/>
      <c r="K744" s="569"/>
      <c r="L744" s="569"/>
      <c r="M744" s="569"/>
      <c r="N744" s="569"/>
      <c r="O744" s="569"/>
      <c r="P744" s="569"/>
      <c r="Q744" s="553"/>
      <c r="R744" s="553"/>
      <c r="S744" s="553"/>
      <c r="T744" s="553"/>
      <c r="U744" s="553"/>
      <c r="V744" s="553"/>
      <c r="W744" s="553"/>
      <c r="X744" s="553"/>
      <c r="Y744" s="553"/>
      <c r="Z744" s="553"/>
      <c r="AA744" s="553"/>
      <c r="AB744" s="553"/>
      <c r="AC744" s="553"/>
      <c r="AD744" s="553"/>
      <c r="AE744" s="553"/>
      <c r="AF744" s="956"/>
      <c r="AG744" s="553"/>
      <c r="AH744" s="553"/>
      <c r="AI744" s="956"/>
      <c r="AJ744" s="553"/>
      <c r="AK744" s="553"/>
      <c r="AL744" s="553"/>
      <c r="AM744" s="553"/>
      <c r="AN744" s="553"/>
      <c r="AO744" s="553"/>
      <c r="AP744" s="553"/>
      <c r="AQ744" s="553"/>
      <c r="AR744" s="553"/>
      <c r="AS744" s="553"/>
      <c r="AT744" s="553"/>
    </row>
    <row r="745" spans="1:46" ht="13.5" customHeight="1" x14ac:dyDescent="0.25">
      <c r="A745" s="553"/>
      <c r="B745" s="553"/>
      <c r="C745" s="553"/>
      <c r="D745" s="553"/>
      <c r="E745" s="569"/>
      <c r="F745" s="569"/>
      <c r="G745" s="569"/>
      <c r="H745" s="569"/>
      <c r="I745" s="569"/>
      <c r="J745" s="569"/>
      <c r="K745" s="569"/>
      <c r="L745" s="569"/>
      <c r="M745" s="569"/>
      <c r="N745" s="569"/>
      <c r="O745" s="569"/>
      <c r="P745" s="569"/>
      <c r="Q745" s="553"/>
      <c r="R745" s="553"/>
      <c r="S745" s="553"/>
      <c r="T745" s="553"/>
      <c r="U745" s="553"/>
      <c r="V745" s="553"/>
      <c r="W745" s="553"/>
      <c r="X745" s="553"/>
      <c r="Y745" s="553"/>
      <c r="Z745" s="553"/>
      <c r="AA745" s="553"/>
      <c r="AB745" s="553"/>
      <c r="AC745" s="553"/>
      <c r="AD745" s="553"/>
      <c r="AE745" s="553"/>
      <c r="AF745" s="956"/>
      <c r="AG745" s="553"/>
      <c r="AH745" s="553"/>
      <c r="AI745" s="956"/>
      <c r="AJ745" s="553"/>
      <c r="AK745" s="553"/>
      <c r="AL745" s="553"/>
      <c r="AM745" s="553"/>
      <c r="AN745" s="553"/>
      <c r="AO745" s="553"/>
      <c r="AP745" s="553"/>
      <c r="AQ745" s="553"/>
      <c r="AR745" s="553"/>
      <c r="AS745" s="553"/>
      <c r="AT745" s="553"/>
    </row>
    <row r="746" spans="1:46" ht="13.5" customHeight="1" x14ac:dyDescent="0.25">
      <c r="A746" s="553"/>
      <c r="B746" s="553"/>
      <c r="C746" s="553"/>
      <c r="D746" s="553"/>
      <c r="E746" s="569"/>
      <c r="F746" s="569"/>
      <c r="G746" s="569"/>
      <c r="H746" s="569"/>
      <c r="I746" s="569"/>
      <c r="J746" s="569"/>
      <c r="K746" s="569"/>
      <c r="L746" s="569"/>
      <c r="M746" s="569"/>
      <c r="N746" s="569"/>
      <c r="O746" s="569"/>
      <c r="P746" s="569"/>
      <c r="Q746" s="553"/>
      <c r="R746" s="553"/>
      <c r="S746" s="553"/>
      <c r="T746" s="553"/>
      <c r="U746" s="553"/>
      <c r="V746" s="553"/>
      <c r="W746" s="553"/>
      <c r="X746" s="553"/>
      <c r="Y746" s="553"/>
      <c r="Z746" s="553"/>
      <c r="AA746" s="553"/>
      <c r="AB746" s="553"/>
      <c r="AC746" s="553"/>
      <c r="AD746" s="553"/>
      <c r="AE746" s="553"/>
      <c r="AF746" s="956"/>
      <c r="AG746" s="553"/>
      <c r="AH746" s="553"/>
      <c r="AI746" s="956"/>
      <c r="AJ746" s="553"/>
      <c r="AK746" s="553"/>
      <c r="AL746" s="553"/>
      <c r="AM746" s="553"/>
      <c r="AN746" s="553"/>
      <c r="AO746" s="553"/>
      <c r="AP746" s="553"/>
      <c r="AQ746" s="553"/>
      <c r="AR746" s="553"/>
      <c r="AS746" s="553"/>
      <c r="AT746" s="553"/>
    </row>
    <row r="747" spans="1:46" ht="13.5" customHeight="1" x14ac:dyDescent="0.25">
      <c r="A747" s="553"/>
      <c r="B747" s="553"/>
      <c r="C747" s="553"/>
      <c r="D747" s="553"/>
      <c r="E747" s="569"/>
      <c r="F747" s="569"/>
      <c r="G747" s="569"/>
      <c r="H747" s="569"/>
      <c r="I747" s="569"/>
      <c r="J747" s="569"/>
      <c r="K747" s="569"/>
      <c r="L747" s="569"/>
      <c r="M747" s="569"/>
      <c r="N747" s="569"/>
      <c r="O747" s="569"/>
      <c r="P747" s="569"/>
      <c r="Q747" s="553"/>
      <c r="R747" s="553"/>
      <c r="S747" s="553"/>
      <c r="T747" s="553"/>
      <c r="U747" s="553"/>
      <c r="V747" s="553"/>
      <c r="W747" s="553"/>
      <c r="X747" s="553"/>
      <c r="Y747" s="553"/>
      <c r="Z747" s="553"/>
      <c r="AA747" s="553"/>
      <c r="AB747" s="553"/>
      <c r="AC747" s="553"/>
      <c r="AD747" s="553"/>
      <c r="AE747" s="553"/>
      <c r="AF747" s="956"/>
      <c r="AG747" s="553"/>
      <c r="AH747" s="553"/>
      <c r="AI747" s="956"/>
      <c r="AJ747" s="553"/>
      <c r="AK747" s="553"/>
      <c r="AL747" s="553"/>
      <c r="AM747" s="553"/>
      <c r="AN747" s="553"/>
      <c r="AO747" s="553"/>
      <c r="AP747" s="553"/>
      <c r="AQ747" s="553"/>
      <c r="AR747" s="553"/>
      <c r="AS747" s="553"/>
      <c r="AT747" s="553"/>
    </row>
    <row r="748" spans="1:46" ht="13.5" customHeight="1" x14ac:dyDescent="0.25">
      <c r="A748" s="553"/>
      <c r="B748" s="553"/>
      <c r="C748" s="553"/>
      <c r="D748" s="553"/>
      <c r="E748" s="569"/>
      <c r="F748" s="569"/>
      <c r="G748" s="569"/>
      <c r="H748" s="569"/>
      <c r="I748" s="569"/>
      <c r="J748" s="569"/>
      <c r="K748" s="569"/>
      <c r="L748" s="569"/>
      <c r="M748" s="569"/>
      <c r="N748" s="569"/>
      <c r="O748" s="569"/>
      <c r="P748" s="569"/>
      <c r="Q748" s="553"/>
      <c r="R748" s="553"/>
      <c r="S748" s="553"/>
      <c r="T748" s="553"/>
      <c r="U748" s="553"/>
      <c r="V748" s="553"/>
      <c r="W748" s="553"/>
      <c r="X748" s="553"/>
      <c r="Y748" s="553"/>
      <c r="Z748" s="553"/>
      <c r="AA748" s="553"/>
      <c r="AB748" s="553"/>
      <c r="AC748" s="553"/>
      <c r="AD748" s="553"/>
      <c r="AE748" s="553"/>
      <c r="AF748" s="956"/>
      <c r="AG748" s="553"/>
      <c r="AH748" s="553"/>
      <c r="AI748" s="956"/>
      <c r="AJ748" s="553"/>
      <c r="AK748" s="553"/>
      <c r="AL748" s="553"/>
      <c r="AM748" s="553"/>
      <c r="AN748" s="553"/>
      <c r="AO748" s="553"/>
      <c r="AP748" s="553"/>
      <c r="AQ748" s="553"/>
      <c r="AR748" s="553"/>
      <c r="AS748" s="553"/>
      <c r="AT748" s="553"/>
    </row>
    <row r="749" spans="1:46" ht="13.5" customHeight="1" x14ac:dyDescent="0.25">
      <c r="A749" s="553"/>
      <c r="B749" s="553"/>
      <c r="C749" s="553"/>
      <c r="D749" s="553"/>
      <c r="E749" s="569"/>
      <c r="F749" s="569"/>
      <c r="G749" s="569"/>
      <c r="H749" s="569"/>
      <c r="I749" s="569"/>
      <c r="J749" s="569"/>
      <c r="K749" s="569"/>
      <c r="L749" s="569"/>
      <c r="M749" s="569"/>
      <c r="N749" s="569"/>
      <c r="O749" s="569"/>
      <c r="P749" s="569"/>
      <c r="Q749" s="553"/>
      <c r="R749" s="553"/>
      <c r="S749" s="553"/>
      <c r="T749" s="553"/>
      <c r="U749" s="553"/>
      <c r="V749" s="553"/>
      <c r="W749" s="553"/>
      <c r="X749" s="553"/>
      <c r="Y749" s="553"/>
      <c r="Z749" s="553"/>
      <c r="AA749" s="553"/>
      <c r="AB749" s="553"/>
      <c r="AC749" s="553"/>
      <c r="AD749" s="553"/>
      <c r="AE749" s="553"/>
      <c r="AF749" s="956"/>
      <c r="AG749" s="553"/>
      <c r="AH749" s="553"/>
      <c r="AI749" s="956"/>
      <c r="AJ749" s="553"/>
      <c r="AK749" s="553"/>
      <c r="AL749" s="553"/>
      <c r="AM749" s="553"/>
      <c r="AN749" s="553"/>
      <c r="AO749" s="553"/>
      <c r="AP749" s="553"/>
      <c r="AQ749" s="553"/>
      <c r="AR749" s="553"/>
      <c r="AS749" s="553"/>
      <c r="AT749" s="553"/>
    </row>
    <row r="750" spans="1:46" ht="13.5" customHeight="1" x14ac:dyDescent="0.25">
      <c r="A750" s="553"/>
      <c r="B750" s="553"/>
      <c r="C750" s="553"/>
      <c r="D750" s="553"/>
      <c r="E750" s="569"/>
      <c r="F750" s="569"/>
      <c r="G750" s="569"/>
      <c r="H750" s="569"/>
      <c r="I750" s="569"/>
      <c r="J750" s="569"/>
      <c r="K750" s="569"/>
      <c r="L750" s="569"/>
      <c r="M750" s="569"/>
      <c r="N750" s="569"/>
      <c r="O750" s="569"/>
      <c r="P750" s="569"/>
      <c r="Q750" s="553"/>
      <c r="R750" s="553"/>
      <c r="S750" s="553"/>
      <c r="T750" s="553"/>
      <c r="U750" s="553"/>
      <c r="V750" s="553"/>
      <c r="W750" s="553"/>
      <c r="X750" s="553"/>
      <c r="Y750" s="553"/>
      <c r="Z750" s="553"/>
      <c r="AA750" s="553"/>
      <c r="AB750" s="553"/>
      <c r="AC750" s="553"/>
      <c r="AD750" s="553"/>
      <c r="AE750" s="553"/>
      <c r="AF750" s="956"/>
      <c r="AG750" s="553"/>
      <c r="AH750" s="553"/>
      <c r="AI750" s="956"/>
      <c r="AJ750" s="553"/>
      <c r="AK750" s="553"/>
      <c r="AL750" s="553"/>
      <c r="AM750" s="553"/>
      <c r="AN750" s="553"/>
      <c r="AO750" s="553"/>
      <c r="AP750" s="553"/>
      <c r="AQ750" s="553"/>
      <c r="AR750" s="553"/>
      <c r="AS750" s="553"/>
      <c r="AT750" s="553"/>
    </row>
    <row r="751" spans="1:46" ht="13.5" customHeight="1" x14ac:dyDescent="0.25">
      <c r="A751" s="553"/>
      <c r="B751" s="553"/>
      <c r="C751" s="553"/>
      <c r="D751" s="553"/>
      <c r="E751" s="569"/>
      <c r="F751" s="569"/>
      <c r="G751" s="569"/>
      <c r="H751" s="569"/>
      <c r="I751" s="569"/>
      <c r="J751" s="569"/>
      <c r="K751" s="569"/>
      <c r="L751" s="569"/>
      <c r="M751" s="569"/>
      <c r="N751" s="569"/>
      <c r="O751" s="569"/>
      <c r="P751" s="569"/>
      <c r="Q751" s="553"/>
      <c r="R751" s="553"/>
      <c r="S751" s="553"/>
      <c r="T751" s="553"/>
      <c r="U751" s="553"/>
      <c r="V751" s="553"/>
      <c r="W751" s="553"/>
      <c r="X751" s="553"/>
      <c r="Y751" s="553"/>
      <c r="Z751" s="553"/>
      <c r="AA751" s="553"/>
      <c r="AB751" s="553"/>
      <c r="AC751" s="553"/>
      <c r="AD751" s="553"/>
      <c r="AE751" s="553"/>
      <c r="AF751" s="956"/>
      <c r="AG751" s="553"/>
      <c r="AH751" s="553"/>
      <c r="AI751" s="956"/>
      <c r="AJ751" s="553"/>
      <c r="AK751" s="553"/>
      <c r="AL751" s="553"/>
      <c r="AM751" s="553"/>
      <c r="AN751" s="553"/>
      <c r="AO751" s="553"/>
      <c r="AP751" s="553"/>
      <c r="AQ751" s="553"/>
      <c r="AR751" s="553"/>
      <c r="AS751" s="553"/>
      <c r="AT751" s="553"/>
    </row>
    <row r="752" spans="1:46" ht="13.5" customHeight="1" x14ac:dyDescent="0.25">
      <c r="A752" s="553"/>
      <c r="B752" s="553"/>
      <c r="C752" s="553"/>
      <c r="D752" s="553"/>
      <c r="E752" s="569"/>
      <c r="F752" s="569"/>
      <c r="G752" s="569"/>
      <c r="H752" s="569"/>
      <c r="I752" s="569"/>
      <c r="J752" s="569"/>
      <c r="K752" s="569"/>
      <c r="L752" s="569"/>
      <c r="M752" s="569"/>
      <c r="N752" s="569"/>
      <c r="O752" s="569"/>
      <c r="P752" s="569"/>
      <c r="Q752" s="553"/>
      <c r="R752" s="553"/>
      <c r="S752" s="553"/>
      <c r="T752" s="553"/>
      <c r="U752" s="553"/>
      <c r="V752" s="553"/>
      <c r="W752" s="553"/>
      <c r="X752" s="553"/>
      <c r="Y752" s="553"/>
      <c r="Z752" s="553"/>
      <c r="AA752" s="553"/>
      <c r="AB752" s="553"/>
      <c r="AC752" s="553"/>
      <c r="AD752" s="553"/>
      <c r="AE752" s="553"/>
      <c r="AF752" s="956"/>
      <c r="AG752" s="553"/>
      <c r="AH752" s="553"/>
      <c r="AI752" s="956"/>
      <c r="AJ752" s="553"/>
      <c r="AK752" s="553"/>
      <c r="AL752" s="553"/>
      <c r="AM752" s="553"/>
      <c r="AN752" s="553"/>
      <c r="AO752" s="553"/>
      <c r="AP752" s="553"/>
      <c r="AQ752" s="553"/>
      <c r="AR752" s="553"/>
      <c r="AS752" s="553"/>
      <c r="AT752" s="553"/>
    </row>
    <row r="753" spans="1:46" ht="13.5" customHeight="1" x14ac:dyDescent="0.25">
      <c r="A753" s="553"/>
      <c r="B753" s="553"/>
      <c r="C753" s="553"/>
      <c r="D753" s="553"/>
      <c r="E753" s="569"/>
      <c r="F753" s="569"/>
      <c r="G753" s="569"/>
      <c r="H753" s="569"/>
      <c r="I753" s="569"/>
      <c r="J753" s="569"/>
      <c r="K753" s="569"/>
      <c r="L753" s="569"/>
      <c r="M753" s="569"/>
      <c r="N753" s="569"/>
      <c r="O753" s="569"/>
      <c r="P753" s="569"/>
      <c r="Q753" s="553"/>
      <c r="R753" s="553"/>
      <c r="S753" s="553"/>
      <c r="T753" s="553"/>
      <c r="U753" s="553"/>
      <c r="V753" s="553"/>
      <c r="W753" s="553"/>
      <c r="X753" s="553"/>
      <c r="Y753" s="553"/>
      <c r="Z753" s="553"/>
      <c r="AA753" s="553"/>
      <c r="AB753" s="553"/>
      <c r="AC753" s="553"/>
      <c r="AD753" s="553"/>
      <c r="AE753" s="553"/>
      <c r="AF753" s="956"/>
      <c r="AG753" s="553"/>
      <c r="AH753" s="553"/>
      <c r="AI753" s="956"/>
      <c r="AJ753" s="553"/>
      <c r="AK753" s="553"/>
      <c r="AL753" s="553"/>
      <c r="AM753" s="553"/>
      <c r="AN753" s="553"/>
      <c r="AO753" s="553"/>
      <c r="AP753" s="553"/>
      <c r="AQ753" s="553"/>
      <c r="AR753" s="553"/>
      <c r="AS753" s="553"/>
      <c r="AT753" s="553"/>
    </row>
    <row r="754" spans="1:46" ht="13.5" customHeight="1" x14ac:dyDescent="0.25">
      <c r="A754" s="553"/>
      <c r="B754" s="553"/>
      <c r="C754" s="553"/>
      <c r="D754" s="553"/>
      <c r="E754" s="569"/>
      <c r="F754" s="569"/>
      <c r="G754" s="569"/>
      <c r="H754" s="569"/>
      <c r="I754" s="569"/>
      <c r="J754" s="569"/>
      <c r="K754" s="569"/>
      <c r="L754" s="569"/>
      <c r="M754" s="569"/>
      <c r="N754" s="569"/>
      <c r="O754" s="569"/>
      <c r="P754" s="569"/>
      <c r="Q754" s="553"/>
      <c r="R754" s="553"/>
      <c r="S754" s="553"/>
      <c r="T754" s="553"/>
      <c r="U754" s="553"/>
      <c r="V754" s="553"/>
      <c r="W754" s="553"/>
      <c r="X754" s="553"/>
      <c r="Y754" s="553"/>
      <c r="Z754" s="553"/>
      <c r="AA754" s="553"/>
      <c r="AB754" s="553"/>
      <c r="AC754" s="553"/>
      <c r="AD754" s="553"/>
      <c r="AE754" s="553"/>
      <c r="AF754" s="956"/>
      <c r="AG754" s="553"/>
      <c r="AH754" s="553"/>
      <c r="AI754" s="956"/>
      <c r="AJ754" s="553"/>
      <c r="AK754" s="553"/>
      <c r="AL754" s="553"/>
      <c r="AM754" s="553"/>
      <c r="AN754" s="553"/>
      <c r="AO754" s="553"/>
      <c r="AP754" s="553"/>
      <c r="AQ754" s="553"/>
      <c r="AR754" s="553"/>
      <c r="AS754" s="553"/>
      <c r="AT754" s="553"/>
    </row>
    <row r="755" spans="1:46" ht="13.5" customHeight="1" x14ac:dyDescent="0.25">
      <c r="A755" s="553"/>
      <c r="B755" s="553"/>
      <c r="C755" s="553"/>
      <c r="D755" s="553"/>
      <c r="E755" s="569"/>
      <c r="F755" s="569"/>
      <c r="G755" s="569"/>
      <c r="H755" s="569"/>
      <c r="I755" s="569"/>
      <c r="J755" s="569"/>
      <c r="K755" s="569"/>
      <c r="L755" s="569"/>
      <c r="M755" s="569"/>
      <c r="N755" s="569"/>
      <c r="O755" s="569"/>
      <c r="P755" s="569"/>
      <c r="Q755" s="553"/>
      <c r="R755" s="553"/>
      <c r="S755" s="553"/>
      <c r="T755" s="553"/>
      <c r="U755" s="553"/>
      <c r="V755" s="553"/>
      <c r="W755" s="553"/>
      <c r="X755" s="553"/>
      <c r="Y755" s="553"/>
      <c r="Z755" s="553"/>
      <c r="AA755" s="553"/>
      <c r="AB755" s="553"/>
      <c r="AC755" s="553"/>
      <c r="AD755" s="553"/>
      <c r="AE755" s="553"/>
      <c r="AF755" s="956"/>
      <c r="AG755" s="553"/>
      <c r="AH755" s="553"/>
      <c r="AI755" s="956"/>
      <c r="AJ755" s="553"/>
      <c r="AK755" s="553"/>
      <c r="AL755" s="553"/>
      <c r="AM755" s="553"/>
      <c r="AN755" s="553"/>
      <c r="AO755" s="553"/>
      <c r="AP755" s="553"/>
      <c r="AQ755" s="553"/>
      <c r="AR755" s="553"/>
      <c r="AS755" s="553"/>
      <c r="AT755" s="553"/>
    </row>
    <row r="756" spans="1:46" ht="13.5" customHeight="1" x14ac:dyDescent="0.25">
      <c r="A756" s="553"/>
      <c r="B756" s="553"/>
      <c r="C756" s="553"/>
      <c r="D756" s="553"/>
      <c r="E756" s="569"/>
      <c r="F756" s="569"/>
      <c r="G756" s="569"/>
      <c r="H756" s="569"/>
      <c r="I756" s="569"/>
      <c r="J756" s="569"/>
      <c r="K756" s="569"/>
      <c r="L756" s="569"/>
      <c r="M756" s="569"/>
      <c r="N756" s="569"/>
      <c r="O756" s="569"/>
      <c r="P756" s="569"/>
      <c r="Q756" s="553"/>
      <c r="R756" s="553"/>
      <c r="S756" s="553"/>
      <c r="T756" s="553"/>
      <c r="U756" s="553"/>
      <c r="V756" s="553"/>
      <c r="W756" s="553"/>
      <c r="X756" s="553"/>
      <c r="Y756" s="553"/>
      <c r="Z756" s="553"/>
      <c r="AA756" s="553"/>
      <c r="AB756" s="553"/>
      <c r="AC756" s="553"/>
      <c r="AD756" s="553"/>
      <c r="AE756" s="553"/>
      <c r="AF756" s="956"/>
      <c r="AG756" s="553"/>
      <c r="AH756" s="553"/>
      <c r="AI756" s="956"/>
      <c r="AJ756" s="553"/>
      <c r="AK756" s="553"/>
      <c r="AL756" s="553"/>
      <c r="AM756" s="553"/>
      <c r="AN756" s="553"/>
      <c r="AO756" s="553"/>
      <c r="AP756" s="553"/>
      <c r="AQ756" s="553"/>
      <c r="AR756" s="553"/>
      <c r="AS756" s="553"/>
      <c r="AT756" s="553"/>
    </row>
    <row r="757" spans="1:46" ht="13.5" customHeight="1" x14ac:dyDescent="0.25">
      <c r="A757" s="553"/>
      <c r="B757" s="553"/>
      <c r="C757" s="553"/>
      <c r="D757" s="553"/>
      <c r="E757" s="569"/>
      <c r="F757" s="569"/>
      <c r="G757" s="569"/>
      <c r="H757" s="569"/>
      <c r="I757" s="569"/>
      <c r="J757" s="569"/>
      <c r="K757" s="569"/>
      <c r="L757" s="569"/>
      <c r="M757" s="569"/>
      <c r="N757" s="569"/>
      <c r="O757" s="569"/>
      <c r="P757" s="569"/>
      <c r="Q757" s="553"/>
      <c r="R757" s="553"/>
      <c r="S757" s="553"/>
      <c r="T757" s="553"/>
      <c r="U757" s="553"/>
      <c r="V757" s="553"/>
      <c r="W757" s="553"/>
      <c r="X757" s="553"/>
      <c r="Y757" s="553"/>
      <c r="Z757" s="553"/>
      <c r="AA757" s="553"/>
      <c r="AB757" s="553"/>
      <c r="AC757" s="553"/>
      <c r="AD757" s="553"/>
      <c r="AE757" s="553"/>
      <c r="AF757" s="956"/>
      <c r="AG757" s="553"/>
      <c r="AH757" s="553"/>
      <c r="AI757" s="956"/>
      <c r="AJ757" s="553"/>
      <c r="AK757" s="553"/>
      <c r="AL757" s="553"/>
      <c r="AM757" s="553"/>
      <c r="AN757" s="553"/>
      <c r="AO757" s="553"/>
      <c r="AP757" s="553"/>
      <c r="AQ757" s="553"/>
      <c r="AR757" s="553"/>
      <c r="AS757" s="553"/>
      <c r="AT757" s="553"/>
    </row>
    <row r="758" spans="1:46" ht="13.5" customHeight="1" x14ac:dyDescent="0.25">
      <c r="A758" s="553"/>
      <c r="B758" s="553"/>
      <c r="C758" s="553"/>
      <c r="D758" s="553"/>
      <c r="E758" s="569"/>
      <c r="F758" s="569"/>
      <c r="G758" s="569"/>
      <c r="H758" s="569"/>
      <c r="I758" s="569"/>
      <c r="J758" s="569"/>
      <c r="K758" s="569"/>
      <c r="L758" s="569"/>
      <c r="M758" s="569"/>
      <c r="N758" s="569"/>
      <c r="O758" s="569"/>
      <c r="P758" s="569"/>
      <c r="Q758" s="553"/>
      <c r="R758" s="553"/>
      <c r="S758" s="553"/>
      <c r="T758" s="553"/>
      <c r="U758" s="553"/>
      <c r="V758" s="553"/>
      <c r="W758" s="553"/>
      <c r="X758" s="553"/>
      <c r="Y758" s="553"/>
      <c r="Z758" s="553"/>
      <c r="AA758" s="553"/>
      <c r="AB758" s="553"/>
      <c r="AC758" s="553"/>
      <c r="AD758" s="553"/>
      <c r="AE758" s="553"/>
      <c r="AF758" s="956"/>
      <c r="AG758" s="553"/>
      <c r="AH758" s="553"/>
      <c r="AI758" s="956"/>
      <c r="AJ758" s="553"/>
      <c r="AK758" s="553"/>
      <c r="AL758" s="553"/>
      <c r="AM758" s="553"/>
      <c r="AN758" s="553"/>
      <c r="AO758" s="553"/>
      <c r="AP758" s="553"/>
      <c r="AQ758" s="553"/>
      <c r="AR758" s="553"/>
      <c r="AS758" s="553"/>
      <c r="AT758" s="553"/>
    </row>
    <row r="759" spans="1:46" ht="13.5" customHeight="1" x14ac:dyDescent="0.25">
      <c r="A759" s="553"/>
      <c r="B759" s="553"/>
      <c r="C759" s="553"/>
      <c r="D759" s="553"/>
      <c r="E759" s="569"/>
      <c r="F759" s="569"/>
      <c r="G759" s="569"/>
      <c r="H759" s="569"/>
      <c r="I759" s="569"/>
      <c r="J759" s="569"/>
      <c r="K759" s="569"/>
      <c r="L759" s="569"/>
      <c r="M759" s="569"/>
      <c r="N759" s="569"/>
      <c r="O759" s="569"/>
      <c r="P759" s="569"/>
      <c r="Q759" s="553"/>
      <c r="R759" s="553"/>
      <c r="S759" s="553"/>
      <c r="T759" s="553"/>
      <c r="U759" s="553"/>
      <c r="V759" s="553"/>
      <c r="W759" s="553"/>
      <c r="X759" s="553"/>
      <c r="Y759" s="553"/>
      <c r="Z759" s="553"/>
      <c r="AA759" s="553"/>
      <c r="AB759" s="553"/>
      <c r="AC759" s="553"/>
      <c r="AD759" s="553"/>
      <c r="AE759" s="553"/>
      <c r="AF759" s="956"/>
      <c r="AG759" s="553"/>
      <c r="AH759" s="553"/>
      <c r="AI759" s="956"/>
      <c r="AJ759" s="553"/>
      <c r="AK759" s="553"/>
      <c r="AL759" s="553"/>
      <c r="AM759" s="553"/>
      <c r="AN759" s="553"/>
      <c r="AO759" s="553"/>
      <c r="AP759" s="553"/>
      <c r="AQ759" s="553"/>
      <c r="AR759" s="553"/>
      <c r="AS759" s="553"/>
      <c r="AT759" s="553"/>
    </row>
    <row r="760" spans="1:46" ht="13.5" customHeight="1" x14ac:dyDescent="0.25">
      <c r="A760" s="553"/>
      <c r="B760" s="553"/>
      <c r="C760" s="553"/>
      <c r="D760" s="553"/>
      <c r="E760" s="569"/>
      <c r="F760" s="569"/>
      <c r="G760" s="569"/>
      <c r="H760" s="569"/>
      <c r="I760" s="569"/>
      <c r="J760" s="569"/>
      <c r="K760" s="569"/>
      <c r="L760" s="569"/>
      <c r="M760" s="569"/>
      <c r="N760" s="569"/>
      <c r="O760" s="569"/>
      <c r="P760" s="569"/>
      <c r="Q760" s="553"/>
      <c r="R760" s="553"/>
      <c r="S760" s="553"/>
      <c r="T760" s="553"/>
      <c r="U760" s="553"/>
      <c r="V760" s="553"/>
      <c r="W760" s="553"/>
      <c r="X760" s="553"/>
      <c r="Y760" s="553"/>
      <c r="Z760" s="553"/>
      <c r="AA760" s="553"/>
      <c r="AB760" s="553"/>
      <c r="AC760" s="553"/>
      <c r="AD760" s="553"/>
      <c r="AE760" s="553"/>
      <c r="AF760" s="956"/>
      <c r="AG760" s="553"/>
      <c r="AH760" s="553"/>
      <c r="AI760" s="956"/>
      <c r="AJ760" s="553"/>
      <c r="AK760" s="553"/>
      <c r="AL760" s="553"/>
      <c r="AM760" s="553"/>
      <c r="AN760" s="553"/>
      <c r="AO760" s="553"/>
      <c r="AP760" s="553"/>
      <c r="AQ760" s="553"/>
      <c r="AR760" s="553"/>
      <c r="AS760" s="553"/>
      <c r="AT760" s="553"/>
    </row>
    <row r="761" spans="1:46" ht="13.5" customHeight="1" x14ac:dyDescent="0.25">
      <c r="A761" s="553"/>
      <c r="B761" s="553"/>
      <c r="C761" s="553"/>
      <c r="D761" s="553"/>
      <c r="E761" s="569"/>
      <c r="F761" s="569"/>
      <c r="G761" s="569"/>
      <c r="H761" s="569"/>
      <c r="I761" s="569"/>
      <c r="J761" s="569"/>
      <c r="K761" s="569"/>
      <c r="L761" s="569"/>
      <c r="M761" s="569"/>
      <c r="N761" s="569"/>
      <c r="O761" s="569"/>
      <c r="P761" s="569"/>
      <c r="Q761" s="553"/>
      <c r="R761" s="553"/>
      <c r="S761" s="553"/>
      <c r="T761" s="553"/>
      <c r="U761" s="553"/>
      <c r="V761" s="553"/>
      <c r="W761" s="553"/>
      <c r="X761" s="553"/>
      <c r="Y761" s="553"/>
      <c r="Z761" s="553"/>
      <c r="AA761" s="553"/>
      <c r="AB761" s="553"/>
      <c r="AC761" s="553"/>
      <c r="AD761" s="553"/>
      <c r="AE761" s="553"/>
      <c r="AF761" s="956"/>
      <c r="AG761" s="553"/>
      <c r="AH761" s="553"/>
      <c r="AI761" s="956"/>
      <c r="AJ761" s="553"/>
      <c r="AK761" s="553"/>
      <c r="AL761" s="553"/>
      <c r="AM761" s="553"/>
      <c r="AN761" s="553"/>
      <c r="AO761" s="553"/>
      <c r="AP761" s="553"/>
      <c r="AQ761" s="553"/>
      <c r="AR761" s="553"/>
      <c r="AS761" s="553"/>
      <c r="AT761" s="553"/>
    </row>
    <row r="762" spans="1:46" ht="13.5" customHeight="1" x14ac:dyDescent="0.25">
      <c r="A762" s="553"/>
      <c r="B762" s="553"/>
      <c r="C762" s="553"/>
      <c r="D762" s="553"/>
      <c r="E762" s="569"/>
      <c r="F762" s="569"/>
      <c r="G762" s="569"/>
      <c r="H762" s="569"/>
      <c r="I762" s="569"/>
      <c r="J762" s="569"/>
      <c r="K762" s="569"/>
      <c r="L762" s="569"/>
      <c r="M762" s="569"/>
      <c r="N762" s="569"/>
      <c r="O762" s="569"/>
      <c r="P762" s="569"/>
      <c r="Q762" s="553"/>
      <c r="R762" s="553"/>
      <c r="S762" s="553"/>
      <c r="T762" s="553"/>
      <c r="U762" s="553"/>
      <c r="V762" s="553"/>
      <c r="W762" s="553"/>
      <c r="X762" s="553"/>
      <c r="Y762" s="553"/>
      <c r="Z762" s="553"/>
      <c r="AA762" s="553"/>
      <c r="AB762" s="553"/>
      <c r="AC762" s="553"/>
      <c r="AD762" s="553"/>
      <c r="AE762" s="553"/>
      <c r="AF762" s="956"/>
      <c r="AG762" s="553"/>
      <c r="AH762" s="553"/>
      <c r="AI762" s="956"/>
      <c r="AJ762" s="553"/>
      <c r="AK762" s="553"/>
      <c r="AL762" s="553"/>
      <c r="AM762" s="553"/>
      <c r="AN762" s="553"/>
      <c r="AO762" s="553"/>
      <c r="AP762" s="553"/>
      <c r="AQ762" s="553"/>
      <c r="AR762" s="553"/>
      <c r="AS762" s="553"/>
      <c r="AT762" s="553"/>
    </row>
    <row r="763" spans="1:46" ht="13.5" customHeight="1" x14ac:dyDescent="0.25">
      <c r="A763" s="553"/>
      <c r="B763" s="553"/>
      <c r="C763" s="553"/>
      <c r="D763" s="553"/>
      <c r="E763" s="569"/>
      <c r="F763" s="569"/>
      <c r="G763" s="569"/>
      <c r="H763" s="569"/>
      <c r="I763" s="569"/>
      <c r="J763" s="569"/>
      <c r="K763" s="569"/>
      <c r="L763" s="569"/>
      <c r="M763" s="569"/>
      <c r="N763" s="569"/>
      <c r="O763" s="569"/>
      <c r="P763" s="569"/>
      <c r="Q763" s="553"/>
      <c r="R763" s="553"/>
      <c r="S763" s="553"/>
      <c r="T763" s="553"/>
      <c r="U763" s="553"/>
      <c r="V763" s="553"/>
      <c r="W763" s="553"/>
      <c r="X763" s="553"/>
      <c r="Y763" s="553"/>
      <c r="Z763" s="553"/>
      <c r="AA763" s="553"/>
      <c r="AB763" s="553"/>
      <c r="AC763" s="553"/>
      <c r="AD763" s="553"/>
      <c r="AE763" s="553"/>
      <c r="AF763" s="956"/>
      <c r="AG763" s="553"/>
      <c r="AH763" s="553"/>
      <c r="AI763" s="956"/>
      <c r="AJ763" s="553"/>
      <c r="AK763" s="553"/>
      <c r="AL763" s="553"/>
      <c r="AM763" s="553"/>
      <c r="AN763" s="553"/>
      <c r="AO763" s="553"/>
      <c r="AP763" s="553"/>
      <c r="AQ763" s="553"/>
      <c r="AR763" s="553"/>
      <c r="AS763" s="553"/>
      <c r="AT763" s="553"/>
    </row>
    <row r="764" spans="1:46" ht="13.5" customHeight="1" x14ac:dyDescent="0.25">
      <c r="A764" s="553"/>
      <c r="B764" s="553"/>
      <c r="C764" s="553"/>
      <c r="D764" s="553"/>
      <c r="E764" s="569"/>
      <c r="F764" s="569"/>
      <c r="G764" s="569"/>
      <c r="H764" s="569"/>
      <c r="I764" s="569"/>
      <c r="J764" s="569"/>
      <c r="K764" s="569"/>
      <c r="L764" s="569"/>
      <c r="M764" s="569"/>
      <c r="N764" s="569"/>
      <c r="O764" s="569"/>
      <c r="P764" s="569"/>
      <c r="Q764" s="553"/>
      <c r="R764" s="553"/>
      <c r="S764" s="553"/>
      <c r="T764" s="553"/>
      <c r="U764" s="553"/>
      <c r="V764" s="553"/>
      <c r="W764" s="553"/>
      <c r="X764" s="553"/>
      <c r="Y764" s="553"/>
      <c r="Z764" s="553"/>
      <c r="AA764" s="553"/>
      <c r="AB764" s="553"/>
      <c r="AC764" s="553"/>
      <c r="AD764" s="553"/>
      <c r="AE764" s="553"/>
      <c r="AF764" s="956"/>
      <c r="AG764" s="553"/>
      <c r="AH764" s="553"/>
      <c r="AI764" s="956"/>
      <c r="AJ764" s="553"/>
      <c r="AK764" s="553"/>
      <c r="AL764" s="553"/>
      <c r="AM764" s="553"/>
      <c r="AN764" s="553"/>
      <c r="AO764" s="553"/>
      <c r="AP764" s="553"/>
      <c r="AQ764" s="553"/>
      <c r="AR764" s="553"/>
      <c r="AS764" s="553"/>
      <c r="AT764" s="553"/>
    </row>
    <row r="765" spans="1:46" ht="13.5" customHeight="1" x14ac:dyDescent="0.25">
      <c r="A765" s="553"/>
      <c r="B765" s="553"/>
      <c r="C765" s="553"/>
      <c r="D765" s="553"/>
      <c r="E765" s="569"/>
      <c r="F765" s="569"/>
      <c r="G765" s="569"/>
      <c r="H765" s="569"/>
      <c r="I765" s="569"/>
      <c r="J765" s="569"/>
      <c r="K765" s="569"/>
      <c r="L765" s="569"/>
      <c r="M765" s="569"/>
      <c r="N765" s="569"/>
      <c r="O765" s="569"/>
      <c r="P765" s="569"/>
      <c r="Q765" s="553"/>
      <c r="R765" s="553"/>
      <c r="S765" s="553"/>
      <c r="T765" s="553"/>
      <c r="U765" s="553"/>
      <c r="V765" s="553"/>
      <c r="W765" s="553"/>
      <c r="X765" s="553"/>
      <c r="Y765" s="553"/>
      <c r="Z765" s="553"/>
      <c r="AA765" s="553"/>
      <c r="AB765" s="553"/>
      <c r="AC765" s="553"/>
      <c r="AD765" s="553"/>
      <c r="AE765" s="553"/>
      <c r="AF765" s="956"/>
      <c r="AG765" s="553"/>
      <c r="AH765" s="553"/>
      <c r="AI765" s="956"/>
      <c r="AJ765" s="553"/>
      <c r="AK765" s="553"/>
      <c r="AL765" s="553"/>
      <c r="AM765" s="553"/>
      <c r="AN765" s="553"/>
      <c r="AO765" s="553"/>
      <c r="AP765" s="553"/>
      <c r="AQ765" s="553"/>
      <c r="AR765" s="553"/>
      <c r="AS765" s="553"/>
      <c r="AT765" s="553"/>
    </row>
    <row r="766" spans="1:46" ht="13.5" customHeight="1" x14ac:dyDescent="0.25">
      <c r="A766" s="553"/>
      <c r="B766" s="553"/>
      <c r="C766" s="553"/>
      <c r="D766" s="553"/>
      <c r="E766" s="569"/>
      <c r="F766" s="569"/>
      <c r="G766" s="569"/>
      <c r="H766" s="569"/>
      <c r="I766" s="569"/>
      <c r="J766" s="569"/>
      <c r="K766" s="569"/>
      <c r="L766" s="569"/>
      <c r="M766" s="569"/>
      <c r="N766" s="569"/>
      <c r="O766" s="569"/>
      <c r="P766" s="569"/>
      <c r="Q766" s="553"/>
      <c r="R766" s="553"/>
      <c r="S766" s="553"/>
      <c r="T766" s="553"/>
      <c r="U766" s="553"/>
      <c r="V766" s="553"/>
      <c r="W766" s="553"/>
      <c r="X766" s="553"/>
      <c r="Y766" s="553"/>
      <c r="Z766" s="553"/>
      <c r="AA766" s="553"/>
      <c r="AB766" s="553"/>
      <c r="AC766" s="553"/>
      <c r="AD766" s="553"/>
      <c r="AE766" s="553"/>
      <c r="AF766" s="956"/>
      <c r="AG766" s="553"/>
      <c r="AH766" s="553"/>
      <c r="AI766" s="956"/>
      <c r="AJ766" s="553"/>
      <c r="AK766" s="553"/>
      <c r="AL766" s="553"/>
      <c r="AM766" s="553"/>
      <c r="AN766" s="553"/>
      <c r="AO766" s="553"/>
      <c r="AP766" s="553"/>
      <c r="AQ766" s="553"/>
      <c r="AR766" s="553"/>
      <c r="AS766" s="553"/>
      <c r="AT766" s="553"/>
    </row>
    <row r="767" spans="1:46" ht="13.5" customHeight="1" x14ac:dyDescent="0.25">
      <c r="A767" s="553"/>
      <c r="B767" s="553"/>
      <c r="C767" s="553"/>
      <c r="D767" s="553"/>
      <c r="E767" s="569"/>
      <c r="F767" s="569"/>
      <c r="G767" s="569"/>
      <c r="H767" s="569"/>
      <c r="I767" s="569"/>
      <c r="J767" s="569"/>
      <c r="K767" s="569"/>
      <c r="L767" s="569"/>
      <c r="M767" s="569"/>
      <c r="N767" s="569"/>
      <c r="O767" s="569"/>
      <c r="P767" s="569"/>
      <c r="Q767" s="553"/>
      <c r="R767" s="553"/>
      <c r="S767" s="553"/>
      <c r="T767" s="553"/>
      <c r="U767" s="553"/>
      <c r="V767" s="553"/>
      <c r="W767" s="553"/>
      <c r="X767" s="553"/>
      <c r="Y767" s="553"/>
      <c r="Z767" s="553"/>
      <c r="AA767" s="553"/>
      <c r="AB767" s="553"/>
      <c r="AC767" s="553"/>
      <c r="AD767" s="553"/>
      <c r="AE767" s="553"/>
      <c r="AF767" s="956"/>
      <c r="AG767" s="553"/>
      <c r="AH767" s="553"/>
      <c r="AI767" s="956"/>
      <c r="AJ767" s="553"/>
      <c r="AK767" s="553"/>
      <c r="AL767" s="553"/>
      <c r="AM767" s="553"/>
      <c r="AN767" s="553"/>
      <c r="AO767" s="553"/>
      <c r="AP767" s="553"/>
      <c r="AQ767" s="553"/>
      <c r="AR767" s="553"/>
      <c r="AS767" s="553"/>
      <c r="AT767" s="553"/>
    </row>
    <row r="768" spans="1:46" ht="13.5" customHeight="1" x14ac:dyDescent="0.25">
      <c r="A768" s="553"/>
      <c r="B768" s="553"/>
      <c r="C768" s="553"/>
      <c r="D768" s="553"/>
      <c r="E768" s="569"/>
      <c r="F768" s="569"/>
      <c r="G768" s="569"/>
      <c r="H768" s="569"/>
      <c r="I768" s="569"/>
      <c r="J768" s="569"/>
      <c r="K768" s="569"/>
      <c r="L768" s="569"/>
      <c r="M768" s="569"/>
      <c r="N768" s="569"/>
      <c r="O768" s="569"/>
      <c r="P768" s="569"/>
      <c r="Q768" s="553"/>
      <c r="R768" s="553"/>
      <c r="S768" s="553"/>
      <c r="T768" s="553"/>
      <c r="U768" s="553"/>
      <c r="V768" s="553"/>
      <c r="W768" s="553"/>
      <c r="X768" s="553"/>
      <c r="Y768" s="553"/>
      <c r="Z768" s="553"/>
      <c r="AA768" s="553"/>
      <c r="AB768" s="553"/>
      <c r="AC768" s="553"/>
      <c r="AD768" s="553"/>
      <c r="AE768" s="553"/>
      <c r="AF768" s="956"/>
      <c r="AG768" s="553"/>
      <c r="AH768" s="553"/>
      <c r="AI768" s="956"/>
      <c r="AJ768" s="553"/>
      <c r="AK768" s="553"/>
      <c r="AL768" s="553"/>
      <c r="AM768" s="553"/>
      <c r="AN768" s="553"/>
      <c r="AO768" s="553"/>
      <c r="AP768" s="553"/>
      <c r="AQ768" s="553"/>
      <c r="AR768" s="553"/>
      <c r="AS768" s="553"/>
      <c r="AT768" s="553"/>
    </row>
    <row r="769" spans="1:46" ht="13.5" customHeight="1" x14ac:dyDescent="0.25">
      <c r="A769" s="553"/>
      <c r="B769" s="553"/>
      <c r="C769" s="553"/>
      <c r="D769" s="553"/>
      <c r="E769" s="569"/>
      <c r="F769" s="569"/>
      <c r="G769" s="569"/>
      <c r="H769" s="569"/>
      <c r="I769" s="569"/>
      <c r="J769" s="569"/>
      <c r="K769" s="569"/>
      <c r="L769" s="569"/>
      <c r="M769" s="569"/>
      <c r="N769" s="569"/>
      <c r="O769" s="569"/>
      <c r="P769" s="569"/>
      <c r="Q769" s="553"/>
      <c r="R769" s="553"/>
      <c r="S769" s="553"/>
      <c r="T769" s="553"/>
      <c r="U769" s="553"/>
      <c r="V769" s="553"/>
      <c r="W769" s="553"/>
      <c r="X769" s="553"/>
      <c r="Y769" s="553"/>
      <c r="Z769" s="553"/>
      <c r="AA769" s="553"/>
      <c r="AB769" s="553"/>
      <c r="AC769" s="553"/>
      <c r="AD769" s="553"/>
      <c r="AE769" s="553"/>
      <c r="AF769" s="956"/>
      <c r="AG769" s="553"/>
      <c r="AH769" s="553"/>
      <c r="AI769" s="956"/>
      <c r="AJ769" s="553"/>
      <c r="AK769" s="553"/>
      <c r="AL769" s="553"/>
      <c r="AM769" s="553"/>
      <c r="AN769" s="553"/>
      <c r="AO769" s="553"/>
      <c r="AP769" s="553"/>
      <c r="AQ769" s="553"/>
      <c r="AR769" s="553"/>
      <c r="AS769" s="553"/>
      <c r="AT769" s="553"/>
    </row>
    <row r="770" spans="1:46" ht="13.5" customHeight="1" x14ac:dyDescent="0.25">
      <c r="A770" s="553"/>
      <c r="B770" s="553"/>
      <c r="C770" s="553"/>
      <c r="D770" s="553"/>
      <c r="E770" s="569"/>
      <c r="F770" s="569"/>
      <c r="G770" s="569"/>
      <c r="H770" s="569"/>
      <c r="I770" s="569"/>
      <c r="J770" s="569"/>
      <c r="K770" s="569"/>
      <c r="L770" s="569"/>
      <c r="M770" s="569"/>
      <c r="N770" s="569"/>
      <c r="O770" s="569"/>
      <c r="P770" s="569"/>
      <c r="Q770" s="553"/>
      <c r="R770" s="553"/>
      <c r="S770" s="553"/>
      <c r="T770" s="553"/>
      <c r="U770" s="553"/>
      <c r="V770" s="553"/>
      <c r="W770" s="553"/>
      <c r="X770" s="553"/>
      <c r="Y770" s="553"/>
      <c r="Z770" s="553"/>
      <c r="AA770" s="553"/>
      <c r="AB770" s="553"/>
      <c r="AC770" s="553"/>
      <c r="AD770" s="553"/>
      <c r="AE770" s="553"/>
      <c r="AF770" s="956"/>
      <c r="AG770" s="553"/>
      <c r="AH770" s="553"/>
      <c r="AI770" s="956"/>
      <c r="AJ770" s="553"/>
      <c r="AK770" s="553"/>
      <c r="AL770" s="553"/>
      <c r="AM770" s="553"/>
      <c r="AN770" s="553"/>
      <c r="AO770" s="553"/>
      <c r="AP770" s="553"/>
      <c r="AQ770" s="553"/>
      <c r="AR770" s="553"/>
      <c r="AS770" s="553"/>
      <c r="AT770" s="553"/>
    </row>
    <row r="771" spans="1:46" ht="13.5" customHeight="1" x14ac:dyDescent="0.25">
      <c r="A771" s="553"/>
      <c r="B771" s="553"/>
      <c r="C771" s="553"/>
      <c r="D771" s="553"/>
      <c r="E771" s="569"/>
      <c r="F771" s="569"/>
      <c r="G771" s="569"/>
      <c r="H771" s="569"/>
      <c r="I771" s="569"/>
      <c r="J771" s="569"/>
      <c r="K771" s="569"/>
      <c r="L771" s="569"/>
      <c r="M771" s="569"/>
      <c r="N771" s="569"/>
      <c r="O771" s="569"/>
      <c r="P771" s="569"/>
      <c r="Q771" s="553"/>
      <c r="R771" s="553"/>
      <c r="S771" s="553"/>
      <c r="T771" s="553"/>
      <c r="U771" s="553"/>
      <c r="V771" s="553"/>
      <c r="W771" s="553"/>
      <c r="X771" s="553"/>
      <c r="Y771" s="553"/>
      <c r="Z771" s="553"/>
      <c r="AA771" s="553"/>
      <c r="AB771" s="553"/>
      <c r="AC771" s="553"/>
      <c r="AD771" s="553"/>
      <c r="AE771" s="553"/>
      <c r="AF771" s="956"/>
      <c r="AG771" s="553"/>
      <c r="AH771" s="553"/>
      <c r="AI771" s="956"/>
      <c r="AJ771" s="553"/>
      <c r="AK771" s="553"/>
      <c r="AL771" s="553"/>
      <c r="AM771" s="553"/>
      <c r="AN771" s="553"/>
      <c r="AO771" s="553"/>
      <c r="AP771" s="553"/>
      <c r="AQ771" s="553"/>
      <c r="AR771" s="553"/>
      <c r="AS771" s="553"/>
      <c r="AT771" s="553"/>
    </row>
    <row r="772" spans="1:46" ht="13.5" customHeight="1" x14ac:dyDescent="0.25">
      <c r="A772" s="553"/>
      <c r="B772" s="553"/>
      <c r="C772" s="553"/>
      <c r="D772" s="553"/>
      <c r="E772" s="569"/>
      <c r="F772" s="569"/>
      <c r="G772" s="569"/>
      <c r="H772" s="569"/>
      <c r="I772" s="569"/>
      <c r="J772" s="569"/>
      <c r="K772" s="569"/>
      <c r="L772" s="569"/>
      <c r="M772" s="569"/>
      <c r="N772" s="569"/>
      <c r="O772" s="569"/>
      <c r="P772" s="569"/>
      <c r="Q772" s="553"/>
      <c r="R772" s="553"/>
      <c r="S772" s="553"/>
      <c r="T772" s="553"/>
      <c r="U772" s="553"/>
      <c r="V772" s="553"/>
      <c r="W772" s="553"/>
      <c r="X772" s="553"/>
      <c r="Y772" s="553"/>
      <c r="Z772" s="553"/>
      <c r="AA772" s="553"/>
      <c r="AB772" s="553"/>
      <c r="AC772" s="553"/>
      <c r="AD772" s="553"/>
      <c r="AE772" s="553"/>
      <c r="AF772" s="956"/>
      <c r="AG772" s="553"/>
      <c r="AH772" s="553"/>
      <c r="AI772" s="956"/>
      <c r="AJ772" s="553"/>
      <c r="AK772" s="553"/>
      <c r="AL772" s="553"/>
      <c r="AM772" s="553"/>
      <c r="AN772" s="553"/>
      <c r="AO772" s="553"/>
      <c r="AP772" s="553"/>
      <c r="AQ772" s="553"/>
      <c r="AR772" s="553"/>
      <c r="AS772" s="553"/>
      <c r="AT772" s="553"/>
    </row>
    <row r="773" spans="1:46" ht="13.5" customHeight="1" x14ac:dyDescent="0.25">
      <c r="A773" s="553"/>
      <c r="B773" s="553"/>
      <c r="C773" s="553"/>
      <c r="D773" s="553"/>
      <c r="E773" s="569"/>
      <c r="F773" s="569"/>
      <c r="G773" s="569"/>
      <c r="H773" s="569"/>
      <c r="I773" s="569"/>
      <c r="J773" s="569"/>
      <c r="K773" s="569"/>
      <c r="L773" s="569"/>
      <c r="M773" s="569"/>
      <c r="N773" s="569"/>
      <c r="O773" s="569"/>
      <c r="P773" s="569"/>
      <c r="Q773" s="553"/>
      <c r="R773" s="553"/>
      <c r="S773" s="553"/>
      <c r="T773" s="553"/>
      <c r="U773" s="553"/>
      <c r="V773" s="553"/>
      <c r="W773" s="553"/>
      <c r="X773" s="553"/>
      <c r="Y773" s="553"/>
      <c r="Z773" s="553"/>
      <c r="AA773" s="553"/>
      <c r="AB773" s="553"/>
      <c r="AC773" s="553"/>
      <c r="AD773" s="553"/>
      <c r="AE773" s="553"/>
      <c r="AF773" s="956"/>
      <c r="AG773" s="553"/>
      <c r="AH773" s="553"/>
      <c r="AI773" s="956"/>
      <c r="AJ773" s="553"/>
      <c r="AK773" s="553"/>
      <c r="AL773" s="553"/>
      <c r="AM773" s="553"/>
      <c r="AN773" s="553"/>
      <c r="AO773" s="553"/>
      <c r="AP773" s="553"/>
      <c r="AQ773" s="553"/>
      <c r="AR773" s="553"/>
      <c r="AS773" s="553"/>
      <c r="AT773" s="553"/>
    </row>
    <row r="774" spans="1:46" ht="13.5" customHeight="1" x14ac:dyDescent="0.25">
      <c r="A774" s="553"/>
      <c r="B774" s="553"/>
      <c r="C774" s="553"/>
      <c r="D774" s="553"/>
      <c r="E774" s="569"/>
      <c r="F774" s="569"/>
      <c r="G774" s="569"/>
      <c r="H774" s="569"/>
      <c r="I774" s="569"/>
      <c r="J774" s="569"/>
      <c r="K774" s="569"/>
      <c r="L774" s="569"/>
      <c r="M774" s="569"/>
      <c r="N774" s="569"/>
      <c r="O774" s="569"/>
      <c r="P774" s="569"/>
      <c r="Q774" s="553"/>
      <c r="R774" s="553"/>
      <c r="S774" s="553"/>
      <c r="T774" s="553"/>
      <c r="U774" s="553"/>
      <c r="V774" s="553"/>
      <c r="W774" s="553"/>
      <c r="X774" s="553"/>
      <c r="Y774" s="553"/>
      <c r="Z774" s="553"/>
      <c r="AA774" s="553"/>
      <c r="AB774" s="553"/>
      <c r="AC774" s="553"/>
      <c r="AD774" s="553"/>
      <c r="AE774" s="553"/>
      <c r="AF774" s="956"/>
      <c r="AG774" s="553"/>
      <c r="AH774" s="553"/>
      <c r="AI774" s="956"/>
      <c r="AJ774" s="553"/>
      <c r="AK774" s="553"/>
      <c r="AL774" s="553"/>
      <c r="AM774" s="553"/>
      <c r="AN774" s="553"/>
      <c r="AO774" s="553"/>
      <c r="AP774" s="553"/>
      <c r="AQ774" s="553"/>
      <c r="AR774" s="553"/>
      <c r="AS774" s="553"/>
      <c r="AT774" s="553"/>
    </row>
    <row r="775" spans="1:46" ht="13.5" customHeight="1" x14ac:dyDescent="0.25">
      <c r="A775" s="553"/>
      <c r="B775" s="553"/>
      <c r="C775" s="553"/>
      <c r="D775" s="553"/>
      <c r="E775" s="569"/>
      <c r="F775" s="569"/>
      <c r="G775" s="569"/>
      <c r="H775" s="569"/>
      <c r="I775" s="569"/>
      <c r="J775" s="569"/>
      <c r="K775" s="569"/>
      <c r="L775" s="569"/>
      <c r="M775" s="569"/>
      <c r="N775" s="569"/>
      <c r="O775" s="569"/>
      <c r="P775" s="569"/>
      <c r="Q775" s="553"/>
      <c r="R775" s="553"/>
      <c r="S775" s="553"/>
      <c r="T775" s="553"/>
      <c r="U775" s="553"/>
      <c r="V775" s="553"/>
      <c r="W775" s="553"/>
      <c r="X775" s="553"/>
      <c r="Y775" s="553"/>
      <c r="Z775" s="553"/>
      <c r="AA775" s="553"/>
      <c r="AB775" s="553"/>
      <c r="AC775" s="553"/>
      <c r="AD775" s="553"/>
      <c r="AE775" s="553"/>
      <c r="AF775" s="956"/>
      <c r="AG775" s="553"/>
      <c r="AH775" s="553"/>
      <c r="AI775" s="956"/>
      <c r="AJ775" s="553"/>
      <c r="AK775" s="553"/>
      <c r="AL775" s="553"/>
      <c r="AM775" s="553"/>
      <c r="AN775" s="553"/>
      <c r="AO775" s="553"/>
      <c r="AP775" s="553"/>
      <c r="AQ775" s="553"/>
      <c r="AR775" s="553"/>
      <c r="AS775" s="553"/>
      <c r="AT775" s="553"/>
    </row>
    <row r="776" spans="1:46" ht="13.5" customHeight="1" x14ac:dyDescent="0.25">
      <c r="A776" s="553"/>
      <c r="B776" s="553"/>
      <c r="C776" s="553"/>
      <c r="D776" s="553"/>
      <c r="E776" s="569"/>
      <c r="F776" s="569"/>
      <c r="G776" s="569"/>
      <c r="H776" s="569"/>
      <c r="I776" s="569"/>
      <c r="J776" s="569"/>
      <c r="K776" s="569"/>
      <c r="L776" s="569"/>
      <c r="M776" s="569"/>
      <c r="N776" s="569"/>
      <c r="O776" s="569"/>
      <c r="P776" s="569"/>
      <c r="Q776" s="553"/>
      <c r="R776" s="553"/>
      <c r="S776" s="553"/>
      <c r="T776" s="553"/>
      <c r="U776" s="553"/>
      <c r="V776" s="553"/>
      <c r="W776" s="553"/>
      <c r="X776" s="553"/>
      <c r="Y776" s="553"/>
      <c r="Z776" s="553"/>
      <c r="AA776" s="553"/>
      <c r="AB776" s="553"/>
      <c r="AC776" s="553"/>
      <c r="AD776" s="553"/>
      <c r="AE776" s="553"/>
      <c r="AF776" s="956"/>
      <c r="AG776" s="553"/>
      <c r="AH776" s="553"/>
      <c r="AI776" s="956"/>
      <c r="AJ776" s="553"/>
      <c r="AK776" s="553"/>
      <c r="AL776" s="553"/>
      <c r="AM776" s="553"/>
      <c r="AN776" s="553"/>
      <c r="AO776" s="553"/>
      <c r="AP776" s="553"/>
      <c r="AQ776" s="553"/>
      <c r="AR776" s="553"/>
      <c r="AS776" s="553"/>
      <c r="AT776" s="553"/>
    </row>
    <row r="777" spans="1:46" ht="13.5" customHeight="1" x14ac:dyDescent="0.25">
      <c r="A777" s="553"/>
      <c r="B777" s="553"/>
      <c r="C777" s="553"/>
      <c r="D777" s="553"/>
      <c r="E777" s="569"/>
      <c r="F777" s="569"/>
      <c r="G777" s="569"/>
      <c r="H777" s="569"/>
      <c r="I777" s="569"/>
      <c r="J777" s="569"/>
      <c r="K777" s="569"/>
      <c r="L777" s="569"/>
      <c r="M777" s="569"/>
      <c r="N777" s="569"/>
      <c r="O777" s="569"/>
      <c r="P777" s="569"/>
      <c r="Q777" s="553"/>
      <c r="R777" s="553"/>
      <c r="S777" s="553"/>
      <c r="T777" s="553"/>
      <c r="U777" s="553"/>
      <c r="V777" s="553"/>
      <c r="W777" s="553"/>
      <c r="X777" s="553"/>
      <c r="Y777" s="553"/>
      <c r="Z777" s="553"/>
      <c r="AA777" s="553"/>
      <c r="AB777" s="553"/>
      <c r="AC777" s="553"/>
      <c r="AD777" s="553"/>
      <c r="AE777" s="553"/>
      <c r="AF777" s="956"/>
      <c r="AG777" s="553"/>
      <c r="AH777" s="553"/>
      <c r="AI777" s="956"/>
      <c r="AJ777" s="553"/>
      <c r="AK777" s="553"/>
      <c r="AL777" s="553"/>
      <c r="AM777" s="553"/>
      <c r="AN777" s="553"/>
      <c r="AO777" s="553"/>
      <c r="AP777" s="553"/>
      <c r="AQ777" s="553"/>
      <c r="AR777" s="553"/>
      <c r="AS777" s="553"/>
      <c r="AT777" s="553"/>
    </row>
    <row r="778" spans="1:46" ht="13.5" customHeight="1" x14ac:dyDescent="0.25">
      <c r="A778" s="553"/>
      <c r="B778" s="553"/>
      <c r="C778" s="553"/>
      <c r="D778" s="553"/>
      <c r="E778" s="569"/>
      <c r="F778" s="569"/>
      <c r="G778" s="569"/>
      <c r="H778" s="569"/>
      <c r="I778" s="569"/>
      <c r="J778" s="569"/>
      <c r="K778" s="569"/>
      <c r="L778" s="569"/>
      <c r="M778" s="569"/>
      <c r="N778" s="569"/>
      <c r="O778" s="569"/>
      <c r="P778" s="569"/>
      <c r="Q778" s="553"/>
      <c r="R778" s="553"/>
      <c r="S778" s="553"/>
      <c r="T778" s="553"/>
      <c r="U778" s="553"/>
      <c r="V778" s="553"/>
      <c r="W778" s="553"/>
      <c r="X778" s="553"/>
      <c r="Y778" s="553"/>
      <c r="Z778" s="553"/>
      <c r="AA778" s="553"/>
      <c r="AB778" s="553"/>
      <c r="AC778" s="553"/>
      <c r="AD778" s="553"/>
      <c r="AE778" s="553"/>
      <c r="AF778" s="956"/>
      <c r="AG778" s="553"/>
      <c r="AH778" s="553"/>
      <c r="AI778" s="956"/>
      <c r="AJ778" s="553"/>
      <c r="AK778" s="553"/>
      <c r="AL778" s="553"/>
      <c r="AM778" s="553"/>
      <c r="AN778" s="553"/>
      <c r="AO778" s="553"/>
      <c r="AP778" s="553"/>
      <c r="AQ778" s="553"/>
      <c r="AR778" s="553"/>
      <c r="AS778" s="553"/>
      <c r="AT778" s="553"/>
    </row>
    <row r="779" spans="1:46" ht="13.5" customHeight="1" x14ac:dyDescent="0.25">
      <c r="A779" s="553"/>
      <c r="B779" s="553"/>
      <c r="C779" s="553"/>
      <c r="D779" s="553"/>
      <c r="E779" s="569"/>
      <c r="F779" s="569"/>
      <c r="G779" s="569"/>
      <c r="H779" s="569"/>
      <c r="I779" s="569"/>
      <c r="J779" s="569"/>
      <c r="K779" s="569"/>
      <c r="L779" s="569"/>
      <c r="M779" s="569"/>
      <c r="N779" s="569"/>
      <c r="O779" s="569"/>
      <c r="P779" s="569"/>
      <c r="Q779" s="553"/>
      <c r="R779" s="553"/>
      <c r="S779" s="553"/>
      <c r="T779" s="553"/>
      <c r="U779" s="553"/>
      <c r="V779" s="553"/>
      <c r="W779" s="553"/>
      <c r="X779" s="553"/>
      <c r="Y779" s="553"/>
      <c r="Z779" s="553"/>
      <c r="AA779" s="553"/>
      <c r="AB779" s="553"/>
      <c r="AC779" s="553"/>
      <c r="AD779" s="553"/>
      <c r="AE779" s="553"/>
      <c r="AF779" s="956"/>
      <c r="AG779" s="553"/>
      <c r="AH779" s="553"/>
      <c r="AI779" s="956"/>
      <c r="AJ779" s="553"/>
      <c r="AK779" s="553"/>
      <c r="AL779" s="553"/>
      <c r="AM779" s="553"/>
      <c r="AN779" s="553"/>
      <c r="AO779" s="553"/>
      <c r="AP779" s="553"/>
      <c r="AQ779" s="553"/>
      <c r="AR779" s="553"/>
      <c r="AS779" s="553"/>
      <c r="AT779" s="553"/>
    </row>
    <row r="780" spans="1:46" ht="13.5" customHeight="1" x14ac:dyDescent="0.25">
      <c r="A780" s="553"/>
      <c r="B780" s="553"/>
      <c r="C780" s="553"/>
      <c r="D780" s="553"/>
      <c r="E780" s="569"/>
      <c r="F780" s="569"/>
      <c r="G780" s="569"/>
      <c r="H780" s="569"/>
      <c r="I780" s="569"/>
      <c r="J780" s="569"/>
      <c r="K780" s="569"/>
      <c r="L780" s="569"/>
      <c r="M780" s="569"/>
      <c r="N780" s="569"/>
      <c r="O780" s="569"/>
      <c r="P780" s="569"/>
      <c r="Q780" s="553"/>
      <c r="R780" s="553"/>
      <c r="S780" s="553"/>
      <c r="T780" s="553"/>
      <c r="U780" s="553"/>
      <c r="V780" s="553"/>
      <c r="W780" s="553"/>
      <c r="X780" s="553"/>
      <c r="Y780" s="553"/>
      <c r="Z780" s="553"/>
      <c r="AA780" s="553"/>
      <c r="AB780" s="553"/>
      <c r="AC780" s="553"/>
      <c r="AD780" s="553"/>
      <c r="AE780" s="553"/>
      <c r="AF780" s="956"/>
      <c r="AG780" s="553"/>
      <c r="AH780" s="553"/>
      <c r="AI780" s="956"/>
      <c r="AJ780" s="553"/>
      <c r="AK780" s="553"/>
      <c r="AL780" s="553"/>
      <c r="AM780" s="553"/>
      <c r="AN780" s="553"/>
      <c r="AO780" s="553"/>
      <c r="AP780" s="553"/>
      <c r="AQ780" s="553"/>
      <c r="AR780" s="553"/>
      <c r="AS780" s="553"/>
      <c r="AT780" s="553"/>
    </row>
    <row r="781" spans="1:46" ht="13.5" customHeight="1" x14ac:dyDescent="0.25">
      <c r="A781" s="553"/>
      <c r="B781" s="553"/>
      <c r="C781" s="553"/>
      <c r="D781" s="553"/>
      <c r="E781" s="569"/>
      <c r="F781" s="569"/>
      <c r="G781" s="569"/>
      <c r="H781" s="569"/>
      <c r="I781" s="569"/>
      <c r="J781" s="569"/>
      <c r="K781" s="569"/>
      <c r="L781" s="569"/>
      <c r="M781" s="569"/>
      <c r="N781" s="569"/>
      <c r="O781" s="569"/>
      <c r="P781" s="569"/>
      <c r="Q781" s="553"/>
      <c r="R781" s="553"/>
      <c r="S781" s="553"/>
      <c r="T781" s="553"/>
      <c r="U781" s="553"/>
      <c r="V781" s="553"/>
      <c r="W781" s="553"/>
      <c r="X781" s="553"/>
      <c r="Y781" s="553"/>
      <c r="Z781" s="553"/>
      <c r="AA781" s="553"/>
      <c r="AB781" s="553"/>
      <c r="AC781" s="553"/>
      <c r="AD781" s="553"/>
      <c r="AE781" s="553"/>
      <c r="AF781" s="956"/>
      <c r="AG781" s="553"/>
      <c r="AH781" s="553"/>
      <c r="AI781" s="956"/>
      <c r="AJ781" s="553"/>
      <c r="AK781" s="553"/>
      <c r="AL781" s="553"/>
      <c r="AM781" s="553"/>
      <c r="AN781" s="553"/>
      <c r="AO781" s="553"/>
      <c r="AP781" s="553"/>
      <c r="AQ781" s="553"/>
      <c r="AR781" s="553"/>
      <c r="AS781" s="553"/>
      <c r="AT781" s="553"/>
    </row>
    <row r="782" spans="1:46" ht="13.5" customHeight="1" x14ac:dyDescent="0.25">
      <c r="A782" s="553"/>
      <c r="B782" s="553"/>
      <c r="C782" s="553"/>
      <c r="D782" s="553"/>
      <c r="E782" s="569"/>
      <c r="F782" s="569"/>
      <c r="G782" s="569"/>
      <c r="H782" s="569"/>
      <c r="I782" s="569"/>
      <c r="J782" s="569"/>
      <c r="K782" s="569"/>
      <c r="L782" s="569"/>
      <c r="M782" s="569"/>
      <c r="N782" s="569"/>
      <c r="O782" s="569"/>
      <c r="P782" s="569"/>
      <c r="Q782" s="553"/>
      <c r="R782" s="553"/>
      <c r="S782" s="553"/>
      <c r="T782" s="553"/>
      <c r="U782" s="553"/>
      <c r="V782" s="553"/>
      <c r="W782" s="553"/>
      <c r="X782" s="553"/>
      <c r="Y782" s="553"/>
      <c r="Z782" s="553"/>
      <c r="AA782" s="553"/>
      <c r="AB782" s="553"/>
      <c r="AC782" s="553"/>
      <c r="AD782" s="553"/>
      <c r="AE782" s="553"/>
      <c r="AF782" s="956"/>
      <c r="AG782" s="553"/>
      <c r="AH782" s="553"/>
      <c r="AI782" s="956"/>
      <c r="AJ782" s="553"/>
      <c r="AK782" s="553"/>
      <c r="AL782" s="553"/>
      <c r="AM782" s="553"/>
      <c r="AN782" s="553"/>
      <c r="AO782" s="553"/>
      <c r="AP782" s="553"/>
      <c r="AQ782" s="553"/>
      <c r="AR782" s="553"/>
      <c r="AS782" s="553"/>
      <c r="AT782" s="553"/>
    </row>
    <row r="783" spans="1:46" ht="13.5" customHeight="1" x14ac:dyDescent="0.25">
      <c r="A783" s="553"/>
      <c r="B783" s="553"/>
      <c r="C783" s="553"/>
      <c r="D783" s="553"/>
      <c r="E783" s="569"/>
      <c r="F783" s="569"/>
      <c r="G783" s="569"/>
      <c r="H783" s="569"/>
      <c r="I783" s="569"/>
      <c r="J783" s="569"/>
      <c r="K783" s="569"/>
      <c r="L783" s="569"/>
      <c r="M783" s="569"/>
      <c r="N783" s="569"/>
      <c r="O783" s="569"/>
      <c r="P783" s="569"/>
      <c r="Q783" s="553"/>
      <c r="R783" s="553"/>
      <c r="S783" s="553"/>
      <c r="T783" s="553"/>
      <c r="U783" s="553"/>
      <c r="V783" s="553"/>
      <c r="W783" s="553"/>
      <c r="X783" s="553"/>
      <c r="Y783" s="553"/>
      <c r="Z783" s="553"/>
      <c r="AA783" s="553"/>
      <c r="AB783" s="553"/>
      <c r="AC783" s="553"/>
      <c r="AD783" s="553"/>
      <c r="AE783" s="553"/>
      <c r="AF783" s="956"/>
      <c r="AG783" s="553"/>
      <c r="AH783" s="553"/>
      <c r="AI783" s="956"/>
      <c r="AJ783" s="553"/>
      <c r="AK783" s="553"/>
      <c r="AL783" s="553"/>
      <c r="AM783" s="553"/>
      <c r="AN783" s="553"/>
      <c r="AO783" s="553"/>
      <c r="AP783" s="553"/>
      <c r="AQ783" s="553"/>
      <c r="AR783" s="553"/>
      <c r="AS783" s="553"/>
      <c r="AT783" s="553"/>
    </row>
    <row r="784" spans="1:46" ht="13.5" customHeight="1" x14ac:dyDescent="0.25">
      <c r="A784" s="553"/>
      <c r="B784" s="553"/>
      <c r="C784" s="553"/>
      <c r="D784" s="553"/>
      <c r="E784" s="569"/>
      <c r="F784" s="569"/>
      <c r="G784" s="569"/>
      <c r="H784" s="569"/>
      <c r="I784" s="569"/>
      <c r="J784" s="569"/>
      <c r="K784" s="569"/>
      <c r="L784" s="569"/>
      <c r="M784" s="569"/>
      <c r="N784" s="569"/>
      <c r="O784" s="569"/>
      <c r="P784" s="569"/>
      <c r="Q784" s="553"/>
      <c r="R784" s="553"/>
      <c r="S784" s="553"/>
      <c r="T784" s="553"/>
      <c r="U784" s="553"/>
      <c r="V784" s="553"/>
      <c r="W784" s="553"/>
      <c r="X784" s="553"/>
      <c r="Y784" s="553"/>
      <c r="Z784" s="553"/>
      <c r="AA784" s="553"/>
      <c r="AB784" s="553"/>
      <c r="AC784" s="553"/>
      <c r="AD784" s="553"/>
      <c r="AE784" s="553"/>
      <c r="AF784" s="956"/>
      <c r="AG784" s="553"/>
      <c r="AH784" s="553"/>
      <c r="AI784" s="956"/>
      <c r="AJ784" s="553"/>
      <c r="AK784" s="553"/>
      <c r="AL784" s="553"/>
      <c r="AM784" s="553"/>
      <c r="AN784" s="553"/>
      <c r="AO784" s="553"/>
      <c r="AP784" s="553"/>
      <c r="AQ784" s="553"/>
      <c r="AR784" s="553"/>
      <c r="AS784" s="553"/>
      <c r="AT784" s="553"/>
    </row>
    <row r="785" spans="1:46" ht="13.5" customHeight="1" x14ac:dyDescent="0.25">
      <c r="A785" s="553"/>
      <c r="B785" s="553"/>
      <c r="C785" s="553"/>
      <c r="D785" s="553"/>
      <c r="E785" s="569"/>
      <c r="F785" s="569"/>
      <c r="G785" s="569"/>
      <c r="H785" s="569"/>
      <c r="I785" s="569"/>
      <c r="J785" s="569"/>
      <c r="K785" s="569"/>
      <c r="L785" s="569"/>
      <c r="M785" s="569"/>
      <c r="N785" s="569"/>
      <c r="O785" s="569"/>
      <c r="P785" s="569"/>
      <c r="Q785" s="553"/>
      <c r="R785" s="553"/>
      <c r="S785" s="553"/>
      <c r="T785" s="553"/>
      <c r="U785" s="553"/>
      <c r="V785" s="553"/>
      <c r="W785" s="553"/>
      <c r="X785" s="553"/>
      <c r="Y785" s="553"/>
      <c r="Z785" s="553"/>
      <c r="AA785" s="553"/>
      <c r="AB785" s="553"/>
      <c r="AC785" s="553"/>
      <c r="AD785" s="553"/>
      <c r="AE785" s="553"/>
      <c r="AF785" s="956"/>
      <c r="AG785" s="553"/>
      <c r="AH785" s="553"/>
      <c r="AI785" s="956"/>
      <c r="AJ785" s="553"/>
      <c r="AK785" s="553"/>
      <c r="AL785" s="553"/>
      <c r="AM785" s="553"/>
      <c r="AN785" s="553"/>
      <c r="AO785" s="553"/>
      <c r="AP785" s="553"/>
      <c r="AQ785" s="553"/>
      <c r="AR785" s="553"/>
      <c r="AS785" s="553"/>
      <c r="AT785" s="553"/>
    </row>
    <row r="786" spans="1:46" ht="13.5" customHeight="1" x14ac:dyDescent="0.25">
      <c r="A786" s="553"/>
      <c r="B786" s="553"/>
      <c r="C786" s="553"/>
      <c r="D786" s="553"/>
      <c r="E786" s="569"/>
      <c r="F786" s="569"/>
      <c r="G786" s="569"/>
      <c r="H786" s="569"/>
      <c r="I786" s="569"/>
      <c r="J786" s="569"/>
      <c r="K786" s="569"/>
      <c r="L786" s="569"/>
      <c r="M786" s="569"/>
      <c r="N786" s="569"/>
      <c r="O786" s="569"/>
      <c r="P786" s="569"/>
      <c r="Q786" s="553"/>
      <c r="R786" s="553"/>
      <c r="S786" s="553"/>
      <c r="T786" s="553"/>
      <c r="U786" s="553"/>
      <c r="V786" s="553"/>
      <c r="W786" s="553"/>
      <c r="X786" s="553"/>
      <c r="Y786" s="553"/>
      <c r="Z786" s="553"/>
      <c r="AA786" s="553"/>
      <c r="AB786" s="553"/>
      <c r="AC786" s="553"/>
      <c r="AD786" s="553"/>
      <c r="AE786" s="553"/>
      <c r="AF786" s="956"/>
      <c r="AG786" s="553"/>
      <c r="AH786" s="553"/>
      <c r="AI786" s="956"/>
      <c r="AJ786" s="553"/>
      <c r="AK786" s="553"/>
      <c r="AL786" s="553"/>
      <c r="AM786" s="553"/>
      <c r="AN786" s="553"/>
      <c r="AO786" s="553"/>
      <c r="AP786" s="553"/>
      <c r="AQ786" s="553"/>
      <c r="AR786" s="553"/>
      <c r="AS786" s="553"/>
      <c r="AT786" s="553"/>
    </row>
    <row r="787" spans="1:46" ht="13.5" customHeight="1" x14ac:dyDescent="0.25">
      <c r="A787" s="553"/>
      <c r="B787" s="553"/>
      <c r="C787" s="553"/>
      <c r="D787" s="553"/>
      <c r="E787" s="569"/>
      <c r="F787" s="569"/>
      <c r="G787" s="569"/>
      <c r="H787" s="569"/>
      <c r="I787" s="569"/>
      <c r="J787" s="569"/>
      <c r="K787" s="569"/>
      <c r="L787" s="569"/>
      <c r="M787" s="569"/>
      <c r="N787" s="569"/>
      <c r="O787" s="569"/>
      <c r="P787" s="569"/>
      <c r="Q787" s="553"/>
      <c r="R787" s="553"/>
      <c r="S787" s="553"/>
      <c r="T787" s="553"/>
      <c r="U787" s="553"/>
      <c r="V787" s="553"/>
      <c r="W787" s="553"/>
      <c r="X787" s="553"/>
      <c r="Y787" s="553"/>
      <c r="Z787" s="553"/>
      <c r="AA787" s="553"/>
      <c r="AB787" s="553"/>
      <c r="AC787" s="553"/>
      <c r="AD787" s="553"/>
      <c r="AE787" s="553"/>
      <c r="AF787" s="956"/>
      <c r="AG787" s="553"/>
      <c r="AH787" s="553"/>
      <c r="AI787" s="956"/>
      <c r="AJ787" s="553"/>
      <c r="AK787" s="553"/>
      <c r="AL787" s="553"/>
      <c r="AM787" s="553"/>
      <c r="AN787" s="553"/>
      <c r="AO787" s="553"/>
      <c r="AP787" s="553"/>
      <c r="AQ787" s="553"/>
      <c r="AR787" s="553"/>
      <c r="AS787" s="553"/>
      <c r="AT787" s="553"/>
    </row>
    <row r="788" spans="1:46" ht="13.5" customHeight="1" x14ac:dyDescent="0.25">
      <c r="A788" s="553"/>
      <c r="B788" s="553"/>
      <c r="C788" s="553"/>
      <c r="D788" s="553"/>
      <c r="E788" s="569"/>
      <c r="F788" s="569"/>
      <c r="G788" s="569"/>
      <c r="H788" s="569"/>
      <c r="I788" s="569"/>
      <c r="J788" s="569"/>
      <c r="K788" s="569"/>
      <c r="L788" s="569"/>
      <c r="M788" s="569"/>
      <c r="N788" s="569"/>
      <c r="O788" s="569"/>
      <c r="P788" s="569"/>
      <c r="Q788" s="553"/>
      <c r="R788" s="553"/>
      <c r="S788" s="553"/>
      <c r="T788" s="553"/>
      <c r="U788" s="553"/>
      <c r="V788" s="553"/>
      <c r="W788" s="553"/>
      <c r="X788" s="553"/>
      <c r="Y788" s="553"/>
      <c r="Z788" s="553"/>
      <c r="AA788" s="553"/>
      <c r="AB788" s="553"/>
      <c r="AC788" s="553"/>
      <c r="AD788" s="553"/>
      <c r="AE788" s="553"/>
      <c r="AF788" s="956"/>
      <c r="AG788" s="553"/>
      <c r="AH788" s="553"/>
      <c r="AI788" s="956"/>
      <c r="AJ788" s="553"/>
      <c r="AK788" s="553"/>
      <c r="AL788" s="553"/>
      <c r="AM788" s="553"/>
      <c r="AN788" s="553"/>
      <c r="AO788" s="553"/>
      <c r="AP788" s="553"/>
      <c r="AQ788" s="553"/>
      <c r="AR788" s="553"/>
      <c r="AS788" s="553"/>
      <c r="AT788" s="553"/>
    </row>
    <row r="789" spans="1:46" ht="13.5" customHeight="1" x14ac:dyDescent="0.25">
      <c r="A789" s="553"/>
      <c r="B789" s="553"/>
      <c r="C789" s="553"/>
      <c r="D789" s="553"/>
      <c r="E789" s="569"/>
      <c r="F789" s="569"/>
      <c r="G789" s="569"/>
      <c r="H789" s="569"/>
      <c r="I789" s="569"/>
      <c r="J789" s="569"/>
      <c r="K789" s="569"/>
      <c r="L789" s="569"/>
      <c r="M789" s="569"/>
      <c r="N789" s="569"/>
      <c r="O789" s="569"/>
      <c r="P789" s="569"/>
      <c r="Q789" s="553"/>
      <c r="R789" s="553"/>
      <c r="S789" s="553"/>
      <c r="T789" s="553"/>
      <c r="U789" s="553"/>
      <c r="V789" s="553"/>
      <c r="W789" s="553"/>
      <c r="X789" s="553"/>
      <c r="Y789" s="553"/>
      <c r="Z789" s="553"/>
      <c r="AA789" s="553"/>
      <c r="AB789" s="553"/>
      <c r="AC789" s="553"/>
      <c r="AD789" s="553"/>
      <c r="AE789" s="553"/>
      <c r="AF789" s="956"/>
      <c r="AG789" s="553"/>
      <c r="AH789" s="553"/>
      <c r="AI789" s="956"/>
      <c r="AJ789" s="553"/>
      <c r="AK789" s="553"/>
      <c r="AL789" s="553"/>
      <c r="AM789" s="553"/>
      <c r="AN789" s="553"/>
      <c r="AO789" s="553"/>
      <c r="AP789" s="553"/>
      <c r="AQ789" s="553"/>
      <c r="AR789" s="553"/>
      <c r="AS789" s="553"/>
      <c r="AT789" s="553"/>
    </row>
    <row r="790" spans="1:46" ht="13.5" customHeight="1" x14ac:dyDescent="0.25">
      <c r="A790" s="553"/>
      <c r="B790" s="553"/>
      <c r="C790" s="553"/>
      <c r="D790" s="553"/>
      <c r="E790" s="569"/>
      <c r="F790" s="569"/>
      <c r="G790" s="569"/>
      <c r="H790" s="569"/>
      <c r="I790" s="569"/>
      <c r="J790" s="569"/>
      <c r="K790" s="569"/>
      <c r="L790" s="569"/>
      <c r="M790" s="569"/>
      <c r="N790" s="569"/>
      <c r="O790" s="569"/>
      <c r="P790" s="569"/>
      <c r="Q790" s="553"/>
      <c r="R790" s="553"/>
      <c r="S790" s="553"/>
      <c r="T790" s="553"/>
      <c r="U790" s="553"/>
      <c r="V790" s="553"/>
      <c r="W790" s="553"/>
      <c r="X790" s="553"/>
      <c r="Y790" s="553"/>
      <c r="Z790" s="553"/>
      <c r="AA790" s="553"/>
      <c r="AB790" s="553"/>
      <c r="AC790" s="553"/>
      <c r="AD790" s="553"/>
      <c r="AE790" s="553"/>
      <c r="AF790" s="956"/>
      <c r="AG790" s="553"/>
      <c r="AH790" s="553"/>
      <c r="AI790" s="956"/>
      <c r="AJ790" s="553"/>
      <c r="AK790" s="553"/>
      <c r="AL790" s="553"/>
      <c r="AM790" s="553"/>
      <c r="AN790" s="553"/>
      <c r="AO790" s="553"/>
      <c r="AP790" s="553"/>
      <c r="AQ790" s="553"/>
      <c r="AR790" s="553"/>
      <c r="AS790" s="553"/>
      <c r="AT790" s="553"/>
    </row>
    <row r="791" spans="1:46" ht="13.5" customHeight="1" x14ac:dyDescent="0.25">
      <c r="A791" s="553"/>
      <c r="B791" s="553"/>
      <c r="C791" s="553"/>
      <c r="D791" s="553"/>
      <c r="E791" s="569"/>
      <c r="F791" s="569"/>
      <c r="G791" s="569"/>
      <c r="H791" s="569"/>
      <c r="I791" s="569"/>
      <c r="J791" s="569"/>
      <c r="K791" s="569"/>
      <c r="L791" s="569"/>
      <c r="M791" s="569"/>
      <c r="N791" s="569"/>
      <c r="O791" s="569"/>
      <c r="P791" s="569"/>
      <c r="Q791" s="553"/>
      <c r="R791" s="553"/>
      <c r="S791" s="553"/>
      <c r="T791" s="553"/>
      <c r="U791" s="553"/>
      <c r="V791" s="553"/>
      <c r="W791" s="553"/>
      <c r="X791" s="553"/>
      <c r="Y791" s="553"/>
      <c r="Z791" s="553"/>
      <c r="AA791" s="553"/>
      <c r="AB791" s="553"/>
      <c r="AC791" s="553"/>
      <c r="AD791" s="553"/>
      <c r="AE791" s="553"/>
      <c r="AF791" s="956"/>
      <c r="AG791" s="553"/>
      <c r="AH791" s="553"/>
      <c r="AI791" s="956"/>
      <c r="AJ791" s="553"/>
      <c r="AK791" s="553"/>
      <c r="AL791" s="553"/>
      <c r="AM791" s="553"/>
      <c r="AN791" s="553"/>
      <c r="AO791" s="553"/>
      <c r="AP791" s="553"/>
      <c r="AQ791" s="553"/>
      <c r="AR791" s="553"/>
      <c r="AS791" s="553"/>
      <c r="AT791" s="553"/>
    </row>
    <row r="792" spans="1:46" ht="13.5" customHeight="1" x14ac:dyDescent="0.25">
      <c r="A792" s="553"/>
      <c r="B792" s="553"/>
      <c r="C792" s="553"/>
      <c r="D792" s="553"/>
      <c r="E792" s="569"/>
      <c r="F792" s="569"/>
      <c r="G792" s="569"/>
      <c r="H792" s="569"/>
      <c r="I792" s="569"/>
      <c r="J792" s="569"/>
      <c r="K792" s="569"/>
      <c r="L792" s="569"/>
      <c r="M792" s="569"/>
      <c r="N792" s="569"/>
      <c r="O792" s="569"/>
      <c r="P792" s="569"/>
      <c r="Q792" s="553"/>
      <c r="R792" s="553"/>
      <c r="S792" s="553"/>
      <c r="T792" s="553"/>
      <c r="U792" s="553"/>
      <c r="V792" s="553"/>
      <c r="W792" s="553"/>
      <c r="X792" s="553"/>
      <c r="Y792" s="553"/>
      <c r="Z792" s="553"/>
      <c r="AA792" s="553"/>
      <c r="AB792" s="553"/>
      <c r="AC792" s="553"/>
      <c r="AD792" s="553"/>
      <c r="AE792" s="553"/>
      <c r="AF792" s="956"/>
      <c r="AG792" s="553"/>
      <c r="AH792" s="553"/>
      <c r="AI792" s="956"/>
      <c r="AJ792" s="553"/>
      <c r="AK792" s="553"/>
      <c r="AL792" s="553"/>
      <c r="AM792" s="553"/>
      <c r="AN792" s="553"/>
      <c r="AO792" s="553"/>
      <c r="AP792" s="553"/>
      <c r="AQ792" s="553"/>
      <c r="AR792" s="553"/>
      <c r="AS792" s="553"/>
      <c r="AT792" s="553"/>
    </row>
    <row r="793" spans="1:46" ht="13.5" customHeight="1" x14ac:dyDescent="0.25">
      <c r="A793" s="553"/>
      <c r="B793" s="553"/>
      <c r="C793" s="553"/>
      <c r="D793" s="553"/>
      <c r="E793" s="569"/>
      <c r="F793" s="569"/>
      <c r="G793" s="569"/>
      <c r="H793" s="569"/>
      <c r="I793" s="569"/>
      <c r="J793" s="569"/>
      <c r="K793" s="569"/>
      <c r="L793" s="569"/>
      <c r="M793" s="569"/>
      <c r="N793" s="569"/>
      <c r="O793" s="569"/>
      <c r="P793" s="569"/>
      <c r="Q793" s="553"/>
      <c r="R793" s="553"/>
      <c r="S793" s="553"/>
      <c r="T793" s="553"/>
      <c r="U793" s="553"/>
      <c r="V793" s="553"/>
      <c r="W793" s="553"/>
      <c r="X793" s="553"/>
      <c r="Y793" s="553"/>
      <c r="Z793" s="553"/>
      <c r="AA793" s="553"/>
      <c r="AB793" s="553"/>
      <c r="AC793" s="553"/>
      <c r="AD793" s="553"/>
      <c r="AE793" s="553"/>
      <c r="AF793" s="956"/>
      <c r="AG793" s="553"/>
      <c r="AH793" s="553"/>
      <c r="AI793" s="956"/>
      <c r="AJ793" s="553"/>
      <c r="AK793" s="553"/>
      <c r="AL793" s="553"/>
      <c r="AM793" s="553"/>
      <c r="AN793" s="553"/>
      <c r="AO793" s="553"/>
      <c r="AP793" s="553"/>
      <c r="AQ793" s="553"/>
      <c r="AR793" s="553"/>
      <c r="AS793" s="553"/>
      <c r="AT793" s="553"/>
    </row>
    <row r="794" spans="1:46" ht="13.5" customHeight="1" x14ac:dyDescent="0.25">
      <c r="A794" s="553"/>
      <c r="B794" s="553"/>
      <c r="C794" s="553"/>
      <c r="D794" s="553"/>
      <c r="E794" s="569"/>
      <c r="F794" s="569"/>
      <c r="G794" s="569"/>
      <c r="H794" s="569"/>
      <c r="I794" s="569"/>
      <c r="J794" s="569"/>
      <c r="K794" s="569"/>
      <c r="L794" s="569"/>
      <c r="M794" s="569"/>
      <c r="N794" s="569"/>
      <c r="O794" s="569"/>
      <c r="P794" s="569"/>
      <c r="Q794" s="553"/>
      <c r="R794" s="553"/>
      <c r="S794" s="553"/>
      <c r="T794" s="553"/>
      <c r="U794" s="553"/>
      <c r="V794" s="553"/>
      <c r="W794" s="553"/>
      <c r="X794" s="553"/>
      <c r="Y794" s="553"/>
      <c r="Z794" s="553"/>
      <c r="AA794" s="553"/>
      <c r="AB794" s="553"/>
      <c r="AC794" s="553"/>
      <c r="AD794" s="553"/>
      <c r="AE794" s="553"/>
      <c r="AF794" s="956"/>
      <c r="AG794" s="553"/>
      <c r="AH794" s="553"/>
      <c r="AI794" s="956"/>
      <c r="AJ794" s="553"/>
      <c r="AK794" s="553"/>
      <c r="AL794" s="553"/>
      <c r="AM794" s="553"/>
      <c r="AN794" s="553"/>
      <c r="AO794" s="553"/>
      <c r="AP794" s="553"/>
      <c r="AQ794" s="553"/>
      <c r="AR794" s="553"/>
      <c r="AS794" s="553"/>
      <c r="AT794" s="553"/>
    </row>
    <row r="795" spans="1:46" ht="13.5" customHeight="1" x14ac:dyDescent="0.25">
      <c r="A795" s="553"/>
      <c r="B795" s="553"/>
      <c r="C795" s="553"/>
      <c r="D795" s="553"/>
      <c r="E795" s="569"/>
      <c r="F795" s="569"/>
      <c r="G795" s="569"/>
      <c r="H795" s="569"/>
      <c r="I795" s="569"/>
      <c r="J795" s="569"/>
      <c r="K795" s="569"/>
      <c r="L795" s="569"/>
      <c r="M795" s="569"/>
      <c r="N795" s="569"/>
      <c r="O795" s="569"/>
      <c r="P795" s="569"/>
      <c r="Q795" s="553"/>
      <c r="R795" s="553"/>
      <c r="S795" s="553"/>
      <c r="T795" s="553"/>
      <c r="U795" s="553"/>
      <c r="V795" s="553"/>
      <c r="W795" s="553"/>
      <c r="X795" s="553"/>
      <c r="Y795" s="553"/>
      <c r="Z795" s="553"/>
      <c r="AA795" s="553"/>
      <c r="AB795" s="553"/>
      <c r="AC795" s="553"/>
      <c r="AD795" s="553"/>
      <c r="AE795" s="553"/>
      <c r="AF795" s="956"/>
      <c r="AG795" s="553"/>
      <c r="AH795" s="553"/>
      <c r="AI795" s="956"/>
      <c r="AJ795" s="553"/>
      <c r="AK795" s="553"/>
      <c r="AL795" s="553"/>
      <c r="AM795" s="553"/>
      <c r="AN795" s="553"/>
      <c r="AO795" s="553"/>
      <c r="AP795" s="553"/>
      <c r="AQ795" s="553"/>
      <c r="AR795" s="553"/>
      <c r="AS795" s="553"/>
      <c r="AT795" s="553"/>
    </row>
    <row r="796" spans="1:46" ht="13.5" customHeight="1" x14ac:dyDescent="0.25">
      <c r="A796" s="553"/>
      <c r="B796" s="553"/>
      <c r="C796" s="553"/>
      <c r="D796" s="553"/>
      <c r="E796" s="569"/>
      <c r="F796" s="569"/>
      <c r="G796" s="569"/>
      <c r="H796" s="569"/>
      <c r="I796" s="569"/>
      <c r="J796" s="569"/>
      <c r="K796" s="569"/>
      <c r="L796" s="569"/>
      <c r="M796" s="569"/>
      <c r="N796" s="569"/>
      <c r="O796" s="569"/>
      <c r="P796" s="569"/>
      <c r="Q796" s="553"/>
      <c r="R796" s="553"/>
      <c r="S796" s="553"/>
      <c r="T796" s="553"/>
      <c r="U796" s="553"/>
      <c r="V796" s="553"/>
      <c r="W796" s="553"/>
      <c r="X796" s="553"/>
      <c r="Y796" s="553"/>
      <c r="Z796" s="553"/>
      <c r="AA796" s="553"/>
      <c r="AB796" s="553"/>
      <c r="AC796" s="553"/>
      <c r="AD796" s="553"/>
      <c r="AE796" s="553"/>
      <c r="AF796" s="956"/>
      <c r="AG796" s="553"/>
      <c r="AH796" s="553"/>
      <c r="AI796" s="956"/>
      <c r="AJ796" s="553"/>
      <c r="AK796" s="553"/>
      <c r="AL796" s="553"/>
      <c r="AM796" s="553"/>
      <c r="AN796" s="553"/>
      <c r="AO796" s="553"/>
      <c r="AP796" s="553"/>
      <c r="AQ796" s="553"/>
      <c r="AR796" s="553"/>
      <c r="AS796" s="553"/>
      <c r="AT796" s="553"/>
    </row>
    <row r="797" spans="1:46" ht="13.5" customHeight="1" x14ac:dyDescent="0.25">
      <c r="A797" s="553"/>
      <c r="B797" s="553"/>
      <c r="C797" s="553"/>
      <c r="D797" s="553"/>
      <c r="E797" s="569"/>
      <c r="F797" s="569"/>
      <c r="G797" s="569"/>
      <c r="H797" s="569"/>
      <c r="I797" s="569"/>
      <c r="J797" s="569"/>
      <c r="K797" s="569"/>
      <c r="L797" s="569"/>
      <c r="M797" s="569"/>
      <c r="N797" s="569"/>
      <c r="O797" s="569"/>
      <c r="P797" s="569"/>
      <c r="Q797" s="553"/>
      <c r="R797" s="553"/>
      <c r="S797" s="553"/>
      <c r="T797" s="553"/>
      <c r="U797" s="553"/>
      <c r="V797" s="553"/>
      <c r="W797" s="553"/>
      <c r="X797" s="553"/>
      <c r="Y797" s="553"/>
      <c r="Z797" s="553"/>
      <c r="AA797" s="553"/>
      <c r="AB797" s="553"/>
      <c r="AC797" s="553"/>
      <c r="AD797" s="553"/>
      <c r="AE797" s="553"/>
      <c r="AF797" s="956"/>
      <c r="AG797" s="553"/>
      <c r="AH797" s="553"/>
      <c r="AI797" s="956"/>
      <c r="AJ797" s="553"/>
      <c r="AK797" s="553"/>
      <c r="AL797" s="553"/>
      <c r="AM797" s="553"/>
      <c r="AN797" s="553"/>
      <c r="AO797" s="553"/>
      <c r="AP797" s="553"/>
      <c r="AQ797" s="553"/>
      <c r="AR797" s="553"/>
      <c r="AS797" s="553"/>
      <c r="AT797" s="553"/>
    </row>
    <row r="798" spans="1:46" ht="13.5" customHeight="1" x14ac:dyDescent="0.25">
      <c r="A798" s="553"/>
      <c r="B798" s="553"/>
      <c r="C798" s="553"/>
      <c r="D798" s="553"/>
      <c r="E798" s="569"/>
      <c r="F798" s="569"/>
      <c r="G798" s="569"/>
      <c r="H798" s="569"/>
      <c r="I798" s="569"/>
      <c r="J798" s="569"/>
      <c r="K798" s="569"/>
      <c r="L798" s="569"/>
      <c r="M798" s="569"/>
      <c r="N798" s="569"/>
      <c r="O798" s="569"/>
      <c r="P798" s="569"/>
      <c r="Q798" s="553"/>
      <c r="R798" s="553"/>
      <c r="S798" s="553"/>
      <c r="T798" s="553"/>
      <c r="U798" s="553"/>
      <c r="V798" s="553"/>
      <c r="W798" s="553"/>
      <c r="X798" s="553"/>
      <c r="Y798" s="553"/>
      <c r="Z798" s="553"/>
      <c r="AA798" s="553"/>
      <c r="AB798" s="553"/>
      <c r="AC798" s="553"/>
      <c r="AD798" s="553"/>
      <c r="AE798" s="553"/>
      <c r="AF798" s="956"/>
      <c r="AG798" s="553"/>
      <c r="AH798" s="553"/>
      <c r="AI798" s="956"/>
      <c r="AJ798" s="553"/>
      <c r="AK798" s="553"/>
      <c r="AL798" s="553"/>
      <c r="AM798" s="553"/>
      <c r="AN798" s="553"/>
      <c r="AO798" s="553"/>
      <c r="AP798" s="553"/>
      <c r="AQ798" s="553"/>
      <c r="AR798" s="553"/>
      <c r="AS798" s="553"/>
      <c r="AT798" s="553"/>
    </row>
    <row r="799" spans="1:46" ht="13.5" customHeight="1" x14ac:dyDescent="0.25">
      <c r="A799" s="553"/>
      <c r="B799" s="553"/>
      <c r="C799" s="553"/>
      <c r="D799" s="553"/>
      <c r="E799" s="569"/>
      <c r="F799" s="569"/>
      <c r="G799" s="569"/>
      <c r="H799" s="569"/>
      <c r="I799" s="569"/>
      <c r="J799" s="569"/>
      <c r="K799" s="569"/>
      <c r="L799" s="569"/>
      <c r="M799" s="569"/>
      <c r="N799" s="569"/>
      <c r="O799" s="569"/>
      <c r="P799" s="569"/>
      <c r="Q799" s="553"/>
      <c r="R799" s="553"/>
      <c r="S799" s="553"/>
      <c r="T799" s="553"/>
      <c r="U799" s="553"/>
      <c r="V799" s="553"/>
      <c r="W799" s="553"/>
      <c r="X799" s="553"/>
      <c r="Y799" s="553"/>
      <c r="Z799" s="553"/>
      <c r="AA799" s="553"/>
      <c r="AB799" s="553"/>
      <c r="AC799" s="553"/>
      <c r="AD799" s="553"/>
      <c r="AE799" s="553"/>
      <c r="AF799" s="956"/>
      <c r="AG799" s="553"/>
      <c r="AH799" s="553"/>
      <c r="AI799" s="956"/>
      <c r="AJ799" s="553"/>
      <c r="AK799" s="553"/>
      <c r="AL799" s="553"/>
      <c r="AM799" s="553"/>
      <c r="AN799" s="553"/>
      <c r="AO799" s="553"/>
      <c r="AP799" s="553"/>
      <c r="AQ799" s="553"/>
      <c r="AR799" s="553"/>
      <c r="AS799" s="553"/>
      <c r="AT799" s="553"/>
    </row>
    <row r="800" spans="1:46" ht="13.5" customHeight="1" x14ac:dyDescent="0.25">
      <c r="A800" s="553"/>
      <c r="B800" s="553"/>
      <c r="C800" s="553"/>
      <c r="D800" s="553"/>
      <c r="E800" s="569"/>
      <c r="F800" s="569"/>
      <c r="G800" s="569"/>
      <c r="H800" s="569"/>
      <c r="I800" s="569"/>
      <c r="J800" s="569"/>
      <c r="K800" s="569"/>
      <c r="L800" s="569"/>
      <c r="M800" s="569"/>
      <c r="N800" s="569"/>
      <c r="O800" s="569"/>
      <c r="P800" s="569"/>
      <c r="Q800" s="553"/>
      <c r="R800" s="553"/>
      <c r="S800" s="553"/>
      <c r="T800" s="553"/>
      <c r="U800" s="553"/>
      <c r="V800" s="553"/>
      <c r="W800" s="553"/>
      <c r="X800" s="553"/>
      <c r="Y800" s="553"/>
      <c r="Z800" s="553"/>
      <c r="AA800" s="553"/>
      <c r="AB800" s="553"/>
      <c r="AC800" s="553"/>
      <c r="AD800" s="553"/>
      <c r="AE800" s="553"/>
      <c r="AF800" s="956"/>
      <c r="AG800" s="553"/>
      <c r="AH800" s="553"/>
      <c r="AI800" s="956"/>
      <c r="AJ800" s="553"/>
      <c r="AK800" s="553"/>
      <c r="AL800" s="553"/>
      <c r="AM800" s="553"/>
      <c r="AN800" s="553"/>
      <c r="AO800" s="553"/>
      <c r="AP800" s="553"/>
      <c r="AQ800" s="553"/>
      <c r="AR800" s="553"/>
      <c r="AS800" s="553"/>
      <c r="AT800" s="553"/>
    </row>
    <row r="801" spans="1:46" ht="13.5" customHeight="1" x14ac:dyDescent="0.25">
      <c r="A801" s="553"/>
      <c r="B801" s="553"/>
      <c r="C801" s="553"/>
      <c r="D801" s="553"/>
      <c r="E801" s="569"/>
      <c r="F801" s="569"/>
      <c r="G801" s="569"/>
      <c r="H801" s="569"/>
      <c r="I801" s="569"/>
      <c r="J801" s="569"/>
      <c r="K801" s="569"/>
      <c r="L801" s="569"/>
      <c r="M801" s="569"/>
      <c r="N801" s="569"/>
      <c r="O801" s="569"/>
      <c r="P801" s="569"/>
      <c r="Q801" s="553"/>
      <c r="R801" s="553"/>
      <c r="S801" s="553"/>
      <c r="T801" s="553"/>
      <c r="U801" s="553"/>
      <c r="V801" s="553"/>
      <c r="W801" s="553"/>
      <c r="X801" s="553"/>
      <c r="Y801" s="553"/>
      <c r="Z801" s="553"/>
      <c r="AA801" s="553"/>
      <c r="AB801" s="553"/>
      <c r="AC801" s="553"/>
      <c r="AD801" s="553"/>
      <c r="AE801" s="553"/>
      <c r="AF801" s="956"/>
      <c r="AG801" s="553"/>
      <c r="AH801" s="553"/>
      <c r="AI801" s="956"/>
      <c r="AJ801" s="553"/>
      <c r="AK801" s="553"/>
      <c r="AL801" s="553"/>
      <c r="AM801" s="553"/>
      <c r="AN801" s="553"/>
      <c r="AO801" s="553"/>
      <c r="AP801" s="553"/>
      <c r="AQ801" s="553"/>
      <c r="AR801" s="553"/>
      <c r="AS801" s="553"/>
      <c r="AT801" s="553"/>
    </row>
    <row r="802" spans="1:46" ht="13.5" customHeight="1" x14ac:dyDescent="0.25">
      <c r="A802" s="553"/>
      <c r="B802" s="553"/>
      <c r="C802" s="553"/>
      <c r="D802" s="553"/>
      <c r="E802" s="569"/>
      <c r="F802" s="569"/>
      <c r="G802" s="569"/>
      <c r="H802" s="569"/>
      <c r="I802" s="569"/>
      <c r="J802" s="569"/>
      <c r="K802" s="569"/>
      <c r="L802" s="569"/>
      <c r="M802" s="569"/>
      <c r="N802" s="569"/>
      <c r="O802" s="569"/>
      <c r="P802" s="569"/>
      <c r="Q802" s="553"/>
      <c r="R802" s="553"/>
      <c r="S802" s="553"/>
      <c r="T802" s="553"/>
      <c r="U802" s="553"/>
      <c r="V802" s="553"/>
      <c r="W802" s="553"/>
      <c r="X802" s="553"/>
      <c r="Y802" s="553"/>
      <c r="Z802" s="553"/>
      <c r="AA802" s="553"/>
      <c r="AB802" s="553"/>
      <c r="AC802" s="553"/>
      <c r="AD802" s="553"/>
      <c r="AE802" s="553"/>
      <c r="AF802" s="956"/>
      <c r="AG802" s="553"/>
      <c r="AH802" s="553"/>
      <c r="AI802" s="956"/>
      <c r="AJ802" s="553"/>
      <c r="AK802" s="553"/>
      <c r="AL802" s="553"/>
      <c r="AM802" s="553"/>
      <c r="AN802" s="553"/>
      <c r="AO802" s="553"/>
      <c r="AP802" s="553"/>
      <c r="AQ802" s="553"/>
      <c r="AR802" s="553"/>
      <c r="AS802" s="553"/>
      <c r="AT802" s="553"/>
    </row>
    <row r="803" spans="1:46" ht="13.5" customHeight="1" x14ac:dyDescent="0.25">
      <c r="A803" s="553"/>
      <c r="B803" s="553"/>
      <c r="C803" s="553"/>
      <c r="D803" s="553"/>
      <c r="E803" s="569"/>
      <c r="F803" s="569"/>
      <c r="G803" s="569"/>
      <c r="H803" s="569"/>
      <c r="I803" s="569"/>
      <c r="J803" s="569"/>
      <c r="K803" s="569"/>
      <c r="L803" s="569"/>
      <c r="M803" s="569"/>
      <c r="N803" s="569"/>
      <c r="O803" s="569"/>
      <c r="P803" s="569"/>
      <c r="Q803" s="553"/>
      <c r="R803" s="553"/>
      <c r="S803" s="553"/>
      <c r="T803" s="553"/>
      <c r="U803" s="553"/>
      <c r="V803" s="553"/>
      <c r="W803" s="553"/>
      <c r="X803" s="553"/>
      <c r="Y803" s="553"/>
      <c r="Z803" s="553"/>
      <c r="AA803" s="553"/>
      <c r="AB803" s="553"/>
      <c r="AC803" s="553"/>
      <c r="AD803" s="553"/>
      <c r="AE803" s="553"/>
      <c r="AF803" s="956"/>
      <c r="AG803" s="553"/>
      <c r="AH803" s="553"/>
      <c r="AI803" s="956"/>
      <c r="AJ803" s="553"/>
      <c r="AK803" s="553"/>
      <c r="AL803" s="553"/>
      <c r="AM803" s="553"/>
      <c r="AN803" s="553"/>
      <c r="AO803" s="553"/>
      <c r="AP803" s="553"/>
      <c r="AQ803" s="553"/>
      <c r="AR803" s="553"/>
      <c r="AS803" s="553"/>
      <c r="AT803" s="553"/>
    </row>
    <row r="804" spans="1:46" ht="13.5" customHeight="1" x14ac:dyDescent="0.25">
      <c r="A804" s="553"/>
      <c r="B804" s="553"/>
      <c r="C804" s="553"/>
      <c r="D804" s="553"/>
      <c r="E804" s="569"/>
      <c r="F804" s="569"/>
      <c r="G804" s="569"/>
      <c r="H804" s="569"/>
      <c r="I804" s="569"/>
      <c r="J804" s="569"/>
      <c r="K804" s="569"/>
      <c r="L804" s="569"/>
      <c r="M804" s="569"/>
      <c r="N804" s="569"/>
      <c r="O804" s="569"/>
      <c r="P804" s="569"/>
      <c r="Q804" s="553"/>
      <c r="R804" s="553"/>
      <c r="S804" s="553"/>
      <c r="T804" s="553"/>
      <c r="U804" s="553"/>
      <c r="V804" s="553"/>
      <c r="W804" s="553"/>
      <c r="X804" s="553"/>
      <c r="Y804" s="553"/>
      <c r="Z804" s="553"/>
      <c r="AA804" s="553"/>
      <c r="AB804" s="553"/>
      <c r="AC804" s="553"/>
      <c r="AD804" s="553"/>
      <c r="AE804" s="553"/>
      <c r="AF804" s="956"/>
      <c r="AG804" s="553"/>
      <c r="AH804" s="553"/>
      <c r="AI804" s="956"/>
      <c r="AJ804" s="553"/>
      <c r="AK804" s="553"/>
      <c r="AL804" s="553"/>
      <c r="AM804" s="553"/>
      <c r="AN804" s="553"/>
      <c r="AO804" s="553"/>
      <c r="AP804" s="553"/>
      <c r="AQ804" s="553"/>
      <c r="AR804" s="553"/>
      <c r="AS804" s="553"/>
      <c r="AT804" s="553"/>
    </row>
    <row r="805" spans="1:46" ht="13.5" customHeight="1" x14ac:dyDescent="0.25">
      <c r="A805" s="553"/>
      <c r="B805" s="553"/>
      <c r="C805" s="553"/>
      <c r="D805" s="553"/>
      <c r="E805" s="569"/>
      <c r="F805" s="569"/>
      <c r="G805" s="569"/>
      <c r="H805" s="569"/>
      <c r="I805" s="569"/>
      <c r="J805" s="569"/>
      <c r="K805" s="569"/>
      <c r="L805" s="569"/>
      <c r="M805" s="569"/>
      <c r="N805" s="569"/>
      <c r="O805" s="569"/>
      <c r="P805" s="569"/>
      <c r="Q805" s="553"/>
      <c r="R805" s="553"/>
      <c r="S805" s="553"/>
      <c r="T805" s="553"/>
      <c r="U805" s="553"/>
      <c r="V805" s="553"/>
      <c r="W805" s="553"/>
      <c r="X805" s="553"/>
      <c r="Y805" s="553"/>
      <c r="Z805" s="553"/>
      <c r="AA805" s="553"/>
      <c r="AB805" s="553"/>
      <c r="AC805" s="553"/>
      <c r="AD805" s="553"/>
      <c r="AE805" s="553"/>
      <c r="AF805" s="956"/>
      <c r="AG805" s="553"/>
      <c r="AH805" s="553"/>
      <c r="AI805" s="956"/>
      <c r="AJ805" s="553"/>
      <c r="AK805" s="553"/>
      <c r="AL805" s="553"/>
      <c r="AM805" s="553"/>
      <c r="AN805" s="553"/>
      <c r="AO805" s="553"/>
      <c r="AP805" s="553"/>
      <c r="AQ805" s="553"/>
      <c r="AR805" s="553"/>
      <c r="AS805" s="553"/>
      <c r="AT805" s="553"/>
    </row>
    <row r="806" spans="1:46" ht="13.5" customHeight="1" x14ac:dyDescent="0.25">
      <c r="A806" s="553"/>
      <c r="B806" s="553"/>
      <c r="C806" s="553"/>
      <c r="D806" s="553"/>
      <c r="E806" s="569"/>
      <c r="F806" s="569"/>
      <c r="G806" s="569"/>
      <c r="H806" s="569"/>
      <c r="I806" s="569"/>
      <c r="J806" s="569"/>
      <c r="K806" s="569"/>
      <c r="L806" s="569"/>
      <c r="M806" s="569"/>
      <c r="N806" s="569"/>
      <c r="O806" s="569"/>
      <c r="P806" s="569"/>
      <c r="Q806" s="553"/>
      <c r="R806" s="553"/>
      <c r="S806" s="553"/>
      <c r="T806" s="553"/>
      <c r="U806" s="553"/>
      <c r="V806" s="553"/>
      <c r="W806" s="553"/>
      <c r="X806" s="553"/>
      <c r="Y806" s="553"/>
      <c r="Z806" s="553"/>
      <c r="AA806" s="553"/>
      <c r="AB806" s="553"/>
      <c r="AC806" s="553"/>
      <c r="AD806" s="553"/>
      <c r="AE806" s="553"/>
      <c r="AF806" s="956"/>
      <c r="AG806" s="553"/>
      <c r="AH806" s="553"/>
      <c r="AI806" s="956"/>
      <c r="AJ806" s="553"/>
      <c r="AK806" s="553"/>
      <c r="AL806" s="553"/>
      <c r="AM806" s="553"/>
      <c r="AN806" s="553"/>
      <c r="AO806" s="553"/>
      <c r="AP806" s="553"/>
      <c r="AQ806" s="553"/>
      <c r="AR806" s="553"/>
      <c r="AS806" s="553"/>
      <c r="AT806" s="553"/>
    </row>
    <row r="807" spans="1:46" ht="13.5" customHeight="1" x14ac:dyDescent="0.25">
      <c r="A807" s="553"/>
      <c r="B807" s="553"/>
      <c r="C807" s="553"/>
      <c r="D807" s="553"/>
      <c r="E807" s="569"/>
      <c r="F807" s="569"/>
      <c r="G807" s="569"/>
      <c r="H807" s="569"/>
      <c r="I807" s="569"/>
      <c r="J807" s="569"/>
      <c r="K807" s="569"/>
      <c r="L807" s="569"/>
      <c r="M807" s="569"/>
      <c r="N807" s="569"/>
      <c r="O807" s="569"/>
      <c r="P807" s="569"/>
      <c r="Q807" s="553"/>
      <c r="R807" s="553"/>
      <c r="S807" s="553"/>
      <c r="T807" s="553"/>
      <c r="U807" s="553"/>
      <c r="V807" s="553"/>
      <c r="W807" s="553"/>
      <c r="X807" s="553"/>
      <c r="Y807" s="553"/>
      <c r="Z807" s="553"/>
      <c r="AA807" s="553"/>
      <c r="AB807" s="553"/>
      <c r="AC807" s="553"/>
      <c r="AD807" s="553"/>
      <c r="AE807" s="553"/>
      <c r="AF807" s="956"/>
      <c r="AG807" s="553"/>
      <c r="AH807" s="553"/>
      <c r="AI807" s="956"/>
      <c r="AJ807" s="553"/>
      <c r="AK807" s="553"/>
      <c r="AL807" s="553"/>
      <c r="AM807" s="553"/>
      <c r="AN807" s="553"/>
      <c r="AO807" s="553"/>
      <c r="AP807" s="553"/>
      <c r="AQ807" s="553"/>
      <c r="AR807" s="553"/>
      <c r="AS807" s="553"/>
      <c r="AT807" s="553"/>
    </row>
    <row r="808" spans="1:46" ht="13.5" customHeight="1" x14ac:dyDescent="0.25">
      <c r="A808" s="553"/>
      <c r="B808" s="553"/>
      <c r="C808" s="553"/>
      <c r="D808" s="553"/>
      <c r="E808" s="569"/>
      <c r="F808" s="569"/>
      <c r="G808" s="569"/>
      <c r="H808" s="569"/>
      <c r="I808" s="569"/>
      <c r="J808" s="569"/>
      <c r="K808" s="569"/>
      <c r="L808" s="569"/>
      <c r="M808" s="569"/>
      <c r="N808" s="569"/>
      <c r="O808" s="569"/>
      <c r="P808" s="569"/>
      <c r="Q808" s="553"/>
      <c r="R808" s="553"/>
      <c r="S808" s="553"/>
      <c r="T808" s="553"/>
      <c r="U808" s="553"/>
      <c r="V808" s="553"/>
      <c r="W808" s="553"/>
      <c r="X808" s="553"/>
      <c r="Y808" s="553"/>
      <c r="Z808" s="553"/>
      <c r="AA808" s="553"/>
      <c r="AB808" s="553"/>
      <c r="AC808" s="553"/>
      <c r="AD808" s="553"/>
      <c r="AE808" s="553"/>
      <c r="AF808" s="956"/>
      <c r="AG808" s="553"/>
      <c r="AH808" s="553"/>
      <c r="AI808" s="956"/>
      <c r="AJ808" s="553"/>
      <c r="AK808" s="553"/>
      <c r="AL808" s="553"/>
      <c r="AM808" s="553"/>
      <c r="AN808" s="553"/>
      <c r="AO808" s="553"/>
      <c r="AP808" s="553"/>
      <c r="AQ808" s="553"/>
      <c r="AR808" s="553"/>
      <c r="AS808" s="553"/>
      <c r="AT808" s="553"/>
    </row>
    <row r="809" spans="1:46" ht="13.5" customHeight="1" x14ac:dyDescent="0.25">
      <c r="A809" s="553"/>
      <c r="B809" s="553"/>
      <c r="C809" s="553"/>
      <c r="D809" s="553"/>
      <c r="E809" s="569"/>
      <c r="F809" s="569"/>
      <c r="G809" s="569"/>
      <c r="H809" s="569"/>
      <c r="I809" s="569"/>
      <c r="J809" s="569"/>
      <c r="K809" s="569"/>
      <c r="L809" s="569"/>
      <c r="M809" s="569"/>
      <c r="N809" s="569"/>
      <c r="O809" s="569"/>
      <c r="P809" s="569"/>
      <c r="Q809" s="553"/>
      <c r="R809" s="553"/>
      <c r="S809" s="553"/>
      <c r="T809" s="553"/>
      <c r="U809" s="553"/>
      <c r="V809" s="553"/>
      <c r="W809" s="553"/>
      <c r="X809" s="553"/>
      <c r="Y809" s="553"/>
      <c r="Z809" s="553"/>
      <c r="AA809" s="553"/>
      <c r="AB809" s="553"/>
      <c r="AC809" s="553"/>
      <c r="AD809" s="553"/>
      <c r="AE809" s="553"/>
      <c r="AF809" s="956"/>
      <c r="AG809" s="553"/>
      <c r="AH809" s="553"/>
      <c r="AI809" s="956"/>
      <c r="AJ809" s="553"/>
      <c r="AK809" s="553"/>
      <c r="AL809" s="553"/>
      <c r="AM809" s="553"/>
      <c r="AN809" s="553"/>
      <c r="AO809" s="553"/>
      <c r="AP809" s="553"/>
      <c r="AQ809" s="553"/>
      <c r="AR809" s="553"/>
      <c r="AS809" s="553"/>
      <c r="AT809" s="553"/>
    </row>
    <row r="810" spans="1:46" ht="13.5" customHeight="1" x14ac:dyDescent="0.25">
      <c r="A810" s="553"/>
      <c r="B810" s="553"/>
      <c r="C810" s="553"/>
      <c r="D810" s="553"/>
      <c r="E810" s="569"/>
      <c r="F810" s="569"/>
      <c r="G810" s="569"/>
      <c r="H810" s="569"/>
      <c r="I810" s="569"/>
      <c r="J810" s="569"/>
      <c r="K810" s="569"/>
      <c r="L810" s="569"/>
      <c r="M810" s="569"/>
      <c r="N810" s="569"/>
      <c r="O810" s="569"/>
      <c r="P810" s="569"/>
      <c r="Q810" s="553"/>
      <c r="R810" s="553"/>
      <c r="S810" s="553"/>
      <c r="T810" s="553"/>
      <c r="U810" s="553"/>
      <c r="V810" s="553"/>
      <c r="W810" s="553"/>
      <c r="X810" s="553"/>
      <c r="Y810" s="553"/>
      <c r="Z810" s="553"/>
      <c r="AA810" s="553"/>
      <c r="AB810" s="553"/>
      <c r="AC810" s="553"/>
      <c r="AD810" s="553"/>
      <c r="AE810" s="553"/>
      <c r="AF810" s="956"/>
      <c r="AG810" s="553"/>
      <c r="AH810" s="553"/>
      <c r="AI810" s="956"/>
      <c r="AJ810" s="553"/>
      <c r="AK810" s="553"/>
      <c r="AL810" s="553"/>
      <c r="AM810" s="553"/>
      <c r="AN810" s="553"/>
      <c r="AO810" s="553"/>
      <c r="AP810" s="553"/>
      <c r="AQ810" s="553"/>
      <c r="AR810" s="553"/>
      <c r="AS810" s="553"/>
      <c r="AT810" s="553"/>
    </row>
    <row r="811" spans="1:46" ht="13.5" customHeight="1" x14ac:dyDescent="0.25">
      <c r="A811" s="553"/>
      <c r="B811" s="553"/>
      <c r="C811" s="553"/>
      <c r="D811" s="553"/>
      <c r="E811" s="569"/>
      <c r="F811" s="569"/>
      <c r="G811" s="569"/>
      <c r="H811" s="569"/>
      <c r="I811" s="569"/>
      <c r="J811" s="569"/>
      <c r="K811" s="569"/>
      <c r="L811" s="569"/>
      <c r="M811" s="569"/>
      <c r="N811" s="569"/>
      <c r="O811" s="569"/>
      <c r="P811" s="569"/>
      <c r="Q811" s="553"/>
      <c r="R811" s="553"/>
      <c r="S811" s="553"/>
      <c r="T811" s="553"/>
      <c r="U811" s="553"/>
      <c r="V811" s="553"/>
      <c r="W811" s="553"/>
      <c r="X811" s="553"/>
      <c r="Y811" s="553"/>
      <c r="Z811" s="553"/>
      <c r="AA811" s="553"/>
      <c r="AB811" s="553"/>
      <c r="AC811" s="553"/>
      <c r="AD811" s="553"/>
      <c r="AE811" s="553"/>
      <c r="AF811" s="956"/>
      <c r="AG811" s="553"/>
      <c r="AH811" s="553"/>
      <c r="AI811" s="956"/>
      <c r="AJ811" s="553"/>
      <c r="AK811" s="553"/>
      <c r="AL811" s="553"/>
      <c r="AM811" s="553"/>
      <c r="AN811" s="553"/>
      <c r="AO811" s="553"/>
      <c r="AP811" s="553"/>
      <c r="AQ811" s="553"/>
      <c r="AR811" s="553"/>
      <c r="AS811" s="553"/>
      <c r="AT811" s="553"/>
    </row>
    <row r="812" spans="1:46" ht="13.5" customHeight="1" x14ac:dyDescent="0.25">
      <c r="A812" s="553"/>
      <c r="B812" s="553"/>
      <c r="C812" s="553"/>
      <c r="D812" s="553"/>
      <c r="E812" s="569"/>
      <c r="F812" s="569"/>
      <c r="G812" s="569"/>
      <c r="H812" s="569"/>
      <c r="I812" s="569"/>
      <c r="J812" s="569"/>
      <c r="K812" s="569"/>
      <c r="L812" s="569"/>
      <c r="M812" s="569"/>
      <c r="N812" s="569"/>
      <c r="O812" s="569"/>
      <c r="P812" s="569"/>
      <c r="Q812" s="553"/>
      <c r="R812" s="553"/>
      <c r="S812" s="553"/>
      <c r="T812" s="553"/>
      <c r="U812" s="553"/>
      <c r="V812" s="553"/>
      <c r="W812" s="553"/>
      <c r="X812" s="553"/>
      <c r="Y812" s="553"/>
      <c r="Z812" s="553"/>
      <c r="AA812" s="553"/>
      <c r="AB812" s="553"/>
      <c r="AC812" s="553"/>
      <c r="AD812" s="553"/>
      <c r="AE812" s="553"/>
      <c r="AF812" s="956"/>
      <c r="AG812" s="553"/>
      <c r="AH812" s="553"/>
      <c r="AI812" s="956"/>
      <c r="AJ812" s="553"/>
      <c r="AK812" s="553"/>
      <c r="AL812" s="553"/>
      <c r="AM812" s="553"/>
      <c r="AN812" s="553"/>
      <c r="AO812" s="553"/>
      <c r="AP812" s="553"/>
      <c r="AQ812" s="553"/>
      <c r="AR812" s="553"/>
      <c r="AS812" s="553"/>
      <c r="AT812" s="553"/>
    </row>
    <row r="813" spans="1:46" ht="13.5" customHeight="1" x14ac:dyDescent="0.25">
      <c r="A813" s="553"/>
      <c r="B813" s="553"/>
      <c r="C813" s="553"/>
      <c r="D813" s="553"/>
      <c r="E813" s="569"/>
      <c r="F813" s="569"/>
      <c r="G813" s="569"/>
      <c r="H813" s="569"/>
      <c r="I813" s="569"/>
      <c r="J813" s="569"/>
      <c r="K813" s="569"/>
      <c r="L813" s="569"/>
      <c r="M813" s="569"/>
      <c r="N813" s="569"/>
      <c r="O813" s="569"/>
      <c r="P813" s="569"/>
      <c r="Q813" s="553"/>
      <c r="R813" s="553"/>
      <c r="S813" s="553"/>
      <c r="T813" s="553"/>
      <c r="U813" s="553"/>
      <c r="V813" s="553"/>
      <c r="W813" s="553"/>
      <c r="X813" s="553"/>
      <c r="Y813" s="553"/>
      <c r="Z813" s="553"/>
      <c r="AA813" s="553"/>
      <c r="AB813" s="553"/>
      <c r="AC813" s="553"/>
      <c r="AD813" s="553"/>
      <c r="AE813" s="553"/>
      <c r="AF813" s="956"/>
      <c r="AG813" s="553"/>
      <c r="AH813" s="553"/>
      <c r="AI813" s="956"/>
      <c r="AJ813" s="553"/>
      <c r="AK813" s="553"/>
      <c r="AL813" s="553"/>
      <c r="AM813" s="553"/>
      <c r="AN813" s="553"/>
      <c r="AO813" s="553"/>
      <c r="AP813" s="553"/>
      <c r="AQ813" s="553"/>
      <c r="AR813" s="553"/>
      <c r="AS813" s="553"/>
      <c r="AT813" s="553"/>
    </row>
    <row r="814" spans="1:46" ht="13.5" customHeight="1" x14ac:dyDescent="0.25">
      <c r="A814" s="553"/>
      <c r="B814" s="553"/>
      <c r="C814" s="553"/>
      <c r="D814" s="553"/>
      <c r="E814" s="569"/>
      <c r="F814" s="569"/>
      <c r="G814" s="569"/>
      <c r="H814" s="569"/>
      <c r="I814" s="569"/>
      <c r="J814" s="569"/>
      <c r="K814" s="569"/>
      <c r="L814" s="569"/>
      <c r="M814" s="569"/>
      <c r="N814" s="569"/>
      <c r="O814" s="569"/>
      <c r="P814" s="569"/>
      <c r="Q814" s="553"/>
      <c r="R814" s="553"/>
      <c r="S814" s="553"/>
      <c r="T814" s="553"/>
      <c r="U814" s="553"/>
      <c r="V814" s="553"/>
      <c r="W814" s="553"/>
      <c r="X814" s="553"/>
      <c r="Y814" s="553"/>
      <c r="Z814" s="553"/>
      <c r="AA814" s="553"/>
      <c r="AB814" s="553"/>
      <c r="AC814" s="553"/>
      <c r="AD814" s="553"/>
      <c r="AE814" s="553"/>
      <c r="AF814" s="956"/>
      <c r="AG814" s="553"/>
      <c r="AH814" s="553"/>
      <c r="AI814" s="956"/>
      <c r="AJ814" s="553"/>
      <c r="AK814" s="553"/>
      <c r="AL814" s="553"/>
      <c r="AM814" s="553"/>
      <c r="AN814" s="553"/>
      <c r="AO814" s="553"/>
      <c r="AP814" s="553"/>
      <c r="AQ814" s="553"/>
      <c r="AR814" s="553"/>
      <c r="AS814" s="553"/>
      <c r="AT814" s="553"/>
    </row>
    <row r="815" spans="1:46" ht="13.5" customHeight="1" x14ac:dyDescent="0.25">
      <c r="A815" s="553"/>
      <c r="B815" s="553"/>
      <c r="C815" s="553"/>
      <c r="D815" s="553"/>
      <c r="E815" s="569"/>
      <c r="F815" s="569"/>
      <c r="G815" s="569"/>
      <c r="H815" s="569"/>
      <c r="I815" s="569"/>
      <c r="J815" s="569"/>
      <c r="K815" s="569"/>
      <c r="L815" s="569"/>
      <c r="M815" s="569"/>
      <c r="N815" s="569"/>
      <c r="O815" s="569"/>
      <c r="P815" s="569"/>
      <c r="Q815" s="553"/>
      <c r="R815" s="553"/>
      <c r="S815" s="553"/>
      <c r="T815" s="553"/>
      <c r="U815" s="553"/>
      <c r="V815" s="553"/>
      <c r="W815" s="553"/>
      <c r="X815" s="553"/>
      <c r="Y815" s="553"/>
      <c r="Z815" s="553"/>
      <c r="AA815" s="553"/>
      <c r="AB815" s="553"/>
      <c r="AC815" s="553"/>
      <c r="AD815" s="553"/>
      <c r="AE815" s="553"/>
      <c r="AF815" s="956"/>
      <c r="AG815" s="553"/>
      <c r="AH815" s="553"/>
      <c r="AI815" s="956"/>
      <c r="AJ815" s="553"/>
      <c r="AK815" s="553"/>
      <c r="AL815" s="553"/>
      <c r="AM815" s="553"/>
      <c r="AN815" s="553"/>
      <c r="AO815" s="553"/>
      <c r="AP815" s="553"/>
      <c r="AQ815" s="553"/>
      <c r="AR815" s="553"/>
      <c r="AS815" s="553"/>
      <c r="AT815" s="553"/>
    </row>
    <row r="816" spans="1:46" ht="13.5" customHeight="1" x14ac:dyDescent="0.25">
      <c r="A816" s="553"/>
      <c r="B816" s="553"/>
      <c r="C816" s="553"/>
      <c r="D816" s="553"/>
      <c r="E816" s="569"/>
      <c r="F816" s="569"/>
      <c r="G816" s="569"/>
      <c r="H816" s="569"/>
      <c r="I816" s="569"/>
      <c r="J816" s="569"/>
      <c r="K816" s="569"/>
      <c r="L816" s="569"/>
      <c r="M816" s="569"/>
      <c r="N816" s="569"/>
      <c r="O816" s="569"/>
      <c r="P816" s="569"/>
      <c r="Q816" s="553"/>
      <c r="R816" s="553"/>
      <c r="S816" s="553"/>
      <c r="T816" s="553"/>
      <c r="U816" s="553"/>
      <c r="V816" s="553"/>
      <c r="W816" s="553"/>
      <c r="X816" s="553"/>
      <c r="Y816" s="553"/>
      <c r="Z816" s="553"/>
      <c r="AA816" s="553"/>
      <c r="AB816" s="553"/>
      <c r="AC816" s="553"/>
      <c r="AD816" s="553"/>
      <c r="AE816" s="553"/>
      <c r="AF816" s="956"/>
      <c r="AG816" s="553"/>
      <c r="AH816" s="553"/>
      <c r="AI816" s="956"/>
      <c r="AJ816" s="553"/>
      <c r="AK816" s="553"/>
      <c r="AL816" s="553"/>
      <c r="AM816" s="553"/>
      <c r="AN816" s="553"/>
      <c r="AO816" s="553"/>
      <c r="AP816" s="553"/>
      <c r="AQ816" s="553"/>
      <c r="AR816" s="553"/>
      <c r="AS816" s="553"/>
      <c r="AT816" s="553"/>
    </row>
    <row r="817" spans="1:46" ht="13.5" customHeight="1" x14ac:dyDescent="0.25">
      <c r="A817" s="553"/>
      <c r="B817" s="553"/>
      <c r="C817" s="553"/>
      <c r="D817" s="553"/>
      <c r="E817" s="569"/>
      <c r="F817" s="569"/>
      <c r="G817" s="569"/>
      <c r="H817" s="569"/>
      <c r="I817" s="569"/>
      <c r="J817" s="569"/>
      <c r="K817" s="569"/>
      <c r="L817" s="569"/>
      <c r="M817" s="569"/>
      <c r="N817" s="569"/>
      <c r="O817" s="569"/>
      <c r="P817" s="569"/>
      <c r="Q817" s="553"/>
      <c r="R817" s="553"/>
      <c r="S817" s="553"/>
      <c r="T817" s="553"/>
      <c r="U817" s="553"/>
      <c r="V817" s="553"/>
      <c r="W817" s="553"/>
      <c r="X817" s="553"/>
      <c r="Y817" s="553"/>
      <c r="Z817" s="553"/>
      <c r="AA817" s="553"/>
      <c r="AB817" s="553"/>
      <c r="AC817" s="553"/>
      <c r="AD817" s="553"/>
      <c r="AE817" s="553"/>
      <c r="AF817" s="956"/>
      <c r="AG817" s="553"/>
      <c r="AH817" s="553"/>
      <c r="AI817" s="956"/>
      <c r="AJ817" s="553"/>
      <c r="AK817" s="553"/>
      <c r="AL817" s="553"/>
      <c r="AM817" s="553"/>
      <c r="AN817" s="553"/>
      <c r="AO817" s="553"/>
      <c r="AP817" s="553"/>
      <c r="AQ817" s="553"/>
      <c r="AR817" s="553"/>
      <c r="AS817" s="553"/>
      <c r="AT817" s="553"/>
    </row>
    <row r="818" spans="1:46" ht="13.5" customHeight="1" x14ac:dyDescent="0.25">
      <c r="A818" s="553"/>
      <c r="B818" s="553"/>
      <c r="C818" s="553"/>
      <c r="D818" s="553"/>
      <c r="E818" s="569"/>
      <c r="F818" s="569"/>
      <c r="G818" s="569"/>
      <c r="H818" s="569"/>
      <c r="I818" s="569"/>
      <c r="J818" s="569"/>
      <c r="K818" s="569"/>
      <c r="L818" s="569"/>
      <c r="M818" s="569"/>
      <c r="N818" s="569"/>
      <c r="O818" s="569"/>
      <c r="P818" s="569"/>
      <c r="Q818" s="553"/>
      <c r="R818" s="553"/>
      <c r="S818" s="553"/>
      <c r="T818" s="553"/>
      <c r="U818" s="553"/>
      <c r="V818" s="553"/>
      <c r="W818" s="553"/>
      <c r="X818" s="553"/>
      <c r="Y818" s="553"/>
      <c r="Z818" s="553"/>
      <c r="AA818" s="553"/>
      <c r="AB818" s="553"/>
      <c r="AC818" s="553"/>
      <c r="AD818" s="553"/>
      <c r="AE818" s="553"/>
      <c r="AF818" s="956"/>
      <c r="AG818" s="553"/>
      <c r="AH818" s="553"/>
      <c r="AI818" s="956"/>
      <c r="AJ818" s="553"/>
      <c r="AK818" s="553"/>
      <c r="AL818" s="553"/>
      <c r="AM818" s="553"/>
      <c r="AN818" s="553"/>
      <c r="AO818" s="553"/>
      <c r="AP818" s="553"/>
      <c r="AQ818" s="553"/>
      <c r="AR818" s="553"/>
      <c r="AS818" s="553"/>
      <c r="AT818" s="553"/>
    </row>
    <row r="819" spans="1:46" ht="13.5" customHeight="1" x14ac:dyDescent="0.25">
      <c r="A819" s="553"/>
      <c r="B819" s="553"/>
      <c r="C819" s="553"/>
      <c r="D819" s="553"/>
      <c r="E819" s="569"/>
      <c r="F819" s="569"/>
      <c r="G819" s="569"/>
      <c r="H819" s="569"/>
      <c r="I819" s="569"/>
      <c r="J819" s="569"/>
      <c r="K819" s="569"/>
      <c r="L819" s="569"/>
      <c r="M819" s="569"/>
      <c r="N819" s="569"/>
      <c r="O819" s="569"/>
      <c r="P819" s="569"/>
      <c r="Q819" s="553"/>
      <c r="R819" s="553"/>
      <c r="S819" s="553"/>
      <c r="T819" s="553"/>
      <c r="U819" s="553"/>
      <c r="V819" s="553"/>
      <c r="W819" s="553"/>
      <c r="X819" s="553"/>
      <c r="Y819" s="553"/>
      <c r="Z819" s="553"/>
      <c r="AA819" s="553"/>
      <c r="AB819" s="553"/>
      <c r="AC819" s="553"/>
      <c r="AD819" s="553"/>
      <c r="AE819" s="553"/>
      <c r="AF819" s="956"/>
      <c r="AG819" s="553"/>
      <c r="AH819" s="553"/>
      <c r="AI819" s="956"/>
      <c r="AJ819" s="553"/>
      <c r="AK819" s="553"/>
      <c r="AL819" s="553"/>
      <c r="AM819" s="553"/>
      <c r="AN819" s="553"/>
      <c r="AO819" s="553"/>
      <c r="AP819" s="553"/>
      <c r="AQ819" s="553"/>
      <c r="AR819" s="553"/>
      <c r="AS819" s="553"/>
      <c r="AT819" s="553"/>
    </row>
    <row r="820" spans="1:46" ht="13.5" customHeight="1" x14ac:dyDescent="0.25">
      <c r="A820" s="553"/>
      <c r="B820" s="553"/>
      <c r="C820" s="553"/>
      <c r="D820" s="553"/>
      <c r="E820" s="569"/>
      <c r="F820" s="569"/>
      <c r="G820" s="569"/>
      <c r="H820" s="569"/>
      <c r="I820" s="569"/>
      <c r="J820" s="569"/>
      <c r="K820" s="569"/>
      <c r="L820" s="569"/>
      <c r="M820" s="569"/>
      <c r="N820" s="569"/>
      <c r="O820" s="569"/>
      <c r="P820" s="569"/>
      <c r="Q820" s="553"/>
      <c r="R820" s="553"/>
      <c r="S820" s="553"/>
      <c r="T820" s="553"/>
      <c r="U820" s="553"/>
      <c r="V820" s="553"/>
      <c r="W820" s="553"/>
      <c r="X820" s="553"/>
      <c r="Y820" s="553"/>
      <c r="Z820" s="553"/>
      <c r="AA820" s="553"/>
      <c r="AB820" s="553"/>
      <c r="AC820" s="553"/>
      <c r="AD820" s="553"/>
      <c r="AE820" s="553"/>
      <c r="AF820" s="956"/>
      <c r="AG820" s="553"/>
      <c r="AH820" s="553"/>
      <c r="AI820" s="956"/>
      <c r="AJ820" s="553"/>
      <c r="AK820" s="553"/>
      <c r="AL820" s="553"/>
      <c r="AM820" s="553"/>
      <c r="AN820" s="553"/>
      <c r="AO820" s="553"/>
      <c r="AP820" s="553"/>
      <c r="AQ820" s="553"/>
      <c r="AR820" s="553"/>
      <c r="AS820" s="553"/>
      <c r="AT820" s="553"/>
    </row>
    <row r="821" spans="1:46" ht="13.5" customHeight="1" x14ac:dyDescent="0.25">
      <c r="A821" s="553"/>
      <c r="B821" s="553"/>
      <c r="C821" s="553"/>
      <c r="D821" s="553"/>
      <c r="E821" s="569"/>
      <c r="F821" s="569"/>
      <c r="G821" s="569"/>
      <c r="H821" s="569"/>
      <c r="I821" s="569"/>
      <c r="J821" s="569"/>
      <c r="K821" s="569"/>
      <c r="L821" s="569"/>
      <c r="M821" s="569"/>
      <c r="N821" s="569"/>
      <c r="O821" s="569"/>
      <c r="P821" s="569"/>
      <c r="Q821" s="553"/>
      <c r="R821" s="553"/>
      <c r="S821" s="553"/>
      <c r="T821" s="553"/>
      <c r="U821" s="553"/>
      <c r="V821" s="553"/>
      <c r="W821" s="553"/>
      <c r="X821" s="553"/>
      <c r="Y821" s="553"/>
      <c r="Z821" s="553"/>
      <c r="AA821" s="553"/>
      <c r="AB821" s="553"/>
      <c r="AC821" s="553"/>
      <c r="AD821" s="553"/>
      <c r="AE821" s="553"/>
      <c r="AF821" s="956"/>
      <c r="AG821" s="553"/>
      <c r="AH821" s="553"/>
      <c r="AI821" s="956"/>
      <c r="AJ821" s="553"/>
      <c r="AK821" s="553"/>
      <c r="AL821" s="553"/>
      <c r="AM821" s="553"/>
      <c r="AN821" s="553"/>
      <c r="AO821" s="553"/>
      <c r="AP821" s="553"/>
      <c r="AQ821" s="553"/>
      <c r="AR821" s="553"/>
      <c r="AS821" s="553"/>
      <c r="AT821" s="553"/>
    </row>
    <row r="822" spans="1:46" ht="13.5" customHeight="1" x14ac:dyDescent="0.25">
      <c r="A822" s="553"/>
      <c r="B822" s="553"/>
      <c r="C822" s="553"/>
      <c r="D822" s="553"/>
      <c r="E822" s="569"/>
      <c r="F822" s="569"/>
      <c r="G822" s="569"/>
      <c r="H822" s="569"/>
      <c r="I822" s="569"/>
      <c r="J822" s="569"/>
      <c r="K822" s="569"/>
      <c r="L822" s="569"/>
      <c r="M822" s="569"/>
      <c r="N822" s="569"/>
      <c r="O822" s="569"/>
      <c r="P822" s="569"/>
      <c r="Q822" s="553"/>
      <c r="R822" s="553"/>
      <c r="S822" s="553"/>
      <c r="T822" s="553"/>
      <c r="U822" s="553"/>
      <c r="V822" s="553"/>
      <c r="W822" s="553"/>
      <c r="X822" s="553"/>
      <c r="Y822" s="553"/>
      <c r="Z822" s="553"/>
      <c r="AA822" s="553"/>
      <c r="AB822" s="553"/>
      <c r="AC822" s="553"/>
      <c r="AD822" s="553"/>
      <c r="AE822" s="553"/>
      <c r="AF822" s="956"/>
      <c r="AG822" s="553"/>
      <c r="AH822" s="553"/>
      <c r="AI822" s="956"/>
      <c r="AJ822" s="553"/>
      <c r="AK822" s="553"/>
      <c r="AL822" s="553"/>
      <c r="AM822" s="553"/>
      <c r="AN822" s="553"/>
      <c r="AO822" s="553"/>
      <c r="AP822" s="553"/>
      <c r="AQ822" s="553"/>
      <c r="AR822" s="553"/>
      <c r="AS822" s="553"/>
      <c r="AT822" s="553"/>
    </row>
    <row r="823" spans="1:46" ht="13.5" customHeight="1" x14ac:dyDescent="0.25">
      <c r="A823" s="553"/>
      <c r="B823" s="553"/>
      <c r="C823" s="553"/>
      <c r="D823" s="553"/>
      <c r="E823" s="569"/>
      <c r="F823" s="569"/>
      <c r="G823" s="569"/>
      <c r="H823" s="569"/>
      <c r="I823" s="569"/>
      <c r="J823" s="569"/>
      <c r="K823" s="569"/>
      <c r="L823" s="569"/>
      <c r="M823" s="569"/>
      <c r="N823" s="569"/>
      <c r="O823" s="569"/>
      <c r="P823" s="569"/>
      <c r="Q823" s="553"/>
      <c r="R823" s="553"/>
      <c r="S823" s="553"/>
      <c r="T823" s="553"/>
      <c r="U823" s="553"/>
      <c r="V823" s="553"/>
      <c r="W823" s="553"/>
      <c r="X823" s="553"/>
      <c r="Y823" s="553"/>
      <c r="Z823" s="553"/>
      <c r="AA823" s="553"/>
      <c r="AB823" s="553"/>
      <c r="AC823" s="553"/>
      <c r="AD823" s="553"/>
      <c r="AE823" s="553"/>
      <c r="AF823" s="956"/>
      <c r="AG823" s="553"/>
      <c r="AH823" s="553"/>
      <c r="AI823" s="956"/>
      <c r="AJ823" s="553"/>
      <c r="AK823" s="553"/>
      <c r="AL823" s="553"/>
      <c r="AM823" s="553"/>
      <c r="AN823" s="553"/>
      <c r="AO823" s="553"/>
      <c r="AP823" s="553"/>
      <c r="AQ823" s="553"/>
      <c r="AR823" s="553"/>
      <c r="AS823" s="553"/>
      <c r="AT823" s="553"/>
    </row>
    <row r="824" spans="1:46" ht="13.5" customHeight="1" x14ac:dyDescent="0.25">
      <c r="A824" s="553"/>
      <c r="B824" s="553"/>
      <c r="C824" s="553"/>
      <c r="D824" s="553"/>
      <c r="E824" s="569"/>
      <c r="F824" s="569"/>
      <c r="G824" s="569"/>
      <c r="H824" s="569"/>
      <c r="I824" s="569"/>
      <c r="J824" s="569"/>
      <c r="K824" s="569"/>
      <c r="L824" s="569"/>
      <c r="M824" s="569"/>
      <c r="N824" s="569"/>
      <c r="O824" s="569"/>
      <c r="P824" s="569"/>
      <c r="Q824" s="553"/>
      <c r="R824" s="553"/>
      <c r="S824" s="553"/>
      <c r="T824" s="553"/>
      <c r="U824" s="553"/>
      <c r="V824" s="553"/>
      <c r="W824" s="553"/>
      <c r="X824" s="553"/>
      <c r="Y824" s="553"/>
      <c r="Z824" s="553"/>
      <c r="AA824" s="553"/>
      <c r="AB824" s="553"/>
      <c r="AC824" s="553"/>
      <c r="AD824" s="553"/>
      <c r="AE824" s="553"/>
      <c r="AF824" s="956"/>
      <c r="AG824" s="553"/>
      <c r="AH824" s="553"/>
      <c r="AI824" s="956"/>
      <c r="AJ824" s="553"/>
      <c r="AK824" s="553"/>
      <c r="AL824" s="553"/>
      <c r="AM824" s="553"/>
      <c r="AN824" s="553"/>
      <c r="AO824" s="553"/>
      <c r="AP824" s="553"/>
      <c r="AQ824" s="553"/>
      <c r="AR824" s="553"/>
      <c r="AS824" s="553"/>
      <c r="AT824" s="553"/>
    </row>
    <row r="825" spans="1:46" ht="13.5" customHeight="1" x14ac:dyDescent="0.25">
      <c r="A825" s="553"/>
      <c r="B825" s="553"/>
      <c r="C825" s="553"/>
      <c r="D825" s="553"/>
      <c r="E825" s="569"/>
      <c r="F825" s="569"/>
      <c r="G825" s="569"/>
      <c r="H825" s="569"/>
      <c r="I825" s="569"/>
      <c r="J825" s="569"/>
      <c r="K825" s="569"/>
      <c r="L825" s="569"/>
      <c r="M825" s="569"/>
      <c r="N825" s="569"/>
      <c r="O825" s="569"/>
      <c r="P825" s="569"/>
      <c r="Q825" s="553"/>
      <c r="R825" s="553"/>
      <c r="S825" s="553"/>
      <c r="T825" s="553"/>
      <c r="U825" s="553"/>
      <c r="V825" s="553"/>
      <c r="W825" s="553"/>
      <c r="X825" s="553"/>
      <c r="Y825" s="553"/>
      <c r="Z825" s="553"/>
      <c r="AA825" s="553"/>
      <c r="AB825" s="553"/>
      <c r="AC825" s="553"/>
      <c r="AD825" s="553"/>
      <c r="AE825" s="553"/>
      <c r="AF825" s="956"/>
      <c r="AG825" s="553"/>
      <c r="AH825" s="553"/>
      <c r="AI825" s="956"/>
      <c r="AJ825" s="553"/>
      <c r="AK825" s="553"/>
      <c r="AL825" s="553"/>
      <c r="AM825" s="553"/>
      <c r="AN825" s="553"/>
      <c r="AO825" s="553"/>
      <c r="AP825" s="553"/>
      <c r="AQ825" s="553"/>
      <c r="AR825" s="553"/>
      <c r="AS825" s="553"/>
      <c r="AT825" s="553"/>
    </row>
    <row r="826" spans="1:46" ht="13.5" customHeight="1" x14ac:dyDescent="0.25">
      <c r="A826" s="553"/>
      <c r="B826" s="553"/>
      <c r="C826" s="553"/>
      <c r="D826" s="553"/>
      <c r="E826" s="569"/>
      <c r="F826" s="569"/>
      <c r="G826" s="569"/>
      <c r="H826" s="569"/>
      <c r="I826" s="569"/>
      <c r="J826" s="569"/>
      <c r="K826" s="569"/>
      <c r="L826" s="569"/>
      <c r="M826" s="569"/>
      <c r="N826" s="569"/>
      <c r="O826" s="569"/>
      <c r="P826" s="569"/>
      <c r="Q826" s="553"/>
      <c r="R826" s="553"/>
      <c r="S826" s="553"/>
      <c r="T826" s="553"/>
      <c r="U826" s="553"/>
      <c r="V826" s="553"/>
      <c r="W826" s="553"/>
      <c r="X826" s="553"/>
      <c r="Y826" s="553"/>
      <c r="Z826" s="553"/>
      <c r="AA826" s="553"/>
      <c r="AB826" s="553"/>
      <c r="AC826" s="553"/>
      <c r="AD826" s="553"/>
      <c r="AE826" s="553"/>
      <c r="AF826" s="956"/>
      <c r="AG826" s="553"/>
      <c r="AH826" s="553"/>
      <c r="AI826" s="956"/>
      <c r="AJ826" s="553"/>
      <c r="AK826" s="553"/>
      <c r="AL826" s="553"/>
      <c r="AM826" s="553"/>
      <c r="AN826" s="553"/>
      <c r="AO826" s="553"/>
      <c r="AP826" s="553"/>
      <c r="AQ826" s="553"/>
      <c r="AR826" s="553"/>
      <c r="AS826" s="553"/>
      <c r="AT826" s="553"/>
    </row>
    <row r="827" spans="1:46" ht="13.5" customHeight="1" x14ac:dyDescent="0.25">
      <c r="A827" s="553"/>
      <c r="B827" s="553"/>
      <c r="C827" s="553"/>
      <c r="D827" s="553"/>
      <c r="E827" s="569"/>
      <c r="F827" s="569"/>
      <c r="G827" s="569"/>
      <c r="H827" s="569"/>
      <c r="I827" s="569"/>
      <c r="J827" s="569"/>
      <c r="K827" s="569"/>
      <c r="L827" s="569"/>
      <c r="M827" s="569"/>
      <c r="N827" s="569"/>
      <c r="O827" s="569"/>
      <c r="P827" s="569"/>
      <c r="Q827" s="553"/>
      <c r="R827" s="553"/>
      <c r="S827" s="553"/>
      <c r="T827" s="553"/>
      <c r="U827" s="553"/>
      <c r="V827" s="553"/>
      <c r="W827" s="553"/>
      <c r="X827" s="553"/>
      <c r="Y827" s="553"/>
      <c r="Z827" s="553"/>
      <c r="AA827" s="553"/>
      <c r="AB827" s="553"/>
      <c r="AC827" s="553"/>
      <c r="AD827" s="553"/>
      <c r="AE827" s="553"/>
      <c r="AF827" s="956"/>
      <c r="AG827" s="553"/>
      <c r="AH827" s="553"/>
      <c r="AI827" s="956"/>
      <c r="AJ827" s="553"/>
      <c r="AK827" s="553"/>
      <c r="AL827" s="553"/>
      <c r="AM827" s="553"/>
      <c r="AN827" s="553"/>
      <c r="AO827" s="553"/>
      <c r="AP827" s="553"/>
      <c r="AQ827" s="553"/>
      <c r="AR827" s="553"/>
      <c r="AS827" s="553"/>
      <c r="AT827" s="553"/>
    </row>
    <row r="828" spans="1:46" ht="13.5" customHeight="1" x14ac:dyDescent="0.25">
      <c r="A828" s="553"/>
      <c r="B828" s="553"/>
      <c r="C828" s="553"/>
      <c r="D828" s="553"/>
      <c r="E828" s="569"/>
      <c r="F828" s="569"/>
      <c r="G828" s="569"/>
      <c r="H828" s="569"/>
      <c r="I828" s="569"/>
      <c r="J828" s="569"/>
      <c r="K828" s="569"/>
      <c r="L828" s="569"/>
      <c r="M828" s="569"/>
      <c r="N828" s="569"/>
      <c r="O828" s="569"/>
      <c r="P828" s="569"/>
      <c r="Q828" s="553"/>
      <c r="R828" s="553"/>
      <c r="S828" s="553"/>
      <c r="T828" s="553"/>
      <c r="U828" s="553"/>
      <c r="V828" s="553"/>
      <c r="W828" s="553"/>
      <c r="X828" s="553"/>
      <c r="Y828" s="553"/>
      <c r="Z828" s="553"/>
      <c r="AA828" s="553"/>
      <c r="AB828" s="553"/>
      <c r="AC828" s="553"/>
      <c r="AD828" s="553"/>
      <c r="AE828" s="553"/>
      <c r="AF828" s="956"/>
      <c r="AG828" s="553"/>
      <c r="AH828" s="553"/>
      <c r="AI828" s="956"/>
      <c r="AJ828" s="553"/>
      <c r="AK828" s="553"/>
      <c r="AL828" s="553"/>
      <c r="AM828" s="553"/>
      <c r="AN828" s="553"/>
      <c r="AO828" s="553"/>
      <c r="AP828" s="553"/>
      <c r="AQ828" s="553"/>
      <c r="AR828" s="553"/>
      <c r="AS828" s="553"/>
      <c r="AT828" s="553"/>
    </row>
    <row r="829" spans="1:46" ht="13.5" customHeight="1" x14ac:dyDescent="0.25">
      <c r="A829" s="553"/>
      <c r="B829" s="553"/>
      <c r="C829" s="553"/>
      <c r="D829" s="553"/>
      <c r="E829" s="569"/>
      <c r="F829" s="569"/>
      <c r="G829" s="569"/>
      <c r="H829" s="569"/>
      <c r="I829" s="569"/>
      <c r="J829" s="569"/>
      <c r="K829" s="569"/>
      <c r="L829" s="569"/>
      <c r="M829" s="569"/>
      <c r="N829" s="569"/>
      <c r="O829" s="569"/>
      <c r="P829" s="569"/>
      <c r="Q829" s="553"/>
      <c r="R829" s="553"/>
      <c r="S829" s="553"/>
      <c r="T829" s="553"/>
      <c r="U829" s="553"/>
      <c r="V829" s="553"/>
      <c r="W829" s="553"/>
      <c r="X829" s="553"/>
      <c r="Y829" s="553"/>
      <c r="Z829" s="553"/>
      <c r="AA829" s="553"/>
      <c r="AB829" s="553"/>
      <c r="AC829" s="553"/>
      <c r="AD829" s="553"/>
      <c r="AE829" s="553"/>
      <c r="AF829" s="956"/>
      <c r="AG829" s="553"/>
      <c r="AH829" s="553"/>
      <c r="AI829" s="956"/>
      <c r="AJ829" s="553"/>
      <c r="AK829" s="553"/>
      <c r="AL829" s="553"/>
      <c r="AM829" s="553"/>
      <c r="AN829" s="553"/>
      <c r="AO829" s="553"/>
      <c r="AP829" s="553"/>
      <c r="AQ829" s="553"/>
      <c r="AR829" s="553"/>
      <c r="AS829" s="553"/>
      <c r="AT829" s="553"/>
    </row>
    <row r="830" spans="1:46" ht="13.5" customHeight="1" x14ac:dyDescent="0.25">
      <c r="A830" s="553"/>
      <c r="B830" s="553"/>
      <c r="C830" s="553"/>
      <c r="D830" s="553"/>
      <c r="E830" s="569"/>
      <c r="F830" s="569"/>
      <c r="G830" s="569"/>
      <c r="H830" s="569"/>
      <c r="I830" s="569"/>
      <c r="J830" s="569"/>
      <c r="K830" s="569"/>
      <c r="L830" s="569"/>
      <c r="M830" s="569"/>
      <c r="N830" s="569"/>
      <c r="O830" s="569"/>
      <c r="P830" s="569"/>
      <c r="Q830" s="553"/>
      <c r="R830" s="553"/>
      <c r="S830" s="553"/>
      <c r="T830" s="553"/>
      <c r="U830" s="553"/>
      <c r="V830" s="553"/>
      <c r="W830" s="553"/>
      <c r="X830" s="553"/>
      <c r="Y830" s="553"/>
      <c r="Z830" s="553"/>
      <c r="AA830" s="553"/>
      <c r="AB830" s="553"/>
      <c r="AC830" s="553"/>
      <c r="AD830" s="553"/>
      <c r="AE830" s="553"/>
      <c r="AF830" s="956"/>
      <c r="AG830" s="553"/>
      <c r="AH830" s="553"/>
      <c r="AI830" s="956"/>
      <c r="AJ830" s="553"/>
      <c r="AK830" s="553"/>
      <c r="AL830" s="553"/>
      <c r="AM830" s="553"/>
      <c r="AN830" s="553"/>
      <c r="AO830" s="553"/>
      <c r="AP830" s="553"/>
      <c r="AQ830" s="553"/>
      <c r="AR830" s="553"/>
      <c r="AS830" s="553"/>
      <c r="AT830" s="553"/>
    </row>
    <row r="831" spans="1:46" ht="13.5" customHeight="1" x14ac:dyDescent="0.25">
      <c r="A831" s="553"/>
      <c r="B831" s="553"/>
      <c r="C831" s="553"/>
      <c r="D831" s="553"/>
      <c r="E831" s="569"/>
      <c r="F831" s="569"/>
      <c r="G831" s="569"/>
      <c r="H831" s="569"/>
      <c r="I831" s="569"/>
      <c r="J831" s="569"/>
      <c r="K831" s="569"/>
      <c r="L831" s="569"/>
      <c r="M831" s="569"/>
      <c r="N831" s="569"/>
      <c r="O831" s="569"/>
      <c r="P831" s="569"/>
      <c r="Q831" s="553"/>
      <c r="R831" s="553"/>
      <c r="S831" s="553"/>
      <c r="T831" s="553"/>
      <c r="U831" s="553"/>
      <c r="V831" s="553"/>
      <c r="W831" s="553"/>
      <c r="X831" s="553"/>
      <c r="Y831" s="553"/>
      <c r="Z831" s="553"/>
      <c r="AA831" s="553"/>
      <c r="AB831" s="553"/>
      <c r="AC831" s="553"/>
      <c r="AD831" s="553"/>
      <c r="AE831" s="553"/>
      <c r="AF831" s="956"/>
      <c r="AG831" s="553"/>
      <c r="AH831" s="553"/>
      <c r="AI831" s="956"/>
      <c r="AJ831" s="553"/>
      <c r="AK831" s="553"/>
      <c r="AL831" s="553"/>
      <c r="AM831" s="553"/>
      <c r="AN831" s="553"/>
      <c r="AO831" s="553"/>
      <c r="AP831" s="553"/>
      <c r="AQ831" s="553"/>
      <c r="AR831" s="553"/>
      <c r="AS831" s="553"/>
      <c r="AT831" s="553"/>
    </row>
    <row r="832" spans="1:46" ht="13.5" customHeight="1" x14ac:dyDescent="0.25">
      <c r="A832" s="553"/>
      <c r="B832" s="553"/>
      <c r="C832" s="553"/>
      <c r="D832" s="553"/>
      <c r="E832" s="569"/>
      <c r="F832" s="569"/>
      <c r="G832" s="569"/>
      <c r="H832" s="569"/>
      <c r="I832" s="569"/>
      <c r="J832" s="569"/>
      <c r="K832" s="569"/>
      <c r="L832" s="569"/>
      <c r="M832" s="569"/>
      <c r="N832" s="569"/>
      <c r="O832" s="569"/>
      <c r="P832" s="569"/>
      <c r="Q832" s="553"/>
      <c r="R832" s="553"/>
      <c r="S832" s="553"/>
      <c r="T832" s="553"/>
      <c r="U832" s="553"/>
      <c r="V832" s="553"/>
      <c r="W832" s="553"/>
      <c r="X832" s="553"/>
      <c r="Y832" s="553"/>
      <c r="Z832" s="553"/>
      <c r="AA832" s="553"/>
      <c r="AB832" s="553"/>
      <c r="AC832" s="553"/>
      <c r="AD832" s="553"/>
      <c r="AE832" s="553"/>
      <c r="AF832" s="956"/>
      <c r="AG832" s="553"/>
      <c r="AH832" s="553"/>
      <c r="AI832" s="956"/>
      <c r="AJ832" s="553"/>
      <c r="AK832" s="553"/>
      <c r="AL832" s="553"/>
      <c r="AM832" s="553"/>
      <c r="AN832" s="553"/>
      <c r="AO832" s="553"/>
      <c r="AP832" s="553"/>
      <c r="AQ832" s="553"/>
      <c r="AR832" s="553"/>
      <c r="AS832" s="553"/>
      <c r="AT832" s="553"/>
    </row>
    <row r="833" spans="1:46" ht="13.5" customHeight="1" x14ac:dyDescent="0.25">
      <c r="A833" s="553"/>
      <c r="B833" s="553"/>
      <c r="C833" s="553"/>
      <c r="D833" s="553"/>
      <c r="E833" s="569"/>
      <c r="F833" s="569"/>
      <c r="G833" s="569"/>
      <c r="H833" s="569"/>
      <c r="I833" s="569"/>
      <c r="J833" s="569"/>
      <c r="K833" s="569"/>
      <c r="L833" s="569"/>
      <c r="M833" s="569"/>
      <c r="N833" s="569"/>
      <c r="O833" s="569"/>
      <c r="P833" s="569"/>
      <c r="Q833" s="553"/>
      <c r="R833" s="553"/>
      <c r="S833" s="553"/>
      <c r="T833" s="553"/>
      <c r="U833" s="553"/>
      <c r="V833" s="553"/>
      <c r="W833" s="553"/>
      <c r="X833" s="553"/>
      <c r="Y833" s="553"/>
      <c r="Z833" s="553"/>
      <c r="AA833" s="553"/>
      <c r="AB833" s="553"/>
      <c r="AC833" s="553"/>
      <c r="AD833" s="553"/>
      <c r="AE833" s="553"/>
      <c r="AF833" s="956"/>
      <c r="AG833" s="553"/>
      <c r="AH833" s="553"/>
      <c r="AI833" s="956"/>
      <c r="AJ833" s="553"/>
      <c r="AK833" s="553"/>
      <c r="AL833" s="553"/>
      <c r="AM833" s="553"/>
      <c r="AN833" s="553"/>
      <c r="AO833" s="553"/>
      <c r="AP833" s="553"/>
      <c r="AQ833" s="553"/>
      <c r="AR833" s="553"/>
      <c r="AS833" s="553"/>
      <c r="AT833" s="553"/>
    </row>
    <row r="834" spans="1:46" ht="13.5" customHeight="1" x14ac:dyDescent="0.25">
      <c r="A834" s="553"/>
      <c r="B834" s="553"/>
      <c r="C834" s="553"/>
      <c r="D834" s="553"/>
      <c r="E834" s="569"/>
      <c r="F834" s="569"/>
      <c r="G834" s="569"/>
      <c r="H834" s="569"/>
      <c r="I834" s="569"/>
      <c r="J834" s="569"/>
      <c r="K834" s="569"/>
      <c r="L834" s="569"/>
      <c r="M834" s="569"/>
      <c r="N834" s="569"/>
      <c r="O834" s="569"/>
      <c r="P834" s="569"/>
      <c r="Q834" s="553"/>
      <c r="R834" s="553"/>
      <c r="S834" s="553"/>
      <c r="T834" s="553"/>
      <c r="U834" s="553"/>
      <c r="V834" s="553"/>
      <c r="W834" s="553"/>
      <c r="X834" s="553"/>
      <c r="Y834" s="553"/>
      <c r="Z834" s="553"/>
      <c r="AA834" s="553"/>
      <c r="AB834" s="553"/>
      <c r="AC834" s="553"/>
      <c r="AD834" s="553"/>
      <c r="AE834" s="553"/>
      <c r="AF834" s="956"/>
      <c r="AG834" s="553"/>
      <c r="AH834" s="553"/>
      <c r="AI834" s="956"/>
      <c r="AJ834" s="553"/>
      <c r="AK834" s="553"/>
      <c r="AL834" s="553"/>
      <c r="AM834" s="553"/>
      <c r="AN834" s="553"/>
      <c r="AO834" s="553"/>
      <c r="AP834" s="553"/>
      <c r="AQ834" s="553"/>
      <c r="AR834" s="553"/>
      <c r="AS834" s="553"/>
      <c r="AT834" s="553"/>
    </row>
    <row r="835" spans="1:46" ht="13.5" customHeight="1" x14ac:dyDescent="0.25">
      <c r="A835" s="553"/>
      <c r="B835" s="553"/>
      <c r="C835" s="553"/>
      <c r="D835" s="553"/>
      <c r="E835" s="569"/>
      <c r="F835" s="569"/>
      <c r="G835" s="569"/>
      <c r="H835" s="569"/>
      <c r="I835" s="569"/>
      <c r="J835" s="569"/>
      <c r="K835" s="569"/>
      <c r="L835" s="569"/>
      <c r="M835" s="569"/>
      <c r="N835" s="569"/>
      <c r="O835" s="569"/>
      <c r="P835" s="569"/>
      <c r="Q835" s="553"/>
      <c r="R835" s="553"/>
      <c r="S835" s="553"/>
      <c r="T835" s="553"/>
      <c r="U835" s="553"/>
      <c r="V835" s="553"/>
      <c r="W835" s="553"/>
      <c r="X835" s="553"/>
      <c r="Y835" s="553"/>
      <c r="Z835" s="553"/>
      <c r="AA835" s="553"/>
      <c r="AB835" s="553"/>
      <c r="AC835" s="553"/>
      <c r="AD835" s="553"/>
      <c r="AE835" s="553"/>
      <c r="AF835" s="956"/>
      <c r="AG835" s="553"/>
      <c r="AH835" s="553"/>
      <c r="AI835" s="956"/>
      <c r="AJ835" s="553"/>
      <c r="AK835" s="553"/>
      <c r="AL835" s="553"/>
      <c r="AM835" s="553"/>
      <c r="AN835" s="553"/>
      <c r="AO835" s="553"/>
      <c r="AP835" s="553"/>
      <c r="AQ835" s="553"/>
      <c r="AR835" s="553"/>
      <c r="AS835" s="553"/>
      <c r="AT835" s="553"/>
    </row>
    <row r="836" spans="1:46" ht="13.5" customHeight="1" x14ac:dyDescent="0.25">
      <c r="A836" s="553"/>
      <c r="B836" s="553"/>
      <c r="C836" s="553"/>
      <c r="D836" s="553"/>
      <c r="E836" s="569"/>
      <c r="F836" s="569"/>
      <c r="G836" s="569"/>
      <c r="H836" s="569"/>
      <c r="I836" s="569"/>
      <c r="J836" s="569"/>
      <c r="K836" s="569"/>
      <c r="L836" s="569"/>
      <c r="M836" s="569"/>
      <c r="N836" s="569"/>
      <c r="O836" s="569"/>
      <c r="P836" s="569"/>
      <c r="Q836" s="553"/>
      <c r="R836" s="553"/>
      <c r="S836" s="553"/>
      <c r="T836" s="553"/>
      <c r="U836" s="553"/>
      <c r="V836" s="553"/>
      <c r="W836" s="553"/>
      <c r="X836" s="553"/>
      <c r="Y836" s="553"/>
      <c r="Z836" s="553"/>
      <c r="AA836" s="553"/>
      <c r="AB836" s="553"/>
      <c r="AC836" s="553"/>
      <c r="AD836" s="553"/>
      <c r="AE836" s="553"/>
      <c r="AF836" s="956"/>
      <c r="AG836" s="553"/>
      <c r="AH836" s="553"/>
      <c r="AI836" s="956"/>
      <c r="AJ836" s="553"/>
      <c r="AK836" s="553"/>
      <c r="AL836" s="553"/>
      <c r="AM836" s="553"/>
      <c r="AN836" s="553"/>
      <c r="AO836" s="553"/>
      <c r="AP836" s="553"/>
      <c r="AQ836" s="553"/>
      <c r="AR836" s="553"/>
      <c r="AS836" s="553"/>
      <c r="AT836" s="553"/>
    </row>
    <row r="837" spans="1:46" ht="13.5" customHeight="1" x14ac:dyDescent="0.25">
      <c r="A837" s="553"/>
      <c r="B837" s="553"/>
      <c r="C837" s="553"/>
      <c r="D837" s="553"/>
      <c r="E837" s="569"/>
      <c r="F837" s="569"/>
      <c r="G837" s="569"/>
      <c r="H837" s="569"/>
      <c r="I837" s="569"/>
      <c r="J837" s="569"/>
      <c r="K837" s="569"/>
      <c r="L837" s="569"/>
      <c r="M837" s="569"/>
      <c r="N837" s="569"/>
      <c r="O837" s="569"/>
      <c r="P837" s="569"/>
      <c r="Q837" s="553"/>
      <c r="R837" s="553"/>
      <c r="S837" s="553"/>
      <c r="T837" s="553"/>
      <c r="U837" s="553"/>
      <c r="V837" s="553"/>
      <c r="W837" s="553"/>
      <c r="X837" s="553"/>
      <c r="Y837" s="553"/>
      <c r="Z837" s="553"/>
      <c r="AA837" s="553"/>
      <c r="AB837" s="553"/>
      <c r="AC837" s="553"/>
      <c r="AD837" s="553"/>
      <c r="AE837" s="553"/>
      <c r="AF837" s="956"/>
      <c r="AG837" s="553"/>
      <c r="AH837" s="553"/>
      <c r="AI837" s="956"/>
      <c r="AJ837" s="553"/>
      <c r="AK837" s="553"/>
      <c r="AL837" s="553"/>
      <c r="AM837" s="553"/>
      <c r="AN837" s="553"/>
      <c r="AO837" s="553"/>
      <c r="AP837" s="553"/>
      <c r="AQ837" s="553"/>
      <c r="AR837" s="553"/>
      <c r="AS837" s="553"/>
      <c r="AT837" s="553"/>
    </row>
    <row r="838" spans="1:46" ht="13.5" customHeight="1" x14ac:dyDescent="0.25">
      <c r="A838" s="553"/>
      <c r="B838" s="553"/>
      <c r="C838" s="553"/>
      <c r="D838" s="553"/>
      <c r="E838" s="569"/>
      <c r="F838" s="569"/>
      <c r="G838" s="569"/>
      <c r="H838" s="569"/>
      <c r="I838" s="569"/>
      <c r="J838" s="569"/>
      <c r="K838" s="569"/>
      <c r="L838" s="569"/>
      <c r="M838" s="569"/>
      <c r="N838" s="569"/>
      <c r="O838" s="569"/>
      <c r="P838" s="569"/>
      <c r="Q838" s="553"/>
      <c r="R838" s="553"/>
      <c r="S838" s="553"/>
      <c r="T838" s="553"/>
      <c r="U838" s="553"/>
      <c r="V838" s="553"/>
      <c r="W838" s="553"/>
      <c r="X838" s="553"/>
      <c r="Y838" s="553"/>
      <c r="Z838" s="553"/>
      <c r="AA838" s="553"/>
      <c r="AB838" s="553"/>
      <c r="AC838" s="553"/>
      <c r="AD838" s="553"/>
      <c r="AE838" s="553"/>
      <c r="AF838" s="956"/>
      <c r="AG838" s="553"/>
      <c r="AH838" s="553"/>
      <c r="AI838" s="956"/>
      <c r="AJ838" s="553"/>
      <c r="AK838" s="553"/>
      <c r="AL838" s="553"/>
      <c r="AM838" s="553"/>
      <c r="AN838" s="553"/>
      <c r="AO838" s="553"/>
      <c r="AP838" s="553"/>
      <c r="AQ838" s="553"/>
      <c r="AR838" s="553"/>
      <c r="AS838" s="553"/>
      <c r="AT838" s="553"/>
    </row>
    <row r="839" spans="1:46" ht="13.5" customHeight="1" x14ac:dyDescent="0.25">
      <c r="A839" s="553"/>
      <c r="B839" s="553"/>
      <c r="C839" s="553"/>
      <c r="D839" s="553"/>
      <c r="E839" s="569"/>
      <c r="F839" s="569"/>
      <c r="G839" s="569"/>
      <c r="H839" s="569"/>
      <c r="I839" s="569"/>
      <c r="J839" s="569"/>
      <c r="K839" s="569"/>
      <c r="L839" s="569"/>
      <c r="M839" s="569"/>
      <c r="N839" s="569"/>
      <c r="O839" s="569"/>
      <c r="P839" s="569"/>
      <c r="Q839" s="553"/>
      <c r="R839" s="553"/>
      <c r="S839" s="553"/>
      <c r="T839" s="553"/>
      <c r="U839" s="553"/>
      <c r="V839" s="553"/>
      <c r="W839" s="553"/>
      <c r="X839" s="553"/>
      <c r="Y839" s="553"/>
      <c r="Z839" s="553"/>
      <c r="AA839" s="553"/>
      <c r="AB839" s="553"/>
      <c r="AC839" s="553"/>
      <c r="AD839" s="553"/>
      <c r="AE839" s="553"/>
      <c r="AF839" s="956"/>
      <c r="AG839" s="553"/>
      <c r="AH839" s="553"/>
      <c r="AI839" s="956"/>
      <c r="AJ839" s="553"/>
      <c r="AK839" s="553"/>
      <c r="AL839" s="553"/>
      <c r="AM839" s="553"/>
      <c r="AN839" s="553"/>
      <c r="AO839" s="553"/>
      <c r="AP839" s="553"/>
      <c r="AQ839" s="553"/>
      <c r="AR839" s="553"/>
      <c r="AS839" s="553"/>
      <c r="AT839" s="553"/>
    </row>
    <row r="840" spans="1:46" ht="13.5" customHeight="1" x14ac:dyDescent="0.25">
      <c r="A840" s="553"/>
      <c r="B840" s="553"/>
      <c r="C840" s="553"/>
      <c r="D840" s="553"/>
      <c r="E840" s="569"/>
      <c r="F840" s="569"/>
      <c r="G840" s="569"/>
      <c r="H840" s="569"/>
      <c r="I840" s="569"/>
      <c r="J840" s="569"/>
      <c r="K840" s="569"/>
      <c r="L840" s="569"/>
      <c r="M840" s="569"/>
      <c r="N840" s="569"/>
      <c r="O840" s="569"/>
      <c r="P840" s="569"/>
      <c r="Q840" s="553"/>
      <c r="R840" s="553"/>
      <c r="S840" s="553"/>
      <c r="T840" s="553"/>
      <c r="U840" s="553"/>
      <c r="V840" s="553"/>
      <c r="W840" s="553"/>
      <c r="X840" s="553"/>
      <c r="Y840" s="553"/>
      <c r="Z840" s="553"/>
      <c r="AA840" s="553"/>
      <c r="AB840" s="553"/>
      <c r="AC840" s="553"/>
      <c r="AD840" s="553"/>
      <c r="AE840" s="553"/>
      <c r="AF840" s="956"/>
      <c r="AG840" s="553"/>
      <c r="AH840" s="553"/>
      <c r="AI840" s="956"/>
      <c r="AJ840" s="553"/>
      <c r="AK840" s="553"/>
      <c r="AL840" s="553"/>
      <c r="AM840" s="553"/>
      <c r="AN840" s="553"/>
      <c r="AO840" s="553"/>
      <c r="AP840" s="553"/>
      <c r="AQ840" s="553"/>
      <c r="AR840" s="553"/>
      <c r="AS840" s="553"/>
      <c r="AT840" s="553"/>
    </row>
    <row r="841" spans="1:46" ht="13.5" customHeight="1" x14ac:dyDescent="0.25">
      <c r="A841" s="553"/>
      <c r="B841" s="553"/>
      <c r="C841" s="553"/>
      <c r="D841" s="553"/>
      <c r="E841" s="569"/>
      <c r="F841" s="569"/>
      <c r="G841" s="569"/>
      <c r="H841" s="569"/>
      <c r="I841" s="569"/>
      <c r="J841" s="569"/>
      <c r="K841" s="569"/>
      <c r="L841" s="569"/>
      <c r="M841" s="569"/>
      <c r="N841" s="569"/>
      <c r="O841" s="569"/>
      <c r="P841" s="569"/>
      <c r="Q841" s="553"/>
      <c r="R841" s="553"/>
      <c r="S841" s="553"/>
      <c r="T841" s="553"/>
      <c r="U841" s="553"/>
      <c r="V841" s="553"/>
      <c r="W841" s="553"/>
      <c r="X841" s="553"/>
      <c r="Y841" s="553"/>
      <c r="Z841" s="553"/>
      <c r="AA841" s="553"/>
      <c r="AB841" s="553"/>
      <c r="AC841" s="553"/>
      <c r="AD841" s="553"/>
      <c r="AE841" s="553"/>
      <c r="AF841" s="956"/>
      <c r="AG841" s="553"/>
      <c r="AH841" s="553"/>
      <c r="AI841" s="956"/>
      <c r="AJ841" s="553"/>
      <c r="AK841" s="553"/>
      <c r="AL841" s="553"/>
      <c r="AM841" s="553"/>
      <c r="AN841" s="553"/>
      <c r="AO841" s="553"/>
      <c r="AP841" s="553"/>
      <c r="AQ841" s="553"/>
      <c r="AR841" s="553"/>
      <c r="AS841" s="553"/>
      <c r="AT841" s="553"/>
    </row>
    <row r="842" spans="1:46" ht="13.5" customHeight="1" x14ac:dyDescent="0.25">
      <c r="A842" s="553"/>
      <c r="B842" s="553"/>
      <c r="C842" s="553"/>
      <c r="D842" s="553"/>
      <c r="E842" s="569"/>
      <c r="F842" s="569"/>
      <c r="G842" s="569"/>
      <c r="H842" s="569"/>
      <c r="I842" s="569"/>
      <c r="J842" s="569"/>
      <c r="K842" s="569"/>
      <c r="L842" s="569"/>
      <c r="M842" s="569"/>
      <c r="N842" s="569"/>
      <c r="O842" s="569"/>
      <c r="P842" s="569"/>
      <c r="Q842" s="553"/>
      <c r="R842" s="553"/>
      <c r="S842" s="553"/>
      <c r="T842" s="553"/>
      <c r="U842" s="553"/>
      <c r="V842" s="553"/>
      <c r="W842" s="553"/>
      <c r="X842" s="553"/>
      <c r="Y842" s="553"/>
      <c r="Z842" s="553"/>
      <c r="AA842" s="553"/>
      <c r="AB842" s="553"/>
      <c r="AC842" s="553"/>
      <c r="AD842" s="553"/>
      <c r="AE842" s="553"/>
      <c r="AF842" s="956"/>
      <c r="AG842" s="553"/>
      <c r="AH842" s="553"/>
      <c r="AI842" s="956"/>
      <c r="AJ842" s="553"/>
      <c r="AK842" s="553"/>
      <c r="AL842" s="553"/>
      <c r="AM842" s="553"/>
      <c r="AN842" s="553"/>
      <c r="AO842" s="553"/>
      <c r="AP842" s="553"/>
      <c r="AQ842" s="553"/>
      <c r="AR842" s="553"/>
      <c r="AS842" s="553"/>
      <c r="AT842" s="553"/>
    </row>
    <row r="843" spans="1:46" ht="13.5" customHeight="1" x14ac:dyDescent="0.25">
      <c r="A843" s="553"/>
      <c r="B843" s="553"/>
      <c r="C843" s="553"/>
      <c r="D843" s="553"/>
      <c r="E843" s="569"/>
      <c r="F843" s="569"/>
      <c r="G843" s="569"/>
      <c r="H843" s="569"/>
      <c r="I843" s="569"/>
      <c r="J843" s="569"/>
      <c r="K843" s="569"/>
      <c r="L843" s="569"/>
      <c r="M843" s="569"/>
      <c r="N843" s="569"/>
      <c r="O843" s="569"/>
      <c r="P843" s="569"/>
      <c r="Q843" s="553"/>
      <c r="R843" s="553"/>
      <c r="S843" s="553"/>
      <c r="T843" s="553"/>
      <c r="U843" s="553"/>
      <c r="V843" s="553"/>
      <c r="W843" s="553"/>
      <c r="X843" s="553"/>
      <c r="Y843" s="553"/>
      <c r="Z843" s="553"/>
      <c r="AA843" s="553"/>
      <c r="AB843" s="553"/>
      <c r="AC843" s="553"/>
      <c r="AD843" s="553"/>
      <c r="AE843" s="553"/>
      <c r="AF843" s="956"/>
      <c r="AG843" s="553"/>
      <c r="AH843" s="553"/>
      <c r="AI843" s="956"/>
      <c r="AJ843" s="553"/>
      <c r="AK843" s="553"/>
      <c r="AL843" s="553"/>
      <c r="AM843" s="553"/>
      <c r="AN843" s="553"/>
      <c r="AO843" s="553"/>
      <c r="AP843" s="553"/>
      <c r="AQ843" s="553"/>
      <c r="AR843" s="553"/>
      <c r="AS843" s="553"/>
      <c r="AT843" s="553"/>
    </row>
    <row r="844" spans="1:46" ht="13.5" customHeight="1" x14ac:dyDescent="0.25">
      <c r="A844" s="553"/>
      <c r="B844" s="553"/>
      <c r="C844" s="553"/>
      <c r="D844" s="553"/>
      <c r="E844" s="569"/>
      <c r="F844" s="569"/>
      <c r="G844" s="569"/>
      <c r="H844" s="569"/>
      <c r="I844" s="569"/>
      <c r="J844" s="569"/>
      <c r="K844" s="569"/>
      <c r="L844" s="569"/>
      <c r="M844" s="569"/>
      <c r="N844" s="569"/>
      <c r="O844" s="569"/>
      <c r="P844" s="569"/>
      <c r="Q844" s="553"/>
      <c r="R844" s="553"/>
      <c r="S844" s="553"/>
      <c r="T844" s="553"/>
      <c r="U844" s="553"/>
      <c r="V844" s="553"/>
      <c r="W844" s="553"/>
      <c r="X844" s="553"/>
      <c r="Y844" s="553"/>
      <c r="Z844" s="553"/>
      <c r="AA844" s="553"/>
      <c r="AB844" s="553"/>
      <c r="AC844" s="553"/>
      <c r="AD844" s="553"/>
      <c r="AE844" s="553"/>
      <c r="AF844" s="956"/>
      <c r="AG844" s="553"/>
      <c r="AH844" s="553"/>
      <c r="AI844" s="956"/>
      <c r="AJ844" s="553"/>
      <c r="AK844" s="553"/>
      <c r="AL844" s="553"/>
      <c r="AM844" s="553"/>
      <c r="AN844" s="553"/>
      <c r="AO844" s="553"/>
      <c r="AP844" s="553"/>
      <c r="AQ844" s="553"/>
      <c r="AR844" s="553"/>
      <c r="AS844" s="553"/>
      <c r="AT844" s="553"/>
    </row>
    <row r="845" spans="1:46" ht="13.5" customHeight="1" x14ac:dyDescent="0.25">
      <c r="A845" s="553"/>
      <c r="B845" s="553"/>
      <c r="C845" s="553"/>
      <c r="D845" s="553"/>
      <c r="E845" s="569"/>
      <c r="F845" s="569"/>
      <c r="G845" s="569"/>
      <c r="H845" s="569"/>
      <c r="I845" s="569"/>
      <c r="J845" s="569"/>
      <c r="K845" s="569"/>
      <c r="L845" s="569"/>
      <c r="M845" s="569"/>
      <c r="N845" s="569"/>
      <c r="O845" s="569"/>
      <c r="P845" s="569"/>
      <c r="Q845" s="553"/>
      <c r="R845" s="553"/>
      <c r="S845" s="553"/>
      <c r="T845" s="553"/>
      <c r="U845" s="553"/>
      <c r="V845" s="553"/>
      <c r="W845" s="553"/>
      <c r="X845" s="553"/>
      <c r="Y845" s="553"/>
      <c r="Z845" s="553"/>
      <c r="AA845" s="553"/>
      <c r="AB845" s="553"/>
      <c r="AC845" s="553"/>
      <c r="AD845" s="553"/>
      <c r="AE845" s="553"/>
      <c r="AF845" s="956"/>
      <c r="AG845" s="553"/>
      <c r="AH845" s="553"/>
      <c r="AI845" s="956"/>
      <c r="AJ845" s="553"/>
      <c r="AK845" s="553"/>
      <c r="AL845" s="553"/>
      <c r="AM845" s="553"/>
      <c r="AN845" s="553"/>
      <c r="AO845" s="553"/>
      <c r="AP845" s="553"/>
      <c r="AQ845" s="553"/>
      <c r="AR845" s="553"/>
      <c r="AS845" s="553"/>
      <c r="AT845" s="553"/>
    </row>
    <row r="846" spans="1:46" ht="13.5" customHeight="1" x14ac:dyDescent="0.25">
      <c r="A846" s="553"/>
      <c r="B846" s="553"/>
      <c r="C846" s="553"/>
      <c r="D846" s="553"/>
      <c r="E846" s="569"/>
      <c r="F846" s="569"/>
      <c r="G846" s="569"/>
      <c r="H846" s="569"/>
      <c r="I846" s="569"/>
      <c r="J846" s="569"/>
      <c r="K846" s="569"/>
      <c r="L846" s="569"/>
      <c r="M846" s="569"/>
      <c r="N846" s="569"/>
      <c r="O846" s="569"/>
      <c r="P846" s="569"/>
      <c r="Q846" s="553"/>
      <c r="R846" s="553"/>
      <c r="S846" s="553"/>
      <c r="T846" s="553"/>
      <c r="U846" s="553"/>
      <c r="V846" s="553"/>
      <c r="W846" s="553"/>
      <c r="X846" s="553"/>
      <c r="Y846" s="553"/>
      <c r="Z846" s="553"/>
      <c r="AA846" s="553"/>
      <c r="AB846" s="553"/>
      <c r="AC846" s="553"/>
      <c r="AD846" s="553"/>
      <c r="AE846" s="553"/>
      <c r="AF846" s="956"/>
      <c r="AG846" s="553"/>
      <c r="AH846" s="553"/>
      <c r="AI846" s="956"/>
      <c r="AJ846" s="553"/>
      <c r="AK846" s="553"/>
      <c r="AL846" s="553"/>
      <c r="AM846" s="553"/>
      <c r="AN846" s="553"/>
      <c r="AO846" s="553"/>
      <c r="AP846" s="553"/>
      <c r="AQ846" s="553"/>
      <c r="AR846" s="553"/>
      <c r="AS846" s="553"/>
      <c r="AT846" s="553"/>
    </row>
    <row r="847" spans="1:46" ht="13.5" customHeight="1" x14ac:dyDescent="0.25">
      <c r="A847" s="553"/>
      <c r="B847" s="553"/>
      <c r="C847" s="553"/>
      <c r="D847" s="553"/>
      <c r="E847" s="569"/>
      <c r="F847" s="569"/>
      <c r="G847" s="569"/>
      <c r="H847" s="569"/>
      <c r="I847" s="569"/>
      <c r="J847" s="569"/>
      <c r="K847" s="569"/>
      <c r="L847" s="569"/>
      <c r="M847" s="569"/>
      <c r="N847" s="569"/>
      <c r="O847" s="569"/>
      <c r="P847" s="569"/>
      <c r="Q847" s="553"/>
      <c r="R847" s="553"/>
      <c r="S847" s="553"/>
      <c r="T847" s="553"/>
      <c r="U847" s="553"/>
      <c r="V847" s="553"/>
      <c r="W847" s="553"/>
      <c r="X847" s="553"/>
      <c r="Y847" s="553"/>
      <c r="Z847" s="553"/>
      <c r="AA847" s="553"/>
      <c r="AB847" s="553"/>
      <c r="AC847" s="553"/>
      <c r="AD847" s="553"/>
      <c r="AE847" s="553"/>
      <c r="AF847" s="956"/>
      <c r="AG847" s="553"/>
      <c r="AH847" s="553"/>
      <c r="AI847" s="956"/>
      <c r="AJ847" s="553"/>
      <c r="AK847" s="553"/>
      <c r="AL847" s="553"/>
      <c r="AM847" s="553"/>
      <c r="AN847" s="553"/>
      <c r="AO847" s="553"/>
      <c r="AP847" s="553"/>
      <c r="AQ847" s="553"/>
      <c r="AR847" s="553"/>
      <c r="AS847" s="553"/>
      <c r="AT847" s="553"/>
    </row>
    <row r="848" spans="1:46" ht="13.5" customHeight="1" x14ac:dyDescent="0.25">
      <c r="A848" s="553"/>
      <c r="B848" s="553"/>
      <c r="C848" s="553"/>
      <c r="D848" s="553"/>
      <c r="E848" s="569"/>
      <c r="F848" s="569"/>
      <c r="G848" s="569"/>
      <c r="H848" s="569"/>
      <c r="I848" s="569"/>
      <c r="J848" s="569"/>
      <c r="K848" s="569"/>
      <c r="L848" s="569"/>
      <c r="M848" s="569"/>
      <c r="N848" s="569"/>
      <c r="O848" s="569"/>
      <c r="P848" s="569"/>
      <c r="Q848" s="553"/>
      <c r="R848" s="553"/>
      <c r="S848" s="553"/>
      <c r="T848" s="553"/>
      <c r="U848" s="553"/>
      <c r="V848" s="553"/>
      <c r="W848" s="553"/>
      <c r="X848" s="553"/>
      <c r="Y848" s="553"/>
      <c r="Z848" s="553"/>
      <c r="AA848" s="553"/>
      <c r="AB848" s="553"/>
      <c r="AC848" s="553"/>
      <c r="AD848" s="553"/>
      <c r="AE848" s="553"/>
      <c r="AF848" s="956"/>
      <c r="AG848" s="553"/>
      <c r="AH848" s="553"/>
      <c r="AI848" s="956"/>
      <c r="AJ848" s="553"/>
      <c r="AK848" s="553"/>
      <c r="AL848" s="553"/>
      <c r="AM848" s="553"/>
      <c r="AN848" s="553"/>
      <c r="AO848" s="553"/>
      <c r="AP848" s="553"/>
      <c r="AQ848" s="553"/>
      <c r="AR848" s="553"/>
      <c r="AS848" s="553"/>
      <c r="AT848" s="553"/>
    </row>
    <row r="849" spans="1:46" ht="13.5" customHeight="1" x14ac:dyDescent="0.25">
      <c r="A849" s="553"/>
      <c r="B849" s="553"/>
      <c r="C849" s="553"/>
      <c r="D849" s="553"/>
      <c r="E849" s="569"/>
      <c r="F849" s="569"/>
      <c r="G849" s="569"/>
      <c r="H849" s="569"/>
      <c r="I849" s="569"/>
      <c r="J849" s="569"/>
      <c r="K849" s="569"/>
      <c r="L849" s="569"/>
      <c r="M849" s="569"/>
      <c r="N849" s="569"/>
      <c r="O849" s="569"/>
      <c r="P849" s="569"/>
      <c r="Q849" s="553"/>
      <c r="R849" s="553"/>
      <c r="S849" s="553"/>
      <c r="T849" s="553"/>
      <c r="U849" s="553"/>
      <c r="V849" s="553"/>
      <c r="W849" s="553"/>
      <c r="X849" s="553"/>
      <c r="Y849" s="553"/>
      <c r="Z849" s="553"/>
      <c r="AA849" s="553"/>
      <c r="AB849" s="553"/>
      <c r="AC849" s="553"/>
      <c r="AD849" s="553"/>
      <c r="AE849" s="553"/>
      <c r="AF849" s="956"/>
      <c r="AG849" s="553"/>
      <c r="AH849" s="553"/>
      <c r="AI849" s="956"/>
      <c r="AJ849" s="553"/>
      <c r="AK849" s="553"/>
      <c r="AL849" s="553"/>
      <c r="AM849" s="553"/>
      <c r="AN849" s="553"/>
      <c r="AO849" s="553"/>
      <c r="AP849" s="553"/>
      <c r="AQ849" s="553"/>
      <c r="AR849" s="553"/>
      <c r="AS849" s="553"/>
      <c r="AT849" s="553"/>
    </row>
    <row r="850" spans="1:46" ht="13.5" customHeight="1" x14ac:dyDescent="0.25">
      <c r="A850" s="553"/>
      <c r="B850" s="553"/>
      <c r="C850" s="553"/>
      <c r="D850" s="553"/>
      <c r="E850" s="569"/>
      <c r="F850" s="569"/>
      <c r="G850" s="569"/>
      <c r="H850" s="569"/>
      <c r="I850" s="569"/>
      <c r="J850" s="569"/>
      <c r="K850" s="569"/>
      <c r="L850" s="569"/>
      <c r="M850" s="569"/>
      <c r="N850" s="569"/>
      <c r="O850" s="569"/>
      <c r="P850" s="569"/>
      <c r="Q850" s="553"/>
      <c r="R850" s="553"/>
      <c r="S850" s="553"/>
      <c r="T850" s="553"/>
      <c r="U850" s="553"/>
      <c r="V850" s="553"/>
      <c r="W850" s="553"/>
      <c r="X850" s="553"/>
      <c r="Y850" s="553"/>
      <c r="Z850" s="553"/>
      <c r="AA850" s="553"/>
      <c r="AB850" s="553"/>
      <c r="AC850" s="553"/>
      <c r="AD850" s="553"/>
      <c r="AE850" s="553"/>
      <c r="AF850" s="956"/>
      <c r="AG850" s="553"/>
      <c r="AH850" s="553"/>
      <c r="AI850" s="956"/>
      <c r="AJ850" s="553"/>
      <c r="AK850" s="553"/>
      <c r="AL850" s="553"/>
      <c r="AM850" s="553"/>
      <c r="AN850" s="553"/>
      <c r="AO850" s="553"/>
      <c r="AP850" s="553"/>
      <c r="AQ850" s="553"/>
      <c r="AR850" s="553"/>
      <c r="AS850" s="553"/>
      <c r="AT850" s="553"/>
    </row>
    <row r="851" spans="1:46" ht="13.5" customHeight="1" x14ac:dyDescent="0.25">
      <c r="A851" s="553"/>
      <c r="B851" s="553"/>
      <c r="C851" s="553"/>
      <c r="D851" s="553"/>
      <c r="E851" s="569"/>
      <c r="F851" s="569"/>
      <c r="G851" s="569"/>
      <c r="H851" s="569"/>
      <c r="I851" s="569"/>
      <c r="J851" s="569"/>
      <c r="K851" s="569"/>
      <c r="L851" s="569"/>
      <c r="M851" s="569"/>
      <c r="N851" s="569"/>
      <c r="O851" s="569"/>
      <c r="P851" s="569"/>
      <c r="Q851" s="553"/>
      <c r="R851" s="553"/>
      <c r="S851" s="553"/>
      <c r="T851" s="553"/>
      <c r="U851" s="553"/>
      <c r="V851" s="553"/>
      <c r="W851" s="553"/>
      <c r="X851" s="553"/>
      <c r="Y851" s="553"/>
      <c r="Z851" s="553"/>
      <c r="AA851" s="553"/>
      <c r="AB851" s="553"/>
      <c r="AC851" s="553"/>
      <c r="AD851" s="553"/>
      <c r="AE851" s="553"/>
      <c r="AF851" s="956"/>
      <c r="AG851" s="553"/>
      <c r="AH851" s="553"/>
      <c r="AI851" s="956"/>
      <c r="AJ851" s="553"/>
      <c r="AK851" s="553"/>
      <c r="AL851" s="553"/>
      <c r="AM851" s="553"/>
      <c r="AN851" s="553"/>
      <c r="AO851" s="553"/>
      <c r="AP851" s="553"/>
      <c r="AQ851" s="553"/>
      <c r="AR851" s="553"/>
      <c r="AS851" s="553"/>
      <c r="AT851" s="553"/>
    </row>
    <row r="852" spans="1:46" ht="13.5" customHeight="1" x14ac:dyDescent="0.25">
      <c r="A852" s="553"/>
      <c r="B852" s="553"/>
      <c r="C852" s="553"/>
      <c r="D852" s="553"/>
      <c r="E852" s="569"/>
      <c r="F852" s="569"/>
      <c r="G852" s="569"/>
      <c r="H852" s="569"/>
      <c r="I852" s="569"/>
      <c r="J852" s="569"/>
      <c r="K852" s="569"/>
      <c r="L852" s="569"/>
      <c r="M852" s="569"/>
      <c r="N852" s="569"/>
      <c r="O852" s="569"/>
      <c r="P852" s="569"/>
      <c r="Q852" s="553"/>
      <c r="R852" s="553"/>
      <c r="S852" s="553"/>
      <c r="T852" s="553"/>
      <c r="U852" s="553"/>
      <c r="V852" s="553"/>
      <c r="W852" s="553"/>
      <c r="X852" s="553"/>
      <c r="Y852" s="553"/>
      <c r="Z852" s="553"/>
      <c r="AA852" s="553"/>
      <c r="AB852" s="553"/>
      <c r="AC852" s="553"/>
      <c r="AD852" s="553"/>
      <c r="AE852" s="553"/>
      <c r="AF852" s="956"/>
      <c r="AG852" s="553"/>
      <c r="AH852" s="553"/>
      <c r="AI852" s="956"/>
      <c r="AJ852" s="553"/>
      <c r="AK852" s="553"/>
      <c r="AL852" s="553"/>
      <c r="AM852" s="553"/>
      <c r="AN852" s="553"/>
      <c r="AO852" s="553"/>
      <c r="AP852" s="553"/>
      <c r="AQ852" s="553"/>
      <c r="AR852" s="553"/>
      <c r="AS852" s="553"/>
      <c r="AT852" s="553"/>
    </row>
    <row r="853" spans="1:46" ht="13.5" customHeight="1" x14ac:dyDescent="0.25">
      <c r="A853" s="553"/>
      <c r="B853" s="553"/>
      <c r="C853" s="553"/>
      <c r="D853" s="553"/>
      <c r="E853" s="569"/>
      <c r="F853" s="569"/>
      <c r="G853" s="569"/>
      <c r="H853" s="569"/>
      <c r="I853" s="569"/>
      <c r="J853" s="569"/>
      <c r="K853" s="569"/>
      <c r="L853" s="569"/>
      <c r="M853" s="569"/>
      <c r="N853" s="569"/>
      <c r="O853" s="569"/>
      <c r="P853" s="569"/>
      <c r="Q853" s="553"/>
      <c r="R853" s="553"/>
      <c r="S853" s="553"/>
      <c r="T853" s="553"/>
      <c r="U853" s="553"/>
      <c r="V853" s="553"/>
      <c r="W853" s="553"/>
      <c r="X853" s="553"/>
      <c r="Y853" s="553"/>
      <c r="Z853" s="553"/>
      <c r="AA853" s="553"/>
      <c r="AB853" s="553"/>
      <c r="AC853" s="553"/>
      <c r="AD853" s="553"/>
      <c r="AE853" s="553"/>
      <c r="AF853" s="956"/>
      <c r="AG853" s="553"/>
      <c r="AH853" s="553"/>
      <c r="AI853" s="956"/>
      <c r="AJ853" s="553"/>
      <c r="AK853" s="553"/>
      <c r="AL853" s="553"/>
      <c r="AM853" s="553"/>
      <c r="AN853" s="553"/>
      <c r="AO853" s="553"/>
      <c r="AP853" s="553"/>
      <c r="AQ853" s="553"/>
      <c r="AR853" s="553"/>
      <c r="AS853" s="553"/>
      <c r="AT853" s="553"/>
    </row>
    <row r="854" spans="1:46" ht="13.5" customHeight="1" x14ac:dyDescent="0.25">
      <c r="A854" s="553"/>
      <c r="B854" s="553"/>
      <c r="C854" s="553"/>
      <c r="D854" s="553"/>
      <c r="E854" s="569"/>
      <c r="F854" s="569"/>
      <c r="G854" s="569"/>
      <c r="H854" s="569"/>
      <c r="I854" s="569"/>
      <c r="J854" s="569"/>
      <c r="K854" s="569"/>
      <c r="L854" s="569"/>
      <c r="M854" s="569"/>
      <c r="N854" s="569"/>
      <c r="O854" s="569"/>
      <c r="P854" s="569"/>
      <c r="Q854" s="553"/>
      <c r="R854" s="553"/>
      <c r="S854" s="553"/>
      <c r="T854" s="553"/>
      <c r="U854" s="553"/>
      <c r="V854" s="553"/>
      <c r="W854" s="553"/>
      <c r="X854" s="553"/>
      <c r="Y854" s="553"/>
      <c r="Z854" s="553"/>
      <c r="AA854" s="553"/>
      <c r="AB854" s="553"/>
      <c r="AC854" s="553"/>
      <c r="AD854" s="553"/>
      <c r="AE854" s="553"/>
      <c r="AF854" s="956"/>
      <c r="AG854" s="553"/>
      <c r="AH854" s="553"/>
      <c r="AI854" s="956"/>
      <c r="AJ854" s="553"/>
      <c r="AK854" s="553"/>
      <c r="AL854" s="553"/>
      <c r="AM854" s="553"/>
      <c r="AN854" s="553"/>
      <c r="AO854" s="553"/>
      <c r="AP854" s="553"/>
      <c r="AQ854" s="553"/>
      <c r="AR854" s="553"/>
      <c r="AS854" s="553"/>
      <c r="AT854" s="553"/>
    </row>
    <row r="855" spans="1:46" ht="13.5" customHeight="1" x14ac:dyDescent="0.25">
      <c r="A855" s="553"/>
      <c r="B855" s="553"/>
      <c r="C855" s="553"/>
      <c r="D855" s="553"/>
      <c r="E855" s="569"/>
      <c r="F855" s="569"/>
      <c r="G855" s="569"/>
      <c r="H855" s="569"/>
      <c r="I855" s="569"/>
      <c r="J855" s="569"/>
      <c r="K855" s="569"/>
      <c r="L855" s="569"/>
      <c r="M855" s="569"/>
      <c r="N855" s="569"/>
      <c r="O855" s="569"/>
      <c r="P855" s="569"/>
      <c r="Q855" s="553"/>
      <c r="R855" s="553"/>
      <c r="S855" s="553"/>
      <c r="T855" s="553"/>
      <c r="U855" s="553"/>
      <c r="V855" s="553"/>
      <c r="W855" s="553"/>
      <c r="X855" s="553"/>
      <c r="Y855" s="553"/>
      <c r="Z855" s="553"/>
      <c r="AA855" s="553"/>
      <c r="AB855" s="553"/>
      <c r="AC855" s="553"/>
      <c r="AD855" s="553"/>
      <c r="AE855" s="553"/>
      <c r="AF855" s="956"/>
      <c r="AG855" s="553"/>
      <c r="AH855" s="553"/>
      <c r="AI855" s="956"/>
      <c r="AJ855" s="553"/>
      <c r="AK855" s="553"/>
      <c r="AL855" s="553"/>
      <c r="AM855" s="553"/>
      <c r="AN855" s="553"/>
      <c r="AO855" s="553"/>
      <c r="AP855" s="553"/>
      <c r="AQ855" s="553"/>
      <c r="AR855" s="553"/>
      <c r="AS855" s="553"/>
      <c r="AT855" s="553"/>
    </row>
    <row r="856" spans="1:46" ht="13.5" customHeight="1" x14ac:dyDescent="0.25">
      <c r="A856" s="553"/>
      <c r="B856" s="553"/>
      <c r="C856" s="553"/>
      <c r="D856" s="553"/>
      <c r="E856" s="569"/>
      <c r="F856" s="569"/>
      <c r="G856" s="569"/>
      <c r="H856" s="569"/>
      <c r="I856" s="569"/>
      <c r="J856" s="569"/>
      <c r="K856" s="569"/>
      <c r="L856" s="569"/>
      <c r="M856" s="569"/>
      <c r="N856" s="569"/>
      <c r="O856" s="569"/>
      <c r="P856" s="569"/>
      <c r="Q856" s="553"/>
      <c r="R856" s="553"/>
      <c r="S856" s="553"/>
      <c r="T856" s="553"/>
      <c r="U856" s="553"/>
      <c r="V856" s="553"/>
      <c r="W856" s="553"/>
      <c r="X856" s="553"/>
      <c r="Y856" s="553"/>
      <c r="Z856" s="553"/>
      <c r="AA856" s="553"/>
      <c r="AB856" s="553"/>
      <c r="AC856" s="553"/>
      <c r="AD856" s="553"/>
      <c r="AE856" s="553"/>
      <c r="AF856" s="956"/>
      <c r="AG856" s="553"/>
      <c r="AH856" s="553"/>
      <c r="AI856" s="956"/>
      <c r="AJ856" s="553"/>
      <c r="AK856" s="553"/>
      <c r="AL856" s="553"/>
      <c r="AM856" s="553"/>
      <c r="AN856" s="553"/>
      <c r="AO856" s="553"/>
      <c r="AP856" s="553"/>
      <c r="AQ856" s="553"/>
      <c r="AR856" s="553"/>
      <c r="AS856" s="553"/>
      <c r="AT856" s="553"/>
    </row>
    <row r="857" spans="1:46" ht="13.5" customHeight="1" x14ac:dyDescent="0.25">
      <c r="A857" s="553"/>
      <c r="B857" s="553"/>
      <c r="C857" s="553"/>
      <c r="D857" s="553"/>
      <c r="E857" s="569"/>
      <c r="F857" s="569"/>
      <c r="G857" s="569"/>
      <c r="H857" s="569"/>
      <c r="I857" s="569"/>
      <c r="J857" s="569"/>
      <c r="K857" s="569"/>
      <c r="L857" s="569"/>
      <c r="M857" s="569"/>
      <c r="N857" s="569"/>
      <c r="O857" s="569"/>
      <c r="P857" s="569"/>
      <c r="Q857" s="553"/>
      <c r="R857" s="553"/>
      <c r="S857" s="553"/>
      <c r="T857" s="553"/>
      <c r="U857" s="553"/>
      <c r="V857" s="553"/>
      <c r="W857" s="553"/>
      <c r="X857" s="553"/>
      <c r="Y857" s="553"/>
      <c r="Z857" s="553"/>
      <c r="AA857" s="553"/>
      <c r="AB857" s="553"/>
      <c r="AC857" s="553"/>
      <c r="AD857" s="553"/>
      <c r="AE857" s="553"/>
      <c r="AF857" s="956"/>
      <c r="AG857" s="553"/>
      <c r="AH857" s="553"/>
      <c r="AI857" s="956"/>
      <c r="AJ857" s="553"/>
      <c r="AK857" s="553"/>
      <c r="AL857" s="553"/>
      <c r="AM857" s="553"/>
      <c r="AN857" s="553"/>
      <c r="AO857" s="553"/>
      <c r="AP857" s="553"/>
      <c r="AQ857" s="553"/>
      <c r="AR857" s="553"/>
      <c r="AS857" s="553"/>
      <c r="AT857" s="553"/>
    </row>
    <row r="858" spans="1:46" ht="13.5" customHeight="1" x14ac:dyDescent="0.25">
      <c r="A858" s="553"/>
      <c r="B858" s="553"/>
      <c r="C858" s="553"/>
      <c r="D858" s="553"/>
      <c r="E858" s="569"/>
      <c r="F858" s="569"/>
      <c r="G858" s="569"/>
      <c r="H858" s="569"/>
      <c r="I858" s="569"/>
      <c r="J858" s="569"/>
      <c r="K858" s="569"/>
      <c r="L858" s="569"/>
      <c r="M858" s="569"/>
      <c r="N858" s="569"/>
      <c r="O858" s="569"/>
      <c r="P858" s="569"/>
      <c r="Q858" s="553"/>
      <c r="R858" s="553"/>
      <c r="S858" s="553"/>
      <c r="T858" s="553"/>
      <c r="U858" s="553"/>
      <c r="V858" s="553"/>
      <c r="W858" s="553"/>
      <c r="X858" s="553"/>
      <c r="Y858" s="553"/>
      <c r="Z858" s="553"/>
      <c r="AA858" s="553"/>
      <c r="AB858" s="553"/>
      <c r="AC858" s="553"/>
      <c r="AD858" s="553"/>
      <c r="AE858" s="553"/>
      <c r="AF858" s="956"/>
      <c r="AG858" s="553"/>
      <c r="AH858" s="553"/>
      <c r="AI858" s="956"/>
      <c r="AJ858" s="553"/>
      <c r="AK858" s="553"/>
      <c r="AL858" s="553"/>
      <c r="AM858" s="553"/>
      <c r="AN858" s="553"/>
      <c r="AO858" s="553"/>
      <c r="AP858" s="553"/>
      <c r="AQ858" s="553"/>
      <c r="AR858" s="553"/>
      <c r="AS858" s="553"/>
      <c r="AT858" s="553"/>
    </row>
    <row r="859" spans="1:46" ht="13.5" customHeight="1" x14ac:dyDescent="0.25">
      <c r="A859" s="553"/>
      <c r="B859" s="553"/>
      <c r="C859" s="553"/>
      <c r="D859" s="553"/>
      <c r="E859" s="569"/>
      <c r="F859" s="569"/>
      <c r="G859" s="569"/>
      <c r="H859" s="569"/>
      <c r="I859" s="569"/>
      <c r="J859" s="569"/>
      <c r="K859" s="569"/>
      <c r="L859" s="569"/>
      <c r="M859" s="569"/>
      <c r="N859" s="569"/>
      <c r="O859" s="569"/>
      <c r="P859" s="569"/>
      <c r="Q859" s="553"/>
      <c r="R859" s="553"/>
      <c r="S859" s="553"/>
      <c r="T859" s="553"/>
      <c r="U859" s="553"/>
      <c r="V859" s="553"/>
      <c r="W859" s="553"/>
      <c r="X859" s="553"/>
      <c r="Y859" s="553"/>
      <c r="Z859" s="553"/>
      <c r="AA859" s="553"/>
      <c r="AB859" s="553"/>
      <c r="AC859" s="553"/>
      <c r="AD859" s="553"/>
      <c r="AE859" s="553"/>
      <c r="AF859" s="956"/>
      <c r="AG859" s="553"/>
      <c r="AH859" s="553"/>
      <c r="AI859" s="956"/>
      <c r="AJ859" s="553"/>
      <c r="AK859" s="553"/>
      <c r="AL859" s="553"/>
      <c r="AM859" s="553"/>
      <c r="AN859" s="553"/>
      <c r="AO859" s="553"/>
      <c r="AP859" s="553"/>
      <c r="AQ859" s="553"/>
      <c r="AR859" s="553"/>
      <c r="AS859" s="553"/>
      <c r="AT859" s="553"/>
    </row>
    <row r="860" spans="1:46" ht="13.5" customHeight="1" x14ac:dyDescent="0.25">
      <c r="A860" s="553"/>
      <c r="B860" s="553"/>
      <c r="C860" s="553"/>
      <c r="D860" s="553"/>
      <c r="E860" s="569"/>
      <c r="F860" s="569"/>
      <c r="G860" s="569"/>
      <c r="H860" s="569"/>
      <c r="I860" s="569"/>
      <c r="J860" s="569"/>
      <c r="K860" s="569"/>
      <c r="L860" s="569"/>
      <c r="M860" s="569"/>
      <c r="N860" s="569"/>
      <c r="O860" s="569"/>
      <c r="P860" s="569"/>
      <c r="Q860" s="553"/>
      <c r="R860" s="553"/>
      <c r="S860" s="553"/>
      <c r="T860" s="553"/>
      <c r="U860" s="553"/>
      <c r="V860" s="553"/>
      <c r="W860" s="553"/>
      <c r="X860" s="553"/>
      <c r="Y860" s="553"/>
      <c r="Z860" s="553"/>
      <c r="AA860" s="553"/>
      <c r="AB860" s="553"/>
      <c r="AC860" s="553"/>
      <c r="AD860" s="553"/>
      <c r="AE860" s="553"/>
      <c r="AF860" s="956"/>
      <c r="AG860" s="553"/>
      <c r="AH860" s="553"/>
      <c r="AI860" s="956"/>
      <c r="AJ860" s="553"/>
      <c r="AK860" s="553"/>
      <c r="AL860" s="553"/>
      <c r="AM860" s="553"/>
      <c r="AN860" s="553"/>
      <c r="AO860" s="553"/>
      <c r="AP860" s="553"/>
      <c r="AQ860" s="553"/>
      <c r="AR860" s="553"/>
      <c r="AS860" s="553"/>
      <c r="AT860" s="553"/>
    </row>
    <row r="861" spans="1:46" ht="13.5" customHeight="1" x14ac:dyDescent="0.25">
      <c r="A861" s="553"/>
      <c r="B861" s="553"/>
      <c r="C861" s="553"/>
      <c r="D861" s="553"/>
      <c r="E861" s="569"/>
      <c r="F861" s="569"/>
      <c r="G861" s="569"/>
      <c r="H861" s="569"/>
      <c r="I861" s="569"/>
      <c r="J861" s="569"/>
      <c r="K861" s="569"/>
      <c r="L861" s="569"/>
      <c r="M861" s="569"/>
      <c r="N861" s="569"/>
      <c r="O861" s="569"/>
      <c r="P861" s="569"/>
      <c r="Q861" s="553"/>
      <c r="R861" s="553"/>
      <c r="S861" s="553"/>
      <c r="T861" s="553"/>
      <c r="U861" s="553"/>
      <c r="V861" s="553"/>
      <c r="W861" s="553"/>
      <c r="X861" s="553"/>
      <c r="Y861" s="553"/>
      <c r="Z861" s="553"/>
      <c r="AA861" s="553"/>
      <c r="AB861" s="553"/>
      <c r="AC861" s="553"/>
      <c r="AD861" s="553"/>
      <c r="AE861" s="553"/>
      <c r="AF861" s="956"/>
      <c r="AG861" s="553"/>
      <c r="AH861" s="553"/>
      <c r="AI861" s="956"/>
      <c r="AJ861" s="553"/>
      <c r="AK861" s="553"/>
      <c r="AL861" s="553"/>
      <c r="AM861" s="553"/>
      <c r="AN861" s="553"/>
      <c r="AO861" s="553"/>
      <c r="AP861" s="553"/>
      <c r="AQ861" s="553"/>
      <c r="AR861" s="553"/>
      <c r="AS861" s="553"/>
      <c r="AT861" s="553"/>
    </row>
    <row r="862" spans="1:46" ht="13.5" customHeight="1" x14ac:dyDescent="0.25">
      <c r="A862" s="553"/>
      <c r="B862" s="553"/>
      <c r="C862" s="553"/>
      <c r="D862" s="553"/>
      <c r="E862" s="569"/>
      <c r="F862" s="569"/>
      <c r="G862" s="569"/>
      <c r="H862" s="569"/>
      <c r="I862" s="569"/>
      <c r="J862" s="569"/>
      <c r="K862" s="569"/>
      <c r="L862" s="569"/>
      <c r="M862" s="569"/>
      <c r="N862" s="569"/>
      <c r="O862" s="569"/>
      <c r="P862" s="569"/>
      <c r="Q862" s="553"/>
      <c r="R862" s="553"/>
      <c r="S862" s="553"/>
      <c r="T862" s="553"/>
      <c r="U862" s="553"/>
      <c r="V862" s="553"/>
      <c r="W862" s="553"/>
      <c r="X862" s="553"/>
      <c r="Y862" s="553"/>
      <c r="Z862" s="553"/>
      <c r="AA862" s="553"/>
      <c r="AB862" s="553"/>
      <c r="AC862" s="553"/>
      <c r="AD862" s="553"/>
      <c r="AE862" s="553"/>
      <c r="AF862" s="956"/>
      <c r="AG862" s="553"/>
      <c r="AH862" s="553"/>
      <c r="AI862" s="956"/>
      <c r="AJ862" s="553"/>
      <c r="AK862" s="553"/>
      <c r="AL862" s="553"/>
      <c r="AM862" s="553"/>
      <c r="AN862" s="553"/>
      <c r="AO862" s="553"/>
      <c r="AP862" s="553"/>
      <c r="AQ862" s="553"/>
      <c r="AR862" s="553"/>
      <c r="AS862" s="553"/>
      <c r="AT862" s="553"/>
    </row>
    <row r="863" spans="1:46" ht="13.5" customHeight="1" x14ac:dyDescent="0.25">
      <c r="A863" s="553"/>
      <c r="B863" s="553"/>
      <c r="C863" s="553"/>
      <c r="D863" s="553"/>
      <c r="E863" s="569"/>
      <c r="F863" s="569"/>
      <c r="G863" s="569"/>
      <c r="H863" s="569"/>
      <c r="I863" s="569"/>
      <c r="J863" s="569"/>
      <c r="K863" s="569"/>
      <c r="L863" s="569"/>
      <c r="M863" s="569"/>
      <c r="N863" s="569"/>
      <c r="O863" s="569"/>
      <c r="P863" s="569"/>
      <c r="Q863" s="553"/>
      <c r="R863" s="553"/>
      <c r="S863" s="553"/>
      <c r="T863" s="553"/>
      <c r="U863" s="553"/>
      <c r="V863" s="553"/>
      <c r="W863" s="553"/>
      <c r="X863" s="553"/>
      <c r="Y863" s="553"/>
      <c r="Z863" s="553"/>
      <c r="AA863" s="553"/>
      <c r="AB863" s="553"/>
      <c r="AC863" s="553"/>
      <c r="AD863" s="553"/>
      <c r="AE863" s="553"/>
      <c r="AF863" s="956"/>
      <c r="AG863" s="553"/>
      <c r="AH863" s="553"/>
      <c r="AI863" s="956"/>
      <c r="AJ863" s="553"/>
      <c r="AK863" s="553"/>
      <c r="AL863" s="553"/>
      <c r="AM863" s="553"/>
      <c r="AN863" s="553"/>
      <c r="AO863" s="553"/>
      <c r="AP863" s="553"/>
      <c r="AQ863" s="553"/>
      <c r="AR863" s="553"/>
      <c r="AS863" s="553"/>
      <c r="AT863" s="553"/>
    </row>
    <row r="864" spans="1:46" ht="13.5" customHeight="1" x14ac:dyDescent="0.25">
      <c r="A864" s="553"/>
      <c r="B864" s="553"/>
      <c r="C864" s="553"/>
      <c r="D864" s="553"/>
      <c r="E864" s="569"/>
      <c r="F864" s="569"/>
      <c r="G864" s="569"/>
      <c r="H864" s="569"/>
      <c r="I864" s="569"/>
      <c r="J864" s="569"/>
      <c r="K864" s="569"/>
      <c r="L864" s="569"/>
      <c r="M864" s="569"/>
      <c r="N864" s="569"/>
      <c r="O864" s="569"/>
      <c r="P864" s="569"/>
      <c r="Q864" s="553"/>
      <c r="R864" s="553"/>
      <c r="S864" s="553"/>
      <c r="T864" s="553"/>
      <c r="U864" s="553"/>
      <c r="V864" s="553"/>
      <c r="W864" s="553"/>
      <c r="X864" s="553"/>
      <c r="Y864" s="553"/>
      <c r="Z864" s="553"/>
      <c r="AA864" s="553"/>
      <c r="AB864" s="553"/>
      <c r="AC864" s="553"/>
      <c r="AD864" s="553"/>
      <c r="AE864" s="553"/>
      <c r="AF864" s="956"/>
      <c r="AG864" s="553"/>
      <c r="AH864" s="553"/>
      <c r="AI864" s="956"/>
      <c r="AJ864" s="553"/>
      <c r="AK864" s="553"/>
      <c r="AL864" s="553"/>
      <c r="AM864" s="553"/>
      <c r="AN864" s="553"/>
      <c r="AO864" s="553"/>
      <c r="AP864" s="553"/>
      <c r="AQ864" s="553"/>
      <c r="AR864" s="553"/>
      <c r="AS864" s="553"/>
      <c r="AT864" s="553"/>
    </row>
    <row r="865" spans="1:46" ht="13.5" customHeight="1" x14ac:dyDescent="0.25">
      <c r="A865" s="553"/>
      <c r="B865" s="553"/>
      <c r="C865" s="553"/>
      <c r="D865" s="553"/>
      <c r="E865" s="569"/>
      <c r="F865" s="569"/>
      <c r="G865" s="569"/>
      <c r="H865" s="569"/>
      <c r="I865" s="569"/>
      <c r="J865" s="569"/>
      <c r="K865" s="569"/>
      <c r="L865" s="569"/>
      <c r="M865" s="569"/>
      <c r="N865" s="569"/>
      <c r="O865" s="569"/>
      <c r="P865" s="569"/>
      <c r="Q865" s="553"/>
      <c r="R865" s="553"/>
      <c r="S865" s="553"/>
      <c r="T865" s="553"/>
      <c r="U865" s="553"/>
      <c r="V865" s="553"/>
      <c r="W865" s="553"/>
      <c r="X865" s="553"/>
      <c r="Y865" s="553"/>
      <c r="Z865" s="553"/>
      <c r="AA865" s="553"/>
      <c r="AB865" s="553"/>
      <c r="AC865" s="553"/>
      <c r="AD865" s="553"/>
      <c r="AE865" s="553"/>
      <c r="AF865" s="956"/>
      <c r="AG865" s="553"/>
      <c r="AH865" s="553"/>
      <c r="AI865" s="956"/>
      <c r="AJ865" s="553"/>
      <c r="AK865" s="553"/>
      <c r="AL865" s="553"/>
      <c r="AM865" s="553"/>
      <c r="AN865" s="553"/>
      <c r="AO865" s="553"/>
      <c r="AP865" s="553"/>
      <c r="AQ865" s="553"/>
      <c r="AR865" s="553"/>
      <c r="AS865" s="553"/>
      <c r="AT865" s="553"/>
    </row>
    <row r="866" spans="1:46" ht="13.5" customHeight="1" x14ac:dyDescent="0.25">
      <c r="A866" s="553"/>
      <c r="B866" s="553"/>
      <c r="C866" s="553"/>
      <c r="D866" s="553"/>
      <c r="E866" s="569"/>
      <c r="F866" s="569"/>
      <c r="G866" s="569"/>
      <c r="H866" s="569"/>
      <c r="I866" s="569"/>
      <c r="J866" s="569"/>
      <c r="K866" s="569"/>
      <c r="L866" s="569"/>
      <c r="M866" s="569"/>
      <c r="N866" s="569"/>
      <c r="O866" s="569"/>
      <c r="P866" s="569"/>
      <c r="Q866" s="553"/>
      <c r="R866" s="553"/>
      <c r="S866" s="553"/>
      <c r="T866" s="553"/>
      <c r="U866" s="553"/>
      <c r="V866" s="553"/>
      <c r="W866" s="553"/>
      <c r="X866" s="553"/>
      <c r="Y866" s="553"/>
      <c r="Z866" s="553"/>
      <c r="AA866" s="553"/>
      <c r="AB866" s="553"/>
      <c r="AC866" s="553"/>
      <c r="AD866" s="553"/>
      <c r="AE866" s="553"/>
      <c r="AF866" s="956"/>
      <c r="AG866" s="553"/>
      <c r="AH866" s="553"/>
      <c r="AI866" s="956"/>
      <c r="AJ866" s="553"/>
      <c r="AK866" s="553"/>
      <c r="AL866" s="553"/>
      <c r="AM866" s="553"/>
      <c r="AN866" s="553"/>
      <c r="AO866" s="553"/>
      <c r="AP866" s="553"/>
      <c r="AQ866" s="553"/>
      <c r="AR866" s="553"/>
      <c r="AS866" s="553"/>
      <c r="AT866" s="553"/>
    </row>
    <row r="867" spans="1:46" ht="13.5" customHeight="1" x14ac:dyDescent="0.25">
      <c r="A867" s="553"/>
      <c r="B867" s="553"/>
      <c r="C867" s="553"/>
      <c r="D867" s="553"/>
      <c r="E867" s="569"/>
      <c r="F867" s="569"/>
      <c r="G867" s="569"/>
      <c r="H867" s="569"/>
      <c r="I867" s="569"/>
      <c r="J867" s="569"/>
      <c r="K867" s="569"/>
      <c r="L867" s="569"/>
      <c r="M867" s="569"/>
      <c r="N867" s="569"/>
      <c r="O867" s="569"/>
      <c r="P867" s="569"/>
      <c r="Q867" s="553"/>
      <c r="R867" s="553"/>
      <c r="S867" s="553"/>
      <c r="T867" s="553"/>
      <c r="U867" s="553"/>
      <c r="V867" s="553"/>
      <c r="W867" s="553"/>
      <c r="X867" s="553"/>
      <c r="Y867" s="553"/>
      <c r="Z867" s="553"/>
      <c r="AA867" s="553"/>
      <c r="AB867" s="553"/>
      <c r="AC867" s="553"/>
      <c r="AD867" s="553"/>
      <c r="AE867" s="553"/>
      <c r="AF867" s="956"/>
      <c r="AG867" s="553"/>
      <c r="AH867" s="553"/>
      <c r="AI867" s="956"/>
      <c r="AJ867" s="553"/>
      <c r="AK867" s="553"/>
      <c r="AL867" s="553"/>
      <c r="AM867" s="553"/>
      <c r="AN867" s="553"/>
      <c r="AO867" s="553"/>
      <c r="AP867" s="553"/>
      <c r="AQ867" s="553"/>
      <c r="AR867" s="553"/>
      <c r="AS867" s="553"/>
      <c r="AT867" s="553"/>
    </row>
    <row r="868" spans="1:46" ht="13.5" customHeight="1" x14ac:dyDescent="0.25">
      <c r="A868" s="553"/>
      <c r="B868" s="553"/>
      <c r="C868" s="553"/>
      <c r="D868" s="553"/>
      <c r="E868" s="569"/>
      <c r="F868" s="569"/>
      <c r="G868" s="569"/>
      <c r="H868" s="569"/>
      <c r="I868" s="569"/>
      <c r="J868" s="569"/>
      <c r="K868" s="569"/>
      <c r="L868" s="569"/>
      <c r="M868" s="569"/>
      <c r="N868" s="569"/>
      <c r="O868" s="569"/>
      <c r="P868" s="569"/>
      <c r="Q868" s="553"/>
      <c r="R868" s="553"/>
      <c r="S868" s="553"/>
      <c r="T868" s="553"/>
      <c r="U868" s="553"/>
      <c r="V868" s="553"/>
      <c r="W868" s="553"/>
      <c r="X868" s="553"/>
      <c r="Y868" s="553"/>
      <c r="Z868" s="553"/>
      <c r="AA868" s="553"/>
      <c r="AB868" s="553"/>
      <c r="AC868" s="553"/>
      <c r="AD868" s="553"/>
      <c r="AE868" s="553"/>
      <c r="AF868" s="956"/>
      <c r="AG868" s="553"/>
      <c r="AH868" s="553"/>
      <c r="AI868" s="956"/>
      <c r="AJ868" s="553"/>
      <c r="AK868" s="553"/>
      <c r="AL868" s="553"/>
      <c r="AM868" s="553"/>
      <c r="AN868" s="553"/>
      <c r="AO868" s="553"/>
      <c r="AP868" s="553"/>
      <c r="AQ868" s="553"/>
      <c r="AR868" s="553"/>
      <c r="AS868" s="553"/>
      <c r="AT868" s="553"/>
    </row>
    <row r="869" spans="1:46" ht="13.5" customHeight="1" x14ac:dyDescent="0.25">
      <c r="A869" s="553"/>
      <c r="B869" s="553"/>
      <c r="C869" s="553"/>
      <c r="D869" s="553"/>
      <c r="E869" s="569"/>
      <c r="F869" s="569"/>
      <c r="G869" s="569"/>
      <c r="H869" s="569"/>
      <c r="I869" s="569"/>
      <c r="J869" s="569"/>
      <c r="K869" s="569"/>
      <c r="L869" s="569"/>
      <c r="M869" s="569"/>
      <c r="N869" s="569"/>
      <c r="O869" s="569"/>
      <c r="P869" s="569"/>
      <c r="Q869" s="553"/>
      <c r="R869" s="553"/>
      <c r="S869" s="553"/>
      <c r="T869" s="553"/>
      <c r="U869" s="553"/>
      <c r="V869" s="553"/>
      <c r="W869" s="553"/>
      <c r="X869" s="553"/>
      <c r="Y869" s="553"/>
      <c r="Z869" s="553"/>
      <c r="AA869" s="553"/>
      <c r="AB869" s="553"/>
      <c r="AC869" s="553"/>
      <c r="AD869" s="553"/>
      <c r="AE869" s="553"/>
      <c r="AF869" s="956"/>
      <c r="AG869" s="553"/>
      <c r="AH869" s="553"/>
      <c r="AI869" s="956"/>
      <c r="AJ869" s="553"/>
      <c r="AK869" s="553"/>
      <c r="AL869" s="553"/>
      <c r="AM869" s="553"/>
      <c r="AN869" s="553"/>
      <c r="AO869" s="553"/>
      <c r="AP869" s="553"/>
      <c r="AQ869" s="553"/>
      <c r="AR869" s="553"/>
      <c r="AS869" s="553"/>
      <c r="AT869" s="553"/>
    </row>
    <row r="870" spans="1:46" ht="13.5" customHeight="1" x14ac:dyDescent="0.25">
      <c r="A870" s="553"/>
      <c r="B870" s="553"/>
      <c r="C870" s="553"/>
      <c r="D870" s="553"/>
      <c r="E870" s="569"/>
      <c r="F870" s="569"/>
      <c r="G870" s="569"/>
      <c r="H870" s="569"/>
      <c r="I870" s="569"/>
      <c r="J870" s="569"/>
      <c r="K870" s="569"/>
      <c r="L870" s="569"/>
      <c r="M870" s="569"/>
      <c r="N870" s="569"/>
      <c r="O870" s="569"/>
      <c r="P870" s="569"/>
      <c r="Q870" s="553"/>
      <c r="R870" s="553"/>
      <c r="S870" s="553"/>
      <c r="T870" s="553"/>
      <c r="U870" s="553"/>
      <c r="V870" s="553"/>
      <c r="W870" s="553"/>
      <c r="X870" s="553"/>
      <c r="Y870" s="553"/>
      <c r="Z870" s="553"/>
      <c r="AA870" s="553"/>
      <c r="AB870" s="553"/>
      <c r="AC870" s="553"/>
      <c r="AD870" s="553"/>
      <c r="AE870" s="553"/>
      <c r="AF870" s="956"/>
      <c r="AG870" s="553"/>
      <c r="AH870" s="553"/>
      <c r="AI870" s="956"/>
      <c r="AJ870" s="553"/>
      <c r="AK870" s="553"/>
      <c r="AL870" s="553"/>
      <c r="AM870" s="553"/>
      <c r="AN870" s="553"/>
      <c r="AO870" s="553"/>
      <c r="AP870" s="553"/>
      <c r="AQ870" s="553"/>
      <c r="AR870" s="553"/>
      <c r="AS870" s="553"/>
      <c r="AT870" s="553"/>
    </row>
    <row r="871" spans="1:46" ht="13.5" customHeight="1" x14ac:dyDescent="0.25">
      <c r="A871" s="553"/>
      <c r="B871" s="553"/>
      <c r="C871" s="553"/>
      <c r="D871" s="553"/>
      <c r="E871" s="569"/>
      <c r="F871" s="569"/>
      <c r="G871" s="569"/>
      <c r="H871" s="569"/>
      <c r="I871" s="569"/>
      <c r="J871" s="569"/>
      <c r="K871" s="569"/>
      <c r="L871" s="569"/>
      <c r="M871" s="569"/>
      <c r="N871" s="569"/>
      <c r="O871" s="569"/>
      <c r="P871" s="569"/>
      <c r="Q871" s="553"/>
      <c r="R871" s="553"/>
      <c r="S871" s="553"/>
      <c r="T871" s="553"/>
      <c r="U871" s="553"/>
      <c r="V871" s="553"/>
      <c r="W871" s="553"/>
      <c r="X871" s="553"/>
      <c r="Y871" s="553"/>
      <c r="Z871" s="553"/>
      <c r="AA871" s="553"/>
      <c r="AB871" s="553"/>
      <c r="AC871" s="553"/>
      <c r="AD871" s="553"/>
      <c r="AE871" s="553"/>
      <c r="AF871" s="956"/>
      <c r="AG871" s="553"/>
      <c r="AH871" s="553"/>
      <c r="AI871" s="956"/>
      <c r="AJ871" s="553"/>
      <c r="AK871" s="553"/>
      <c r="AL871" s="553"/>
      <c r="AM871" s="553"/>
      <c r="AN871" s="553"/>
      <c r="AO871" s="553"/>
      <c r="AP871" s="553"/>
      <c r="AQ871" s="553"/>
      <c r="AR871" s="553"/>
      <c r="AS871" s="553"/>
      <c r="AT871" s="553"/>
    </row>
    <row r="872" spans="1:46" ht="13.5" customHeight="1" x14ac:dyDescent="0.25">
      <c r="A872" s="553"/>
      <c r="B872" s="553"/>
      <c r="C872" s="553"/>
      <c r="D872" s="553"/>
      <c r="E872" s="569"/>
      <c r="F872" s="569"/>
      <c r="G872" s="569"/>
      <c r="H872" s="569"/>
      <c r="I872" s="569"/>
      <c r="J872" s="569"/>
      <c r="K872" s="569"/>
      <c r="L872" s="569"/>
      <c r="M872" s="569"/>
      <c r="N872" s="569"/>
      <c r="O872" s="569"/>
      <c r="P872" s="569"/>
      <c r="Q872" s="553"/>
      <c r="R872" s="553"/>
      <c r="S872" s="553"/>
      <c r="T872" s="553"/>
      <c r="U872" s="553"/>
      <c r="V872" s="553"/>
      <c r="W872" s="553"/>
      <c r="X872" s="553"/>
      <c r="Y872" s="553"/>
      <c r="Z872" s="553"/>
      <c r="AA872" s="553"/>
      <c r="AB872" s="553"/>
      <c r="AC872" s="553"/>
      <c r="AD872" s="553"/>
      <c r="AE872" s="553"/>
      <c r="AF872" s="956"/>
      <c r="AG872" s="553"/>
      <c r="AH872" s="553"/>
      <c r="AI872" s="956"/>
      <c r="AJ872" s="553"/>
      <c r="AK872" s="553"/>
      <c r="AL872" s="553"/>
      <c r="AM872" s="553"/>
      <c r="AN872" s="553"/>
      <c r="AO872" s="553"/>
      <c r="AP872" s="553"/>
      <c r="AQ872" s="553"/>
      <c r="AR872" s="553"/>
      <c r="AS872" s="553"/>
      <c r="AT872" s="553"/>
    </row>
    <row r="873" spans="1:46" ht="13.5" customHeight="1" x14ac:dyDescent="0.25">
      <c r="A873" s="553"/>
      <c r="B873" s="553"/>
      <c r="C873" s="553"/>
      <c r="D873" s="553"/>
      <c r="E873" s="569"/>
      <c r="F873" s="569"/>
      <c r="G873" s="569"/>
      <c r="H873" s="569"/>
      <c r="I873" s="569"/>
      <c r="J873" s="569"/>
      <c r="K873" s="569"/>
      <c r="L873" s="569"/>
      <c r="M873" s="569"/>
      <c r="N873" s="569"/>
      <c r="O873" s="569"/>
      <c r="P873" s="569"/>
      <c r="Q873" s="553"/>
      <c r="R873" s="553"/>
      <c r="S873" s="553"/>
      <c r="T873" s="553"/>
      <c r="U873" s="553"/>
      <c r="V873" s="553"/>
      <c r="W873" s="553"/>
      <c r="X873" s="553"/>
      <c r="Y873" s="553"/>
      <c r="Z873" s="553"/>
      <c r="AA873" s="553"/>
      <c r="AB873" s="553"/>
      <c r="AC873" s="553"/>
      <c r="AD873" s="553"/>
      <c r="AE873" s="553"/>
      <c r="AF873" s="956"/>
      <c r="AG873" s="553"/>
      <c r="AH873" s="553"/>
      <c r="AI873" s="956"/>
      <c r="AJ873" s="553"/>
      <c r="AK873" s="553"/>
      <c r="AL873" s="553"/>
      <c r="AM873" s="553"/>
      <c r="AN873" s="553"/>
      <c r="AO873" s="553"/>
      <c r="AP873" s="553"/>
      <c r="AQ873" s="553"/>
      <c r="AR873" s="553"/>
      <c r="AS873" s="553"/>
      <c r="AT873" s="553"/>
    </row>
    <row r="874" spans="1:46" ht="13.5" customHeight="1" x14ac:dyDescent="0.25">
      <c r="A874" s="553"/>
      <c r="B874" s="553"/>
      <c r="C874" s="553"/>
      <c r="D874" s="553"/>
      <c r="E874" s="569"/>
      <c r="F874" s="569"/>
      <c r="G874" s="569"/>
      <c r="H874" s="569"/>
      <c r="I874" s="569"/>
      <c r="J874" s="569"/>
      <c r="K874" s="569"/>
      <c r="L874" s="569"/>
      <c r="M874" s="569"/>
      <c r="N874" s="569"/>
      <c r="O874" s="569"/>
      <c r="P874" s="569"/>
      <c r="Q874" s="553"/>
      <c r="R874" s="553"/>
      <c r="S874" s="553"/>
      <c r="T874" s="553"/>
      <c r="U874" s="553"/>
      <c r="V874" s="553"/>
      <c r="W874" s="553"/>
      <c r="X874" s="553"/>
      <c r="Y874" s="553"/>
      <c r="Z874" s="553"/>
      <c r="AA874" s="553"/>
      <c r="AB874" s="553"/>
      <c r="AC874" s="553"/>
      <c r="AD874" s="553"/>
      <c r="AE874" s="553"/>
      <c r="AF874" s="956"/>
      <c r="AG874" s="553"/>
      <c r="AH874" s="553"/>
      <c r="AI874" s="956"/>
      <c r="AJ874" s="553"/>
      <c r="AK874" s="553"/>
      <c r="AL874" s="553"/>
      <c r="AM874" s="553"/>
      <c r="AN874" s="553"/>
      <c r="AO874" s="553"/>
      <c r="AP874" s="553"/>
      <c r="AQ874" s="553"/>
      <c r="AR874" s="553"/>
      <c r="AS874" s="553"/>
      <c r="AT874" s="553"/>
    </row>
    <row r="875" spans="1:46" ht="13.5" customHeight="1" x14ac:dyDescent="0.25">
      <c r="A875" s="553"/>
      <c r="B875" s="553"/>
      <c r="C875" s="553"/>
      <c r="D875" s="553"/>
      <c r="E875" s="569"/>
      <c r="F875" s="569"/>
      <c r="G875" s="569"/>
      <c r="H875" s="569"/>
      <c r="I875" s="569"/>
      <c r="J875" s="569"/>
      <c r="K875" s="569"/>
      <c r="L875" s="569"/>
      <c r="M875" s="569"/>
      <c r="N875" s="569"/>
      <c r="O875" s="569"/>
      <c r="P875" s="569"/>
      <c r="Q875" s="553"/>
      <c r="R875" s="553"/>
      <c r="S875" s="553"/>
      <c r="T875" s="553"/>
      <c r="U875" s="553"/>
      <c r="V875" s="553"/>
      <c r="W875" s="553"/>
      <c r="X875" s="553"/>
      <c r="Y875" s="553"/>
      <c r="Z875" s="553"/>
      <c r="AA875" s="553"/>
      <c r="AB875" s="553"/>
      <c r="AC875" s="553"/>
      <c r="AD875" s="553"/>
      <c r="AE875" s="553"/>
      <c r="AF875" s="956"/>
      <c r="AG875" s="553"/>
      <c r="AH875" s="553"/>
      <c r="AI875" s="956"/>
      <c r="AJ875" s="553"/>
      <c r="AK875" s="553"/>
      <c r="AL875" s="553"/>
      <c r="AM875" s="553"/>
      <c r="AN875" s="553"/>
      <c r="AO875" s="553"/>
      <c r="AP875" s="553"/>
      <c r="AQ875" s="553"/>
      <c r="AR875" s="553"/>
      <c r="AS875" s="553"/>
      <c r="AT875" s="553"/>
    </row>
    <row r="876" spans="1:46" ht="13.5" customHeight="1" x14ac:dyDescent="0.25">
      <c r="A876" s="553"/>
      <c r="B876" s="553"/>
      <c r="C876" s="553"/>
      <c r="D876" s="553"/>
      <c r="E876" s="569"/>
      <c r="F876" s="569"/>
      <c r="G876" s="569"/>
      <c r="H876" s="569"/>
      <c r="I876" s="569"/>
      <c r="J876" s="569"/>
      <c r="K876" s="569"/>
      <c r="L876" s="569"/>
      <c r="M876" s="569"/>
      <c r="N876" s="569"/>
      <c r="O876" s="569"/>
      <c r="P876" s="569"/>
      <c r="Q876" s="553"/>
      <c r="R876" s="553"/>
      <c r="S876" s="553"/>
      <c r="T876" s="553"/>
      <c r="U876" s="553"/>
      <c r="V876" s="553"/>
      <c r="W876" s="553"/>
      <c r="X876" s="553"/>
      <c r="Y876" s="553"/>
      <c r="Z876" s="553"/>
      <c r="AA876" s="553"/>
      <c r="AB876" s="553"/>
      <c r="AC876" s="553"/>
      <c r="AD876" s="553"/>
      <c r="AE876" s="553"/>
      <c r="AF876" s="956"/>
      <c r="AG876" s="553"/>
      <c r="AH876" s="553"/>
      <c r="AI876" s="956"/>
      <c r="AJ876" s="553"/>
      <c r="AK876" s="553"/>
      <c r="AL876" s="553"/>
      <c r="AM876" s="553"/>
      <c r="AN876" s="553"/>
      <c r="AO876" s="553"/>
      <c r="AP876" s="553"/>
      <c r="AQ876" s="553"/>
      <c r="AR876" s="553"/>
      <c r="AS876" s="553"/>
      <c r="AT876" s="553"/>
    </row>
    <row r="877" spans="1:46" ht="13.5" customHeight="1" x14ac:dyDescent="0.25">
      <c r="A877" s="553"/>
      <c r="B877" s="553"/>
      <c r="C877" s="553"/>
      <c r="D877" s="553"/>
      <c r="E877" s="569"/>
      <c r="F877" s="569"/>
      <c r="G877" s="569"/>
      <c r="H877" s="569"/>
      <c r="I877" s="569"/>
      <c r="J877" s="569"/>
      <c r="K877" s="569"/>
      <c r="L877" s="569"/>
      <c r="M877" s="569"/>
      <c r="N877" s="569"/>
      <c r="O877" s="569"/>
      <c r="P877" s="569"/>
      <c r="Q877" s="553"/>
      <c r="R877" s="553"/>
      <c r="S877" s="553"/>
      <c r="T877" s="553"/>
      <c r="U877" s="553"/>
      <c r="V877" s="553"/>
      <c r="W877" s="553"/>
      <c r="X877" s="553"/>
      <c r="Y877" s="553"/>
      <c r="Z877" s="553"/>
      <c r="AA877" s="553"/>
      <c r="AB877" s="553"/>
      <c r="AC877" s="553"/>
      <c r="AD877" s="553"/>
      <c r="AE877" s="553"/>
      <c r="AF877" s="956"/>
      <c r="AG877" s="553"/>
      <c r="AH877" s="553"/>
      <c r="AI877" s="956"/>
      <c r="AJ877" s="553"/>
      <c r="AK877" s="553"/>
      <c r="AL877" s="553"/>
      <c r="AM877" s="553"/>
      <c r="AN877" s="553"/>
      <c r="AO877" s="553"/>
      <c r="AP877" s="553"/>
      <c r="AQ877" s="553"/>
      <c r="AR877" s="553"/>
      <c r="AS877" s="553"/>
      <c r="AT877" s="553"/>
    </row>
    <row r="878" spans="1:46" ht="13.5" customHeight="1" x14ac:dyDescent="0.25">
      <c r="A878" s="553"/>
      <c r="B878" s="553"/>
      <c r="C878" s="553"/>
      <c r="D878" s="553"/>
      <c r="E878" s="569"/>
      <c r="F878" s="569"/>
      <c r="G878" s="569"/>
      <c r="H878" s="569"/>
      <c r="I878" s="569"/>
      <c r="J878" s="569"/>
      <c r="K878" s="569"/>
      <c r="L878" s="569"/>
      <c r="M878" s="569"/>
      <c r="N878" s="569"/>
      <c r="O878" s="569"/>
      <c r="P878" s="569"/>
      <c r="Q878" s="553"/>
      <c r="R878" s="553"/>
      <c r="S878" s="553"/>
      <c r="T878" s="553"/>
      <c r="U878" s="553"/>
      <c r="V878" s="553"/>
      <c r="W878" s="553"/>
      <c r="X878" s="553"/>
      <c r="Y878" s="553"/>
      <c r="Z878" s="553"/>
      <c r="AA878" s="553"/>
      <c r="AB878" s="553"/>
      <c r="AC878" s="553"/>
      <c r="AD878" s="553"/>
      <c r="AE878" s="553"/>
      <c r="AF878" s="956"/>
      <c r="AG878" s="553"/>
      <c r="AH878" s="553"/>
      <c r="AI878" s="956"/>
      <c r="AJ878" s="553"/>
      <c r="AK878" s="553"/>
      <c r="AL878" s="553"/>
      <c r="AM878" s="553"/>
      <c r="AN878" s="553"/>
      <c r="AO878" s="553"/>
      <c r="AP878" s="553"/>
      <c r="AQ878" s="553"/>
      <c r="AR878" s="553"/>
      <c r="AS878" s="553"/>
      <c r="AT878" s="553"/>
    </row>
    <row r="879" spans="1:46" ht="13.5" customHeight="1" x14ac:dyDescent="0.25">
      <c r="A879" s="553"/>
      <c r="B879" s="553"/>
      <c r="C879" s="553"/>
      <c r="D879" s="553"/>
      <c r="E879" s="569"/>
      <c r="F879" s="569"/>
      <c r="G879" s="569"/>
      <c r="H879" s="569"/>
      <c r="I879" s="569"/>
      <c r="J879" s="569"/>
      <c r="K879" s="569"/>
      <c r="L879" s="569"/>
      <c r="M879" s="569"/>
      <c r="N879" s="569"/>
      <c r="O879" s="569"/>
      <c r="P879" s="569"/>
      <c r="Q879" s="553"/>
      <c r="R879" s="553"/>
      <c r="S879" s="553"/>
      <c r="T879" s="553"/>
      <c r="U879" s="553"/>
      <c r="V879" s="553"/>
      <c r="W879" s="553"/>
      <c r="X879" s="553"/>
      <c r="Y879" s="553"/>
      <c r="Z879" s="553"/>
      <c r="AA879" s="553"/>
      <c r="AB879" s="553"/>
      <c r="AC879" s="553"/>
      <c r="AD879" s="553"/>
      <c r="AE879" s="553"/>
      <c r="AF879" s="956"/>
      <c r="AG879" s="553"/>
      <c r="AH879" s="553"/>
      <c r="AI879" s="956"/>
      <c r="AJ879" s="553"/>
      <c r="AK879" s="553"/>
      <c r="AL879" s="553"/>
      <c r="AM879" s="553"/>
      <c r="AN879" s="553"/>
      <c r="AO879" s="553"/>
      <c r="AP879" s="553"/>
      <c r="AQ879" s="553"/>
      <c r="AR879" s="553"/>
      <c r="AS879" s="553"/>
      <c r="AT879" s="553"/>
    </row>
    <row r="880" spans="1:46" ht="13.5" customHeight="1" x14ac:dyDescent="0.25">
      <c r="A880" s="553"/>
      <c r="B880" s="553"/>
      <c r="C880" s="553"/>
      <c r="D880" s="553"/>
      <c r="E880" s="569"/>
      <c r="F880" s="569"/>
      <c r="G880" s="569"/>
      <c r="H880" s="569"/>
      <c r="I880" s="569"/>
      <c r="J880" s="569"/>
      <c r="K880" s="569"/>
      <c r="L880" s="569"/>
      <c r="M880" s="569"/>
      <c r="N880" s="569"/>
      <c r="O880" s="569"/>
      <c r="P880" s="569"/>
      <c r="Q880" s="553"/>
      <c r="R880" s="553"/>
      <c r="S880" s="553"/>
      <c r="T880" s="553"/>
      <c r="U880" s="553"/>
      <c r="V880" s="553"/>
      <c r="W880" s="553"/>
      <c r="X880" s="553"/>
      <c r="Y880" s="553"/>
      <c r="Z880" s="553"/>
      <c r="AA880" s="553"/>
      <c r="AB880" s="553"/>
      <c r="AC880" s="553"/>
      <c r="AD880" s="553"/>
      <c r="AE880" s="553"/>
      <c r="AF880" s="956"/>
      <c r="AG880" s="553"/>
      <c r="AH880" s="553"/>
      <c r="AI880" s="956"/>
      <c r="AJ880" s="553"/>
      <c r="AK880" s="553"/>
      <c r="AL880" s="553"/>
      <c r="AM880" s="553"/>
      <c r="AN880" s="553"/>
      <c r="AO880" s="553"/>
      <c r="AP880" s="553"/>
      <c r="AQ880" s="553"/>
      <c r="AR880" s="553"/>
      <c r="AS880" s="553"/>
      <c r="AT880" s="553"/>
    </row>
    <row r="881" spans="1:46" ht="13.5" customHeight="1" x14ac:dyDescent="0.25">
      <c r="A881" s="553"/>
      <c r="B881" s="553"/>
      <c r="C881" s="553"/>
      <c r="D881" s="553"/>
      <c r="E881" s="569"/>
      <c r="F881" s="569"/>
      <c r="G881" s="569"/>
      <c r="H881" s="569"/>
      <c r="I881" s="569"/>
      <c r="J881" s="569"/>
      <c r="K881" s="569"/>
      <c r="L881" s="569"/>
      <c r="M881" s="569"/>
      <c r="N881" s="569"/>
      <c r="O881" s="569"/>
      <c r="P881" s="569"/>
      <c r="Q881" s="553"/>
      <c r="R881" s="553"/>
      <c r="S881" s="553"/>
      <c r="T881" s="553"/>
      <c r="U881" s="553"/>
      <c r="V881" s="553"/>
      <c r="W881" s="553"/>
      <c r="X881" s="553"/>
      <c r="Y881" s="553"/>
      <c r="Z881" s="553"/>
      <c r="AA881" s="553"/>
      <c r="AB881" s="553"/>
      <c r="AC881" s="553"/>
      <c r="AD881" s="553"/>
      <c r="AE881" s="553"/>
      <c r="AF881" s="956"/>
      <c r="AG881" s="553"/>
      <c r="AH881" s="553"/>
      <c r="AI881" s="956"/>
      <c r="AJ881" s="553"/>
      <c r="AK881" s="553"/>
      <c r="AL881" s="553"/>
      <c r="AM881" s="553"/>
      <c r="AN881" s="553"/>
      <c r="AO881" s="553"/>
      <c r="AP881" s="553"/>
      <c r="AQ881" s="553"/>
      <c r="AR881" s="553"/>
      <c r="AS881" s="553"/>
      <c r="AT881" s="553"/>
    </row>
    <row r="882" spans="1:46" ht="13.5" customHeight="1" x14ac:dyDescent="0.25">
      <c r="A882" s="553"/>
      <c r="B882" s="553"/>
      <c r="C882" s="553"/>
      <c r="D882" s="553"/>
      <c r="E882" s="569"/>
      <c r="F882" s="569"/>
      <c r="G882" s="569"/>
      <c r="H882" s="569"/>
      <c r="I882" s="569"/>
      <c r="J882" s="569"/>
      <c r="K882" s="569"/>
      <c r="L882" s="569"/>
      <c r="M882" s="569"/>
      <c r="N882" s="569"/>
      <c r="O882" s="569"/>
      <c r="P882" s="569"/>
      <c r="Q882" s="553"/>
      <c r="R882" s="553"/>
      <c r="S882" s="553"/>
      <c r="T882" s="553"/>
      <c r="U882" s="553"/>
      <c r="V882" s="553"/>
      <c r="W882" s="553"/>
      <c r="X882" s="553"/>
      <c r="Y882" s="553"/>
      <c r="Z882" s="553"/>
      <c r="AA882" s="553"/>
      <c r="AB882" s="553"/>
      <c r="AC882" s="553"/>
      <c r="AD882" s="553"/>
      <c r="AE882" s="553"/>
      <c r="AF882" s="956"/>
      <c r="AG882" s="553"/>
      <c r="AH882" s="553"/>
      <c r="AI882" s="956"/>
      <c r="AJ882" s="553"/>
      <c r="AK882" s="553"/>
      <c r="AL882" s="553"/>
      <c r="AM882" s="553"/>
      <c r="AN882" s="553"/>
      <c r="AO882" s="553"/>
      <c r="AP882" s="553"/>
      <c r="AQ882" s="553"/>
      <c r="AR882" s="553"/>
      <c r="AS882" s="553"/>
      <c r="AT882" s="553"/>
    </row>
    <row r="883" spans="1:46" ht="13.5" customHeight="1" x14ac:dyDescent="0.25">
      <c r="A883" s="553"/>
      <c r="B883" s="553"/>
      <c r="C883" s="553"/>
      <c r="D883" s="553"/>
      <c r="E883" s="569"/>
      <c r="F883" s="569"/>
      <c r="G883" s="569"/>
      <c r="H883" s="569"/>
      <c r="I883" s="569"/>
      <c r="J883" s="569"/>
      <c r="K883" s="569"/>
      <c r="L883" s="569"/>
      <c r="M883" s="569"/>
      <c r="N883" s="569"/>
      <c r="O883" s="569"/>
      <c r="P883" s="569"/>
      <c r="Q883" s="553"/>
      <c r="R883" s="553"/>
      <c r="S883" s="553"/>
      <c r="T883" s="553"/>
      <c r="U883" s="553"/>
      <c r="V883" s="553"/>
      <c r="W883" s="553"/>
      <c r="X883" s="553"/>
      <c r="Y883" s="553"/>
      <c r="Z883" s="553"/>
      <c r="AA883" s="553"/>
      <c r="AB883" s="553"/>
      <c r="AC883" s="553"/>
      <c r="AD883" s="553"/>
      <c r="AE883" s="553"/>
      <c r="AF883" s="956"/>
      <c r="AG883" s="553"/>
      <c r="AH883" s="553"/>
      <c r="AI883" s="956"/>
      <c r="AJ883" s="553"/>
      <c r="AK883" s="553"/>
      <c r="AL883" s="553"/>
      <c r="AM883" s="553"/>
      <c r="AN883" s="553"/>
      <c r="AO883" s="553"/>
      <c r="AP883" s="553"/>
      <c r="AQ883" s="553"/>
      <c r="AR883" s="553"/>
      <c r="AS883" s="553"/>
      <c r="AT883" s="553"/>
    </row>
    <row r="884" spans="1:46" ht="13.5" customHeight="1" x14ac:dyDescent="0.25">
      <c r="A884" s="553"/>
      <c r="B884" s="553"/>
      <c r="C884" s="553"/>
      <c r="D884" s="553"/>
      <c r="E884" s="569"/>
      <c r="F884" s="569"/>
      <c r="G884" s="569"/>
      <c r="H884" s="569"/>
      <c r="I884" s="569"/>
      <c r="J884" s="569"/>
      <c r="K884" s="569"/>
      <c r="L884" s="569"/>
      <c r="M884" s="569"/>
      <c r="N884" s="569"/>
      <c r="O884" s="569"/>
      <c r="P884" s="569"/>
      <c r="Q884" s="553"/>
      <c r="R884" s="553"/>
      <c r="S884" s="553"/>
      <c r="T884" s="553"/>
      <c r="U884" s="553"/>
      <c r="V884" s="553"/>
      <c r="W884" s="553"/>
      <c r="X884" s="553"/>
      <c r="Y884" s="553"/>
      <c r="Z884" s="553"/>
      <c r="AA884" s="553"/>
      <c r="AB884" s="553"/>
      <c r="AC884" s="553"/>
      <c r="AD884" s="553"/>
      <c r="AE884" s="553"/>
      <c r="AF884" s="956"/>
      <c r="AG884" s="553"/>
      <c r="AH884" s="553"/>
      <c r="AI884" s="956"/>
      <c r="AJ884" s="553"/>
      <c r="AK884" s="553"/>
      <c r="AL884" s="553"/>
      <c r="AM884" s="553"/>
      <c r="AN884" s="553"/>
      <c r="AO884" s="553"/>
      <c r="AP884" s="553"/>
      <c r="AQ884" s="553"/>
      <c r="AR884" s="553"/>
      <c r="AS884" s="553"/>
      <c r="AT884" s="553"/>
    </row>
    <row r="885" spans="1:46" ht="13.5" customHeight="1" x14ac:dyDescent="0.25">
      <c r="A885" s="553"/>
      <c r="B885" s="553"/>
      <c r="C885" s="553"/>
      <c r="D885" s="553"/>
      <c r="E885" s="569"/>
      <c r="F885" s="569"/>
      <c r="G885" s="569"/>
      <c r="H885" s="569"/>
      <c r="I885" s="569"/>
      <c r="J885" s="569"/>
      <c r="K885" s="569"/>
      <c r="L885" s="569"/>
      <c r="M885" s="569"/>
      <c r="N885" s="569"/>
      <c r="O885" s="569"/>
      <c r="P885" s="569"/>
      <c r="Q885" s="553"/>
      <c r="R885" s="553"/>
      <c r="S885" s="553"/>
      <c r="T885" s="553"/>
      <c r="U885" s="553"/>
      <c r="V885" s="553"/>
      <c r="W885" s="553"/>
      <c r="X885" s="553"/>
      <c r="Y885" s="553"/>
      <c r="Z885" s="553"/>
      <c r="AA885" s="553"/>
      <c r="AB885" s="553"/>
      <c r="AC885" s="553"/>
      <c r="AD885" s="553"/>
      <c r="AE885" s="553"/>
      <c r="AF885" s="956"/>
      <c r="AG885" s="553"/>
      <c r="AH885" s="553"/>
      <c r="AI885" s="956"/>
      <c r="AJ885" s="553"/>
      <c r="AK885" s="553"/>
      <c r="AL885" s="553"/>
      <c r="AM885" s="553"/>
      <c r="AN885" s="553"/>
      <c r="AO885" s="553"/>
      <c r="AP885" s="553"/>
      <c r="AQ885" s="553"/>
      <c r="AR885" s="553"/>
      <c r="AS885" s="553"/>
      <c r="AT885" s="553"/>
    </row>
    <row r="886" spans="1:46" ht="13.5" customHeight="1" x14ac:dyDescent="0.25">
      <c r="A886" s="553"/>
      <c r="B886" s="553"/>
      <c r="C886" s="553"/>
      <c r="D886" s="553"/>
      <c r="E886" s="569"/>
      <c r="F886" s="569"/>
      <c r="G886" s="569"/>
      <c r="H886" s="569"/>
      <c r="I886" s="569"/>
      <c r="J886" s="569"/>
      <c r="K886" s="569"/>
      <c r="L886" s="569"/>
      <c r="M886" s="569"/>
      <c r="N886" s="569"/>
      <c r="O886" s="569"/>
      <c r="P886" s="569"/>
      <c r="Q886" s="553"/>
      <c r="R886" s="553"/>
      <c r="S886" s="553"/>
      <c r="T886" s="553"/>
      <c r="U886" s="553"/>
      <c r="V886" s="553"/>
      <c r="W886" s="553"/>
      <c r="X886" s="553"/>
      <c r="Y886" s="553"/>
      <c r="Z886" s="553"/>
      <c r="AA886" s="553"/>
      <c r="AB886" s="553"/>
      <c r="AC886" s="553"/>
      <c r="AD886" s="553"/>
      <c r="AE886" s="553"/>
      <c r="AF886" s="956"/>
      <c r="AG886" s="553"/>
      <c r="AH886" s="553"/>
      <c r="AI886" s="956"/>
      <c r="AJ886" s="553"/>
      <c r="AK886" s="553"/>
      <c r="AL886" s="553"/>
      <c r="AM886" s="553"/>
      <c r="AN886" s="553"/>
      <c r="AO886" s="553"/>
      <c r="AP886" s="553"/>
      <c r="AQ886" s="553"/>
      <c r="AR886" s="553"/>
      <c r="AS886" s="553"/>
      <c r="AT886" s="553"/>
    </row>
    <row r="887" spans="1:46" ht="13.5" customHeight="1" x14ac:dyDescent="0.25">
      <c r="A887" s="553"/>
      <c r="B887" s="553"/>
      <c r="C887" s="553"/>
      <c r="D887" s="553"/>
      <c r="E887" s="569"/>
      <c r="F887" s="569"/>
      <c r="G887" s="569"/>
      <c r="H887" s="569"/>
      <c r="I887" s="569"/>
      <c r="J887" s="569"/>
      <c r="K887" s="569"/>
      <c r="L887" s="569"/>
      <c r="M887" s="569"/>
      <c r="N887" s="569"/>
      <c r="O887" s="569"/>
      <c r="P887" s="569"/>
      <c r="Q887" s="553"/>
      <c r="R887" s="553"/>
      <c r="S887" s="553"/>
      <c r="T887" s="553"/>
      <c r="U887" s="553"/>
      <c r="V887" s="553"/>
      <c r="W887" s="553"/>
      <c r="X887" s="553"/>
      <c r="Y887" s="553"/>
      <c r="Z887" s="553"/>
      <c r="AA887" s="553"/>
      <c r="AB887" s="553"/>
      <c r="AC887" s="553"/>
      <c r="AD887" s="553"/>
      <c r="AE887" s="553"/>
      <c r="AF887" s="956"/>
      <c r="AG887" s="553"/>
      <c r="AH887" s="553"/>
      <c r="AI887" s="956"/>
      <c r="AJ887" s="553"/>
      <c r="AK887" s="553"/>
      <c r="AL887" s="553"/>
      <c r="AM887" s="553"/>
      <c r="AN887" s="553"/>
      <c r="AO887" s="553"/>
      <c r="AP887" s="553"/>
      <c r="AQ887" s="553"/>
      <c r="AR887" s="553"/>
      <c r="AS887" s="553"/>
      <c r="AT887" s="553"/>
    </row>
    <row r="888" spans="1:46" ht="13.5" customHeight="1" x14ac:dyDescent="0.25">
      <c r="A888" s="553"/>
      <c r="B888" s="553"/>
      <c r="C888" s="553"/>
      <c r="D888" s="553"/>
      <c r="E888" s="569"/>
      <c r="F888" s="569"/>
      <c r="G888" s="569"/>
      <c r="H888" s="569"/>
      <c r="I888" s="569"/>
      <c r="J888" s="569"/>
      <c r="K888" s="569"/>
      <c r="L888" s="569"/>
      <c r="M888" s="569"/>
      <c r="N888" s="569"/>
      <c r="O888" s="569"/>
      <c r="P888" s="569"/>
      <c r="Q888" s="553"/>
      <c r="R888" s="553"/>
      <c r="S888" s="553"/>
      <c r="T888" s="553"/>
      <c r="U888" s="553"/>
      <c r="V888" s="553"/>
      <c r="W888" s="553"/>
      <c r="X888" s="553"/>
      <c r="Y888" s="553"/>
      <c r="Z888" s="553"/>
      <c r="AA888" s="553"/>
      <c r="AB888" s="553"/>
      <c r="AC888" s="553"/>
      <c r="AD888" s="553"/>
      <c r="AE888" s="553"/>
      <c r="AF888" s="956"/>
      <c r="AG888" s="553"/>
      <c r="AH888" s="553"/>
      <c r="AI888" s="956"/>
      <c r="AJ888" s="553"/>
      <c r="AK888" s="553"/>
      <c r="AL888" s="553"/>
      <c r="AM888" s="553"/>
      <c r="AN888" s="553"/>
      <c r="AO888" s="553"/>
      <c r="AP888" s="553"/>
      <c r="AQ888" s="553"/>
      <c r="AR888" s="553"/>
      <c r="AS888" s="553"/>
      <c r="AT888" s="553"/>
    </row>
    <row r="889" spans="1:46" ht="13.5" customHeight="1" x14ac:dyDescent="0.25">
      <c r="A889" s="553"/>
      <c r="B889" s="553"/>
      <c r="C889" s="553"/>
      <c r="D889" s="553"/>
      <c r="E889" s="569"/>
      <c r="F889" s="569"/>
      <c r="G889" s="569"/>
      <c r="H889" s="569"/>
      <c r="I889" s="569"/>
      <c r="J889" s="569"/>
      <c r="K889" s="569"/>
      <c r="L889" s="569"/>
      <c r="M889" s="569"/>
      <c r="N889" s="569"/>
      <c r="O889" s="569"/>
      <c r="P889" s="569"/>
      <c r="Q889" s="553"/>
      <c r="R889" s="553"/>
      <c r="S889" s="553"/>
      <c r="T889" s="553"/>
      <c r="U889" s="553"/>
      <c r="V889" s="553"/>
      <c r="W889" s="553"/>
      <c r="X889" s="553"/>
      <c r="Y889" s="553"/>
      <c r="Z889" s="553"/>
      <c r="AA889" s="553"/>
      <c r="AB889" s="553"/>
      <c r="AC889" s="553"/>
      <c r="AD889" s="553"/>
      <c r="AE889" s="553"/>
      <c r="AF889" s="956"/>
      <c r="AG889" s="553"/>
      <c r="AH889" s="553"/>
      <c r="AI889" s="956"/>
      <c r="AJ889" s="553"/>
      <c r="AK889" s="553"/>
      <c r="AL889" s="553"/>
      <c r="AM889" s="553"/>
      <c r="AN889" s="553"/>
      <c r="AO889" s="553"/>
      <c r="AP889" s="553"/>
      <c r="AQ889" s="553"/>
      <c r="AR889" s="553"/>
      <c r="AS889" s="553"/>
      <c r="AT889" s="553"/>
    </row>
    <row r="890" spans="1:46" ht="13.5" customHeight="1" x14ac:dyDescent="0.25">
      <c r="A890" s="553"/>
      <c r="B890" s="553"/>
      <c r="C890" s="553"/>
      <c r="D890" s="553"/>
      <c r="E890" s="569"/>
      <c r="F890" s="569"/>
      <c r="G890" s="569"/>
      <c r="H890" s="569"/>
      <c r="I890" s="569"/>
      <c r="J890" s="569"/>
      <c r="K890" s="569"/>
      <c r="L890" s="569"/>
      <c r="M890" s="569"/>
      <c r="N890" s="569"/>
      <c r="O890" s="569"/>
      <c r="P890" s="569"/>
      <c r="Q890" s="553"/>
      <c r="R890" s="553"/>
      <c r="S890" s="553"/>
      <c r="T890" s="553"/>
      <c r="U890" s="553"/>
      <c r="V890" s="553"/>
      <c r="W890" s="553"/>
      <c r="X890" s="553"/>
      <c r="Y890" s="553"/>
      <c r="Z890" s="553"/>
      <c r="AA890" s="553"/>
      <c r="AB890" s="553"/>
      <c r="AC890" s="553"/>
      <c r="AD890" s="553"/>
      <c r="AE890" s="553"/>
      <c r="AF890" s="956"/>
      <c r="AG890" s="553"/>
      <c r="AH890" s="553"/>
      <c r="AI890" s="956"/>
      <c r="AJ890" s="553"/>
      <c r="AK890" s="553"/>
      <c r="AL890" s="553"/>
      <c r="AM890" s="553"/>
      <c r="AN890" s="553"/>
      <c r="AO890" s="553"/>
      <c r="AP890" s="553"/>
      <c r="AQ890" s="553"/>
      <c r="AR890" s="553"/>
      <c r="AS890" s="553"/>
      <c r="AT890" s="553"/>
    </row>
    <row r="891" spans="1:46" ht="13.5" customHeight="1" x14ac:dyDescent="0.25">
      <c r="A891" s="553"/>
      <c r="B891" s="553"/>
      <c r="C891" s="553"/>
      <c r="D891" s="553"/>
      <c r="E891" s="569"/>
      <c r="F891" s="569"/>
      <c r="G891" s="569"/>
      <c r="H891" s="569"/>
      <c r="I891" s="569"/>
      <c r="J891" s="569"/>
      <c r="K891" s="569"/>
      <c r="L891" s="569"/>
      <c r="M891" s="569"/>
      <c r="N891" s="569"/>
      <c r="O891" s="569"/>
      <c r="P891" s="569"/>
      <c r="Q891" s="553"/>
      <c r="R891" s="553"/>
      <c r="S891" s="553"/>
      <c r="T891" s="553"/>
      <c r="U891" s="553"/>
      <c r="V891" s="553"/>
      <c r="W891" s="553"/>
      <c r="X891" s="553"/>
      <c r="Y891" s="553"/>
      <c r="Z891" s="553"/>
      <c r="AA891" s="553"/>
      <c r="AB891" s="553"/>
      <c r="AC891" s="553"/>
      <c r="AD891" s="553"/>
      <c r="AE891" s="553"/>
      <c r="AF891" s="956"/>
      <c r="AG891" s="553"/>
      <c r="AH891" s="553"/>
      <c r="AI891" s="956"/>
      <c r="AJ891" s="553"/>
      <c r="AK891" s="553"/>
      <c r="AL891" s="553"/>
      <c r="AM891" s="553"/>
      <c r="AN891" s="553"/>
      <c r="AO891" s="553"/>
      <c r="AP891" s="553"/>
      <c r="AQ891" s="553"/>
      <c r="AR891" s="553"/>
      <c r="AS891" s="553"/>
      <c r="AT891" s="553"/>
    </row>
    <row r="892" spans="1:46" ht="13.5" customHeight="1" x14ac:dyDescent="0.25">
      <c r="A892" s="553"/>
      <c r="B892" s="553"/>
      <c r="C892" s="553"/>
      <c r="D892" s="553"/>
      <c r="E892" s="569"/>
      <c r="F892" s="569"/>
      <c r="G892" s="569"/>
      <c r="H892" s="569"/>
      <c r="I892" s="569"/>
      <c r="J892" s="569"/>
      <c r="K892" s="569"/>
      <c r="L892" s="569"/>
      <c r="M892" s="569"/>
      <c r="N892" s="569"/>
      <c r="O892" s="569"/>
      <c r="P892" s="569"/>
      <c r="Q892" s="553"/>
      <c r="R892" s="553"/>
      <c r="S892" s="553"/>
      <c r="T892" s="553"/>
      <c r="U892" s="553"/>
      <c r="V892" s="553"/>
      <c r="W892" s="553"/>
      <c r="X892" s="553"/>
      <c r="Y892" s="553"/>
      <c r="Z892" s="553"/>
      <c r="AA892" s="553"/>
      <c r="AB892" s="553"/>
      <c r="AC892" s="553"/>
      <c r="AD892" s="553"/>
      <c r="AE892" s="553"/>
      <c r="AF892" s="956"/>
      <c r="AG892" s="553"/>
      <c r="AH892" s="553"/>
      <c r="AI892" s="956"/>
      <c r="AJ892" s="553"/>
      <c r="AK892" s="553"/>
      <c r="AL892" s="553"/>
      <c r="AM892" s="553"/>
      <c r="AN892" s="553"/>
      <c r="AO892" s="553"/>
      <c r="AP892" s="553"/>
      <c r="AQ892" s="553"/>
      <c r="AR892" s="553"/>
      <c r="AS892" s="553"/>
      <c r="AT892" s="553"/>
    </row>
    <row r="893" spans="1:46" ht="13.5" customHeight="1" x14ac:dyDescent="0.25">
      <c r="A893" s="553"/>
      <c r="B893" s="553"/>
      <c r="C893" s="553"/>
      <c r="D893" s="553"/>
      <c r="E893" s="569"/>
      <c r="F893" s="569"/>
      <c r="G893" s="569"/>
      <c r="H893" s="569"/>
      <c r="I893" s="569"/>
      <c r="J893" s="569"/>
      <c r="K893" s="569"/>
      <c r="L893" s="569"/>
      <c r="M893" s="569"/>
      <c r="N893" s="569"/>
      <c r="O893" s="569"/>
      <c r="P893" s="569"/>
      <c r="Q893" s="553"/>
      <c r="R893" s="553"/>
      <c r="S893" s="553"/>
      <c r="T893" s="553"/>
      <c r="U893" s="553"/>
      <c r="V893" s="553"/>
      <c r="W893" s="553"/>
      <c r="X893" s="553"/>
      <c r="Y893" s="553"/>
      <c r="Z893" s="553"/>
      <c r="AA893" s="553"/>
      <c r="AB893" s="553"/>
      <c r="AC893" s="553"/>
      <c r="AD893" s="553"/>
      <c r="AE893" s="553"/>
      <c r="AF893" s="956"/>
      <c r="AG893" s="553"/>
      <c r="AH893" s="553"/>
      <c r="AI893" s="956"/>
      <c r="AJ893" s="553"/>
      <c r="AK893" s="553"/>
      <c r="AL893" s="553"/>
      <c r="AM893" s="553"/>
      <c r="AN893" s="553"/>
      <c r="AO893" s="553"/>
      <c r="AP893" s="553"/>
      <c r="AQ893" s="553"/>
      <c r="AR893" s="553"/>
      <c r="AS893" s="553"/>
      <c r="AT893" s="553"/>
    </row>
    <row r="894" spans="1:46" ht="13.5" customHeight="1" x14ac:dyDescent="0.25">
      <c r="A894" s="553"/>
      <c r="B894" s="553"/>
      <c r="C894" s="553"/>
      <c r="D894" s="553"/>
      <c r="E894" s="569"/>
      <c r="F894" s="569"/>
      <c r="G894" s="569"/>
      <c r="H894" s="569"/>
      <c r="I894" s="569"/>
      <c r="J894" s="569"/>
      <c r="K894" s="569"/>
      <c r="L894" s="569"/>
      <c r="M894" s="569"/>
      <c r="N894" s="569"/>
      <c r="O894" s="569"/>
      <c r="P894" s="569"/>
      <c r="Q894" s="553"/>
      <c r="R894" s="553"/>
      <c r="S894" s="553"/>
      <c r="T894" s="553"/>
      <c r="U894" s="553"/>
      <c r="V894" s="553"/>
      <c r="W894" s="553"/>
      <c r="X894" s="553"/>
      <c r="Y894" s="553"/>
      <c r="Z894" s="553"/>
      <c r="AA894" s="553"/>
      <c r="AB894" s="553"/>
      <c r="AC894" s="553"/>
      <c r="AD894" s="553"/>
      <c r="AE894" s="553"/>
      <c r="AF894" s="956"/>
      <c r="AG894" s="553"/>
      <c r="AH894" s="553"/>
      <c r="AI894" s="956"/>
      <c r="AJ894" s="553"/>
      <c r="AK894" s="553"/>
      <c r="AL894" s="553"/>
      <c r="AM894" s="553"/>
      <c r="AN894" s="553"/>
      <c r="AO894" s="553"/>
      <c r="AP894" s="553"/>
      <c r="AQ894" s="553"/>
      <c r="AR894" s="553"/>
      <c r="AS894" s="553"/>
      <c r="AT894" s="553"/>
    </row>
    <row r="895" spans="1:46" ht="13.5" customHeight="1" x14ac:dyDescent="0.25">
      <c r="A895" s="553"/>
      <c r="B895" s="553"/>
      <c r="C895" s="553"/>
      <c r="D895" s="553"/>
      <c r="E895" s="569"/>
      <c r="F895" s="569"/>
      <c r="G895" s="569"/>
      <c r="H895" s="569"/>
      <c r="I895" s="569"/>
      <c r="J895" s="569"/>
      <c r="K895" s="569"/>
      <c r="L895" s="569"/>
      <c r="M895" s="569"/>
      <c r="N895" s="569"/>
      <c r="O895" s="569"/>
      <c r="P895" s="569"/>
      <c r="Q895" s="553"/>
      <c r="R895" s="553"/>
      <c r="S895" s="553"/>
      <c r="T895" s="553"/>
      <c r="U895" s="553"/>
      <c r="V895" s="553"/>
      <c r="W895" s="553"/>
      <c r="X895" s="553"/>
      <c r="Y895" s="553"/>
      <c r="Z895" s="553"/>
      <c r="AA895" s="553"/>
      <c r="AB895" s="553"/>
      <c r="AC895" s="553"/>
      <c r="AD895" s="553"/>
      <c r="AE895" s="553"/>
      <c r="AF895" s="956"/>
      <c r="AG895" s="553"/>
      <c r="AH895" s="553"/>
      <c r="AI895" s="956"/>
      <c r="AJ895" s="553"/>
      <c r="AK895" s="553"/>
      <c r="AL895" s="553"/>
      <c r="AM895" s="553"/>
      <c r="AN895" s="553"/>
      <c r="AO895" s="553"/>
      <c r="AP895" s="553"/>
      <c r="AQ895" s="553"/>
      <c r="AR895" s="553"/>
      <c r="AS895" s="553"/>
      <c r="AT895" s="553"/>
    </row>
    <row r="896" spans="1:46" ht="13.5" customHeight="1" x14ac:dyDescent="0.25">
      <c r="A896" s="553"/>
      <c r="B896" s="553"/>
      <c r="C896" s="553"/>
      <c r="D896" s="553"/>
      <c r="E896" s="569"/>
      <c r="F896" s="569"/>
      <c r="G896" s="569"/>
      <c r="H896" s="569"/>
      <c r="I896" s="569"/>
      <c r="J896" s="569"/>
      <c r="K896" s="569"/>
      <c r="L896" s="569"/>
      <c r="M896" s="569"/>
      <c r="N896" s="569"/>
      <c r="O896" s="569"/>
      <c r="P896" s="569"/>
      <c r="Q896" s="553"/>
      <c r="R896" s="553"/>
      <c r="S896" s="553"/>
      <c r="T896" s="553"/>
      <c r="U896" s="553"/>
      <c r="V896" s="553"/>
      <c r="W896" s="553"/>
      <c r="X896" s="553"/>
      <c r="Y896" s="553"/>
      <c r="Z896" s="553"/>
      <c r="AA896" s="553"/>
      <c r="AB896" s="553"/>
      <c r="AC896" s="553"/>
      <c r="AD896" s="553"/>
      <c r="AE896" s="553"/>
      <c r="AF896" s="956"/>
      <c r="AG896" s="553"/>
      <c r="AH896" s="553"/>
      <c r="AI896" s="956"/>
      <c r="AJ896" s="553"/>
      <c r="AK896" s="553"/>
      <c r="AL896" s="553"/>
      <c r="AM896" s="553"/>
      <c r="AN896" s="553"/>
      <c r="AO896" s="553"/>
      <c r="AP896" s="553"/>
      <c r="AQ896" s="553"/>
      <c r="AR896" s="553"/>
      <c r="AS896" s="553"/>
      <c r="AT896" s="553"/>
    </row>
    <row r="897" spans="1:46" ht="13.5" customHeight="1" x14ac:dyDescent="0.25">
      <c r="A897" s="553"/>
      <c r="B897" s="553"/>
      <c r="C897" s="553"/>
      <c r="D897" s="553"/>
      <c r="E897" s="569"/>
      <c r="F897" s="569"/>
      <c r="G897" s="569"/>
      <c r="H897" s="569"/>
      <c r="I897" s="569"/>
      <c r="J897" s="569"/>
      <c r="K897" s="569"/>
      <c r="L897" s="569"/>
      <c r="M897" s="569"/>
      <c r="N897" s="569"/>
      <c r="O897" s="569"/>
      <c r="P897" s="569"/>
      <c r="Q897" s="553"/>
      <c r="R897" s="553"/>
      <c r="S897" s="553"/>
      <c r="T897" s="553"/>
      <c r="U897" s="553"/>
      <c r="V897" s="553"/>
      <c r="W897" s="553"/>
      <c r="X897" s="553"/>
      <c r="Y897" s="553"/>
      <c r="Z897" s="553"/>
      <c r="AA897" s="553"/>
      <c r="AB897" s="553"/>
      <c r="AC897" s="553"/>
      <c r="AD897" s="553"/>
      <c r="AE897" s="553"/>
      <c r="AF897" s="956"/>
      <c r="AG897" s="553"/>
      <c r="AH897" s="553"/>
      <c r="AI897" s="956"/>
      <c r="AJ897" s="553"/>
      <c r="AK897" s="553"/>
      <c r="AL897" s="553"/>
      <c r="AM897" s="553"/>
      <c r="AN897" s="553"/>
      <c r="AO897" s="553"/>
      <c r="AP897" s="553"/>
      <c r="AQ897" s="553"/>
      <c r="AR897" s="553"/>
      <c r="AS897" s="553"/>
      <c r="AT897" s="553"/>
    </row>
    <row r="898" spans="1:46" ht="13.5" customHeight="1" x14ac:dyDescent="0.25">
      <c r="A898" s="553"/>
      <c r="B898" s="553"/>
      <c r="C898" s="553"/>
      <c r="D898" s="553"/>
      <c r="E898" s="569"/>
      <c r="F898" s="569"/>
      <c r="G898" s="569"/>
      <c r="H898" s="569"/>
      <c r="I898" s="569"/>
      <c r="J898" s="569"/>
      <c r="K898" s="569"/>
      <c r="L898" s="569"/>
      <c r="M898" s="569"/>
      <c r="N898" s="569"/>
      <c r="O898" s="569"/>
      <c r="P898" s="569"/>
      <c r="Q898" s="553"/>
      <c r="R898" s="553"/>
      <c r="S898" s="553"/>
      <c r="T898" s="553"/>
      <c r="U898" s="553"/>
      <c r="V898" s="553"/>
      <c r="W898" s="553"/>
      <c r="X898" s="553"/>
      <c r="Y898" s="553"/>
      <c r="Z898" s="553"/>
      <c r="AA898" s="553"/>
      <c r="AB898" s="553"/>
      <c r="AC898" s="553"/>
      <c r="AD898" s="553"/>
      <c r="AE898" s="553"/>
      <c r="AF898" s="956"/>
      <c r="AG898" s="553"/>
      <c r="AH898" s="553"/>
      <c r="AI898" s="956"/>
      <c r="AJ898" s="553"/>
      <c r="AK898" s="553"/>
      <c r="AL898" s="553"/>
      <c r="AM898" s="553"/>
      <c r="AN898" s="553"/>
      <c r="AO898" s="553"/>
      <c r="AP898" s="553"/>
      <c r="AQ898" s="553"/>
      <c r="AR898" s="553"/>
      <c r="AS898" s="553"/>
      <c r="AT898" s="553"/>
    </row>
    <row r="899" spans="1:46" ht="13.5" customHeight="1" x14ac:dyDescent="0.25">
      <c r="A899" s="553"/>
      <c r="B899" s="553"/>
      <c r="C899" s="553"/>
      <c r="D899" s="553"/>
      <c r="E899" s="569"/>
      <c r="F899" s="569"/>
      <c r="G899" s="569"/>
      <c r="H899" s="569"/>
      <c r="I899" s="569"/>
      <c r="J899" s="569"/>
      <c r="K899" s="569"/>
      <c r="L899" s="569"/>
      <c r="M899" s="569"/>
      <c r="N899" s="569"/>
      <c r="O899" s="569"/>
      <c r="P899" s="569"/>
      <c r="Q899" s="553"/>
      <c r="R899" s="553"/>
      <c r="S899" s="553"/>
      <c r="T899" s="553"/>
      <c r="U899" s="553"/>
      <c r="V899" s="553"/>
      <c r="W899" s="553"/>
      <c r="X899" s="553"/>
      <c r="Y899" s="553"/>
      <c r="Z899" s="553"/>
      <c r="AA899" s="553"/>
      <c r="AB899" s="553"/>
      <c r="AC899" s="553"/>
      <c r="AD899" s="553"/>
      <c r="AE899" s="553"/>
      <c r="AF899" s="956"/>
      <c r="AG899" s="553"/>
      <c r="AH899" s="553"/>
      <c r="AI899" s="956"/>
      <c r="AJ899" s="553"/>
      <c r="AK899" s="553"/>
      <c r="AL899" s="553"/>
      <c r="AM899" s="553"/>
      <c r="AN899" s="553"/>
      <c r="AO899" s="553"/>
      <c r="AP899" s="553"/>
      <c r="AQ899" s="553"/>
      <c r="AR899" s="553"/>
      <c r="AS899" s="553"/>
      <c r="AT899" s="553"/>
    </row>
    <row r="900" spans="1:46" ht="13.5" customHeight="1" x14ac:dyDescent="0.25">
      <c r="A900" s="553"/>
      <c r="B900" s="553"/>
      <c r="C900" s="553"/>
      <c r="D900" s="553"/>
      <c r="E900" s="569"/>
      <c r="F900" s="569"/>
      <c r="G900" s="569"/>
      <c r="H900" s="569"/>
      <c r="I900" s="569"/>
      <c r="J900" s="569"/>
      <c r="K900" s="569"/>
      <c r="L900" s="569"/>
      <c r="M900" s="569"/>
      <c r="N900" s="569"/>
      <c r="O900" s="569"/>
      <c r="P900" s="569"/>
      <c r="Q900" s="553"/>
      <c r="R900" s="553"/>
      <c r="S900" s="553"/>
      <c r="T900" s="553"/>
      <c r="U900" s="553"/>
      <c r="V900" s="553"/>
      <c r="W900" s="553"/>
      <c r="X900" s="553"/>
      <c r="Y900" s="553"/>
      <c r="Z900" s="553"/>
      <c r="AA900" s="553"/>
      <c r="AB900" s="553"/>
      <c r="AC900" s="553"/>
      <c r="AD900" s="553"/>
      <c r="AE900" s="553"/>
      <c r="AF900" s="956"/>
      <c r="AG900" s="553"/>
      <c r="AH900" s="553"/>
      <c r="AI900" s="956"/>
      <c r="AJ900" s="553"/>
      <c r="AK900" s="553"/>
      <c r="AL900" s="553"/>
      <c r="AM900" s="553"/>
      <c r="AN900" s="553"/>
      <c r="AO900" s="553"/>
      <c r="AP900" s="553"/>
      <c r="AQ900" s="553"/>
      <c r="AR900" s="553"/>
      <c r="AS900" s="553"/>
      <c r="AT900" s="553"/>
    </row>
    <row r="901" spans="1:46" ht="13.5" customHeight="1" x14ac:dyDescent="0.25">
      <c r="A901" s="553"/>
      <c r="B901" s="553"/>
      <c r="C901" s="553"/>
      <c r="D901" s="553"/>
      <c r="E901" s="569"/>
      <c r="F901" s="569"/>
      <c r="G901" s="569"/>
      <c r="H901" s="569"/>
      <c r="I901" s="569"/>
      <c r="J901" s="569"/>
      <c r="K901" s="569"/>
      <c r="L901" s="569"/>
      <c r="M901" s="569"/>
      <c r="N901" s="569"/>
      <c r="O901" s="569"/>
      <c r="P901" s="569"/>
      <c r="Q901" s="553"/>
      <c r="R901" s="553"/>
      <c r="S901" s="553"/>
      <c r="T901" s="553"/>
      <c r="U901" s="553"/>
      <c r="V901" s="553"/>
      <c r="W901" s="553"/>
      <c r="X901" s="553"/>
      <c r="Y901" s="553"/>
      <c r="Z901" s="553"/>
      <c r="AA901" s="553"/>
      <c r="AB901" s="553"/>
      <c r="AC901" s="553"/>
      <c r="AD901" s="553"/>
      <c r="AE901" s="553"/>
      <c r="AF901" s="956"/>
      <c r="AG901" s="553"/>
      <c r="AH901" s="553"/>
      <c r="AI901" s="956"/>
      <c r="AJ901" s="553"/>
      <c r="AK901" s="553"/>
      <c r="AL901" s="553"/>
      <c r="AM901" s="553"/>
      <c r="AN901" s="553"/>
      <c r="AO901" s="553"/>
      <c r="AP901" s="553"/>
      <c r="AQ901" s="553"/>
      <c r="AR901" s="553"/>
      <c r="AS901" s="553"/>
      <c r="AT901" s="553"/>
    </row>
    <row r="902" spans="1:46" ht="13.5" customHeight="1" x14ac:dyDescent="0.25">
      <c r="A902" s="553"/>
      <c r="B902" s="553"/>
      <c r="C902" s="553"/>
      <c r="D902" s="553"/>
      <c r="E902" s="569"/>
      <c r="F902" s="569"/>
      <c r="G902" s="569"/>
      <c r="H902" s="569"/>
      <c r="I902" s="569"/>
      <c r="J902" s="569"/>
      <c r="K902" s="569"/>
      <c r="L902" s="569"/>
      <c r="M902" s="569"/>
      <c r="N902" s="569"/>
      <c r="O902" s="569"/>
      <c r="P902" s="569"/>
      <c r="Q902" s="553"/>
      <c r="R902" s="553"/>
      <c r="S902" s="553"/>
      <c r="T902" s="553"/>
      <c r="U902" s="553"/>
      <c r="V902" s="553"/>
      <c r="W902" s="553"/>
      <c r="X902" s="553"/>
      <c r="Y902" s="553"/>
      <c r="Z902" s="553"/>
      <c r="AA902" s="553"/>
      <c r="AB902" s="553"/>
      <c r="AC902" s="553"/>
      <c r="AD902" s="553"/>
      <c r="AE902" s="553"/>
      <c r="AF902" s="956"/>
      <c r="AG902" s="553"/>
      <c r="AH902" s="553"/>
      <c r="AI902" s="956"/>
      <c r="AJ902" s="553"/>
      <c r="AK902" s="553"/>
      <c r="AL902" s="553"/>
      <c r="AM902" s="553"/>
      <c r="AN902" s="553"/>
      <c r="AO902" s="553"/>
      <c r="AP902" s="553"/>
      <c r="AQ902" s="553"/>
      <c r="AR902" s="553"/>
      <c r="AS902" s="553"/>
      <c r="AT902" s="553"/>
    </row>
    <row r="903" spans="1:46" ht="13.5" customHeight="1" x14ac:dyDescent="0.25">
      <c r="A903" s="553"/>
      <c r="B903" s="553"/>
      <c r="C903" s="553"/>
      <c r="D903" s="553"/>
      <c r="E903" s="569"/>
      <c r="F903" s="569"/>
      <c r="G903" s="569"/>
      <c r="H903" s="569"/>
      <c r="I903" s="569"/>
      <c r="J903" s="569"/>
      <c r="K903" s="569"/>
      <c r="L903" s="569"/>
      <c r="M903" s="569"/>
      <c r="N903" s="569"/>
      <c r="O903" s="569"/>
      <c r="P903" s="569"/>
      <c r="Q903" s="553"/>
      <c r="R903" s="553"/>
      <c r="S903" s="553"/>
      <c r="T903" s="553"/>
      <c r="U903" s="553"/>
      <c r="V903" s="553"/>
      <c r="W903" s="553"/>
      <c r="X903" s="553"/>
      <c r="Y903" s="553"/>
      <c r="Z903" s="553"/>
      <c r="AA903" s="553"/>
      <c r="AB903" s="553"/>
      <c r="AC903" s="553"/>
      <c r="AD903" s="553"/>
      <c r="AE903" s="553"/>
      <c r="AF903" s="956"/>
      <c r="AG903" s="553"/>
      <c r="AH903" s="553"/>
      <c r="AI903" s="956"/>
      <c r="AJ903" s="553"/>
      <c r="AK903" s="553"/>
      <c r="AL903" s="553"/>
      <c r="AM903" s="553"/>
      <c r="AN903" s="553"/>
      <c r="AO903" s="553"/>
      <c r="AP903" s="553"/>
      <c r="AQ903" s="553"/>
      <c r="AR903" s="553"/>
      <c r="AS903" s="553"/>
      <c r="AT903" s="553"/>
    </row>
    <row r="904" spans="1:46" ht="13.5" customHeight="1" x14ac:dyDescent="0.25">
      <c r="A904" s="553"/>
      <c r="B904" s="553"/>
      <c r="C904" s="553"/>
      <c r="D904" s="553"/>
      <c r="E904" s="569"/>
      <c r="F904" s="569"/>
      <c r="G904" s="569"/>
      <c r="H904" s="569"/>
      <c r="I904" s="569"/>
      <c r="J904" s="569"/>
      <c r="K904" s="569"/>
      <c r="L904" s="569"/>
      <c r="M904" s="569"/>
      <c r="N904" s="569"/>
      <c r="O904" s="569"/>
      <c r="P904" s="569"/>
      <c r="Q904" s="553"/>
      <c r="R904" s="553"/>
      <c r="S904" s="553"/>
      <c r="T904" s="553"/>
      <c r="U904" s="553"/>
      <c r="V904" s="553"/>
      <c r="W904" s="553"/>
      <c r="X904" s="553"/>
      <c r="Y904" s="553"/>
      <c r="Z904" s="553"/>
      <c r="AA904" s="553"/>
      <c r="AB904" s="553"/>
      <c r="AC904" s="553"/>
      <c r="AD904" s="553"/>
      <c r="AE904" s="553"/>
      <c r="AF904" s="956"/>
      <c r="AG904" s="553"/>
      <c r="AH904" s="553"/>
      <c r="AI904" s="956"/>
      <c r="AJ904" s="553"/>
      <c r="AK904" s="553"/>
      <c r="AL904" s="553"/>
      <c r="AM904" s="553"/>
      <c r="AN904" s="553"/>
      <c r="AO904" s="553"/>
      <c r="AP904" s="553"/>
      <c r="AQ904" s="553"/>
      <c r="AR904" s="553"/>
      <c r="AS904" s="553"/>
      <c r="AT904" s="553"/>
    </row>
    <row r="905" spans="1:46" ht="13.5" customHeight="1" x14ac:dyDescent="0.25">
      <c r="A905" s="553"/>
      <c r="B905" s="553"/>
      <c r="C905" s="553"/>
      <c r="D905" s="553"/>
      <c r="E905" s="569"/>
      <c r="F905" s="569"/>
      <c r="G905" s="569"/>
      <c r="H905" s="569"/>
      <c r="I905" s="569"/>
      <c r="J905" s="569"/>
      <c r="K905" s="569"/>
      <c r="L905" s="569"/>
      <c r="M905" s="569"/>
      <c r="N905" s="569"/>
      <c r="O905" s="569"/>
      <c r="P905" s="569"/>
      <c r="Q905" s="553"/>
      <c r="R905" s="553"/>
      <c r="S905" s="553"/>
      <c r="T905" s="553"/>
      <c r="U905" s="553"/>
      <c r="V905" s="553"/>
      <c r="W905" s="553"/>
      <c r="X905" s="553"/>
      <c r="Y905" s="553"/>
      <c r="Z905" s="553"/>
      <c r="AA905" s="553"/>
      <c r="AB905" s="553"/>
      <c r="AC905" s="553"/>
      <c r="AD905" s="553"/>
      <c r="AE905" s="553"/>
      <c r="AF905" s="956"/>
      <c r="AG905" s="553"/>
      <c r="AH905" s="553"/>
      <c r="AI905" s="956"/>
      <c r="AJ905" s="553"/>
      <c r="AK905" s="553"/>
      <c r="AL905" s="553"/>
      <c r="AM905" s="553"/>
      <c r="AN905" s="553"/>
      <c r="AO905" s="553"/>
      <c r="AP905" s="553"/>
      <c r="AQ905" s="553"/>
      <c r="AR905" s="553"/>
      <c r="AS905" s="553"/>
      <c r="AT905" s="553"/>
    </row>
    <row r="906" spans="1:46" ht="13.5" customHeight="1" x14ac:dyDescent="0.25">
      <c r="A906" s="553"/>
      <c r="B906" s="553"/>
      <c r="C906" s="553"/>
      <c r="D906" s="553"/>
      <c r="E906" s="569"/>
      <c r="F906" s="569"/>
      <c r="G906" s="569"/>
      <c r="H906" s="569"/>
      <c r="I906" s="569"/>
      <c r="J906" s="569"/>
      <c r="K906" s="569"/>
      <c r="L906" s="569"/>
      <c r="M906" s="569"/>
      <c r="N906" s="569"/>
      <c r="O906" s="569"/>
      <c r="P906" s="569"/>
      <c r="Q906" s="553"/>
      <c r="R906" s="553"/>
      <c r="S906" s="553"/>
      <c r="T906" s="553"/>
      <c r="U906" s="553"/>
      <c r="V906" s="553"/>
      <c r="W906" s="553"/>
      <c r="X906" s="553"/>
      <c r="Y906" s="553"/>
      <c r="Z906" s="553"/>
      <c r="AA906" s="553"/>
      <c r="AB906" s="553"/>
      <c r="AC906" s="553"/>
      <c r="AD906" s="553"/>
      <c r="AE906" s="553"/>
      <c r="AF906" s="956"/>
      <c r="AG906" s="553"/>
      <c r="AH906" s="553"/>
      <c r="AI906" s="956"/>
      <c r="AJ906" s="553"/>
      <c r="AK906" s="553"/>
      <c r="AL906" s="553"/>
      <c r="AM906" s="553"/>
      <c r="AN906" s="553"/>
      <c r="AO906" s="553"/>
      <c r="AP906" s="553"/>
      <c r="AQ906" s="553"/>
      <c r="AR906" s="553"/>
      <c r="AS906" s="553"/>
      <c r="AT906" s="553"/>
    </row>
    <row r="907" spans="1:46" ht="13.5" customHeight="1" x14ac:dyDescent="0.25">
      <c r="A907" s="553"/>
      <c r="B907" s="553"/>
      <c r="C907" s="553"/>
      <c r="D907" s="553"/>
      <c r="E907" s="569"/>
      <c r="F907" s="569"/>
      <c r="G907" s="569"/>
      <c r="H907" s="569"/>
      <c r="I907" s="569"/>
      <c r="J907" s="569"/>
      <c r="K907" s="569"/>
      <c r="L907" s="569"/>
      <c r="M907" s="569"/>
      <c r="N907" s="569"/>
      <c r="O907" s="569"/>
      <c r="P907" s="569"/>
      <c r="Q907" s="553"/>
      <c r="R907" s="553"/>
      <c r="S907" s="553"/>
      <c r="T907" s="553"/>
      <c r="U907" s="553"/>
      <c r="V907" s="553"/>
      <c r="W907" s="553"/>
      <c r="X907" s="553"/>
      <c r="Y907" s="553"/>
      <c r="Z907" s="553"/>
      <c r="AA907" s="553"/>
      <c r="AB907" s="553"/>
      <c r="AC907" s="553"/>
      <c r="AD907" s="553"/>
      <c r="AE907" s="553"/>
      <c r="AF907" s="956"/>
      <c r="AG907" s="553"/>
      <c r="AH907" s="553"/>
      <c r="AI907" s="956"/>
      <c r="AJ907" s="553"/>
      <c r="AK907" s="553"/>
      <c r="AL907" s="553"/>
      <c r="AM907" s="553"/>
      <c r="AN907" s="553"/>
      <c r="AO907" s="553"/>
      <c r="AP907" s="553"/>
      <c r="AQ907" s="553"/>
      <c r="AR907" s="553"/>
      <c r="AS907" s="553"/>
      <c r="AT907" s="553"/>
    </row>
    <row r="908" spans="1:46" ht="13.5" customHeight="1" x14ac:dyDescent="0.25">
      <c r="A908" s="553"/>
      <c r="B908" s="553"/>
      <c r="C908" s="553"/>
      <c r="D908" s="553"/>
      <c r="E908" s="569"/>
      <c r="F908" s="569"/>
      <c r="G908" s="569"/>
      <c r="H908" s="569"/>
      <c r="I908" s="569"/>
      <c r="J908" s="569"/>
      <c r="K908" s="569"/>
      <c r="L908" s="569"/>
      <c r="M908" s="569"/>
      <c r="N908" s="569"/>
      <c r="O908" s="569"/>
      <c r="P908" s="569"/>
      <c r="Q908" s="553"/>
      <c r="R908" s="553"/>
      <c r="S908" s="553"/>
      <c r="T908" s="553"/>
      <c r="U908" s="553"/>
      <c r="V908" s="553"/>
      <c r="W908" s="553"/>
      <c r="X908" s="553"/>
      <c r="Y908" s="553"/>
      <c r="Z908" s="553"/>
      <c r="AA908" s="553"/>
      <c r="AB908" s="553"/>
      <c r="AC908" s="553"/>
      <c r="AD908" s="553"/>
      <c r="AE908" s="553"/>
      <c r="AF908" s="956"/>
      <c r="AG908" s="553"/>
      <c r="AH908" s="553"/>
      <c r="AI908" s="956"/>
      <c r="AJ908" s="553"/>
      <c r="AK908" s="553"/>
      <c r="AL908" s="553"/>
      <c r="AM908" s="553"/>
      <c r="AN908" s="553"/>
      <c r="AO908" s="553"/>
      <c r="AP908" s="553"/>
      <c r="AQ908" s="553"/>
      <c r="AR908" s="553"/>
      <c r="AS908" s="553"/>
      <c r="AT908" s="553"/>
    </row>
    <row r="909" spans="1:46" ht="13.5" customHeight="1" x14ac:dyDescent="0.25">
      <c r="A909" s="553"/>
      <c r="B909" s="553"/>
      <c r="C909" s="553"/>
      <c r="D909" s="553"/>
      <c r="E909" s="569"/>
      <c r="F909" s="569"/>
      <c r="G909" s="569"/>
      <c r="H909" s="569"/>
      <c r="I909" s="569"/>
      <c r="J909" s="569"/>
      <c r="K909" s="569"/>
      <c r="L909" s="569"/>
      <c r="M909" s="569"/>
      <c r="N909" s="569"/>
      <c r="O909" s="569"/>
      <c r="P909" s="569"/>
      <c r="Q909" s="553"/>
      <c r="R909" s="553"/>
      <c r="S909" s="553"/>
      <c r="T909" s="553"/>
      <c r="U909" s="553"/>
      <c r="V909" s="553"/>
      <c r="W909" s="553"/>
      <c r="X909" s="553"/>
      <c r="Y909" s="553"/>
      <c r="Z909" s="553"/>
      <c r="AA909" s="553"/>
      <c r="AB909" s="553"/>
      <c r="AC909" s="553"/>
      <c r="AD909" s="553"/>
      <c r="AE909" s="553"/>
      <c r="AF909" s="956"/>
      <c r="AG909" s="553"/>
      <c r="AH909" s="553"/>
      <c r="AI909" s="956"/>
      <c r="AJ909" s="553"/>
      <c r="AK909" s="553"/>
      <c r="AL909" s="553"/>
      <c r="AM909" s="553"/>
      <c r="AN909" s="553"/>
      <c r="AO909" s="553"/>
      <c r="AP909" s="553"/>
      <c r="AQ909" s="553"/>
      <c r="AR909" s="553"/>
      <c r="AS909" s="553"/>
      <c r="AT909" s="553"/>
    </row>
    <row r="910" spans="1:46" ht="13.5" customHeight="1" x14ac:dyDescent="0.25">
      <c r="A910" s="553"/>
      <c r="B910" s="553"/>
      <c r="C910" s="553"/>
      <c r="D910" s="553"/>
      <c r="E910" s="569"/>
      <c r="F910" s="569"/>
      <c r="G910" s="569"/>
      <c r="H910" s="569"/>
      <c r="I910" s="569"/>
      <c r="J910" s="569"/>
      <c r="K910" s="569"/>
      <c r="L910" s="569"/>
      <c r="M910" s="569"/>
      <c r="N910" s="569"/>
      <c r="O910" s="569"/>
      <c r="P910" s="569"/>
      <c r="Q910" s="553"/>
      <c r="R910" s="553"/>
      <c r="S910" s="553"/>
      <c r="T910" s="553"/>
      <c r="U910" s="553"/>
      <c r="V910" s="553"/>
      <c r="W910" s="553"/>
      <c r="X910" s="553"/>
      <c r="Y910" s="553"/>
      <c r="Z910" s="553"/>
      <c r="AA910" s="553"/>
      <c r="AB910" s="553"/>
      <c r="AC910" s="553"/>
      <c r="AD910" s="553"/>
      <c r="AE910" s="553"/>
      <c r="AF910" s="956"/>
      <c r="AG910" s="553"/>
      <c r="AH910" s="553"/>
      <c r="AI910" s="956"/>
      <c r="AJ910" s="553"/>
      <c r="AK910" s="553"/>
      <c r="AL910" s="553"/>
      <c r="AM910" s="553"/>
      <c r="AN910" s="553"/>
      <c r="AO910" s="553"/>
      <c r="AP910" s="553"/>
      <c r="AQ910" s="553"/>
      <c r="AR910" s="553"/>
      <c r="AS910" s="553"/>
      <c r="AT910" s="553"/>
    </row>
    <row r="911" spans="1:46" ht="13.5" customHeight="1" x14ac:dyDescent="0.25">
      <c r="A911" s="553"/>
      <c r="B911" s="553"/>
      <c r="C911" s="553"/>
      <c r="D911" s="553"/>
      <c r="E911" s="569"/>
      <c r="F911" s="569"/>
      <c r="G911" s="569"/>
      <c r="H911" s="569"/>
      <c r="I911" s="569"/>
      <c r="J911" s="569"/>
      <c r="K911" s="569"/>
      <c r="L911" s="569"/>
      <c r="M911" s="569"/>
      <c r="N911" s="569"/>
      <c r="O911" s="569"/>
      <c r="P911" s="569"/>
      <c r="Q911" s="553"/>
      <c r="R911" s="553"/>
      <c r="S911" s="553"/>
      <c r="T911" s="553"/>
      <c r="U911" s="553"/>
      <c r="V911" s="553"/>
      <c r="W911" s="553"/>
      <c r="X911" s="553"/>
      <c r="Y911" s="553"/>
      <c r="Z911" s="553"/>
      <c r="AA911" s="553"/>
      <c r="AB911" s="553"/>
      <c r="AC911" s="553"/>
      <c r="AD911" s="553"/>
      <c r="AE911" s="553"/>
      <c r="AF911" s="956"/>
      <c r="AG911" s="553"/>
      <c r="AH911" s="553"/>
      <c r="AI911" s="956"/>
      <c r="AJ911" s="553"/>
      <c r="AK911" s="553"/>
      <c r="AL911" s="553"/>
      <c r="AM911" s="553"/>
      <c r="AN911" s="553"/>
      <c r="AO911" s="553"/>
      <c r="AP911" s="553"/>
      <c r="AQ911" s="553"/>
      <c r="AR911" s="553"/>
      <c r="AS911" s="553"/>
      <c r="AT911" s="553"/>
    </row>
    <row r="912" spans="1:46" ht="13.5" customHeight="1" x14ac:dyDescent="0.25">
      <c r="A912" s="553"/>
      <c r="B912" s="553"/>
      <c r="C912" s="553"/>
      <c r="D912" s="553"/>
      <c r="E912" s="569"/>
      <c r="F912" s="569"/>
      <c r="G912" s="569"/>
      <c r="H912" s="569"/>
      <c r="I912" s="569"/>
      <c r="J912" s="569"/>
      <c r="K912" s="569"/>
      <c r="L912" s="569"/>
      <c r="M912" s="569"/>
      <c r="N912" s="569"/>
      <c r="O912" s="569"/>
      <c r="P912" s="569"/>
      <c r="Q912" s="553"/>
      <c r="R912" s="553"/>
      <c r="S912" s="553"/>
      <c r="T912" s="553"/>
      <c r="U912" s="553"/>
      <c r="V912" s="553"/>
      <c r="W912" s="553"/>
      <c r="X912" s="553"/>
      <c r="Y912" s="553"/>
      <c r="Z912" s="553"/>
      <c r="AA912" s="553"/>
      <c r="AB912" s="553"/>
      <c r="AC912" s="553"/>
      <c r="AD912" s="553"/>
      <c r="AE912" s="553"/>
      <c r="AF912" s="956"/>
      <c r="AG912" s="553"/>
      <c r="AH912" s="553"/>
      <c r="AI912" s="956"/>
      <c r="AJ912" s="553"/>
      <c r="AK912" s="553"/>
      <c r="AL912" s="553"/>
      <c r="AM912" s="553"/>
      <c r="AN912" s="553"/>
      <c r="AO912" s="553"/>
      <c r="AP912" s="553"/>
      <c r="AQ912" s="553"/>
      <c r="AR912" s="553"/>
      <c r="AS912" s="553"/>
      <c r="AT912" s="553"/>
    </row>
    <row r="913" spans="1:46" ht="13.5" customHeight="1" x14ac:dyDescent="0.25">
      <c r="A913" s="553"/>
      <c r="B913" s="553"/>
      <c r="C913" s="553"/>
      <c r="D913" s="553"/>
      <c r="E913" s="569"/>
      <c r="F913" s="569"/>
      <c r="G913" s="569"/>
      <c r="H913" s="569"/>
      <c r="I913" s="569"/>
      <c r="J913" s="569"/>
      <c r="K913" s="569"/>
      <c r="L913" s="569"/>
      <c r="M913" s="569"/>
      <c r="N913" s="569"/>
      <c r="O913" s="569"/>
      <c r="P913" s="569"/>
      <c r="Q913" s="553"/>
      <c r="R913" s="553"/>
      <c r="S913" s="553"/>
      <c r="T913" s="553"/>
      <c r="U913" s="553"/>
      <c r="V913" s="553"/>
      <c r="W913" s="553"/>
      <c r="X913" s="553"/>
      <c r="Y913" s="553"/>
      <c r="Z913" s="553"/>
      <c r="AA913" s="553"/>
      <c r="AB913" s="553"/>
      <c r="AC913" s="553"/>
      <c r="AD913" s="553"/>
      <c r="AE913" s="553"/>
      <c r="AF913" s="956"/>
      <c r="AG913" s="553"/>
      <c r="AH913" s="553"/>
      <c r="AI913" s="956"/>
      <c r="AJ913" s="553"/>
      <c r="AK913" s="553"/>
      <c r="AL913" s="553"/>
      <c r="AM913" s="553"/>
      <c r="AN913" s="553"/>
      <c r="AO913" s="553"/>
      <c r="AP913" s="553"/>
      <c r="AQ913" s="553"/>
      <c r="AR913" s="553"/>
      <c r="AS913" s="553"/>
      <c r="AT913" s="553"/>
    </row>
    <row r="914" spans="1:46" ht="13.5" customHeight="1" x14ac:dyDescent="0.25">
      <c r="A914" s="553"/>
      <c r="B914" s="553"/>
      <c r="C914" s="553"/>
      <c r="D914" s="553"/>
      <c r="E914" s="569"/>
      <c r="F914" s="569"/>
      <c r="G914" s="569"/>
      <c r="H914" s="569"/>
      <c r="I914" s="569"/>
      <c r="J914" s="569"/>
      <c r="K914" s="569"/>
      <c r="L914" s="569"/>
      <c r="M914" s="569"/>
      <c r="N914" s="569"/>
      <c r="O914" s="569"/>
      <c r="P914" s="569"/>
      <c r="Q914" s="553"/>
      <c r="R914" s="553"/>
      <c r="S914" s="553"/>
      <c r="T914" s="553"/>
      <c r="U914" s="553"/>
      <c r="V914" s="553"/>
      <c r="W914" s="553"/>
      <c r="X914" s="553"/>
      <c r="Y914" s="553"/>
      <c r="Z914" s="553"/>
      <c r="AA914" s="553"/>
      <c r="AB914" s="553"/>
      <c r="AC914" s="553"/>
      <c r="AD914" s="553"/>
      <c r="AE914" s="553"/>
      <c r="AF914" s="956"/>
      <c r="AG914" s="553"/>
      <c r="AH914" s="553"/>
      <c r="AI914" s="956"/>
      <c r="AJ914" s="553"/>
      <c r="AK914" s="553"/>
      <c r="AL914" s="553"/>
      <c r="AM914" s="553"/>
      <c r="AN914" s="553"/>
      <c r="AO914" s="553"/>
      <c r="AP914" s="553"/>
      <c r="AQ914" s="553"/>
      <c r="AR914" s="553"/>
      <c r="AS914" s="553"/>
      <c r="AT914" s="553"/>
    </row>
    <row r="915" spans="1:46" ht="13.5" customHeight="1" x14ac:dyDescent="0.25">
      <c r="A915" s="553"/>
      <c r="B915" s="553"/>
      <c r="C915" s="553"/>
      <c r="D915" s="553"/>
      <c r="E915" s="569"/>
      <c r="F915" s="569"/>
      <c r="G915" s="569"/>
      <c r="H915" s="569"/>
      <c r="I915" s="569"/>
      <c r="J915" s="569"/>
      <c r="K915" s="569"/>
      <c r="L915" s="569"/>
      <c r="M915" s="569"/>
      <c r="N915" s="569"/>
      <c r="O915" s="569"/>
      <c r="P915" s="569"/>
      <c r="Q915" s="553"/>
      <c r="R915" s="553"/>
      <c r="S915" s="553"/>
      <c r="T915" s="553"/>
      <c r="U915" s="553"/>
      <c r="V915" s="553"/>
      <c r="W915" s="553"/>
      <c r="X915" s="553"/>
      <c r="Y915" s="553"/>
      <c r="Z915" s="553"/>
      <c r="AA915" s="553"/>
      <c r="AB915" s="553"/>
      <c r="AC915" s="553"/>
      <c r="AD915" s="553"/>
      <c r="AE915" s="553"/>
      <c r="AF915" s="956"/>
      <c r="AG915" s="553"/>
      <c r="AH915" s="553"/>
      <c r="AI915" s="956"/>
      <c r="AJ915" s="553"/>
      <c r="AK915" s="553"/>
      <c r="AL915" s="553"/>
      <c r="AM915" s="553"/>
      <c r="AN915" s="553"/>
      <c r="AO915" s="553"/>
      <c r="AP915" s="553"/>
      <c r="AQ915" s="553"/>
      <c r="AR915" s="553"/>
      <c r="AS915" s="553"/>
      <c r="AT915" s="553"/>
    </row>
    <row r="916" spans="1:46" ht="13.5" customHeight="1" x14ac:dyDescent="0.25">
      <c r="A916" s="553"/>
      <c r="B916" s="553"/>
      <c r="C916" s="553"/>
      <c r="D916" s="553"/>
      <c r="E916" s="569"/>
      <c r="F916" s="569"/>
      <c r="G916" s="569"/>
      <c r="H916" s="569"/>
      <c r="I916" s="569"/>
      <c r="J916" s="569"/>
      <c r="K916" s="569"/>
      <c r="L916" s="569"/>
      <c r="M916" s="569"/>
      <c r="N916" s="569"/>
      <c r="O916" s="569"/>
      <c r="P916" s="569"/>
      <c r="Q916" s="553"/>
      <c r="R916" s="553"/>
      <c r="S916" s="553"/>
      <c r="T916" s="553"/>
      <c r="U916" s="553"/>
      <c r="V916" s="553"/>
      <c r="W916" s="553"/>
      <c r="X916" s="553"/>
      <c r="Y916" s="553"/>
      <c r="Z916" s="553"/>
      <c r="AA916" s="553"/>
      <c r="AB916" s="553"/>
      <c r="AC916" s="553"/>
      <c r="AD916" s="553"/>
      <c r="AE916" s="553"/>
      <c r="AF916" s="956"/>
      <c r="AG916" s="553"/>
      <c r="AH916" s="553"/>
      <c r="AI916" s="956"/>
      <c r="AJ916" s="553"/>
      <c r="AK916" s="553"/>
      <c r="AL916" s="553"/>
      <c r="AM916" s="553"/>
      <c r="AN916" s="553"/>
      <c r="AO916" s="553"/>
      <c r="AP916" s="553"/>
      <c r="AQ916" s="553"/>
      <c r="AR916" s="553"/>
      <c r="AS916" s="553"/>
      <c r="AT916" s="553"/>
    </row>
    <row r="917" spans="1:46" ht="13.5" customHeight="1" x14ac:dyDescent="0.25">
      <c r="A917" s="553"/>
      <c r="B917" s="553"/>
      <c r="C917" s="553"/>
      <c r="D917" s="553"/>
      <c r="E917" s="569"/>
      <c r="F917" s="569"/>
      <c r="G917" s="569"/>
      <c r="H917" s="569"/>
      <c r="I917" s="569"/>
      <c r="J917" s="569"/>
      <c r="K917" s="569"/>
      <c r="L917" s="569"/>
      <c r="M917" s="569"/>
      <c r="N917" s="569"/>
      <c r="O917" s="569"/>
      <c r="P917" s="569"/>
      <c r="Q917" s="553"/>
      <c r="R917" s="553"/>
      <c r="S917" s="553"/>
      <c r="T917" s="553"/>
      <c r="U917" s="553"/>
      <c r="V917" s="553"/>
      <c r="W917" s="553"/>
      <c r="X917" s="553"/>
      <c r="Y917" s="553"/>
      <c r="Z917" s="553"/>
      <c r="AA917" s="553"/>
      <c r="AB917" s="553"/>
      <c r="AC917" s="553"/>
      <c r="AD917" s="553"/>
      <c r="AE917" s="553"/>
      <c r="AF917" s="956"/>
      <c r="AG917" s="553"/>
      <c r="AH917" s="553"/>
      <c r="AI917" s="956"/>
      <c r="AJ917" s="553"/>
      <c r="AK917" s="553"/>
      <c r="AL917" s="553"/>
      <c r="AM917" s="553"/>
      <c r="AN917" s="553"/>
      <c r="AO917" s="553"/>
      <c r="AP917" s="553"/>
      <c r="AQ917" s="553"/>
      <c r="AR917" s="553"/>
      <c r="AS917" s="553"/>
      <c r="AT917" s="553"/>
    </row>
    <row r="918" spans="1:46" ht="13.5" customHeight="1" x14ac:dyDescent="0.25">
      <c r="A918" s="553"/>
      <c r="B918" s="553"/>
      <c r="C918" s="553"/>
      <c r="D918" s="553"/>
      <c r="E918" s="569"/>
      <c r="F918" s="569"/>
      <c r="G918" s="569"/>
      <c r="H918" s="569"/>
      <c r="I918" s="569"/>
      <c r="J918" s="569"/>
      <c r="K918" s="569"/>
      <c r="L918" s="569"/>
      <c r="M918" s="569"/>
      <c r="N918" s="569"/>
      <c r="O918" s="569"/>
      <c r="P918" s="569"/>
      <c r="Q918" s="553"/>
      <c r="R918" s="553"/>
      <c r="S918" s="553"/>
      <c r="T918" s="553"/>
      <c r="U918" s="553"/>
      <c r="V918" s="553"/>
      <c r="W918" s="553"/>
      <c r="X918" s="553"/>
      <c r="Y918" s="553"/>
      <c r="Z918" s="553"/>
      <c r="AA918" s="553"/>
      <c r="AB918" s="553"/>
      <c r="AC918" s="553"/>
      <c r="AD918" s="553"/>
      <c r="AE918" s="553"/>
      <c r="AF918" s="956"/>
      <c r="AG918" s="553"/>
      <c r="AH918" s="553"/>
      <c r="AI918" s="956"/>
      <c r="AJ918" s="553"/>
      <c r="AK918" s="553"/>
      <c r="AL918" s="553"/>
      <c r="AM918" s="553"/>
      <c r="AN918" s="553"/>
      <c r="AO918" s="553"/>
      <c r="AP918" s="553"/>
      <c r="AQ918" s="553"/>
      <c r="AR918" s="553"/>
      <c r="AS918" s="553"/>
      <c r="AT918" s="553"/>
    </row>
    <row r="919" spans="1:46" ht="13.5" customHeight="1" x14ac:dyDescent="0.25">
      <c r="A919" s="553"/>
      <c r="B919" s="553"/>
      <c r="C919" s="553"/>
      <c r="D919" s="553"/>
      <c r="E919" s="569"/>
      <c r="F919" s="569"/>
      <c r="G919" s="569"/>
      <c r="H919" s="569"/>
      <c r="I919" s="569"/>
      <c r="J919" s="569"/>
      <c r="K919" s="569"/>
      <c r="L919" s="569"/>
      <c r="M919" s="569"/>
      <c r="N919" s="569"/>
      <c r="O919" s="569"/>
      <c r="P919" s="569"/>
      <c r="Q919" s="553"/>
      <c r="R919" s="553"/>
      <c r="S919" s="553"/>
      <c r="T919" s="553"/>
      <c r="U919" s="553"/>
      <c r="V919" s="553"/>
      <c r="W919" s="553"/>
      <c r="X919" s="553"/>
      <c r="Y919" s="553"/>
      <c r="Z919" s="553"/>
      <c r="AA919" s="553"/>
      <c r="AB919" s="553"/>
      <c r="AC919" s="553"/>
      <c r="AD919" s="553"/>
      <c r="AE919" s="553"/>
      <c r="AF919" s="956"/>
      <c r="AG919" s="553"/>
      <c r="AH919" s="553"/>
      <c r="AI919" s="956"/>
      <c r="AJ919" s="553"/>
      <c r="AK919" s="553"/>
      <c r="AL919" s="553"/>
      <c r="AM919" s="553"/>
      <c r="AN919" s="553"/>
      <c r="AO919" s="553"/>
      <c r="AP919" s="553"/>
      <c r="AQ919" s="553"/>
      <c r="AR919" s="553"/>
      <c r="AS919" s="553"/>
      <c r="AT919" s="553"/>
    </row>
    <row r="920" spans="1:46" ht="13.5" customHeight="1" x14ac:dyDescent="0.25">
      <c r="A920" s="553"/>
      <c r="B920" s="553"/>
      <c r="C920" s="553"/>
      <c r="D920" s="553"/>
      <c r="E920" s="569"/>
      <c r="F920" s="569"/>
      <c r="G920" s="569"/>
      <c r="H920" s="569"/>
      <c r="I920" s="569"/>
      <c r="J920" s="569"/>
      <c r="K920" s="569"/>
      <c r="L920" s="569"/>
      <c r="M920" s="569"/>
      <c r="N920" s="569"/>
      <c r="O920" s="569"/>
      <c r="P920" s="569"/>
      <c r="Q920" s="553"/>
      <c r="R920" s="553"/>
      <c r="S920" s="553"/>
      <c r="T920" s="553"/>
      <c r="U920" s="553"/>
      <c r="V920" s="553"/>
      <c r="W920" s="553"/>
      <c r="X920" s="553"/>
      <c r="Y920" s="553"/>
      <c r="Z920" s="553"/>
      <c r="AA920" s="553"/>
      <c r="AB920" s="553"/>
      <c r="AC920" s="553"/>
      <c r="AD920" s="553"/>
      <c r="AE920" s="553"/>
      <c r="AF920" s="956"/>
      <c r="AG920" s="553"/>
      <c r="AH920" s="553"/>
      <c r="AI920" s="956"/>
      <c r="AJ920" s="553"/>
      <c r="AK920" s="553"/>
      <c r="AL920" s="553"/>
      <c r="AM920" s="553"/>
      <c r="AN920" s="553"/>
      <c r="AO920" s="553"/>
      <c r="AP920" s="553"/>
      <c r="AQ920" s="553"/>
      <c r="AR920" s="553"/>
      <c r="AS920" s="553"/>
      <c r="AT920" s="553"/>
    </row>
    <row r="921" spans="1:46" ht="13.5" customHeight="1" x14ac:dyDescent="0.25">
      <c r="A921" s="553"/>
      <c r="B921" s="553"/>
      <c r="C921" s="553"/>
      <c r="D921" s="553"/>
      <c r="E921" s="569"/>
      <c r="F921" s="569"/>
      <c r="G921" s="569"/>
      <c r="H921" s="569"/>
      <c r="I921" s="569"/>
      <c r="J921" s="569"/>
      <c r="K921" s="569"/>
      <c r="L921" s="569"/>
      <c r="M921" s="569"/>
      <c r="N921" s="569"/>
      <c r="O921" s="569"/>
      <c r="P921" s="569"/>
      <c r="Q921" s="553"/>
      <c r="R921" s="553"/>
      <c r="S921" s="553"/>
      <c r="T921" s="553"/>
      <c r="U921" s="553"/>
      <c r="V921" s="553"/>
      <c r="W921" s="553"/>
      <c r="X921" s="553"/>
      <c r="Y921" s="553"/>
      <c r="Z921" s="553"/>
      <c r="AA921" s="553"/>
      <c r="AB921" s="553"/>
      <c r="AC921" s="553"/>
      <c r="AD921" s="553"/>
      <c r="AE921" s="553"/>
      <c r="AF921" s="956"/>
      <c r="AG921" s="553"/>
      <c r="AH921" s="553"/>
      <c r="AI921" s="956"/>
      <c r="AJ921" s="553"/>
      <c r="AK921" s="553"/>
      <c r="AL921" s="553"/>
      <c r="AM921" s="553"/>
      <c r="AN921" s="553"/>
      <c r="AO921" s="553"/>
      <c r="AP921" s="553"/>
      <c r="AQ921" s="553"/>
      <c r="AR921" s="553"/>
      <c r="AS921" s="553"/>
      <c r="AT921" s="553"/>
    </row>
    <row r="922" spans="1:46" ht="13.5" customHeight="1" x14ac:dyDescent="0.25">
      <c r="A922" s="553"/>
      <c r="B922" s="553"/>
      <c r="C922" s="553"/>
      <c r="D922" s="553"/>
      <c r="E922" s="569"/>
      <c r="F922" s="569"/>
      <c r="G922" s="569"/>
      <c r="H922" s="569"/>
      <c r="I922" s="569"/>
      <c r="J922" s="569"/>
      <c r="K922" s="569"/>
      <c r="L922" s="569"/>
      <c r="M922" s="569"/>
      <c r="N922" s="569"/>
      <c r="O922" s="569"/>
      <c r="P922" s="569"/>
      <c r="Q922" s="553"/>
      <c r="R922" s="553"/>
      <c r="S922" s="553"/>
      <c r="T922" s="553"/>
      <c r="U922" s="553"/>
      <c r="V922" s="553"/>
      <c r="W922" s="553"/>
      <c r="X922" s="553"/>
      <c r="Y922" s="553"/>
      <c r="Z922" s="553"/>
      <c r="AA922" s="553"/>
      <c r="AB922" s="553"/>
      <c r="AC922" s="553"/>
      <c r="AD922" s="553"/>
      <c r="AE922" s="553"/>
      <c r="AF922" s="956"/>
      <c r="AG922" s="553"/>
      <c r="AH922" s="553"/>
      <c r="AI922" s="956"/>
      <c r="AJ922" s="553"/>
      <c r="AK922" s="553"/>
      <c r="AL922" s="553"/>
      <c r="AM922" s="553"/>
      <c r="AN922" s="553"/>
      <c r="AO922" s="553"/>
      <c r="AP922" s="553"/>
      <c r="AQ922" s="553"/>
      <c r="AR922" s="553"/>
      <c r="AS922" s="553"/>
      <c r="AT922" s="553"/>
    </row>
    <row r="923" spans="1:46" ht="13.5" customHeight="1" x14ac:dyDescent="0.25">
      <c r="A923" s="553"/>
      <c r="B923" s="553"/>
      <c r="C923" s="553"/>
      <c r="D923" s="553"/>
      <c r="E923" s="569"/>
      <c r="F923" s="569"/>
      <c r="G923" s="569"/>
      <c r="H923" s="569"/>
      <c r="I923" s="569"/>
      <c r="J923" s="569"/>
      <c r="K923" s="569"/>
      <c r="L923" s="569"/>
      <c r="M923" s="569"/>
      <c r="N923" s="569"/>
      <c r="O923" s="569"/>
      <c r="P923" s="569"/>
      <c r="Q923" s="553"/>
      <c r="R923" s="553"/>
      <c r="S923" s="553"/>
      <c r="T923" s="553"/>
      <c r="U923" s="553"/>
      <c r="V923" s="553"/>
      <c r="W923" s="553"/>
      <c r="X923" s="553"/>
      <c r="Y923" s="553"/>
      <c r="Z923" s="553"/>
      <c r="AA923" s="553"/>
      <c r="AB923" s="553"/>
      <c r="AC923" s="553"/>
      <c r="AD923" s="553"/>
      <c r="AE923" s="553"/>
      <c r="AF923" s="956"/>
      <c r="AG923" s="553"/>
      <c r="AH923" s="553"/>
      <c r="AI923" s="956"/>
      <c r="AJ923" s="553"/>
      <c r="AK923" s="553"/>
      <c r="AL923" s="553"/>
      <c r="AM923" s="553"/>
      <c r="AN923" s="553"/>
      <c r="AO923" s="553"/>
      <c r="AP923" s="553"/>
      <c r="AQ923" s="553"/>
      <c r="AR923" s="553"/>
      <c r="AS923" s="553"/>
      <c r="AT923" s="553"/>
    </row>
    <row r="924" spans="1:46" ht="13.5" customHeight="1" x14ac:dyDescent="0.25">
      <c r="A924" s="553"/>
      <c r="B924" s="553"/>
      <c r="C924" s="553"/>
      <c r="D924" s="553"/>
      <c r="E924" s="569"/>
      <c r="F924" s="569"/>
      <c r="G924" s="569"/>
      <c r="H924" s="569"/>
      <c r="I924" s="569"/>
      <c r="J924" s="569"/>
      <c r="K924" s="569"/>
      <c r="L924" s="569"/>
      <c r="M924" s="569"/>
      <c r="N924" s="569"/>
      <c r="O924" s="569"/>
      <c r="P924" s="569"/>
      <c r="Q924" s="553"/>
      <c r="R924" s="553"/>
      <c r="S924" s="553"/>
      <c r="T924" s="553"/>
      <c r="U924" s="553"/>
      <c r="V924" s="553"/>
      <c r="W924" s="553"/>
      <c r="X924" s="553"/>
      <c r="Y924" s="553"/>
      <c r="Z924" s="553"/>
      <c r="AA924" s="553"/>
      <c r="AB924" s="553"/>
      <c r="AC924" s="553"/>
      <c r="AD924" s="553"/>
      <c r="AE924" s="553"/>
      <c r="AF924" s="956"/>
      <c r="AG924" s="553"/>
      <c r="AH924" s="553"/>
      <c r="AI924" s="956"/>
      <c r="AJ924" s="553"/>
      <c r="AK924" s="553"/>
      <c r="AL924" s="553"/>
      <c r="AM924" s="553"/>
      <c r="AN924" s="553"/>
      <c r="AO924" s="553"/>
      <c r="AP924" s="553"/>
      <c r="AQ924" s="553"/>
      <c r="AR924" s="553"/>
      <c r="AS924" s="553"/>
      <c r="AT924" s="553"/>
    </row>
    <row r="925" spans="1:46" ht="13.5" customHeight="1" x14ac:dyDescent="0.25">
      <c r="A925" s="553"/>
      <c r="B925" s="553"/>
      <c r="C925" s="553"/>
      <c r="D925" s="553"/>
      <c r="E925" s="569"/>
      <c r="F925" s="569"/>
      <c r="G925" s="569"/>
      <c r="H925" s="569"/>
      <c r="I925" s="569"/>
      <c r="J925" s="569"/>
      <c r="K925" s="569"/>
      <c r="L925" s="569"/>
      <c r="M925" s="569"/>
      <c r="N925" s="569"/>
      <c r="O925" s="569"/>
      <c r="P925" s="569"/>
      <c r="Q925" s="553"/>
      <c r="R925" s="553"/>
      <c r="S925" s="553"/>
      <c r="T925" s="553"/>
      <c r="U925" s="553"/>
      <c r="V925" s="553"/>
      <c r="W925" s="553"/>
      <c r="X925" s="553"/>
      <c r="Y925" s="553"/>
      <c r="Z925" s="553"/>
      <c r="AA925" s="553"/>
      <c r="AB925" s="553"/>
      <c r="AC925" s="553"/>
      <c r="AD925" s="553"/>
      <c r="AE925" s="553"/>
      <c r="AF925" s="956"/>
      <c r="AG925" s="553"/>
      <c r="AH925" s="553"/>
      <c r="AI925" s="956"/>
      <c r="AJ925" s="553"/>
      <c r="AK925" s="553"/>
      <c r="AL925" s="553"/>
      <c r="AM925" s="553"/>
      <c r="AN925" s="553"/>
      <c r="AO925" s="553"/>
      <c r="AP925" s="553"/>
      <c r="AQ925" s="553"/>
      <c r="AR925" s="553"/>
      <c r="AS925" s="553"/>
      <c r="AT925" s="553"/>
    </row>
    <row r="926" spans="1:46" ht="13.5" customHeight="1" x14ac:dyDescent="0.25">
      <c r="A926" s="553"/>
      <c r="B926" s="553"/>
      <c r="C926" s="553"/>
      <c r="D926" s="553"/>
      <c r="E926" s="569"/>
      <c r="F926" s="569"/>
      <c r="G926" s="569"/>
      <c r="H926" s="569"/>
      <c r="I926" s="569"/>
      <c r="J926" s="569"/>
      <c r="K926" s="569"/>
      <c r="L926" s="569"/>
      <c r="M926" s="569"/>
      <c r="N926" s="569"/>
      <c r="O926" s="569"/>
      <c r="P926" s="569"/>
      <c r="Q926" s="553"/>
      <c r="R926" s="553"/>
      <c r="S926" s="553"/>
      <c r="T926" s="553"/>
      <c r="U926" s="553"/>
      <c r="V926" s="553"/>
      <c r="W926" s="553"/>
      <c r="X926" s="553"/>
      <c r="Y926" s="553"/>
      <c r="Z926" s="553"/>
      <c r="AA926" s="553"/>
      <c r="AB926" s="553"/>
      <c r="AC926" s="553"/>
      <c r="AD926" s="553"/>
      <c r="AE926" s="553"/>
      <c r="AF926" s="956"/>
      <c r="AG926" s="553"/>
      <c r="AH926" s="553"/>
      <c r="AI926" s="956"/>
      <c r="AJ926" s="553"/>
      <c r="AK926" s="553"/>
      <c r="AL926" s="553"/>
      <c r="AM926" s="553"/>
      <c r="AN926" s="553"/>
      <c r="AO926" s="553"/>
      <c r="AP926" s="553"/>
      <c r="AQ926" s="553"/>
      <c r="AR926" s="553"/>
      <c r="AS926" s="553"/>
      <c r="AT926" s="553"/>
    </row>
    <row r="927" spans="1:46" ht="13.5" customHeight="1" x14ac:dyDescent="0.25">
      <c r="A927" s="553"/>
      <c r="B927" s="553"/>
      <c r="C927" s="553"/>
      <c r="D927" s="553"/>
      <c r="E927" s="569"/>
      <c r="F927" s="569"/>
      <c r="G927" s="569"/>
      <c r="H927" s="569"/>
      <c r="I927" s="569"/>
      <c r="J927" s="569"/>
      <c r="K927" s="569"/>
      <c r="L927" s="569"/>
      <c r="M927" s="569"/>
      <c r="N927" s="569"/>
      <c r="O927" s="569"/>
      <c r="P927" s="569"/>
      <c r="Q927" s="553"/>
      <c r="R927" s="553"/>
      <c r="S927" s="553"/>
      <c r="T927" s="553"/>
      <c r="U927" s="553"/>
      <c r="V927" s="553"/>
      <c r="W927" s="553"/>
      <c r="X927" s="553"/>
      <c r="Y927" s="553"/>
      <c r="Z927" s="553"/>
      <c r="AA927" s="553"/>
      <c r="AB927" s="553"/>
      <c r="AC927" s="553"/>
      <c r="AD927" s="553"/>
      <c r="AE927" s="553"/>
      <c r="AF927" s="956"/>
      <c r="AG927" s="553"/>
      <c r="AH927" s="553"/>
      <c r="AI927" s="956"/>
      <c r="AJ927" s="553"/>
      <c r="AK927" s="553"/>
      <c r="AL927" s="553"/>
      <c r="AM927" s="553"/>
      <c r="AN927" s="553"/>
      <c r="AO927" s="553"/>
      <c r="AP927" s="553"/>
      <c r="AQ927" s="553"/>
      <c r="AR927" s="553"/>
      <c r="AS927" s="553"/>
      <c r="AT927" s="553"/>
    </row>
    <row r="928" spans="1:46" ht="13.5" customHeight="1" x14ac:dyDescent="0.25">
      <c r="A928" s="553"/>
      <c r="B928" s="553"/>
      <c r="C928" s="553"/>
      <c r="D928" s="553"/>
      <c r="E928" s="569"/>
      <c r="F928" s="569"/>
      <c r="G928" s="569"/>
      <c r="H928" s="569"/>
      <c r="I928" s="569"/>
      <c r="J928" s="569"/>
      <c r="K928" s="569"/>
      <c r="L928" s="569"/>
      <c r="M928" s="569"/>
      <c r="N928" s="569"/>
      <c r="O928" s="569"/>
      <c r="P928" s="569"/>
      <c r="Q928" s="553"/>
      <c r="R928" s="553"/>
      <c r="S928" s="553"/>
      <c r="T928" s="553"/>
      <c r="U928" s="553"/>
      <c r="V928" s="553"/>
      <c r="W928" s="553"/>
      <c r="X928" s="553"/>
      <c r="Y928" s="553"/>
      <c r="Z928" s="553"/>
      <c r="AA928" s="553"/>
      <c r="AB928" s="553"/>
      <c r="AC928" s="553"/>
      <c r="AD928" s="553"/>
      <c r="AE928" s="553"/>
      <c r="AF928" s="956"/>
      <c r="AG928" s="553"/>
      <c r="AH928" s="553"/>
      <c r="AI928" s="956"/>
      <c r="AJ928" s="553"/>
      <c r="AK928" s="553"/>
      <c r="AL928" s="553"/>
      <c r="AM928" s="553"/>
      <c r="AN928" s="553"/>
      <c r="AO928" s="553"/>
      <c r="AP928" s="553"/>
      <c r="AQ928" s="553"/>
      <c r="AR928" s="553"/>
      <c r="AS928" s="553"/>
      <c r="AT928" s="553"/>
    </row>
    <row r="929" spans="1:46" ht="13.5" customHeight="1" x14ac:dyDescent="0.25">
      <c r="A929" s="553"/>
      <c r="B929" s="553"/>
      <c r="C929" s="553"/>
      <c r="D929" s="553"/>
      <c r="E929" s="569"/>
      <c r="F929" s="569"/>
      <c r="G929" s="569"/>
      <c r="H929" s="569"/>
      <c r="I929" s="569"/>
      <c r="J929" s="569"/>
      <c r="K929" s="569"/>
      <c r="L929" s="569"/>
      <c r="M929" s="569"/>
      <c r="N929" s="569"/>
      <c r="O929" s="569"/>
      <c r="P929" s="569"/>
      <c r="Q929" s="553"/>
      <c r="R929" s="553"/>
      <c r="S929" s="553"/>
      <c r="T929" s="553"/>
      <c r="U929" s="553"/>
      <c r="V929" s="553"/>
      <c r="W929" s="553"/>
      <c r="X929" s="553"/>
      <c r="Y929" s="553"/>
      <c r="Z929" s="553"/>
      <c r="AA929" s="553"/>
      <c r="AB929" s="553"/>
      <c r="AC929" s="553"/>
      <c r="AD929" s="553"/>
      <c r="AE929" s="553"/>
      <c r="AF929" s="956"/>
      <c r="AG929" s="553"/>
      <c r="AH929" s="553"/>
      <c r="AI929" s="956"/>
      <c r="AJ929" s="553"/>
      <c r="AK929" s="553"/>
      <c r="AL929" s="553"/>
      <c r="AM929" s="553"/>
      <c r="AN929" s="553"/>
      <c r="AO929" s="553"/>
      <c r="AP929" s="553"/>
      <c r="AQ929" s="553"/>
      <c r="AR929" s="553"/>
      <c r="AS929" s="553"/>
      <c r="AT929" s="553"/>
    </row>
    <row r="930" spans="1:46" ht="13.5" customHeight="1" x14ac:dyDescent="0.25">
      <c r="A930" s="553"/>
      <c r="B930" s="553"/>
      <c r="C930" s="553"/>
      <c r="D930" s="553"/>
      <c r="E930" s="569"/>
      <c r="F930" s="569"/>
      <c r="G930" s="569"/>
      <c r="H930" s="569"/>
      <c r="I930" s="569"/>
      <c r="J930" s="569"/>
      <c r="K930" s="569"/>
      <c r="L930" s="569"/>
      <c r="M930" s="569"/>
      <c r="N930" s="569"/>
      <c r="O930" s="569"/>
      <c r="P930" s="569"/>
      <c r="Q930" s="553"/>
      <c r="R930" s="553"/>
      <c r="S930" s="553"/>
      <c r="T930" s="553"/>
      <c r="U930" s="553"/>
      <c r="V930" s="553"/>
      <c r="W930" s="553"/>
      <c r="X930" s="553"/>
      <c r="Y930" s="553"/>
      <c r="Z930" s="553"/>
      <c r="AA930" s="553"/>
      <c r="AB930" s="553"/>
      <c r="AC930" s="553"/>
      <c r="AD930" s="553"/>
      <c r="AE930" s="553"/>
      <c r="AF930" s="956"/>
      <c r="AG930" s="553"/>
      <c r="AH930" s="553"/>
      <c r="AI930" s="956"/>
      <c r="AJ930" s="553"/>
      <c r="AK930" s="553"/>
      <c r="AL930" s="553"/>
      <c r="AM930" s="553"/>
      <c r="AN930" s="553"/>
      <c r="AO930" s="553"/>
      <c r="AP930" s="553"/>
      <c r="AQ930" s="553"/>
      <c r="AR930" s="553"/>
      <c r="AS930" s="553"/>
      <c r="AT930" s="553"/>
    </row>
    <row r="931" spans="1:46" ht="13.5" customHeight="1" x14ac:dyDescent="0.25">
      <c r="A931" s="553"/>
      <c r="B931" s="553"/>
      <c r="C931" s="553"/>
      <c r="D931" s="553"/>
      <c r="E931" s="569"/>
      <c r="F931" s="569"/>
      <c r="G931" s="569"/>
      <c r="H931" s="569"/>
      <c r="I931" s="569"/>
      <c r="J931" s="569"/>
      <c r="K931" s="569"/>
      <c r="L931" s="569"/>
      <c r="M931" s="569"/>
      <c r="N931" s="569"/>
      <c r="O931" s="569"/>
      <c r="P931" s="569"/>
      <c r="Q931" s="553"/>
      <c r="R931" s="553"/>
      <c r="S931" s="553"/>
      <c r="T931" s="553"/>
      <c r="U931" s="553"/>
      <c r="V931" s="553"/>
      <c r="W931" s="553"/>
      <c r="X931" s="553"/>
      <c r="Y931" s="553"/>
      <c r="Z931" s="553"/>
      <c r="AA931" s="553"/>
      <c r="AB931" s="553"/>
      <c r="AC931" s="553"/>
      <c r="AD931" s="553"/>
      <c r="AE931" s="553"/>
      <c r="AF931" s="956"/>
      <c r="AG931" s="553"/>
      <c r="AH931" s="553"/>
      <c r="AI931" s="956"/>
      <c r="AJ931" s="553"/>
      <c r="AK931" s="553"/>
      <c r="AL931" s="553"/>
      <c r="AM931" s="553"/>
      <c r="AN931" s="553"/>
      <c r="AO931" s="553"/>
      <c r="AP931" s="553"/>
      <c r="AQ931" s="553"/>
      <c r="AR931" s="553"/>
      <c r="AS931" s="553"/>
      <c r="AT931" s="553"/>
    </row>
    <row r="932" spans="1:46" ht="13.5" customHeight="1" x14ac:dyDescent="0.25">
      <c r="A932" s="553"/>
      <c r="B932" s="553"/>
      <c r="C932" s="553"/>
      <c r="D932" s="553"/>
      <c r="E932" s="569"/>
      <c r="F932" s="569"/>
      <c r="G932" s="569"/>
      <c r="H932" s="569"/>
      <c r="I932" s="569"/>
      <c r="J932" s="569"/>
      <c r="K932" s="569"/>
      <c r="L932" s="569"/>
      <c r="M932" s="569"/>
      <c r="N932" s="569"/>
      <c r="O932" s="569"/>
      <c r="P932" s="569"/>
      <c r="Q932" s="553"/>
      <c r="R932" s="553"/>
      <c r="S932" s="553"/>
      <c r="T932" s="553"/>
      <c r="U932" s="553"/>
      <c r="V932" s="553"/>
      <c r="W932" s="553"/>
      <c r="X932" s="553"/>
      <c r="Y932" s="553"/>
      <c r="Z932" s="553"/>
      <c r="AA932" s="553"/>
      <c r="AB932" s="553"/>
      <c r="AC932" s="553"/>
      <c r="AD932" s="553"/>
      <c r="AE932" s="553"/>
      <c r="AF932" s="956"/>
      <c r="AG932" s="553"/>
      <c r="AH932" s="553"/>
      <c r="AI932" s="956"/>
      <c r="AJ932" s="553"/>
      <c r="AK932" s="553"/>
      <c r="AL932" s="553"/>
      <c r="AM932" s="553"/>
      <c r="AN932" s="553"/>
      <c r="AO932" s="553"/>
      <c r="AP932" s="553"/>
      <c r="AQ932" s="553"/>
      <c r="AR932" s="553"/>
      <c r="AS932" s="553"/>
      <c r="AT932" s="553"/>
    </row>
    <row r="933" spans="1:46" ht="13.5" customHeight="1" x14ac:dyDescent="0.25">
      <c r="A933" s="553"/>
      <c r="B933" s="553"/>
      <c r="C933" s="553"/>
      <c r="D933" s="553"/>
      <c r="E933" s="569"/>
      <c r="F933" s="569"/>
      <c r="G933" s="569"/>
      <c r="H933" s="569"/>
      <c r="I933" s="569"/>
      <c r="J933" s="569"/>
      <c r="K933" s="569"/>
      <c r="L933" s="569"/>
      <c r="M933" s="569"/>
      <c r="N933" s="569"/>
      <c r="O933" s="569"/>
      <c r="P933" s="569"/>
      <c r="Q933" s="553"/>
      <c r="R933" s="553"/>
      <c r="S933" s="553"/>
      <c r="T933" s="553"/>
      <c r="U933" s="553"/>
      <c r="V933" s="553"/>
      <c r="W933" s="553"/>
      <c r="X933" s="553"/>
      <c r="Y933" s="553"/>
      <c r="Z933" s="553"/>
      <c r="AA933" s="553"/>
      <c r="AB933" s="553"/>
      <c r="AC933" s="553"/>
      <c r="AD933" s="553"/>
      <c r="AE933" s="553"/>
      <c r="AF933" s="956"/>
      <c r="AG933" s="553"/>
      <c r="AH933" s="553"/>
      <c r="AI933" s="956"/>
      <c r="AJ933" s="553"/>
      <c r="AK933" s="553"/>
      <c r="AL933" s="553"/>
      <c r="AM933" s="553"/>
      <c r="AN933" s="553"/>
      <c r="AO933" s="553"/>
      <c r="AP933" s="553"/>
      <c r="AQ933" s="553"/>
      <c r="AR933" s="553"/>
      <c r="AS933" s="553"/>
      <c r="AT933" s="553"/>
    </row>
    <row r="934" spans="1:46" ht="13.5" customHeight="1" x14ac:dyDescent="0.25">
      <c r="A934" s="553"/>
      <c r="B934" s="553"/>
      <c r="C934" s="553"/>
      <c r="D934" s="553"/>
      <c r="E934" s="569"/>
      <c r="F934" s="569"/>
      <c r="G934" s="569"/>
      <c r="H934" s="569"/>
      <c r="I934" s="569"/>
      <c r="J934" s="569"/>
      <c r="K934" s="569"/>
      <c r="L934" s="569"/>
      <c r="M934" s="569"/>
      <c r="N934" s="569"/>
      <c r="O934" s="569"/>
      <c r="P934" s="569"/>
      <c r="Q934" s="553"/>
      <c r="R934" s="553"/>
      <c r="S934" s="553"/>
      <c r="T934" s="553"/>
      <c r="U934" s="553"/>
      <c r="V934" s="553"/>
      <c r="W934" s="553"/>
      <c r="X934" s="553"/>
      <c r="Y934" s="553"/>
      <c r="Z934" s="553"/>
      <c r="AA934" s="553"/>
      <c r="AB934" s="553"/>
      <c r="AC934" s="553"/>
      <c r="AD934" s="553"/>
      <c r="AE934" s="553"/>
      <c r="AF934" s="956"/>
      <c r="AG934" s="553"/>
      <c r="AH934" s="553"/>
      <c r="AI934" s="956"/>
      <c r="AJ934" s="553"/>
      <c r="AK934" s="553"/>
      <c r="AL934" s="553"/>
      <c r="AM934" s="553"/>
      <c r="AN934" s="553"/>
      <c r="AO934" s="553"/>
      <c r="AP934" s="553"/>
      <c r="AQ934" s="553"/>
      <c r="AR934" s="553"/>
      <c r="AS934" s="553"/>
      <c r="AT934" s="553"/>
    </row>
    <row r="935" spans="1:46" ht="13.5" customHeight="1" x14ac:dyDescent="0.25">
      <c r="A935" s="553"/>
      <c r="B935" s="553"/>
      <c r="C935" s="553"/>
      <c r="D935" s="553"/>
      <c r="E935" s="569"/>
      <c r="F935" s="569"/>
      <c r="G935" s="569"/>
      <c r="H935" s="569"/>
      <c r="I935" s="569"/>
      <c r="J935" s="569"/>
      <c r="K935" s="569"/>
      <c r="L935" s="569"/>
      <c r="M935" s="569"/>
      <c r="N935" s="569"/>
      <c r="O935" s="569"/>
      <c r="P935" s="569"/>
      <c r="Q935" s="553"/>
      <c r="R935" s="553"/>
      <c r="S935" s="553"/>
      <c r="T935" s="553"/>
      <c r="U935" s="553"/>
      <c r="V935" s="553"/>
      <c r="W935" s="553"/>
      <c r="X935" s="553"/>
      <c r="Y935" s="553"/>
      <c r="Z935" s="553"/>
      <c r="AA935" s="553"/>
      <c r="AB935" s="553"/>
      <c r="AC935" s="553"/>
      <c r="AD935" s="553"/>
      <c r="AE935" s="553"/>
      <c r="AF935" s="956"/>
      <c r="AG935" s="553"/>
      <c r="AH935" s="553"/>
      <c r="AI935" s="956"/>
      <c r="AJ935" s="553"/>
      <c r="AK935" s="553"/>
      <c r="AL935" s="553"/>
      <c r="AM935" s="553"/>
      <c r="AN935" s="553"/>
      <c r="AO935" s="553"/>
      <c r="AP935" s="553"/>
      <c r="AQ935" s="553"/>
      <c r="AR935" s="553"/>
      <c r="AS935" s="553"/>
      <c r="AT935" s="553"/>
    </row>
    <row r="936" spans="1:46" ht="13.5" customHeight="1" x14ac:dyDescent="0.25">
      <c r="A936" s="553"/>
      <c r="B936" s="553"/>
      <c r="C936" s="553"/>
      <c r="D936" s="553"/>
      <c r="E936" s="569"/>
      <c r="F936" s="569"/>
      <c r="G936" s="569"/>
      <c r="H936" s="569"/>
      <c r="I936" s="569"/>
      <c r="J936" s="569"/>
      <c r="K936" s="569"/>
      <c r="L936" s="569"/>
      <c r="M936" s="569"/>
      <c r="N936" s="569"/>
      <c r="O936" s="569"/>
      <c r="P936" s="569"/>
      <c r="Q936" s="553"/>
      <c r="R936" s="553"/>
      <c r="S936" s="553"/>
      <c r="T936" s="553"/>
      <c r="U936" s="553"/>
      <c r="V936" s="553"/>
      <c r="W936" s="553"/>
      <c r="X936" s="553"/>
      <c r="Y936" s="553"/>
      <c r="Z936" s="553"/>
      <c r="AA936" s="553"/>
      <c r="AB936" s="553"/>
      <c r="AC936" s="553"/>
      <c r="AD936" s="553"/>
      <c r="AE936" s="553"/>
      <c r="AF936" s="956"/>
      <c r="AG936" s="553"/>
      <c r="AH936" s="553"/>
      <c r="AI936" s="956"/>
      <c r="AJ936" s="553"/>
      <c r="AK936" s="553"/>
      <c r="AL936" s="553"/>
      <c r="AM936" s="553"/>
      <c r="AN936" s="553"/>
      <c r="AO936" s="553"/>
      <c r="AP936" s="553"/>
      <c r="AQ936" s="553"/>
      <c r="AR936" s="553"/>
      <c r="AS936" s="553"/>
      <c r="AT936" s="553"/>
    </row>
    <row r="937" spans="1:46" ht="13.5" customHeight="1" x14ac:dyDescent="0.25">
      <c r="A937" s="553"/>
      <c r="B937" s="553"/>
      <c r="C937" s="553"/>
      <c r="D937" s="553"/>
      <c r="E937" s="569"/>
      <c r="F937" s="569"/>
      <c r="G937" s="569"/>
      <c r="H937" s="569"/>
      <c r="I937" s="569"/>
      <c r="J937" s="569"/>
      <c r="K937" s="569"/>
      <c r="L937" s="569"/>
      <c r="M937" s="569"/>
      <c r="N937" s="569"/>
      <c r="O937" s="569"/>
      <c r="P937" s="569"/>
      <c r="Q937" s="553"/>
      <c r="R937" s="553"/>
      <c r="S937" s="553"/>
      <c r="T937" s="553"/>
      <c r="U937" s="553"/>
      <c r="V937" s="553"/>
      <c r="W937" s="553"/>
      <c r="X937" s="553"/>
      <c r="Y937" s="553"/>
      <c r="Z937" s="553"/>
      <c r="AA937" s="553"/>
      <c r="AB937" s="553"/>
      <c r="AC937" s="553"/>
      <c r="AD937" s="553"/>
      <c r="AE937" s="553"/>
      <c r="AF937" s="956"/>
      <c r="AG937" s="553"/>
      <c r="AH937" s="553"/>
      <c r="AI937" s="956"/>
      <c r="AJ937" s="553"/>
      <c r="AK937" s="553"/>
      <c r="AL937" s="553"/>
      <c r="AM937" s="553"/>
      <c r="AN937" s="553"/>
      <c r="AO937" s="553"/>
      <c r="AP937" s="553"/>
      <c r="AQ937" s="553"/>
      <c r="AR937" s="553"/>
      <c r="AS937" s="553"/>
      <c r="AT937" s="553"/>
    </row>
    <row r="938" spans="1:46" ht="13.5" customHeight="1" x14ac:dyDescent="0.25">
      <c r="A938" s="553"/>
      <c r="B938" s="553"/>
      <c r="C938" s="553"/>
      <c r="D938" s="553"/>
      <c r="E938" s="569"/>
      <c r="F938" s="569"/>
      <c r="G938" s="569"/>
      <c r="H938" s="569"/>
      <c r="I938" s="569"/>
      <c r="J938" s="569"/>
      <c r="K938" s="569"/>
      <c r="L938" s="569"/>
      <c r="M938" s="569"/>
      <c r="N938" s="569"/>
      <c r="O938" s="569"/>
      <c r="P938" s="569"/>
      <c r="Q938" s="553"/>
      <c r="R938" s="553"/>
      <c r="S938" s="553"/>
      <c r="T938" s="553"/>
      <c r="U938" s="553"/>
      <c r="V938" s="553"/>
      <c r="W938" s="553"/>
      <c r="X938" s="553"/>
      <c r="Y938" s="553"/>
      <c r="Z938" s="553"/>
      <c r="AA938" s="553"/>
      <c r="AB938" s="553"/>
      <c r="AC938" s="553"/>
      <c r="AD938" s="553"/>
      <c r="AE938" s="553"/>
      <c r="AF938" s="956"/>
      <c r="AG938" s="553"/>
      <c r="AH938" s="553"/>
      <c r="AI938" s="956"/>
      <c r="AJ938" s="553"/>
      <c r="AK938" s="553"/>
      <c r="AL938" s="553"/>
      <c r="AM938" s="553"/>
      <c r="AN938" s="553"/>
      <c r="AO938" s="553"/>
      <c r="AP938" s="553"/>
      <c r="AQ938" s="553"/>
      <c r="AR938" s="553"/>
      <c r="AS938" s="553"/>
      <c r="AT938" s="553"/>
    </row>
    <row r="939" spans="1:46" ht="13.5" customHeight="1" x14ac:dyDescent="0.25">
      <c r="A939" s="553"/>
      <c r="B939" s="553"/>
      <c r="C939" s="553"/>
      <c r="D939" s="553"/>
      <c r="E939" s="569"/>
      <c r="F939" s="569"/>
      <c r="G939" s="569"/>
      <c r="H939" s="569"/>
      <c r="I939" s="569"/>
      <c r="J939" s="569"/>
      <c r="K939" s="569"/>
      <c r="L939" s="569"/>
      <c r="M939" s="569"/>
      <c r="N939" s="569"/>
      <c r="O939" s="569"/>
      <c r="P939" s="569"/>
      <c r="Q939" s="553"/>
      <c r="R939" s="553"/>
      <c r="S939" s="553"/>
      <c r="T939" s="553"/>
      <c r="U939" s="553"/>
      <c r="V939" s="553"/>
      <c r="W939" s="553"/>
      <c r="X939" s="553"/>
      <c r="Y939" s="553"/>
      <c r="Z939" s="553"/>
      <c r="AA939" s="553"/>
      <c r="AB939" s="553"/>
      <c r="AC939" s="553"/>
      <c r="AD939" s="553"/>
      <c r="AE939" s="553"/>
      <c r="AF939" s="956"/>
      <c r="AG939" s="553"/>
      <c r="AH939" s="553"/>
      <c r="AI939" s="956"/>
      <c r="AJ939" s="553"/>
      <c r="AK939" s="553"/>
      <c r="AL939" s="553"/>
      <c r="AM939" s="553"/>
      <c r="AN939" s="553"/>
      <c r="AO939" s="553"/>
      <c r="AP939" s="553"/>
      <c r="AQ939" s="553"/>
      <c r="AR939" s="553"/>
      <c r="AS939" s="553"/>
      <c r="AT939" s="553"/>
    </row>
    <row r="940" spans="1:46" ht="13.5" customHeight="1" x14ac:dyDescent="0.25">
      <c r="A940" s="553"/>
      <c r="B940" s="553"/>
      <c r="C940" s="553"/>
      <c r="D940" s="553"/>
      <c r="E940" s="569"/>
      <c r="F940" s="569"/>
      <c r="G940" s="569"/>
      <c r="H940" s="569"/>
      <c r="I940" s="569"/>
      <c r="J940" s="569"/>
      <c r="K940" s="569"/>
      <c r="L940" s="569"/>
      <c r="M940" s="569"/>
      <c r="N940" s="569"/>
      <c r="O940" s="569"/>
      <c r="P940" s="569"/>
      <c r="Q940" s="553"/>
      <c r="R940" s="553"/>
      <c r="S940" s="553"/>
      <c r="T940" s="553"/>
      <c r="U940" s="553"/>
      <c r="V940" s="553"/>
      <c r="W940" s="553"/>
      <c r="X940" s="553"/>
      <c r="Y940" s="553"/>
      <c r="Z940" s="553"/>
      <c r="AA940" s="553"/>
      <c r="AB940" s="553"/>
      <c r="AC940" s="553"/>
      <c r="AD940" s="553"/>
      <c r="AE940" s="553"/>
      <c r="AF940" s="956"/>
      <c r="AG940" s="553"/>
      <c r="AH940" s="553"/>
      <c r="AI940" s="956"/>
      <c r="AJ940" s="553"/>
      <c r="AK940" s="553"/>
      <c r="AL940" s="553"/>
      <c r="AM940" s="553"/>
      <c r="AN940" s="553"/>
      <c r="AO940" s="553"/>
      <c r="AP940" s="553"/>
      <c r="AQ940" s="553"/>
      <c r="AR940" s="553"/>
      <c r="AS940" s="553"/>
      <c r="AT940" s="553"/>
    </row>
    <row r="941" spans="1:46" ht="13.5" customHeight="1" x14ac:dyDescent="0.25">
      <c r="A941" s="553"/>
      <c r="B941" s="553"/>
      <c r="C941" s="553"/>
      <c r="D941" s="553"/>
      <c r="E941" s="569"/>
      <c r="F941" s="569"/>
      <c r="G941" s="569"/>
      <c r="H941" s="569"/>
      <c r="I941" s="569"/>
      <c r="J941" s="569"/>
      <c r="K941" s="569"/>
      <c r="L941" s="569"/>
      <c r="M941" s="569"/>
      <c r="N941" s="569"/>
      <c r="O941" s="569"/>
      <c r="P941" s="569"/>
      <c r="Q941" s="553"/>
      <c r="R941" s="553"/>
      <c r="S941" s="553"/>
      <c r="T941" s="553"/>
      <c r="U941" s="553"/>
      <c r="V941" s="553"/>
      <c r="W941" s="553"/>
      <c r="X941" s="553"/>
      <c r="Y941" s="553"/>
      <c r="Z941" s="553"/>
      <c r="AA941" s="553"/>
      <c r="AB941" s="553"/>
      <c r="AC941" s="553"/>
      <c r="AD941" s="553"/>
      <c r="AE941" s="553"/>
      <c r="AF941" s="956"/>
      <c r="AG941" s="553"/>
      <c r="AH941" s="553"/>
      <c r="AI941" s="956"/>
      <c r="AJ941" s="553"/>
      <c r="AK941" s="553"/>
      <c r="AL941" s="553"/>
      <c r="AM941" s="553"/>
      <c r="AN941" s="553"/>
      <c r="AO941" s="553"/>
      <c r="AP941" s="553"/>
      <c r="AQ941" s="553"/>
      <c r="AR941" s="553"/>
      <c r="AS941" s="553"/>
      <c r="AT941" s="553"/>
    </row>
    <row r="942" spans="1:46" ht="13.5" customHeight="1" x14ac:dyDescent="0.25">
      <c r="A942" s="553"/>
      <c r="B942" s="553"/>
      <c r="C942" s="553"/>
      <c r="D942" s="553"/>
      <c r="E942" s="569"/>
      <c r="F942" s="569"/>
      <c r="G942" s="569"/>
      <c r="H942" s="569"/>
      <c r="I942" s="569"/>
      <c r="J942" s="569"/>
      <c r="K942" s="569"/>
      <c r="L942" s="569"/>
      <c r="M942" s="569"/>
      <c r="N942" s="569"/>
      <c r="O942" s="569"/>
      <c r="P942" s="569"/>
      <c r="Q942" s="553"/>
      <c r="R942" s="553"/>
      <c r="S942" s="553"/>
      <c r="T942" s="553"/>
      <c r="U942" s="553"/>
      <c r="V942" s="553"/>
      <c r="W942" s="553"/>
      <c r="X942" s="553"/>
      <c r="Y942" s="553"/>
      <c r="Z942" s="553"/>
      <c r="AA942" s="553"/>
      <c r="AB942" s="553"/>
      <c r="AC942" s="553"/>
      <c r="AD942" s="553"/>
      <c r="AE942" s="553"/>
      <c r="AF942" s="956"/>
      <c r="AG942" s="553"/>
      <c r="AH942" s="553"/>
      <c r="AI942" s="956"/>
      <c r="AJ942" s="553"/>
      <c r="AK942" s="553"/>
      <c r="AL942" s="553"/>
      <c r="AM942" s="553"/>
      <c r="AN942" s="553"/>
      <c r="AO942" s="553"/>
      <c r="AP942" s="553"/>
      <c r="AQ942" s="553"/>
      <c r="AR942" s="553"/>
      <c r="AS942" s="553"/>
      <c r="AT942" s="553"/>
    </row>
    <row r="943" spans="1:46" ht="13.5" customHeight="1" x14ac:dyDescent="0.25">
      <c r="A943" s="553"/>
      <c r="B943" s="553"/>
      <c r="C943" s="553"/>
      <c r="D943" s="553"/>
      <c r="E943" s="569"/>
      <c r="F943" s="569"/>
      <c r="G943" s="569"/>
      <c r="H943" s="569"/>
      <c r="I943" s="569"/>
      <c r="J943" s="569"/>
      <c r="K943" s="569"/>
      <c r="L943" s="569"/>
      <c r="M943" s="569"/>
      <c r="N943" s="569"/>
      <c r="O943" s="569"/>
      <c r="P943" s="569"/>
      <c r="Q943" s="553"/>
      <c r="R943" s="553"/>
      <c r="S943" s="553"/>
      <c r="T943" s="553"/>
      <c r="U943" s="553"/>
      <c r="V943" s="553"/>
      <c r="W943" s="553"/>
      <c r="X943" s="553"/>
      <c r="Y943" s="553"/>
      <c r="Z943" s="553"/>
      <c r="AA943" s="553"/>
      <c r="AB943" s="553"/>
      <c r="AC943" s="553"/>
      <c r="AD943" s="553"/>
      <c r="AE943" s="553"/>
      <c r="AF943" s="956"/>
      <c r="AG943" s="553"/>
      <c r="AH943" s="553"/>
      <c r="AI943" s="956"/>
      <c r="AJ943" s="553"/>
      <c r="AK943" s="553"/>
      <c r="AL943" s="553"/>
      <c r="AM943" s="553"/>
      <c r="AN943" s="553"/>
      <c r="AO943" s="553"/>
      <c r="AP943" s="553"/>
      <c r="AQ943" s="553"/>
      <c r="AR943" s="553"/>
      <c r="AS943" s="553"/>
      <c r="AT943" s="553"/>
    </row>
    <row r="944" spans="1:46" ht="13.5" customHeight="1" x14ac:dyDescent="0.25">
      <c r="A944" s="553"/>
      <c r="B944" s="553"/>
      <c r="C944" s="553"/>
      <c r="D944" s="553"/>
      <c r="E944" s="569"/>
      <c r="F944" s="569"/>
      <c r="G944" s="569"/>
      <c r="H944" s="569"/>
      <c r="I944" s="569"/>
      <c r="J944" s="569"/>
      <c r="K944" s="569"/>
      <c r="L944" s="569"/>
      <c r="M944" s="569"/>
      <c r="N944" s="569"/>
      <c r="O944" s="569"/>
      <c r="P944" s="569"/>
      <c r="Q944" s="553"/>
      <c r="R944" s="553"/>
      <c r="S944" s="553"/>
      <c r="T944" s="553"/>
      <c r="U944" s="553"/>
      <c r="V944" s="553"/>
      <c r="W944" s="553"/>
      <c r="X944" s="553"/>
      <c r="Y944" s="553"/>
      <c r="Z944" s="553"/>
      <c r="AA944" s="553"/>
      <c r="AB944" s="553"/>
      <c r="AC944" s="553"/>
      <c r="AD944" s="553"/>
      <c r="AE944" s="553"/>
      <c r="AF944" s="956"/>
      <c r="AG944" s="553"/>
      <c r="AH944" s="553"/>
      <c r="AI944" s="956"/>
      <c r="AJ944" s="553"/>
      <c r="AK944" s="553"/>
      <c r="AL944" s="553"/>
      <c r="AM944" s="553"/>
      <c r="AN944" s="553"/>
      <c r="AO944" s="553"/>
      <c r="AP944" s="553"/>
      <c r="AQ944" s="553"/>
      <c r="AR944" s="553"/>
      <c r="AS944" s="553"/>
      <c r="AT944" s="553"/>
    </row>
    <row r="945" spans="1:46" ht="13.5" customHeight="1" x14ac:dyDescent="0.25">
      <c r="A945" s="553"/>
      <c r="B945" s="553"/>
      <c r="C945" s="553"/>
      <c r="D945" s="553"/>
      <c r="E945" s="569"/>
      <c r="F945" s="569"/>
      <c r="G945" s="569"/>
      <c r="H945" s="569"/>
      <c r="I945" s="569"/>
      <c r="J945" s="569"/>
      <c r="K945" s="569"/>
      <c r="L945" s="569"/>
      <c r="M945" s="569"/>
      <c r="N945" s="569"/>
      <c r="O945" s="569"/>
      <c r="P945" s="569"/>
      <c r="Q945" s="553"/>
      <c r="R945" s="553"/>
      <c r="S945" s="553"/>
      <c r="T945" s="553"/>
      <c r="U945" s="553"/>
      <c r="V945" s="553"/>
      <c r="W945" s="553"/>
      <c r="X945" s="553"/>
      <c r="Y945" s="553"/>
      <c r="Z945" s="553"/>
      <c r="AA945" s="553"/>
      <c r="AB945" s="553"/>
      <c r="AC945" s="553"/>
      <c r="AD945" s="553"/>
      <c r="AE945" s="553"/>
      <c r="AF945" s="956"/>
      <c r="AG945" s="553"/>
      <c r="AH945" s="553"/>
      <c r="AI945" s="956"/>
      <c r="AJ945" s="553"/>
      <c r="AK945" s="553"/>
      <c r="AL945" s="553"/>
      <c r="AM945" s="553"/>
      <c r="AN945" s="553"/>
      <c r="AO945" s="553"/>
      <c r="AP945" s="553"/>
      <c r="AQ945" s="553"/>
      <c r="AR945" s="553"/>
      <c r="AS945" s="553"/>
      <c r="AT945" s="553"/>
    </row>
    <row r="946" spans="1:46" ht="13.5" customHeight="1" x14ac:dyDescent="0.25">
      <c r="A946" s="553"/>
      <c r="B946" s="553"/>
      <c r="C946" s="553"/>
      <c r="D946" s="553"/>
      <c r="E946" s="569"/>
      <c r="F946" s="569"/>
      <c r="G946" s="569"/>
      <c r="H946" s="569"/>
      <c r="I946" s="569"/>
      <c r="J946" s="569"/>
      <c r="K946" s="569"/>
      <c r="L946" s="569"/>
      <c r="M946" s="569"/>
      <c r="N946" s="569"/>
      <c r="O946" s="569"/>
      <c r="P946" s="569"/>
      <c r="Q946" s="553"/>
      <c r="R946" s="553"/>
      <c r="S946" s="553"/>
      <c r="T946" s="553"/>
      <c r="U946" s="553"/>
      <c r="V946" s="553"/>
      <c r="W946" s="553"/>
      <c r="X946" s="553"/>
      <c r="Y946" s="553"/>
      <c r="Z946" s="553"/>
      <c r="AA946" s="553"/>
      <c r="AB946" s="553"/>
      <c r="AC946" s="553"/>
      <c r="AD946" s="553"/>
      <c r="AE946" s="553"/>
      <c r="AF946" s="956"/>
      <c r="AG946" s="553"/>
      <c r="AH946" s="553"/>
      <c r="AI946" s="956"/>
      <c r="AJ946" s="553"/>
      <c r="AK946" s="553"/>
      <c r="AL946" s="553"/>
      <c r="AM946" s="553"/>
      <c r="AN946" s="553"/>
      <c r="AO946" s="553"/>
      <c r="AP946" s="553"/>
      <c r="AQ946" s="553"/>
      <c r="AR946" s="553"/>
      <c r="AS946" s="553"/>
      <c r="AT946" s="553"/>
    </row>
    <row r="947" spans="1:46" ht="13.5" customHeight="1" x14ac:dyDescent="0.25">
      <c r="A947" s="553"/>
      <c r="B947" s="553"/>
      <c r="C947" s="553"/>
      <c r="D947" s="553"/>
      <c r="E947" s="569"/>
      <c r="F947" s="569"/>
      <c r="G947" s="569"/>
      <c r="H947" s="569"/>
      <c r="I947" s="569"/>
      <c r="J947" s="569"/>
      <c r="K947" s="569"/>
      <c r="L947" s="569"/>
      <c r="M947" s="569"/>
      <c r="N947" s="569"/>
      <c r="O947" s="569"/>
      <c r="P947" s="569"/>
      <c r="Q947" s="553"/>
      <c r="R947" s="553"/>
      <c r="S947" s="553"/>
      <c r="T947" s="553"/>
      <c r="U947" s="553"/>
      <c r="V947" s="553"/>
      <c r="W947" s="553"/>
      <c r="X947" s="553"/>
      <c r="Y947" s="553"/>
      <c r="Z947" s="553"/>
      <c r="AA947" s="553"/>
      <c r="AB947" s="553"/>
      <c r="AC947" s="553"/>
      <c r="AD947" s="553"/>
      <c r="AE947" s="553"/>
      <c r="AF947" s="956"/>
      <c r="AG947" s="553"/>
      <c r="AH947" s="553"/>
      <c r="AI947" s="956"/>
      <c r="AJ947" s="553"/>
      <c r="AK947" s="553"/>
      <c r="AL947" s="553"/>
      <c r="AM947" s="553"/>
      <c r="AN947" s="553"/>
      <c r="AO947" s="553"/>
      <c r="AP947" s="553"/>
      <c r="AQ947" s="553"/>
      <c r="AR947" s="553"/>
      <c r="AS947" s="553"/>
      <c r="AT947" s="553"/>
    </row>
    <row r="948" spans="1:46" ht="13.5" customHeight="1" x14ac:dyDescent="0.25">
      <c r="A948" s="553"/>
      <c r="B948" s="553"/>
      <c r="C948" s="553"/>
      <c r="D948" s="553"/>
      <c r="E948" s="569"/>
      <c r="F948" s="569"/>
      <c r="G948" s="569"/>
      <c r="H948" s="569"/>
      <c r="I948" s="569"/>
      <c r="J948" s="569"/>
      <c r="K948" s="569"/>
      <c r="L948" s="569"/>
      <c r="M948" s="569"/>
      <c r="N948" s="569"/>
      <c r="O948" s="569"/>
      <c r="P948" s="569"/>
      <c r="Q948" s="553"/>
      <c r="R948" s="553"/>
      <c r="S948" s="553"/>
      <c r="T948" s="553"/>
      <c r="U948" s="553"/>
      <c r="V948" s="553"/>
      <c r="W948" s="553"/>
      <c r="X948" s="553"/>
      <c r="Y948" s="553"/>
      <c r="Z948" s="553"/>
      <c r="AA948" s="553"/>
      <c r="AB948" s="553"/>
      <c r="AC948" s="553"/>
      <c r="AD948" s="553"/>
      <c r="AE948" s="553"/>
      <c r="AF948" s="956"/>
      <c r="AG948" s="553"/>
      <c r="AH948" s="553"/>
      <c r="AI948" s="956"/>
      <c r="AJ948" s="553"/>
      <c r="AK948" s="553"/>
      <c r="AL948" s="553"/>
      <c r="AM948" s="553"/>
      <c r="AN948" s="553"/>
      <c r="AO948" s="553"/>
      <c r="AP948" s="553"/>
      <c r="AQ948" s="553"/>
      <c r="AR948" s="553"/>
      <c r="AS948" s="553"/>
      <c r="AT948" s="553"/>
    </row>
    <row r="949" spans="1:46" ht="13.5" customHeight="1" x14ac:dyDescent="0.25">
      <c r="A949" s="553"/>
      <c r="B949" s="553"/>
      <c r="C949" s="553"/>
      <c r="D949" s="553"/>
      <c r="E949" s="569"/>
      <c r="F949" s="569"/>
      <c r="G949" s="569"/>
      <c r="H949" s="569"/>
      <c r="I949" s="569"/>
      <c r="J949" s="569"/>
      <c r="K949" s="569"/>
      <c r="L949" s="569"/>
      <c r="M949" s="569"/>
      <c r="N949" s="569"/>
      <c r="O949" s="569"/>
      <c r="P949" s="569"/>
      <c r="Q949" s="553"/>
      <c r="R949" s="553"/>
      <c r="S949" s="553"/>
      <c r="T949" s="553"/>
      <c r="U949" s="553"/>
      <c r="V949" s="553"/>
      <c r="W949" s="553"/>
      <c r="X949" s="553"/>
      <c r="Y949" s="553"/>
      <c r="Z949" s="553"/>
      <c r="AA949" s="553"/>
      <c r="AB949" s="553"/>
      <c r="AC949" s="553"/>
      <c r="AD949" s="553"/>
      <c r="AE949" s="553"/>
      <c r="AF949" s="956"/>
      <c r="AG949" s="553"/>
      <c r="AH949" s="553"/>
      <c r="AI949" s="956"/>
      <c r="AJ949" s="553"/>
      <c r="AK949" s="553"/>
      <c r="AL949" s="553"/>
      <c r="AM949" s="553"/>
      <c r="AN949" s="553"/>
      <c r="AO949" s="553"/>
      <c r="AP949" s="553"/>
      <c r="AQ949" s="553"/>
      <c r="AR949" s="553"/>
      <c r="AS949" s="553"/>
      <c r="AT949" s="553"/>
    </row>
    <row r="950" spans="1:46" ht="13.5" customHeight="1" x14ac:dyDescent="0.25">
      <c r="A950" s="553"/>
      <c r="B950" s="553"/>
      <c r="C950" s="553"/>
      <c r="D950" s="553"/>
      <c r="E950" s="569"/>
      <c r="F950" s="569"/>
      <c r="G950" s="569"/>
      <c r="H950" s="569"/>
      <c r="I950" s="569"/>
      <c r="J950" s="569"/>
      <c r="K950" s="569"/>
      <c r="L950" s="569"/>
      <c r="M950" s="569"/>
      <c r="N950" s="569"/>
      <c r="O950" s="569"/>
      <c r="P950" s="569"/>
      <c r="Q950" s="553"/>
      <c r="R950" s="553"/>
      <c r="S950" s="553"/>
      <c r="T950" s="553"/>
      <c r="U950" s="553"/>
      <c r="V950" s="553"/>
      <c r="W950" s="553"/>
      <c r="X950" s="553"/>
      <c r="Y950" s="553"/>
      <c r="Z950" s="553"/>
      <c r="AA950" s="553"/>
      <c r="AB950" s="553"/>
      <c r="AC950" s="553"/>
      <c r="AD950" s="553"/>
      <c r="AE950" s="553"/>
      <c r="AF950" s="956"/>
      <c r="AG950" s="553"/>
      <c r="AH950" s="553"/>
      <c r="AI950" s="956"/>
      <c r="AJ950" s="553"/>
      <c r="AK950" s="553"/>
      <c r="AL950" s="553"/>
      <c r="AM950" s="553"/>
      <c r="AN950" s="553"/>
      <c r="AO950" s="553"/>
      <c r="AP950" s="553"/>
      <c r="AQ950" s="553"/>
      <c r="AR950" s="553"/>
      <c r="AS950" s="553"/>
      <c r="AT950" s="553"/>
    </row>
    <row r="951" spans="1:46" ht="13.5" customHeight="1" x14ac:dyDescent="0.25">
      <c r="A951" s="553"/>
      <c r="B951" s="553"/>
      <c r="C951" s="553"/>
      <c r="D951" s="553"/>
      <c r="E951" s="569"/>
      <c r="F951" s="569"/>
      <c r="G951" s="569"/>
      <c r="H951" s="569"/>
      <c r="I951" s="569"/>
      <c r="J951" s="569"/>
      <c r="K951" s="569"/>
      <c r="L951" s="569"/>
      <c r="M951" s="569"/>
      <c r="N951" s="569"/>
      <c r="O951" s="569"/>
      <c r="P951" s="569"/>
      <c r="Q951" s="553"/>
      <c r="R951" s="553"/>
      <c r="S951" s="553"/>
      <c r="T951" s="553"/>
      <c r="U951" s="553"/>
      <c r="V951" s="553"/>
      <c r="W951" s="553"/>
      <c r="X951" s="553"/>
      <c r="Y951" s="553"/>
      <c r="Z951" s="553"/>
      <c r="AA951" s="553"/>
      <c r="AB951" s="553"/>
      <c r="AC951" s="553"/>
      <c r="AD951" s="553"/>
      <c r="AE951" s="553"/>
      <c r="AF951" s="956"/>
      <c r="AG951" s="553"/>
      <c r="AH951" s="553"/>
      <c r="AI951" s="956"/>
      <c r="AJ951" s="553"/>
      <c r="AK951" s="553"/>
      <c r="AL951" s="553"/>
      <c r="AM951" s="553"/>
      <c r="AN951" s="553"/>
      <c r="AO951" s="553"/>
      <c r="AP951" s="553"/>
      <c r="AQ951" s="553"/>
      <c r="AR951" s="553"/>
      <c r="AS951" s="553"/>
      <c r="AT951" s="553"/>
    </row>
    <row r="952" spans="1:46" ht="13.5" customHeight="1" x14ac:dyDescent="0.25">
      <c r="A952" s="553"/>
      <c r="B952" s="553"/>
      <c r="C952" s="553"/>
      <c r="D952" s="553"/>
      <c r="E952" s="569"/>
      <c r="F952" s="569"/>
      <c r="G952" s="569"/>
      <c r="H952" s="569"/>
      <c r="I952" s="569"/>
      <c r="J952" s="569"/>
      <c r="K952" s="569"/>
      <c r="L952" s="569"/>
      <c r="M952" s="569"/>
      <c r="N952" s="569"/>
      <c r="O952" s="569"/>
      <c r="P952" s="569"/>
      <c r="Q952" s="553"/>
      <c r="R952" s="553"/>
      <c r="S952" s="553"/>
      <c r="T952" s="553"/>
      <c r="U952" s="553"/>
      <c r="V952" s="553"/>
      <c r="W952" s="553"/>
      <c r="X952" s="553"/>
      <c r="Y952" s="553"/>
      <c r="Z952" s="553"/>
      <c r="AA952" s="553"/>
      <c r="AB952" s="553"/>
      <c r="AC952" s="553"/>
      <c r="AD952" s="553"/>
      <c r="AE952" s="553"/>
      <c r="AF952" s="956"/>
      <c r="AG952" s="553"/>
      <c r="AH952" s="553"/>
      <c r="AI952" s="956"/>
      <c r="AJ952" s="553"/>
      <c r="AK952" s="553"/>
      <c r="AL952" s="553"/>
      <c r="AM952" s="553"/>
      <c r="AN952" s="553"/>
      <c r="AO952" s="553"/>
      <c r="AP952" s="553"/>
      <c r="AQ952" s="553"/>
      <c r="AR952" s="553"/>
      <c r="AS952" s="553"/>
      <c r="AT952" s="553"/>
    </row>
    <row r="953" spans="1:46" ht="13.5" customHeight="1" x14ac:dyDescent="0.25">
      <c r="A953" s="553"/>
      <c r="B953" s="553"/>
      <c r="C953" s="553"/>
      <c r="D953" s="553"/>
      <c r="E953" s="569"/>
      <c r="F953" s="569"/>
      <c r="G953" s="569"/>
      <c r="H953" s="569"/>
      <c r="I953" s="569"/>
      <c r="J953" s="569"/>
      <c r="K953" s="569"/>
      <c r="L953" s="569"/>
      <c r="M953" s="569"/>
      <c r="N953" s="569"/>
      <c r="O953" s="569"/>
      <c r="P953" s="569"/>
      <c r="Q953" s="553"/>
      <c r="R953" s="553"/>
      <c r="S953" s="553"/>
      <c r="T953" s="553"/>
      <c r="U953" s="553"/>
      <c r="V953" s="553"/>
      <c r="W953" s="553"/>
      <c r="X953" s="553"/>
      <c r="Y953" s="553"/>
      <c r="Z953" s="553"/>
      <c r="AA953" s="553"/>
      <c r="AB953" s="553"/>
      <c r="AC953" s="553"/>
      <c r="AD953" s="553"/>
      <c r="AE953" s="553"/>
      <c r="AF953" s="956"/>
      <c r="AG953" s="553"/>
      <c r="AH953" s="553"/>
      <c r="AI953" s="956"/>
      <c r="AJ953" s="553"/>
      <c r="AK953" s="553"/>
      <c r="AL953" s="553"/>
      <c r="AM953" s="553"/>
      <c r="AN953" s="553"/>
      <c r="AO953" s="553"/>
      <c r="AP953" s="553"/>
      <c r="AQ953" s="553"/>
      <c r="AR953" s="553"/>
      <c r="AS953" s="553"/>
      <c r="AT953" s="553"/>
    </row>
    <row r="954" spans="1:46" ht="13.5" customHeight="1" x14ac:dyDescent="0.25">
      <c r="A954" s="553"/>
      <c r="B954" s="553"/>
      <c r="C954" s="553"/>
      <c r="D954" s="553"/>
      <c r="E954" s="569"/>
      <c r="F954" s="569"/>
      <c r="G954" s="569"/>
      <c r="H954" s="569"/>
      <c r="I954" s="569"/>
      <c r="J954" s="569"/>
      <c r="K954" s="569"/>
      <c r="L954" s="569"/>
      <c r="M954" s="569"/>
      <c r="N954" s="569"/>
      <c r="O954" s="569"/>
      <c r="P954" s="569"/>
      <c r="Q954" s="553"/>
      <c r="R954" s="553"/>
      <c r="S954" s="553"/>
      <c r="T954" s="553"/>
      <c r="U954" s="553"/>
      <c r="V954" s="553"/>
      <c r="W954" s="553"/>
      <c r="X954" s="553"/>
      <c r="Y954" s="553"/>
      <c r="Z954" s="553"/>
      <c r="AA954" s="553"/>
      <c r="AB954" s="553"/>
      <c r="AC954" s="553"/>
      <c r="AD954" s="553"/>
      <c r="AE954" s="553"/>
      <c r="AF954" s="956"/>
      <c r="AG954" s="553"/>
      <c r="AH954" s="553"/>
      <c r="AI954" s="956"/>
      <c r="AJ954" s="553"/>
      <c r="AK954" s="553"/>
      <c r="AL954" s="553"/>
      <c r="AM954" s="553"/>
      <c r="AN954" s="553"/>
      <c r="AO954" s="553"/>
      <c r="AP954" s="553"/>
      <c r="AQ954" s="553"/>
      <c r="AR954" s="553"/>
      <c r="AS954" s="553"/>
      <c r="AT954" s="553"/>
    </row>
    <row r="955" spans="1:46" ht="13.5" customHeight="1" x14ac:dyDescent="0.25">
      <c r="A955" s="553"/>
      <c r="B955" s="553"/>
      <c r="C955" s="553"/>
      <c r="D955" s="553"/>
      <c r="E955" s="569"/>
      <c r="F955" s="569"/>
      <c r="G955" s="569"/>
      <c r="H955" s="569"/>
      <c r="I955" s="569"/>
      <c r="J955" s="569"/>
      <c r="K955" s="569"/>
      <c r="L955" s="569"/>
      <c r="M955" s="569"/>
      <c r="N955" s="569"/>
      <c r="O955" s="569"/>
      <c r="P955" s="569"/>
      <c r="Q955" s="553"/>
      <c r="R955" s="553"/>
      <c r="S955" s="553"/>
      <c r="T955" s="553"/>
      <c r="U955" s="553"/>
      <c r="V955" s="553"/>
      <c r="W955" s="553"/>
      <c r="X955" s="553"/>
      <c r="Y955" s="553"/>
      <c r="Z955" s="553"/>
      <c r="AA955" s="553"/>
      <c r="AB955" s="553"/>
      <c r="AC955" s="553"/>
      <c r="AD955" s="553"/>
      <c r="AE955" s="553"/>
      <c r="AF955" s="956"/>
      <c r="AG955" s="553"/>
      <c r="AH955" s="553"/>
      <c r="AI955" s="956"/>
      <c r="AJ955" s="553"/>
      <c r="AK955" s="553"/>
      <c r="AL955" s="553"/>
      <c r="AM955" s="553"/>
      <c r="AN955" s="553"/>
      <c r="AO955" s="553"/>
      <c r="AP955" s="553"/>
      <c r="AQ955" s="553"/>
      <c r="AR955" s="553"/>
      <c r="AS955" s="553"/>
      <c r="AT955" s="553"/>
    </row>
    <row r="956" spans="1:46" ht="13.5" customHeight="1" x14ac:dyDescent="0.25">
      <c r="A956" s="553"/>
      <c r="B956" s="553"/>
      <c r="C956" s="553"/>
      <c r="D956" s="553"/>
      <c r="E956" s="569"/>
      <c r="F956" s="569"/>
      <c r="G956" s="569"/>
      <c r="H956" s="569"/>
      <c r="I956" s="569"/>
      <c r="J956" s="569"/>
      <c r="K956" s="569"/>
      <c r="L956" s="569"/>
      <c r="M956" s="569"/>
      <c r="N956" s="569"/>
      <c r="O956" s="569"/>
      <c r="P956" s="569"/>
      <c r="Q956" s="553"/>
      <c r="R956" s="553"/>
      <c r="S956" s="553"/>
      <c r="T956" s="553"/>
      <c r="U956" s="553"/>
      <c r="V956" s="553"/>
      <c r="W956" s="553"/>
      <c r="X956" s="553"/>
      <c r="Y956" s="553"/>
      <c r="Z956" s="553"/>
      <c r="AA956" s="553"/>
      <c r="AB956" s="553"/>
      <c r="AC956" s="553"/>
      <c r="AD956" s="553"/>
      <c r="AE956" s="553"/>
      <c r="AF956" s="956"/>
      <c r="AG956" s="553"/>
      <c r="AH956" s="553"/>
      <c r="AI956" s="956"/>
      <c r="AJ956" s="553"/>
      <c r="AK956" s="553"/>
      <c r="AL956" s="553"/>
      <c r="AM956" s="553"/>
      <c r="AN956" s="553"/>
      <c r="AO956" s="553"/>
      <c r="AP956" s="553"/>
      <c r="AQ956" s="553"/>
      <c r="AR956" s="553"/>
      <c r="AS956" s="553"/>
      <c r="AT956" s="553"/>
    </row>
    <row r="957" spans="1:46" ht="13.5" customHeight="1" x14ac:dyDescent="0.25">
      <c r="A957" s="553"/>
      <c r="B957" s="553"/>
      <c r="C957" s="553"/>
      <c r="D957" s="553"/>
      <c r="E957" s="569"/>
      <c r="F957" s="569"/>
      <c r="G957" s="569"/>
      <c r="H957" s="569"/>
      <c r="I957" s="569"/>
      <c r="J957" s="569"/>
      <c r="K957" s="569"/>
      <c r="L957" s="569"/>
      <c r="M957" s="569"/>
      <c r="N957" s="569"/>
      <c r="O957" s="569"/>
      <c r="P957" s="569"/>
      <c r="Q957" s="553"/>
      <c r="R957" s="553"/>
      <c r="S957" s="553"/>
      <c r="T957" s="553"/>
      <c r="U957" s="553"/>
      <c r="V957" s="553"/>
      <c r="W957" s="553"/>
      <c r="X957" s="553"/>
      <c r="Y957" s="553"/>
      <c r="Z957" s="553"/>
      <c r="AA957" s="553"/>
      <c r="AB957" s="553"/>
      <c r="AC957" s="553"/>
      <c r="AD957" s="553"/>
      <c r="AE957" s="553"/>
      <c r="AF957" s="956"/>
      <c r="AG957" s="553"/>
      <c r="AH957" s="553"/>
      <c r="AI957" s="956"/>
      <c r="AJ957" s="553"/>
      <c r="AK957" s="553"/>
      <c r="AL957" s="553"/>
      <c r="AM957" s="553"/>
      <c r="AN957" s="553"/>
      <c r="AO957" s="553"/>
      <c r="AP957" s="553"/>
      <c r="AQ957" s="553"/>
      <c r="AR957" s="553"/>
      <c r="AS957" s="553"/>
      <c r="AT957" s="553"/>
    </row>
    <row r="958" spans="1:46" ht="13.5" customHeight="1" x14ac:dyDescent="0.25">
      <c r="A958" s="553"/>
      <c r="B958" s="553"/>
      <c r="C958" s="553"/>
      <c r="D958" s="553"/>
      <c r="E958" s="569"/>
      <c r="F958" s="569"/>
      <c r="G958" s="569"/>
      <c r="H958" s="569"/>
      <c r="I958" s="569"/>
      <c r="J958" s="569"/>
      <c r="K958" s="569"/>
      <c r="L958" s="569"/>
      <c r="M958" s="569"/>
      <c r="N958" s="569"/>
      <c r="O958" s="569"/>
      <c r="P958" s="569"/>
      <c r="Q958" s="553"/>
      <c r="R958" s="553"/>
      <c r="S958" s="553"/>
      <c r="T958" s="553"/>
      <c r="U958" s="553"/>
      <c r="V958" s="553"/>
      <c r="W958" s="553"/>
      <c r="X958" s="553"/>
      <c r="Y958" s="553"/>
      <c r="Z958" s="553"/>
      <c r="AA958" s="553"/>
      <c r="AB958" s="553"/>
      <c r="AC958" s="553"/>
      <c r="AD958" s="553"/>
      <c r="AE958" s="553"/>
      <c r="AF958" s="956"/>
      <c r="AG958" s="553"/>
      <c r="AH958" s="553"/>
      <c r="AI958" s="956"/>
      <c r="AJ958" s="553"/>
      <c r="AK958" s="553"/>
      <c r="AL958" s="553"/>
      <c r="AM958" s="553"/>
      <c r="AN958" s="553"/>
      <c r="AO958" s="553"/>
      <c r="AP958" s="553"/>
      <c r="AQ958" s="553"/>
      <c r="AR958" s="553"/>
      <c r="AS958" s="553"/>
      <c r="AT958" s="553"/>
    </row>
    <row r="959" spans="1:46" ht="13.5" customHeight="1" x14ac:dyDescent="0.25">
      <c r="A959" s="553"/>
      <c r="B959" s="553"/>
      <c r="C959" s="553"/>
      <c r="D959" s="553"/>
      <c r="E959" s="569"/>
      <c r="F959" s="569"/>
      <c r="G959" s="569"/>
      <c r="H959" s="569"/>
      <c r="I959" s="569"/>
      <c r="J959" s="569"/>
      <c r="K959" s="569"/>
      <c r="L959" s="569"/>
      <c r="M959" s="569"/>
      <c r="N959" s="569"/>
      <c r="O959" s="569"/>
      <c r="P959" s="569"/>
      <c r="Q959" s="553"/>
      <c r="R959" s="553"/>
      <c r="S959" s="553"/>
      <c r="T959" s="553"/>
      <c r="U959" s="553"/>
      <c r="V959" s="553"/>
      <c r="W959" s="553"/>
      <c r="X959" s="553"/>
      <c r="Y959" s="553"/>
      <c r="Z959" s="553"/>
      <c r="AA959" s="553"/>
      <c r="AB959" s="553"/>
      <c r="AC959" s="553"/>
      <c r="AD959" s="553"/>
      <c r="AE959" s="553"/>
      <c r="AF959" s="956"/>
      <c r="AG959" s="553"/>
      <c r="AH959" s="553"/>
      <c r="AI959" s="956"/>
      <c r="AJ959" s="553"/>
      <c r="AK959" s="553"/>
      <c r="AL959" s="553"/>
      <c r="AM959" s="553"/>
      <c r="AN959" s="553"/>
      <c r="AO959" s="553"/>
      <c r="AP959" s="553"/>
      <c r="AQ959" s="553"/>
      <c r="AR959" s="553"/>
      <c r="AS959" s="553"/>
      <c r="AT959" s="553"/>
    </row>
    <row r="960" spans="1:46" ht="13.5" customHeight="1" x14ac:dyDescent="0.25">
      <c r="A960" s="553"/>
      <c r="B960" s="553"/>
      <c r="C960" s="553"/>
      <c r="D960" s="553"/>
      <c r="E960" s="569"/>
      <c r="F960" s="569"/>
      <c r="G960" s="569"/>
      <c r="H960" s="569"/>
      <c r="I960" s="569"/>
      <c r="J960" s="569"/>
      <c r="K960" s="569"/>
      <c r="L960" s="569"/>
      <c r="M960" s="569"/>
      <c r="N960" s="569"/>
      <c r="O960" s="569"/>
      <c r="P960" s="569"/>
      <c r="Q960" s="553"/>
      <c r="R960" s="553"/>
      <c r="S960" s="553"/>
      <c r="T960" s="553"/>
      <c r="U960" s="553"/>
      <c r="V960" s="553"/>
      <c r="W960" s="553"/>
      <c r="X960" s="553"/>
      <c r="Y960" s="553"/>
      <c r="Z960" s="553"/>
      <c r="AA960" s="553"/>
      <c r="AB960" s="553"/>
      <c r="AC960" s="553"/>
      <c r="AD960" s="553"/>
      <c r="AE960" s="553"/>
      <c r="AF960" s="956"/>
      <c r="AG960" s="553"/>
      <c r="AH960" s="553"/>
      <c r="AI960" s="956"/>
      <c r="AJ960" s="553"/>
      <c r="AK960" s="553"/>
      <c r="AL960" s="553"/>
      <c r="AM960" s="553"/>
      <c r="AN960" s="553"/>
      <c r="AO960" s="553"/>
      <c r="AP960" s="553"/>
      <c r="AQ960" s="553"/>
      <c r="AR960" s="553"/>
      <c r="AS960" s="553"/>
      <c r="AT960" s="553"/>
    </row>
    <row r="961" spans="1:46" ht="13.5" customHeight="1" x14ac:dyDescent="0.25">
      <c r="A961" s="553"/>
      <c r="B961" s="553"/>
      <c r="C961" s="553"/>
      <c r="D961" s="553"/>
      <c r="E961" s="569"/>
      <c r="F961" s="569"/>
      <c r="G961" s="569"/>
      <c r="H961" s="569"/>
      <c r="I961" s="569"/>
      <c r="J961" s="569"/>
      <c r="K961" s="569"/>
      <c r="L961" s="569"/>
      <c r="M961" s="569"/>
      <c r="N961" s="569"/>
      <c r="O961" s="569"/>
      <c r="P961" s="569"/>
      <c r="Q961" s="553"/>
      <c r="R961" s="553"/>
      <c r="S961" s="553"/>
      <c r="T961" s="553"/>
      <c r="U961" s="553"/>
      <c r="V961" s="553"/>
      <c r="W961" s="553"/>
      <c r="X961" s="553"/>
      <c r="Y961" s="553"/>
      <c r="Z961" s="553"/>
      <c r="AA961" s="553"/>
      <c r="AB961" s="553"/>
      <c r="AC961" s="553"/>
      <c r="AD961" s="553"/>
      <c r="AE961" s="553"/>
      <c r="AF961" s="956"/>
      <c r="AG961" s="553"/>
      <c r="AH961" s="553"/>
      <c r="AI961" s="956"/>
      <c r="AJ961" s="553"/>
      <c r="AK961" s="553"/>
      <c r="AL961" s="553"/>
      <c r="AM961" s="553"/>
      <c r="AN961" s="553"/>
      <c r="AO961" s="553"/>
      <c r="AP961" s="553"/>
      <c r="AQ961" s="553"/>
      <c r="AR961" s="553"/>
      <c r="AS961" s="553"/>
      <c r="AT961" s="553"/>
    </row>
    <row r="962" spans="1:46" ht="13.5" customHeight="1" x14ac:dyDescent="0.25">
      <c r="A962" s="553"/>
      <c r="B962" s="553"/>
      <c r="C962" s="553"/>
      <c r="D962" s="553"/>
      <c r="E962" s="569"/>
      <c r="F962" s="569"/>
      <c r="G962" s="569"/>
      <c r="H962" s="569"/>
      <c r="I962" s="569"/>
      <c r="J962" s="569"/>
      <c r="K962" s="569"/>
      <c r="L962" s="569"/>
      <c r="M962" s="569"/>
      <c r="N962" s="569"/>
      <c r="O962" s="569"/>
      <c r="P962" s="569"/>
      <c r="Q962" s="553"/>
      <c r="R962" s="553"/>
      <c r="S962" s="553"/>
      <c r="T962" s="553"/>
      <c r="U962" s="553"/>
      <c r="V962" s="553"/>
      <c r="W962" s="553"/>
      <c r="X962" s="553"/>
      <c r="Y962" s="553"/>
      <c r="Z962" s="553"/>
      <c r="AA962" s="553"/>
      <c r="AB962" s="553"/>
      <c r="AC962" s="553"/>
      <c r="AD962" s="553"/>
      <c r="AE962" s="553"/>
      <c r="AF962" s="956"/>
      <c r="AG962" s="553"/>
      <c r="AH962" s="553"/>
      <c r="AI962" s="956"/>
      <c r="AJ962" s="553"/>
      <c r="AK962" s="553"/>
      <c r="AL962" s="553"/>
      <c r="AM962" s="553"/>
      <c r="AN962" s="553"/>
      <c r="AO962" s="553"/>
      <c r="AP962" s="553"/>
      <c r="AQ962" s="553"/>
      <c r="AR962" s="553"/>
      <c r="AS962" s="553"/>
      <c r="AT962" s="553"/>
    </row>
    <row r="963" spans="1:46" ht="13.5" customHeight="1" x14ac:dyDescent="0.25">
      <c r="A963" s="553"/>
      <c r="B963" s="553"/>
      <c r="C963" s="553"/>
      <c r="D963" s="553"/>
      <c r="E963" s="569"/>
      <c r="F963" s="569"/>
      <c r="G963" s="569"/>
      <c r="H963" s="569"/>
      <c r="I963" s="569"/>
      <c r="J963" s="569"/>
      <c r="K963" s="569"/>
      <c r="L963" s="569"/>
      <c r="M963" s="569"/>
      <c r="N963" s="569"/>
      <c r="O963" s="569"/>
      <c r="P963" s="569"/>
      <c r="Q963" s="553"/>
      <c r="R963" s="553"/>
      <c r="S963" s="553"/>
      <c r="T963" s="553"/>
      <c r="U963" s="553"/>
      <c r="V963" s="553"/>
      <c r="W963" s="553"/>
      <c r="X963" s="553"/>
      <c r="Y963" s="553"/>
      <c r="Z963" s="553"/>
      <c r="AA963" s="553"/>
      <c r="AB963" s="553"/>
      <c r="AC963" s="553"/>
      <c r="AD963" s="553"/>
      <c r="AE963" s="553"/>
      <c r="AF963" s="956"/>
      <c r="AG963" s="553"/>
      <c r="AH963" s="553"/>
      <c r="AI963" s="956"/>
      <c r="AJ963" s="553"/>
      <c r="AK963" s="553"/>
      <c r="AL963" s="553"/>
      <c r="AM963" s="553"/>
      <c r="AN963" s="553"/>
      <c r="AO963" s="553"/>
      <c r="AP963" s="553"/>
      <c r="AQ963" s="553"/>
      <c r="AR963" s="553"/>
      <c r="AS963" s="553"/>
      <c r="AT963" s="553"/>
    </row>
    <row r="964" spans="1:46" ht="13.5" customHeight="1" x14ac:dyDescent="0.25">
      <c r="A964" s="553"/>
      <c r="B964" s="553"/>
      <c r="C964" s="553"/>
      <c r="D964" s="553"/>
      <c r="E964" s="569"/>
      <c r="F964" s="569"/>
      <c r="G964" s="569"/>
      <c r="H964" s="569"/>
      <c r="I964" s="569"/>
      <c r="J964" s="569"/>
      <c r="K964" s="569"/>
      <c r="L964" s="569"/>
      <c r="M964" s="569"/>
      <c r="N964" s="569"/>
      <c r="O964" s="569"/>
      <c r="P964" s="569"/>
      <c r="Q964" s="553"/>
      <c r="R964" s="553"/>
      <c r="S964" s="553"/>
      <c r="T964" s="553"/>
      <c r="U964" s="553"/>
      <c r="V964" s="553"/>
      <c r="W964" s="553"/>
      <c r="X964" s="553"/>
      <c r="Y964" s="553"/>
      <c r="Z964" s="553"/>
      <c r="AA964" s="553"/>
      <c r="AB964" s="553"/>
      <c r="AC964" s="553"/>
      <c r="AD964" s="553"/>
      <c r="AE964" s="553"/>
      <c r="AF964" s="956"/>
      <c r="AG964" s="553"/>
      <c r="AH964" s="553"/>
      <c r="AI964" s="956"/>
      <c r="AJ964" s="553"/>
      <c r="AK964" s="553"/>
      <c r="AL964" s="553"/>
      <c r="AM964" s="553"/>
      <c r="AN964" s="553"/>
      <c r="AO964" s="553"/>
      <c r="AP964" s="553"/>
      <c r="AQ964" s="553"/>
      <c r="AR964" s="553"/>
      <c r="AS964" s="553"/>
      <c r="AT964" s="553"/>
    </row>
    <row r="965" spans="1:46" ht="13.5" customHeight="1" x14ac:dyDescent="0.25">
      <c r="A965" s="553"/>
      <c r="B965" s="553"/>
      <c r="C965" s="553"/>
      <c r="D965" s="553"/>
      <c r="E965" s="569"/>
      <c r="F965" s="569"/>
      <c r="G965" s="569"/>
      <c r="H965" s="569"/>
      <c r="I965" s="569"/>
      <c r="J965" s="569"/>
      <c r="K965" s="569"/>
      <c r="L965" s="569"/>
      <c r="M965" s="569"/>
      <c r="N965" s="569"/>
      <c r="O965" s="569"/>
      <c r="P965" s="569"/>
      <c r="Q965" s="553"/>
      <c r="R965" s="553"/>
      <c r="S965" s="553"/>
      <c r="T965" s="553"/>
      <c r="U965" s="553"/>
      <c r="V965" s="553"/>
      <c r="W965" s="553"/>
      <c r="X965" s="553"/>
      <c r="Y965" s="553"/>
      <c r="Z965" s="553"/>
      <c r="AA965" s="553"/>
      <c r="AB965" s="553"/>
      <c r="AC965" s="553"/>
      <c r="AD965" s="553"/>
      <c r="AE965" s="553"/>
      <c r="AF965" s="956"/>
      <c r="AG965" s="553"/>
      <c r="AH965" s="553"/>
      <c r="AI965" s="956"/>
      <c r="AJ965" s="553"/>
      <c r="AK965" s="553"/>
      <c r="AL965" s="553"/>
      <c r="AM965" s="553"/>
      <c r="AN965" s="553"/>
      <c r="AO965" s="553"/>
      <c r="AP965" s="553"/>
      <c r="AQ965" s="553"/>
      <c r="AR965" s="553"/>
      <c r="AS965" s="553"/>
      <c r="AT965" s="553"/>
    </row>
    <row r="966" spans="1:46" ht="13.5" customHeight="1" x14ac:dyDescent="0.25">
      <c r="A966" s="553"/>
      <c r="B966" s="553"/>
      <c r="C966" s="553"/>
      <c r="D966" s="553"/>
      <c r="E966" s="569"/>
      <c r="F966" s="569"/>
      <c r="G966" s="569"/>
      <c r="H966" s="569"/>
      <c r="I966" s="569"/>
      <c r="J966" s="569"/>
      <c r="K966" s="569"/>
      <c r="L966" s="569"/>
      <c r="M966" s="569"/>
      <c r="N966" s="569"/>
      <c r="O966" s="569"/>
      <c r="P966" s="569"/>
      <c r="Q966" s="553"/>
      <c r="R966" s="553"/>
      <c r="S966" s="553"/>
      <c r="T966" s="553"/>
      <c r="U966" s="553"/>
      <c r="V966" s="553"/>
      <c r="W966" s="553"/>
      <c r="X966" s="553"/>
      <c r="Y966" s="553"/>
      <c r="Z966" s="553"/>
      <c r="AA966" s="553"/>
      <c r="AB966" s="553"/>
      <c r="AC966" s="553"/>
      <c r="AD966" s="553"/>
      <c r="AE966" s="553"/>
      <c r="AF966" s="956"/>
      <c r="AG966" s="553"/>
      <c r="AH966" s="553"/>
      <c r="AI966" s="956"/>
      <c r="AJ966" s="553"/>
      <c r="AK966" s="553"/>
      <c r="AL966" s="553"/>
      <c r="AM966" s="553"/>
      <c r="AN966" s="553"/>
      <c r="AO966" s="553"/>
      <c r="AP966" s="553"/>
      <c r="AQ966" s="553"/>
      <c r="AR966" s="553"/>
      <c r="AS966" s="553"/>
      <c r="AT966" s="553"/>
    </row>
    <row r="967" spans="1:46" ht="13.5" customHeight="1" x14ac:dyDescent="0.25">
      <c r="A967" s="553"/>
      <c r="B967" s="553"/>
      <c r="C967" s="553"/>
      <c r="D967" s="553"/>
      <c r="E967" s="569"/>
      <c r="F967" s="569"/>
      <c r="G967" s="569"/>
      <c r="H967" s="569"/>
      <c r="I967" s="569"/>
      <c r="J967" s="569"/>
      <c r="K967" s="569"/>
      <c r="L967" s="569"/>
      <c r="M967" s="569"/>
      <c r="N967" s="569"/>
      <c r="O967" s="569"/>
      <c r="P967" s="569"/>
      <c r="Q967" s="553"/>
      <c r="R967" s="553"/>
      <c r="S967" s="553"/>
      <c r="T967" s="553"/>
      <c r="U967" s="553"/>
      <c r="V967" s="553"/>
      <c r="W967" s="553"/>
      <c r="X967" s="553"/>
      <c r="Y967" s="553"/>
      <c r="Z967" s="553"/>
      <c r="AA967" s="553"/>
      <c r="AB967" s="553"/>
      <c r="AC967" s="553"/>
      <c r="AD967" s="553"/>
      <c r="AE967" s="553"/>
      <c r="AF967" s="956"/>
      <c r="AG967" s="553"/>
      <c r="AH967" s="553"/>
      <c r="AI967" s="956"/>
      <c r="AJ967" s="553"/>
      <c r="AK967" s="553"/>
      <c r="AL967" s="553"/>
      <c r="AM967" s="553"/>
      <c r="AN967" s="553"/>
      <c r="AO967" s="553"/>
      <c r="AP967" s="553"/>
      <c r="AQ967" s="553"/>
      <c r="AR967" s="553"/>
      <c r="AS967" s="553"/>
      <c r="AT967" s="553"/>
    </row>
    <row r="968" spans="1:46" ht="13.5" customHeight="1" x14ac:dyDescent="0.25">
      <c r="A968" s="553"/>
      <c r="B968" s="553"/>
      <c r="C968" s="553"/>
      <c r="D968" s="553"/>
      <c r="E968" s="569"/>
      <c r="F968" s="569"/>
      <c r="G968" s="569"/>
      <c r="H968" s="569"/>
      <c r="I968" s="569"/>
      <c r="J968" s="569"/>
      <c r="K968" s="569"/>
      <c r="L968" s="569"/>
      <c r="M968" s="569"/>
      <c r="N968" s="569"/>
      <c r="O968" s="569"/>
      <c r="P968" s="569"/>
      <c r="Q968" s="553"/>
      <c r="R968" s="553"/>
      <c r="S968" s="553"/>
      <c r="T968" s="553"/>
      <c r="U968" s="553"/>
      <c r="V968" s="553"/>
      <c r="W968" s="553"/>
      <c r="X968" s="553"/>
      <c r="Y968" s="553"/>
      <c r="Z968" s="553"/>
      <c r="AA968" s="553"/>
      <c r="AB968" s="553"/>
      <c r="AC968" s="553"/>
      <c r="AD968" s="553"/>
      <c r="AE968" s="553"/>
      <c r="AF968" s="956"/>
      <c r="AG968" s="553"/>
      <c r="AH968" s="553"/>
      <c r="AI968" s="956"/>
      <c r="AJ968" s="553"/>
      <c r="AK968" s="553"/>
      <c r="AL968" s="553"/>
      <c r="AM968" s="553"/>
      <c r="AN968" s="553"/>
      <c r="AO968" s="553"/>
      <c r="AP968" s="553"/>
      <c r="AQ968" s="553"/>
      <c r="AR968" s="553"/>
      <c r="AS968" s="553"/>
      <c r="AT968" s="553"/>
    </row>
    <row r="969" spans="1:46" ht="13.5" customHeight="1" x14ac:dyDescent="0.25">
      <c r="A969" s="553"/>
      <c r="B969" s="553"/>
      <c r="C969" s="553"/>
      <c r="D969" s="553"/>
      <c r="E969" s="569"/>
      <c r="F969" s="569"/>
      <c r="G969" s="569"/>
      <c r="H969" s="569"/>
      <c r="I969" s="569"/>
      <c r="J969" s="569"/>
      <c r="K969" s="569"/>
      <c r="L969" s="569"/>
      <c r="M969" s="569"/>
      <c r="N969" s="569"/>
      <c r="O969" s="569"/>
      <c r="P969" s="569"/>
      <c r="Q969" s="553"/>
      <c r="R969" s="553"/>
      <c r="S969" s="553"/>
      <c r="T969" s="553"/>
      <c r="U969" s="553"/>
      <c r="V969" s="553"/>
      <c r="W969" s="553"/>
      <c r="X969" s="553"/>
      <c r="Y969" s="553"/>
      <c r="Z969" s="553"/>
      <c r="AA969" s="553"/>
      <c r="AB969" s="553"/>
      <c r="AC969" s="553"/>
      <c r="AD969" s="553"/>
      <c r="AE969" s="553"/>
      <c r="AF969" s="956"/>
      <c r="AG969" s="553"/>
      <c r="AH969" s="553"/>
      <c r="AI969" s="956"/>
      <c r="AJ969" s="553"/>
      <c r="AK969" s="553"/>
      <c r="AL969" s="553"/>
      <c r="AM969" s="553"/>
      <c r="AN969" s="553"/>
      <c r="AO969" s="553"/>
      <c r="AP969" s="553"/>
      <c r="AQ969" s="553"/>
      <c r="AR969" s="553"/>
      <c r="AS969" s="553"/>
      <c r="AT969" s="553"/>
    </row>
    <row r="970" spans="1:46" ht="13.5" customHeight="1" x14ac:dyDescent="0.25">
      <c r="A970" s="553"/>
      <c r="B970" s="553"/>
      <c r="C970" s="553"/>
      <c r="D970" s="553"/>
      <c r="E970" s="569"/>
      <c r="F970" s="569"/>
      <c r="G970" s="569"/>
      <c r="H970" s="569"/>
      <c r="I970" s="569"/>
      <c r="J970" s="569"/>
      <c r="K970" s="569"/>
      <c r="L970" s="569"/>
      <c r="M970" s="569"/>
      <c r="N970" s="569"/>
      <c r="O970" s="569"/>
      <c r="P970" s="569"/>
      <c r="Q970" s="553"/>
      <c r="R970" s="553"/>
      <c r="S970" s="553"/>
      <c r="T970" s="553"/>
      <c r="U970" s="553"/>
      <c r="V970" s="553"/>
      <c r="W970" s="553"/>
      <c r="X970" s="553"/>
      <c r="Y970" s="553"/>
      <c r="Z970" s="553"/>
      <c r="AA970" s="553"/>
      <c r="AB970" s="553"/>
      <c r="AC970" s="553"/>
      <c r="AD970" s="553"/>
      <c r="AE970" s="553"/>
      <c r="AF970" s="956"/>
      <c r="AG970" s="553"/>
      <c r="AH970" s="553"/>
      <c r="AI970" s="956"/>
      <c r="AJ970" s="553"/>
      <c r="AK970" s="553"/>
      <c r="AL970" s="553"/>
      <c r="AM970" s="553"/>
      <c r="AN970" s="553"/>
      <c r="AO970" s="553"/>
      <c r="AP970" s="553"/>
      <c r="AQ970" s="553"/>
      <c r="AR970" s="553"/>
      <c r="AS970" s="553"/>
      <c r="AT970" s="553"/>
    </row>
    <row r="971" spans="1:46" ht="13.5" customHeight="1" x14ac:dyDescent="0.25">
      <c r="A971" s="553"/>
      <c r="B971" s="553"/>
      <c r="C971" s="553"/>
      <c r="D971" s="553"/>
      <c r="E971" s="569"/>
      <c r="F971" s="569"/>
      <c r="G971" s="569"/>
      <c r="H971" s="569"/>
      <c r="I971" s="569"/>
      <c r="J971" s="569"/>
      <c r="K971" s="569"/>
      <c r="L971" s="569"/>
      <c r="M971" s="569"/>
      <c r="N971" s="569"/>
      <c r="O971" s="569"/>
      <c r="P971" s="569"/>
      <c r="Q971" s="553"/>
      <c r="R971" s="553"/>
      <c r="S971" s="553"/>
      <c r="T971" s="553"/>
      <c r="U971" s="553"/>
      <c r="V971" s="553"/>
      <c r="W971" s="553"/>
      <c r="X971" s="553"/>
      <c r="Y971" s="553"/>
      <c r="Z971" s="553"/>
      <c r="AA971" s="553"/>
      <c r="AB971" s="553"/>
      <c r="AC971" s="553"/>
      <c r="AD971" s="553"/>
      <c r="AE971" s="553"/>
      <c r="AF971" s="956"/>
      <c r="AG971" s="553"/>
      <c r="AH971" s="553"/>
      <c r="AI971" s="956"/>
      <c r="AJ971" s="553"/>
      <c r="AK971" s="553"/>
      <c r="AL971" s="553"/>
      <c r="AM971" s="553"/>
      <c r="AN971" s="553"/>
      <c r="AO971" s="553"/>
      <c r="AP971" s="553"/>
      <c r="AQ971" s="553"/>
      <c r="AR971" s="553"/>
      <c r="AS971" s="553"/>
      <c r="AT971" s="553"/>
    </row>
    <row r="972" spans="1:46" ht="13.5" customHeight="1" x14ac:dyDescent="0.25">
      <c r="A972" s="553"/>
      <c r="B972" s="553"/>
      <c r="C972" s="553"/>
      <c r="D972" s="553"/>
      <c r="E972" s="569"/>
      <c r="F972" s="569"/>
      <c r="G972" s="569"/>
      <c r="H972" s="569"/>
      <c r="I972" s="569"/>
      <c r="J972" s="569"/>
      <c r="K972" s="569"/>
      <c r="L972" s="569"/>
      <c r="M972" s="569"/>
      <c r="N972" s="569"/>
      <c r="O972" s="569"/>
      <c r="P972" s="569"/>
      <c r="Q972" s="553"/>
      <c r="R972" s="553"/>
      <c r="S972" s="553"/>
      <c r="T972" s="553"/>
      <c r="U972" s="553"/>
      <c r="V972" s="553"/>
      <c r="W972" s="553"/>
      <c r="X972" s="553"/>
      <c r="Y972" s="553"/>
      <c r="Z972" s="553"/>
      <c r="AA972" s="553"/>
      <c r="AB972" s="553"/>
      <c r="AC972" s="553"/>
      <c r="AD972" s="553"/>
      <c r="AE972" s="553"/>
      <c r="AF972" s="956"/>
      <c r="AG972" s="553"/>
      <c r="AH972" s="553"/>
      <c r="AI972" s="956"/>
      <c r="AJ972" s="553"/>
      <c r="AK972" s="553"/>
      <c r="AL972" s="553"/>
      <c r="AM972" s="553"/>
      <c r="AN972" s="553"/>
      <c r="AO972" s="553"/>
      <c r="AP972" s="553"/>
      <c r="AQ972" s="553"/>
      <c r="AR972" s="553"/>
      <c r="AS972" s="553"/>
      <c r="AT972" s="553"/>
    </row>
    <row r="973" spans="1:46" ht="13.5" customHeight="1" x14ac:dyDescent="0.25">
      <c r="A973" s="553"/>
      <c r="B973" s="553"/>
      <c r="C973" s="553"/>
      <c r="D973" s="553"/>
      <c r="E973" s="569"/>
      <c r="F973" s="569"/>
      <c r="G973" s="569"/>
      <c r="H973" s="569"/>
      <c r="I973" s="569"/>
      <c r="J973" s="569"/>
      <c r="K973" s="569"/>
      <c r="L973" s="569"/>
      <c r="M973" s="569"/>
      <c r="N973" s="569"/>
      <c r="O973" s="569"/>
      <c r="P973" s="569"/>
      <c r="Q973" s="553"/>
      <c r="R973" s="553"/>
      <c r="S973" s="553"/>
      <c r="T973" s="553"/>
      <c r="U973" s="553"/>
      <c r="V973" s="553"/>
      <c r="W973" s="553"/>
      <c r="X973" s="553"/>
      <c r="Y973" s="553"/>
      <c r="Z973" s="553"/>
      <c r="AA973" s="553"/>
      <c r="AB973" s="553"/>
      <c r="AC973" s="553"/>
      <c r="AD973" s="553"/>
      <c r="AE973" s="553"/>
      <c r="AF973" s="956"/>
      <c r="AG973" s="553"/>
      <c r="AH973" s="553"/>
      <c r="AI973" s="956"/>
      <c r="AJ973" s="553"/>
      <c r="AK973" s="553"/>
      <c r="AL973" s="553"/>
      <c r="AM973" s="553"/>
      <c r="AN973" s="553"/>
      <c r="AO973" s="553"/>
      <c r="AP973" s="553"/>
      <c r="AQ973" s="553"/>
      <c r="AR973" s="553"/>
      <c r="AS973" s="553"/>
      <c r="AT973" s="553"/>
    </row>
    <row r="974" spans="1:46" ht="13.5" customHeight="1" x14ac:dyDescent="0.25">
      <c r="A974" s="553"/>
      <c r="B974" s="553"/>
      <c r="C974" s="553"/>
      <c r="D974" s="553"/>
      <c r="E974" s="569"/>
      <c r="F974" s="569"/>
      <c r="G974" s="569"/>
      <c r="H974" s="569"/>
      <c r="I974" s="569"/>
      <c r="J974" s="569"/>
      <c r="K974" s="569"/>
      <c r="L974" s="569"/>
      <c r="M974" s="569"/>
      <c r="N974" s="569"/>
      <c r="O974" s="569"/>
      <c r="P974" s="569"/>
      <c r="Q974" s="553"/>
      <c r="R974" s="553"/>
      <c r="S974" s="553"/>
      <c r="T974" s="553"/>
      <c r="U974" s="553"/>
      <c r="V974" s="553"/>
      <c r="W974" s="553"/>
      <c r="X974" s="553"/>
      <c r="Y974" s="553"/>
      <c r="Z974" s="553"/>
      <c r="AA974" s="553"/>
      <c r="AB974" s="553"/>
      <c r="AC974" s="553"/>
      <c r="AD974" s="553"/>
      <c r="AE974" s="553"/>
      <c r="AF974" s="956"/>
      <c r="AG974" s="553"/>
      <c r="AH974" s="553"/>
      <c r="AI974" s="956"/>
      <c r="AJ974" s="553"/>
      <c r="AK974" s="553"/>
      <c r="AL974" s="553"/>
      <c r="AM974" s="553"/>
      <c r="AN974" s="553"/>
      <c r="AO974" s="553"/>
      <c r="AP974" s="553"/>
      <c r="AQ974" s="553"/>
      <c r="AR974" s="553"/>
      <c r="AS974" s="553"/>
      <c r="AT974" s="553"/>
    </row>
    <row r="975" spans="1:46" ht="13.5" customHeight="1" x14ac:dyDescent="0.25">
      <c r="A975" s="553"/>
      <c r="B975" s="553"/>
      <c r="C975" s="553"/>
      <c r="D975" s="553"/>
      <c r="E975" s="569"/>
      <c r="F975" s="569"/>
      <c r="G975" s="569"/>
      <c r="H975" s="569"/>
      <c r="I975" s="569"/>
      <c r="J975" s="569"/>
      <c r="K975" s="569"/>
      <c r="L975" s="569"/>
      <c r="M975" s="569"/>
      <c r="N975" s="569"/>
      <c r="O975" s="569"/>
      <c r="P975" s="569"/>
      <c r="Q975" s="553"/>
      <c r="R975" s="553"/>
      <c r="S975" s="553"/>
      <c r="T975" s="553"/>
      <c r="U975" s="553"/>
      <c r="V975" s="553"/>
      <c r="W975" s="553"/>
      <c r="X975" s="553"/>
      <c r="Y975" s="553"/>
      <c r="Z975" s="553"/>
      <c r="AA975" s="553"/>
      <c r="AB975" s="553"/>
      <c r="AC975" s="553"/>
      <c r="AD975" s="553"/>
      <c r="AE975" s="553"/>
      <c r="AF975" s="956"/>
      <c r="AG975" s="553"/>
      <c r="AH975" s="553"/>
      <c r="AI975" s="956"/>
      <c r="AJ975" s="553"/>
      <c r="AK975" s="553"/>
      <c r="AL975" s="553"/>
      <c r="AM975" s="553"/>
      <c r="AN975" s="553"/>
      <c r="AO975" s="553"/>
      <c r="AP975" s="553"/>
      <c r="AQ975" s="553"/>
      <c r="AR975" s="553"/>
      <c r="AS975" s="553"/>
      <c r="AT975" s="553"/>
    </row>
    <row r="976" spans="1:46" ht="13.5" customHeight="1" x14ac:dyDescent="0.25">
      <c r="A976" s="553"/>
      <c r="B976" s="553"/>
      <c r="C976" s="553"/>
      <c r="D976" s="553"/>
      <c r="E976" s="569"/>
      <c r="F976" s="569"/>
      <c r="G976" s="569"/>
      <c r="H976" s="569"/>
      <c r="I976" s="569"/>
      <c r="J976" s="569"/>
      <c r="K976" s="569"/>
      <c r="L976" s="569"/>
      <c r="M976" s="569"/>
      <c r="N976" s="569"/>
      <c r="O976" s="569"/>
      <c r="P976" s="569"/>
      <c r="Q976" s="553"/>
      <c r="R976" s="553"/>
      <c r="S976" s="553"/>
      <c r="T976" s="553"/>
      <c r="U976" s="553"/>
      <c r="V976" s="553"/>
      <c r="W976" s="553"/>
      <c r="X976" s="553"/>
      <c r="Y976" s="553"/>
      <c r="Z976" s="553"/>
      <c r="AA976" s="553"/>
      <c r="AB976" s="553"/>
      <c r="AC976" s="553"/>
      <c r="AD976" s="553"/>
      <c r="AE976" s="553"/>
      <c r="AF976" s="956"/>
      <c r="AG976" s="553"/>
      <c r="AH976" s="553"/>
      <c r="AI976" s="956"/>
      <c r="AJ976" s="553"/>
      <c r="AK976" s="553"/>
      <c r="AL976" s="553"/>
      <c r="AM976" s="553"/>
      <c r="AN976" s="553"/>
      <c r="AO976" s="553"/>
      <c r="AP976" s="553"/>
      <c r="AQ976" s="553"/>
      <c r="AR976" s="553"/>
      <c r="AS976" s="553"/>
      <c r="AT976" s="553"/>
    </row>
    <row r="977" spans="1:46" ht="13.5" customHeight="1" x14ac:dyDescent="0.25">
      <c r="A977" s="553"/>
      <c r="B977" s="553"/>
      <c r="C977" s="553"/>
      <c r="D977" s="553"/>
      <c r="E977" s="569"/>
      <c r="F977" s="569"/>
      <c r="G977" s="569"/>
      <c r="H977" s="569"/>
      <c r="I977" s="569"/>
      <c r="J977" s="569"/>
      <c r="K977" s="569"/>
      <c r="L977" s="569"/>
      <c r="M977" s="569"/>
      <c r="N977" s="569"/>
      <c r="O977" s="569"/>
      <c r="P977" s="569"/>
      <c r="Q977" s="553"/>
      <c r="R977" s="553"/>
      <c r="S977" s="553"/>
      <c r="T977" s="553"/>
      <c r="U977" s="553"/>
      <c r="V977" s="553"/>
      <c r="W977" s="553"/>
      <c r="X977" s="553"/>
      <c r="Y977" s="553"/>
      <c r="Z977" s="553"/>
      <c r="AA977" s="553"/>
      <c r="AB977" s="553"/>
      <c r="AC977" s="553"/>
      <c r="AD977" s="553"/>
      <c r="AE977" s="553"/>
      <c r="AF977" s="956"/>
      <c r="AG977" s="553"/>
      <c r="AH977" s="553"/>
      <c r="AI977" s="956"/>
      <c r="AJ977" s="553"/>
      <c r="AK977" s="553"/>
      <c r="AL977" s="553"/>
      <c r="AM977" s="553"/>
      <c r="AN977" s="553"/>
      <c r="AO977" s="553"/>
      <c r="AP977" s="553"/>
      <c r="AQ977" s="553"/>
      <c r="AR977" s="553"/>
      <c r="AS977" s="553"/>
      <c r="AT977" s="553"/>
    </row>
    <row r="978" spans="1:46" ht="13.5" customHeight="1" x14ac:dyDescent="0.25">
      <c r="A978" s="553"/>
      <c r="B978" s="553"/>
      <c r="C978" s="553"/>
      <c r="D978" s="553"/>
      <c r="E978" s="569"/>
      <c r="F978" s="569"/>
      <c r="G978" s="569"/>
      <c r="H978" s="569"/>
      <c r="I978" s="569"/>
      <c r="J978" s="569"/>
      <c r="K978" s="569"/>
      <c r="L978" s="569"/>
      <c r="M978" s="569"/>
      <c r="N978" s="569"/>
      <c r="O978" s="569"/>
      <c r="P978" s="569"/>
      <c r="Q978" s="553"/>
      <c r="R978" s="553"/>
      <c r="S978" s="553"/>
      <c r="T978" s="553"/>
      <c r="U978" s="553"/>
      <c r="V978" s="553"/>
      <c r="W978" s="553"/>
      <c r="X978" s="553"/>
      <c r="Y978" s="553"/>
      <c r="Z978" s="553"/>
      <c r="AA978" s="553"/>
      <c r="AB978" s="553"/>
      <c r="AC978" s="553"/>
      <c r="AD978" s="553"/>
      <c r="AE978" s="553"/>
      <c r="AF978" s="956"/>
      <c r="AG978" s="553"/>
      <c r="AH978" s="553"/>
      <c r="AI978" s="956"/>
      <c r="AJ978" s="553"/>
      <c r="AK978" s="553"/>
      <c r="AL978" s="553"/>
      <c r="AM978" s="553"/>
      <c r="AN978" s="553"/>
      <c r="AO978" s="553"/>
      <c r="AP978" s="553"/>
      <c r="AQ978" s="553"/>
      <c r="AR978" s="553"/>
      <c r="AS978" s="553"/>
      <c r="AT978" s="553"/>
    </row>
    <row r="979" spans="1:46" ht="13.5" customHeight="1" x14ac:dyDescent="0.25">
      <c r="A979" s="553"/>
      <c r="B979" s="553"/>
      <c r="C979" s="553"/>
      <c r="D979" s="553"/>
      <c r="E979" s="569"/>
      <c r="F979" s="569"/>
      <c r="G979" s="569"/>
      <c r="H979" s="569"/>
      <c r="I979" s="569"/>
      <c r="J979" s="569"/>
      <c r="K979" s="569"/>
      <c r="L979" s="569"/>
      <c r="M979" s="569"/>
      <c r="N979" s="569"/>
      <c r="O979" s="569"/>
      <c r="P979" s="569"/>
      <c r="Q979" s="553"/>
      <c r="R979" s="553"/>
      <c r="S979" s="553"/>
      <c r="T979" s="553"/>
      <c r="U979" s="553"/>
      <c r="V979" s="553"/>
      <c r="W979" s="553"/>
      <c r="X979" s="553"/>
      <c r="Y979" s="553"/>
      <c r="Z979" s="553"/>
      <c r="AA979" s="553"/>
      <c r="AB979" s="553"/>
      <c r="AC979" s="553"/>
      <c r="AD979" s="553"/>
      <c r="AE979" s="553"/>
      <c r="AF979" s="956"/>
      <c r="AG979" s="553"/>
      <c r="AH979" s="553"/>
      <c r="AI979" s="956"/>
      <c r="AJ979" s="553"/>
      <c r="AK979" s="553"/>
      <c r="AL979" s="553"/>
      <c r="AM979" s="553"/>
      <c r="AN979" s="553"/>
      <c r="AO979" s="553"/>
      <c r="AP979" s="553"/>
      <c r="AQ979" s="553"/>
      <c r="AR979" s="553"/>
      <c r="AS979" s="553"/>
      <c r="AT979" s="553"/>
    </row>
    <row r="980" spans="1:46" ht="13.5" customHeight="1" x14ac:dyDescent="0.25">
      <c r="A980" s="553"/>
      <c r="B980" s="553"/>
      <c r="C980" s="553"/>
      <c r="D980" s="553"/>
      <c r="E980" s="569"/>
      <c r="F980" s="569"/>
      <c r="G980" s="569"/>
      <c r="H980" s="569"/>
      <c r="I980" s="569"/>
      <c r="J980" s="569"/>
      <c r="K980" s="569"/>
      <c r="L980" s="569"/>
      <c r="M980" s="569"/>
      <c r="N980" s="569"/>
      <c r="O980" s="569"/>
      <c r="P980" s="569"/>
      <c r="Q980" s="553"/>
      <c r="R980" s="553"/>
      <c r="S980" s="553"/>
      <c r="T980" s="553"/>
      <c r="U980" s="553"/>
      <c r="V980" s="553"/>
      <c r="W980" s="553"/>
      <c r="X980" s="553"/>
      <c r="Y980" s="553"/>
      <c r="Z980" s="553"/>
      <c r="AA980" s="553"/>
      <c r="AB980" s="553"/>
      <c r="AC980" s="553"/>
      <c r="AD980" s="553"/>
      <c r="AE980" s="553"/>
      <c r="AF980" s="956"/>
      <c r="AG980" s="553"/>
      <c r="AH980" s="553"/>
      <c r="AI980" s="956"/>
      <c r="AJ980" s="553"/>
      <c r="AK980" s="553"/>
      <c r="AL980" s="553"/>
      <c r="AM980" s="553"/>
      <c r="AN980" s="553"/>
      <c r="AO980" s="553"/>
      <c r="AP980" s="553"/>
      <c r="AQ980" s="553"/>
      <c r="AR980" s="553"/>
      <c r="AS980" s="553"/>
      <c r="AT980" s="553"/>
    </row>
    <row r="981" spans="1:46" ht="13.5" customHeight="1" x14ac:dyDescent="0.25">
      <c r="A981" s="553"/>
      <c r="B981" s="553"/>
      <c r="C981" s="553"/>
      <c r="D981" s="553"/>
      <c r="E981" s="569"/>
      <c r="F981" s="569"/>
      <c r="G981" s="569"/>
      <c r="H981" s="569"/>
      <c r="I981" s="569"/>
      <c r="J981" s="569"/>
      <c r="K981" s="569"/>
      <c r="L981" s="569"/>
      <c r="M981" s="569"/>
      <c r="N981" s="569"/>
      <c r="O981" s="569"/>
      <c r="P981" s="569"/>
      <c r="Q981" s="553"/>
      <c r="R981" s="553"/>
      <c r="S981" s="553"/>
      <c r="T981" s="553"/>
      <c r="U981" s="553"/>
      <c r="V981" s="553"/>
      <c r="W981" s="553"/>
      <c r="X981" s="553"/>
      <c r="Y981" s="553"/>
      <c r="Z981" s="553"/>
      <c r="AA981" s="553"/>
      <c r="AB981" s="553"/>
      <c r="AC981" s="553"/>
      <c r="AD981" s="553"/>
      <c r="AE981" s="553"/>
      <c r="AF981" s="956"/>
      <c r="AG981" s="553"/>
      <c r="AH981" s="553"/>
      <c r="AI981" s="956"/>
      <c r="AJ981" s="553"/>
      <c r="AK981" s="553"/>
      <c r="AL981" s="553"/>
      <c r="AM981" s="553"/>
      <c r="AN981" s="553"/>
      <c r="AO981" s="553"/>
      <c r="AP981" s="553"/>
      <c r="AQ981" s="553"/>
      <c r="AR981" s="553"/>
      <c r="AS981" s="553"/>
      <c r="AT981" s="553"/>
    </row>
    <row r="982" spans="1:46" ht="13.5" customHeight="1" x14ac:dyDescent="0.25">
      <c r="A982" s="553"/>
      <c r="B982" s="553"/>
      <c r="C982" s="553"/>
      <c r="D982" s="553"/>
      <c r="E982" s="569"/>
      <c r="F982" s="569"/>
      <c r="G982" s="569"/>
      <c r="H982" s="569"/>
      <c r="I982" s="569"/>
      <c r="J982" s="569"/>
      <c r="K982" s="569"/>
      <c r="L982" s="569"/>
      <c r="M982" s="569"/>
      <c r="N982" s="569"/>
      <c r="O982" s="569"/>
      <c r="P982" s="569"/>
      <c r="Q982" s="553"/>
      <c r="R982" s="553"/>
      <c r="S982" s="553"/>
      <c r="T982" s="553"/>
      <c r="U982" s="553"/>
      <c r="V982" s="553"/>
      <c r="W982" s="553"/>
      <c r="X982" s="553"/>
      <c r="Y982" s="553"/>
      <c r="Z982" s="553"/>
      <c r="AA982" s="553"/>
      <c r="AB982" s="553"/>
      <c r="AC982" s="553"/>
      <c r="AD982" s="553"/>
      <c r="AE982" s="553"/>
      <c r="AF982" s="956"/>
      <c r="AG982" s="553"/>
      <c r="AH982" s="553"/>
      <c r="AI982" s="956"/>
      <c r="AJ982" s="553"/>
      <c r="AK982" s="553"/>
      <c r="AL982" s="553"/>
      <c r="AM982" s="553"/>
      <c r="AN982" s="553"/>
      <c r="AO982" s="553"/>
      <c r="AP982" s="553"/>
      <c r="AQ982" s="553"/>
      <c r="AR982" s="553"/>
      <c r="AS982" s="553"/>
      <c r="AT982" s="553"/>
    </row>
    <row r="983" spans="1:46" ht="13.5" customHeight="1" x14ac:dyDescent="0.25">
      <c r="A983" s="553"/>
      <c r="B983" s="553"/>
      <c r="C983" s="553"/>
      <c r="D983" s="553"/>
      <c r="E983" s="569"/>
      <c r="F983" s="569"/>
      <c r="G983" s="569"/>
      <c r="H983" s="569"/>
      <c r="I983" s="569"/>
      <c r="J983" s="569"/>
      <c r="K983" s="569"/>
      <c r="L983" s="569"/>
      <c r="M983" s="569"/>
      <c r="N983" s="569"/>
      <c r="O983" s="569"/>
      <c r="P983" s="569"/>
      <c r="Q983" s="553"/>
      <c r="R983" s="553"/>
      <c r="S983" s="553"/>
      <c r="T983" s="553"/>
      <c r="U983" s="553"/>
      <c r="V983" s="553"/>
      <c r="W983" s="553"/>
      <c r="X983" s="553"/>
      <c r="Y983" s="553"/>
      <c r="Z983" s="553"/>
      <c r="AA983" s="553"/>
      <c r="AB983" s="553"/>
      <c r="AC983" s="553"/>
      <c r="AD983" s="553"/>
      <c r="AE983" s="553"/>
      <c r="AF983" s="956"/>
      <c r="AG983" s="553"/>
      <c r="AH983" s="553"/>
      <c r="AI983" s="956"/>
      <c r="AJ983" s="553"/>
      <c r="AK983" s="553"/>
      <c r="AL983" s="553"/>
      <c r="AM983" s="553"/>
      <c r="AN983" s="553"/>
      <c r="AO983" s="553"/>
      <c r="AP983" s="553"/>
      <c r="AQ983" s="553"/>
      <c r="AR983" s="553"/>
      <c r="AS983" s="553"/>
      <c r="AT983" s="553"/>
    </row>
    <row r="984" spans="1:46" ht="13.5" customHeight="1" x14ac:dyDescent="0.25">
      <c r="A984" s="553"/>
      <c r="B984" s="553"/>
      <c r="C984" s="553"/>
      <c r="D984" s="553"/>
      <c r="E984" s="569"/>
      <c r="F984" s="569"/>
      <c r="G984" s="569"/>
      <c r="H984" s="569"/>
      <c r="I984" s="569"/>
      <c r="J984" s="569"/>
      <c r="K984" s="569"/>
      <c r="L984" s="569"/>
      <c r="M984" s="569"/>
      <c r="N984" s="569"/>
      <c r="O984" s="569"/>
      <c r="P984" s="569"/>
      <c r="Q984" s="553"/>
      <c r="R984" s="553"/>
      <c r="S984" s="553"/>
      <c r="T984" s="553"/>
      <c r="U984" s="553"/>
      <c r="V984" s="553"/>
      <c r="W984" s="553"/>
      <c r="X984" s="553"/>
      <c r="Y984" s="553"/>
      <c r="Z984" s="553"/>
      <c r="AA984" s="553"/>
      <c r="AB984" s="553"/>
      <c r="AC984" s="553"/>
      <c r="AD984" s="553"/>
      <c r="AE984" s="553"/>
      <c r="AF984" s="956"/>
      <c r="AG984" s="553"/>
      <c r="AH984" s="553"/>
      <c r="AI984" s="956"/>
      <c r="AJ984" s="553"/>
      <c r="AK984" s="553"/>
      <c r="AL984" s="553"/>
      <c r="AM984" s="553"/>
      <c r="AN984" s="553"/>
      <c r="AO984" s="553"/>
      <c r="AP984" s="553"/>
      <c r="AQ984" s="553"/>
      <c r="AR984" s="553"/>
      <c r="AS984" s="553"/>
      <c r="AT984" s="553"/>
    </row>
    <row r="985" spans="1:46" ht="13.5" customHeight="1" x14ac:dyDescent="0.25">
      <c r="A985" s="553"/>
      <c r="B985" s="553"/>
      <c r="C985" s="553"/>
      <c r="D985" s="553"/>
      <c r="E985" s="569"/>
      <c r="F985" s="569"/>
      <c r="G985" s="569"/>
      <c r="H985" s="569"/>
      <c r="I985" s="569"/>
      <c r="J985" s="569"/>
      <c r="K985" s="569"/>
      <c r="L985" s="569"/>
      <c r="M985" s="569"/>
      <c r="N985" s="569"/>
      <c r="O985" s="569"/>
      <c r="P985" s="569"/>
      <c r="Q985" s="553"/>
      <c r="R985" s="553"/>
      <c r="S985" s="553"/>
      <c r="T985" s="553"/>
      <c r="U985" s="553"/>
      <c r="V985" s="553"/>
      <c r="W985" s="553"/>
      <c r="X985" s="553"/>
      <c r="Y985" s="553"/>
      <c r="Z985" s="553"/>
      <c r="AA985" s="553"/>
      <c r="AB985" s="553"/>
      <c r="AC985" s="553"/>
      <c r="AD985" s="553"/>
      <c r="AE985" s="553"/>
      <c r="AF985" s="956"/>
      <c r="AG985" s="553"/>
      <c r="AH985" s="553"/>
      <c r="AI985" s="956"/>
      <c r="AJ985" s="553"/>
      <c r="AK985" s="553"/>
      <c r="AL985" s="553"/>
      <c r="AM985" s="553"/>
      <c r="AN985" s="553"/>
      <c r="AO985" s="553"/>
      <c r="AP985" s="553"/>
      <c r="AQ985" s="553"/>
      <c r="AR985" s="553"/>
      <c r="AS985" s="553"/>
      <c r="AT985" s="553"/>
    </row>
    <row r="986" spans="1:46" ht="13.5" customHeight="1" x14ac:dyDescent="0.25">
      <c r="A986" s="553"/>
      <c r="B986" s="553"/>
      <c r="C986" s="553"/>
      <c r="D986" s="553"/>
      <c r="E986" s="569"/>
      <c r="F986" s="569"/>
      <c r="G986" s="569"/>
      <c r="H986" s="569"/>
      <c r="I986" s="569"/>
      <c r="J986" s="569"/>
      <c r="K986" s="569"/>
      <c r="L986" s="569"/>
      <c r="M986" s="569"/>
      <c r="N986" s="569"/>
      <c r="O986" s="569"/>
      <c r="P986" s="569"/>
      <c r="Q986" s="553"/>
      <c r="R986" s="553"/>
      <c r="S986" s="553"/>
      <c r="T986" s="553"/>
      <c r="U986" s="553"/>
      <c r="V986" s="553"/>
      <c r="W986" s="553"/>
      <c r="X986" s="553"/>
      <c r="Y986" s="553"/>
      <c r="Z986" s="553"/>
      <c r="AA986" s="553"/>
      <c r="AB986" s="553"/>
      <c r="AC986" s="553"/>
      <c r="AD986" s="553"/>
      <c r="AE986" s="553"/>
      <c r="AF986" s="956"/>
      <c r="AG986" s="553"/>
      <c r="AH986" s="553"/>
      <c r="AI986" s="956"/>
      <c r="AJ986" s="553"/>
      <c r="AK986" s="553"/>
      <c r="AL986" s="553"/>
      <c r="AM986" s="553"/>
      <c r="AN986" s="553"/>
      <c r="AO986" s="553"/>
      <c r="AP986" s="553"/>
      <c r="AQ986" s="553"/>
      <c r="AR986" s="553"/>
      <c r="AS986" s="553"/>
      <c r="AT986" s="553"/>
    </row>
    <row r="987" spans="1:46" ht="13.5" customHeight="1" x14ac:dyDescent="0.25">
      <c r="A987" s="553"/>
      <c r="B987" s="553"/>
      <c r="C987" s="553"/>
      <c r="D987" s="553"/>
      <c r="E987" s="569"/>
      <c r="F987" s="569"/>
      <c r="G987" s="569"/>
      <c r="H987" s="569"/>
      <c r="I987" s="569"/>
      <c r="J987" s="569"/>
      <c r="K987" s="569"/>
      <c r="L987" s="569"/>
      <c r="M987" s="569"/>
      <c r="N987" s="569"/>
      <c r="O987" s="569"/>
      <c r="P987" s="569"/>
      <c r="Q987" s="553"/>
      <c r="R987" s="553"/>
      <c r="S987" s="553"/>
      <c r="T987" s="553"/>
      <c r="U987" s="553"/>
      <c r="V987" s="553"/>
      <c r="W987" s="553"/>
      <c r="X987" s="553"/>
      <c r="Y987" s="553"/>
      <c r="Z987" s="553"/>
      <c r="AA987" s="553"/>
      <c r="AB987" s="553"/>
      <c r="AC987" s="553"/>
      <c r="AD987" s="553"/>
      <c r="AE987" s="553"/>
      <c r="AF987" s="956"/>
      <c r="AG987" s="553"/>
      <c r="AH987" s="553"/>
      <c r="AI987" s="956"/>
      <c r="AJ987" s="553"/>
      <c r="AK987" s="553"/>
      <c r="AL987" s="553"/>
      <c r="AM987" s="553"/>
      <c r="AN987" s="553"/>
      <c r="AO987" s="553"/>
      <c r="AP987" s="553"/>
      <c r="AQ987" s="553"/>
      <c r="AR987" s="553"/>
      <c r="AS987" s="553"/>
      <c r="AT987" s="553"/>
    </row>
    <row r="988" spans="1:46" ht="13.5" customHeight="1" x14ac:dyDescent="0.25">
      <c r="A988" s="553"/>
      <c r="B988" s="553"/>
      <c r="C988" s="553"/>
      <c r="D988" s="553"/>
      <c r="E988" s="569"/>
      <c r="F988" s="569"/>
      <c r="G988" s="569"/>
      <c r="H988" s="569"/>
      <c r="I988" s="569"/>
      <c r="J988" s="569"/>
      <c r="K988" s="569"/>
      <c r="L988" s="569"/>
      <c r="M988" s="569"/>
      <c r="N988" s="569"/>
      <c r="O988" s="569"/>
      <c r="P988" s="569"/>
      <c r="Q988" s="553"/>
      <c r="R988" s="553"/>
      <c r="S988" s="553"/>
      <c r="T988" s="553"/>
      <c r="U988" s="553"/>
      <c r="V988" s="553"/>
      <c r="W988" s="553"/>
      <c r="X988" s="553"/>
      <c r="Y988" s="553"/>
      <c r="Z988" s="553"/>
      <c r="AA988" s="553"/>
      <c r="AB988" s="553"/>
      <c r="AC988" s="553"/>
      <c r="AD988" s="553"/>
      <c r="AE988" s="553"/>
      <c r="AF988" s="956"/>
      <c r="AG988" s="553"/>
      <c r="AH988" s="553"/>
      <c r="AI988" s="956"/>
      <c r="AJ988" s="553"/>
      <c r="AK988" s="553"/>
      <c r="AL988" s="553"/>
      <c r="AM988" s="553"/>
      <c r="AN988" s="553"/>
      <c r="AO988" s="553"/>
      <c r="AP988" s="553"/>
      <c r="AQ988" s="553"/>
      <c r="AR988" s="553"/>
      <c r="AS988" s="553"/>
      <c r="AT988" s="553"/>
    </row>
    <row r="989" spans="1:46" ht="13.5" customHeight="1" x14ac:dyDescent="0.25">
      <c r="A989" s="553"/>
      <c r="B989" s="553"/>
      <c r="C989" s="553"/>
      <c r="D989" s="553"/>
      <c r="E989" s="569"/>
      <c r="F989" s="569"/>
      <c r="G989" s="569"/>
      <c r="H989" s="569"/>
      <c r="I989" s="569"/>
      <c r="J989" s="569"/>
      <c r="K989" s="569"/>
      <c r="L989" s="569"/>
      <c r="M989" s="569"/>
      <c r="N989" s="569"/>
      <c r="O989" s="569"/>
      <c r="P989" s="569"/>
      <c r="Q989" s="553"/>
      <c r="R989" s="553"/>
      <c r="S989" s="553"/>
      <c r="T989" s="553"/>
      <c r="U989" s="553"/>
      <c r="V989" s="553"/>
      <c r="W989" s="553"/>
      <c r="X989" s="553"/>
      <c r="Y989" s="553"/>
      <c r="Z989" s="553"/>
      <c r="AA989" s="553"/>
      <c r="AB989" s="553"/>
      <c r="AC989" s="553"/>
      <c r="AD989" s="553"/>
      <c r="AE989" s="553"/>
      <c r="AF989" s="956"/>
      <c r="AG989" s="553"/>
      <c r="AH989" s="553"/>
      <c r="AI989" s="956"/>
      <c r="AJ989" s="553"/>
      <c r="AK989" s="553"/>
      <c r="AL989" s="553"/>
      <c r="AM989" s="553"/>
      <c r="AN989" s="553"/>
      <c r="AO989" s="553"/>
      <c r="AP989" s="553"/>
      <c r="AQ989" s="553"/>
      <c r="AR989" s="553"/>
      <c r="AS989" s="553"/>
      <c r="AT989" s="553"/>
    </row>
    <row r="990" spans="1:46" ht="13.5" customHeight="1" x14ac:dyDescent="0.25">
      <c r="A990" s="553"/>
      <c r="B990" s="553"/>
      <c r="C990" s="553"/>
      <c r="D990" s="553"/>
      <c r="E990" s="569"/>
      <c r="F990" s="569"/>
      <c r="G990" s="569"/>
      <c r="H990" s="569"/>
      <c r="I990" s="569"/>
      <c r="J990" s="569"/>
      <c r="K990" s="569"/>
      <c r="L990" s="569"/>
      <c r="M990" s="569"/>
      <c r="N990" s="569"/>
      <c r="O990" s="569"/>
      <c r="P990" s="569"/>
      <c r="Q990" s="553"/>
      <c r="R990" s="553"/>
      <c r="S990" s="553"/>
      <c r="T990" s="553"/>
      <c r="U990" s="553"/>
      <c r="V990" s="553"/>
      <c r="W990" s="553"/>
      <c r="X990" s="553"/>
      <c r="Y990" s="553"/>
      <c r="Z990" s="553"/>
      <c r="AA990" s="553"/>
      <c r="AB990" s="553"/>
      <c r="AC990" s="553"/>
      <c r="AD990" s="553"/>
      <c r="AE990" s="553"/>
      <c r="AF990" s="956"/>
      <c r="AG990" s="553"/>
      <c r="AH990" s="553"/>
      <c r="AI990" s="956"/>
      <c r="AJ990" s="553"/>
      <c r="AK990" s="553"/>
      <c r="AL990" s="553"/>
      <c r="AM990" s="553"/>
      <c r="AN990" s="553"/>
      <c r="AO990" s="553"/>
      <c r="AP990" s="553"/>
      <c r="AQ990" s="553"/>
      <c r="AR990" s="553"/>
      <c r="AS990" s="553"/>
      <c r="AT990" s="553"/>
    </row>
    <row r="991" spans="1:46" ht="13.5" customHeight="1" x14ac:dyDescent="0.25">
      <c r="A991" s="553"/>
      <c r="B991" s="553"/>
      <c r="C991" s="553"/>
      <c r="D991" s="553"/>
      <c r="E991" s="569"/>
      <c r="F991" s="569"/>
      <c r="G991" s="569"/>
      <c r="H991" s="569"/>
      <c r="I991" s="569"/>
      <c r="J991" s="569"/>
      <c r="K991" s="569"/>
      <c r="L991" s="569"/>
      <c r="M991" s="569"/>
      <c r="N991" s="569"/>
      <c r="O991" s="569"/>
      <c r="P991" s="569"/>
      <c r="Q991" s="553"/>
      <c r="R991" s="553"/>
      <c r="S991" s="553"/>
      <c r="T991" s="553"/>
      <c r="U991" s="553"/>
      <c r="V991" s="553"/>
      <c r="W991" s="553"/>
      <c r="X991" s="553"/>
      <c r="Y991" s="553"/>
      <c r="Z991" s="553"/>
      <c r="AA991" s="553"/>
      <c r="AB991" s="553"/>
      <c r="AC991" s="553"/>
      <c r="AD991" s="553"/>
      <c r="AE991" s="553"/>
      <c r="AF991" s="956"/>
      <c r="AG991" s="553"/>
      <c r="AH991" s="553"/>
      <c r="AI991" s="956"/>
      <c r="AJ991" s="553"/>
      <c r="AK991" s="553"/>
      <c r="AL991" s="553"/>
      <c r="AM991" s="553"/>
      <c r="AN991" s="553"/>
      <c r="AO991" s="553"/>
      <c r="AP991" s="553"/>
      <c r="AQ991" s="553"/>
      <c r="AR991" s="553"/>
      <c r="AS991" s="553"/>
      <c r="AT991" s="553"/>
    </row>
    <row r="992" spans="1:46" ht="13.5" customHeight="1" x14ac:dyDescent="0.25">
      <c r="A992" s="553"/>
      <c r="B992" s="553"/>
      <c r="C992" s="553"/>
      <c r="D992" s="553"/>
      <c r="E992" s="569"/>
      <c r="F992" s="569"/>
      <c r="G992" s="569"/>
      <c r="H992" s="569"/>
      <c r="I992" s="569"/>
      <c r="J992" s="569"/>
      <c r="K992" s="569"/>
      <c r="L992" s="569"/>
      <c r="M992" s="569"/>
      <c r="N992" s="569"/>
      <c r="O992" s="569"/>
      <c r="P992" s="569"/>
      <c r="Q992" s="553"/>
      <c r="R992" s="553"/>
      <c r="S992" s="553"/>
      <c r="T992" s="553"/>
      <c r="U992" s="553"/>
      <c r="V992" s="553"/>
      <c r="W992" s="553"/>
      <c r="X992" s="553"/>
      <c r="Y992" s="553"/>
      <c r="Z992" s="553"/>
      <c r="AA992" s="553"/>
      <c r="AB992" s="553"/>
      <c r="AC992" s="553"/>
      <c r="AD992" s="553"/>
      <c r="AE992" s="553"/>
      <c r="AF992" s="956"/>
      <c r="AG992" s="553"/>
      <c r="AH992" s="553"/>
      <c r="AI992" s="956"/>
      <c r="AJ992" s="553"/>
      <c r="AK992" s="553"/>
      <c r="AL992" s="553"/>
      <c r="AM992" s="553"/>
      <c r="AN992" s="553"/>
      <c r="AO992" s="553"/>
      <c r="AP992" s="553"/>
      <c r="AQ992" s="553"/>
      <c r="AR992" s="553"/>
      <c r="AS992" s="553"/>
      <c r="AT992" s="553"/>
    </row>
    <row r="993" spans="1:46" ht="13.5" customHeight="1" x14ac:dyDescent="0.25">
      <c r="A993" s="553"/>
      <c r="B993" s="553"/>
      <c r="C993" s="553"/>
      <c r="D993" s="553"/>
      <c r="E993" s="569"/>
      <c r="F993" s="569"/>
      <c r="G993" s="569"/>
      <c r="H993" s="569"/>
      <c r="I993" s="569"/>
      <c r="J993" s="569"/>
      <c r="K993" s="569"/>
      <c r="L993" s="569"/>
      <c r="M993" s="569"/>
      <c r="N993" s="569"/>
      <c r="O993" s="569"/>
      <c r="P993" s="569"/>
      <c r="Q993" s="553"/>
      <c r="R993" s="553"/>
      <c r="S993" s="553"/>
      <c r="T993" s="553"/>
      <c r="U993" s="553"/>
      <c r="V993" s="553"/>
      <c r="W993" s="553"/>
      <c r="X993" s="553"/>
      <c r="Y993" s="553"/>
      <c r="Z993" s="553"/>
      <c r="AA993" s="553"/>
      <c r="AB993" s="553"/>
      <c r="AC993" s="553"/>
      <c r="AD993" s="553"/>
      <c r="AE993" s="553"/>
      <c r="AF993" s="956"/>
      <c r="AG993" s="553"/>
      <c r="AH993" s="553"/>
      <c r="AI993" s="956"/>
      <c r="AJ993" s="553"/>
      <c r="AK993" s="553"/>
      <c r="AL993" s="553"/>
      <c r="AM993" s="553"/>
      <c r="AN993" s="553"/>
      <c r="AO993" s="553"/>
      <c r="AP993" s="553"/>
      <c r="AQ993" s="553"/>
      <c r="AR993" s="553"/>
      <c r="AS993" s="553"/>
      <c r="AT993" s="553"/>
    </row>
    <row r="994" spans="1:46" ht="13.5" customHeight="1" x14ac:dyDescent="0.25">
      <c r="A994" s="553"/>
      <c r="B994" s="553"/>
      <c r="C994" s="553"/>
      <c r="D994" s="553"/>
      <c r="E994" s="569"/>
      <c r="F994" s="569"/>
      <c r="G994" s="569"/>
      <c r="H994" s="569"/>
      <c r="I994" s="569"/>
      <c r="J994" s="569"/>
      <c r="K994" s="569"/>
      <c r="L994" s="569"/>
      <c r="M994" s="569"/>
      <c r="N994" s="569"/>
      <c r="O994" s="569"/>
      <c r="P994" s="569"/>
      <c r="Q994" s="553"/>
      <c r="R994" s="553"/>
      <c r="S994" s="553"/>
      <c r="T994" s="553"/>
      <c r="U994" s="553"/>
      <c r="V994" s="553"/>
      <c r="W994" s="553"/>
      <c r="X994" s="553"/>
      <c r="Y994" s="553"/>
      <c r="Z994" s="553"/>
      <c r="AA994" s="553"/>
      <c r="AB994" s="553"/>
      <c r="AC994" s="553"/>
      <c r="AD994" s="553"/>
      <c r="AE994" s="553"/>
      <c r="AF994" s="956"/>
      <c r="AG994" s="553"/>
      <c r="AH994" s="553"/>
      <c r="AI994" s="956"/>
      <c r="AJ994" s="553"/>
      <c r="AK994" s="553"/>
      <c r="AL994" s="553"/>
      <c r="AM994" s="553"/>
      <c r="AN994" s="553"/>
      <c r="AO994" s="553"/>
      <c r="AP994" s="553"/>
      <c r="AQ994" s="553"/>
      <c r="AR994" s="553"/>
      <c r="AS994" s="553"/>
      <c r="AT994" s="553"/>
    </row>
    <row r="995" spans="1:46" ht="13.5" customHeight="1" x14ac:dyDescent="0.25">
      <c r="A995" s="553"/>
      <c r="B995" s="553"/>
      <c r="C995" s="553"/>
      <c r="D995" s="553"/>
      <c r="E995" s="569"/>
      <c r="F995" s="569"/>
      <c r="G995" s="569"/>
      <c r="H995" s="569"/>
      <c r="I995" s="569"/>
      <c r="J995" s="569"/>
      <c r="K995" s="569"/>
      <c r="L995" s="569"/>
      <c r="M995" s="569"/>
      <c r="N995" s="569"/>
      <c r="O995" s="569"/>
      <c r="P995" s="569"/>
      <c r="Q995" s="553"/>
      <c r="R995" s="553"/>
      <c r="S995" s="553"/>
      <c r="T995" s="553"/>
      <c r="U995" s="553"/>
      <c r="V995" s="553"/>
      <c r="W995" s="553"/>
      <c r="X995" s="553"/>
      <c r="Y995" s="553"/>
      <c r="Z995" s="553"/>
      <c r="AA995" s="553"/>
      <c r="AB995" s="553"/>
      <c r="AC995" s="553"/>
      <c r="AD995" s="553"/>
      <c r="AE995" s="553"/>
      <c r="AF995" s="956"/>
      <c r="AG995" s="553"/>
      <c r="AH995" s="553"/>
      <c r="AI995" s="956"/>
      <c r="AJ995" s="553"/>
      <c r="AK995" s="553"/>
      <c r="AL995" s="553"/>
      <c r="AM995" s="553"/>
      <c r="AN995" s="553"/>
      <c r="AO995" s="553"/>
      <c r="AP995" s="553"/>
      <c r="AQ995" s="553"/>
      <c r="AR995" s="553"/>
      <c r="AS995" s="553"/>
      <c r="AT995" s="553"/>
    </row>
    <row r="996" spans="1:46" ht="13.5" customHeight="1" x14ac:dyDescent="0.25">
      <c r="A996" s="553"/>
      <c r="B996" s="553"/>
      <c r="C996" s="553"/>
      <c r="D996" s="553"/>
      <c r="E996" s="569"/>
      <c r="F996" s="569"/>
      <c r="G996" s="569"/>
      <c r="H996" s="569"/>
      <c r="I996" s="569"/>
      <c r="J996" s="569"/>
      <c r="K996" s="569"/>
      <c r="L996" s="569"/>
      <c r="M996" s="569"/>
      <c r="N996" s="569"/>
      <c r="O996" s="569"/>
      <c r="P996" s="569"/>
      <c r="Q996" s="553"/>
      <c r="R996" s="553"/>
      <c r="S996" s="553"/>
      <c r="T996" s="553"/>
      <c r="U996" s="553"/>
      <c r="V996" s="553"/>
      <c r="W996" s="553"/>
      <c r="X996" s="553"/>
      <c r="Y996" s="553"/>
      <c r="Z996" s="553"/>
      <c r="AA996" s="553"/>
      <c r="AB996" s="553"/>
      <c r="AC996" s="553"/>
      <c r="AD996" s="553"/>
      <c r="AE996" s="553"/>
      <c r="AF996" s="956"/>
      <c r="AG996" s="553"/>
      <c r="AH996" s="553"/>
      <c r="AI996" s="956"/>
      <c r="AJ996" s="553"/>
      <c r="AK996" s="553"/>
      <c r="AL996" s="553"/>
      <c r="AM996" s="553"/>
      <c r="AN996" s="553"/>
      <c r="AO996" s="553"/>
      <c r="AP996" s="553"/>
      <c r="AQ996" s="553"/>
      <c r="AR996" s="553"/>
      <c r="AS996" s="553"/>
      <c r="AT996" s="553"/>
    </row>
    <row r="997" spans="1:46" ht="13.5" customHeight="1" x14ac:dyDescent="0.25">
      <c r="A997" s="553"/>
      <c r="B997" s="553"/>
      <c r="C997" s="553"/>
      <c r="D997" s="553"/>
      <c r="E997" s="569"/>
      <c r="F997" s="569"/>
      <c r="G997" s="569"/>
      <c r="H997" s="569"/>
      <c r="I997" s="569"/>
      <c r="J997" s="569"/>
      <c r="K997" s="569"/>
      <c r="L997" s="569"/>
      <c r="M997" s="569"/>
      <c r="N997" s="569"/>
      <c r="O997" s="569"/>
      <c r="P997" s="569"/>
      <c r="Q997" s="553"/>
      <c r="R997" s="553"/>
      <c r="S997" s="553"/>
      <c r="T997" s="553"/>
      <c r="U997" s="553"/>
      <c r="V997" s="553"/>
      <c r="W997" s="553"/>
      <c r="X997" s="553"/>
      <c r="Y997" s="553"/>
      <c r="Z997" s="553"/>
      <c r="AA997" s="553"/>
      <c r="AB997" s="553"/>
      <c r="AC997" s="553"/>
      <c r="AD997" s="553"/>
      <c r="AE997" s="553"/>
      <c r="AF997" s="956"/>
      <c r="AG997" s="553"/>
      <c r="AH997" s="553"/>
      <c r="AI997" s="956"/>
      <c r="AJ997" s="553"/>
      <c r="AK997" s="553"/>
      <c r="AL997" s="553"/>
      <c r="AM997" s="553"/>
      <c r="AN997" s="553"/>
      <c r="AO997" s="553"/>
      <c r="AP997" s="553"/>
      <c r="AQ997" s="553"/>
      <c r="AR997" s="553"/>
      <c r="AS997" s="553"/>
      <c r="AT997" s="553"/>
    </row>
    <row r="998" spans="1:46" ht="13.5" customHeight="1" x14ac:dyDescent="0.25">
      <c r="A998" s="553"/>
      <c r="B998" s="553"/>
      <c r="C998" s="553"/>
      <c r="D998" s="553"/>
      <c r="E998" s="569"/>
      <c r="F998" s="569"/>
      <c r="G998" s="569"/>
      <c r="H998" s="569"/>
      <c r="I998" s="569"/>
      <c r="J998" s="569"/>
      <c r="K998" s="569"/>
      <c r="L998" s="569"/>
      <c r="M998" s="569"/>
      <c r="N998" s="569"/>
      <c r="O998" s="569"/>
      <c r="P998" s="569"/>
      <c r="Q998" s="553"/>
      <c r="R998" s="553"/>
      <c r="S998" s="553"/>
      <c r="T998" s="553"/>
      <c r="U998" s="553"/>
      <c r="V998" s="553"/>
      <c r="W998" s="553"/>
      <c r="X998" s="553"/>
      <c r="Y998" s="553"/>
      <c r="Z998" s="553"/>
      <c r="AA998" s="553"/>
      <c r="AB998" s="553"/>
      <c r="AC998" s="553"/>
      <c r="AD998" s="553"/>
      <c r="AE998" s="553"/>
      <c r="AF998" s="956"/>
      <c r="AG998" s="553"/>
      <c r="AH998" s="553"/>
      <c r="AI998" s="956"/>
      <c r="AJ998" s="553"/>
      <c r="AK998" s="553"/>
      <c r="AL998" s="553"/>
      <c r="AM998" s="553"/>
      <c r="AN998" s="553"/>
      <c r="AO998" s="553"/>
      <c r="AP998" s="553"/>
      <c r="AQ998" s="553"/>
      <c r="AR998" s="553"/>
      <c r="AS998" s="553"/>
      <c r="AT998" s="553"/>
    </row>
    <row r="999" spans="1:46" ht="13.5" customHeight="1" x14ac:dyDescent="0.25">
      <c r="A999" s="553"/>
      <c r="B999" s="553"/>
      <c r="C999" s="553"/>
      <c r="D999" s="553"/>
      <c r="E999" s="569"/>
      <c r="F999" s="569"/>
      <c r="G999" s="569"/>
      <c r="H999" s="569"/>
      <c r="I999" s="569"/>
      <c r="J999" s="569"/>
      <c r="K999" s="569"/>
      <c r="L999" s="569"/>
      <c r="M999" s="569"/>
      <c r="N999" s="569"/>
      <c r="O999" s="569"/>
      <c r="P999" s="569"/>
      <c r="Q999" s="553"/>
      <c r="R999" s="553"/>
      <c r="S999" s="553"/>
      <c r="T999" s="553"/>
      <c r="U999" s="553"/>
      <c r="V999" s="553"/>
      <c r="W999" s="553"/>
      <c r="X999" s="553"/>
      <c r="Y999" s="553"/>
      <c r="Z999" s="553"/>
      <c r="AA999" s="553"/>
      <c r="AB999" s="553"/>
      <c r="AC999" s="553"/>
      <c r="AD999" s="553"/>
      <c r="AE999" s="553"/>
      <c r="AF999" s="956"/>
      <c r="AG999" s="553"/>
      <c r="AH999" s="553"/>
      <c r="AI999" s="956"/>
      <c r="AJ999" s="553"/>
      <c r="AK999" s="553"/>
      <c r="AL999" s="553"/>
      <c r="AM999" s="553"/>
      <c r="AN999" s="553"/>
      <c r="AO999" s="553"/>
      <c r="AP999" s="553"/>
      <c r="AQ999" s="553"/>
      <c r="AR999" s="553"/>
      <c r="AS999" s="553"/>
      <c r="AT999" s="553"/>
    </row>
    <row r="1000" spans="1:46" ht="13.5" customHeight="1" x14ac:dyDescent="0.25">
      <c r="A1000" s="553"/>
      <c r="B1000" s="553"/>
      <c r="C1000" s="553"/>
      <c r="D1000" s="553"/>
      <c r="E1000" s="569"/>
      <c r="F1000" s="569"/>
      <c r="G1000" s="569"/>
      <c r="H1000" s="569"/>
      <c r="I1000" s="569"/>
      <c r="J1000" s="569"/>
      <c r="K1000" s="569"/>
      <c r="L1000" s="569"/>
      <c r="M1000" s="569"/>
      <c r="N1000" s="569"/>
      <c r="O1000" s="569"/>
      <c r="P1000" s="569"/>
      <c r="Q1000" s="553"/>
      <c r="R1000" s="553"/>
      <c r="S1000" s="553"/>
      <c r="T1000" s="553"/>
      <c r="U1000" s="553"/>
      <c r="V1000" s="553"/>
      <c r="W1000" s="553"/>
      <c r="X1000" s="553"/>
      <c r="Y1000" s="553"/>
      <c r="Z1000" s="553"/>
      <c r="AA1000" s="553"/>
      <c r="AB1000" s="553"/>
      <c r="AC1000" s="553"/>
      <c r="AD1000" s="553"/>
      <c r="AE1000" s="553"/>
      <c r="AF1000" s="956"/>
      <c r="AG1000" s="553"/>
      <c r="AH1000" s="553"/>
      <c r="AI1000" s="956"/>
      <c r="AJ1000" s="553"/>
      <c r="AK1000" s="553"/>
      <c r="AL1000" s="553"/>
      <c r="AM1000" s="553"/>
      <c r="AN1000" s="553"/>
      <c r="AO1000" s="553"/>
      <c r="AP1000" s="553"/>
      <c r="AQ1000" s="553"/>
      <c r="AR1000" s="553"/>
      <c r="AS1000" s="553"/>
      <c r="AT1000" s="553"/>
    </row>
  </sheetData>
  <mergeCells count="6">
    <mergeCell ref="AQ1:AS1"/>
    <mergeCell ref="D1:R1"/>
    <mergeCell ref="S1:AA1"/>
    <mergeCell ref="AB1:AG1"/>
    <mergeCell ref="AH1:AJ1"/>
    <mergeCell ref="AK1:AP1"/>
  </mergeCells>
  <dataValidations count="1">
    <dataValidation type="list" allowBlank="1" showErrorMessage="1" sqref="E3:R247" xr:uid="{00000000-0002-0000-2100-000000000000}">
      <formula1>"OUI"</formula1>
    </dataValidation>
  </dataValidations>
  <pageMargins left="0.7" right="0.7" top="0.75" bottom="0.75" header="0" footer="0"/>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tabColor rgb="FFB4DE86"/>
    <pageSetUpPr fitToPage="1"/>
  </sheetPr>
  <dimension ref="A1:Z1000"/>
  <sheetViews>
    <sheetView showGridLines="0" zoomScaleNormal="100" workbookViewId="0">
      <pane ySplit="1" topLeftCell="A12" activePane="bottomLeft" state="frozen"/>
      <selection pane="bottomLeft" activeCell="B1" sqref="B1:C1"/>
    </sheetView>
  </sheetViews>
  <sheetFormatPr baseColWidth="10" defaultColWidth="12.54296875" defaultRowHeight="15" customHeight="1" x14ac:dyDescent="0.25"/>
  <cols>
    <col min="1" max="1" width="7.453125" customWidth="1"/>
    <col min="2" max="2" width="1.26953125" customWidth="1"/>
    <col min="3" max="3" width="16.81640625" customWidth="1"/>
    <col min="4" max="4" width="1.1796875" customWidth="1"/>
    <col min="5" max="5" width="16.453125" customWidth="1"/>
    <col min="6" max="6" width="2.81640625" customWidth="1"/>
    <col min="7" max="7" width="2.453125" customWidth="1"/>
    <col min="8" max="9" width="12.7265625" customWidth="1"/>
    <col min="10" max="10" width="1.1796875" customWidth="1"/>
    <col min="11" max="11" width="13.7265625" customWidth="1"/>
    <col min="12" max="12" width="3.26953125" customWidth="1"/>
    <col min="13" max="13" width="16" customWidth="1"/>
    <col min="14" max="14" width="1.1796875" customWidth="1"/>
    <col min="15" max="15" width="10.7265625" customWidth="1"/>
    <col min="16" max="16" width="7.81640625" customWidth="1"/>
    <col min="17" max="17" width="3" customWidth="1"/>
    <col min="18" max="18" width="2.453125" customWidth="1"/>
    <col min="19" max="22" width="10.54296875" hidden="1" customWidth="1"/>
    <col min="23" max="26" width="10.54296875" customWidth="1"/>
  </cols>
  <sheetData>
    <row r="1" spans="1:26" ht="18" customHeight="1" x14ac:dyDescent="0.25">
      <c r="A1" s="20"/>
      <c r="B1" s="1636" t="s">
        <v>378</v>
      </c>
      <c r="C1" s="1637"/>
      <c r="D1" s="20"/>
      <c r="E1" s="20"/>
      <c r="F1" s="20"/>
      <c r="G1" s="20"/>
      <c r="H1" s="20"/>
      <c r="I1" s="20"/>
      <c r="J1" s="20"/>
      <c r="K1" s="20"/>
      <c r="L1" s="20"/>
      <c r="M1" s="20"/>
      <c r="N1" s="20"/>
      <c r="O1" s="20"/>
      <c r="P1" s="20"/>
      <c r="Q1" s="20"/>
      <c r="R1" s="20"/>
      <c r="S1" s="20"/>
      <c r="T1" s="20"/>
      <c r="U1" s="20"/>
      <c r="V1" s="20"/>
      <c r="W1" s="3"/>
      <c r="X1" s="3"/>
      <c r="Y1" s="3"/>
      <c r="Z1" s="3"/>
    </row>
    <row r="2" spans="1:26" ht="21" customHeight="1" x14ac:dyDescent="0.35">
      <c r="A2" s="21"/>
      <c r="B2" s="21"/>
      <c r="C2" s="21"/>
      <c r="D2" s="21"/>
      <c r="E2" s="21"/>
      <c r="F2" s="21"/>
      <c r="G2" s="21"/>
      <c r="H2" s="21"/>
      <c r="I2" s="21"/>
      <c r="J2" s="21"/>
      <c r="K2" s="21"/>
      <c r="L2" s="21"/>
      <c r="M2" s="21"/>
      <c r="N2" s="21"/>
      <c r="O2" s="22"/>
      <c r="P2" s="21"/>
      <c r="Q2" s="21"/>
      <c r="R2" s="23"/>
      <c r="S2" s="3"/>
      <c r="T2" s="3"/>
      <c r="U2" s="3"/>
      <c r="V2" s="3"/>
      <c r="W2" s="3"/>
      <c r="X2" s="3"/>
      <c r="Y2" s="3"/>
      <c r="Z2" s="3"/>
    </row>
    <row r="3" spans="1:26" ht="21" customHeight="1" x14ac:dyDescent="0.35">
      <c r="A3" s="21"/>
      <c r="B3" s="21"/>
      <c r="C3" s="21"/>
      <c r="D3" s="21"/>
      <c r="E3" s="21"/>
      <c r="F3" s="21"/>
      <c r="G3" s="21"/>
      <c r="H3" s="21"/>
      <c r="I3" s="21"/>
      <c r="J3" s="21"/>
      <c r="K3" s="21"/>
      <c r="L3" s="21"/>
      <c r="M3" s="21"/>
      <c r="N3" s="21"/>
      <c r="O3" s="22"/>
      <c r="P3" s="21"/>
      <c r="Q3" s="21"/>
      <c r="R3" s="23"/>
      <c r="S3" s="3"/>
      <c r="T3" s="3"/>
      <c r="U3" s="3"/>
      <c r="V3" s="3"/>
      <c r="W3" s="3"/>
      <c r="X3" s="3"/>
      <c r="Y3" s="3"/>
      <c r="Z3" s="3"/>
    </row>
    <row r="4" spans="1:26" ht="21" customHeight="1" x14ac:dyDescent="0.35">
      <c r="A4" s="21"/>
      <c r="B4" s="21"/>
      <c r="C4" s="21"/>
      <c r="D4" s="21"/>
      <c r="E4" s="21"/>
      <c r="F4" s="21"/>
      <c r="G4" s="21"/>
      <c r="H4" s="21"/>
      <c r="I4" s="21"/>
      <c r="J4" s="21"/>
      <c r="K4" s="21"/>
      <c r="L4" s="21"/>
      <c r="M4" s="21"/>
      <c r="N4" s="21"/>
      <c r="O4" s="22"/>
      <c r="P4" s="21"/>
      <c r="Q4" s="21"/>
      <c r="R4" s="23"/>
      <c r="S4" s="3"/>
      <c r="T4" s="3"/>
      <c r="U4" s="3"/>
      <c r="V4" s="3"/>
      <c r="W4" s="3"/>
      <c r="X4" s="3"/>
      <c r="Y4" s="3"/>
      <c r="Z4" s="3"/>
    </row>
    <row r="5" spans="1:26" ht="21" customHeight="1" x14ac:dyDescent="0.35">
      <c r="A5" s="21"/>
      <c r="B5" s="21"/>
      <c r="C5" s="21"/>
      <c r="D5" s="21"/>
      <c r="E5" s="21"/>
      <c r="F5" s="21"/>
      <c r="G5" s="21"/>
      <c r="H5" s="21"/>
      <c r="I5" s="21"/>
      <c r="J5" s="21"/>
      <c r="K5" s="21"/>
      <c r="L5" s="21"/>
      <c r="M5" s="21"/>
      <c r="N5" s="21"/>
      <c r="O5" s="22"/>
      <c r="P5" s="21"/>
      <c r="Q5" s="21"/>
      <c r="R5" s="23"/>
      <c r="S5" s="3"/>
      <c r="T5" s="3"/>
      <c r="U5" s="3"/>
      <c r="V5" s="3"/>
      <c r="W5" s="3"/>
      <c r="X5" s="3"/>
      <c r="Y5" s="3"/>
      <c r="Z5" s="3"/>
    </row>
    <row r="6" spans="1:26" ht="21" customHeight="1" x14ac:dyDescent="0.35">
      <c r="A6" s="21"/>
      <c r="B6" s="21"/>
      <c r="C6" s="21"/>
      <c r="D6" s="21"/>
      <c r="E6" s="21"/>
      <c r="F6" s="21"/>
      <c r="G6" s="21"/>
      <c r="H6" s="21"/>
      <c r="I6" s="21"/>
      <c r="J6" s="21"/>
      <c r="K6" s="21"/>
      <c r="L6" s="21"/>
      <c r="M6" s="21"/>
      <c r="N6" s="21"/>
      <c r="O6" s="22"/>
      <c r="P6" s="21"/>
      <c r="Q6" s="21"/>
      <c r="R6" s="23"/>
      <c r="S6" s="3"/>
      <c r="T6" s="3"/>
      <c r="U6" s="3"/>
      <c r="V6" s="3"/>
      <c r="W6" s="3"/>
      <c r="X6" s="3"/>
      <c r="Y6" s="3"/>
      <c r="Z6" s="3"/>
    </row>
    <row r="7" spans="1:26" ht="21" customHeight="1" x14ac:dyDescent="0.35">
      <c r="A7" s="21"/>
      <c r="B7" s="21"/>
      <c r="C7" s="21"/>
      <c r="D7" s="21"/>
      <c r="E7" s="21"/>
      <c r="F7" s="21"/>
      <c r="G7" s="21"/>
      <c r="H7" s="21"/>
      <c r="I7" s="21"/>
      <c r="J7" s="21"/>
      <c r="K7" s="21"/>
      <c r="L7" s="21"/>
      <c r="M7" s="21"/>
      <c r="N7" s="21"/>
      <c r="O7" s="22"/>
      <c r="P7" s="21"/>
      <c r="Q7" s="21"/>
      <c r="R7" s="23"/>
      <c r="S7" s="3"/>
      <c r="T7" s="3"/>
      <c r="U7" s="3"/>
      <c r="V7" s="3"/>
      <c r="W7" s="3"/>
      <c r="X7" s="3"/>
      <c r="Y7" s="3"/>
      <c r="Z7" s="3"/>
    </row>
    <row r="8" spans="1:26" ht="21" customHeight="1" x14ac:dyDescent="0.35">
      <c r="A8" s="21"/>
      <c r="B8" s="21"/>
      <c r="C8" s="21"/>
      <c r="D8" s="21"/>
      <c r="E8" s="21"/>
      <c r="F8" s="21"/>
      <c r="G8" s="21"/>
      <c r="H8" s="21"/>
      <c r="I8" s="21"/>
      <c r="J8" s="21"/>
      <c r="K8" s="21"/>
      <c r="L8" s="21"/>
      <c r="M8" s="21"/>
      <c r="N8" s="21"/>
      <c r="O8" s="22"/>
      <c r="P8" s="21"/>
      <c r="Q8" s="21"/>
      <c r="R8" s="23"/>
      <c r="S8" s="3"/>
      <c r="T8" s="3"/>
      <c r="U8" s="3"/>
      <c r="V8" s="3"/>
      <c r="W8" s="3"/>
      <c r="X8" s="3"/>
      <c r="Y8" s="3"/>
      <c r="Z8" s="3"/>
    </row>
    <row r="9" spans="1:26" ht="21" customHeight="1" x14ac:dyDescent="0.35">
      <c r="A9" s="21"/>
      <c r="B9" s="21"/>
      <c r="C9" s="21"/>
      <c r="D9" s="21"/>
      <c r="E9" s="21"/>
      <c r="F9" s="21"/>
      <c r="G9" s="21"/>
      <c r="H9" s="21"/>
      <c r="I9" s="21"/>
      <c r="J9" s="21"/>
      <c r="K9" s="21"/>
      <c r="L9" s="21"/>
      <c r="M9" s="21"/>
      <c r="N9" s="21"/>
      <c r="O9" s="22"/>
      <c r="P9" s="21"/>
      <c r="Q9" s="21"/>
      <c r="R9" s="23"/>
      <c r="S9" s="3"/>
      <c r="T9" s="3"/>
      <c r="U9" s="3"/>
      <c r="V9" s="3"/>
      <c r="W9" s="3"/>
      <c r="X9" s="3"/>
      <c r="Y9" s="3"/>
      <c r="Z9" s="3"/>
    </row>
    <row r="10" spans="1:26" ht="21" customHeight="1" x14ac:dyDescent="0.35">
      <c r="A10" s="21"/>
      <c r="B10" s="21"/>
      <c r="C10" s="21"/>
      <c r="D10" s="21"/>
      <c r="E10" s="21"/>
      <c r="F10" s="21"/>
      <c r="G10" s="21"/>
      <c r="H10" s="21"/>
      <c r="I10" s="21"/>
      <c r="J10" s="21"/>
      <c r="K10" s="21"/>
      <c r="L10" s="21"/>
      <c r="M10" s="21"/>
      <c r="N10" s="21"/>
      <c r="O10" s="22"/>
      <c r="P10" s="21"/>
      <c r="Q10" s="21"/>
      <c r="R10" s="23"/>
      <c r="S10" s="3"/>
      <c r="T10" s="3"/>
      <c r="U10" s="3"/>
      <c r="V10" s="3"/>
      <c r="W10" s="3"/>
      <c r="X10" s="3"/>
      <c r="Y10" s="3"/>
      <c r="Z10" s="3"/>
    </row>
    <row r="11" spans="1:26" ht="21" customHeight="1" x14ac:dyDescent="0.35">
      <c r="A11" s="21"/>
      <c r="B11" s="21"/>
      <c r="C11" s="21"/>
      <c r="D11" s="21"/>
      <c r="E11" s="21"/>
      <c r="F11" s="21"/>
      <c r="G11" s="21"/>
      <c r="H11" s="21"/>
      <c r="I11" s="21"/>
      <c r="J11" s="21"/>
      <c r="K11" s="21"/>
      <c r="L11" s="21"/>
      <c r="M11" s="21"/>
      <c r="N11" s="21"/>
      <c r="O11" s="22"/>
      <c r="P11" s="21"/>
      <c r="Q11" s="21"/>
      <c r="R11" s="23"/>
      <c r="S11" s="3"/>
      <c r="T11" s="3"/>
      <c r="U11" s="3"/>
      <c r="V11" s="3"/>
      <c r="W11" s="3"/>
      <c r="X11" s="3"/>
      <c r="Y11" s="3"/>
      <c r="Z11" s="3"/>
    </row>
    <row r="12" spans="1:26" ht="21" customHeight="1" x14ac:dyDescent="0.35">
      <c r="A12" s="21"/>
      <c r="B12" s="21"/>
      <c r="C12" s="21"/>
      <c r="D12" s="21"/>
      <c r="E12" s="21"/>
      <c r="F12" s="21"/>
      <c r="G12" s="21"/>
      <c r="H12" s="21"/>
      <c r="I12" s="21"/>
      <c r="J12" s="21"/>
      <c r="K12" s="21"/>
      <c r="L12" s="21"/>
      <c r="M12" s="21"/>
      <c r="N12" s="21"/>
      <c r="O12" s="22"/>
      <c r="P12" s="21"/>
      <c r="Q12" s="21"/>
      <c r="R12" s="23"/>
      <c r="S12" s="3"/>
      <c r="T12" s="3"/>
      <c r="U12" s="3"/>
      <c r="V12" s="3"/>
      <c r="W12" s="3"/>
      <c r="X12" s="3"/>
      <c r="Y12" s="3"/>
      <c r="Z12" s="3"/>
    </row>
    <row r="13" spans="1:26" ht="21" customHeight="1" x14ac:dyDescent="0.35">
      <c r="A13" s="21"/>
      <c r="B13" s="21"/>
      <c r="C13" s="21"/>
      <c r="D13" s="21"/>
      <c r="E13" s="21"/>
      <c r="F13" s="21"/>
      <c r="G13" s="21"/>
      <c r="H13" s="21"/>
      <c r="I13" s="21"/>
      <c r="J13" s="21"/>
      <c r="K13" s="21"/>
      <c r="L13" s="21"/>
      <c r="M13" s="21"/>
      <c r="N13" s="21"/>
      <c r="O13" s="22"/>
      <c r="P13" s="21"/>
      <c r="Q13" s="21"/>
      <c r="R13" s="23"/>
      <c r="S13" s="3"/>
      <c r="T13" s="3"/>
      <c r="U13" s="3"/>
      <c r="V13" s="3"/>
      <c r="W13" s="3"/>
      <c r="X13" s="3"/>
      <c r="Y13" s="3"/>
      <c r="Z13" s="3"/>
    </row>
    <row r="14" spans="1:26" ht="21" customHeight="1" x14ac:dyDescent="0.35">
      <c r="A14" s="21"/>
      <c r="B14" s="21"/>
      <c r="C14" s="21"/>
      <c r="D14" s="21"/>
      <c r="E14" s="21"/>
      <c r="F14" s="21"/>
      <c r="G14" s="21"/>
      <c r="H14" s="21"/>
      <c r="I14" s="21"/>
      <c r="J14" s="21"/>
      <c r="K14" s="21"/>
      <c r="L14" s="21"/>
      <c r="M14" s="21"/>
      <c r="N14" s="21"/>
      <c r="O14" s="22"/>
      <c r="P14" s="21"/>
      <c r="Q14" s="21"/>
      <c r="R14" s="23"/>
      <c r="S14" s="3"/>
      <c r="T14" s="3"/>
      <c r="U14" s="3"/>
      <c r="V14" s="3"/>
      <c r="W14" s="3"/>
      <c r="X14" s="3"/>
      <c r="Y14" s="3"/>
      <c r="Z14" s="3"/>
    </row>
    <row r="15" spans="1:26" ht="21" customHeight="1" x14ac:dyDescent="0.35">
      <c r="A15" s="21"/>
      <c r="B15" s="21"/>
      <c r="C15" s="21"/>
      <c r="D15" s="21"/>
      <c r="E15" s="21"/>
      <c r="F15" s="24"/>
      <c r="G15" s="24"/>
      <c r="H15" s="24"/>
      <c r="I15" s="24"/>
      <c r="J15" s="24"/>
      <c r="K15" s="24"/>
      <c r="L15" s="24"/>
      <c r="M15" s="24"/>
      <c r="N15" s="21"/>
      <c r="O15" s="22"/>
      <c r="P15" s="21"/>
      <c r="Q15" s="21"/>
      <c r="R15" s="23"/>
      <c r="S15" s="3"/>
      <c r="T15" s="3"/>
      <c r="U15" s="3"/>
      <c r="V15" s="3"/>
      <c r="W15" s="3"/>
      <c r="X15" s="3"/>
      <c r="Y15" s="3"/>
      <c r="Z15" s="3"/>
    </row>
    <row r="16" spans="1:26" ht="21" customHeight="1" x14ac:dyDescent="0.35">
      <c r="A16" s="21"/>
      <c r="B16" s="21"/>
      <c r="C16" s="21"/>
      <c r="D16" s="21"/>
      <c r="E16" s="21"/>
      <c r="F16" s="24"/>
      <c r="G16" s="24"/>
      <c r="H16" s="24"/>
      <c r="I16" s="24"/>
      <c r="J16" s="24"/>
      <c r="K16" s="24"/>
      <c r="L16" s="24"/>
      <c r="M16" s="24"/>
      <c r="N16" s="21"/>
      <c r="O16" s="22"/>
      <c r="P16" s="21"/>
      <c r="Q16" s="21"/>
      <c r="R16" s="23"/>
      <c r="S16" s="3"/>
      <c r="T16" s="3"/>
      <c r="U16" s="3"/>
      <c r="V16" s="3"/>
      <c r="W16" s="3"/>
      <c r="X16" s="3"/>
      <c r="Y16" s="3"/>
      <c r="Z16" s="3"/>
    </row>
    <row r="17" spans="1:26" ht="21" customHeight="1" x14ac:dyDescent="0.35">
      <c r="A17" s="21"/>
      <c r="B17" s="21"/>
      <c r="C17" s="21"/>
      <c r="D17" s="21"/>
      <c r="E17" s="21"/>
      <c r="F17" s="24"/>
      <c r="G17" s="24"/>
      <c r="H17" s="24"/>
      <c r="I17" s="24"/>
      <c r="J17" s="24"/>
      <c r="K17" s="24"/>
      <c r="L17" s="24"/>
      <c r="M17" s="24"/>
      <c r="N17" s="21"/>
      <c r="O17" s="22"/>
      <c r="P17" s="21"/>
      <c r="Q17" s="21"/>
      <c r="R17" s="23"/>
      <c r="S17" s="3"/>
      <c r="T17" s="3"/>
      <c r="U17" s="3"/>
      <c r="V17" s="3"/>
      <c r="W17" s="3"/>
      <c r="X17" s="3"/>
      <c r="Y17" s="3"/>
      <c r="Z17" s="3"/>
    </row>
    <row r="18" spans="1:26" ht="27.75" customHeight="1" x14ac:dyDescent="0.35">
      <c r="A18" s="21"/>
      <c r="B18" s="21"/>
      <c r="C18" s="21"/>
      <c r="D18" s="21"/>
      <c r="E18" s="21"/>
      <c r="F18" s="1638" t="s">
        <v>941</v>
      </c>
      <c r="G18" s="1628"/>
      <c r="H18" s="1628"/>
      <c r="I18" s="1628"/>
      <c r="J18" s="1628"/>
      <c r="K18" s="1629"/>
      <c r="L18" s="24"/>
      <c r="M18" s="24"/>
      <c r="N18" s="21"/>
      <c r="O18" s="22"/>
      <c r="P18" s="21"/>
      <c r="Q18" s="21"/>
      <c r="R18" s="23"/>
      <c r="S18" s="3"/>
      <c r="T18" s="3"/>
      <c r="U18" s="3"/>
      <c r="V18" s="3"/>
      <c r="W18" s="3"/>
      <c r="X18" s="3"/>
      <c r="Y18" s="3"/>
      <c r="Z18" s="3"/>
    </row>
    <row r="19" spans="1:26" ht="27.75" customHeight="1" x14ac:dyDescent="0.4">
      <c r="A19" s="21"/>
      <c r="B19" s="21"/>
      <c r="C19" s="21"/>
      <c r="D19" s="21"/>
      <c r="E19" s="21"/>
      <c r="F19" s="24"/>
      <c r="G19" s="21"/>
      <c r="H19" s="1639" t="s">
        <v>942</v>
      </c>
      <c r="I19" s="1628"/>
      <c r="J19" s="1628"/>
      <c r="K19" s="1629"/>
      <c r="L19" s="21"/>
      <c r="M19" s="24"/>
      <c r="N19" s="21"/>
      <c r="O19" s="22"/>
      <c r="P19" s="21"/>
      <c r="Q19" s="21"/>
      <c r="R19" s="23"/>
      <c r="S19" s="3"/>
      <c r="T19" s="3"/>
      <c r="U19" s="3"/>
      <c r="V19" s="3"/>
      <c r="W19" s="3"/>
      <c r="X19" s="3"/>
      <c r="Y19" s="3"/>
      <c r="Z19" s="3"/>
    </row>
    <row r="20" spans="1:26" ht="10.5" customHeight="1" x14ac:dyDescent="0.35">
      <c r="A20" s="21"/>
      <c r="B20" s="21"/>
      <c r="C20" s="21"/>
      <c r="D20" s="21"/>
      <c r="E20" s="21"/>
      <c r="F20" s="21"/>
      <c r="G20" s="21"/>
      <c r="H20" s="21"/>
      <c r="I20" s="21"/>
      <c r="J20" s="21"/>
      <c r="K20" s="21"/>
      <c r="L20" s="21"/>
      <c r="M20" s="24"/>
      <c r="N20" s="21"/>
      <c r="O20" s="22"/>
      <c r="P20" s="21"/>
      <c r="Q20" s="21"/>
      <c r="R20" s="23"/>
      <c r="S20" s="3"/>
      <c r="T20" s="3"/>
      <c r="U20" s="3"/>
      <c r="V20" s="3"/>
      <c r="W20" s="3"/>
      <c r="X20" s="3"/>
      <c r="Y20" s="3"/>
      <c r="Z20" s="3"/>
    </row>
    <row r="21" spans="1:26" ht="21" customHeight="1" x14ac:dyDescent="0.35">
      <c r="A21" s="21"/>
      <c r="B21" s="21"/>
      <c r="C21" s="21"/>
      <c r="D21" s="21"/>
      <c r="E21" s="21"/>
      <c r="F21" s="21"/>
      <c r="G21" s="1640"/>
      <c r="H21" s="1634"/>
      <c r="I21" s="1634"/>
      <c r="J21" s="1634"/>
      <c r="K21" s="1635"/>
      <c r="L21" s="21"/>
      <c r="M21" s="24"/>
      <c r="N21" s="21"/>
      <c r="O21" s="22"/>
      <c r="P21" s="21"/>
      <c r="Q21" s="21"/>
      <c r="R21" s="23"/>
      <c r="S21" s="3"/>
      <c r="T21" s="3"/>
      <c r="U21" s="3"/>
      <c r="V21" s="3"/>
      <c r="W21" s="3"/>
      <c r="X21" s="3"/>
      <c r="Y21" s="3"/>
      <c r="Z21" s="3"/>
    </row>
    <row r="22" spans="1:26" ht="21" customHeight="1" x14ac:dyDescent="0.35">
      <c r="A22" s="21"/>
      <c r="B22" s="21"/>
      <c r="C22" s="21"/>
      <c r="D22" s="21"/>
      <c r="E22" s="21"/>
      <c r="F22" s="21"/>
      <c r="G22" s="21"/>
      <c r="H22" s="21"/>
      <c r="I22" s="21"/>
      <c r="J22" s="21"/>
      <c r="K22" s="21"/>
      <c r="L22" s="21"/>
      <c r="M22" s="21"/>
      <c r="N22" s="21"/>
      <c r="O22" s="22"/>
      <c r="P22" s="21"/>
      <c r="Q22" s="21"/>
      <c r="R22" s="23"/>
      <c r="S22" s="3"/>
      <c r="T22" s="3"/>
      <c r="U22" s="3"/>
      <c r="V22" s="3"/>
      <c r="W22" s="3"/>
      <c r="X22" s="3"/>
      <c r="Y22" s="3"/>
      <c r="Z22" s="3"/>
    </row>
    <row r="23" spans="1:26" ht="21" customHeight="1" x14ac:dyDescent="0.35">
      <c r="A23" s="21"/>
      <c r="B23" s="21"/>
      <c r="C23" s="21"/>
      <c r="D23" s="21"/>
      <c r="E23" s="21"/>
      <c r="F23" s="21"/>
      <c r="G23" s="21"/>
      <c r="H23" s="21"/>
      <c r="I23" s="21"/>
      <c r="J23" s="21"/>
      <c r="K23" s="21"/>
      <c r="L23" s="21"/>
      <c r="M23" s="21"/>
      <c r="N23" s="21"/>
      <c r="O23" s="22"/>
      <c r="P23" s="21"/>
      <c r="Q23" s="21"/>
      <c r="R23" s="23"/>
      <c r="S23" s="3"/>
      <c r="T23" s="3"/>
      <c r="U23" s="3"/>
      <c r="V23" s="3"/>
      <c r="W23" s="3"/>
      <c r="X23" s="3"/>
      <c r="Y23" s="3"/>
      <c r="Z23" s="3"/>
    </row>
    <row r="24" spans="1:26" ht="21" customHeight="1" x14ac:dyDescent="0.35">
      <c r="A24" s="21"/>
      <c r="B24" s="21"/>
      <c r="C24" s="21"/>
      <c r="D24" s="21"/>
      <c r="E24" s="21"/>
      <c r="F24" s="21"/>
      <c r="G24" s="21"/>
      <c r="H24" s="21"/>
      <c r="I24" s="21"/>
      <c r="J24" s="21"/>
      <c r="K24" s="21"/>
      <c r="L24" s="21"/>
      <c r="M24" s="21"/>
      <c r="N24" s="21"/>
      <c r="O24" s="22"/>
      <c r="P24" s="21"/>
      <c r="Q24" s="21"/>
      <c r="R24" s="23"/>
      <c r="S24" s="3"/>
      <c r="T24" s="3"/>
      <c r="U24" s="3"/>
      <c r="V24" s="3"/>
      <c r="W24" s="3"/>
      <c r="X24" s="3"/>
      <c r="Y24" s="3"/>
      <c r="Z24" s="3"/>
    </row>
    <row r="25" spans="1:26" ht="21" customHeight="1" x14ac:dyDescent="0.35">
      <c r="A25" s="21"/>
      <c r="B25" s="21"/>
      <c r="C25" s="21"/>
      <c r="D25" s="21"/>
      <c r="E25" s="21"/>
      <c r="F25" s="21"/>
      <c r="G25" s="21"/>
      <c r="H25" s="21"/>
      <c r="I25" s="21"/>
      <c r="J25" s="21"/>
      <c r="K25" s="21"/>
      <c r="L25" s="21"/>
      <c r="M25" s="21"/>
      <c r="N25" s="21"/>
      <c r="O25" s="22"/>
      <c r="P25" s="21"/>
      <c r="Q25" s="21"/>
      <c r="R25" s="23"/>
      <c r="S25" s="3"/>
      <c r="T25" s="3"/>
      <c r="U25" s="3"/>
      <c r="V25" s="3"/>
      <c r="W25" s="3"/>
      <c r="X25" s="3"/>
      <c r="Y25" s="3"/>
      <c r="Z25" s="3"/>
    </row>
    <row r="26" spans="1:26" ht="21" customHeight="1" x14ac:dyDescent="0.25">
      <c r="A26" s="1641"/>
      <c r="B26" s="1628"/>
      <c r="C26" s="1628"/>
      <c r="D26" s="1628"/>
      <c r="E26" s="1628"/>
      <c r="F26" s="1628"/>
      <c r="G26" s="1628"/>
      <c r="H26" s="1628"/>
      <c r="I26" s="1628"/>
      <c r="J26" s="1628"/>
      <c r="K26" s="1628"/>
      <c r="L26" s="1628"/>
      <c r="M26" s="1628"/>
      <c r="N26" s="1628"/>
      <c r="O26" s="1628"/>
      <c r="P26" s="1628"/>
      <c r="Q26" s="1629"/>
      <c r="R26" s="23"/>
      <c r="S26" s="3"/>
      <c r="T26" s="3"/>
      <c r="U26" s="3"/>
      <c r="V26" s="3"/>
      <c r="W26" s="3"/>
      <c r="X26" s="3"/>
      <c r="Y26" s="3"/>
      <c r="Z26" s="3"/>
    </row>
    <row r="27" spans="1:26" ht="21" customHeight="1" x14ac:dyDescent="0.35">
      <c r="A27" s="21"/>
      <c r="B27" s="21"/>
      <c r="C27" s="21"/>
      <c r="D27" s="21"/>
      <c r="E27" s="21"/>
      <c r="F27" s="21"/>
      <c r="G27" s="21"/>
      <c r="H27" s="21"/>
      <c r="I27" s="21"/>
      <c r="J27" s="21"/>
      <c r="K27" s="21"/>
      <c r="L27" s="21"/>
      <c r="M27" s="21"/>
      <c r="N27" s="21"/>
      <c r="O27" s="22"/>
      <c r="P27" s="21"/>
      <c r="Q27" s="21"/>
      <c r="R27" s="23"/>
      <c r="S27" s="3"/>
      <c r="T27" s="3"/>
      <c r="U27" s="3"/>
      <c r="V27" s="3"/>
      <c r="W27" s="3"/>
      <c r="X27" s="3"/>
      <c r="Y27" s="3"/>
      <c r="Z27" s="3"/>
    </row>
    <row r="28" spans="1:26" ht="21" customHeight="1" x14ac:dyDescent="0.35">
      <c r="A28" s="21"/>
      <c r="B28" s="21"/>
      <c r="C28" s="21"/>
      <c r="D28" s="21"/>
      <c r="E28" s="21"/>
      <c r="F28" s="21"/>
      <c r="G28" s="21"/>
      <c r="H28" s="21"/>
      <c r="I28" s="21"/>
      <c r="J28" s="21"/>
      <c r="K28" s="21"/>
      <c r="L28" s="21"/>
      <c r="M28" s="21"/>
      <c r="N28" s="21"/>
      <c r="O28" s="22"/>
      <c r="P28" s="21"/>
      <c r="Q28" s="21"/>
      <c r="R28" s="23"/>
      <c r="S28" s="3"/>
      <c r="T28" s="3"/>
      <c r="U28" s="3"/>
      <c r="V28" s="3"/>
      <c r="W28" s="3"/>
      <c r="X28" s="3"/>
      <c r="Y28" s="3"/>
      <c r="Z28" s="3"/>
    </row>
    <row r="29" spans="1:26" ht="21" customHeight="1" x14ac:dyDescent="0.35">
      <c r="A29" s="21"/>
      <c r="B29" s="21"/>
      <c r="C29" s="21"/>
      <c r="D29" s="21"/>
      <c r="E29" s="21"/>
      <c r="F29" s="21"/>
      <c r="G29" s="21"/>
      <c r="H29" s="21"/>
      <c r="I29" s="21"/>
      <c r="J29" s="21"/>
      <c r="K29" s="21"/>
      <c r="L29" s="21"/>
      <c r="M29" s="21"/>
      <c r="N29" s="21"/>
      <c r="O29" s="22"/>
      <c r="P29" s="21"/>
      <c r="Q29" s="21"/>
      <c r="R29" s="23"/>
      <c r="S29" s="3"/>
      <c r="T29" s="3"/>
      <c r="U29" s="3"/>
      <c r="V29" s="3"/>
      <c r="W29" s="3"/>
      <c r="X29" s="3"/>
      <c r="Y29" s="3"/>
      <c r="Z29" s="3"/>
    </row>
    <row r="30" spans="1:26" ht="21" customHeight="1" x14ac:dyDescent="0.35">
      <c r="A30" s="3"/>
      <c r="B30" s="3"/>
      <c r="C30" s="3"/>
      <c r="D30" s="3"/>
      <c r="E30" s="3"/>
      <c r="F30" s="3"/>
      <c r="G30" s="3"/>
      <c r="H30" s="3"/>
      <c r="I30" s="21"/>
      <c r="J30" s="21"/>
      <c r="K30" s="21"/>
      <c r="L30" s="21"/>
      <c r="M30" s="21"/>
      <c r="N30" s="21"/>
      <c r="O30" s="22"/>
      <c r="P30" s="21"/>
      <c r="Q30" s="21"/>
      <c r="R30" s="23"/>
      <c r="S30" s="3"/>
      <c r="T30" s="3"/>
      <c r="U30" s="3"/>
      <c r="V30" s="3"/>
      <c r="W30" s="3"/>
      <c r="X30" s="3"/>
      <c r="Y30" s="3"/>
      <c r="Z30" s="3"/>
    </row>
    <row r="31" spans="1:26" ht="21" customHeight="1" x14ac:dyDescent="0.35">
      <c r="A31" s="21"/>
      <c r="B31" s="21"/>
      <c r="C31" s="21"/>
      <c r="D31" s="21"/>
      <c r="E31" s="21"/>
      <c r="F31" s="21"/>
      <c r="G31" s="21"/>
      <c r="H31" s="21"/>
      <c r="I31" s="21"/>
      <c r="J31" s="21"/>
      <c r="K31" s="21"/>
      <c r="L31" s="21"/>
      <c r="M31" s="21"/>
      <c r="N31" s="21"/>
      <c r="O31" s="22"/>
      <c r="P31" s="21"/>
      <c r="Q31" s="21"/>
      <c r="R31" s="23"/>
      <c r="S31" s="3"/>
      <c r="T31" s="3"/>
      <c r="U31" s="3"/>
      <c r="V31" s="3"/>
      <c r="W31" s="3"/>
      <c r="X31" s="3"/>
      <c r="Y31" s="3"/>
      <c r="Z31" s="3"/>
    </row>
    <row r="32" spans="1:26" ht="21" customHeight="1" x14ac:dyDescent="0.35">
      <c r="A32" s="21"/>
      <c r="B32" s="21"/>
      <c r="C32" s="21"/>
      <c r="D32" s="21"/>
      <c r="E32" s="21"/>
      <c r="F32" s="21"/>
      <c r="G32" s="21"/>
      <c r="H32" s="21"/>
      <c r="I32" s="21"/>
      <c r="J32" s="21"/>
      <c r="K32" s="21"/>
      <c r="L32" s="21"/>
      <c r="M32" s="21"/>
      <c r="N32" s="21"/>
      <c r="O32" s="22"/>
      <c r="P32" s="21"/>
      <c r="Q32" s="21"/>
      <c r="R32" s="23"/>
      <c r="S32" s="3"/>
      <c r="T32" s="3"/>
      <c r="U32" s="3"/>
      <c r="V32" s="3"/>
      <c r="W32" s="3"/>
      <c r="X32" s="3"/>
      <c r="Y32" s="3"/>
      <c r="Z32" s="3"/>
    </row>
    <row r="33" spans="1:26" ht="21" customHeight="1" x14ac:dyDescent="0.35">
      <c r="A33" s="1627" t="s">
        <v>943</v>
      </c>
      <c r="B33" s="1628"/>
      <c r="C33" s="1629"/>
      <c r="D33" s="25"/>
      <c r="E33" s="1633"/>
      <c r="F33" s="1634"/>
      <c r="G33" s="1634"/>
      <c r="H33" s="1634"/>
      <c r="I33" s="1634"/>
      <c r="J33" s="1634"/>
      <c r="K33" s="1635"/>
      <c r="L33" s="21"/>
      <c r="M33" s="23"/>
      <c r="N33" s="23"/>
      <c r="O33" s="23"/>
      <c r="P33" s="23"/>
      <c r="Q33" s="23"/>
      <c r="R33" s="23"/>
      <c r="S33" s="3"/>
      <c r="T33" s="3"/>
      <c r="U33" s="3"/>
      <c r="V33" s="3"/>
      <c r="W33" s="3"/>
      <c r="X33" s="3"/>
      <c r="Y33" s="3"/>
      <c r="Z33" s="3"/>
    </row>
    <row r="34" spans="1:26" ht="21" customHeight="1" x14ac:dyDescent="0.25">
      <c r="A34" s="1627" t="s">
        <v>944</v>
      </c>
      <c r="B34" s="1628"/>
      <c r="C34" s="1629"/>
      <c r="D34" s="25"/>
      <c r="E34" s="1630"/>
      <c r="F34" s="1631"/>
      <c r="G34" s="1631"/>
      <c r="H34" s="1631"/>
      <c r="I34" s="1631"/>
      <c r="J34" s="1631"/>
      <c r="K34" s="1631"/>
      <c r="L34" s="1631"/>
      <c r="M34" s="1631"/>
      <c r="N34" s="1631"/>
      <c r="O34" s="1631"/>
      <c r="P34" s="1632"/>
      <c r="Q34" s="23"/>
      <c r="R34" s="23"/>
      <c r="S34" s="3"/>
      <c r="T34" s="3"/>
      <c r="U34" s="3"/>
      <c r="V34" s="3"/>
      <c r="W34" s="3"/>
      <c r="X34" s="3"/>
      <c r="Y34" s="3"/>
      <c r="Z34" s="3"/>
    </row>
    <row r="35" spans="1:26" ht="21" customHeight="1" x14ac:dyDescent="0.25">
      <c r="A35" s="1627"/>
      <c r="B35" s="1628"/>
      <c r="C35" s="1629"/>
      <c r="D35" s="1627"/>
      <c r="E35" s="1628"/>
      <c r="F35" s="1629"/>
      <c r="G35" s="1627"/>
      <c r="H35" s="1628"/>
      <c r="I35" s="1629"/>
      <c r="J35" s="1627"/>
      <c r="K35" s="1628"/>
      <c r="L35" s="1629"/>
      <c r="M35" s="676"/>
      <c r="N35" s="676"/>
      <c r="O35" s="676"/>
      <c r="P35" s="676"/>
      <c r="Q35" s="676"/>
      <c r="R35" s="23"/>
      <c r="S35" s="3"/>
      <c r="T35" s="3"/>
      <c r="U35" s="3"/>
      <c r="V35" s="3"/>
      <c r="W35" s="3"/>
      <c r="X35" s="3"/>
      <c r="Y35" s="3"/>
      <c r="Z35" s="3"/>
    </row>
    <row r="36" spans="1:26" ht="21" customHeight="1" x14ac:dyDescent="0.25">
      <c r="A36" s="1627" t="s">
        <v>945</v>
      </c>
      <c r="B36" s="1628"/>
      <c r="C36" s="1629"/>
      <c r="D36" s="676"/>
      <c r="E36" s="1630"/>
      <c r="F36" s="1631"/>
      <c r="G36" s="1631"/>
      <c r="H36" s="1631"/>
      <c r="I36" s="1631"/>
      <c r="J36" s="1631"/>
      <c r="K36" s="1631"/>
      <c r="L36" s="1631"/>
      <c r="M36" s="1631"/>
      <c r="N36" s="1631"/>
      <c r="O36" s="1631"/>
      <c r="P36" s="1632"/>
      <c r="Q36" s="23"/>
      <c r="R36" s="23"/>
      <c r="S36" s="3"/>
      <c r="T36" s="3"/>
      <c r="U36" s="3"/>
      <c r="V36" s="3"/>
      <c r="W36" s="3"/>
      <c r="X36" s="3"/>
      <c r="Y36" s="3"/>
      <c r="Z36" s="3"/>
    </row>
    <row r="37" spans="1:26" ht="21" customHeight="1" x14ac:dyDescent="0.25">
      <c r="A37" s="1627" t="s">
        <v>946</v>
      </c>
      <c r="B37" s="1628"/>
      <c r="C37" s="1628"/>
      <c r="D37" s="28"/>
      <c r="E37" s="1643"/>
      <c r="F37" s="1634"/>
      <c r="G37" s="1635"/>
      <c r="H37" s="23"/>
      <c r="I37" s="23"/>
      <c r="J37" s="23"/>
      <c r="K37" s="23"/>
      <c r="L37" s="23"/>
      <c r="M37" s="23"/>
      <c r="N37" s="23"/>
      <c r="O37" s="23"/>
      <c r="P37" s="23"/>
      <c r="Q37" s="23"/>
      <c r="R37" s="23"/>
      <c r="S37" s="3"/>
      <c r="T37" s="3"/>
      <c r="U37" s="3"/>
      <c r="V37" s="3"/>
      <c r="W37" s="3"/>
      <c r="X37" s="3"/>
      <c r="Y37" s="3"/>
      <c r="Z37" s="3"/>
    </row>
    <row r="38" spans="1:26" ht="21" customHeight="1" x14ac:dyDescent="0.25">
      <c r="A38" s="1627" t="s">
        <v>947</v>
      </c>
      <c r="B38" s="1628"/>
      <c r="C38" s="1629"/>
      <c r="D38" s="676"/>
      <c r="E38" s="1630"/>
      <c r="F38" s="1634"/>
      <c r="G38" s="1634"/>
      <c r="H38" s="1634"/>
      <c r="I38" s="1634"/>
      <c r="J38" s="1634"/>
      <c r="K38" s="1634"/>
      <c r="L38" s="1634"/>
      <c r="M38" s="1634"/>
      <c r="N38" s="28"/>
      <c r="O38" s="676"/>
      <c r="P38" s="676"/>
      <c r="Q38" s="676"/>
      <c r="R38" s="23"/>
      <c r="S38" s="3"/>
      <c r="T38" s="3"/>
      <c r="U38" s="3"/>
      <c r="V38" s="3"/>
      <c r="W38" s="3"/>
      <c r="X38" s="3"/>
      <c r="Y38" s="3"/>
      <c r="Z38" s="3"/>
    </row>
    <row r="39" spans="1:26" ht="21" customHeight="1" x14ac:dyDescent="0.25">
      <c r="A39" s="676"/>
      <c r="B39" s="676"/>
      <c r="C39" s="676"/>
      <c r="D39" s="676"/>
      <c r="E39" s="676"/>
      <c r="F39" s="676"/>
      <c r="G39" s="676"/>
      <c r="H39" s="676"/>
      <c r="I39" s="676"/>
      <c r="J39" s="716"/>
      <c r="K39" s="716"/>
      <c r="L39" s="676"/>
      <c r="M39" s="676"/>
      <c r="N39" s="676"/>
      <c r="O39" s="676"/>
      <c r="P39" s="676"/>
      <c r="Q39" s="676"/>
      <c r="R39" s="23"/>
      <c r="S39" s="3"/>
      <c r="T39" s="3"/>
      <c r="U39" s="3"/>
      <c r="V39" s="3"/>
      <c r="W39" s="3"/>
      <c r="X39" s="3"/>
      <c r="Y39" s="3"/>
      <c r="Z39" s="3"/>
    </row>
    <row r="40" spans="1:26" ht="21" customHeight="1" x14ac:dyDescent="0.35">
      <c r="A40" s="1644" t="s">
        <v>948</v>
      </c>
      <c r="B40" s="1628"/>
      <c r="C40" s="1629"/>
      <c r="D40" s="29"/>
      <c r="E40" s="1645"/>
      <c r="F40" s="1634"/>
      <c r="G40" s="1634"/>
      <c r="H40" s="1634"/>
      <c r="I40" s="1634"/>
      <c r="J40" s="1634"/>
      <c r="K40" s="1635"/>
      <c r="L40" s="676"/>
      <c r="M40" s="676"/>
      <c r="N40" s="676"/>
      <c r="O40" s="676"/>
      <c r="P40" s="676"/>
      <c r="Q40" s="676"/>
      <c r="R40" s="23"/>
      <c r="S40" s="3"/>
      <c r="T40" s="3"/>
      <c r="U40" s="3"/>
      <c r="V40" s="3"/>
      <c r="W40" s="3"/>
      <c r="X40" s="3"/>
      <c r="Y40" s="3"/>
      <c r="Z40" s="3"/>
    </row>
    <row r="41" spans="1:26" ht="21" customHeight="1" x14ac:dyDescent="0.35">
      <c r="A41" s="1644" t="s">
        <v>949</v>
      </c>
      <c r="B41" s="1628"/>
      <c r="C41" s="1629"/>
      <c r="D41" s="29"/>
      <c r="E41" s="1630"/>
      <c r="F41" s="1634"/>
      <c r="G41" s="1634"/>
      <c r="H41" s="1634"/>
      <c r="I41" s="1634"/>
      <c r="J41" s="1634"/>
      <c r="K41" s="1635"/>
      <c r="L41" s="676"/>
      <c r="M41" s="676"/>
      <c r="N41" s="676"/>
      <c r="O41" s="676"/>
      <c r="P41" s="676"/>
      <c r="Q41" s="676"/>
      <c r="R41" s="23"/>
      <c r="S41" s="3"/>
      <c r="T41" s="3"/>
      <c r="U41" s="3"/>
      <c r="V41" s="3"/>
      <c r="W41" s="3"/>
      <c r="X41" s="3"/>
      <c r="Y41" s="3"/>
      <c r="Z41" s="3"/>
    </row>
    <row r="42" spans="1:26" ht="21" customHeight="1" x14ac:dyDescent="0.25">
      <c r="A42" s="676"/>
      <c r="B42" s="676"/>
      <c r="C42" s="676"/>
      <c r="D42" s="676"/>
      <c r="E42" s="676"/>
      <c r="F42" s="676"/>
      <c r="G42" s="676"/>
      <c r="H42" s="676"/>
      <c r="I42" s="676"/>
      <c r="J42" s="716"/>
      <c r="K42" s="716"/>
      <c r="L42" s="676"/>
      <c r="M42" s="676"/>
      <c r="N42" s="676"/>
      <c r="O42" s="676"/>
      <c r="P42" s="676"/>
      <c r="Q42" s="676"/>
      <c r="R42" s="23"/>
      <c r="S42" s="3"/>
      <c r="T42" s="3"/>
      <c r="U42" s="3"/>
      <c r="V42" s="3"/>
      <c r="W42" s="3"/>
      <c r="X42" s="3"/>
      <c r="Y42" s="3"/>
      <c r="Z42" s="3"/>
    </row>
    <row r="43" spans="1:26" ht="21" customHeight="1" x14ac:dyDescent="0.35">
      <c r="A43" s="26"/>
      <c r="B43" s="26"/>
      <c r="C43" s="30"/>
      <c r="D43" s="30"/>
      <c r="E43" s="31"/>
      <c r="F43" s="31"/>
      <c r="G43" s="31"/>
      <c r="H43" s="31"/>
      <c r="I43" s="31"/>
      <c r="J43" s="31"/>
      <c r="K43" s="31"/>
      <c r="L43" s="31"/>
      <c r="M43" s="26"/>
      <c r="N43" s="26"/>
      <c r="O43" s="32"/>
      <c r="P43" s="26"/>
      <c r="Q43" s="26"/>
      <c r="R43" s="23"/>
      <c r="S43" s="3"/>
      <c r="T43" s="3"/>
      <c r="U43" s="3"/>
      <c r="V43" s="3"/>
      <c r="W43" s="3"/>
      <c r="X43" s="3"/>
      <c r="Y43" s="3"/>
      <c r="Z43" s="3"/>
    </row>
    <row r="44" spans="1:26" ht="21" customHeight="1" x14ac:dyDescent="0.35">
      <c r="A44" s="677"/>
      <c r="B44" s="677"/>
      <c r="C44" s="677"/>
      <c r="D44" s="677"/>
      <c r="E44" s="677"/>
      <c r="F44" s="677"/>
      <c r="G44" s="677"/>
      <c r="H44" s="677"/>
      <c r="I44" s="677"/>
      <c r="J44" s="677"/>
      <c r="K44" s="677"/>
      <c r="L44" s="677"/>
      <c r="M44" s="677"/>
      <c r="N44" s="677"/>
      <c r="O44" s="677"/>
      <c r="P44" s="677"/>
      <c r="Q44" s="677"/>
      <c r="R44" s="23"/>
      <c r="S44" s="3"/>
      <c r="T44" s="3"/>
      <c r="U44" s="3"/>
      <c r="V44" s="3"/>
      <c r="W44" s="3"/>
      <c r="X44" s="3"/>
      <c r="Y44" s="3"/>
      <c r="Z44" s="3"/>
    </row>
    <row r="45" spans="1:26" ht="62.5" customHeight="1" x14ac:dyDescent="0.35">
      <c r="A45" s="677"/>
      <c r="B45" s="677"/>
      <c r="C45" s="677"/>
      <c r="D45" s="677"/>
      <c r="E45" s="677"/>
      <c r="F45" s="677"/>
      <c r="G45" s="677"/>
      <c r="H45" s="677"/>
      <c r="I45" s="677"/>
      <c r="J45" s="677"/>
      <c r="K45" s="677"/>
      <c r="L45" s="677"/>
      <c r="M45" s="677"/>
      <c r="N45" s="677"/>
      <c r="O45" s="677"/>
      <c r="P45" s="677"/>
      <c r="Q45" s="677"/>
      <c r="R45" s="23"/>
      <c r="S45" s="3"/>
      <c r="T45" s="3"/>
      <c r="U45" s="3"/>
      <c r="V45" s="3"/>
      <c r="W45" s="3"/>
      <c r="X45" s="3"/>
      <c r="Y45" s="3"/>
      <c r="Z45" s="3"/>
    </row>
    <row r="46" spans="1:26" ht="21" customHeight="1" x14ac:dyDescent="0.35">
      <c r="A46" s="21"/>
      <c r="B46" s="21"/>
      <c r="C46" s="21"/>
      <c r="D46" s="21"/>
      <c r="E46" s="21"/>
      <c r="F46" s="21"/>
      <c r="G46" s="21"/>
      <c r="H46" s="21"/>
      <c r="I46" s="21"/>
      <c r="J46" s="21"/>
      <c r="K46" s="21"/>
      <c r="L46" s="21"/>
      <c r="M46" s="21"/>
      <c r="N46" s="21"/>
      <c r="O46" s="1642" t="s">
        <v>1876</v>
      </c>
      <c r="P46" s="1629"/>
      <c r="Q46" s="21"/>
      <c r="R46" s="23"/>
      <c r="S46" s="3"/>
      <c r="T46" s="3"/>
      <c r="U46" s="3"/>
      <c r="V46" s="3"/>
      <c r="W46" s="3"/>
      <c r="X46" s="3"/>
      <c r="Y46" s="3"/>
      <c r="Z46" s="3"/>
    </row>
    <row r="47" spans="1:26" ht="9" customHeight="1" x14ac:dyDescent="0.35">
      <c r="A47" s="21"/>
      <c r="B47" s="21"/>
      <c r="C47" s="21"/>
      <c r="D47" s="21"/>
      <c r="E47" s="21"/>
      <c r="F47" s="21"/>
      <c r="G47" s="21"/>
      <c r="H47" s="21"/>
      <c r="I47" s="21"/>
      <c r="J47" s="21"/>
      <c r="K47" s="21"/>
      <c r="L47" s="21"/>
      <c r="M47" s="21"/>
      <c r="N47" s="21"/>
      <c r="O47" s="21"/>
      <c r="P47" s="717"/>
      <c r="Q47" s="21"/>
      <c r="R47" s="23"/>
      <c r="S47" s="3"/>
      <c r="T47" s="3"/>
      <c r="U47" s="3"/>
      <c r="V47" s="3"/>
      <c r="W47" s="3"/>
      <c r="X47" s="3"/>
      <c r="Y47" s="3"/>
      <c r="Z47" s="3"/>
    </row>
    <row r="48" spans="1:26" ht="7.5" hidden="1" customHeight="1" x14ac:dyDescent="0.35">
      <c r="A48" s="21"/>
      <c r="B48" s="21"/>
      <c r="C48" s="21"/>
      <c r="D48" s="21"/>
      <c r="E48" s="21"/>
      <c r="F48" s="21"/>
      <c r="G48" s="21"/>
      <c r="H48" s="21"/>
      <c r="I48" s="21"/>
      <c r="J48" s="21"/>
      <c r="K48" s="21"/>
      <c r="L48" s="21"/>
      <c r="M48" s="21"/>
      <c r="N48" s="21"/>
      <c r="O48" s="22"/>
      <c r="P48" s="21"/>
      <c r="Q48" s="21"/>
      <c r="R48" s="23"/>
      <c r="S48" s="3"/>
      <c r="T48" s="3"/>
      <c r="U48" s="3"/>
      <c r="V48" s="3"/>
      <c r="W48" s="3"/>
      <c r="X48" s="3"/>
      <c r="Y48" s="3"/>
      <c r="Z48" s="3"/>
    </row>
    <row r="49" spans="1:26" ht="15" hidden="1" customHeight="1" x14ac:dyDescent="0.25">
      <c r="A49" s="33"/>
      <c r="B49" s="33"/>
      <c r="C49" s="33"/>
      <c r="D49" s="33"/>
      <c r="E49" s="33"/>
      <c r="F49" s="33"/>
      <c r="G49" s="33"/>
      <c r="H49" s="33"/>
      <c r="I49" s="33"/>
      <c r="J49" s="33"/>
      <c r="K49" s="33"/>
      <c r="L49" s="33"/>
      <c r="M49" s="33"/>
      <c r="N49" s="33"/>
      <c r="O49" s="33"/>
      <c r="P49" s="33"/>
      <c r="Q49" s="33"/>
      <c r="R49" s="33"/>
      <c r="S49" s="3"/>
      <c r="T49" s="3"/>
      <c r="U49" s="3"/>
      <c r="V49" s="3"/>
      <c r="W49" s="3"/>
      <c r="X49" s="3"/>
      <c r="Y49" s="3"/>
      <c r="Z49" s="3"/>
    </row>
    <row r="50" spans="1:26" ht="15" hidden="1" customHeight="1" x14ac:dyDescent="0.25">
      <c r="A50" s="33"/>
      <c r="B50" s="33"/>
      <c r="C50" s="33"/>
      <c r="D50" s="33"/>
      <c r="E50" s="33"/>
      <c r="F50" s="33"/>
      <c r="G50" s="33"/>
      <c r="H50" s="33"/>
      <c r="I50" s="33"/>
      <c r="J50" s="33"/>
      <c r="K50" s="33"/>
      <c r="L50" s="33"/>
      <c r="M50" s="33"/>
      <c r="N50" s="33"/>
      <c r="O50" s="33"/>
      <c r="P50" s="33"/>
      <c r="Q50" s="33"/>
      <c r="R50" s="33"/>
      <c r="S50" s="3"/>
      <c r="T50" s="3"/>
      <c r="U50" s="3"/>
      <c r="V50" s="3"/>
      <c r="W50" s="3"/>
      <c r="X50" s="3"/>
      <c r="Y50" s="3"/>
      <c r="Z50" s="3"/>
    </row>
    <row r="51" spans="1:26" ht="15" hidden="1" customHeight="1" x14ac:dyDescent="0.25">
      <c r="A51" s="33"/>
      <c r="B51" s="33"/>
      <c r="C51" s="33"/>
      <c r="D51" s="33"/>
      <c r="E51" s="33"/>
      <c r="F51" s="33"/>
      <c r="G51" s="33"/>
      <c r="H51" s="33"/>
      <c r="I51" s="33"/>
      <c r="J51" s="33"/>
      <c r="K51" s="33"/>
      <c r="L51" s="33"/>
      <c r="M51" s="33"/>
      <c r="N51" s="33"/>
      <c r="O51" s="33"/>
      <c r="P51" s="33"/>
      <c r="Q51" s="33"/>
      <c r="R51" s="33"/>
      <c r="S51" s="3"/>
      <c r="T51" s="3"/>
      <c r="U51" s="3"/>
      <c r="V51" s="3"/>
      <c r="W51" s="3"/>
      <c r="X51" s="3"/>
      <c r="Y51" s="3"/>
      <c r="Z51" s="3"/>
    </row>
    <row r="52" spans="1:26" ht="15" hidden="1" customHeight="1" x14ac:dyDescent="0.25">
      <c r="A52" s="33"/>
      <c r="B52" s="33"/>
      <c r="C52" s="33"/>
      <c r="D52" s="33"/>
      <c r="E52" s="33"/>
      <c r="F52" s="33"/>
      <c r="G52" s="33"/>
      <c r="H52" s="33"/>
      <c r="I52" s="33"/>
      <c r="J52" s="33"/>
      <c r="K52" s="33"/>
      <c r="L52" s="33"/>
      <c r="M52" s="33"/>
      <c r="N52" s="33"/>
      <c r="O52" s="33"/>
      <c r="P52" s="33"/>
      <c r="Q52" s="33"/>
      <c r="R52" s="33"/>
      <c r="S52" s="3"/>
      <c r="T52" s="3"/>
      <c r="U52" s="3"/>
      <c r="V52" s="3"/>
      <c r="W52" s="3"/>
      <c r="X52" s="3"/>
      <c r="Y52" s="3"/>
      <c r="Z52" s="3"/>
    </row>
    <row r="53" spans="1:26" ht="15" hidden="1" customHeight="1" x14ac:dyDescent="0.25">
      <c r="A53" s="33"/>
      <c r="B53" s="33"/>
      <c r="C53" s="33"/>
      <c r="D53" s="33"/>
      <c r="E53" s="33"/>
      <c r="F53" s="33"/>
      <c r="G53" s="33"/>
      <c r="H53" s="33"/>
      <c r="I53" s="33"/>
      <c r="J53" s="33"/>
      <c r="K53" s="33"/>
      <c r="L53" s="33"/>
      <c r="M53" s="33"/>
      <c r="N53" s="33"/>
      <c r="O53" s="33"/>
      <c r="P53" s="33"/>
      <c r="Q53" s="33"/>
      <c r="R53" s="33"/>
      <c r="S53" s="3"/>
      <c r="T53" s="3"/>
      <c r="U53" s="3"/>
      <c r="V53" s="3"/>
      <c r="W53" s="3"/>
      <c r="X53" s="3"/>
      <c r="Y53" s="3"/>
      <c r="Z53" s="3"/>
    </row>
    <row r="54" spans="1:26" ht="15" hidden="1" customHeight="1" x14ac:dyDescent="0.25">
      <c r="A54" s="33"/>
      <c r="B54" s="33"/>
      <c r="C54" s="33"/>
      <c r="D54" s="33"/>
      <c r="E54" s="33"/>
      <c r="F54" s="33"/>
      <c r="G54" s="33"/>
      <c r="H54" s="33"/>
      <c r="I54" s="33"/>
      <c r="J54" s="33"/>
      <c r="K54" s="33"/>
      <c r="L54" s="33"/>
      <c r="M54" s="33"/>
      <c r="N54" s="33"/>
      <c r="O54" s="33"/>
      <c r="P54" s="33"/>
      <c r="Q54" s="33"/>
      <c r="R54" s="33"/>
      <c r="S54" s="3"/>
      <c r="T54" s="3"/>
      <c r="U54" s="3"/>
      <c r="V54" s="3"/>
      <c r="W54" s="3"/>
      <c r="X54" s="3"/>
      <c r="Y54" s="3"/>
      <c r="Z54" s="3"/>
    </row>
    <row r="55" spans="1:26" ht="15" hidden="1" customHeight="1" x14ac:dyDescent="0.25">
      <c r="A55" s="33"/>
      <c r="B55" s="33"/>
      <c r="C55" s="33"/>
      <c r="D55" s="33"/>
      <c r="E55" s="33"/>
      <c r="F55" s="33"/>
      <c r="G55" s="33"/>
      <c r="H55" s="33"/>
      <c r="I55" s="33"/>
      <c r="J55" s="33"/>
      <c r="K55" s="33"/>
      <c r="L55" s="33"/>
      <c r="M55" s="33"/>
      <c r="N55" s="33"/>
      <c r="O55" s="33"/>
      <c r="P55" s="33"/>
      <c r="Q55" s="33"/>
      <c r="R55" s="33"/>
      <c r="S55" s="3"/>
      <c r="T55" s="3"/>
      <c r="U55" s="3"/>
      <c r="V55" s="3"/>
      <c r="W55" s="3"/>
      <c r="X55" s="3"/>
      <c r="Y55" s="3"/>
      <c r="Z55" s="3"/>
    </row>
    <row r="56" spans="1:26" ht="15" hidden="1" customHeight="1" x14ac:dyDescent="0.25">
      <c r="A56" s="33"/>
      <c r="B56" s="33"/>
      <c r="C56" s="33"/>
      <c r="D56" s="33"/>
      <c r="E56" s="33"/>
      <c r="F56" s="33"/>
      <c r="G56" s="33"/>
      <c r="H56" s="33"/>
      <c r="I56" s="33"/>
      <c r="J56" s="33"/>
      <c r="K56" s="33"/>
      <c r="L56" s="33"/>
      <c r="M56" s="33"/>
      <c r="N56" s="33"/>
      <c r="O56" s="33"/>
      <c r="P56" s="33"/>
      <c r="Q56" s="33"/>
      <c r="R56" s="33"/>
      <c r="S56" s="3"/>
      <c r="T56" s="3"/>
      <c r="U56" s="3"/>
      <c r="V56" s="3"/>
      <c r="W56" s="3"/>
      <c r="X56" s="3"/>
      <c r="Y56" s="3"/>
      <c r="Z56" s="3"/>
    </row>
    <row r="57" spans="1:26" ht="15" hidden="1" customHeight="1" x14ac:dyDescent="0.25">
      <c r="A57" s="33"/>
      <c r="B57" s="33"/>
      <c r="C57" s="33"/>
      <c r="D57" s="33"/>
      <c r="E57" s="33"/>
      <c r="F57" s="33"/>
      <c r="G57" s="33"/>
      <c r="H57" s="33"/>
      <c r="I57" s="33"/>
      <c r="J57" s="33"/>
      <c r="K57" s="33"/>
      <c r="L57" s="33"/>
      <c r="M57" s="33"/>
      <c r="N57" s="33"/>
      <c r="O57" s="33"/>
      <c r="P57" s="33"/>
      <c r="Q57" s="33"/>
      <c r="R57" s="33"/>
      <c r="S57" s="3"/>
      <c r="T57" s="3"/>
      <c r="U57" s="3"/>
      <c r="V57" s="3"/>
      <c r="W57" s="3"/>
      <c r="X57" s="3"/>
      <c r="Y57" s="3"/>
      <c r="Z57" s="3"/>
    </row>
    <row r="58" spans="1:26" ht="15" hidden="1" customHeight="1" x14ac:dyDescent="0.25">
      <c r="A58" s="33"/>
      <c r="B58" s="33"/>
      <c r="C58" s="33"/>
      <c r="D58" s="33"/>
      <c r="E58" s="33"/>
      <c r="F58" s="33"/>
      <c r="G58" s="33"/>
      <c r="H58" s="33"/>
      <c r="I58" s="33"/>
      <c r="J58" s="33"/>
      <c r="K58" s="33"/>
      <c r="L58" s="33"/>
      <c r="M58" s="33"/>
      <c r="N58" s="33"/>
      <c r="O58" s="33"/>
      <c r="P58" s="33"/>
      <c r="Q58" s="33"/>
      <c r="R58" s="33"/>
      <c r="S58" s="3"/>
      <c r="T58" s="3"/>
      <c r="U58" s="3"/>
      <c r="V58" s="3"/>
      <c r="W58" s="3"/>
      <c r="X58" s="3"/>
      <c r="Y58" s="3"/>
      <c r="Z58" s="3"/>
    </row>
    <row r="59" spans="1:26" ht="15" hidden="1" customHeight="1" x14ac:dyDescent="0.25">
      <c r="A59" s="33"/>
      <c r="B59" s="33"/>
      <c r="C59" s="33"/>
      <c r="D59" s="33"/>
      <c r="E59" s="33"/>
      <c r="F59" s="33"/>
      <c r="G59" s="33"/>
      <c r="H59" s="33"/>
      <c r="I59" s="33"/>
      <c r="J59" s="33"/>
      <c r="K59" s="33"/>
      <c r="L59" s="33"/>
      <c r="M59" s="33"/>
      <c r="N59" s="33"/>
      <c r="O59" s="33"/>
      <c r="P59" s="33"/>
      <c r="Q59" s="33"/>
      <c r="R59" s="33"/>
      <c r="S59" s="3"/>
      <c r="T59" s="3"/>
      <c r="U59" s="3"/>
      <c r="V59" s="3"/>
      <c r="W59" s="3"/>
      <c r="X59" s="3"/>
      <c r="Y59" s="3"/>
      <c r="Z59" s="3"/>
    </row>
    <row r="60" spans="1:26" ht="15" hidden="1" customHeight="1" x14ac:dyDescent="0.25">
      <c r="A60" s="33"/>
      <c r="B60" s="33"/>
      <c r="C60" s="33"/>
      <c r="D60" s="33"/>
      <c r="E60" s="33"/>
      <c r="F60" s="33"/>
      <c r="G60" s="33"/>
      <c r="H60" s="33"/>
      <c r="I60" s="33"/>
      <c r="J60" s="33"/>
      <c r="K60" s="33"/>
      <c r="L60" s="33"/>
      <c r="M60" s="33"/>
      <c r="N60" s="33"/>
      <c r="O60" s="33"/>
      <c r="P60" s="33"/>
      <c r="Q60" s="33"/>
      <c r="R60" s="33"/>
      <c r="S60" s="3"/>
      <c r="T60" s="3"/>
      <c r="U60" s="3"/>
      <c r="V60" s="3"/>
      <c r="W60" s="3"/>
      <c r="X60" s="3"/>
      <c r="Y60" s="3"/>
      <c r="Z60" s="3"/>
    </row>
    <row r="61" spans="1:26" ht="15" hidden="1" customHeight="1" x14ac:dyDescent="0.25">
      <c r="A61" s="33"/>
      <c r="B61" s="33"/>
      <c r="C61" s="33"/>
      <c r="D61" s="33"/>
      <c r="E61" s="33"/>
      <c r="F61" s="33"/>
      <c r="G61" s="33"/>
      <c r="H61" s="33"/>
      <c r="I61" s="33"/>
      <c r="J61" s="33"/>
      <c r="K61" s="33"/>
      <c r="L61" s="33"/>
      <c r="M61" s="33"/>
      <c r="N61" s="33"/>
      <c r="O61" s="33"/>
      <c r="P61" s="33"/>
      <c r="Q61" s="33"/>
      <c r="R61" s="33"/>
      <c r="S61" s="3"/>
      <c r="T61" s="3"/>
      <c r="U61" s="3"/>
      <c r="V61" s="3"/>
      <c r="W61" s="3"/>
      <c r="X61" s="3"/>
      <c r="Y61" s="3"/>
      <c r="Z61" s="3"/>
    </row>
    <row r="62" spans="1:26" ht="15" hidden="1" customHeight="1" x14ac:dyDescent="0.25">
      <c r="A62" s="33"/>
      <c r="B62" s="33"/>
      <c r="C62" s="33"/>
      <c r="D62" s="33"/>
      <c r="E62" s="33"/>
      <c r="F62" s="33"/>
      <c r="G62" s="33"/>
      <c r="H62" s="33"/>
      <c r="I62" s="33"/>
      <c r="J62" s="33"/>
      <c r="K62" s="33"/>
      <c r="L62" s="33"/>
      <c r="M62" s="33"/>
      <c r="N62" s="33"/>
      <c r="O62" s="33"/>
      <c r="P62" s="33"/>
      <c r="Q62" s="33"/>
      <c r="R62" s="33"/>
      <c r="S62" s="3"/>
      <c r="T62" s="3"/>
      <c r="U62" s="3"/>
      <c r="V62" s="3"/>
      <c r="W62" s="3"/>
      <c r="X62" s="3"/>
      <c r="Y62" s="3"/>
      <c r="Z62" s="3"/>
    </row>
    <row r="63" spans="1:26" ht="15" hidden="1" customHeight="1" x14ac:dyDescent="0.25">
      <c r="A63" s="33"/>
      <c r="B63" s="33"/>
      <c r="C63" s="33"/>
      <c r="D63" s="33"/>
      <c r="E63" s="33"/>
      <c r="F63" s="33"/>
      <c r="G63" s="33"/>
      <c r="H63" s="33"/>
      <c r="I63" s="33"/>
      <c r="J63" s="33"/>
      <c r="K63" s="33"/>
      <c r="L63" s="33"/>
      <c r="M63" s="33"/>
      <c r="N63" s="33"/>
      <c r="O63" s="33"/>
      <c r="P63" s="33"/>
      <c r="Q63" s="33"/>
      <c r="R63" s="33"/>
      <c r="S63" s="3"/>
      <c r="T63" s="3"/>
      <c r="U63" s="3"/>
      <c r="V63" s="3"/>
      <c r="W63" s="3"/>
      <c r="X63" s="3"/>
      <c r="Y63" s="3"/>
      <c r="Z63" s="3"/>
    </row>
    <row r="64" spans="1:26" ht="15" hidden="1" customHeight="1" x14ac:dyDescent="0.25">
      <c r="A64" s="33"/>
      <c r="B64" s="33"/>
      <c r="C64" s="33"/>
      <c r="D64" s="33"/>
      <c r="E64" s="33"/>
      <c r="F64" s="33"/>
      <c r="G64" s="33"/>
      <c r="H64" s="33"/>
      <c r="I64" s="33"/>
      <c r="J64" s="33"/>
      <c r="K64" s="33"/>
      <c r="L64" s="33"/>
      <c r="M64" s="33"/>
      <c r="N64" s="33"/>
      <c r="O64" s="33"/>
      <c r="P64" s="33"/>
      <c r="Q64" s="33"/>
      <c r="R64" s="33"/>
      <c r="S64" s="3"/>
      <c r="T64" s="3"/>
      <c r="U64" s="3"/>
      <c r="V64" s="3"/>
      <c r="W64" s="3"/>
      <c r="X64" s="3"/>
      <c r="Y64" s="3"/>
      <c r="Z64" s="3"/>
    </row>
    <row r="65" spans="1:26" ht="15" hidden="1" customHeight="1" x14ac:dyDescent="0.25">
      <c r="A65" s="33"/>
      <c r="B65" s="33"/>
      <c r="C65" s="33"/>
      <c r="D65" s="33"/>
      <c r="E65" s="33"/>
      <c r="F65" s="33"/>
      <c r="G65" s="33"/>
      <c r="H65" s="33"/>
      <c r="I65" s="33"/>
      <c r="J65" s="33"/>
      <c r="K65" s="33"/>
      <c r="L65" s="33"/>
      <c r="M65" s="33"/>
      <c r="N65" s="33"/>
      <c r="O65" s="33"/>
      <c r="P65" s="33"/>
      <c r="Q65" s="33"/>
      <c r="R65" s="33"/>
      <c r="S65" s="3"/>
      <c r="T65" s="3"/>
      <c r="U65" s="3"/>
      <c r="V65" s="3"/>
      <c r="W65" s="3"/>
      <c r="X65" s="3"/>
      <c r="Y65" s="3"/>
      <c r="Z65" s="3"/>
    </row>
    <row r="66" spans="1:26" ht="15" hidden="1" customHeight="1" x14ac:dyDescent="0.25">
      <c r="A66" s="33"/>
      <c r="B66" s="33"/>
      <c r="C66" s="33"/>
      <c r="D66" s="33"/>
      <c r="E66" s="33"/>
      <c r="F66" s="33"/>
      <c r="G66" s="33"/>
      <c r="H66" s="33"/>
      <c r="I66" s="33"/>
      <c r="J66" s="33"/>
      <c r="K66" s="33"/>
      <c r="L66" s="33"/>
      <c r="M66" s="33"/>
      <c r="N66" s="33"/>
      <c r="O66" s="33"/>
      <c r="P66" s="33"/>
      <c r="Q66" s="33"/>
      <c r="R66" s="33"/>
      <c r="S66" s="3"/>
      <c r="T66" s="3"/>
      <c r="U66" s="3"/>
      <c r="V66" s="3"/>
      <c r="W66" s="3"/>
      <c r="X66" s="3"/>
      <c r="Y66" s="3"/>
      <c r="Z66" s="3"/>
    </row>
    <row r="67" spans="1:26" ht="15" hidden="1" customHeight="1" x14ac:dyDescent="0.25">
      <c r="A67" s="33"/>
      <c r="B67" s="33"/>
      <c r="C67" s="33"/>
      <c r="D67" s="33"/>
      <c r="E67" s="33"/>
      <c r="F67" s="33"/>
      <c r="G67" s="33"/>
      <c r="H67" s="33"/>
      <c r="I67" s="33"/>
      <c r="J67" s="33"/>
      <c r="K67" s="33"/>
      <c r="L67" s="33"/>
      <c r="M67" s="33"/>
      <c r="N67" s="33"/>
      <c r="O67" s="33"/>
      <c r="P67" s="33"/>
      <c r="Q67" s="33"/>
      <c r="R67" s="33"/>
      <c r="S67" s="3"/>
      <c r="T67" s="3"/>
      <c r="U67" s="3"/>
      <c r="V67" s="3"/>
      <c r="W67" s="3"/>
      <c r="X67" s="3"/>
      <c r="Y67" s="3"/>
      <c r="Z67" s="3"/>
    </row>
    <row r="68" spans="1:26" ht="15" hidden="1" customHeight="1" x14ac:dyDescent="0.25">
      <c r="A68" s="33"/>
      <c r="B68" s="33"/>
      <c r="C68" s="33"/>
      <c r="D68" s="33"/>
      <c r="E68" s="33"/>
      <c r="F68" s="33"/>
      <c r="G68" s="33"/>
      <c r="H68" s="33"/>
      <c r="I68" s="33"/>
      <c r="J68" s="33"/>
      <c r="K68" s="33"/>
      <c r="L68" s="33"/>
      <c r="M68" s="33"/>
      <c r="N68" s="33"/>
      <c r="O68" s="33"/>
      <c r="P68" s="33"/>
      <c r="Q68" s="33"/>
      <c r="R68" s="33"/>
      <c r="S68" s="3"/>
      <c r="T68" s="3"/>
      <c r="U68" s="3"/>
      <c r="V68" s="3"/>
      <c r="W68" s="3"/>
      <c r="X68" s="3"/>
      <c r="Y68" s="3"/>
      <c r="Z68" s="3"/>
    </row>
    <row r="69" spans="1:26" ht="15" hidden="1" customHeight="1" x14ac:dyDescent="0.25">
      <c r="A69" s="33"/>
      <c r="B69" s="33"/>
      <c r="C69" s="33"/>
      <c r="D69" s="33"/>
      <c r="E69" s="33"/>
      <c r="F69" s="33"/>
      <c r="G69" s="33"/>
      <c r="H69" s="33"/>
      <c r="I69" s="33"/>
      <c r="J69" s="33"/>
      <c r="K69" s="33"/>
      <c r="L69" s="33"/>
      <c r="M69" s="33"/>
      <c r="N69" s="33"/>
      <c r="O69" s="33"/>
      <c r="P69" s="33"/>
      <c r="Q69" s="33"/>
      <c r="R69" s="33"/>
      <c r="S69" s="3"/>
      <c r="T69" s="3"/>
      <c r="U69" s="3"/>
      <c r="V69" s="3"/>
      <c r="W69" s="3"/>
      <c r="X69" s="3"/>
      <c r="Y69" s="3"/>
      <c r="Z69" s="3"/>
    </row>
    <row r="70" spans="1:26" ht="15" hidden="1" customHeight="1" x14ac:dyDescent="0.25">
      <c r="A70" s="33"/>
      <c r="B70" s="33"/>
      <c r="C70" s="33"/>
      <c r="D70" s="33"/>
      <c r="E70" s="33"/>
      <c r="F70" s="33"/>
      <c r="G70" s="33"/>
      <c r="H70" s="33"/>
      <c r="I70" s="33"/>
      <c r="J70" s="33"/>
      <c r="K70" s="33"/>
      <c r="L70" s="33"/>
      <c r="M70" s="33"/>
      <c r="N70" s="33"/>
      <c r="O70" s="33"/>
      <c r="P70" s="33"/>
      <c r="Q70" s="33"/>
      <c r="R70" s="33"/>
      <c r="S70" s="3"/>
      <c r="T70" s="3"/>
      <c r="U70" s="3"/>
      <c r="V70" s="3"/>
      <c r="W70" s="3"/>
      <c r="X70" s="3"/>
      <c r="Y70" s="3"/>
      <c r="Z70" s="3"/>
    </row>
    <row r="71" spans="1:26" ht="15" hidden="1" customHeight="1" x14ac:dyDescent="0.25">
      <c r="A71" s="33"/>
      <c r="B71" s="33"/>
      <c r="C71" s="33"/>
      <c r="D71" s="33"/>
      <c r="E71" s="33"/>
      <c r="F71" s="33"/>
      <c r="G71" s="33"/>
      <c r="H71" s="33"/>
      <c r="I71" s="33"/>
      <c r="J71" s="33"/>
      <c r="K71" s="33"/>
      <c r="L71" s="33"/>
      <c r="M71" s="33"/>
      <c r="N71" s="33"/>
      <c r="O71" s="33"/>
      <c r="P71" s="33"/>
      <c r="Q71" s="33"/>
      <c r="R71" s="33"/>
      <c r="S71" s="3"/>
      <c r="T71" s="3"/>
      <c r="U71" s="3"/>
      <c r="V71" s="3"/>
      <c r="W71" s="3"/>
      <c r="X71" s="3"/>
      <c r="Y71" s="3"/>
      <c r="Z71" s="3"/>
    </row>
    <row r="72" spans="1:26" ht="15" hidden="1" customHeight="1" x14ac:dyDescent="0.25">
      <c r="A72" s="33"/>
      <c r="B72" s="33"/>
      <c r="C72" s="33"/>
      <c r="D72" s="33"/>
      <c r="E72" s="33"/>
      <c r="F72" s="33"/>
      <c r="G72" s="33"/>
      <c r="H72" s="33"/>
      <c r="I72" s="33"/>
      <c r="J72" s="33"/>
      <c r="K72" s="33"/>
      <c r="L72" s="33"/>
      <c r="M72" s="33"/>
      <c r="N72" s="33"/>
      <c r="O72" s="33"/>
      <c r="P72" s="33"/>
      <c r="Q72" s="33"/>
      <c r="R72" s="33"/>
      <c r="S72" s="3"/>
      <c r="T72" s="3"/>
      <c r="U72" s="3"/>
      <c r="V72" s="3"/>
      <c r="W72" s="3"/>
      <c r="X72" s="3"/>
      <c r="Y72" s="3"/>
      <c r="Z72" s="3"/>
    </row>
    <row r="73" spans="1:26" ht="15" hidden="1" customHeight="1" x14ac:dyDescent="0.25">
      <c r="A73" s="33"/>
      <c r="B73" s="33"/>
      <c r="C73" s="33"/>
      <c r="D73" s="33"/>
      <c r="E73" s="33"/>
      <c r="F73" s="33"/>
      <c r="G73" s="33"/>
      <c r="H73" s="33"/>
      <c r="I73" s="33"/>
      <c r="J73" s="33"/>
      <c r="K73" s="33"/>
      <c r="L73" s="33"/>
      <c r="M73" s="33"/>
      <c r="N73" s="33"/>
      <c r="O73" s="33"/>
      <c r="P73" s="33"/>
      <c r="Q73" s="33"/>
      <c r="R73" s="33"/>
      <c r="S73" s="3"/>
      <c r="T73" s="3"/>
      <c r="U73" s="3"/>
      <c r="V73" s="3"/>
      <c r="W73" s="3"/>
      <c r="X73" s="3"/>
      <c r="Y73" s="3"/>
      <c r="Z73" s="3"/>
    </row>
    <row r="74" spans="1:26" ht="15" hidden="1" customHeight="1" x14ac:dyDescent="0.25">
      <c r="A74" s="33"/>
      <c r="B74" s="33"/>
      <c r="C74" s="33"/>
      <c r="D74" s="33"/>
      <c r="E74" s="33"/>
      <c r="F74" s="33"/>
      <c r="G74" s="33"/>
      <c r="H74" s="33"/>
      <c r="I74" s="33"/>
      <c r="J74" s="33"/>
      <c r="K74" s="33"/>
      <c r="L74" s="33"/>
      <c r="M74" s="33"/>
      <c r="N74" s="33"/>
      <c r="O74" s="33"/>
      <c r="P74" s="33"/>
      <c r="Q74" s="33"/>
      <c r="R74" s="33"/>
      <c r="S74" s="3"/>
      <c r="T74" s="3"/>
      <c r="U74" s="3"/>
      <c r="V74" s="3"/>
      <c r="W74" s="3"/>
      <c r="X74" s="3"/>
      <c r="Y74" s="3"/>
      <c r="Z74" s="3"/>
    </row>
    <row r="75" spans="1:26" ht="15" hidden="1" customHeight="1" x14ac:dyDescent="0.25">
      <c r="A75" s="33"/>
      <c r="B75" s="33"/>
      <c r="C75" s="33"/>
      <c r="D75" s="33"/>
      <c r="E75" s="33"/>
      <c r="F75" s="33"/>
      <c r="G75" s="33"/>
      <c r="H75" s="33"/>
      <c r="I75" s="33"/>
      <c r="J75" s="33"/>
      <c r="K75" s="33"/>
      <c r="L75" s="33"/>
      <c r="M75" s="33"/>
      <c r="N75" s="33"/>
      <c r="O75" s="33"/>
      <c r="P75" s="33"/>
      <c r="Q75" s="33"/>
      <c r="R75" s="33"/>
      <c r="S75" s="3"/>
      <c r="T75" s="3"/>
      <c r="U75" s="3"/>
      <c r="V75" s="3"/>
      <c r="W75" s="3"/>
      <c r="X75" s="3"/>
      <c r="Y75" s="3"/>
      <c r="Z75" s="3"/>
    </row>
    <row r="76" spans="1:26" ht="15" hidden="1" customHeight="1" x14ac:dyDescent="0.25">
      <c r="A76" s="33"/>
      <c r="B76" s="33"/>
      <c r="C76" s="33"/>
      <c r="D76" s="33"/>
      <c r="E76" s="33"/>
      <c r="F76" s="33"/>
      <c r="G76" s="33"/>
      <c r="H76" s="33"/>
      <c r="I76" s="33"/>
      <c r="J76" s="33"/>
      <c r="K76" s="33"/>
      <c r="L76" s="33"/>
      <c r="M76" s="33"/>
      <c r="N76" s="33"/>
      <c r="O76" s="33"/>
      <c r="P76" s="33"/>
      <c r="Q76" s="33"/>
      <c r="R76" s="33"/>
      <c r="S76" s="3"/>
      <c r="T76" s="3"/>
      <c r="U76" s="3"/>
      <c r="V76" s="3"/>
      <c r="W76" s="3"/>
      <c r="X76" s="3"/>
      <c r="Y76" s="3"/>
      <c r="Z76" s="3"/>
    </row>
    <row r="77" spans="1:26" ht="15" hidden="1" customHeight="1" x14ac:dyDescent="0.25">
      <c r="A77" s="33"/>
      <c r="B77" s="33"/>
      <c r="C77" s="33"/>
      <c r="D77" s="33"/>
      <c r="E77" s="33"/>
      <c r="F77" s="33"/>
      <c r="G77" s="33"/>
      <c r="H77" s="33"/>
      <c r="I77" s="33"/>
      <c r="J77" s="33"/>
      <c r="K77" s="33"/>
      <c r="L77" s="33"/>
      <c r="M77" s="33"/>
      <c r="N77" s="33"/>
      <c r="O77" s="33"/>
      <c r="P77" s="33"/>
      <c r="Q77" s="33"/>
      <c r="R77" s="33"/>
      <c r="S77" s="3"/>
      <c r="T77" s="3"/>
      <c r="U77" s="3"/>
      <c r="V77" s="3"/>
      <c r="W77" s="3"/>
      <c r="X77" s="3"/>
      <c r="Y77" s="3"/>
      <c r="Z77" s="3"/>
    </row>
    <row r="78" spans="1:26" ht="15" hidden="1" customHeight="1" x14ac:dyDescent="0.25">
      <c r="A78" s="33"/>
      <c r="B78" s="33"/>
      <c r="C78" s="33"/>
      <c r="D78" s="33"/>
      <c r="E78" s="33"/>
      <c r="F78" s="33"/>
      <c r="G78" s="33"/>
      <c r="H78" s="33"/>
      <c r="I78" s="33"/>
      <c r="J78" s="33"/>
      <c r="K78" s="33"/>
      <c r="L78" s="33"/>
      <c r="M78" s="33"/>
      <c r="N78" s="33"/>
      <c r="O78" s="33"/>
      <c r="P78" s="33"/>
      <c r="Q78" s="33"/>
      <c r="R78" s="33"/>
      <c r="S78" s="3"/>
      <c r="T78" s="3"/>
      <c r="U78" s="3"/>
      <c r="V78" s="3"/>
      <c r="W78" s="3"/>
      <c r="X78" s="3"/>
      <c r="Y78" s="3"/>
      <c r="Z78" s="3"/>
    </row>
    <row r="79" spans="1:26" ht="15" hidden="1" customHeight="1" x14ac:dyDescent="0.25">
      <c r="A79" s="33"/>
      <c r="B79" s="33"/>
      <c r="C79" s="33"/>
      <c r="D79" s="33"/>
      <c r="E79" s="33"/>
      <c r="F79" s="33"/>
      <c r="G79" s="33"/>
      <c r="H79" s="33"/>
      <c r="I79" s="33"/>
      <c r="J79" s="33"/>
      <c r="K79" s="33"/>
      <c r="L79" s="33"/>
      <c r="M79" s="33"/>
      <c r="N79" s="33"/>
      <c r="O79" s="33"/>
      <c r="P79" s="33"/>
      <c r="Q79" s="33"/>
      <c r="R79" s="33"/>
      <c r="S79" s="3"/>
      <c r="T79" s="3"/>
      <c r="U79" s="3"/>
      <c r="V79" s="3"/>
      <c r="W79" s="3"/>
      <c r="X79" s="3"/>
      <c r="Y79" s="3"/>
      <c r="Z79" s="3"/>
    </row>
    <row r="80" spans="1:26" ht="15" hidden="1" customHeight="1" x14ac:dyDescent="0.25">
      <c r="A80" s="33"/>
      <c r="B80" s="33"/>
      <c r="C80" s="33"/>
      <c r="D80" s="33"/>
      <c r="E80" s="33"/>
      <c r="F80" s="33"/>
      <c r="G80" s="33"/>
      <c r="H80" s="33"/>
      <c r="I80" s="33"/>
      <c r="J80" s="33"/>
      <c r="K80" s="33"/>
      <c r="L80" s="33"/>
      <c r="M80" s="33"/>
      <c r="N80" s="33"/>
      <c r="O80" s="33"/>
      <c r="P80" s="33"/>
      <c r="Q80" s="33"/>
      <c r="R80" s="33"/>
      <c r="S80" s="3"/>
      <c r="T80" s="3"/>
      <c r="U80" s="3"/>
      <c r="V80" s="3"/>
      <c r="W80" s="3"/>
      <c r="X80" s="3"/>
      <c r="Y80" s="3"/>
      <c r="Z80" s="3"/>
    </row>
    <row r="81" spans="1:26" ht="15" hidden="1" customHeight="1" x14ac:dyDescent="0.25">
      <c r="A81" s="33"/>
      <c r="B81" s="33"/>
      <c r="C81" s="33"/>
      <c r="D81" s="33"/>
      <c r="E81" s="33"/>
      <c r="F81" s="33"/>
      <c r="G81" s="33"/>
      <c r="H81" s="33"/>
      <c r="I81" s="33"/>
      <c r="J81" s="33"/>
      <c r="K81" s="33"/>
      <c r="L81" s="33"/>
      <c r="M81" s="33"/>
      <c r="N81" s="33"/>
      <c r="O81" s="33"/>
      <c r="P81" s="33"/>
      <c r="Q81" s="33"/>
      <c r="R81" s="33"/>
      <c r="S81" s="3"/>
      <c r="T81" s="3"/>
      <c r="U81" s="3"/>
      <c r="V81" s="3"/>
      <c r="W81" s="3"/>
      <c r="X81" s="3"/>
      <c r="Y81" s="3"/>
      <c r="Z81" s="3"/>
    </row>
    <row r="82" spans="1:26" ht="15" hidden="1" customHeight="1" x14ac:dyDescent="0.25">
      <c r="A82" s="33"/>
      <c r="B82" s="33"/>
      <c r="C82" s="33"/>
      <c r="D82" s="33"/>
      <c r="E82" s="33"/>
      <c r="F82" s="33"/>
      <c r="G82" s="33"/>
      <c r="H82" s="33"/>
      <c r="I82" s="33"/>
      <c r="J82" s="33"/>
      <c r="K82" s="33"/>
      <c r="L82" s="33"/>
      <c r="M82" s="33"/>
      <c r="N82" s="33"/>
      <c r="O82" s="33"/>
      <c r="P82" s="33"/>
      <c r="Q82" s="33"/>
      <c r="R82" s="33"/>
      <c r="S82" s="3"/>
      <c r="T82" s="3"/>
      <c r="U82" s="3"/>
      <c r="V82" s="3"/>
      <c r="W82" s="3"/>
      <c r="X82" s="3"/>
      <c r="Y82" s="3"/>
      <c r="Z82" s="3"/>
    </row>
    <row r="83" spans="1:26" ht="15" hidden="1" customHeight="1" x14ac:dyDescent="0.25">
      <c r="A83" s="33"/>
      <c r="B83" s="33"/>
      <c r="C83" s="33"/>
      <c r="D83" s="33"/>
      <c r="E83" s="33"/>
      <c r="F83" s="33"/>
      <c r="G83" s="33"/>
      <c r="H83" s="33"/>
      <c r="I83" s="33"/>
      <c r="J83" s="33"/>
      <c r="K83" s="33"/>
      <c r="L83" s="33"/>
      <c r="M83" s="33"/>
      <c r="N83" s="33"/>
      <c r="O83" s="33"/>
      <c r="P83" s="33"/>
      <c r="Q83" s="33"/>
      <c r="R83" s="33"/>
      <c r="S83" s="3"/>
      <c r="T83" s="3"/>
      <c r="U83" s="3"/>
      <c r="V83" s="3"/>
      <c r="W83" s="3"/>
      <c r="X83" s="3"/>
      <c r="Y83" s="3"/>
      <c r="Z83" s="3"/>
    </row>
    <row r="84" spans="1:26" ht="15" hidden="1" customHeight="1" x14ac:dyDescent="0.25">
      <c r="A84" s="33"/>
      <c r="B84" s="33"/>
      <c r="C84" s="33"/>
      <c r="D84" s="33"/>
      <c r="E84" s="33"/>
      <c r="F84" s="33"/>
      <c r="G84" s="33"/>
      <c r="H84" s="33"/>
      <c r="I84" s="33"/>
      <c r="J84" s="33"/>
      <c r="K84" s="33"/>
      <c r="L84" s="33"/>
      <c r="M84" s="33"/>
      <c r="N84" s="33"/>
      <c r="O84" s="33"/>
      <c r="P84" s="33"/>
      <c r="Q84" s="33"/>
      <c r="R84" s="33"/>
      <c r="S84" s="3"/>
      <c r="T84" s="3"/>
      <c r="U84" s="3"/>
      <c r="V84" s="3"/>
      <c r="W84" s="3"/>
      <c r="X84" s="3"/>
      <c r="Y84" s="3"/>
      <c r="Z84" s="3"/>
    </row>
    <row r="85" spans="1:26" ht="15" hidden="1" customHeight="1" x14ac:dyDescent="0.25">
      <c r="A85" s="33"/>
      <c r="B85" s="33"/>
      <c r="C85" s="33"/>
      <c r="D85" s="33"/>
      <c r="E85" s="33"/>
      <c r="F85" s="33"/>
      <c r="G85" s="33"/>
      <c r="H85" s="33"/>
      <c r="I85" s="33"/>
      <c r="J85" s="33"/>
      <c r="K85" s="33"/>
      <c r="L85" s="33"/>
      <c r="M85" s="33"/>
      <c r="N85" s="33"/>
      <c r="O85" s="33"/>
      <c r="P85" s="33"/>
      <c r="Q85" s="33"/>
      <c r="R85" s="33"/>
      <c r="S85" s="3"/>
      <c r="T85" s="3"/>
      <c r="U85" s="3"/>
      <c r="V85" s="3"/>
      <c r="W85" s="3"/>
      <c r="X85" s="3"/>
      <c r="Y85" s="3"/>
      <c r="Z85" s="3"/>
    </row>
    <row r="86" spans="1:26" ht="15" hidden="1" customHeight="1" x14ac:dyDescent="0.25">
      <c r="A86" s="33"/>
      <c r="B86" s="33"/>
      <c r="C86" s="33"/>
      <c r="D86" s="33"/>
      <c r="E86" s="33"/>
      <c r="F86" s="33"/>
      <c r="G86" s="33"/>
      <c r="H86" s="33"/>
      <c r="I86" s="33"/>
      <c r="J86" s="33"/>
      <c r="K86" s="33"/>
      <c r="L86" s="33"/>
      <c r="M86" s="33"/>
      <c r="N86" s="33"/>
      <c r="O86" s="33"/>
      <c r="P86" s="33"/>
      <c r="Q86" s="33"/>
      <c r="R86" s="33"/>
      <c r="S86" s="3"/>
      <c r="T86" s="3"/>
      <c r="U86" s="3"/>
      <c r="V86" s="3"/>
      <c r="W86" s="3"/>
      <c r="X86" s="3"/>
      <c r="Y86" s="3"/>
      <c r="Z86" s="3"/>
    </row>
    <row r="87" spans="1:26" ht="15" hidden="1" customHeight="1" x14ac:dyDescent="0.25">
      <c r="A87" s="33"/>
      <c r="B87" s="33"/>
      <c r="C87" s="33"/>
      <c r="D87" s="33"/>
      <c r="E87" s="33"/>
      <c r="F87" s="33"/>
      <c r="G87" s="33"/>
      <c r="H87" s="33"/>
      <c r="I87" s="33"/>
      <c r="J87" s="33"/>
      <c r="K87" s="33"/>
      <c r="L87" s="33"/>
      <c r="M87" s="33"/>
      <c r="N87" s="33"/>
      <c r="O87" s="33"/>
      <c r="P87" s="33"/>
      <c r="Q87" s="33"/>
      <c r="R87" s="33"/>
      <c r="S87" s="3"/>
      <c r="T87" s="3"/>
      <c r="U87" s="3"/>
      <c r="V87" s="3"/>
      <c r="W87" s="3"/>
      <c r="X87" s="3"/>
      <c r="Y87" s="3"/>
      <c r="Z87" s="3"/>
    </row>
    <row r="88" spans="1:26" ht="15" hidden="1" customHeight="1" x14ac:dyDescent="0.25">
      <c r="A88" s="33"/>
      <c r="B88" s="33"/>
      <c r="C88" s="33"/>
      <c r="D88" s="33"/>
      <c r="E88" s="33"/>
      <c r="F88" s="33"/>
      <c r="G88" s="33"/>
      <c r="H88" s="33"/>
      <c r="I88" s="33"/>
      <c r="J88" s="33"/>
      <c r="K88" s="33"/>
      <c r="L88" s="33"/>
      <c r="M88" s="33"/>
      <c r="N88" s="33"/>
      <c r="O88" s="33"/>
      <c r="P88" s="33"/>
      <c r="Q88" s="33"/>
      <c r="R88" s="33"/>
      <c r="S88" s="3"/>
      <c r="T88" s="3"/>
      <c r="U88" s="3"/>
      <c r="V88" s="3"/>
      <c r="W88" s="3"/>
      <c r="X88" s="3"/>
      <c r="Y88" s="3"/>
      <c r="Z88" s="3"/>
    </row>
    <row r="89" spans="1:26" ht="15" hidden="1" customHeight="1" x14ac:dyDescent="0.25">
      <c r="A89" s="33"/>
      <c r="B89" s="33"/>
      <c r="C89" s="33"/>
      <c r="D89" s="33"/>
      <c r="E89" s="33"/>
      <c r="F89" s="33"/>
      <c r="G89" s="33"/>
      <c r="H89" s="33"/>
      <c r="I89" s="33"/>
      <c r="J89" s="33"/>
      <c r="K89" s="33"/>
      <c r="L89" s="33"/>
      <c r="M89" s="33"/>
      <c r="N89" s="33"/>
      <c r="O89" s="33"/>
      <c r="P89" s="33"/>
      <c r="Q89" s="33"/>
      <c r="R89" s="33"/>
      <c r="S89" s="3"/>
      <c r="T89" s="3"/>
      <c r="U89" s="3"/>
      <c r="V89" s="3"/>
      <c r="W89" s="3"/>
      <c r="X89" s="3"/>
      <c r="Y89" s="3"/>
      <c r="Z89" s="3"/>
    </row>
    <row r="90" spans="1:26" ht="15" hidden="1" customHeight="1" x14ac:dyDescent="0.25">
      <c r="A90" s="33"/>
      <c r="B90" s="33"/>
      <c r="C90" s="33"/>
      <c r="D90" s="33"/>
      <c r="E90" s="33"/>
      <c r="F90" s="33"/>
      <c r="G90" s="33"/>
      <c r="H90" s="33"/>
      <c r="I90" s="33"/>
      <c r="J90" s="33"/>
      <c r="K90" s="33"/>
      <c r="L90" s="33"/>
      <c r="M90" s="33"/>
      <c r="N90" s="33"/>
      <c r="O90" s="33"/>
      <c r="P90" s="33"/>
      <c r="Q90" s="33"/>
      <c r="R90" s="33"/>
      <c r="S90" s="3"/>
      <c r="T90" s="3"/>
      <c r="U90" s="3"/>
      <c r="V90" s="3"/>
      <c r="W90" s="3"/>
      <c r="X90" s="3"/>
      <c r="Y90" s="3"/>
      <c r="Z90" s="3"/>
    </row>
    <row r="91" spans="1:26" ht="15" hidden="1" customHeight="1" x14ac:dyDescent="0.25">
      <c r="A91" s="33"/>
      <c r="B91" s="33"/>
      <c r="C91" s="33"/>
      <c r="D91" s="33"/>
      <c r="E91" s="33"/>
      <c r="F91" s="33"/>
      <c r="G91" s="33"/>
      <c r="H91" s="33"/>
      <c r="I91" s="33"/>
      <c r="J91" s="33"/>
      <c r="K91" s="33"/>
      <c r="L91" s="33"/>
      <c r="M91" s="33"/>
      <c r="N91" s="33"/>
      <c r="O91" s="33"/>
      <c r="P91" s="33"/>
      <c r="Q91" s="33"/>
      <c r="R91" s="33"/>
      <c r="S91" s="3"/>
      <c r="T91" s="3"/>
      <c r="U91" s="3"/>
      <c r="V91" s="3"/>
      <c r="W91" s="3"/>
      <c r="X91" s="3"/>
      <c r="Y91" s="3"/>
      <c r="Z91" s="3"/>
    </row>
    <row r="92" spans="1:26" ht="15" hidden="1" customHeight="1" x14ac:dyDescent="0.25">
      <c r="A92" s="33"/>
      <c r="B92" s="33"/>
      <c r="C92" s="33"/>
      <c r="D92" s="33"/>
      <c r="E92" s="33"/>
      <c r="F92" s="33"/>
      <c r="G92" s="33"/>
      <c r="H92" s="33"/>
      <c r="I92" s="33"/>
      <c r="J92" s="33"/>
      <c r="K92" s="33"/>
      <c r="L92" s="33"/>
      <c r="M92" s="33"/>
      <c r="N92" s="33"/>
      <c r="O92" s="33"/>
      <c r="P92" s="33"/>
      <c r="Q92" s="33"/>
      <c r="R92" s="33"/>
      <c r="S92" s="3"/>
      <c r="T92" s="3"/>
      <c r="U92" s="3"/>
      <c r="V92" s="3"/>
      <c r="W92" s="3"/>
      <c r="X92" s="3"/>
      <c r="Y92" s="3"/>
      <c r="Z92" s="3"/>
    </row>
    <row r="93" spans="1:26" ht="15" hidden="1" customHeight="1" x14ac:dyDescent="0.25">
      <c r="A93" s="33"/>
      <c r="B93" s="33"/>
      <c r="C93" s="33"/>
      <c r="D93" s="33"/>
      <c r="E93" s="33"/>
      <c r="F93" s="33"/>
      <c r="G93" s="33"/>
      <c r="H93" s="33"/>
      <c r="I93" s="33"/>
      <c r="J93" s="33"/>
      <c r="K93" s="33"/>
      <c r="L93" s="33"/>
      <c r="M93" s="33"/>
      <c r="N93" s="33"/>
      <c r="O93" s="33"/>
      <c r="P93" s="33"/>
      <c r="Q93" s="33"/>
      <c r="R93" s="33"/>
      <c r="S93" s="3"/>
      <c r="T93" s="3"/>
      <c r="U93" s="3"/>
      <c r="V93" s="3"/>
      <c r="W93" s="3"/>
      <c r="X93" s="3"/>
      <c r="Y93" s="3"/>
      <c r="Z93" s="3"/>
    </row>
    <row r="94" spans="1:26" ht="15" hidden="1" customHeight="1" x14ac:dyDescent="0.25">
      <c r="A94" s="33"/>
      <c r="B94" s="33"/>
      <c r="C94" s="33"/>
      <c r="D94" s="33"/>
      <c r="E94" s="33"/>
      <c r="F94" s="33"/>
      <c r="G94" s="33"/>
      <c r="H94" s="33"/>
      <c r="I94" s="33"/>
      <c r="J94" s="33"/>
      <c r="K94" s="33"/>
      <c r="L94" s="33"/>
      <c r="M94" s="33"/>
      <c r="N94" s="33"/>
      <c r="O94" s="33"/>
      <c r="P94" s="33"/>
      <c r="Q94" s="33"/>
      <c r="R94" s="33"/>
      <c r="S94" s="3"/>
      <c r="T94" s="3"/>
      <c r="U94" s="3"/>
      <c r="V94" s="3"/>
      <c r="W94" s="3"/>
      <c r="X94" s="3"/>
      <c r="Y94" s="3"/>
      <c r="Z94" s="3"/>
    </row>
    <row r="95" spans="1:26" ht="15" hidden="1" customHeight="1" x14ac:dyDescent="0.25">
      <c r="A95" s="33"/>
      <c r="B95" s="33"/>
      <c r="C95" s="33"/>
      <c r="D95" s="33"/>
      <c r="E95" s="33"/>
      <c r="F95" s="33"/>
      <c r="G95" s="33"/>
      <c r="H95" s="33"/>
      <c r="I95" s="33"/>
      <c r="J95" s="33"/>
      <c r="K95" s="33"/>
      <c r="L95" s="33"/>
      <c r="M95" s="33"/>
      <c r="N95" s="33"/>
      <c r="O95" s="33"/>
      <c r="P95" s="33"/>
      <c r="Q95" s="33"/>
      <c r="R95" s="33"/>
      <c r="S95" s="3"/>
      <c r="T95" s="3"/>
      <c r="U95" s="3"/>
      <c r="V95" s="3"/>
      <c r="W95" s="3"/>
      <c r="X95" s="3"/>
      <c r="Y95" s="3"/>
      <c r="Z95" s="3"/>
    </row>
    <row r="96" spans="1:26" ht="15" hidden="1" customHeight="1" x14ac:dyDescent="0.25">
      <c r="A96" s="33"/>
      <c r="B96" s="33"/>
      <c r="C96" s="33"/>
      <c r="D96" s="33"/>
      <c r="E96" s="33"/>
      <c r="F96" s="33"/>
      <c r="G96" s="33"/>
      <c r="H96" s="33"/>
      <c r="I96" s="33"/>
      <c r="J96" s="33"/>
      <c r="K96" s="33"/>
      <c r="L96" s="33"/>
      <c r="M96" s="33"/>
      <c r="N96" s="33"/>
      <c r="O96" s="33"/>
      <c r="P96" s="33"/>
      <c r="Q96" s="33"/>
      <c r="R96" s="33"/>
      <c r="S96" s="3"/>
      <c r="T96" s="3"/>
      <c r="U96" s="3"/>
      <c r="V96" s="3"/>
      <c r="W96" s="3"/>
      <c r="X96" s="3"/>
      <c r="Y96" s="3"/>
      <c r="Z96" s="3"/>
    </row>
    <row r="97" spans="1:26" ht="15" hidden="1" customHeight="1" x14ac:dyDescent="0.25">
      <c r="A97" s="33"/>
      <c r="B97" s="33"/>
      <c r="C97" s="33"/>
      <c r="D97" s="33"/>
      <c r="E97" s="33"/>
      <c r="F97" s="33"/>
      <c r="G97" s="33"/>
      <c r="H97" s="33"/>
      <c r="I97" s="33"/>
      <c r="J97" s="33"/>
      <c r="K97" s="33"/>
      <c r="L97" s="33"/>
      <c r="M97" s="33"/>
      <c r="N97" s="33"/>
      <c r="O97" s="33"/>
      <c r="P97" s="33"/>
      <c r="Q97" s="33"/>
      <c r="R97" s="33"/>
      <c r="S97" s="3"/>
      <c r="T97" s="3"/>
      <c r="U97" s="3"/>
      <c r="V97" s="3"/>
      <c r="W97" s="3"/>
      <c r="X97" s="3"/>
      <c r="Y97" s="3"/>
      <c r="Z97" s="3"/>
    </row>
    <row r="98" spans="1:26" ht="15" hidden="1" customHeight="1" x14ac:dyDescent="0.25">
      <c r="A98" s="33"/>
      <c r="B98" s="33"/>
      <c r="C98" s="33"/>
      <c r="D98" s="33"/>
      <c r="E98" s="33"/>
      <c r="F98" s="33"/>
      <c r="G98" s="33"/>
      <c r="H98" s="33"/>
      <c r="I98" s="33"/>
      <c r="J98" s="33"/>
      <c r="K98" s="33"/>
      <c r="L98" s="33"/>
      <c r="M98" s="33"/>
      <c r="N98" s="33"/>
      <c r="O98" s="33"/>
      <c r="P98" s="33"/>
      <c r="Q98" s="33"/>
      <c r="R98" s="33"/>
      <c r="S98" s="3"/>
      <c r="T98" s="3"/>
      <c r="U98" s="3"/>
      <c r="V98" s="3"/>
      <c r="W98" s="3"/>
      <c r="X98" s="3"/>
      <c r="Y98" s="3"/>
      <c r="Z98" s="3"/>
    </row>
    <row r="99" spans="1:26" ht="15" hidden="1" customHeight="1" x14ac:dyDescent="0.25">
      <c r="A99" s="33"/>
      <c r="B99" s="33"/>
      <c r="C99" s="33"/>
      <c r="D99" s="33"/>
      <c r="E99" s="33"/>
      <c r="F99" s="33"/>
      <c r="G99" s="33"/>
      <c r="H99" s="33"/>
      <c r="I99" s="33"/>
      <c r="J99" s="33"/>
      <c r="K99" s="33"/>
      <c r="L99" s="33"/>
      <c r="M99" s="33"/>
      <c r="N99" s="33"/>
      <c r="O99" s="33"/>
      <c r="P99" s="33"/>
      <c r="Q99" s="33"/>
      <c r="R99" s="33"/>
      <c r="S99" s="3"/>
      <c r="T99" s="3"/>
      <c r="U99" s="3"/>
      <c r="V99" s="3"/>
      <c r="W99" s="3"/>
      <c r="X99" s="3"/>
      <c r="Y99" s="3"/>
      <c r="Z99" s="3"/>
    </row>
    <row r="100" spans="1:26" ht="15" hidden="1" customHeight="1" x14ac:dyDescent="0.25">
      <c r="A100" s="33"/>
      <c r="B100" s="33"/>
      <c r="C100" s="33"/>
      <c r="D100" s="33"/>
      <c r="E100" s="33"/>
      <c r="F100" s="33"/>
      <c r="G100" s="33"/>
      <c r="H100" s="33"/>
      <c r="I100" s="33"/>
      <c r="J100" s="33"/>
      <c r="K100" s="33"/>
      <c r="L100" s="33"/>
      <c r="M100" s="33"/>
      <c r="N100" s="33"/>
      <c r="O100" s="33"/>
      <c r="P100" s="33"/>
      <c r="Q100" s="33"/>
      <c r="R100" s="33"/>
      <c r="S100" s="3"/>
      <c r="T100" s="3"/>
      <c r="U100" s="3"/>
      <c r="V100" s="3"/>
      <c r="W100" s="3"/>
      <c r="X100" s="3"/>
      <c r="Y100" s="3"/>
      <c r="Z100" s="3"/>
    </row>
    <row r="101" spans="1:26" ht="15" hidden="1" customHeight="1" x14ac:dyDescent="0.25">
      <c r="A101" s="33"/>
      <c r="B101" s="33"/>
      <c r="C101" s="33"/>
      <c r="D101" s="33"/>
      <c r="E101" s="33"/>
      <c r="F101" s="33"/>
      <c r="G101" s="33"/>
      <c r="H101" s="33"/>
      <c r="I101" s="33"/>
      <c r="J101" s="33"/>
      <c r="K101" s="33"/>
      <c r="L101" s="33"/>
      <c r="M101" s="33"/>
      <c r="N101" s="33"/>
      <c r="O101" s="33"/>
      <c r="P101" s="33"/>
      <c r="Q101" s="33"/>
      <c r="R101" s="33"/>
      <c r="S101" s="3"/>
      <c r="T101" s="3"/>
      <c r="U101" s="3"/>
      <c r="V101" s="3"/>
      <c r="W101" s="3"/>
      <c r="X101" s="3"/>
      <c r="Y101" s="3"/>
      <c r="Z101" s="3"/>
    </row>
    <row r="102" spans="1:26" ht="15" hidden="1" customHeight="1" x14ac:dyDescent="0.25">
      <c r="A102" s="33"/>
      <c r="B102" s="33"/>
      <c r="C102" s="33"/>
      <c r="D102" s="33"/>
      <c r="E102" s="33"/>
      <c r="F102" s="33"/>
      <c r="G102" s="33"/>
      <c r="H102" s="33"/>
      <c r="I102" s="33"/>
      <c r="J102" s="33"/>
      <c r="K102" s="33"/>
      <c r="L102" s="33"/>
      <c r="M102" s="33"/>
      <c r="N102" s="33"/>
      <c r="O102" s="33"/>
      <c r="P102" s="33"/>
      <c r="Q102" s="33"/>
      <c r="R102" s="33"/>
      <c r="S102" s="3"/>
      <c r="T102" s="3"/>
      <c r="U102" s="3"/>
      <c r="V102" s="3"/>
      <c r="W102" s="3"/>
      <c r="X102" s="3"/>
      <c r="Y102" s="3"/>
      <c r="Z102" s="3"/>
    </row>
    <row r="103" spans="1:26" ht="15" hidden="1" customHeight="1" x14ac:dyDescent="0.25">
      <c r="A103" s="33"/>
      <c r="B103" s="33"/>
      <c r="C103" s="33"/>
      <c r="D103" s="33"/>
      <c r="E103" s="33"/>
      <c r="F103" s="33"/>
      <c r="G103" s="33"/>
      <c r="H103" s="33"/>
      <c r="I103" s="33"/>
      <c r="J103" s="33"/>
      <c r="K103" s="33"/>
      <c r="L103" s="33"/>
      <c r="M103" s="33"/>
      <c r="N103" s="33"/>
      <c r="O103" s="33"/>
      <c r="P103" s="33"/>
      <c r="Q103" s="33"/>
      <c r="R103" s="33"/>
      <c r="S103" s="3"/>
      <c r="T103" s="3"/>
      <c r="U103" s="3"/>
      <c r="V103" s="3"/>
      <c r="W103" s="3"/>
      <c r="X103" s="3"/>
      <c r="Y103" s="3"/>
      <c r="Z103" s="3"/>
    </row>
    <row r="104" spans="1:26" ht="15" hidden="1" customHeight="1" x14ac:dyDescent="0.25">
      <c r="A104" s="33"/>
      <c r="B104" s="33"/>
      <c r="C104" s="33"/>
      <c r="D104" s="33"/>
      <c r="E104" s="33"/>
      <c r="F104" s="33"/>
      <c r="G104" s="33"/>
      <c r="H104" s="33"/>
      <c r="I104" s="33"/>
      <c r="J104" s="33"/>
      <c r="K104" s="33"/>
      <c r="L104" s="33"/>
      <c r="M104" s="33"/>
      <c r="N104" s="33"/>
      <c r="O104" s="33"/>
      <c r="P104" s="33"/>
      <c r="Q104" s="33"/>
      <c r="R104" s="33"/>
      <c r="S104" s="3"/>
      <c r="T104" s="3"/>
      <c r="U104" s="3"/>
      <c r="V104" s="3"/>
      <c r="W104" s="3"/>
      <c r="X104" s="3"/>
      <c r="Y104" s="3"/>
      <c r="Z104" s="3"/>
    </row>
    <row r="105" spans="1:26" ht="15" hidden="1" customHeight="1" x14ac:dyDescent="0.25">
      <c r="A105" s="33"/>
      <c r="B105" s="33"/>
      <c r="C105" s="33"/>
      <c r="D105" s="33"/>
      <c r="E105" s="33"/>
      <c r="F105" s="33"/>
      <c r="G105" s="33"/>
      <c r="H105" s="33"/>
      <c r="I105" s="33"/>
      <c r="J105" s="33"/>
      <c r="K105" s="33"/>
      <c r="L105" s="33"/>
      <c r="M105" s="33"/>
      <c r="N105" s="33"/>
      <c r="O105" s="33"/>
      <c r="P105" s="33"/>
      <c r="Q105" s="33"/>
      <c r="R105" s="33"/>
      <c r="S105" s="3"/>
      <c r="T105" s="3"/>
      <c r="U105" s="3"/>
      <c r="V105" s="3"/>
      <c r="W105" s="3"/>
      <c r="X105" s="3"/>
      <c r="Y105" s="3"/>
      <c r="Z105" s="3"/>
    </row>
    <row r="106" spans="1:26" ht="15" hidden="1" customHeight="1" x14ac:dyDescent="0.25">
      <c r="A106" s="33"/>
      <c r="B106" s="33"/>
      <c r="C106" s="33"/>
      <c r="D106" s="33"/>
      <c r="E106" s="33"/>
      <c r="F106" s="33"/>
      <c r="G106" s="33"/>
      <c r="H106" s="33"/>
      <c r="I106" s="33"/>
      <c r="J106" s="33"/>
      <c r="K106" s="33"/>
      <c r="L106" s="33"/>
      <c r="M106" s="33"/>
      <c r="N106" s="33"/>
      <c r="O106" s="33"/>
      <c r="P106" s="33"/>
      <c r="Q106" s="33"/>
      <c r="R106" s="33"/>
      <c r="S106" s="3"/>
      <c r="T106" s="3"/>
      <c r="U106" s="3"/>
      <c r="V106" s="3"/>
      <c r="W106" s="3"/>
      <c r="X106" s="3"/>
      <c r="Y106" s="3"/>
      <c r="Z106" s="3"/>
    </row>
    <row r="107" spans="1:26" ht="15" hidden="1" customHeight="1" x14ac:dyDescent="0.25">
      <c r="A107" s="33"/>
      <c r="B107" s="33"/>
      <c r="C107" s="33"/>
      <c r="D107" s="33"/>
      <c r="E107" s="33"/>
      <c r="F107" s="33"/>
      <c r="G107" s="33"/>
      <c r="H107" s="33"/>
      <c r="I107" s="33"/>
      <c r="J107" s="33"/>
      <c r="K107" s="33"/>
      <c r="L107" s="33"/>
      <c r="M107" s="33"/>
      <c r="N107" s="33"/>
      <c r="O107" s="33"/>
      <c r="P107" s="33"/>
      <c r="Q107" s="33"/>
      <c r="R107" s="33"/>
      <c r="S107" s="3"/>
      <c r="T107" s="3"/>
      <c r="U107" s="3"/>
      <c r="V107" s="3"/>
      <c r="W107" s="3"/>
      <c r="X107" s="3"/>
      <c r="Y107" s="3"/>
      <c r="Z107" s="3"/>
    </row>
    <row r="108" spans="1:26" ht="15" hidden="1" customHeight="1" x14ac:dyDescent="0.25">
      <c r="A108" s="33"/>
      <c r="B108" s="33"/>
      <c r="C108" s="33"/>
      <c r="D108" s="33"/>
      <c r="E108" s="33"/>
      <c r="F108" s="33"/>
      <c r="G108" s="33"/>
      <c r="H108" s="33"/>
      <c r="I108" s="33"/>
      <c r="J108" s="33"/>
      <c r="K108" s="33"/>
      <c r="L108" s="33"/>
      <c r="M108" s="33"/>
      <c r="N108" s="33"/>
      <c r="O108" s="33"/>
      <c r="P108" s="33"/>
      <c r="Q108" s="33"/>
      <c r="R108" s="33"/>
      <c r="S108" s="3"/>
      <c r="T108" s="3"/>
      <c r="U108" s="3"/>
      <c r="V108" s="3"/>
      <c r="W108" s="3"/>
      <c r="X108" s="3"/>
      <c r="Y108" s="3"/>
      <c r="Z108" s="3"/>
    </row>
    <row r="109" spans="1:26" ht="15" hidden="1" customHeight="1" x14ac:dyDescent="0.25">
      <c r="A109" s="33"/>
      <c r="B109" s="33"/>
      <c r="C109" s="33"/>
      <c r="D109" s="33"/>
      <c r="E109" s="33"/>
      <c r="F109" s="33"/>
      <c r="G109" s="33"/>
      <c r="H109" s="33"/>
      <c r="I109" s="33"/>
      <c r="J109" s="33"/>
      <c r="K109" s="33"/>
      <c r="L109" s="33"/>
      <c r="M109" s="33"/>
      <c r="N109" s="33"/>
      <c r="O109" s="33"/>
      <c r="P109" s="33"/>
      <c r="Q109" s="33"/>
      <c r="R109" s="33"/>
      <c r="S109" s="3"/>
      <c r="T109" s="3"/>
      <c r="U109" s="3"/>
      <c r="V109" s="3"/>
      <c r="W109" s="3"/>
      <c r="X109" s="3"/>
      <c r="Y109" s="3"/>
      <c r="Z109" s="3"/>
    </row>
    <row r="110" spans="1:26" ht="15" hidden="1" customHeight="1" x14ac:dyDescent="0.25">
      <c r="A110" s="33"/>
      <c r="B110" s="33"/>
      <c r="C110" s="33"/>
      <c r="D110" s="33"/>
      <c r="E110" s="33"/>
      <c r="F110" s="33"/>
      <c r="G110" s="33"/>
      <c r="H110" s="33"/>
      <c r="I110" s="33"/>
      <c r="J110" s="33"/>
      <c r="K110" s="33"/>
      <c r="L110" s="33"/>
      <c r="M110" s="33"/>
      <c r="N110" s="33"/>
      <c r="O110" s="33"/>
      <c r="P110" s="33"/>
      <c r="Q110" s="33"/>
      <c r="R110" s="33"/>
      <c r="S110" s="3"/>
      <c r="T110" s="3"/>
      <c r="U110" s="3"/>
      <c r="V110" s="3"/>
      <c r="W110" s="3"/>
      <c r="X110" s="3"/>
      <c r="Y110" s="3"/>
      <c r="Z110" s="3"/>
    </row>
    <row r="111" spans="1:26" ht="15" hidden="1" customHeight="1" x14ac:dyDescent="0.25">
      <c r="A111" s="33"/>
      <c r="B111" s="33"/>
      <c r="C111" s="33"/>
      <c r="D111" s="33"/>
      <c r="E111" s="33"/>
      <c r="F111" s="33"/>
      <c r="G111" s="33"/>
      <c r="H111" s="33"/>
      <c r="I111" s="33"/>
      <c r="J111" s="33"/>
      <c r="K111" s="33"/>
      <c r="L111" s="33"/>
      <c r="M111" s="33"/>
      <c r="N111" s="33"/>
      <c r="O111" s="33"/>
      <c r="P111" s="33"/>
      <c r="Q111" s="33"/>
      <c r="R111" s="33"/>
      <c r="S111" s="3"/>
      <c r="T111" s="3"/>
      <c r="U111" s="3"/>
      <c r="V111" s="3"/>
      <c r="W111" s="3"/>
      <c r="X111" s="3"/>
      <c r="Y111" s="3"/>
      <c r="Z111" s="3"/>
    </row>
    <row r="112" spans="1:26" ht="15" hidden="1" customHeight="1" x14ac:dyDescent="0.25">
      <c r="A112" s="33"/>
      <c r="B112" s="33"/>
      <c r="C112" s="33"/>
      <c r="D112" s="33"/>
      <c r="E112" s="33"/>
      <c r="F112" s="33"/>
      <c r="G112" s="33"/>
      <c r="H112" s="33"/>
      <c r="I112" s="33"/>
      <c r="J112" s="33"/>
      <c r="K112" s="33"/>
      <c r="L112" s="33"/>
      <c r="M112" s="33"/>
      <c r="N112" s="33"/>
      <c r="O112" s="33"/>
      <c r="P112" s="33"/>
      <c r="Q112" s="33"/>
      <c r="R112" s="33"/>
      <c r="S112" s="3"/>
      <c r="T112" s="3"/>
      <c r="U112" s="3"/>
      <c r="V112" s="3"/>
      <c r="W112" s="3"/>
      <c r="X112" s="3"/>
      <c r="Y112" s="3"/>
      <c r="Z112" s="3"/>
    </row>
    <row r="113" spans="1:26" ht="15" hidden="1" customHeight="1" x14ac:dyDescent="0.25">
      <c r="A113" s="33"/>
      <c r="B113" s="33"/>
      <c r="C113" s="33"/>
      <c r="D113" s="33"/>
      <c r="E113" s="33"/>
      <c r="F113" s="33"/>
      <c r="G113" s="33"/>
      <c r="H113" s="33"/>
      <c r="I113" s="33"/>
      <c r="J113" s="33"/>
      <c r="K113" s="33"/>
      <c r="L113" s="33"/>
      <c r="M113" s="33"/>
      <c r="N113" s="33"/>
      <c r="O113" s="33"/>
      <c r="P113" s="33"/>
      <c r="Q113" s="33"/>
      <c r="R113" s="33"/>
      <c r="S113" s="3"/>
      <c r="T113" s="3"/>
      <c r="U113" s="3"/>
      <c r="V113" s="3"/>
      <c r="W113" s="3"/>
      <c r="X113" s="3"/>
      <c r="Y113" s="3"/>
      <c r="Z113" s="3"/>
    </row>
    <row r="114" spans="1:26" ht="15" hidden="1" customHeight="1" x14ac:dyDescent="0.25">
      <c r="A114" s="33"/>
      <c r="B114" s="33"/>
      <c r="C114" s="33"/>
      <c r="D114" s="33"/>
      <c r="E114" s="33"/>
      <c r="F114" s="33"/>
      <c r="G114" s="33"/>
      <c r="H114" s="33"/>
      <c r="I114" s="33"/>
      <c r="J114" s="33"/>
      <c r="K114" s="33"/>
      <c r="L114" s="33"/>
      <c r="M114" s="33"/>
      <c r="N114" s="33"/>
      <c r="O114" s="33"/>
      <c r="P114" s="33"/>
      <c r="Q114" s="33"/>
      <c r="R114" s="33"/>
      <c r="S114" s="3"/>
      <c r="T114" s="3"/>
      <c r="U114" s="3"/>
      <c r="V114" s="3"/>
      <c r="W114" s="3"/>
      <c r="X114" s="3"/>
      <c r="Y114" s="3"/>
      <c r="Z114" s="3"/>
    </row>
    <row r="115" spans="1:26" ht="15" hidden="1" customHeight="1" x14ac:dyDescent="0.25">
      <c r="A115" s="33"/>
      <c r="B115" s="33"/>
      <c r="C115" s="33"/>
      <c r="D115" s="33"/>
      <c r="E115" s="33"/>
      <c r="F115" s="33"/>
      <c r="G115" s="33"/>
      <c r="H115" s="33"/>
      <c r="I115" s="33"/>
      <c r="J115" s="33"/>
      <c r="K115" s="33"/>
      <c r="L115" s="33"/>
      <c r="M115" s="33"/>
      <c r="N115" s="33"/>
      <c r="O115" s="33"/>
      <c r="P115" s="33"/>
      <c r="Q115" s="33"/>
      <c r="R115" s="33"/>
      <c r="S115" s="3"/>
      <c r="T115" s="3"/>
      <c r="U115" s="3"/>
      <c r="V115" s="3"/>
      <c r="W115" s="3"/>
      <c r="X115" s="3"/>
      <c r="Y115" s="3"/>
      <c r="Z115" s="3"/>
    </row>
    <row r="116" spans="1:26" ht="15" hidden="1" customHeight="1" x14ac:dyDescent="0.25">
      <c r="A116" s="33"/>
      <c r="B116" s="33"/>
      <c r="C116" s="33"/>
      <c r="D116" s="33"/>
      <c r="E116" s="33"/>
      <c r="F116" s="33"/>
      <c r="G116" s="33"/>
      <c r="H116" s="33"/>
      <c r="I116" s="33"/>
      <c r="J116" s="33"/>
      <c r="K116" s="33"/>
      <c r="L116" s="33"/>
      <c r="M116" s="33"/>
      <c r="N116" s="33"/>
      <c r="O116" s="33"/>
      <c r="P116" s="33"/>
      <c r="Q116" s="33"/>
      <c r="R116" s="33"/>
      <c r="S116" s="3"/>
      <c r="T116" s="3"/>
      <c r="U116" s="3"/>
      <c r="V116" s="3"/>
      <c r="W116" s="3"/>
      <c r="X116" s="3"/>
      <c r="Y116" s="3"/>
      <c r="Z116" s="3"/>
    </row>
    <row r="117" spans="1:26" ht="15" hidden="1" customHeight="1" x14ac:dyDescent="0.25">
      <c r="A117" s="33"/>
      <c r="B117" s="33"/>
      <c r="C117" s="33"/>
      <c r="D117" s="33"/>
      <c r="E117" s="33"/>
      <c r="F117" s="33"/>
      <c r="G117" s="33"/>
      <c r="H117" s="33"/>
      <c r="I117" s="33"/>
      <c r="J117" s="33"/>
      <c r="K117" s="33"/>
      <c r="L117" s="33"/>
      <c r="M117" s="33"/>
      <c r="N117" s="33"/>
      <c r="O117" s="33"/>
      <c r="P117" s="33"/>
      <c r="Q117" s="33"/>
      <c r="R117" s="33"/>
      <c r="S117" s="3"/>
      <c r="T117" s="3"/>
      <c r="U117" s="3"/>
      <c r="V117" s="3"/>
      <c r="W117" s="3"/>
      <c r="X117" s="3"/>
      <c r="Y117" s="3"/>
      <c r="Z117" s="3"/>
    </row>
    <row r="118" spans="1:26" ht="15" hidden="1" customHeight="1" x14ac:dyDescent="0.25">
      <c r="A118" s="33"/>
      <c r="B118" s="33"/>
      <c r="C118" s="33"/>
      <c r="D118" s="33"/>
      <c r="E118" s="33"/>
      <c r="F118" s="33"/>
      <c r="G118" s="33"/>
      <c r="H118" s="33"/>
      <c r="I118" s="33"/>
      <c r="J118" s="33"/>
      <c r="K118" s="33"/>
      <c r="L118" s="33"/>
      <c r="M118" s="33"/>
      <c r="N118" s="33"/>
      <c r="O118" s="33"/>
      <c r="P118" s="33"/>
      <c r="Q118" s="33"/>
      <c r="R118" s="33"/>
      <c r="S118" s="3"/>
      <c r="T118" s="3"/>
      <c r="U118" s="3"/>
      <c r="V118" s="3"/>
      <c r="W118" s="3"/>
      <c r="X118" s="3"/>
      <c r="Y118" s="3"/>
      <c r="Z118" s="3"/>
    </row>
    <row r="119" spans="1:26" ht="15" hidden="1" customHeight="1" x14ac:dyDescent="0.25">
      <c r="A119" s="33"/>
      <c r="B119" s="33"/>
      <c r="C119" s="33"/>
      <c r="D119" s="33"/>
      <c r="E119" s="33"/>
      <c r="F119" s="33"/>
      <c r="G119" s="33"/>
      <c r="H119" s="33"/>
      <c r="I119" s="33"/>
      <c r="J119" s="33"/>
      <c r="K119" s="33"/>
      <c r="L119" s="33"/>
      <c r="M119" s="33"/>
      <c r="N119" s="33"/>
      <c r="O119" s="33"/>
      <c r="P119" s="33"/>
      <c r="Q119" s="33"/>
      <c r="R119" s="33"/>
      <c r="S119" s="3"/>
      <c r="T119" s="3"/>
      <c r="U119" s="3"/>
      <c r="V119" s="3"/>
      <c r="W119" s="3"/>
      <c r="X119" s="3"/>
      <c r="Y119" s="3"/>
      <c r="Z119" s="3"/>
    </row>
    <row r="120" spans="1:26" ht="15" hidden="1" customHeight="1" x14ac:dyDescent="0.25">
      <c r="A120" s="33"/>
      <c r="B120" s="33"/>
      <c r="C120" s="33"/>
      <c r="D120" s="33"/>
      <c r="E120" s="33"/>
      <c r="F120" s="33"/>
      <c r="G120" s="33"/>
      <c r="H120" s="33"/>
      <c r="I120" s="33"/>
      <c r="J120" s="33"/>
      <c r="K120" s="33"/>
      <c r="L120" s="33"/>
      <c r="M120" s="33"/>
      <c r="N120" s="33"/>
      <c r="O120" s="33"/>
      <c r="P120" s="33"/>
      <c r="Q120" s="33"/>
      <c r="R120" s="33"/>
      <c r="S120" s="3"/>
      <c r="T120" s="3"/>
      <c r="U120" s="3"/>
      <c r="V120" s="3"/>
      <c r="W120" s="3"/>
      <c r="X120" s="3"/>
      <c r="Y120" s="3"/>
      <c r="Z120" s="3"/>
    </row>
    <row r="121" spans="1:26" ht="15" hidden="1" customHeight="1" x14ac:dyDescent="0.25">
      <c r="A121" s="33"/>
      <c r="B121" s="33"/>
      <c r="C121" s="33"/>
      <c r="D121" s="33"/>
      <c r="E121" s="33"/>
      <c r="F121" s="33"/>
      <c r="G121" s="33"/>
      <c r="H121" s="33"/>
      <c r="I121" s="33"/>
      <c r="J121" s="33"/>
      <c r="K121" s="33"/>
      <c r="L121" s="33"/>
      <c r="M121" s="33"/>
      <c r="N121" s="33"/>
      <c r="O121" s="33"/>
      <c r="P121" s="33"/>
      <c r="Q121" s="33"/>
      <c r="R121" s="33"/>
      <c r="S121" s="3"/>
      <c r="T121" s="3"/>
      <c r="U121" s="3"/>
      <c r="V121" s="3"/>
      <c r="W121" s="3"/>
      <c r="X121" s="3"/>
      <c r="Y121" s="3"/>
      <c r="Z121" s="3"/>
    </row>
    <row r="122" spans="1:26" ht="15" hidden="1" customHeight="1" x14ac:dyDescent="0.25">
      <c r="A122" s="33"/>
      <c r="B122" s="33"/>
      <c r="C122" s="33"/>
      <c r="D122" s="33"/>
      <c r="E122" s="33"/>
      <c r="F122" s="33"/>
      <c r="G122" s="33"/>
      <c r="H122" s="33"/>
      <c r="I122" s="33"/>
      <c r="J122" s="33"/>
      <c r="K122" s="33"/>
      <c r="L122" s="33"/>
      <c r="M122" s="33"/>
      <c r="N122" s="33"/>
      <c r="O122" s="33"/>
      <c r="P122" s="33"/>
      <c r="Q122" s="33"/>
      <c r="R122" s="33"/>
      <c r="S122" s="3"/>
      <c r="T122" s="3"/>
      <c r="U122" s="3"/>
      <c r="V122" s="3"/>
      <c r="W122" s="3"/>
      <c r="X122" s="3"/>
      <c r="Y122" s="3"/>
      <c r="Z122" s="3"/>
    </row>
    <row r="123" spans="1:26" ht="15" hidden="1" customHeight="1" x14ac:dyDescent="0.25">
      <c r="A123" s="33"/>
      <c r="B123" s="33"/>
      <c r="C123" s="33"/>
      <c r="D123" s="33"/>
      <c r="E123" s="33"/>
      <c r="F123" s="33"/>
      <c r="G123" s="33"/>
      <c r="H123" s="33"/>
      <c r="I123" s="33"/>
      <c r="J123" s="33"/>
      <c r="K123" s="33"/>
      <c r="L123" s="33"/>
      <c r="M123" s="33"/>
      <c r="N123" s="33"/>
      <c r="O123" s="33"/>
      <c r="P123" s="33"/>
      <c r="Q123" s="33"/>
      <c r="R123" s="33"/>
      <c r="S123" s="3"/>
      <c r="T123" s="3"/>
      <c r="U123" s="3"/>
      <c r="V123" s="3"/>
      <c r="W123" s="3"/>
      <c r="X123" s="3"/>
      <c r="Y123" s="3"/>
      <c r="Z123" s="3"/>
    </row>
    <row r="124" spans="1:26" ht="15" hidden="1" customHeight="1" x14ac:dyDescent="0.25">
      <c r="A124" s="33"/>
      <c r="B124" s="33"/>
      <c r="C124" s="33"/>
      <c r="D124" s="33"/>
      <c r="E124" s="33"/>
      <c r="F124" s="33"/>
      <c r="G124" s="33"/>
      <c r="H124" s="33"/>
      <c r="I124" s="33"/>
      <c r="J124" s="33"/>
      <c r="K124" s="33"/>
      <c r="L124" s="33"/>
      <c r="M124" s="33"/>
      <c r="N124" s="33"/>
      <c r="O124" s="33"/>
      <c r="P124" s="33"/>
      <c r="Q124" s="33"/>
      <c r="R124" s="33"/>
      <c r="S124" s="3"/>
      <c r="T124" s="3"/>
      <c r="U124" s="3"/>
      <c r="V124" s="3"/>
      <c r="W124" s="3"/>
      <c r="X124" s="3"/>
      <c r="Y124" s="3"/>
      <c r="Z124" s="3"/>
    </row>
    <row r="125" spans="1:26" ht="15" hidden="1" customHeight="1" x14ac:dyDescent="0.25">
      <c r="A125" s="33"/>
      <c r="B125" s="33"/>
      <c r="C125" s="33"/>
      <c r="D125" s="33"/>
      <c r="E125" s="33"/>
      <c r="F125" s="33"/>
      <c r="G125" s="33"/>
      <c r="H125" s="33"/>
      <c r="I125" s="33"/>
      <c r="J125" s="33"/>
      <c r="K125" s="33"/>
      <c r="L125" s="33"/>
      <c r="M125" s="33"/>
      <c r="N125" s="33"/>
      <c r="O125" s="33"/>
      <c r="P125" s="33"/>
      <c r="Q125" s="33"/>
      <c r="R125" s="33"/>
      <c r="S125" s="3"/>
      <c r="T125" s="3"/>
      <c r="U125" s="3"/>
      <c r="V125" s="3"/>
      <c r="W125" s="3"/>
      <c r="X125" s="3"/>
      <c r="Y125" s="3"/>
      <c r="Z125" s="3"/>
    </row>
    <row r="126" spans="1:26" ht="15" hidden="1" customHeight="1" x14ac:dyDescent="0.25">
      <c r="A126" s="33"/>
      <c r="B126" s="33"/>
      <c r="C126" s="33"/>
      <c r="D126" s="33"/>
      <c r="E126" s="33"/>
      <c r="F126" s="33"/>
      <c r="G126" s="33"/>
      <c r="H126" s="33"/>
      <c r="I126" s="33"/>
      <c r="J126" s="33"/>
      <c r="K126" s="33"/>
      <c r="L126" s="33"/>
      <c r="M126" s="33"/>
      <c r="N126" s="33"/>
      <c r="O126" s="33"/>
      <c r="P126" s="33"/>
      <c r="Q126" s="33"/>
      <c r="R126" s="33"/>
      <c r="S126" s="3"/>
      <c r="T126" s="3"/>
      <c r="U126" s="3"/>
      <c r="V126" s="3"/>
      <c r="W126" s="3"/>
      <c r="X126" s="3"/>
      <c r="Y126" s="3"/>
      <c r="Z126" s="3"/>
    </row>
    <row r="127" spans="1:26" ht="15" hidden="1" customHeight="1" x14ac:dyDescent="0.25">
      <c r="A127" s="33"/>
      <c r="B127" s="33"/>
      <c r="C127" s="33"/>
      <c r="D127" s="33"/>
      <c r="E127" s="33"/>
      <c r="F127" s="33"/>
      <c r="G127" s="33"/>
      <c r="H127" s="33"/>
      <c r="I127" s="33"/>
      <c r="J127" s="33"/>
      <c r="K127" s="33"/>
      <c r="L127" s="33"/>
      <c r="M127" s="33"/>
      <c r="N127" s="33"/>
      <c r="O127" s="33"/>
      <c r="P127" s="33"/>
      <c r="Q127" s="33"/>
      <c r="R127" s="33"/>
      <c r="S127" s="3"/>
      <c r="T127" s="3"/>
      <c r="U127" s="3"/>
      <c r="V127" s="3"/>
      <c r="W127" s="3"/>
      <c r="X127" s="3"/>
      <c r="Y127" s="3"/>
      <c r="Z127" s="3"/>
    </row>
    <row r="128" spans="1:26" ht="15" hidden="1" customHeight="1" x14ac:dyDescent="0.25">
      <c r="A128" s="33"/>
      <c r="B128" s="33"/>
      <c r="C128" s="33"/>
      <c r="D128" s="33"/>
      <c r="E128" s="33"/>
      <c r="F128" s="33"/>
      <c r="G128" s="33"/>
      <c r="H128" s="33"/>
      <c r="I128" s="33"/>
      <c r="J128" s="33"/>
      <c r="K128" s="33"/>
      <c r="L128" s="33"/>
      <c r="M128" s="33"/>
      <c r="N128" s="33"/>
      <c r="O128" s="33"/>
      <c r="P128" s="33"/>
      <c r="Q128" s="33"/>
      <c r="R128" s="33"/>
      <c r="S128" s="3"/>
      <c r="T128" s="3"/>
      <c r="U128" s="3"/>
      <c r="V128" s="3"/>
      <c r="W128" s="3"/>
      <c r="X128" s="3"/>
      <c r="Y128" s="3"/>
      <c r="Z128" s="3"/>
    </row>
    <row r="129" spans="1:26" ht="15" hidden="1" customHeight="1" x14ac:dyDescent="0.25">
      <c r="A129" s="33"/>
      <c r="B129" s="33"/>
      <c r="C129" s="33"/>
      <c r="D129" s="33"/>
      <c r="E129" s="33"/>
      <c r="F129" s="33"/>
      <c r="G129" s="33"/>
      <c r="H129" s="33"/>
      <c r="I129" s="33"/>
      <c r="J129" s="33"/>
      <c r="K129" s="33"/>
      <c r="L129" s="33"/>
      <c r="M129" s="33"/>
      <c r="N129" s="33"/>
      <c r="O129" s="33"/>
      <c r="P129" s="33"/>
      <c r="Q129" s="33"/>
      <c r="R129" s="33"/>
      <c r="S129" s="3"/>
      <c r="T129" s="3"/>
      <c r="U129" s="3"/>
      <c r="V129" s="3"/>
      <c r="W129" s="3"/>
      <c r="X129" s="3"/>
      <c r="Y129" s="3"/>
      <c r="Z129" s="3"/>
    </row>
    <row r="130" spans="1:26" ht="15" hidden="1" customHeight="1" x14ac:dyDescent="0.25">
      <c r="A130" s="33"/>
      <c r="B130" s="33"/>
      <c r="C130" s="33"/>
      <c r="D130" s="33"/>
      <c r="E130" s="33"/>
      <c r="F130" s="33"/>
      <c r="G130" s="33"/>
      <c r="H130" s="33"/>
      <c r="I130" s="33"/>
      <c r="J130" s="33"/>
      <c r="K130" s="33"/>
      <c r="L130" s="33"/>
      <c r="M130" s="33"/>
      <c r="N130" s="33"/>
      <c r="O130" s="33"/>
      <c r="P130" s="33"/>
      <c r="Q130" s="33"/>
      <c r="R130" s="33"/>
      <c r="S130" s="3"/>
      <c r="T130" s="3"/>
      <c r="U130" s="3"/>
      <c r="V130" s="3"/>
      <c r="W130" s="3"/>
      <c r="X130" s="3"/>
      <c r="Y130" s="3"/>
      <c r="Z130" s="3"/>
    </row>
    <row r="131" spans="1:26" ht="15" hidden="1" customHeight="1" x14ac:dyDescent="0.25">
      <c r="A131" s="33"/>
      <c r="B131" s="33"/>
      <c r="C131" s="33"/>
      <c r="D131" s="33"/>
      <c r="E131" s="33"/>
      <c r="F131" s="33"/>
      <c r="G131" s="33"/>
      <c r="H131" s="33"/>
      <c r="I131" s="33"/>
      <c r="J131" s="33"/>
      <c r="K131" s="33"/>
      <c r="L131" s="33"/>
      <c r="M131" s="33"/>
      <c r="N131" s="33"/>
      <c r="O131" s="33"/>
      <c r="P131" s="33"/>
      <c r="Q131" s="33"/>
      <c r="R131" s="33"/>
      <c r="S131" s="3"/>
      <c r="T131" s="3"/>
      <c r="U131" s="3"/>
      <c r="V131" s="3"/>
      <c r="W131" s="3"/>
      <c r="X131" s="3"/>
      <c r="Y131" s="3"/>
      <c r="Z131" s="3"/>
    </row>
    <row r="132" spans="1:26" ht="15" hidden="1" customHeight="1" x14ac:dyDescent="0.25">
      <c r="A132" s="33"/>
      <c r="B132" s="33"/>
      <c r="C132" s="33"/>
      <c r="D132" s="33"/>
      <c r="E132" s="33"/>
      <c r="F132" s="33"/>
      <c r="G132" s="33"/>
      <c r="H132" s="33"/>
      <c r="I132" s="33"/>
      <c r="J132" s="33"/>
      <c r="K132" s="33"/>
      <c r="L132" s="33"/>
      <c r="M132" s="33"/>
      <c r="N132" s="33"/>
      <c r="O132" s="33"/>
      <c r="P132" s="33"/>
      <c r="Q132" s="33"/>
      <c r="R132" s="33"/>
      <c r="S132" s="3"/>
      <c r="T132" s="3"/>
      <c r="U132" s="3"/>
      <c r="V132" s="3"/>
      <c r="W132" s="3"/>
      <c r="X132" s="3"/>
      <c r="Y132" s="3"/>
      <c r="Z132" s="3"/>
    </row>
    <row r="133" spans="1:26" ht="15" hidden="1" customHeight="1" x14ac:dyDescent="0.25">
      <c r="A133" s="33"/>
      <c r="B133" s="33"/>
      <c r="C133" s="33"/>
      <c r="D133" s="33"/>
      <c r="E133" s="33"/>
      <c r="F133" s="33"/>
      <c r="G133" s="33"/>
      <c r="H133" s="33"/>
      <c r="I133" s="33"/>
      <c r="J133" s="33"/>
      <c r="K133" s="33"/>
      <c r="L133" s="33"/>
      <c r="M133" s="33"/>
      <c r="N133" s="33"/>
      <c r="O133" s="33"/>
      <c r="P133" s="33"/>
      <c r="Q133" s="33"/>
      <c r="R133" s="33"/>
      <c r="S133" s="3"/>
      <c r="T133" s="3"/>
      <c r="U133" s="3"/>
      <c r="V133" s="3"/>
      <c r="W133" s="3"/>
      <c r="X133" s="3"/>
      <c r="Y133" s="3"/>
      <c r="Z133" s="3"/>
    </row>
    <row r="134" spans="1:26" ht="15" hidden="1" customHeight="1" x14ac:dyDescent="0.25">
      <c r="A134" s="33"/>
      <c r="B134" s="33"/>
      <c r="C134" s="33"/>
      <c r="D134" s="33"/>
      <c r="E134" s="33"/>
      <c r="F134" s="33"/>
      <c r="G134" s="33"/>
      <c r="H134" s="33"/>
      <c r="I134" s="33"/>
      <c r="J134" s="33"/>
      <c r="K134" s="33"/>
      <c r="L134" s="33"/>
      <c r="M134" s="33"/>
      <c r="N134" s="33"/>
      <c r="O134" s="33"/>
      <c r="P134" s="33"/>
      <c r="Q134" s="33"/>
      <c r="R134" s="33"/>
      <c r="S134" s="3"/>
      <c r="T134" s="3"/>
      <c r="U134" s="3"/>
      <c r="V134" s="3"/>
      <c r="W134" s="3"/>
      <c r="X134" s="3"/>
      <c r="Y134" s="3"/>
      <c r="Z134" s="3"/>
    </row>
    <row r="135" spans="1:26" ht="15" hidden="1" customHeight="1" x14ac:dyDescent="0.25">
      <c r="A135" s="33"/>
      <c r="B135" s="33"/>
      <c r="C135" s="33"/>
      <c r="D135" s="33"/>
      <c r="E135" s="33"/>
      <c r="F135" s="33"/>
      <c r="G135" s="33"/>
      <c r="H135" s="33"/>
      <c r="I135" s="33"/>
      <c r="J135" s="33"/>
      <c r="K135" s="33"/>
      <c r="L135" s="33"/>
      <c r="M135" s="33"/>
      <c r="N135" s="33"/>
      <c r="O135" s="33"/>
      <c r="P135" s="33"/>
      <c r="Q135" s="33"/>
      <c r="R135" s="33"/>
      <c r="S135" s="3"/>
      <c r="T135" s="3"/>
      <c r="U135" s="3"/>
      <c r="V135" s="3"/>
      <c r="W135" s="3"/>
      <c r="X135" s="3"/>
      <c r="Y135" s="3"/>
      <c r="Z135" s="3"/>
    </row>
    <row r="136" spans="1:26" ht="15" hidden="1" customHeight="1" x14ac:dyDescent="0.25">
      <c r="A136" s="33"/>
      <c r="B136" s="33"/>
      <c r="C136" s="33"/>
      <c r="D136" s="33"/>
      <c r="E136" s="33"/>
      <c r="F136" s="33"/>
      <c r="G136" s="33"/>
      <c r="H136" s="33"/>
      <c r="I136" s="33"/>
      <c r="J136" s="33"/>
      <c r="K136" s="33"/>
      <c r="L136" s="33"/>
      <c r="M136" s="33"/>
      <c r="N136" s="33"/>
      <c r="O136" s="33"/>
      <c r="P136" s="33"/>
      <c r="Q136" s="33"/>
      <c r="R136" s="33"/>
      <c r="S136" s="3"/>
      <c r="T136" s="3"/>
      <c r="U136" s="3"/>
      <c r="V136" s="3"/>
      <c r="W136" s="3"/>
      <c r="X136" s="3"/>
      <c r="Y136" s="3"/>
      <c r="Z136" s="3"/>
    </row>
    <row r="137" spans="1:26" ht="15" hidden="1" customHeight="1" x14ac:dyDescent="0.25">
      <c r="A137" s="33"/>
      <c r="B137" s="33"/>
      <c r="C137" s="33"/>
      <c r="D137" s="33"/>
      <c r="E137" s="33"/>
      <c r="F137" s="33"/>
      <c r="G137" s="33"/>
      <c r="H137" s="33"/>
      <c r="I137" s="33"/>
      <c r="J137" s="33"/>
      <c r="K137" s="33"/>
      <c r="L137" s="33"/>
      <c r="M137" s="33"/>
      <c r="N137" s="33"/>
      <c r="O137" s="33"/>
      <c r="P137" s="33"/>
      <c r="Q137" s="33"/>
      <c r="R137" s="33"/>
      <c r="S137" s="3"/>
      <c r="T137" s="3"/>
      <c r="U137" s="3"/>
      <c r="V137" s="3"/>
      <c r="W137" s="3"/>
      <c r="X137" s="3"/>
      <c r="Y137" s="3"/>
      <c r="Z137" s="3"/>
    </row>
    <row r="138" spans="1:26" ht="15" hidden="1" customHeight="1" x14ac:dyDescent="0.25">
      <c r="A138" s="33"/>
      <c r="B138" s="33"/>
      <c r="C138" s="33"/>
      <c r="D138" s="33"/>
      <c r="E138" s="33"/>
      <c r="F138" s="33"/>
      <c r="G138" s="33"/>
      <c r="H138" s="33"/>
      <c r="I138" s="33"/>
      <c r="J138" s="33"/>
      <c r="K138" s="33"/>
      <c r="L138" s="33"/>
      <c r="M138" s="33"/>
      <c r="N138" s="33"/>
      <c r="O138" s="33"/>
      <c r="P138" s="33"/>
      <c r="Q138" s="33"/>
      <c r="R138" s="33"/>
      <c r="S138" s="3"/>
      <c r="T138" s="3"/>
      <c r="U138" s="3"/>
      <c r="V138" s="3"/>
      <c r="W138" s="3"/>
      <c r="X138" s="3"/>
      <c r="Y138" s="3"/>
      <c r="Z138" s="3"/>
    </row>
    <row r="139" spans="1:26" ht="15" hidden="1" customHeight="1" x14ac:dyDescent="0.25">
      <c r="A139" s="33"/>
      <c r="B139" s="33"/>
      <c r="C139" s="33"/>
      <c r="D139" s="33"/>
      <c r="E139" s="33"/>
      <c r="F139" s="33"/>
      <c r="G139" s="33"/>
      <c r="H139" s="33"/>
      <c r="I139" s="33"/>
      <c r="J139" s="33"/>
      <c r="K139" s="33"/>
      <c r="L139" s="33"/>
      <c r="M139" s="33"/>
      <c r="N139" s="33"/>
      <c r="O139" s="33"/>
      <c r="P139" s="33"/>
      <c r="Q139" s="33"/>
      <c r="R139" s="33"/>
      <c r="S139" s="3"/>
      <c r="T139" s="3"/>
      <c r="U139" s="3"/>
      <c r="V139" s="3"/>
      <c r="W139" s="3"/>
      <c r="X139" s="3"/>
      <c r="Y139" s="3"/>
      <c r="Z139" s="3"/>
    </row>
    <row r="140" spans="1:26" ht="15" hidden="1" customHeight="1" x14ac:dyDescent="0.25">
      <c r="A140" s="33"/>
      <c r="B140" s="33"/>
      <c r="C140" s="33"/>
      <c r="D140" s="33"/>
      <c r="E140" s="33"/>
      <c r="F140" s="33"/>
      <c r="G140" s="33"/>
      <c r="H140" s="33"/>
      <c r="I140" s="33"/>
      <c r="J140" s="33"/>
      <c r="K140" s="33"/>
      <c r="L140" s="33"/>
      <c r="M140" s="33"/>
      <c r="N140" s="33"/>
      <c r="O140" s="33"/>
      <c r="P140" s="33"/>
      <c r="Q140" s="33"/>
      <c r="R140" s="33"/>
      <c r="S140" s="3"/>
      <c r="T140" s="3"/>
      <c r="U140" s="3"/>
      <c r="V140" s="3"/>
      <c r="W140" s="3"/>
      <c r="X140" s="3"/>
      <c r="Y140" s="3"/>
      <c r="Z140" s="3"/>
    </row>
    <row r="141" spans="1:26" ht="15" hidden="1" customHeight="1" x14ac:dyDescent="0.25">
      <c r="A141" s="33"/>
      <c r="B141" s="33"/>
      <c r="C141" s="33"/>
      <c r="D141" s="33"/>
      <c r="E141" s="33"/>
      <c r="F141" s="33"/>
      <c r="G141" s="33"/>
      <c r="H141" s="33"/>
      <c r="I141" s="33"/>
      <c r="J141" s="33"/>
      <c r="K141" s="33"/>
      <c r="L141" s="33"/>
      <c r="M141" s="33"/>
      <c r="N141" s="33"/>
      <c r="O141" s="33"/>
      <c r="P141" s="33"/>
      <c r="Q141" s="33"/>
      <c r="R141" s="33"/>
      <c r="S141" s="3"/>
      <c r="T141" s="3"/>
      <c r="U141" s="3"/>
      <c r="V141" s="3"/>
      <c r="W141" s="3"/>
      <c r="X141" s="3"/>
      <c r="Y141" s="3"/>
      <c r="Z141" s="3"/>
    </row>
    <row r="142" spans="1:26" ht="15" hidden="1" customHeight="1" x14ac:dyDescent="0.25">
      <c r="A142" s="33"/>
      <c r="B142" s="33"/>
      <c r="C142" s="33"/>
      <c r="D142" s="33"/>
      <c r="E142" s="33"/>
      <c r="F142" s="33"/>
      <c r="G142" s="33"/>
      <c r="H142" s="33"/>
      <c r="I142" s="33"/>
      <c r="J142" s="33"/>
      <c r="K142" s="33"/>
      <c r="L142" s="33"/>
      <c r="M142" s="33"/>
      <c r="N142" s="33"/>
      <c r="O142" s="33"/>
      <c r="P142" s="33"/>
      <c r="Q142" s="33"/>
      <c r="R142" s="33"/>
      <c r="S142" s="3"/>
      <c r="T142" s="3"/>
      <c r="U142" s="3"/>
      <c r="V142" s="3"/>
      <c r="W142" s="3"/>
      <c r="X142" s="3"/>
      <c r="Y142" s="3"/>
      <c r="Z142" s="3"/>
    </row>
    <row r="143" spans="1:26" ht="15" hidden="1" customHeight="1" x14ac:dyDescent="0.25">
      <c r="A143" s="33"/>
      <c r="B143" s="33"/>
      <c r="C143" s="33"/>
      <c r="D143" s="33"/>
      <c r="E143" s="33"/>
      <c r="F143" s="33"/>
      <c r="G143" s="33"/>
      <c r="H143" s="33"/>
      <c r="I143" s="33"/>
      <c r="J143" s="33"/>
      <c r="K143" s="33"/>
      <c r="L143" s="33"/>
      <c r="M143" s="33"/>
      <c r="N143" s="33"/>
      <c r="O143" s="33"/>
      <c r="P143" s="33"/>
      <c r="Q143" s="33"/>
      <c r="R143" s="33"/>
      <c r="S143" s="3"/>
      <c r="T143" s="3"/>
      <c r="U143" s="3"/>
      <c r="V143" s="3"/>
      <c r="W143" s="3"/>
      <c r="X143" s="3"/>
      <c r="Y143" s="3"/>
      <c r="Z143" s="3"/>
    </row>
    <row r="144" spans="1:26" ht="15" hidden="1" customHeight="1" x14ac:dyDescent="0.25">
      <c r="A144" s="33"/>
      <c r="B144" s="33"/>
      <c r="C144" s="33"/>
      <c r="D144" s="33"/>
      <c r="E144" s="33"/>
      <c r="F144" s="33"/>
      <c r="G144" s="33"/>
      <c r="H144" s="33"/>
      <c r="I144" s="33"/>
      <c r="J144" s="33"/>
      <c r="K144" s="33"/>
      <c r="L144" s="33"/>
      <c r="M144" s="33"/>
      <c r="N144" s="33"/>
      <c r="O144" s="33"/>
      <c r="P144" s="33"/>
      <c r="Q144" s="33"/>
      <c r="R144" s="33"/>
      <c r="S144" s="3"/>
      <c r="T144" s="3"/>
      <c r="U144" s="3"/>
      <c r="V144" s="3"/>
      <c r="W144" s="3"/>
      <c r="X144" s="3"/>
      <c r="Y144" s="3"/>
      <c r="Z144" s="3"/>
    </row>
    <row r="145" spans="1:26" ht="15" hidden="1" customHeight="1" x14ac:dyDescent="0.25">
      <c r="A145" s="33"/>
      <c r="B145" s="33"/>
      <c r="C145" s="33"/>
      <c r="D145" s="33"/>
      <c r="E145" s="33"/>
      <c r="F145" s="33"/>
      <c r="G145" s="33"/>
      <c r="H145" s="33"/>
      <c r="I145" s="33"/>
      <c r="J145" s="33"/>
      <c r="K145" s="33"/>
      <c r="L145" s="33"/>
      <c r="M145" s="33"/>
      <c r="N145" s="33"/>
      <c r="O145" s="33"/>
      <c r="P145" s="33"/>
      <c r="Q145" s="33"/>
      <c r="R145" s="33"/>
      <c r="S145" s="3"/>
      <c r="T145" s="3"/>
      <c r="U145" s="3"/>
      <c r="V145" s="3"/>
      <c r="W145" s="3"/>
      <c r="X145" s="3"/>
      <c r="Y145" s="3"/>
      <c r="Z145" s="3"/>
    </row>
    <row r="146" spans="1:26" ht="15" hidden="1" customHeight="1" x14ac:dyDescent="0.25">
      <c r="A146" s="33"/>
      <c r="B146" s="33"/>
      <c r="C146" s="33"/>
      <c r="D146" s="33"/>
      <c r="E146" s="33"/>
      <c r="F146" s="33"/>
      <c r="G146" s="33"/>
      <c r="H146" s="33"/>
      <c r="I146" s="33"/>
      <c r="J146" s="33"/>
      <c r="K146" s="33"/>
      <c r="L146" s="33"/>
      <c r="M146" s="33"/>
      <c r="N146" s="33"/>
      <c r="O146" s="33"/>
      <c r="P146" s="33"/>
      <c r="Q146" s="33"/>
      <c r="R146" s="33"/>
      <c r="S146" s="3"/>
      <c r="T146" s="3"/>
      <c r="U146" s="3"/>
      <c r="V146" s="3"/>
      <c r="W146" s="3"/>
      <c r="X146" s="3"/>
      <c r="Y146" s="3"/>
      <c r="Z146" s="3"/>
    </row>
    <row r="147" spans="1:26" ht="15" hidden="1" customHeight="1" x14ac:dyDescent="0.25">
      <c r="A147" s="33"/>
      <c r="B147" s="33"/>
      <c r="C147" s="33"/>
      <c r="D147" s="33"/>
      <c r="E147" s="33"/>
      <c r="F147" s="33"/>
      <c r="G147" s="33"/>
      <c r="H147" s="33"/>
      <c r="I147" s="33"/>
      <c r="J147" s="33"/>
      <c r="K147" s="33"/>
      <c r="L147" s="33"/>
      <c r="M147" s="33"/>
      <c r="N147" s="33"/>
      <c r="O147" s="33"/>
      <c r="P147" s="33"/>
      <c r="Q147" s="33"/>
      <c r="R147" s="33"/>
      <c r="S147" s="3"/>
      <c r="T147" s="3"/>
      <c r="U147" s="3"/>
      <c r="V147" s="3"/>
      <c r="W147" s="3"/>
      <c r="X147" s="3"/>
      <c r="Y147" s="3"/>
      <c r="Z147" s="3"/>
    </row>
    <row r="148" spans="1:26" ht="15" hidden="1" customHeight="1" x14ac:dyDescent="0.25">
      <c r="A148" s="33"/>
      <c r="B148" s="33"/>
      <c r="C148" s="33"/>
      <c r="D148" s="33"/>
      <c r="E148" s="33"/>
      <c r="F148" s="33"/>
      <c r="G148" s="33"/>
      <c r="H148" s="33"/>
      <c r="I148" s="33"/>
      <c r="J148" s="33"/>
      <c r="K148" s="33"/>
      <c r="L148" s="33"/>
      <c r="M148" s="33"/>
      <c r="N148" s="33"/>
      <c r="O148" s="33"/>
      <c r="P148" s="33"/>
      <c r="Q148" s="33"/>
      <c r="R148" s="33"/>
      <c r="S148" s="3"/>
      <c r="T148" s="3"/>
      <c r="U148" s="3"/>
      <c r="V148" s="3"/>
      <c r="W148" s="3"/>
      <c r="X148" s="3"/>
      <c r="Y148" s="3"/>
      <c r="Z148" s="3"/>
    </row>
    <row r="149" spans="1:26" ht="15" hidden="1" customHeight="1" x14ac:dyDescent="0.25">
      <c r="A149" s="33"/>
      <c r="B149" s="33"/>
      <c r="C149" s="33"/>
      <c r="D149" s="33"/>
      <c r="E149" s="33"/>
      <c r="F149" s="33"/>
      <c r="G149" s="33"/>
      <c r="H149" s="33"/>
      <c r="I149" s="33"/>
      <c r="J149" s="33"/>
      <c r="K149" s="33"/>
      <c r="L149" s="33"/>
      <c r="M149" s="33"/>
      <c r="N149" s="33"/>
      <c r="O149" s="33"/>
      <c r="P149" s="33"/>
      <c r="Q149" s="33"/>
      <c r="R149" s="33"/>
      <c r="S149" s="3"/>
      <c r="T149" s="3"/>
      <c r="U149" s="3"/>
      <c r="V149" s="3"/>
      <c r="W149" s="3"/>
      <c r="X149" s="3"/>
      <c r="Y149" s="3"/>
      <c r="Z149" s="3"/>
    </row>
    <row r="150" spans="1:26" ht="15" hidden="1" customHeight="1" x14ac:dyDescent="0.25">
      <c r="A150" s="33"/>
      <c r="B150" s="33"/>
      <c r="C150" s="33"/>
      <c r="D150" s="33"/>
      <c r="E150" s="33"/>
      <c r="F150" s="33"/>
      <c r="G150" s="33"/>
      <c r="H150" s="33"/>
      <c r="I150" s="33"/>
      <c r="J150" s="33"/>
      <c r="K150" s="33"/>
      <c r="L150" s="33"/>
      <c r="M150" s="33"/>
      <c r="N150" s="33"/>
      <c r="O150" s="33"/>
      <c r="P150" s="33"/>
      <c r="Q150" s="33"/>
      <c r="R150" s="33"/>
      <c r="S150" s="3"/>
      <c r="T150" s="3"/>
      <c r="U150" s="3"/>
      <c r="V150" s="3"/>
      <c r="W150" s="3"/>
      <c r="X150" s="3"/>
      <c r="Y150" s="3"/>
      <c r="Z150" s="3"/>
    </row>
    <row r="151" spans="1:26" ht="15" hidden="1" customHeight="1" x14ac:dyDescent="0.25">
      <c r="A151" s="33"/>
      <c r="B151" s="33"/>
      <c r="C151" s="33"/>
      <c r="D151" s="33"/>
      <c r="E151" s="33"/>
      <c r="F151" s="33"/>
      <c r="G151" s="33"/>
      <c r="H151" s="33"/>
      <c r="I151" s="33"/>
      <c r="J151" s="33"/>
      <c r="K151" s="33"/>
      <c r="L151" s="33"/>
      <c r="M151" s="33"/>
      <c r="N151" s="33"/>
      <c r="O151" s="33"/>
      <c r="P151" s="33"/>
      <c r="Q151" s="33"/>
      <c r="R151" s="33"/>
      <c r="S151" s="3"/>
      <c r="T151" s="3"/>
      <c r="U151" s="3"/>
      <c r="V151" s="3"/>
      <c r="W151" s="3"/>
      <c r="X151" s="3"/>
      <c r="Y151" s="3"/>
      <c r="Z151" s="3"/>
    </row>
    <row r="152" spans="1:26" ht="15" hidden="1" customHeight="1" x14ac:dyDescent="0.25">
      <c r="A152" s="33"/>
      <c r="B152" s="33"/>
      <c r="C152" s="33"/>
      <c r="D152" s="33"/>
      <c r="E152" s="33"/>
      <c r="F152" s="33"/>
      <c r="G152" s="33"/>
      <c r="H152" s="33"/>
      <c r="I152" s="33"/>
      <c r="J152" s="33"/>
      <c r="K152" s="33"/>
      <c r="L152" s="33"/>
      <c r="M152" s="33"/>
      <c r="N152" s="33"/>
      <c r="O152" s="33"/>
      <c r="P152" s="33"/>
      <c r="Q152" s="33"/>
      <c r="R152" s="33"/>
      <c r="S152" s="3"/>
      <c r="T152" s="3"/>
      <c r="U152" s="3"/>
      <c r="V152" s="3"/>
      <c r="W152" s="3"/>
      <c r="X152" s="3"/>
      <c r="Y152" s="3"/>
      <c r="Z152" s="3"/>
    </row>
    <row r="153" spans="1:26" ht="15" hidden="1" customHeight="1" x14ac:dyDescent="0.25">
      <c r="A153" s="33"/>
      <c r="B153" s="33"/>
      <c r="C153" s="33"/>
      <c r="D153" s="33"/>
      <c r="E153" s="33"/>
      <c r="F153" s="33"/>
      <c r="G153" s="33"/>
      <c r="H153" s="33"/>
      <c r="I153" s="33"/>
      <c r="J153" s="33"/>
      <c r="K153" s="33"/>
      <c r="L153" s="33"/>
      <c r="M153" s="33"/>
      <c r="N153" s="33"/>
      <c r="O153" s="33"/>
      <c r="P153" s="33"/>
      <c r="Q153" s="33"/>
      <c r="R153" s="33"/>
      <c r="S153" s="3"/>
      <c r="T153" s="3"/>
      <c r="U153" s="3"/>
      <c r="V153" s="3"/>
      <c r="W153" s="3"/>
      <c r="X153" s="3"/>
      <c r="Y153" s="3"/>
      <c r="Z153" s="3"/>
    </row>
    <row r="154" spans="1:26" ht="15" hidden="1" customHeight="1" x14ac:dyDescent="0.25">
      <c r="A154" s="33"/>
      <c r="B154" s="33"/>
      <c r="C154" s="33"/>
      <c r="D154" s="33"/>
      <c r="E154" s="33"/>
      <c r="F154" s="33"/>
      <c r="G154" s="33"/>
      <c r="H154" s="33"/>
      <c r="I154" s="33"/>
      <c r="J154" s="33"/>
      <c r="K154" s="33"/>
      <c r="L154" s="33"/>
      <c r="M154" s="33"/>
      <c r="N154" s="33"/>
      <c r="O154" s="33"/>
      <c r="P154" s="33"/>
      <c r="Q154" s="33"/>
      <c r="R154" s="33"/>
      <c r="S154" s="3"/>
      <c r="T154" s="3"/>
      <c r="U154" s="3"/>
      <c r="V154" s="3"/>
      <c r="W154" s="3"/>
      <c r="X154" s="3"/>
      <c r="Y154" s="3"/>
      <c r="Z154" s="3"/>
    </row>
    <row r="155" spans="1:26" ht="15" hidden="1" customHeight="1" x14ac:dyDescent="0.25">
      <c r="A155" s="33"/>
      <c r="B155" s="33"/>
      <c r="C155" s="33"/>
      <c r="D155" s="33"/>
      <c r="E155" s="33"/>
      <c r="F155" s="33"/>
      <c r="G155" s="33"/>
      <c r="H155" s="33"/>
      <c r="I155" s="33"/>
      <c r="J155" s="33"/>
      <c r="K155" s="33"/>
      <c r="L155" s="33"/>
      <c r="M155" s="33"/>
      <c r="N155" s="33"/>
      <c r="O155" s="33"/>
      <c r="P155" s="33"/>
      <c r="Q155" s="33"/>
      <c r="R155" s="33"/>
      <c r="S155" s="3"/>
      <c r="T155" s="3"/>
      <c r="U155" s="3"/>
      <c r="V155" s="3"/>
      <c r="W155" s="3"/>
      <c r="X155" s="3"/>
      <c r="Y155" s="3"/>
      <c r="Z155" s="3"/>
    </row>
    <row r="156" spans="1:26" ht="15" hidden="1" customHeight="1" x14ac:dyDescent="0.25">
      <c r="A156" s="33"/>
      <c r="B156" s="33"/>
      <c r="C156" s="33"/>
      <c r="D156" s="33"/>
      <c r="E156" s="33"/>
      <c r="F156" s="33"/>
      <c r="G156" s="33"/>
      <c r="H156" s="33"/>
      <c r="I156" s="33"/>
      <c r="J156" s="33"/>
      <c r="K156" s="33"/>
      <c r="L156" s="33"/>
      <c r="M156" s="33"/>
      <c r="N156" s="33"/>
      <c r="O156" s="33"/>
      <c r="P156" s="33"/>
      <c r="Q156" s="33"/>
      <c r="R156" s="33"/>
      <c r="S156" s="3"/>
      <c r="T156" s="3"/>
      <c r="U156" s="3"/>
      <c r="V156" s="3"/>
      <c r="W156" s="3"/>
      <c r="X156" s="3"/>
      <c r="Y156" s="3"/>
      <c r="Z156" s="3"/>
    </row>
    <row r="157" spans="1:26" ht="15" hidden="1" customHeight="1" x14ac:dyDescent="0.25">
      <c r="A157" s="33"/>
      <c r="B157" s="33"/>
      <c r="C157" s="33"/>
      <c r="D157" s="33"/>
      <c r="E157" s="33"/>
      <c r="F157" s="33"/>
      <c r="G157" s="33"/>
      <c r="H157" s="33"/>
      <c r="I157" s="33"/>
      <c r="J157" s="33"/>
      <c r="K157" s="33"/>
      <c r="L157" s="33"/>
      <c r="M157" s="33"/>
      <c r="N157" s="33"/>
      <c r="O157" s="33"/>
      <c r="P157" s="33"/>
      <c r="Q157" s="33"/>
      <c r="R157" s="33"/>
      <c r="S157" s="3"/>
      <c r="T157" s="3"/>
      <c r="U157" s="3"/>
      <c r="V157" s="3"/>
      <c r="W157" s="3"/>
      <c r="X157" s="3"/>
      <c r="Y157" s="3"/>
      <c r="Z157" s="3"/>
    </row>
    <row r="158" spans="1:26" ht="15" hidden="1" customHeight="1" x14ac:dyDescent="0.25">
      <c r="A158" s="33"/>
      <c r="B158" s="33"/>
      <c r="C158" s="33"/>
      <c r="D158" s="33"/>
      <c r="E158" s="33"/>
      <c r="F158" s="33"/>
      <c r="G158" s="33"/>
      <c r="H158" s="33"/>
      <c r="I158" s="33"/>
      <c r="J158" s="33"/>
      <c r="K158" s="33"/>
      <c r="L158" s="33"/>
      <c r="M158" s="33"/>
      <c r="N158" s="33"/>
      <c r="O158" s="33"/>
      <c r="P158" s="33"/>
      <c r="Q158" s="33"/>
      <c r="R158" s="33"/>
      <c r="S158" s="3"/>
      <c r="T158" s="3"/>
      <c r="U158" s="3"/>
      <c r="V158" s="3"/>
      <c r="W158" s="3"/>
      <c r="X158" s="3"/>
      <c r="Y158" s="3"/>
      <c r="Z158" s="3"/>
    </row>
    <row r="159" spans="1:26" ht="15" hidden="1" customHeight="1" x14ac:dyDescent="0.25">
      <c r="A159" s="33"/>
      <c r="B159" s="33"/>
      <c r="C159" s="33"/>
      <c r="D159" s="33"/>
      <c r="E159" s="33"/>
      <c r="F159" s="33"/>
      <c r="G159" s="33"/>
      <c r="H159" s="33"/>
      <c r="I159" s="33"/>
      <c r="J159" s="33"/>
      <c r="K159" s="33"/>
      <c r="L159" s="33"/>
      <c r="M159" s="33"/>
      <c r="N159" s="33"/>
      <c r="O159" s="33"/>
      <c r="P159" s="33"/>
      <c r="Q159" s="33"/>
      <c r="R159" s="33"/>
      <c r="S159" s="3"/>
      <c r="T159" s="3"/>
      <c r="U159" s="3"/>
      <c r="V159" s="3"/>
      <c r="W159" s="3"/>
      <c r="X159" s="3"/>
      <c r="Y159" s="3"/>
      <c r="Z159" s="3"/>
    </row>
    <row r="160" spans="1:26" ht="15" hidden="1" customHeight="1" x14ac:dyDescent="0.25">
      <c r="A160" s="33"/>
      <c r="B160" s="33"/>
      <c r="C160" s="33"/>
      <c r="D160" s="33"/>
      <c r="E160" s="33"/>
      <c r="F160" s="33"/>
      <c r="G160" s="33"/>
      <c r="H160" s="33"/>
      <c r="I160" s="33"/>
      <c r="J160" s="33"/>
      <c r="K160" s="33"/>
      <c r="L160" s="33"/>
      <c r="M160" s="33"/>
      <c r="N160" s="33"/>
      <c r="O160" s="33"/>
      <c r="P160" s="33"/>
      <c r="Q160" s="33"/>
      <c r="R160" s="33"/>
      <c r="S160" s="3"/>
      <c r="T160" s="3"/>
      <c r="U160" s="3"/>
      <c r="V160" s="3"/>
      <c r="W160" s="3"/>
      <c r="X160" s="3"/>
      <c r="Y160" s="3"/>
      <c r="Z160" s="3"/>
    </row>
    <row r="161" spans="1:26" ht="15" hidden="1" customHeight="1" x14ac:dyDescent="0.25">
      <c r="A161" s="33"/>
      <c r="B161" s="33"/>
      <c r="C161" s="33"/>
      <c r="D161" s="33"/>
      <c r="E161" s="33"/>
      <c r="F161" s="33"/>
      <c r="G161" s="33"/>
      <c r="H161" s="33"/>
      <c r="I161" s="33"/>
      <c r="J161" s="33"/>
      <c r="K161" s="33"/>
      <c r="L161" s="33"/>
      <c r="M161" s="33"/>
      <c r="N161" s="33"/>
      <c r="O161" s="33"/>
      <c r="P161" s="33"/>
      <c r="Q161" s="33"/>
      <c r="R161" s="33"/>
      <c r="S161" s="3"/>
      <c r="T161" s="3"/>
      <c r="U161" s="3"/>
      <c r="V161" s="3"/>
      <c r="W161" s="3"/>
      <c r="X161" s="3"/>
      <c r="Y161" s="3"/>
      <c r="Z161" s="3"/>
    </row>
    <row r="162" spans="1:26" ht="15" hidden="1" customHeight="1" x14ac:dyDescent="0.25">
      <c r="A162" s="33"/>
      <c r="B162" s="33"/>
      <c r="C162" s="33"/>
      <c r="D162" s="33"/>
      <c r="E162" s="33"/>
      <c r="F162" s="33"/>
      <c r="G162" s="33"/>
      <c r="H162" s="33"/>
      <c r="I162" s="33"/>
      <c r="J162" s="33"/>
      <c r="K162" s="33"/>
      <c r="L162" s="33"/>
      <c r="M162" s="33"/>
      <c r="N162" s="33"/>
      <c r="O162" s="33"/>
      <c r="P162" s="33"/>
      <c r="Q162" s="33"/>
      <c r="R162" s="33"/>
      <c r="S162" s="3"/>
      <c r="T162" s="3"/>
      <c r="U162" s="3"/>
      <c r="V162" s="3"/>
      <c r="W162" s="3"/>
      <c r="X162" s="3"/>
      <c r="Y162" s="3"/>
      <c r="Z162" s="3"/>
    </row>
    <row r="163" spans="1:26" ht="15" hidden="1" customHeight="1" x14ac:dyDescent="0.25">
      <c r="A163" s="33"/>
      <c r="B163" s="33"/>
      <c r="C163" s="33"/>
      <c r="D163" s="33"/>
      <c r="E163" s="33"/>
      <c r="F163" s="33"/>
      <c r="G163" s="33"/>
      <c r="H163" s="33"/>
      <c r="I163" s="33"/>
      <c r="J163" s="33"/>
      <c r="K163" s="33"/>
      <c r="L163" s="33"/>
      <c r="M163" s="33"/>
      <c r="N163" s="33"/>
      <c r="O163" s="33"/>
      <c r="P163" s="33"/>
      <c r="Q163" s="33"/>
      <c r="R163" s="33"/>
      <c r="S163" s="3"/>
      <c r="T163" s="3"/>
      <c r="U163" s="3"/>
      <c r="V163" s="3"/>
      <c r="W163" s="3"/>
      <c r="X163" s="3"/>
      <c r="Y163" s="3"/>
      <c r="Z163" s="3"/>
    </row>
    <row r="164" spans="1:26" ht="15" hidden="1" customHeight="1" x14ac:dyDescent="0.25">
      <c r="A164" s="33"/>
      <c r="B164" s="33"/>
      <c r="C164" s="33"/>
      <c r="D164" s="33"/>
      <c r="E164" s="33"/>
      <c r="F164" s="33"/>
      <c r="G164" s="33"/>
      <c r="H164" s="33"/>
      <c r="I164" s="33"/>
      <c r="J164" s="33"/>
      <c r="K164" s="33"/>
      <c r="L164" s="33"/>
      <c r="M164" s="33"/>
      <c r="N164" s="33"/>
      <c r="O164" s="33"/>
      <c r="P164" s="33"/>
      <c r="Q164" s="33"/>
      <c r="R164" s="33"/>
      <c r="S164" s="3"/>
      <c r="T164" s="3"/>
      <c r="U164" s="3"/>
      <c r="V164" s="3"/>
      <c r="W164" s="3"/>
      <c r="X164" s="3"/>
      <c r="Y164" s="3"/>
      <c r="Z164" s="3"/>
    </row>
    <row r="165" spans="1:26" ht="15" hidden="1" customHeight="1" x14ac:dyDescent="0.25">
      <c r="A165" s="33"/>
      <c r="B165" s="33"/>
      <c r="C165" s="33"/>
      <c r="D165" s="33"/>
      <c r="E165" s="33"/>
      <c r="F165" s="33"/>
      <c r="G165" s="33"/>
      <c r="H165" s="33"/>
      <c r="I165" s="33"/>
      <c r="J165" s="33"/>
      <c r="K165" s="33"/>
      <c r="L165" s="33"/>
      <c r="M165" s="33"/>
      <c r="N165" s="33"/>
      <c r="O165" s="33"/>
      <c r="P165" s="33"/>
      <c r="Q165" s="33"/>
      <c r="R165" s="33"/>
      <c r="S165" s="3"/>
      <c r="T165" s="3"/>
      <c r="U165" s="3"/>
      <c r="V165" s="3"/>
      <c r="W165" s="3"/>
      <c r="X165" s="3"/>
      <c r="Y165" s="3"/>
      <c r="Z165" s="3"/>
    </row>
    <row r="166" spans="1:26" ht="15" hidden="1" customHeight="1" x14ac:dyDescent="0.25">
      <c r="A166" s="33"/>
      <c r="B166" s="33"/>
      <c r="C166" s="33"/>
      <c r="D166" s="33"/>
      <c r="E166" s="33"/>
      <c r="F166" s="33"/>
      <c r="G166" s="33"/>
      <c r="H166" s="33"/>
      <c r="I166" s="33"/>
      <c r="J166" s="33"/>
      <c r="K166" s="33"/>
      <c r="L166" s="33"/>
      <c r="M166" s="33"/>
      <c r="N166" s="33"/>
      <c r="O166" s="33"/>
      <c r="P166" s="33"/>
      <c r="Q166" s="33"/>
      <c r="R166" s="33"/>
      <c r="S166" s="3"/>
      <c r="T166" s="3"/>
      <c r="U166" s="3"/>
      <c r="V166" s="3"/>
      <c r="W166" s="3"/>
      <c r="X166" s="3"/>
      <c r="Y166" s="3"/>
      <c r="Z166" s="3"/>
    </row>
    <row r="167" spans="1:26" ht="15" hidden="1" customHeight="1" x14ac:dyDescent="0.25">
      <c r="A167" s="33"/>
      <c r="B167" s="33"/>
      <c r="C167" s="33"/>
      <c r="D167" s="33"/>
      <c r="E167" s="33"/>
      <c r="F167" s="33"/>
      <c r="G167" s="33"/>
      <c r="H167" s="33"/>
      <c r="I167" s="33"/>
      <c r="J167" s="33"/>
      <c r="K167" s="33"/>
      <c r="L167" s="33"/>
      <c r="M167" s="33"/>
      <c r="N167" s="33"/>
      <c r="O167" s="33"/>
      <c r="P167" s="33"/>
      <c r="Q167" s="33"/>
      <c r="R167" s="33"/>
      <c r="S167" s="3"/>
      <c r="T167" s="3"/>
      <c r="U167" s="3"/>
      <c r="V167" s="3"/>
      <c r="W167" s="3"/>
      <c r="X167" s="3"/>
      <c r="Y167" s="3"/>
      <c r="Z167" s="3"/>
    </row>
    <row r="168" spans="1:26" ht="15" hidden="1" customHeight="1" x14ac:dyDescent="0.25">
      <c r="A168" s="33"/>
      <c r="B168" s="33"/>
      <c r="C168" s="33"/>
      <c r="D168" s="33"/>
      <c r="E168" s="33"/>
      <c r="F168" s="33"/>
      <c r="G168" s="33"/>
      <c r="H168" s="33"/>
      <c r="I168" s="33"/>
      <c r="J168" s="33"/>
      <c r="K168" s="33"/>
      <c r="L168" s="33"/>
      <c r="M168" s="33"/>
      <c r="N168" s="33"/>
      <c r="O168" s="33"/>
      <c r="P168" s="33"/>
      <c r="Q168" s="33"/>
      <c r="R168" s="33"/>
      <c r="S168" s="3"/>
      <c r="T168" s="3"/>
      <c r="U168" s="3"/>
      <c r="V168" s="3"/>
      <c r="W168" s="3"/>
      <c r="X168" s="3"/>
      <c r="Y168" s="3"/>
      <c r="Z168" s="3"/>
    </row>
    <row r="169" spans="1:26" ht="15" hidden="1" customHeight="1" x14ac:dyDescent="0.25">
      <c r="A169" s="33"/>
      <c r="B169" s="33"/>
      <c r="C169" s="33"/>
      <c r="D169" s="33"/>
      <c r="E169" s="33"/>
      <c r="F169" s="33"/>
      <c r="G169" s="33"/>
      <c r="H169" s="33"/>
      <c r="I169" s="33"/>
      <c r="J169" s="33"/>
      <c r="K169" s="33"/>
      <c r="L169" s="33"/>
      <c r="M169" s="33"/>
      <c r="N169" s="33"/>
      <c r="O169" s="33"/>
      <c r="P169" s="33"/>
      <c r="Q169" s="33"/>
      <c r="R169" s="33"/>
      <c r="S169" s="3"/>
      <c r="T169" s="3"/>
      <c r="U169" s="3"/>
      <c r="V169" s="3"/>
      <c r="W169" s="3"/>
      <c r="X169" s="3"/>
      <c r="Y169" s="3"/>
      <c r="Z169" s="3"/>
    </row>
    <row r="170" spans="1:26" ht="15" hidden="1" customHeight="1" x14ac:dyDescent="0.25">
      <c r="A170" s="33"/>
      <c r="B170" s="33"/>
      <c r="C170" s="33"/>
      <c r="D170" s="33"/>
      <c r="E170" s="33"/>
      <c r="F170" s="33"/>
      <c r="G170" s="33"/>
      <c r="H170" s="33"/>
      <c r="I170" s="33"/>
      <c r="J170" s="33"/>
      <c r="K170" s="33"/>
      <c r="L170" s="33"/>
      <c r="M170" s="33"/>
      <c r="N170" s="33"/>
      <c r="O170" s="33"/>
      <c r="P170" s="33"/>
      <c r="Q170" s="33"/>
      <c r="R170" s="33"/>
      <c r="S170" s="3"/>
      <c r="T170" s="3"/>
      <c r="U170" s="3"/>
      <c r="V170" s="3"/>
      <c r="W170" s="3"/>
      <c r="X170" s="3"/>
      <c r="Y170" s="3"/>
      <c r="Z170" s="3"/>
    </row>
    <row r="171" spans="1:26" ht="15" hidden="1" customHeight="1" x14ac:dyDescent="0.25">
      <c r="A171" s="33"/>
      <c r="B171" s="33"/>
      <c r="C171" s="33"/>
      <c r="D171" s="33"/>
      <c r="E171" s="33"/>
      <c r="F171" s="33"/>
      <c r="G171" s="33"/>
      <c r="H171" s="33"/>
      <c r="I171" s="33"/>
      <c r="J171" s="33"/>
      <c r="K171" s="33"/>
      <c r="L171" s="33"/>
      <c r="M171" s="33"/>
      <c r="N171" s="33"/>
      <c r="O171" s="33"/>
      <c r="P171" s="33"/>
      <c r="Q171" s="33"/>
      <c r="R171" s="33"/>
      <c r="S171" s="3"/>
      <c r="T171" s="3"/>
      <c r="U171" s="3"/>
      <c r="V171" s="3"/>
      <c r="W171" s="3"/>
      <c r="X171" s="3"/>
      <c r="Y171" s="3"/>
      <c r="Z171" s="3"/>
    </row>
    <row r="172" spans="1:26" ht="15" hidden="1" customHeight="1" x14ac:dyDescent="0.25">
      <c r="A172" s="33"/>
      <c r="B172" s="33"/>
      <c r="C172" s="33"/>
      <c r="D172" s="33"/>
      <c r="E172" s="33"/>
      <c r="F172" s="33"/>
      <c r="G172" s="33"/>
      <c r="H172" s="33"/>
      <c r="I172" s="33"/>
      <c r="J172" s="33"/>
      <c r="K172" s="33"/>
      <c r="L172" s="33"/>
      <c r="M172" s="33"/>
      <c r="N172" s="33"/>
      <c r="O172" s="33"/>
      <c r="P172" s="33"/>
      <c r="Q172" s="33"/>
      <c r="R172" s="33"/>
      <c r="S172" s="3"/>
      <c r="T172" s="3"/>
      <c r="U172" s="3"/>
      <c r="V172" s="3"/>
      <c r="W172" s="3"/>
      <c r="X172" s="3"/>
      <c r="Y172" s="3"/>
      <c r="Z172" s="3"/>
    </row>
    <row r="173" spans="1:26" ht="15" hidden="1" customHeight="1" x14ac:dyDescent="0.25">
      <c r="A173" s="33"/>
      <c r="B173" s="33"/>
      <c r="C173" s="33"/>
      <c r="D173" s="33"/>
      <c r="E173" s="33"/>
      <c r="F173" s="33"/>
      <c r="G173" s="33"/>
      <c r="H173" s="33"/>
      <c r="I173" s="33"/>
      <c r="J173" s="33"/>
      <c r="K173" s="33"/>
      <c r="L173" s="33"/>
      <c r="M173" s="33"/>
      <c r="N173" s="33"/>
      <c r="O173" s="33"/>
      <c r="P173" s="33"/>
      <c r="Q173" s="33"/>
      <c r="R173" s="33"/>
      <c r="S173" s="3"/>
      <c r="T173" s="3"/>
      <c r="U173" s="3"/>
      <c r="V173" s="3"/>
      <c r="W173" s="3"/>
      <c r="X173" s="3"/>
      <c r="Y173" s="3"/>
      <c r="Z173" s="3"/>
    </row>
    <row r="174" spans="1:26" ht="15" hidden="1" customHeight="1" x14ac:dyDescent="0.25">
      <c r="A174" s="33"/>
      <c r="B174" s="33"/>
      <c r="C174" s="33"/>
      <c r="D174" s="33"/>
      <c r="E174" s="33"/>
      <c r="F174" s="33"/>
      <c r="G174" s="33"/>
      <c r="H174" s="33"/>
      <c r="I174" s="33"/>
      <c r="J174" s="33"/>
      <c r="K174" s="33"/>
      <c r="L174" s="33"/>
      <c r="M174" s="33"/>
      <c r="N174" s="33"/>
      <c r="O174" s="33"/>
      <c r="P174" s="33"/>
      <c r="Q174" s="33"/>
      <c r="R174" s="33"/>
      <c r="S174" s="3"/>
      <c r="T174" s="3"/>
      <c r="U174" s="3"/>
      <c r="V174" s="3"/>
      <c r="W174" s="3"/>
      <c r="X174" s="3"/>
      <c r="Y174" s="3"/>
      <c r="Z174" s="3"/>
    </row>
    <row r="175" spans="1:26" ht="15" hidden="1" customHeight="1" x14ac:dyDescent="0.25">
      <c r="A175" s="33"/>
      <c r="B175" s="33"/>
      <c r="C175" s="33"/>
      <c r="D175" s="33"/>
      <c r="E175" s="33"/>
      <c r="F175" s="33"/>
      <c r="G175" s="33"/>
      <c r="H175" s="33"/>
      <c r="I175" s="33"/>
      <c r="J175" s="33"/>
      <c r="K175" s="33"/>
      <c r="L175" s="33"/>
      <c r="M175" s="33"/>
      <c r="N175" s="33"/>
      <c r="O175" s="33"/>
      <c r="P175" s="33"/>
      <c r="Q175" s="33"/>
      <c r="R175" s="33"/>
      <c r="S175" s="3"/>
      <c r="T175" s="3"/>
      <c r="U175" s="3"/>
      <c r="V175" s="3"/>
      <c r="W175" s="3"/>
      <c r="X175" s="3"/>
      <c r="Y175" s="3"/>
      <c r="Z175" s="3"/>
    </row>
    <row r="176" spans="1:26" ht="15" hidden="1" customHeight="1" x14ac:dyDescent="0.25">
      <c r="A176" s="33"/>
      <c r="B176" s="33"/>
      <c r="C176" s="33"/>
      <c r="D176" s="33"/>
      <c r="E176" s="33"/>
      <c r="F176" s="33"/>
      <c r="G176" s="33"/>
      <c r="H176" s="33"/>
      <c r="I176" s="33"/>
      <c r="J176" s="33"/>
      <c r="K176" s="33"/>
      <c r="L176" s="33"/>
      <c r="M176" s="33"/>
      <c r="N176" s="33"/>
      <c r="O176" s="33"/>
      <c r="P176" s="33"/>
      <c r="Q176" s="33"/>
      <c r="R176" s="33"/>
      <c r="S176" s="3"/>
      <c r="T176" s="3"/>
      <c r="U176" s="3"/>
      <c r="V176" s="3"/>
      <c r="W176" s="3"/>
      <c r="X176" s="3"/>
      <c r="Y176" s="3"/>
      <c r="Z176" s="3"/>
    </row>
    <row r="177" spans="1:26" ht="15" hidden="1" customHeight="1" x14ac:dyDescent="0.25">
      <c r="A177" s="33"/>
      <c r="B177" s="33"/>
      <c r="C177" s="33"/>
      <c r="D177" s="33"/>
      <c r="E177" s="33"/>
      <c r="F177" s="33"/>
      <c r="G177" s="33"/>
      <c r="H177" s="33"/>
      <c r="I177" s="33"/>
      <c r="J177" s="33"/>
      <c r="K177" s="33"/>
      <c r="L177" s="33"/>
      <c r="M177" s="33"/>
      <c r="N177" s="33"/>
      <c r="O177" s="33"/>
      <c r="P177" s="33"/>
      <c r="Q177" s="33"/>
      <c r="R177" s="33"/>
      <c r="S177" s="3"/>
      <c r="T177" s="3"/>
      <c r="U177" s="3"/>
      <c r="V177" s="3"/>
      <c r="W177" s="3"/>
      <c r="X177" s="3"/>
      <c r="Y177" s="3"/>
      <c r="Z177" s="3"/>
    </row>
    <row r="178" spans="1:26" ht="15" hidden="1" customHeight="1" x14ac:dyDescent="0.25">
      <c r="A178" s="33"/>
      <c r="B178" s="33"/>
      <c r="C178" s="33"/>
      <c r="D178" s="33"/>
      <c r="E178" s="33"/>
      <c r="F178" s="33"/>
      <c r="G178" s="33"/>
      <c r="H178" s="33"/>
      <c r="I178" s="33"/>
      <c r="J178" s="33"/>
      <c r="K178" s="33"/>
      <c r="L178" s="33"/>
      <c r="M178" s="33"/>
      <c r="N178" s="33"/>
      <c r="O178" s="33"/>
      <c r="P178" s="33"/>
      <c r="Q178" s="33"/>
      <c r="R178" s="33"/>
      <c r="S178" s="3"/>
      <c r="T178" s="3"/>
      <c r="U178" s="3"/>
      <c r="V178" s="3"/>
      <c r="W178" s="3"/>
      <c r="X178" s="3"/>
      <c r="Y178" s="3"/>
      <c r="Z178" s="3"/>
    </row>
    <row r="179" spans="1:26" ht="15" hidden="1" customHeight="1" x14ac:dyDescent="0.25">
      <c r="A179" s="33"/>
      <c r="B179" s="33"/>
      <c r="C179" s="33"/>
      <c r="D179" s="33"/>
      <c r="E179" s="33"/>
      <c r="F179" s="33"/>
      <c r="G179" s="33"/>
      <c r="H179" s="33"/>
      <c r="I179" s="33"/>
      <c r="J179" s="33"/>
      <c r="K179" s="33"/>
      <c r="L179" s="33"/>
      <c r="M179" s="33"/>
      <c r="N179" s="33"/>
      <c r="O179" s="33"/>
      <c r="P179" s="33"/>
      <c r="Q179" s="33"/>
      <c r="R179" s="33"/>
      <c r="S179" s="3"/>
      <c r="T179" s="3"/>
      <c r="U179" s="3"/>
      <c r="V179" s="3"/>
      <c r="W179" s="3"/>
      <c r="X179" s="3"/>
      <c r="Y179" s="3"/>
      <c r="Z179" s="3"/>
    </row>
    <row r="180" spans="1:26" ht="15" hidden="1" customHeight="1" x14ac:dyDescent="0.25">
      <c r="A180" s="33"/>
      <c r="B180" s="33"/>
      <c r="C180" s="33"/>
      <c r="D180" s="33"/>
      <c r="E180" s="33"/>
      <c r="F180" s="33"/>
      <c r="G180" s="33"/>
      <c r="H180" s="33"/>
      <c r="I180" s="33"/>
      <c r="J180" s="33"/>
      <c r="K180" s="33"/>
      <c r="L180" s="33"/>
      <c r="M180" s="33"/>
      <c r="N180" s="33"/>
      <c r="O180" s="33"/>
      <c r="P180" s="33"/>
      <c r="Q180" s="33"/>
      <c r="R180" s="33"/>
      <c r="S180" s="3"/>
      <c r="T180" s="3"/>
      <c r="U180" s="3"/>
      <c r="V180" s="3"/>
      <c r="W180" s="3"/>
      <c r="X180" s="3"/>
      <c r="Y180" s="3"/>
      <c r="Z180" s="3"/>
    </row>
    <row r="181" spans="1:26" ht="15" hidden="1" customHeight="1" x14ac:dyDescent="0.25">
      <c r="A181" s="33"/>
      <c r="B181" s="33"/>
      <c r="C181" s="33"/>
      <c r="D181" s="33"/>
      <c r="E181" s="33"/>
      <c r="F181" s="33"/>
      <c r="G181" s="33"/>
      <c r="H181" s="33"/>
      <c r="I181" s="33"/>
      <c r="J181" s="33"/>
      <c r="K181" s="33"/>
      <c r="L181" s="33"/>
      <c r="M181" s="33"/>
      <c r="N181" s="33"/>
      <c r="O181" s="33"/>
      <c r="P181" s="33"/>
      <c r="Q181" s="33"/>
      <c r="R181" s="33"/>
      <c r="S181" s="3"/>
      <c r="T181" s="3"/>
      <c r="U181" s="3"/>
      <c r="V181" s="3"/>
      <c r="W181" s="3"/>
      <c r="X181" s="3"/>
      <c r="Y181" s="3"/>
      <c r="Z181" s="3"/>
    </row>
    <row r="182" spans="1:26" ht="15" hidden="1" customHeight="1" x14ac:dyDescent="0.25">
      <c r="A182" s="33"/>
      <c r="B182" s="33"/>
      <c r="C182" s="33"/>
      <c r="D182" s="33"/>
      <c r="E182" s="33"/>
      <c r="F182" s="33"/>
      <c r="G182" s="33"/>
      <c r="H182" s="33"/>
      <c r="I182" s="33"/>
      <c r="J182" s="33"/>
      <c r="K182" s="33"/>
      <c r="L182" s="33"/>
      <c r="M182" s="33"/>
      <c r="N182" s="33"/>
      <c r="O182" s="33"/>
      <c r="P182" s="33"/>
      <c r="Q182" s="33"/>
      <c r="R182" s="33"/>
      <c r="S182" s="3"/>
      <c r="T182" s="3"/>
      <c r="U182" s="3"/>
      <c r="V182" s="3"/>
      <c r="W182" s="3"/>
      <c r="X182" s="3"/>
      <c r="Y182" s="3"/>
      <c r="Z182" s="3"/>
    </row>
    <row r="183" spans="1:26" ht="15" hidden="1" customHeight="1" x14ac:dyDescent="0.25">
      <c r="A183" s="33"/>
      <c r="B183" s="33"/>
      <c r="C183" s="33"/>
      <c r="D183" s="33"/>
      <c r="E183" s="33"/>
      <c r="F183" s="33"/>
      <c r="G183" s="33"/>
      <c r="H183" s="33"/>
      <c r="I183" s="33"/>
      <c r="J183" s="33"/>
      <c r="K183" s="33"/>
      <c r="L183" s="33"/>
      <c r="M183" s="33"/>
      <c r="N183" s="33"/>
      <c r="O183" s="33"/>
      <c r="P183" s="33"/>
      <c r="Q183" s="33"/>
      <c r="R183" s="33"/>
      <c r="S183" s="3"/>
      <c r="T183" s="3"/>
      <c r="U183" s="3"/>
      <c r="V183" s="3"/>
      <c r="W183" s="3"/>
      <c r="X183" s="3"/>
      <c r="Y183" s="3"/>
      <c r="Z183" s="3"/>
    </row>
    <row r="184" spans="1:26" ht="15" hidden="1" customHeight="1" x14ac:dyDescent="0.25">
      <c r="A184" s="33"/>
      <c r="B184" s="33"/>
      <c r="C184" s="33"/>
      <c r="D184" s="33"/>
      <c r="E184" s="33"/>
      <c r="F184" s="33"/>
      <c r="G184" s="33"/>
      <c r="H184" s="33"/>
      <c r="I184" s="33"/>
      <c r="J184" s="33"/>
      <c r="K184" s="33"/>
      <c r="L184" s="33"/>
      <c r="M184" s="33"/>
      <c r="N184" s="33"/>
      <c r="O184" s="33"/>
      <c r="P184" s="33"/>
      <c r="Q184" s="33"/>
      <c r="R184" s="33"/>
      <c r="S184" s="3"/>
      <c r="T184" s="3"/>
      <c r="U184" s="3"/>
      <c r="V184" s="3"/>
      <c r="W184" s="3"/>
      <c r="X184" s="3"/>
      <c r="Y184" s="3"/>
      <c r="Z184" s="3"/>
    </row>
    <row r="185" spans="1:26" ht="15" hidden="1" customHeight="1" x14ac:dyDescent="0.25">
      <c r="A185" s="33"/>
      <c r="B185" s="33"/>
      <c r="C185" s="33"/>
      <c r="D185" s="33"/>
      <c r="E185" s="33"/>
      <c r="F185" s="33"/>
      <c r="G185" s="33"/>
      <c r="H185" s="33"/>
      <c r="I185" s="33"/>
      <c r="J185" s="33"/>
      <c r="K185" s="33"/>
      <c r="L185" s="33"/>
      <c r="M185" s="33"/>
      <c r="N185" s="33"/>
      <c r="O185" s="33"/>
      <c r="P185" s="33"/>
      <c r="Q185" s="33"/>
      <c r="R185" s="33"/>
      <c r="S185" s="3"/>
      <c r="T185" s="3"/>
      <c r="U185" s="3"/>
      <c r="V185" s="3"/>
      <c r="W185" s="3"/>
      <c r="X185" s="3"/>
      <c r="Y185" s="3"/>
      <c r="Z185" s="3"/>
    </row>
    <row r="186" spans="1:26" ht="15" hidden="1" customHeight="1" x14ac:dyDescent="0.25">
      <c r="A186" s="33"/>
      <c r="B186" s="33"/>
      <c r="C186" s="33"/>
      <c r="D186" s="33"/>
      <c r="E186" s="33"/>
      <c r="F186" s="33"/>
      <c r="G186" s="33"/>
      <c r="H186" s="33"/>
      <c r="I186" s="33"/>
      <c r="J186" s="33"/>
      <c r="K186" s="33"/>
      <c r="L186" s="33"/>
      <c r="M186" s="33"/>
      <c r="N186" s="33"/>
      <c r="O186" s="33"/>
      <c r="P186" s="33"/>
      <c r="Q186" s="33"/>
      <c r="R186" s="33"/>
      <c r="S186" s="3"/>
      <c r="T186" s="3"/>
      <c r="U186" s="3"/>
      <c r="V186" s="3"/>
      <c r="W186" s="3"/>
      <c r="X186" s="3"/>
      <c r="Y186" s="3"/>
      <c r="Z186" s="3"/>
    </row>
    <row r="187" spans="1:26" ht="15" hidden="1" customHeight="1" x14ac:dyDescent="0.25">
      <c r="A187" s="33"/>
      <c r="B187" s="33"/>
      <c r="C187" s="33"/>
      <c r="D187" s="33"/>
      <c r="E187" s="33"/>
      <c r="F187" s="33"/>
      <c r="G187" s="33"/>
      <c r="H187" s="33"/>
      <c r="I187" s="33"/>
      <c r="J187" s="33"/>
      <c r="K187" s="33"/>
      <c r="L187" s="33"/>
      <c r="M187" s="33"/>
      <c r="N187" s="33"/>
      <c r="O187" s="33"/>
      <c r="P187" s="33"/>
      <c r="Q187" s="33"/>
      <c r="R187" s="33"/>
      <c r="S187" s="3"/>
      <c r="T187" s="3"/>
      <c r="U187" s="3"/>
      <c r="V187" s="3"/>
      <c r="W187" s="3"/>
      <c r="X187" s="3"/>
      <c r="Y187" s="3"/>
      <c r="Z187" s="3"/>
    </row>
    <row r="188" spans="1:26" ht="15" hidden="1" customHeight="1" x14ac:dyDescent="0.25">
      <c r="A188" s="33"/>
      <c r="B188" s="33"/>
      <c r="C188" s="33"/>
      <c r="D188" s="33"/>
      <c r="E188" s="33"/>
      <c r="F188" s="33"/>
      <c r="G188" s="33"/>
      <c r="H188" s="33"/>
      <c r="I188" s="33"/>
      <c r="J188" s="33"/>
      <c r="K188" s="33"/>
      <c r="L188" s="33"/>
      <c r="M188" s="33"/>
      <c r="N188" s="33"/>
      <c r="O188" s="33"/>
      <c r="P188" s="33"/>
      <c r="Q188" s="33"/>
      <c r="R188" s="33"/>
      <c r="S188" s="3"/>
      <c r="T188" s="3"/>
      <c r="U188" s="3"/>
      <c r="V188" s="3"/>
      <c r="W188" s="3"/>
      <c r="X188" s="3"/>
      <c r="Y188" s="3"/>
      <c r="Z188" s="3"/>
    </row>
    <row r="189" spans="1:26" ht="15" hidden="1" customHeight="1" x14ac:dyDescent="0.25">
      <c r="A189" s="33"/>
      <c r="B189" s="33"/>
      <c r="C189" s="33"/>
      <c r="D189" s="33"/>
      <c r="E189" s="33"/>
      <c r="F189" s="33"/>
      <c r="G189" s="33"/>
      <c r="H189" s="33"/>
      <c r="I189" s="33"/>
      <c r="J189" s="33"/>
      <c r="K189" s="33"/>
      <c r="L189" s="33"/>
      <c r="M189" s="33"/>
      <c r="N189" s="33"/>
      <c r="O189" s="33"/>
      <c r="P189" s="33"/>
      <c r="Q189" s="33"/>
      <c r="R189" s="33"/>
      <c r="S189" s="3"/>
      <c r="T189" s="3"/>
      <c r="U189" s="3"/>
      <c r="V189" s="3"/>
      <c r="W189" s="3"/>
      <c r="X189" s="3"/>
      <c r="Y189" s="3"/>
      <c r="Z189" s="3"/>
    </row>
    <row r="190" spans="1:26" ht="15" hidden="1" customHeight="1" x14ac:dyDescent="0.25">
      <c r="A190" s="33"/>
      <c r="B190" s="33"/>
      <c r="C190" s="33"/>
      <c r="D190" s="33"/>
      <c r="E190" s="33"/>
      <c r="F190" s="33"/>
      <c r="G190" s="33"/>
      <c r="H190" s="33"/>
      <c r="I190" s="33"/>
      <c r="J190" s="33"/>
      <c r="K190" s="33"/>
      <c r="L190" s="33"/>
      <c r="M190" s="33"/>
      <c r="N190" s="33"/>
      <c r="O190" s="33"/>
      <c r="P190" s="33"/>
      <c r="Q190" s="33"/>
      <c r="R190" s="33"/>
      <c r="S190" s="3"/>
      <c r="T190" s="3"/>
      <c r="U190" s="3"/>
      <c r="V190" s="3"/>
      <c r="W190" s="3"/>
      <c r="X190" s="3"/>
      <c r="Y190" s="3"/>
      <c r="Z190" s="3"/>
    </row>
    <row r="191" spans="1:26" ht="15" hidden="1" customHeight="1" x14ac:dyDescent="0.25">
      <c r="A191" s="33"/>
      <c r="B191" s="33"/>
      <c r="C191" s="33"/>
      <c r="D191" s="33"/>
      <c r="E191" s="33"/>
      <c r="F191" s="33"/>
      <c r="G191" s="33"/>
      <c r="H191" s="33"/>
      <c r="I191" s="33"/>
      <c r="J191" s="33"/>
      <c r="K191" s="33"/>
      <c r="L191" s="33"/>
      <c r="M191" s="33"/>
      <c r="N191" s="33"/>
      <c r="O191" s="33"/>
      <c r="P191" s="33"/>
      <c r="Q191" s="33"/>
      <c r="R191" s="33"/>
      <c r="S191" s="3"/>
      <c r="T191" s="3"/>
      <c r="U191" s="3"/>
      <c r="V191" s="3"/>
      <c r="W191" s="3"/>
      <c r="X191" s="3"/>
      <c r="Y191" s="3"/>
      <c r="Z191" s="3"/>
    </row>
    <row r="192" spans="1:26" ht="15" hidden="1" customHeight="1" x14ac:dyDescent="0.25">
      <c r="A192" s="33"/>
      <c r="B192" s="33"/>
      <c r="C192" s="33"/>
      <c r="D192" s="33"/>
      <c r="E192" s="33"/>
      <c r="F192" s="33"/>
      <c r="G192" s="33"/>
      <c r="H192" s="33"/>
      <c r="I192" s="33"/>
      <c r="J192" s="33"/>
      <c r="K192" s="33"/>
      <c r="L192" s="33"/>
      <c r="M192" s="33"/>
      <c r="N192" s="33"/>
      <c r="O192" s="33"/>
      <c r="P192" s="33"/>
      <c r="Q192" s="33"/>
      <c r="R192" s="33"/>
      <c r="S192" s="3"/>
      <c r="T192" s="3"/>
      <c r="U192" s="3"/>
      <c r="V192" s="3"/>
      <c r="W192" s="3"/>
      <c r="X192" s="3"/>
      <c r="Y192" s="3"/>
      <c r="Z192" s="3"/>
    </row>
    <row r="193" spans="1:26" ht="15" hidden="1" customHeight="1" x14ac:dyDescent="0.25">
      <c r="A193" s="33"/>
      <c r="B193" s="33"/>
      <c r="C193" s="33"/>
      <c r="D193" s="33"/>
      <c r="E193" s="33"/>
      <c r="F193" s="33"/>
      <c r="G193" s="33"/>
      <c r="H193" s="33"/>
      <c r="I193" s="33"/>
      <c r="J193" s="33"/>
      <c r="K193" s="33"/>
      <c r="L193" s="33"/>
      <c r="M193" s="33"/>
      <c r="N193" s="33"/>
      <c r="O193" s="33"/>
      <c r="P193" s="33"/>
      <c r="Q193" s="33"/>
      <c r="R193" s="33"/>
      <c r="S193" s="3"/>
      <c r="T193" s="3"/>
      <c r="U193" s="3"/>
      <c r="V193" s="3"/>
      <c r="W193" s="3"/>
      <c r="X193" s="3"/>
      <c r="Y193" s="3"/>
      <c r="Z193" s="3"/>
    </row>
    <row r="194" spans="1:26" ht="15" hidden="1" customHeight="1" x14ac:dyDescent="0.25">
      <c r="A194" s="33"/>
      <c r="B194" s="33"/>
      <c r="C194" s="33"/>
      <c r="D194" s="33"/>
      <c r="E194" s="33"/>
      <c r="F194" s="33"/>
      <c r="G194" s="33"/>
      <c r="H194" s="33"/>
      <c r="I194" s="33"/>
      <c r="J194" s="33"/>
      <c r="K194" s="33"/>
      <c r="L194" s="33"/>
      <c r="M194" s="33"/>
      <c r="N194" s="33"/>
      <c r="O194" s="33"/>
      <c r="P194" s="33"/>
      <c r="Q194" s="33"/>
      <c r="R194" s="33"/>
      <c r="S194" s="3"/>
      <c r="T194" s="3"/>
      <c r="U194" s="3"/>
      <c r="V194" s="3"/>
      <c r="W194" s="3"/>
      <c r="X194" s="3"/>
      <c r="Y194" s="3"/>
      <c r="Z194" s="3"/>
    </row>
    <row r="195" spans="1:26" ht="15" hidden="1" customHeight="1" x14ac:dyDescent="0.25">
      <c r="A195" s="33"/>
      <c r="B195" s="33"/>
      <c r="C195" s="33"/>
      <c r="D195" s="33"/>
      <c r="E195" s="33"/>
      <c r="F195" s="33"/>
      <c r="G195" s="33"/>
      <c r="H195" s="33"/>
      <c r="I195" s="33"/>
      <c r="J195" s="33"/>
      <c r="K195" s="33"/>
      <c r="L195" s="33"/>
      <c r="M195" s="33"/>
      <c r="N195" s="33"/>
      <c r="O195" s="33"/>
      <c r="P195" s="33"/>
      <c r="Q195" s="33"/>
      <c r="R195" s="33"/>
      <c r="S195" s="3"/>
      <c r="T195" s="3"/>
      <c r="U195" s="3"/>
      <c r="V195" s="3"/>
      <c r="W195" s="3"/>
      <c r="X195" s="3"/>
      <c r="Y195" s="3"/>
      <c r="Z195" s="3"/>
    </row>
    <row r="196" spans="1:26" ht="15" hidden="1" customHeight="1" x14ac:dyDescent="0.25">
      <c r="A196" s="33"/>
      <c r="B196" s="33"/>
      <c r="C196" s="33"/>
      <c r="D196" s="33"/>
      <c r="E196" s="33"/>
      <c r="F196" s="33"/>
      <c r="G196" s="33"/>
      <c r="H196" s="33"/>
      <c r="I196" s="33"/>
      <c r="J196" s="33"/>
      <c r="K196" s="33"/>
      <c r="L196" s="33"/>
      <c r="M196" s="33"/>
      <c r="N196" s="33"/>
      <c r="O196" s="33"/>
      <c r="P196" s="33"/>
      <c r="Q196" s="33"/>
      <c r="R196" s="33"/>
      <c r="S196" s="3"/>
      <c r="T196" s="3"/>
      <c r="U196" s="3"/>
      <c r="V196" s="3"/>
      <c r="W196" s="3"/>
      <c r="X196" s="3"/>
      <c r="Y196" s="3"/>
      <c r="Z196" s="3"/>
    </row>
    <row r="197" spans="1:26" ht="15" hidden="1" customHeight="1" x14ac:dyDescent="0.25">
      <c r="A197" s="33"/>
      <c r="B197" s="33"/>
      <c r="C197" s="33"/>
      <c r="D197" s="33"/>
      <c r="E197" s="33"/>
      <c r="F197" s="33"/>
      <c r="G197" s="33"/>
      <c r="H197" s="33"/>
      <c r="I197" s="33"/>
      <c r="J197" s="33"/>
      <c r="K197" s="33"/>
      <c r="L197" s="33"/>
      <c r="M197" s="33"/>
      <c r="N197" s="33"/>
      <c r="O197" s="33"/>
      <c r="P197" s="33"/>
      <c r="Q197" s="33"/>
      <c r="R197" s="33"/>
      <c r="S197" s="3"/>
      <c r="T197" s="3"/>
      <c r="U197" s="3"/>
      <c r="V197" s="3"/>
      <c r="W197" s="3"/>
      <c r="X197" s="3"/>
      <c r="Y197" s="3"/>
      <c r="Z197" s="3"/>
    </row>
    <row r="198" spans="1:26" ht="15" hidden="1" customHeight="1" x14ac:dyDescent="0.25">
      <c r="A198" s="33"/>
      <c r="B198" s="33"/>
      <c r="C198" s="33"/>
      <c r="D198" s="33"/>
      <c r="E198" s="33"/>
      <c r="F198" s="33"/>
      <c r="G198" s="33"/>
      <c r="H198" s="33"/>
      <c r="I198" s="33"/>
      <c r="J198" s="33"/>
      <c r="K198" s="33"/>
      <c r="L198" s="33"/>
      <c r="M198" s="33"/>
      <c r="N198" s="33"/>
      <c r="O198" s="33"/>
      <c r="P198" s="33"/>
      <c r="Q198" s="33"/>
      <c r="R198" s="33"/>
      <c r="S198" s="3"/>
      <c r="T198" s="3"/>
      <c r="U198" s="3"/>
      <c r="V198" s="3"/>
      <c r="W198" s="3"/>
      <c r="X198" s="3"/>
      <c r="Y198" s="3"/>
      <c r="Z198" s="3"/>
    </row>
    <row r="199" spans="1:26" ht="15" hidden="1" customHeight="1" x14ac:dyDescent="0.25">
      <c r="A199" s="33"/>
      <c r="B199" s="33"/>
      <c r="C199" s="33"/>
      <c r="D199" s="33"/>
      <c r="E199" s="33"/>
      <c r="F199" s="33"/>
      <c r="G199" s="33"/>
      <c r="H199" s="33"/>
      <c r="I199" s="33"/>
      <c r="J199" s="33"/>
      <c r="K199" s="33"/>
      <c r="L199" s="33"/>
      <c r="M199" s="33"/>
      <c r="N199" s="33"/>
      <c r="O199" s="33"/>
      <c r="P199" s="33"/>
      <c r="Q199" s="33"/>
      <c r="R199" s="33"/>
      <c r="S199" s="3"/>
      <c r="T199" s="3"/>
      <c r="U199" s="3"/>
      <c r="V199" s="3"/>
      <c r="W199" s="3"/>
      <c r="X199" s="3"/>
      <c r="Y199" s="3"/>
      <c r="Z199" s="3"/>
    </row>
    <row r="200" spans="1:26" ht="15" hidden="1" customHeight="1" x14ac:dyDescent="0.25">
      <c r="A200" s="33"/>
      <c r="B200" s="33"/>
      <c r="C200" s="33"/>
      <c r="D200" s="33"/>
      <c r="E200" s="33"/>
      <c r="F200" s="33"/>
      <c r="G200" s="33"/>
      <c r="H200" s="33"/>
      <c r="I200" s="33"/>
      <c r="J200" s="33"/>
      <c r="K200" s="33"/>
      <c r="L200" s="33"/>
      <c r="M200" s="33"/>
      <c r="N200" s="33"/>
      <c r="O200" s="33"/>
      <c r="P200" s="33"/>
      <c r="Q200" s="33"/>
      <c r="R200" s="33"/>
      <c r="S200" s="3"/>
      <c r="T200" s="3"/>
      <c r="U200" s="3"/>
      <c r="V200" s="3"/>
      <c r="W200" s="3"/>
      <c r="X200" s="3"/>
      <c r="Y200" s="3"/>
      <c r="Z200" s="3"/>
    </row>
    <row r="201" spans="1:26" ht="15" hidden="1" customHeight="1" x14ac:dyDescent="0.25">
      <c r="A201" s="33"/>
      <c r="B201" s="33"/>
      <c r="C201" s="33"/>
      <c r="D201" s="33"/>
      <c r="E201" s="33"/>
      <c r="F201" s="33"/>
      <c r="G201" s="33"/>
      <c r="H201" s="33"/>
      <c r="I201" s="33"/>
      <c r="J201" s="33"/>
      <c r="K201" s="33"/>
      <c r="L201" s="33"/>
      <c r="M201" s="33"/>
      <c r="N201" s="33"/>
      <c r="O201" s="33"/>
      <c r="P201" s="33"/>
      <c r="Q201" s="33"/>
      <c r="R201" s="33"/>
      <c r="S201" s="3"/>
      <c r="T201" s="3"/>
      <c r="U201" s="3"/>
      <c r="V201" s="3"/>
      <c r="W201" s="3"/>
      <c r="X201" s="3"/>
      <c r="Y201" s="3"/>
      <c r="Z201" s="3"/>
    </row>
    <row r="202" spans="1:26" ht="15" hidden="1" customHeight="1" x14ac:dyDescent="0.25">
      <c r="A202" s="33"/>
      <c r="B202" s="33"/>
      <c r="C202" s="33"/>
      <c r="D202" s="33"/>
      <c r="E202" s="33"/>
      <c r="F202" s="33"/>
      <c r="G202" s="33"/>
      <c r="H202" s="33"/>
      <c r="I202" s="33"/>
      <c r="J202" s="33"/>
      <c r="K202" s="33"/>
      <c r="L202" s="33"/>
      <c r="M202" s="33"/>
      <c r="N202" s="33"/>
      <c r="O202" s="33"/>
      <c r="P202" s="33"/>
      <c r="Q202" s="33"/>
      <c r="R202" s="33"/>
      <c r="S202" s="3"/>
      <c r="T202" s="3"/>
      <c r="U202" s="3"/>
      <c r="V202" s="3"/>
      <c r="W202" s="3"/>
      <c r="X202" s="3"/>
      <c r="Y202" s="3"/>
      <c r="Z202" s="3"/>
    </row>
    <row r="203" spans="1:26" ht="15" hidden="1" customHeight="1" x14ac:dyDescent="0.25">
      <c r="A203" s="33"/>
      <c r="B203" s="33"/>
      <c r="C203" s="33"/>
      <c r="D203" s="33"/>
      <c r="E203" s="33"/>
      <c r="F203" s="33"/>
      <c r="G203" s="33"/>
      <c r="H203" s="33"/>
      <c r="I203" s="33"/>
      <c r="J203" s="33"/>
      <c r="K203" s="33"/>
      <c r="L203" s="33"/>
      <c r="M203" s="33"/>
      <c r="N203" s="33"/>
      <c r="O203" s="33"/>
      <c r="P203" s="33"/>
      <c r="Q203" s="33"/>
      <c r="R203" s="33"/>
      <c r="S203" s="3"/>
      <c r="T203" s="3"/>
      <c r="U203" s="3"/>
      <c r="V203" s="3"/>
      <c r="W203" s="3"/>
      <c r="X203" s="3"/>
      <c r="Y203" s="3"/>
      <c r="Z203" s="3"/>
    </row>
    <row r="204" spans="1:26" ht="15" hidden="1" customHeight="1" x14ac:dyDescent="0.25">
      <c r="A204" s="33"/>
      <c r="B204" s="33"/>
      <c r="C204" s="33"/>
      <c r="D204" s="33"/>
      <c r="E204" s="33"/>
      <c r="F204" s="33"/>
      <c r="G204" s="33"/>
      <c r="H204" s="33"/>
      <c r="I204" s="33"/>
      <c r="J204" s="33"/>
      <c r="K204" s="33"/>
      <c r="L204" s="33"/>
      <c r="M204" s="33"/>
      <c r="N204" s="33"/>
      <c r="O204" s="33"/>
      <c r="P204" s="33"/>
      <c r="Q204" s="33"/>
      <c r="R204" s="33"/>
      <c r="S204" s="3"/>
      <c r="T204" s="3"/>
      <c r="U204" s="3"/>
      <c r="V204" s="3"/>
      <c r="W204" s="3"/>
      <c r="X204" s="3"/>
      <c r="Y204" s="3"/>
      <c r="Z204" s="3"/>
    </row>
    <row r="205" spans="1:26" ht="15" hidden="1" customHeight="1" x14ac:dyDescent="0.25">
      <c r="A205" s="33"/>
      <c r="B205" s="33"/>
      <c r="C205" s="33"/>
      <c r="D205" s="33"/>
      <c r="E205" s="33"/>
      <c r="F205" s="33"/>
      <c r="G205" s="33"/>
      <c r="H205" s="33"/>
      <c r="I205" s="33"/>
      <c r="J205" s="33"/>
      <c r="K205" s="33"/>
      <c r="L205" s="33"/>
      <c r="M205" s="33"/>
      <c r="N205" s="33"/>
      <c r="O205" s="33"/>
      <c r="P205" s="33"/>
      <c r="Q205" s="33"/>
      <c r="R205" s="33"/>
      <c r="S205" s="3"/>
      <c r="T205" s="3"/>
      <c r="U205" s="3"/>
      <c r="V205" s="3"/>
      <c r="W205" s="3"/>
      <c r="X205" s="3"/>
      <c r="Y205" s="3"/>
      <c r="Z205" s="3"/>
    </row>
    <row r="206" spans="1:26" ht="15" hidden="1" customHeight="1" x14ac:dyDescent="0.25">
      <c r="A206" s="33"/>
      <c r="B206" s="33"/>
      <c r="C206" s="33"/>
      <c r="D206" s="33"/>
      <c r="E206" s="33"/>
      <c r="F206" s="33"/>
      <c r="G206" s="33"/>
      <c r="H206" s="33"/>
      <c r="I206" s="33"/>
      <c r="J206" s="33"/>
      <c r="K206" s="33"/>
      <c r="L206" s="33"/>
      <c r="M206" s="33"/>
      <c r="N206" s="33"/>
      <c r="O206" s="33"/>
      <c r="P206" s="33"/>
      <c r="Q206" s="33"/>
      <c r="R206" s="33"/>
      <c r="S206" s="3"/>
      <c r="T206" s="3"/>
      <c r="U206" s="3"/>
      <c r="V206" s="3"/>
      <c r="W206" s="3"/>
      <c r="X206" s="3"/>
      <c r="Y206" s="3"/>
      <c r="Z206" s="3"/>
    </row>
    <row r="207" spans="1:26" ht="15" hidden="1" customHeight="1" x14ac:dyDescent="0.25">
      <c r="A207" s="33"/>
      <c r="B207" s="33"/>
      <c r="C207" s="33"/>
      <c r="D207" s="33"/>
      <c r="E207" s="33"/>
      <c r="F207" s="33"/>
      <c r="G207" s="33"/>
      <c r="H207" s="33"/>
      <c r="I207" s="33"/>
      <c r="J207" s="33"/>
      <c r="K207" s="33"/>
      <c r="L207" s="33"/>
      <c r="M207" s="33"/>
      <c r="N207" s="33"/>
      <c r="O207" s="33"/>
      <c r="P207" s="33"/>
      <c r="Q207" s="33"/>
      <c r="R207" s="33"/>
      <c r="S207" s="3"/>
      <c r="T207" s="3"/>
      <c r="U207" s="3"/>
      <c r="V207" s="3"/>
      <c r="W207" s="3"/>
      <c r="X207" s="3"/>
      <c r="Y207" s="3"/>
      <c r="Z207" s="3"/>
    </row>
    <row r="208" spans="1:26" ht="15" hidden="1" customHeight="1" x14ac:dyDescent="0.25">
      <c r="A208" s="33"/>
      <c r="B208" s="33"/>
      <c r="C208" s="33"/>
      <c r="D208" s="33"/>
      <c r="E208" s="33"/>
      <c r="F208" s="33"/>
      <c r="G208" s="33"/>
      <c r="H208" s="33"/>
      <c r="I208" s="33"/>
      <c r="J208" s="33"/>
      <c r="K208" s="33"/>
      <c r="L208" s="33"/>
      <c r="M208" s="33"/>
      <c r="N208" s="33"/>
      <c r="O208" s="33"/>
      <c r="P208" s="33"/>
      <c r="Q208" s="33"/>
      <c r="R208" s="33"/>
      <c r="S208" s="3"/>
      <c r="T208" s="3"/>
      <c r="U208" s="3"/>
      <c r="V208" s="3"/>
      <c r="W208" s="3"/>
      <c r="X208" s="3"/>
      <c r="Y208" s="3"/>
      <c r="Z208" s="3"/>
    </row>
    <row r="209" spans="1:26" ht="15" hidden="1" customHeight="1" x14ac:dyDescent="0.25">
      <c r="A209" s="33"/>
      <c r="B209" s="33"/>
      <c r="C209" s="33"/>
      <c r="D209" s="33"/>
      <c r="E209" s="33"/>
      <c r="F209" s="33"/>
      <c r="G209" s="33"/>
      <c r="H209" s="33"/>
      <c r="I209" s="33"/>
      <c r="J209" s="33"/>
      <c r="K209" s="33"/>
      <c r="L209" s="33"/>
      <c r="M209" s="33"/>
      <c r="N209" s="33"/>
      <c r="O209" s="33"/>
      <c r="P209" s="33"/>
      <c r="Q209" s="33"/>
      <c r="R209" s="33"/>
      <c r="S209" s="3"/>
      <c r="T209" s="3"/>
      <c r="U209" s="3"/>
      <c r="V209" s="3"/>
      <c r="W209" s="3"/>
      <c r="X209" s="3"/>
      <c r="Y209" s="3"/>
      <c r="Z209" s="3"/>
    </row>
    <row r="210" spans="1:26" ht="15" hidden="1" customHeight="1" x14ac:dyDescent="0.25">
      <c r="A210" s="33"/>
      <c r="B210" s="33"/>
      <c r="C210" s="33"/>
      <c r="D210" s="33"/>
      <c r="E210" s="33"/>
      <c r="F210" s="33"/>
      <c r="G210" s="33"/>
      <c r="H210" s="33"/>
      <c r="I210" s="33"/>
      <c r="J210" s="33"/>
      <c r="K210" s="33"/>
      <c r="L210" s="33"/>
      <c r="M210" s="33"/>
      <c r="N210" s="33"/>
      <c r="O210" s="33"/>
      <c r="P210" s="33"/>
      <c r="Q210" s="33"/>
      <c r="R210" s="33"/>
      <c r="S210" s="3"/>
      <c r="T210" s="3"/>
      <c r="U210" s="3"/>
      <c r="V210" s="3"/>
      <c r="W210" s="3"/>
      <c r="X210" s="3"/>
      <c r="Y210" s="3"/>
      <c r="Z210" s="3"/>
    </row>
    <row r="211" spans="1:26" ht="15" hidden="1" customHeight="1" x14ac:dyDescent="0.25">
      <c r="A211" s="33"/>
      <c r="B211" s="33"/>
      <c r="C211" s="33"/>
      <c r="D211" s="33"/>
      <c r="E211" s="33"/>
      <c r="F211" s="33"/>
      <c r="G211" s="33"/>
      <c r="H211" s="33"/>
      <c r="I211" s="33"/>
      <c r="J211" s="33"/>
      <c r="K211" s="33"/>
      <c r="L211" s="33"/>
      <c r="M211" s="33"/>
      <c r="N211" s="33"/>
      <c r="O211" s="33"/>
      <c r="P211" s="33"/>
      <c r="Q211" s="33"/>
      <c r="R211" s="33"/>
      <c r="S211" s="3"/>
      <c r="T211" s="3"/>
      <c r="U211" s="3"/>
      <c r="V211" s="3"/>
      <c r="W211" s="3"/>
      <c r="X211" s="3"/>
      <c r="Y211" s="3"/>
      <c r="Z211" s="3"/>
    </row>
    <row r="212" spans="1:26" ht="15" hidden="1" customHeight="1" x14ac:dyDescent="0.25">
      <c r="A212" s="33"/>
      <c r="B212" s="33"/>
      <c r="C212" s="33"/>
      <c r="D212" s="33"/>
      <c r="E212" s="33"/>
      <c r="F212" s="33"/>
      <c r="G212" s="33"/>
      <c r="H212" s="33"/>
      <c r="I212" s="33"/>
      <c r="J212" s="33"/>
      <c r="K212" s="33"/>
      <c r="L212" s="33"/>
      <c r="M212" s="33"/>
      <c r="N212" s="33"/>
      <c r="O212" s="33"/>
      <c r="P212" s="33"/>
      <c r="Q212" s="33"/>
      <c r="R212" s="33"/>
      <c r="S212" s="3"/>
      <c r="T212" s="3"/>
      <c r="U212" s="3"/>
      <c r="V212" s="3"/>
      <c r="W212" s="3"/>
      <c r="X212" s="3"/>
      <c r="Y212" s="3"/>
      <c r="Z212" s="3"/>
    </row>
    <row r="213" spans="1:26" ht="15" hidden="1" customHeight="1" x14ac:dyDescent="0.25">
      <c r="A213" s="33"/>
      <c r="B213" s="33"/>
      <c r="C213" s="33"/>
      <c r="D213" s="33"/>
      <c r="E213" s="33"/>
      <c r="F213" s="33"/>
      <c r="G213" s="33"/>
      <c r="H213" s="33"/>
      <c r="I213" s="33"/>
      <c r="J213" s="33"/>
      <c r="K213" s="33"/>
      <c r="L213" s="33"/>
      <c r="M213" s="33"/>
      <c r="N213" s="33"/>
      <c r="O213" s="33"/>
      <c r="P213" s="33"/>
      <c r="Q213" s="33"/>
      <c r="R213" s="33"/>
      <c r="S213" s="3"/>
      <c r="T213" s="3"/>
      <c r="U213" s="3"/>
      <c r="V213" s="3"/>
      <c r="W213" s="3"/>
      <c r="X213" s="3"/>
      <c r="Y213" s="3"/>
      <c r="Z213" s="3"/>
    </row>
    <row r="214" spans="1:26" ht="15" hidden="1" customHeight="1" x14ac:dyDescent="0.25">
      <c r="A214" s="33"/>
      <c r="B214" s="33"/>
      <c r="C214" s="33"/>
      <c r="D214" s="33"/>
      <c r="E214" s="33"/>
      <c r="F214" s="33"/>
      <c r="G214" s="33"/>
      <c r="H214" s="33"/>
      <c r="I214" s="33"/>
      <c r="J214" s="33"/>
      <c r="K214" s="33"/>
      <c r="L214" s="33"/>
      <c r="M214" s="33"/>
      <c r="N214" s="33"/>
      <c r="O214" s="33"/>
      <c r="P214" s="33"/>
      <c r="Q214" s="33"/>
      <c r="R214" s="33"/>
      <c r="S214" s="3"/>
      <c r="T214" s="3"/>
      <c r="U214" s="3"/>
      <c r="V214" s="3"/>
      <c r="W214" s="3"/>
      <c r="X214" s="3"/>
      <c r="Y214" s="3"/>
      <c r="Z214" s="3"/>
    </row>
    <row r="215" spans="1:26" ht="15" hidden="1" customHeight="1" x14ac:dyDescent="0.25">
      <c r="A215" s="33"/>
      <c r="B215" s="33"/>
      <c r="C215" s="33"/>
      <c r="D215" s="33"/>
      <c r="E215" s="33"/>
      <c r="F215" s="33"/>
      <c r="G215" s="33"/>
      <c r="H215" s="33"/>
      <c r="I215" s="33"/>
      <c r="J215" s="33"/>
      <c r="K215" s="33"/>
      <c r="L215" s="33"/>
      <c r="M215" s="33"/>
      <c r="N215" s="33"/>
      <c r="O215" s="33"/>
      <c r="P215" s="33"/>
      <c r="Q215" s="33"/>
      <c r="R215" s="33"/>
      <c r="S215" s="3"/>
      <c r="T215" s="3"/>
      <c r="U215" s="3"/>
      <c r="V215" s="3"/>
      <c r="W215" s="3"/>
      <c r="X215" s="3"/>
      <c r="Y215" s="3"/>
      <c r="Z215" s="3"/>
    </row>
    <row r="216" spans="1:26" ht="15" hidden="1" customHeight="1" x14ac:dyDescent="0.25">
      <c r="A216" s="33"/>
      <c r="B216" s="33"/>
      <c r="C216" s="33"/>
      <c r="D216" s="33"/>
      <c r="E216" s="33"/>
      <c r="F216" s="33"/>
      <c r="G216" s="33"/>
      <c r="H216" s="33"/>
      <c r="I216" s="33"/>
      <c r="J216" s="33"/>
      <c r="K216" s="33"/>
      <c r="L216" s="33"/>
      <c r="M216" s="33"/>
      <c r="N216" s="33"/>
      <c r="O216" s="33"/>
      <c r="P216" s="33"/>
      <c r="Q216" s="33"/>
      <c r="R216" s="33"/>
      <c r="S216" s="3"/>
      <c r="T216" s="3"/>
      <c r="U216" s="3"/>
      <c r="V216" s="3"/>
      <c r="W216" s="3"/>
      <c r="X216" s="3"/>
      <c r="Y216" s="3"/>
      <c r="Z216" s="3"/>
    </row>
    <row r="217" spans="1:26" ht="15" hidden="1" customHeight="1" x14ac:dyDescent="0.25">
      <c r="A217" s="33"/>
      <c r="B217" s="33"/>
      <c r="C217" s="33"/>
      <c r="D217" s="33"/>
      <c r="E217" s="33"/>
      <c r="F217" s="33"/>
      <c r="G217" s="33"/>
      <c r="H217" s="33"/>
      <c r="I217" s="33"/>
      <c r="J217" s="33"/>
      <c r="K217" s="33"/>
      <c r="L217" s="33"/>
      <c r="M217" s="33"/>
      <c r="N217" s="33"/>
      <c r="O217" s="33"/>
      <c r="P217" s="33"/>
      <c r="Q217" s="33"/>
      <c r="R217" s="33"/>
      <c r="S217" s="3"/>
      <c r="T217" s="3"/>
      <c r="U217" s="3"/>
      <c r="V217" s="3"/>
      <c r="W217" s="3"/>
      <c r="X217" s="3"/>
      <c r="Y217" s="3"/>
      <c r="Z217" s="3"/>
    </row>
    <row r="218" spans="1:26" ht="15" hidden="1" customHeight="1" x14ac:dyDescent="0.25">
      <c r="A218" s="33"/>
      <c r="B218" s="33"/>
      <c r="C218" s="33"/>
      <c r="D218" s="33"/>
      <c r="E218" s="33"/>
      <c r="F218" s="33"/>
      <c r="G218" s="33"/>
      <c r="H218" s="33"/>
      <c r="I218" s="33"/>
      <c r="J218" s="33"/>
      <c r="K218" s="33"/>
      <c r="L218" s="33"/>
      <c r="M218" s="33"/>
      <c r="N218" s="33"/>
      <c r="O218" s="33"/>
      <c r="P218" s="33"/>
      <c r="Q218" s="33"/>
      <c r="R218" s="33"/>
      <c r="S218" s="3"/>
      <c r="T218" s="3"/>
      <c r="U218" s="3"/>
      <c r="V218" s="3"/>
      <c r="W218" s="3"/>
      <c r="X218" s="3"/>
      <c r="Y218" s="3"/>
      <c r="Z218" s="3"/>
    </row>
    <row r="219" spans="1:26" ht="15" hidden="1" customHeight="1" x14ac:dyDescent="0.25">
      <c r="A219" s="33"/>
      <c r="B219" s="33"/>
      <c r="C219" s="33"/>
      <c r="D219" s="33"/>
      <c r="E219" s="33"/>
      <c r="F219" s="33"/>
      <c r="G219" s="33"/>
      <c r="H219" s="33"/>
      <c r="I219" s="33"/>
      <c r="J219" s="33"/>
      <c r="K219" s="33"/>
      <c r="L219" s="33"/>
      <c r="M219" s="33"/>
      <c r="N219" s="33"/>
      <c r="O219" s="33"/>
      <c r="P219" s="33"/>
      <c r="Q219" s="33"/>
      <c r="R219" s="33"/>
      <c r="S219" s="3"/>
      <c r="T219" s="3"/>
      <c r="U219" s="3"/>
      <c r="V219" s="3"/>
      <c r="W219" s="3"/>
      <c r="X219" s="3"/>
      <c r="Y219" s="3"/>
      <c r="Z219" s="3"/>
    </row>
    <row r="220" spans="1:26" ht="15" hidden="1" customHeight="1" x14ac:dyDescent="0.25">
      <c r="A220" s="33"/>
      <c r="B220" s="33"/>
      <c r="C220" s="33"/>
      <c r="D220" s="33"/>
      <c r="E220" s="33"/>
      <c r="F220" s="33"/>
      <c r="G220" s="33"/>
      <c r="H220" s="33"/>
      <c r="I220" s="33"/>
      <c r="J220" s="33"/>
      <c r="K220" s="33"/>
      <c r="L220" s="33"/>
      <c r="M220" s="33"/>
      <c r="N220" s="33"/>
      <c r="O220" s="33"/>
      <c r="P220" s="33"/>
      <c r="Q220" s="33"/>
      <c r="R220" s="33"/>
      <c r="S220" s="3"/>
      <c r="T220" s="3"/>
      <c r="U220" s="3"/>
      <c r="V220" s="3"/>
      <c r="W220" s="3"/>
      <c r="X220" s="3"/>
      <c r="Y220" s="3"/>
      <c r="Z220" s="3"/>
    </row>
    <row r="221" spans="1:26" ht="15" hidden="1" customHeight="1" x14ac:dyDescent="0.25">
      <c r="A221" s="33"/>
      <c r="B221" s="33"/>
      <c r="C221" s="33"/>
      <c r="D221" s="33"/>
      <c r="E221" s="33"/>
      <c r="F221" s="33"/>
      <c r="G221" s="33"/>
      <c r="H221" s="33"/>
      <c r="I221" s="33"/>
      <c r="J221" s="33"/>
      <c r="K221" s="33"/>
      <c r="L221" s="33"/>
      <c r="M221" s="33"/>
      <c r="N221" s="33"/>
      <c r="O221" s="33"/>
      <c r="P221" s="33"/>
      <c r="Q221" s="33"/>
      <c r="R221" s="33"/>
      <c r="S221" s="3"/>
      <c r="T221" s="3"/>
      <c r="U221" s="3"/>
      <c r="V221" s="3"/>
      <c r="W221" s="3"/>
      <c r="X221" s="3"/>
      <c r="Y221" s="3"/>
      <c r="Z221" s="3"/>
    </row>
    <row r="222" spans="1:26" ht="15" hidden="1" customHeight="1" x14ac:dyDescent="0.25">
      <c r="A222" s="33"/>
      <c r="B222" s="33"/>
      <c r="C222" s="33"/>
      <c r="D222" s="33"/>
      <c r="E222" s="33"/>
      <c r="F222" s="33"/>
      <c r="G222" s="33"/>
      <c r="H222" s="33"/>
      <c r="I222" s="33"/>
      <c r="J222" s="33"/>
      <c r="K222" s="33"/>
      <c r="L222" s="33"/>
      <c r="M222" s="33"/>
      <c r="N222" s="33"/>
      <c r="O222" s="33"/>
      <c r="P222" s="33"/>
      <c r="Q222" s="33"/>
      <c r="R222" s="33"/>
      <c r="S222" s="3"/>
      <c r="T222" s="3"/>
      <c r="U222" s="3"/>
      <c r="V222" s="3"/>
      <c r="W222" s="3"/>
      <c r="X222" s="3"/>
      <c r="Y222" s="3"/>
      <c r="Z222" s="3"/>
    </row>
    <row r="223" spans="1:26" ht="15" hidden="1" customHeight="1" x14ac:dyDescent="0.25">
      <c r="A223" s="33"/>
      <c r="B223" s="33"/>
      <c r="C223" s="33"/>
      <c r="D223" s="33"/>
      <c r="E223" s="33"/>
      <c r="F223" s="33"/>
      <c r="G223" s="33"/>
      <c r="H223" s="33"/>
      <c r="I223" s="33"/>
      <c r="J223" s="33"/>
      <c r="K223" s="33"/>
      <c r="L223" s="33"/>
      <c r="M223" s="33"/>
      <c r="N223" s="33"/>
      <c r="O223" s="33"/>
      <c r="P223" s="33"/>
      <c r="Q223" s="33"/>
      <c r="R223" s="33"/>
      <c r="S223" s="3"/>
      <c r="T223" s="3"/>
      <c r="U223" s="3"/>
      <c r="V223" s="3"/>
      <c r="W223" s="3"/>
      <c r="X223" s="3"/>
      <c r="Y223" s="3"/>
      <c r="Z223" s="3"/>
    </row>
    <row r="224" spans="1:26" ht="15" hidden="1" customHeight="1" x14ac:dyDescent="0.25">
      <c r="A224" s="33"/>
      <c r="B224" s="33"/>
      <c r="C224" s="33"/>
      <c r="D224" s="33"/>
      <c r="E224" s="33"/>
      <c r="F224" s="33"/>
      <c r="G224" s="33"/>
      <c r="H224" s="33"/>
      <c r="I224" s="33"/>
      <c r="J224" s="33"/>
      <c r="K224" s="33"/>
      <c r="L224" s="33"/>
      <c r="M224" s="33"/>
      <c r="N224" s="33"/>
      <c r="O224" s="33"/>
      <c r="P224" s="33"/>
      <c r="Q224" s="33"/>
      <c r="R224" s="33"/>
      <c r="S224" s="3"/>
      <c r="T224" s="3"/>
      <c r="U224" s="3"/>
      <c r="V224" s="3"/>
      <c r="W224" s="3"/>
      <c r="X224" s="3"/>
      <c r="Y224" s="3"/>
      <c r="Z224" s="3"/>
    </row>
    <row r="225" spans="1:26" ht="15" hidden="1" customHeight="1" x14ac:dyDescent="0.25">
      <c r="A225" s="33"/>
      <c r="B225" s="33"/>
      <c r="C225" s="33"/>
      <c r="D225" s="33"/>
      <c r="E225" s="33"/>
      <c r="F225" s="33"/>
      <c r="G225" s="33"/>
      <c r="H225" s="33"/>
      <c r="I225" s="33"/>
      <c r="J225" s="33"/>
      <c r="K225" s="33"/>
      <c r="L225" s="33"/>
      <c r="M225" s="33"/>
      <c r="N225" s="33"/>
      <c r="O225" s="33"/>
      <c r="P225" s="33"/>
      <c r="Q225" s="33"/>
      <c r="R225" s="33"/>
      <c r="S225" s="3"/>
      <c r="T225" s="3"/>
      <c r="U225" s="3"/>
      <c r="V225" s="3"/>
      <c r="W225" s="3"/>
      <c r="X225" s="3"/>
      <c r="Y225" s="3"/>
      <c r="Z225" s="3"/>
    </row>
    <row r="226" spans="1:26" ht="15" hidden="1" customHeight="1" x14ac:dyDescent="0.25">
      <c r="A226" s="33"/>
      <c r="B226" s="33"/>
      <c r="C226" s="33"/>
      <c r="D226" s="33"/>
      <c r="E226" s="33"/>
      <c r="F226" s="33"/>
      <c r="G226" s="33"/>
      <c r="H226" s="33"/>
      <c r="I226" s="33"/>
      <c r="J226" s="33"/>
      <c r="K226" s="33"/>
      <c r="L226" s="33"/>
      <c r="M226" s="33"/>
      <c r="N226" s="33"/>
      <c r="O226" s="33"/>
      <c r="P226" s="33"/>
      <c r="Q226" s="33"/>
      <c r="R226" s="33"/>
      <c r="S226" s="3"/>
      <c r="T226" s="3"/>
      <c r="U226" s="3"/>
      <c r="V226" s="3"/>
      <c r="W226" s="3"/>
      <c r="X226" s="3"/>
      <c r="Y226" s="3"/>
      <c r="Z226" s="3"/>
    </row>
    <row r="227" spans="1:26" ht="15" hidden="1" customHeight="1" x14ac:dyDescent="0.25">
      <c r="A227" s="33"/>
      <c r="B227" s="33"/>
      <c r="C227" s="33"/>
      <c r="D227" s="33"/>
      <c r="E227" s="33"/>
      <c r="F227" s="33"/>
      <c r="G227" s="33"/>
      <c r="H227" s="33"/>
      <c r="I227" s="33"/>
      <c r="J227" s="33"/>
      <c r="K227" s="33"/>
      <c r="L227" s="33"/>
      <c r="M227" s="33"/>
      <c r="N227" s="33"/>
      <c r="O227" s="33"/>
      <c r="P227" s="33"/>
      <c r="Q227" s="33"/>
      <c r="R227" s="33"/>
      <c r="S227" s="3"/>
      <c r="T227" s="3"/>
      <c r="U227" s="3"/>
      <c r="V227" s="3"/>
      <c r="W227" s="3"/>
      <c r="X227" s="3"/>
      <c r="Y227" s="3"/>
      <c r="Z227" s="3"/>
    </row>
    <row r="228" spans="1:26" ht="15" hidden="1" customHeight="1" x14ac:dyDescent="0.25">
      <c r="A228" s="33"/>
      <c r="B228" s="33"/>
      <c r="C228" s="33"/>
      <c r="D228" s="33"/>
      <c r="E228" s="33"/>
      <c r="F228" s="33"/>
      <c r="G228" s="33"/>
      <c r="H228" s="33"/>
      <c r="I228" s="33"/>
      <c r="J228" s="33"/>
      <c r="K228" s="33"/>
      <c r="L228" s="33"/>
      <c r="M228" s="33"/>
      <c r="N228" s="33"/>
      <c r="O228" s="33"/>
      <c r="P228" s="33"/>
      <c r="Q228" s="33"/>
      <c r="R228" s="33"/>
      <c r="S228" s="3"/>
      <c r="T228" s="3"/>
      <c r="U228" s="3"/>
      <c r="V228" s="3"/>
      <c r="W228" s="3"/>
      <c r="X228" s="3"/>
      <c r="Y228" s="3"/>
      <c r="Z228" s="3"/>
    </row>
    <row r="229" spans="1:26" ht="15" hidden="1" customHeight="1" x14ac:dyDescent="0.25">
      <c r="A229" s="33"/>
      <c r="B229" s="33"/>
      <c r="C229" s="33"/>
      <c r="D229" s="33"/>
      <c r="E229" s="33"/>
      <c r="F229" s="33"/>
      <c r="G229" s="33"/>
      <c r="H229" s="33"/>
      <c r="I229" s="33"/>
      <c r="J229" s="33"/>
      <c r="K229" s="33"/>
      <c r="L229" s="33"/>
      <c r="M229" s="33"/>
      <c r="N229" s="33"/>
      <c r="O229" s="33"/>
      <c r="P229" s="33"/>
      <c r="Q229" s="33"/>
      <c r="R229" s="33"/>
      <c r="S229" s="3"/>
      <c r="T229" s="3"/>
      <c r="U229" s="3"/>
      <c r="V229" s="3"/>
      <c r="W229" s="3"/>
      <c r="X229" s="3"/>
      <c r="Y229" s="3"/>
      <c r="Z229" s="3"/>
    </row>
    <row r="230" spans="1:26" ht="15" hidden="1" customHeight="1" x14ac:dyDescent="0.25">
      <c r="A230" s="33"/>
      <c r="B230" s="33"/>
      <c r="C230" s="33"/>
      <c r="D230" s="33"/>
      <c r="E230" s="33"/>
      <c r="F230" s="33"/>
      <c r="G230" s="33"/>
      <c r="H230" s="33"/>
      <c r="I230" s="33"/>
      <c r="J230" s="33"/>
      <c r="K230" s="33"/>
      <c r="L230" s="33"/>
      <c r="M230" s="33"/>
      <c r="N230" s="33"/>
      <c r="O230" s="33"/>
      <c r="P230" s="33"/>
      <c r="Q230" s="33"/>
      <c r="R230" s="33"/>
      <c r="S230" s="3"/>
      <c r="T230" s="3"/>
      <c r="U230" s="3"/>
      <c r="V230" s="3"/>
      <c r="W230" s="3"/>
      <c r="X230" s="3"/>
      <c r="Y230" s="3"/>
      <c r="Z230" s="3"/>
    </row>
    <row r="231" spans="1:26" ht="15" hidden="1" customHeight="1" x14ac:dyDescent="0.25">
      <c r="A231" s="33"/>
      <c r="B231" s="33"/>
      <c r="C231" s="33"/>
      <c r="D231" s="33"/>
      <c r="E231" s="33"/>
      <c r="F231" s="33"/>
      <c r="G231" s="33"/>
      <c r="H231" s="33"/>
      <c r="I231" s="33"/>
      <c r="J231" s="33"/>
      <c r="K231" s="33"/>
      <c r="L231" s="33"/>
      <c r="M231" s="33"/>
      <c r="N231" s="33"/>
      <c r="O231" s="33"/>
      <c r="P231" s="33"/>
      <c r="Q231" s="33"/>
      <c r="R231" s="33"/>
      <c r="S231" s="3"/>
      <c r="T231" s="3"/>
      <c r="U231" s="3"/>
      <c r="V231" s="3"/>
      <c r="W231" s="3"/>
      <c r="X231" s="3"/>
      <c r="Y231" s="3"/>
      <c r="Z231" s="3"/>
    </row>
    <row r="232" spans="1:26" ht="15" hidden="1" customHeight="1" x14ac:dyDescent="0.25">
      <c r="A232" s="33"/>
      <c r="B232" s="33"/>
      <c r="C232" s="33"/>
      <c r="D232" s="33"/>
      <c r="E232" s="33"/>
      <c r="F232" s="33"/>
      <c r="G232" s="33"/>
      <c r="H232" s="33"/>
      <c r="I232" s="33"/>
      <c r="J232" s="33"/>
      <c r="K232" s="33"/>
      <c r="L232" s="33"/>
      <c r="M232" s="33"/>
      <c r="N232" s="33"/>
      <c r="O232" s="33"/>
      <c r="P232" s="33"/>
      <c r="Q232" s="33"/>
      <c r="R232" s="33"/>
      <c r="S232" s="3"/>
      <c r="T232" s="3"/>
      <c r="U232" s="3"/>
      <c r="V232" s="3"/>
      <c r="W232" s="3"/>
      <c r="X232" s="3"/>
      <c r="Y232" s="3"/>
      <c r="Z232" s="3"/>
    </row>
    <row r="233" spans="1:26" ht="15" hidden="1" customHeight="1" x14ac:dyDescent="0.25">
      <c r="A233" s="33"/>
      <c r="B233" s="33"/>
      <c r="C233" s="33"/>
      <c r="D233" s="33"/>
      <c r="E233" s="33"/>
      <c r="F233" s="33"/>
      <c r="G233" s="33"/>
      <c r="H233" s="33"/>
      <c r="I233" s="33"/>
      <c r="J233" s="33"/>
      <c r="K233" s="33"/>
      <c r="L233" s="33"/>
      <c r="M233" s="33"/>
      <c r="N233" s="33"/>
      <c r="O233" s="33"/>
      <c r="P233" s="33"/>
      <c r="Q233" s="33"/>
      <c r="R233" s="33"/>
      <c r="S233" s="3"/>
      <c r="T233" s="3"/>
      <c r="U233" s="3"/>
      <c r="V233" s="3"/>
      <c r="W233" s="3"/>
      <c r="X233" s="3"/>
      <c r="Y233" s="3"/>
      <c r="Z233" s="3"/>
    </row>
    <row r="234" spans="1:26" ht="15" hidden="1" customHeight="1" x14ac:dyDescent="0.25">
      <c r="A234" s="33"/>
      <c r="B234" s="33"/>
      <c r="C234" s="33"/>
      <c r="D234" s="33"/>
      <c r="E234" s="33"/>
      <c r="F234" s="33"/>
      <c r="G234" s="33"/>
      <c r="H234" s="33"/>
      <c r="I234" s="33"/>
      <c r="J234" s="33"/>
      <c r="K234" s="33"/>
      <c r="L234" s="33"/>
      <c r="M234" s="33"/>
      <c r="N234" s="33"/>
      <c r="O234" s="33"/>
      <c r="P234" s="33"/>
      <c r="Q234" s="33"/>
      <c r="R234" s="33"/>
      <c r="S234" s="3"/>
      <c r="T234" s="3"/>
      <c r="U234" s="3"/>
      <c r="V234" s="3"/>
      <c r="W234" s="3"/>
      <c r="X234" s="3"/>
      <c r="Y234" s="3"/>
      <c r="Z234" s="3"/>
    </row>
    <row r="235" spans="1:26" ht="15" hidden="1" customHeight="1" x14ac:dyDescent="0.25">
      <c r="A235" s="33"/>
      <c r="B235" s="33"/>
      <c r="C235" s="33"/>
      <c r="D235" s="33"/>
      <c r="E235" s="33"/>
      <c r="F235" s="33"/>
      <c r="G235" s="33"/>
      <c r="H235" s="33"/>
      <c r="I235" s="33"/>
      <c r="J235" s="33"/>
      <c r="K235" s="33"/>
      <c r="L235" s="33"/>
      <c r="M235" s="33"/>
      <c r="N235" s="33"/>
      <c r="O235" s="33"/>
      <c r="P235" s="33"/>
      <c r="Q235" s="33"/>
      <c r="R235" s="33"/>
      <c r="S235" s="3"/>
      <c r="T235" s="3"/>
      <c r="U235" s="3"/>
      <c r="V235" s="3"/>
      <c r="W235" s="3"/>
      <c r="X235" s="3"/>
      <c r="Y235" s="3"/>
      <c r="Z235" s="3"/>
    </row>
    <row r="236" spans="1:26" ht="15" hidden="1" customHeight="1" x14ac:dyDescent="0.25">
      <c r="A236" s="33"/>
      <c r="B236" s="33"/>
      <c r="C236" s="33"/>
      <c r="D236" s="33"/>
      <c r="E236" s="33"/>
      <c r="F236" s="33"/>
      <c r="G236" s="33"/>
      <c r="H236" s="33"/>
      <c r="I236" s="33"/>
      <c r="J236" s="33"/>
      <c r="K236" s="33"/>
      <c r="L236" s="33"/>
      <c r="M236" s="33"/>
      <c r="N236" s="33"/>
      <c r="O236" s="33"/>
      <c r="P236" s="33"/>
      <c r="Q236" s="33"/>
      <c r="R236" s="33"/>
      <c r="S236" s="3"/>
      <c r="T236" s="3"/>
      <c r="U236" s="3"/>
      <c r="V236" s="3"/>
      <c r="W236" s="3"/>
      <c r="X236" s="3"/>
      <c r="Y236" s="3"/>
      <c r="Z236" s="3"/>
    </row>
    <row r="237" spans="1:26" ht="15" hidden="1" customHeight="1" x14ac:dyDescent="0.25">
      <c r="A237" s="33"/>
      <c r="B237" s="33"/>
      <c r="C237" s="33"/>
      <c r="D237" s="33"/>
      <c r="E237" s="33"/>
      <c r="F237" s="33"/>
      <c r="G237" s="33"/>
      <c r="H237" s="33"/>
      <c r="I237" s="33"/>
      <c r="J237" s="33"/>
      <c r="K237" s="33"/>
      <c r="L237" s="33"/>
      <c r="M237" s="33"/>
      <c r="N237" s="33"/>
      <c r="O237" s="33"/>
      <c r="P237" s="33"/>
      <c r="Q237" s="33"/>
      <c r="R237" s="33"/>
      <c r="S237" s="3"/>
      <c r="T237" s="3"/>
      <c r="U237" s="3"/>
      <c r="V237" s="3"/>
      <c r="W237" s="3"/>
      <c r="X237" s="3"/>
      <c r="Y237" s="3"/>
      <c r="Z237" s="3"/>
    </row>
    <row r="238" spans="1:26" ht="15" hidden="1" customHeight="1" x14ac:dyDescent="0.25">
      <c r="A238" s="33"/>
      <c r="B238" s="33"/>
      <c r="C238" s="33"/>
      <c r="D238" s="33"/>
      <c r="E238" s="33"/>
      <c r="F238" s="33"/>
      <c r="G238" s="33"/>
      <c r="H238" s="33"/>
      <c r="I238" s="33"/>
      <c r="J238" s="33"/>
      <c r="K238" s="33"/>
      <c r="L238" s="33"/>
      <c r="M238" s="33"/>
      <c r="N238" s="33"/>
      <c r="O238" s="33"/>
      <c r="P238" s="33"/>
      <c r="Q238" s="33"/>
      <c r="R238" s="33"/>
      <c r="S238" s="3"/>
      <c r="T238" s="3"/>
      <c r="U238" s="3"/>
      <c r="V238" s="3"/>
      <c r="W238" s="3"/>
      <c r="X238" s="3"/>
      <c r="Y238" s="3"/>
      <c r="Z238" s="3"/>
    </row>
    <row r="239" spans="1:26" ht="15" hidden="1" customHeight="1" x14ac:dyDescent="0.25">
      <c r="A239" s="33"/>
      <c r="B239" s="33"/>
      <c r="C239" s="33"/>
      <c r="D239" s="33"/>
      <c r="E239" s="33"/>
      <c r="F239" s="33"/>
      <c r="G239" s="33"/>
      <c r="H239" s="33"/>
      <c r="I239" s="33"/>
      <c r="J239" s="33"/>
      <c r="K239" s="33"/>
      <c r="L239" s="33"/>
      <c r="M239" s="33"/>
      <c r="N239" s="33"/>
      <c r="O239" s="33"/>
      <c r="P239" s="33"/>
      <c r="Q239" s="33"/>
      <c r="R239" s="33"/>
      <c r="S239" s="3"/>
      <c r="T239" s="3"/>
      <c r="U239" s="3"/>
      <c r="V239" s="3"/>
      <c r="W239" s="3"/>
      <c r="X239" s="3"/>
      <c r="Y239" s="3"/>
      <c r="Z239" s="3"/>
    </row>
    <row r="240" spans="1:26" ht="15" hidden="1" customHeight="1" x14ac:dyDescent="0.25">
      <c r="A240" s="33"/>
      <c r="B240" s="33"/>
      <c r="C240" s="33"/>
      <c r="D240" s="33"/>
      <c r="E240" s="33"/>
      <c r="F240" s="33"/>
      <c r="G240" s="33"/>
      <c r="H240" s="33"/>
      <c r="I240" s="33"/>
      <c r="J240" s="33"/>
      <c r="K240" s="33"/>
      <c r="L240" s="33"/>
      <c r="M240" s="33"/>
      <c r="N240" s="33"/>
      <c r="O240" s="33"/>
      <c r="P240" s="33"/>
      <c r="Q240" s="33"/>
      <c r="R240" s="33"/>
      <c r="S240" s="3"/>
      <c r="T240" s="3"/>
      <c r="U240" s="3"/>
      <c r="V240" s="3"/>
      <c r="W240" s="3"/>
      <c r="X240" s="3"/>
      <c r="Y240" s="3"/>
      <c r="Z240" s="3"/>
    </row>
    <row r="241" spans="1:26" ht="15" hidden="1" customHeight="1" x14ac:dyDescent="0.25">
      <c r="A241" s="33"/>
      <c r="B241" s="33"/>
      <c r="C241" s="33"/>
      <c r="D241" s="33"/>
      <c r="E241" s="33"/>
      <c r="F241" s="33"/>
      <c r="G241" s="33"/>
      <c r="H241" s="33"/>
      <c r="I241" s="33"/>
      <c r="J241" s="33"/>
      <c r="K241" s="33"/>
      <c r="L241" s="33"/>
      <c r="M241" s="33"/>
      <c r="N241" s="33"/>
      <c r="O241" s="33"/>
      <c r="P241" s="33"/>
      <c r="Q241" s="33"/>
      <c r="R241" s="33"/>
      <c r="S241" s="3"/>
      <c r="T241" s="3"/>
      <c r="U241" s="3"/>
      <c r="V241" s="3"/>
      <c r="W241" s="3"/>
      <c r="X241" s="3"/>
      <c r="Y241" s="3"/>
      <c r="Z241" s="3"/>
    </row>
    <row r="242" spans="1:26" ht="15" hidden="1" customHeight="1" x14ac:dyDescent="0.25">
      <c r="A242" s="33"/>
      <c r="B242" s="33"/>
      <c r="C242" s="33"/>
      <c r="D242" s="33"/>
      <c r="E242" s="33"/>
      <c r="F242" s="33"/>
      <c r="G242" s="33"/>
      <c r="H242" s="33"/>
      <c r="I242" s="33"/>
      <c r="J242" s="33"/>
      <c r="K242" s="33"/>
      <c r="L242" s="33"/>
      <c r="M242" s="33"/>
      <c r="N242" s="33"/>
      <c r="O242" s="33"/>
      <c r="P242" s="33"/>
      <c r="Q242" s="33"/>
      <c r="R242" s="33"/>
      <c r="S242" s="3"/>
      <c r="T242" s="3"/>
      <c r="U242" s="3"/>
      <c r="V242" s="3"/>
      <c r="W242" s="3"/>
      <c r="X242" s="3"/>
      <c r="Y242" s="3"/>
      <c r="Z242" s="3"/>
    </row>
    <row r="243" spans="1:26" ht="15" hidden="1" customHeight="1" x14ac:dyDescent="0.25">
      <c r="A243" s="33"/>
      <c r="B243" s="33"/>
      <c r="C243" s="33"/>
      <c r="D243" s="33"/>
      <c r="E243" s="33"/>
      <c r="F243" s="33"/>
      <c r="G243" s="33"/>
      <c r="H243" s="33"/>
      <c r="I243" s="33"/>
      <c r="J243" s="33"/>
      <c r="K243" s="33"/>
      <c r="L243" s="33"/>
      <c r="M243" s="33"/>
      <c r="N243" s="33"/>
      <c r="O243" s="33"/>
      <c r="P243" s="33"/>
      <c r="Q243" s="33"/>
      <c r="R243" s="33"/>
      <c r="S243" s="3"/>
      <c r="T243" s="3"/>
      <c r="U243" s="3"/>
      <c r="V243" s="3"/>
      <c r="W243" s="3"/>
      <c r="X243" s="3"/>
      <c r="Y243" s="3"/>
      <c r="Z243" s="3"/>
    </row>
    <row r="244" spans="1:26" ht="15" hidden="1" customHeight="1" x14ac:dyDescent="0.25">
      <c r="A244" s="33"/>
      <c r="B244" s="33"/>
      <c r="C244" s="33"/>
      <c r="D244" s="33"/>
      <c r="E244" s="33"/>
      <c r="F244" s="33"/>
      <c r="G244" s="33"/>
      <c r="H244" s="33"/>
      <c r="I244" s="33"/>
      <c r="J244" s="33"/>
      <c r="K244" s="33"/>
      <c r="L244" s="33"/>
      <c r="M244" s="33"/>
      <c r="N244" s="33"/>
      <c r="O244" s="33"/>
      <c r="P244" s="33"/>
      <c r="Q244" s="33"/>
      <c r="R244" s="33"/>
      <c r="S244" s="3"/>
      <c r="T244" s="3"/>
      <c r="U244" s="3"/>
      <c r="V244" s="3"/>
      <c r="W244" s="3"/>
      <c r="X244" s="3"/>
      <c r="Y244" s="3"/>
      <c r="Z244" s="3"/>
    </row>
    <row r="245" spans="1:26" ht="15" hidden="1" customHeight="1" x14ac:dyDescent="0.25">
      <c r="A245" s="33"/>
      <c r="B245" s="33"/>
      <c r="C245" s="33"/>
      <c r="D245" s="33"/>
      <c r="E245" s="33"/>
      <c r="F245" s="33"/>
      <c r="G245" s="33"/>
      <c r="H245" s="33"/>
      <c r="I245" s="33"/>
      <c r="J245" s="33"/>
      <c r="K245" s="33"/>
      <c r="L245" s="33"/>
      <c r="M245" s="33"/>
      <c r="N245" s="33"/>
      <c r="O245" s="33"/>
      <c r="P245" s="33"/>
      <c r="Q245" s="33"/>
      <c r="R245" s="33"/>
      <c r="S245" s="3"/>
      <c r="T245" s="3"/>
      <c r="U245" s="3"/>
      <c r="V245" s="3"/>
      <c r="W245" s="3"/>
      <c r="X245" s="3"/>
      <c r="Y245" s="3"/>
      <c r="Z245" s="3"/>
    </row>
    <row r="246" spans="1:26" ht="15" hidden="1" customHeight="1" x14ac:dyDescent="0.25">
      <c r="A246" s="33"/>
      <c r="B246" s="33"/>
      <c r="C246" s="33"/>
      <c r="D246" s="33"/>
      <c r="E246" s="33"/>
      <c r="F246" s="33"/>
      <c r="G246" s="33"/>
      <c r="H246" s="33"/>
      <c r="I246" s="33"/>
      <c r="J246" s="33"/>
      <c r="K246" s="33"/>
      <c r="L246" s="33"/>
      <c r="M246" s="33"/>
      <c r="N246" s="33"/>
      <c r="O246" s="33"/>
      <c r="P246" s="33"/>
      <c r="Q246" s="33"/>
      <c r="R246" s="33"/>
      <c r="S246" s="3"/>
      <c r="T246" s="3"/>
      <c r="U246" s="3"/>
      <c r="V246" s="3"/>
      <c r="W246" s="3"/>
      <c r="X246" s="3"/>
      <c r="Y246" s="3"/>
      <c r="Z246" s="3"/>
    </row>
    <row r="247" spans="1:26"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selectLockedCells="1"/>
  <mergeCells count="24">
    <mergeCell ref="O46:P46"/>
    <mergeCell ref="A35:C35"/>
    <mergeCell ref="D35:F35"/>
    <mergeCell ref="G35:I35"/>
    <mergeCell ref="J35:L35"/>
    <mergeCell ref="A36:C36"/>
    <mergeCell ref="E37:G37"/>
    <mergeCell ref="A37:C37"/>
    <mergeCell ref="A38:C38"/>
    <mergeCell ref="A40:C40"/>
    <mergeCell ref="A41:C41"/>
    <mergeCell ref="E38:M38"/>
    <mergeCell ref="E40:K40"/>
    <mergeCell ref="E41:K41"/>
    <mergeCell ref="E36:P36"/>
    <mergeCell ref="A34:C34"/>
    <mergeCell ref="E34:P34"/>
    <mergeCell ref="E33:K33"/>
    <mergeCell ref="B1:C1"/>
    <mergeCell ref="F18:K18"/>
    <mergeCell ref="H19:K19"/>
    <mergeCell ref="G21:K21"/>
    <mergeCell ref="A26:Q26"/>
    <mergeCell ref="A33:C33"/>
  </mergeCells>
  <conditionalFormatting sqref="B1">
    <cfRule type="cellIs" dxfId="312" priority="2" operator="equal">
      <formula>"Terminé"</formula>
    </cfRule>
    <cfRule type="cellIs" dxfId="311" priority="3" operator="equal">
      <formula>"En rédaction"</formula>
    </cfRule>
  </conditionalFormatting>
  <conditionalFormatting sqref="G21:K21 E33:K33 E34 E36 E37:G37 E38:M38 E40:K41">
    <cfRule type="expression" dxfId="310" priority="4">
      <formula>$B$1="Terminé"</formula>
    </cfRule>
  </conditionalFormatting>
  <conditionalFormatting sqref="O46:P46 P47">
    <cfRule type="notContainsBlanks" dxfId="309" priority="1">
      <formula>LEN(TRIM(O46))&gt;0</formula>
    </cfRule>
  </conditionalFormatting>
  <dataValidations count="5">
    <dataValidation type="list" allowBlank="1" sqref="E33" xr:uid="{00000000-0002-0000-0300-000000000000}">
      <formula1>"Coopérative,OSBL-H"</formula1>
    </dataValidation>
    <dataValidation type="list" allowBlank="1" sqref="E41" xr:uid="{00000000-0002-0000-0300-000001000000}">
      <formula1>"Convention de membres,Conseil d'administration"</formula1>
    </dataValidation>
    <dataValidation type="list" allowBlank="1" showErrorMessage="1" sqref="E38" xr:uid="{00000000-0002-0000-0300-000002000000}">
      <formula1>listeMdf</formula1>
    </dataValidation>
    <dataValidation type="list" allowBlank="1" sqref="B1" xr:uid="{00000000-0002-0000-0300-000003000000}">
      <formula1>"Terminé,En rédaction"</formula1>
    </dataValidation>
    <dataValidation type="custom" allowBlank="1" showDropDown="1" sqref="G21 E40" xr:uid="{00000000-0002-0000-0300-000004000000}">
      <formula1>OR(NOT(ISERROR(DATEVALUE(E21))), AND(ISNUMBER(E21), LEFT(CELL("format", E21))="D"))</formula1>
    </dataValidation>
  </dataValidations>
  <pageMargins left="0.51181102362204722" right="0.51181102362204722" top="0.51181102362204722" bottom="0.39370078740157483" header="0" footer="0"/>
  <pageSetup scale="72"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tabColor rgb="FFB4DE86"/>
    <outlinePr summaryBelow="0" summaryRight="0"/>
  </sheetPr>
  <dimension ref="A1:Z1001"/>
  <sheetViews>
    <sheetView showGridLines="0" zoomScaleNormal="100" workbookViewId="0"/>
  </sheetViews>
  <sheetFormatPr baseColWidth="10" defaultColWidth="12.54296875" defaultRowHeight="15" customHeight="1" x14ac:dyDescent="0.25"/>
  <cols>
    <col min="1" max="1" width="2.81640625" customWidth="1"/>
    <col min="2" max="2" width="10.453125" customWidth="1"/>
    <col min="3" max="3" width="4.7265625" customWidth="1"/>
    <col min="4" max="4" width="6.1796875" customWidth="1"/>
    <col min="5" max="5" width="73.54296875" customWidth="1"/>
    <col min="6" max="6" width="3.453125" customWidth="1"/>
    <col min="7" max="7" width="13.7265625" customWidth="1"/>
    <col min="8" max="8" width="2.453125" customWidth="1"/>
    <col min="9" max="9" width="13.7265625" customWidth="1"/>
    <col min="10" max="10" width="5.453125" customWidth="1"/>
    <col min="11" max="11" width="7.453125" customWidth="1"/>
    <col min="12" max="12" width="2.1796875" customWidth="1"/>
  </cols>
  <sheetData>
    <row r="1" spans="1:26" ht="12" customHeight="1" x14ac:dyDescent="0.25">
      <c r="A1" s="1056"/>
      <c r="B1" s="34"/>
      <c r="C1" s="34"/>
      <c r="D1" s="34"/>
      <c r="E1" s="34"/>
      <c r="F1" s="34"/>
      <c r="G1" s="34"/>
      <c r="H1" s="34"/>
      <c r="I1" s="34"/>
      <c r="J1" s="34"/>
      <c r="K1" s="34"/>
      <c r="L1" s="35"/>
      <c r="M1" s="33"/>
      <c r="N1" s="33"/>
      <c r="O1" s="33"/>
      <c r="P1" s="33"/>
      <c r="Q1" s="33"/>
      <c r="R1" s="33"/>
      <c r="S1" s="33"/>
      <c r="T1" s="33"/>
      <c r="U1" s="33"/>
      <c r="V1" s="33"/>
      <c r="W1" s="33"/>
      <c r="X1" s="33"/>
      <c r="Y1" s="33"/>
      <c r="Z1" s="33"/>
    </row>
    <row r="2" spans="1:26" ht="15.75" customHeight="1" x14ac:dyDescent="0.35">
      <c r="A2" s="1128"/>
      <c r="B2" s="36" t="s">
        <v>944</v>
      </c>
      <c r="C2" s="36"/>
      <c r="D2" s="36"/>
      <c r="E2" s="1647" t="str">
        <f>IF(NomOrg="","",NomOrg)</f>
        <v/>
      </c>
      <c r="F2" s="1628"/>
      <c r="G2" s="1629"/>
      <c r="H2" s="717"/>
      <c r="I2" s="1128"/>
      <c r="J2" s="37"/>
      <c r="K2" s="37" t="str">
        <f>VersionDoc</f>
        <v>V260301</v>
      </c>
      <c r="L2" s="1129"/>
      <c r="M2" s="33"/>
      <c r="N2" s="33"/>
      <c r="O2" s="33"/>
      <c r="P2" s="33"/>
      <c r="Q2" s="33"/>
      <c r="R2" s="33"/>
      <c r="S2" s="33"/>
      <c r="T2" s="33"/>
      <c r="U2" s="33"/>
      <c r="V2" s="33"/>
      <c r="W2" s="33"/>
      <c r="X2" s="33"/>
      <c r="Y2" s="33"/>
      <c r="Z2" s="33"/>
    </row>
    <row r="3" spans="1:26" ht="15.75" customHeight="1" x14ac:dyDescent="0.3">
      <c r="A3" s="1128"/>
      <c r="B3" s="36" t="s">
        <v>950</v>
      </c>
      <c r="C3" s="36"/>
      <c r="D3" s="36"/>
      <c r="E3" s="1130" t="str">
        <f>IF(NomProjet="","",NomProjet)</f>
        <v/>
      </c>
      <c r="F3" s="1648" t="s">
        <v>951</v>
      </c>
      <c r="G3" s="1628"/>
      <c r="H3" s="1629"/>
      <c r="I3" s="1649" t="str">
        <f>IF(NoProjet="","",NoProjet)</f>
        <v/>
      </c>
      <c r="J3" s="1629"/>
      <c r="K3" s="1128"/>
      <c r="L3" s="1129"/>
      <c r="M3" s="33"/>
      <c r="N3" s="33"/>
      <c r="O3" s="33"/>
      <c r="P3" s="33"/>
      <c r="Q3" s="33"/>
      <c r="R3" s="33"/>
      <c r="S3" s="33"/>
      <c r="T3" s="33"/>
      <c r="U3" s="33"/>
      <c r="V3" s="33"/>
      <c r="W3" s="33"/>
      <c r="X3" s="33"/>
      <c r="Y3" s="33"/>
      <c r="Z3" s="33"/>
    </row>
    <row r="4" spans="1:26" ht="32.25" customHeight="1" x14ac:dyDescent="0.35">
      <c r="A4" s="34"/>
      <c r="B4" s="34"/>
      <c r="C4" s="34"/>
      <c r="D4" s="34"/>
      <c r="E4" s="38"/>
      <c r="F4" s="34"/>
      <c r="G4" s="34"/>
      <c r="H4" s="34"/>
      <c r="I4" s="34"/>
      <c r="J4" s="34"/>
      <c r="K4" s="34"/>
      <c r="L4" s="35"/>
      <c r="M4" s="33"/>
      <c r="N4" s="33"/>
      <c r="O4" s="33"/>
      <c r="P4" s="33"/>
      <c r="Q4" s="33"/>
      <c r="R4" s="33"/>
      <c r="S4" s="33"/>
      <c r="T4" s="33"/>
      <c r="U4" s="33"/>
      <c r="V4" s="33"/>
      <c r="W4" s="33"/>
      <c r="X4" s="33"/>
      <c r="Y4" s="33"/>
      <c r="Z4" s="33"/>
    </row>
    <row r="5" spans="1:26" ht="21" customHeight="1" x14ac:dyDescent="0.25">
      <c r="A5" s="39"/>
      <c r="B5" s="40"/>
      <c r="C5" s="40"/>
      <c r="D5" s="39"/>
      <c r="E5" s="41"/>
      <c r="F5" s="39"/>
      <c r="G5" s="39"/>
      <c r="H5" s="39"/>
      <c r="I5" s="39"/>
      <c r="J5" s="39"/>
      <c r="K5" s="39"/>
      <c r="L5" s="42"/>
      <c r="M5" s="43"/>
      <c r="N5" s="43"/>
      <c r="O5" s="43"/>
      <c r="P5" s="43"/>
      <c r="Q5" s="43"/>
      <c r="R5" s="43"/>
      <c r="S5" s="43"/>
      <c r="T5" s="43"/>
      <c r="U5" s="43"/>
      <c r="V5" s="43"/>
      <c r="W5" s="43"/>
      <c r="X5" s="43"/>
      <c r="Y5" s="43"/>
      <c r="Z5" s="43"/>
    </row>
    <row r="6" spans="1:26" ht="27" customHeight="1" x14ac:dyDescent="0.35">
      <c r="A6" s="34"/>
      <c r="B6" s="40" t="s">
        <v>952</v>
      </c>
      <c r="C6" s="44"/>
      <c r="D6" s="34"/>
      <c r="E6" s="38"/>
      <c r="F6" s="34"/>
      <c r="G6" s="34"/>
      <c r="H6" s="34"/>
      <c r="I6" s="34"/>
      <c r="J6" s="34"/>
      <c r="K6" s="34"/>
      <c r="L6" s="35"/>
      <c r="M6" s="33"/>
      <c r="N6" s="33"/>
      <c r="O6" s="33"/>
      <c r="P6" s="33"/>
      <c r="Q6" s="33"/>
      <c r="R6" s="33"/>
      <c r="S6" s="33"/>
      <c r="T6" s="33"/>
      <c r="U6" s="33"/>
      <c r="V6" s="33"/>
      <c r="W6" s="33"/>
      <c r="X6" s="33"/>
      <c r="Y6" s="33"/>
      <c r="Z6" s="33"/>
    </row>
    <row r="7" spans="1:26" ht="39" customHeight="1" x14ac:dyDescent="0.35">
      <c r="A7" s="34"/>
      <c r="B7" s="34"/>
      <c r="C7" s="34"/>
      <c r="D7" s="34"/>
      <c r="E7" s="38"/>
      <c r="F7" s="34"/>
      <c r="G7" s="1650" t="s">
        <v>953</v>
      </c>
      <c r="H7" s="1651"/>
      <c r="I7" s="1651"/>
      <c r="J7" s="34"/>
      <c r="K7" s="34"/>
      <c r="L7" s="35"/>
      <c r="M7" s="33"/>
      <c r="N7" s="33"/>
      <c r="O7" s="33"/>
      <c r="P7" s="33"/>
      <c r="Q7" s="33"/>
      <c r="R7" s="33"/>
      <c r="S7" s="33"/>
      <c r="T7" s="33"/>
      <c r="U7" s="33"/>
      <c r="V7" s="33"/>
      <c r="W7" s="33"/>
      <c r="X7" s="33"/>
      <c r="Y7" s="33"/>
      <c r="Z7" s="33"/>
    </row>
    <row r="8" spans="1:26" ht="27" customHeight="1" x14ac:dyDescent="0.3">
      <c r="A8" s="34"/>
      <c r="B8" s="34"/>
      <c r="C8" s="35"/>
      <c r="D8" s="1652"/>
      <c r="E8" s="1629"/>
      <c r="F8" s="34"/>
      <c r="G8" s="45" t="s">
        <v>954</v>
      </c>
      <c r="H8" s="1131"/>
      <c r="I8" s="46" t="s">
        <v>955</v>
      </c>
      <c r="J8" s="34"/>
      <c r="K8" s="1132" t="s">
        <v>956</v>
      </c>
      <c r="L8" s="35"/>
      <c r="M8" s="33"/>
      <c r="N8" s="33"/>
      <c r="O8" s="33"/>
      <c r="P8" s="33"/>
      <c r="Q8" s="33"/>
      <c r="R8" s="33"/>
      <c r="S8" s="33"/>
      <c r="T8" s="33"/>
      <c r="U8" s="33"/>
      <c r="V8" s="33"/>
      <c r="W8" s="33"/>
      <c r="X8" s="33"/>
      <c r="Y8" s="33"/>
      <c r="Z8" s="33"/>
    </row>
    <row r="9" spans="1:26" ht="15.75" customHeight="1" x14ac:dyDescent="0.3">
      <c r="A9" s="34"/>
      <c r="B9" s="47"/>
      <c r="C9" s="47"/>
      <c r="D9" s="47"/>
      <c r="E9" s="1128"/>
      <c r="F9" s="34"/>
      <c r="G9" s="1128"/>
      <c r="H9" s="1128"/>
      <c r="I9" s="1128"/>
      <c r="J9" s="1128"/>
      <c r="K9" s="1128"/>
      <c r="L9" s="1129"/>
      <c r="M9" s="33"/>
      <c r="N9" s="33"/>
      <c r="O9" s="33"/>
      <c r="P9" s="33"/>
      <c r="Q9" s="33"/>
      <c r="R9" s="33"/>
      <c r="S9" s="33"/>
      <c r="T9" s="33"/>
      <c r="U9" s="33"/>
      <c r="V9" s="33"/>
      <c r="W9" s="33"/>
      <c r="X9" s="33"/>
      <c r="Y9" s="33"/>
      <c r="Z9" s="33"/>
    </row>
    <row r="10" spans="1:26" ht="19.5" customHeight="1" x14ac:dyDescent="0.3">
      <c r="A10" s="39"/>
      <c r="B10" s="48" t="s">
        <v>957</v>
      </c>
      <c r="C10" s="48"/>
      <c r="D10" s="1133"/>
      <c r="E10" s="1134"/>
      <c r="F10" s="39"/>
      <c r="G10" s="49" t="s">
        <v>958</v>
      </c>
      <c r="H10" s="1128"/>
      <c r="I10" s="50"/>
      <c r="J10" s="1133"/>
      <c r="K10" s="1135" t="s">
        <v>959</v>
      </c>
      <c r="L10" s="51"/>
      <c r="M10" s="33"/>
      <c r="N10" s="33"/>
      <c r="O10" s="33"/>
      <c r="P10" s="33"/>
      <c r="Q10" s="33"/>
      <c r="R10" s="33"/>
      <c r="S10" s="33"/>
      <c r="T10" s="33"/>
      <c r="U10" s="33"/>
      <c r="V10" s="33"/>
      <c r="W10" s="33"/>
      <c r="X10" s="33"/>
      <c r="Y10" s="33"/>
      <c r="Z10" s="33"/>
    </row>
    <row r="11" spans="1:26" ht="15.75" customHeight="1" x14ac:dyDescent="0.35">
      <c r="A11" s="34"/>
      <c r="B11" s="47"/>
      <c r="C11" s="47"/>
      <c r="D11" s="1128"/>
      <c r="E11" s="1128"/>
      <c r="F11" s="34"/>
      <c r="G11" s="52"/>
      <c r="H11" s="1128"/>
      <c r="I11" s="52"/>
      <c r="J11" s="1128"/>
      <c r="K11" s="1136"/>
      <c r="L11" s="53"/>
      <c r="M11" s="33"/>
      <c r="N11" s="33"/>
      <c r="O11" s="33"/>
      <c r="P11" s="33"/>
      <c r="Q11" s="33"/>
      <c r="R11" s="33"/>
      <c r="S11" s="33"/>
      <c r="T11" s="33"/>
      <c r="U11" s="33"/>
      <c r="V11" s="33"/>
      <c r="W11" s="33"/>
      <c r="X11" s="33"/>
      <c r="Y11" s="33"/>
      <c r="Z11" s="33"/>
    </row>
    <row r="12" spans="1:26" ht="19.5" customHeight="1" x14ac:dyDescent="0.3">
      <c r="A12" s="39"/>
      <c r="B12" s="48" t="s">
        <v>391</v>
      </c>
      <c r="C12" s="48"/>
      <c r="D12" s="1133"/>
      <c r="E12" s="1134"/>
      <c r="F12" s="39"/>
      <c r="G12" s="49"/>
      <c r="H12" s="1128"/>
      <c r="I12" s="49" t="s">
        <v>958</v>
      </c>
      <c r="J12" s="1133"/>
      <c r="K12" s="1137">
        <v>3</v>
      </c>
      <c r="L12" s="51"/>
      <c r="M12" s="33"/>
      <c r="N12" s="33"/>
      <c r="O12" s="33"/>
      <c r="P12" s="33"/>
      <c r="Q12" s="33"/>
      <c r="R12" s="33"/>
      <c r="S12" s="33"/>
      <c r="T12" s="33"/>
      <c r="U12" s="33"/>
      <c r="V12" s="33"/>
      <c r="W12" s="33"/>
      <c r="X12" s="33"/>
      <c r="Y12" s="33"/>
      <c r="Z12" s="33"/>
    </row>
    <row r="13" spans="1:26" ht="15.75" customHeight="1" x14ac:dyDescent="0.35">
      <c r="A13" s="54"/>
      <c r="B13" s="47"/>
      <c r="C13" s="47"/>
      <c r="D13" s="1128"/>
      <c r="E13" s="47"/>
      <c r="F13" s="34"/>
      <c r="G13" s="52"/>
      <c r="H13" s="1128"/>
      <c r="I13" s="52"/>
      <c r="J13" s="47"/>
      <c r="K13" s="1136"/>
      <c r="L13" s="55"/>
      <c r="M13" s="33"/>
      <c r="N13" s="33"/>
      <c r="O13" s="33"/>
      <c r="P13" s="33"/>
      <c r="Q13" s="33"/>
      <c r="R13" s="33"/>
      <c r="S13" s="33"/>
      <c r="T13" s="33"/>
      <c r="U13" s="33"/>
      <c r="V13" s="33"/>
      <c r="W13" s="33"/>
      <c r="X13" s="33"/>
      <c r="Y13" s="33"/>
      <c r="Z13" s="33"/>
    </row>
    <row r="14" spans="1:26" ht="15.75" customHeight="1" x14ac:dyDescent="0.3">
      <c r="A14" s="39"/>
      <c r="B14" s="48" t="s">
        <v>960</v>
      </c>
      <c r="C14" s="48"/>
      <c r="D14" s="1133"/>
      <c r="E14" s="48"/>
      <c r="F14" s="39"/>
      <c r="G14" s="52"/>
      <c r="H14" s="1128"/>
      <c r="I14" s="52"/>
      <c r="J14" s="1133"/>
      <c r="K14" s="1132"/>
      <c r="L14" s="51"/>
      <c r="M14" s="33"/>
      <c r="N14" s="33"/>
      <c r="O14" s="33"/>
      <c r="P14" s="33"/>
      <c r="Q14" s="33"/>
      <c r="R14" s="33"/>
      <c r="S14" s="33"/>
      <c r="T14" s="33"/>
      <c r="U14" s="33"/>
      <c r="V14" s="33"/>
      <c r="W14" s="33"/>
      <c r="X14" s="33"/>
      <c r="Y14" s="33"/>
      <c r="Z14" s="33"/>
    </row>
    <row r="15" spans="1:26" ht="19.5" customHeight="1" x14ac:dyDescent="0.3">
      <c r="A15" s="39"/>
      <c r="B15" s="1133"/>
      <c r="C15" s="1133"/>
      <c r="D15" s="1133"/>
      <c r="E15" s="1134" t="s">
        <v>394</v>
      </c>
      <c r="F15" s="39"/>
      <c r="G15" s="49"/>
      <c r="H15" s="1128"/>
      <c r="I15" s="49" t="s">
        <v>958</v>
      </c>
      <c r="J15" s="1133"/>
      <c r="K15" s="1137">
        <v>4</v>
      </c>
      <c r="L15" s="51"/>
      <c r="M15" s="33"/>
      <c r="N15" s="33"/>
      <c r="O15" s="33"/>
      <c r="P15" s="33"/>
      <c r="Q15" s="33"/>
      <c r="R15" s="33"/>
      <c r="S15" s="33"/>
      <c r="T15" s="33"/>
      <c r="U15" s="33"/>
      <c r="V15" s="33"/>
      <c r="W15" s="33"/>
      <c r="X15" s="33"/>
      <c r="Y15" s="33"/>
      <c r="Z15" s="33"/>
    </row>
    <row r="16" spans="1:26" ht="19.5" customHeight="1" x14ac:dyDescent="0.3">
      <c r="A16" s="39"/>
      <c r="B16" s="1133"/>
      <c r="C16" s="1133"/>
      <c r="D16" s="1133"/>
      <c r="E16" s="1134" t="s">
        <v>397</v>
      </c>
      <c r="F16" s="39"/>
      <c r="G16" s="49"/>
      <c r="H16" s="1128"/>
      <c r="I16" s="49" t="s">
        <v>958</v>
      </c>
      <c r="J16" s="1133"/>
      <c r="K16" s="1135" t="s">
        <v>961</v>
      </c>
      <c r="L16" s="51"/>
      <c r="M16" s="33"/>
      <c r="N16" s="33"/>
      <c r="O16" s="33"/>
      <c r="P16" s="33"/>
      <c r="Q16" s="33"/>
      <c r="R16" s="33"/>
      <c r="S16" s="33"/>
      <c r="T16" s="33"/>
      <c r="U16" s="33"/>
      <c r="V16" s="33"/>
      <c r="W16" s="33"/>
      <c r="X16" s="33"/>
      <c r="Y16" s="33"/>
      <c r="Z16" s="33"/>
    </row>
    <row r="17" spans="1:26" ht="19.5" customHeight="1" x14ac:dyDescent="0.3">
      <c r="A17" s="39"/>
      <c r="B17" s="1133"/>
      <c r="C17" s="1133"/>
      <c r="D17" s="1133"/>
      <c r="E17" s="1134" t="s">
        <v>400</v>
      </c>
      <c r="F17" s="39"/>
      <c r="G17" s="49"/>
      <c r="H17" s="1128"/>
      <c r="I17" s="49" t="s">
        <v>958</v>
      </c>
      <c r="J17" s="1133"/>
      <c r="K17" s="1137">
        <v>7</v>
      </c>
      <c r="L17" s="51"/>
      <c r="M17" s="33"/>
      <c r="N17" s="33"/>
      <c r="O17" s="33"/>
      <c r="P17" s="33"/>
      <c r="Q17" s="33"/>
      <c r="R17" s="33"/>
      <c r="S17" s="33"/>
      <c r="T17" s="33"/>
      <c r="U17" s="33"/>
      <c r="V17" s="33"/>
      <c r="W17" s="33"/>
      <c r="X17" s="33"/>
      <c r="Y17" s="33"/>
      <c r="Z17" s="33"/>
    </row>
    <row r="18" spans="1:26" ht="19.5" customHeight="1" x14ac:dyDescent="0.3">
      <c r="A18" s="39"/>
      <c r="B18" s="1133"/>
      <c r="C18" s="1133"/>
      <c r="D18" s="1133"/>
      <c r="E18" s="1134" t="s">
        <v>403</v>
      </c>
      <c r="F18" s="39"/>
      <c r="G18" s="49"/>
      <c r="H18" s="1128"/>
      <c r="I18" s="49" t="s">
        <v>958</v>
      </c>
      <c r="J18" s="1133"/>
      <c r="K18" s="1137">
        <v>8</v>
      </c>
      <c r="L18" s="51"/>
      <c r="M18" s="33"/>
      <c r="N18" s="33"/>
      <c r="O18" s="33"/>
      <c r="P18" s="33"/>
      <c r="Q18" s="33"/>
      <c r="R18" s="33"/>
      <c r="S18" s="33"/>
      <c r="T18" s="33"/>
      <c r="U18" s="33"/>
      <c r="V18" s="33"/>
      <c r="W18" s="33"/>
      <c r="X18" s="33"/>
      <c r="Y18" s="33"/>
      <c r="Z18" s="33"/>
    </row>
    <row r="19" spans="1:26" ht="19.5" customHeight="1" x14ac:dyDescent="0.3">
      <c r="A19" s="39"/>
      <c r="B19" s="1133"/>
      <c r="C19" s="1133"/>
      <c r="D19" s="1133"/>
      <c r="E19" s="1134" t="s">
        <v>404</v>
      </c>
      <c r="F19" s="39"/>
      <c r="G19" s="49"/>
      <c r="H19" s="1128"/>
      <c r="I19" s="49" t="s">
        <v>958</v>
      </c>
      <c r="J19" s="1133"/>
      <c r="K19" s="1135" t="s">
        <v>962</v>
      </c>
      <c r="L19" s="51"/>
      <c r="M19" s="33"/>
      <c r="N19" s="33"/>
      <c r="O19" s="33"/>
      <c r="P19" s="33"/>
      <c r="Q19" s="33"/>
      <c r="R19" s="33"/>
      <c r="S19" s="33"/>
      <c r="T19" s="33"/>
      <c r="U19" s="33"/>
      <c r="V19" s="33"/>
      <c r="W19" s="33"/>
      <c r="X19" s="33"/>
      <c r="Y19" s="33"/>
      <c r="Z19" s="33"/>
    </row>
    <row r="20" spans="1:26" ht="15.75" customHeight="1" x14ac:dyDescent="0.3">
      <c r="A20" s="39"/>
      <c r="B20" s="48"/>
      <c r="C20" s="48"/>
      <c r="D20" s="1133"/>
      <c r="E20" s="1134"/>
      <c r="F20" s="39"/>
      <c r="G20" s="56"/>
      <c r="H20" s="1128"/>
      <c r="I20" s="56"/>
      <c r="J20" s="1133"/>
      <c r="K20" s="1132"/>
      <c r="L20" s="51"/>
      <c r="M20" s="33"/>
      <c r="N20" s="33"/>
      <c r="O20" s="33"/>
      <c r="P20" s="33"/>
      <c r="Q20" s="33"/>
      <c r="R20" s="33"/>
      <c r="S20" s="33"/>
      <c r="T20" s="33"/>
      <c r="U20" s="33"/>
      <c r="V20" s="33"/>
      <c r="W20" s="33"/>
      <c r="X20" s="33"/>
      <c r="Y20" s="33"/>
      <c r="Z20" s="33"/>
    </row>
    <row r="21" spans="1:26" ht="15.75" customHeight="1" x14ac:dyDescent="0.3">
      <c r="A21" s="39"/>
      <c r="B21" s="48" t="s">
        <v>963</v>
      </c>
      <c r="C21" s="48"/>
      <c r="D21" s="1133"/>
      <c r="E21" s="1134"/>
      <c r="F21" s="39"/>
      <c r="G21" s="52"/>
      <c r="H21" s="1128"/>
      <c r="I21" s="57"/>
      <c r="J21" s="1133"/>
      <c r="K21" s="1132"/>
      <c r="L21" s="51"/>
      <c r="M21" s="33"/>
      <c r="N21" s="33"/>
      <c r="O21" s="33"/>
      <c r="P21" s="33"/>
      <c r="Q21" s="33"/>
      <c r="R21" s="33"/>
      <c r="S21" s="33"/>
      <c r="T21" s="33"/>
      <c r="U21" s="33"/>
      <c r="V21" s="33"/>
      <c r="W21" s="33"/>
      <c r="X21" s="33"/>
      <c r="Y21" s="33"/>
      <c r="Z21" s="33"/>
    </row>
    <row r="22" spans="1:26" ht="19.5" customHeight="1" x14ac:dyDescent="0.3">
      <c r="A22" s="39"/>
      <c r="B22" s="1133"/>
      <c r="C22" s="1133"/>
      <c r="D22" s="1138" t="s">
        <v>964</v>
      </c>
      <c r="E22" s="1134" t="s">
        <v>965</v>
      </c>
      <c r="F22" s="39"/>
      <c r="G22" s="49"/>
      <c r="H22" s="1128"/>
      <c r="I22" s="49" t="s">
        <v>958</v>
      </c>
      <c r="J22" s="1133"/>
      <c r="K22" s="1137" t="s">
        <v>966</v>
      </c>
      <c r="L22" s="51"/>
      <c r="M22" s="33"/>
      <c r="N22" s="33"/>
      <c r="O22" s="33"/>
      <c r="P22" s="33"/>
      <c r="Q22" s="33"/>
      <c r="R22" s="33"/>
      <c r="S22" s="33"/>
      <c r="T22" s="33"/>
      <c r="U22" s="33"/>
      <c r="V22" s="33"/>
      <c r="W22" s="33"/>
      <c r="X22" s="33"/>
      <c r="Y22" s="33"/>
      <c r="Z22" s="33"/>
    </row>
    <row r="23" spans="1:26" ht="19.5" customHeight="1" x14ac:dyDescent="0.3">
      <c r="A23" s="39"/>
      <c r="B23" s="1133"/>
      <c r="C23" s="1133"/>
      <c r="D23" s="1138" t="s">
        <v>967</v>
      </c>
      <c r="E23" s="1134" t="s">
        <v>968</v>
      </c>
      <c r="F23" s="39"/>
      <c r="G23" s="49"/>
      <c r="H23" s="1128"/>
      <c r="I23" s="49" t="s">
        <v>958</v>
      </c>
      <c r="J23" s="1133"/>
      <c r="K23" s="1137" t="s">
        <v>969</v>
      </c>
      <c r="L23" s="51"/>
      <c r="M23" s="33"/>
      <c r="N23" s="33"/>
      <c r="O23" s="33"/>
      <c r="P23" s="33"/>
      <c r="Q23" s="33"/>
      <c r="R23" s="33"/>
      <c r="S23" s="33"/>
      <c r="T23" s="33"/>
      <c r="U23" s="33"/>
      <c r="V23" s="33"/>
      <c r="W23" s="33"/>
      <c r="X23" s="33"/>
      <c r="Y23" s="33"/>
      <c r="Z23" s="33"/>
    </row>
    <row r="24" spans="1:26" ht="19.5" customHeight="1" x14ac:dyDescent="0.3">
      <c r="A24" s="39"/>
      <c r="B24" s="1133"/>
      <c r="C24" s="1133"/>
      <c r="D24" s="1138" t="s">
        <v>970</v>
      </c>
      <c r="E24" s="1134" t="s">
        <v>971</v>
      </c>
      <c r="F24" s="39"/>
      <c r="G24" s="49"/>
      <c r="H24" s="1128"/>
      <c r="I24" s="49" t="s">
        <v>958</v>
      </c>
      <c r="J24" s="1133"/>
      <c r="K24" s="1137">
        <v>27</v>
      </c>
      <c r="L24" s="51"/>
      <c r="M24" s="33"/>
      <c r="N24" s="33"/>
      <c r="O24" s="33"/>
      <c r="P24" s="33"/>
      <c r="Q24" s="33"/>
      <c r="R24" s="33"/>
      <c r="S24" s="33"/>
      <c r="T24" s="33"/>
      <c r="U24" s="33"/>
      <c r="V24" s="33"/>
      <c r="W24" s="33"/>
      <c r="X24" s="33"/>
      <c r="Y24" s="33"/>
      <c r="Z24" s="33"/>
    </row>
    <row r="25" spans="1:26" ht="19.5" customHeight="1" x14ac:dyDescent="0.3">
      <c r="A25" s="39"/>
      <c r="B25" s="58"/>
      <c r="C25" s="1133"/>
      <c r="D25" s="1138" t="s">
        <v>972</v>
      </c>
      <c r="E25" s="1134" t="s">
        <v>973</v>
      </c>
      <c r="F25" s="39"/>
      <c r="G25" s="49"/>
      <c r="H25" s="1128"/>
      <c r="I25" s="50" t="s">
        <v>958</v>
      </c>
      <c r="J25" s="1133"/>
      <c r="K25" s="1137">
        <v>28</v>
      </c>
      <c r="L25" s="51"/>
      <c r="M25" s="33"/>
      <c r="N25" s="33"/>
      <c r="O25" s="33"/>
      <c r="P25" s="33"/>
      <c r="Q25" s="33"/>
      <c r="R25" s="33"/>
      <c r="S25" s="33"/>
      <c r="T25" s="33"/>
      <c r="U25" s="33"/>
      <c r="V25" s="33"/>
      <c r="W25" s="33"/>
      <c r="X25" s="33"/>
      <c r="Y25" s="33"/>
      <c r="Z25" s="33"/>
    </row>
    <row r="26" spans="1:26" ht="19.5" customHeight="1" x14ac:dyDescent="0.3">
      <c r="A26" s="39"/>
      <c r="B26" s="1133"/>
      <c r="C26" s="1133"/>
      <c r="D26" s="1138" t="s">
        <v>974</v>
      </c>
      <c r="E26" s="1139" t="s">
        <v>975</v>
      </c>
      <c r="F26" s="39"/>
      <c r="G26" s="49"/>
      <c r="H26" s="1128"/>
      <c r="I26" s="50" t="s">
        <v>958</v>
      </c>
      <c r="J26" s="1133"/>
      <c r="K26" s="1137">
        <v>29</v>
      </c>
      <c r="L26" s="51"/>
      <c r="M26" s="33"/>
      <c r="N26" s="33"/>
      <c r="O26" s="33"/>
      <c r="P26" s="33"/>
      <c r="Q26" s="33"/>
      <c r="R26" s="33"/>
      <c r="S26" s="33"/>
      <c r="T26" s="33"/>
      <c r="U26" s="33"/>
      <c r="V26" s="33"/>
      <c r="W26" s="33"/>
      <c r="X26" s="33"/>
      <c r="Y26" s="33"/>
      <c r="Z26" s="33"/>
    </row>
    <row r="27" spans="1:26" ht="19.5" customHeight="1" x14ac:dyDescent="0.3">
      <c r="A27" s="39"/>
      <c r="C27" s="1133"/>
      <c r="D27" s="1138" t="s">
        <v>976</v>
      </c>
      <c r="E27" s="1134" t="s">
        <v>977</v>
      </c>
      <c r="F27" s="39"/>
      <c r="G27" s="49"/>
      <c r="H27" s="1128"/>
      <c r="I27" s="50" t="s">
        <v>958</v>
      </c>
      <c r="J27" s="1133"/>
      <c r="K27" s="1137" t="s">
        <v>978</v>
      </c>
      <c r="L27" s="51"/>
      <c r="M27" s="33"/>
      <c r="N27" s="33"/>
      <c r="O27" s="33"/>
      <c r="P27" s="33"/>
      <c r="Q27" s="33"/>
      <c r="R27" s="33"/>
      <c r="S27" s="33"/>
      <c r="T27" s="33"/>
      <c r="U27" s="33"/>
      <c r="V27" s="33"/>
      <c r="W27" s="33"/>
      <c r="X27" s="33"/>
      <c r="Y27" s="33"/>
      <c r="Z27" s="33"/>
    </row>
    <row r="28" spans="1:26" ht="19.5" customHeight="1" x14ac:dyDescent="0.3">
      <c r="A28" s="39"/>
      <c r="B28" s="1133"/>
      <c r="C28" s="1140"/>
      <c r="D28" s="1141" t="s">
        <v>979</v>
      </c>
      <c r="E28" s="1653" t="s">
        <v>980</v>
      </c>
      <c r="F28" s="39"/>
      <c r="G28" s="49"/>
      <c r="H28" s="1128"/>
      <c r="I28" s="50" t="s">
        <v>958</v>
      </c>
      <c r="J28" s="1133"/>
      <c r="K28" s="1137" t="s">
        <v>981</v>
      </c>
      <c r="L28" s="51"/>
      <c r="M28" s="33"/>
      <c r="N28" s="33"/>
      <c r="O28" s="33"/>
      <c r="P28" s="33"/>
      <c r="Q28" s="33"/>
      <c r="R28" s="33"/>
      <c r="S28" s="33"/>
      <c r="T28" s="33"/>
      <c r="U28" s="33"/>
      <c r="V28" s="33"/>
      <c r="W28" s="33"/>
      <c r="X28" s="33"/>
      <c r="Y28" s="33"/>
      <c r="Z28" s="33"/>
    </row>
    <row r="29" spans="1:26" ht="15" customHeight="1" x14ac:dyDescent="0.3">
      <c r="A29" s="39"/>
      <c r="B29" s="48"/>
      <c r="C29" s="48"/>
      <c r="D29" s="1138"/>
      <c r="E29" s="1654"/>
      <c r="F29" s="39"/>
      <c r="G29" s="56"/>
      <c r="H29" s="1128"/>
      <c r="I29" s="56"/>
      <c r="J29" s="1134"/>
      <c r="K29" s="1132"/>
      <c r="L29" s="51"/>
      <c r="M29" s="33"/>
      <c r="N29" s="33"/>
      <c r="O29" s="33"/>
      <c r="P29" s="33"/>
      <c r="Q29" s="33"/>
      <c r="R29" s="33"/>
      <c r="S29" s="33"/>
      <c r="T29" s="33"/>
      <c r="U29" s="33"/>
      <c r="V29" s="33"/>
      <c r="W29" s="33"/>
      <c r="X29" s="33"/>
      <c r="Y29" s="33"/>
      <c r="Z29" s="33"/>
    </row>
    <row r="30" spans="1:26" ht="15.75" customHeight="1" x14ac:dyDescent="0.3">
      <c r="A30" s="39"/>
      <c r="B30" s="48"/>
      <c r="C30" s="48"/>
      <c r="D30" s="1138"/>
      <c r="E30" s="1134"/>
      <c r="F30" s="39"/>
      <c r="G30" s="59"/>
      <c r="H30" s="1128"/>
      <c r="I30" s="59"/>
      <c r="J30" s="1134"/>
      <c r="K30" s="1134"/>
      <c r="L30" s="51"/>
      <c r="M30" s="33"/>
      <c r="N30" s="33"/>
      <c r="O30" s="33"/>
      <c r="P30" s="33"/>
      <c r="Q30" s="33"/>
      <c r="R30" s="33"/>
      <c r="S30" s="33"/>
      <c r="T30" s="33"/>
      <c r="U30" s="33"/>
      <c r="V30" s="33"/>
      <c r="W30" s="33"/>
      <c r="X30" s="33"/>
      <c r="Y30" s="33"/>
      <c r="Z30" s="33"/>
    </row>
    <row r="31" spans="1:26" ht="15.75" customHeight="1" x14ac:dyDescent="0.3">
      <c r="A31" s="39"/>
      <c r="B31" s="48" t="s">
        <v>982</v>
      </c>
      <c r="C31" s="48"/>
      <c r="D31" s="1138"/>
      <c r="E31" s="1134"/>
      <c r="F31" s="39"/>
      <c r="G31" s="59"/>
      <c r="H31" s="1128"/>
      <c r="I31" s="59"/>
      <c r="J31" s="1134"/>
      <c r="K31" s="1134"/>
      <c r="L31" s="51"/>
      <c r="M31" s="33"/>
      <c r="N31" s="33"/>
      <c r="O31" s="33"/>
      <c r="P31" s="33"/>
      <c r="Q31" s="33"/>
      <c r="R31" s="33"/>
      <c r="S31" s="33"/>
      <c r="T31" s="33"/>
      <c r="U31" s="33"/>
      <c r="V31" s="33"/>
      <c r="W31" s="33"/>
      <c r="X31" s="33"/>
      <c r="Y31" s="33"/>
      <c r="Z31" s="33"/>
    </row>
    <row r="32" spans="1:26" ht="19.5" customHeight="1" x14ac:dyDescent="0.3">
      <c r="A32" s="39"/>
      <c r="B32" s="1133"/>
      <c r="C32" s="1133"/>
      <c r="D32" s="1138" t="s">
        <v>983</v>
      </c>
      <c r="E32" s="1134" t="s">
        <v>984</v>
      </c>
      <c r="F32" s="39"/>
      <c r="G32" s="49"/>
      <c r="H32" s="1128"/>
      <c r="I32" s="50" t="s">
        <v>958</v>
      </c>
      <c r="J32" s="1142"/>
      <c r="K32" s="1137">
        <v>35</v>
      </c>
      <c r="L32" s="51"/>
      <c r="M32" s="33"/>
      <c r="N32" s="33"/>
      <c r="O32" s="33"/>
      <c r="P32" s="33"/>
      <c r="Q32" s="33"/>
      <c r="R32" s="33"/>
      <c r="S32" s="33"/>
      <c r="T32" s="33"/>
      <c r="U32" s="33"/>
      <c r="V32" s="33"/>
      <c r="W32" s="33"/>
      <c r="X32" s="33"/>
      <c r="Y32" s="33"/>
      <c r="Z32" s="33"/>
    </row>
    <row r="33" spans="1:26" ht="19.5" customHeight="1" x14ac:dyDescent="0.3">
      <c r="A33" s="39"/>
      <c r="B33" s="1133"/>
      <c r="C33" s="1133"/>
      <c r="D33" s="1138" t="s">
        <v>985</v>
      </c>
      <c r="E33" s="1134" t="s">
        <v>986</v>
      </c>
      <c r="F33" s="39"/>
      <c r="G33" s="49"/>
      <c r="H33" s="1128"/>
      <c r="I33" s="50" t="s">
        <v>958</v>
      </c>
      <c r="J33" s="1142"/>
      <c r="K33" s="1137">
        <v>36</v>
      </c>
      <c r="L33" s="51"/>
      <c r="M33" s="33"/>
      <c r="N33" s="33"/>
      <c r="O33" s="33"/>
      <c r="P33" s="33"/>
      <c r="Q33" s="33"/>
      <c r="R33" s="33"/>
      <c r="S33" s="33"/>
      <c r="T33" s="33"/>
      <c r="U33" s="33"/>
      <c r="V33" s="33"/>
      <c r="W33" s="33"/>
      <c r="X33" s="33"/>
      <c r="Y33" s="33"/>
      <c r="Z33" s="33"/>
    </row>
    <row r="34" spans="1:26" ht="19.5" customHeight="1" x14ac:dyDescent="0.3">
      <c r="A34" s="39"/>
      <c r="B34" s="1133"/>
      <c r="C34" s="1133"/>
      <c r="D34" s="1138" t="s">
        <v>987</v>
      </c>
      <c r="E34" s="1134" t="s">
        <v>988</v>
      </c>
      <c r="F34" s="39"/>
      <c r="G34" s="49"/>
      <c r="H34" s="1128"/>
      <c r="I34" s="50" t="s">
        <v>958</v>
      </c>
      <c r="J34" s="1142"/>
      <c r="K34" s="1137">
        <v>37</v>
      </c>
      <c r="L34" s="51"/>
      <c r="M34" s="33"/>
      <c r="N34" s="33"/>
      <c r="O34" s="33"/>
      <c r="P34" s="33"/>
      <c r="Q34" s="33"/>
      <c r="R34" s="33"/>
      <c r="S34" s="33"/>
      <c r="T34" s="33"/>
      <c r="U34" s="33"/>
      <c r="V34" s="33"/>
      <c r="W34" s="33"/>
      <c r="X34" s="33"/>
      <c r="Y34" s="33"/>
      <c r="Z34" s="33"/>
    </row>
    <row r="35" spans="1:26" ht="19.5" customHeight="1" x14ac:dyDescent="0.3">
      <c r="A35" s="39"/>
      <c r="B35" s="1133"/>
      <c r="C35" s="1133"/>
      <c r="D35" s="1138" t="s">
        <v>989</v>
      </c>
      <c r="E35" s="1134" t="s">
        <v>990</v>
      </c>
      <c r="F35" s="39"/>
      <c r="G35" s="49"/>
      <c r="H35" s="1128"/>
      <c r="I35" s="50" t="s">
        <v>958</v>
      </c>
      <c r="J35" s="1142"/>
      <c r="K35" s="1137">
        <v>38</v>
      </c>
      <c r="L35" s="51"/>
      <c r="M35" s="33"/>
      <c r="N35" s="33"/>
      <c r="O35" s="33"/>
      <c r="P35" s="33"/>
      <c r="Q35" s="33"/>
      <c r="R35" s="33"/>
      <c r="S35" s="33"/>
      <c r="T35" s="33"/>
      <c r="U35" s="33"/>
      <c r="V35" s="33"/>
      <c r="W35" s="33"/>
      <c r="X35" s="33"/>
      <c r="Y35" s="33"/>
      <c r="Z35" s="33"/>
    </row>
    <row r="36" spans="1:26" ht="19.5" customHeight="1" x14ac:dyDescent="0.3">
      <c r="A36" s="39"/>
      <c r="B36" s="1133"/>
      <c r="C36" s="1133"/>
      <c r="D36" s="1138" t="s">
        <v>991</v>
      </c>
      <c r="E36" s="1134" t="s">
        <v>992</v>
      </c>
      <c r="F36" s="39"/>
      <c r="G36" s="49"/>
      <c r="H36" s="1128"/>
      <c r="I36" s="50" t="s">
        <v>958</v>
      </c>
      <c r="J36" s="1142"/>
      <c r="K36" s="1137">
        <v>39</v>
      </c>
      <c r="L36" s="51"/>
      <c r="M36" s="33"/>
      <c r="N36" s="33"/>
      <c r="O36" s="33"/>
      <c r="P36" s="33"/>
      <c r="Q36" s="33"/>
      <c r="R36" s="33"/>
      <c r="S36" s="33"/>
      <c r="T36" s="33"/>
      <c r="U36" s="33"/>
      <c r="V36" s="33"/>
      <c r="W36" s="33"/>
      <c r="X36" s="33"/>
      <c r="Y36" s="33"/>
      <c r="Z36" s="33"/>
    </row>
    <row r="37" spans="1:26" ht="18" customHeight="1" x14ac:dyDescent="0.3">
      <c r="A37" s="39"/>
      <c r="B37" s="1133"/>
      <c r="C37" s="1133"/>
      <c r="D37" s="1138" t="s">
        <v>993</v>
      </c>
      <c r="E37" s="1134" t="s">
        <v>994</v>
      </c>
      <c r="F37" s="39"/>
      <c r="G37" s="49"/>
      <c r="H37" s="1128"/>
      <c r="I37" s="50" t="s">
        <v>958</v>
      </c>
      <c r="J37" s="1133"/>
      <c r="K37" s="1137">
        <v>40</v>
      </c>
      <c r="L37" s="51"/>
      <c r="M37" s="33"/>
      <c r="N37" s="33"/>
      <c r="O37" s="33"/>
      <c r="P37" s="33"/>
      <c r="Q37" s="33"/>
      <c r="R37" s="33"/>
      <c r="S37" s="33"/>
      <c r="T37" s="33"/>
      <c r="U37" s="33"/>
      <c r="V37" s="33"/>
      <c r="W37" s="33"/>
      <c r="X37" s="33"/>
      <c r="Y37" s="33"/>
      <c r="Z37" s="33"/>
    </row>
    <row r="38" spans="1:26" ht="18" customHeight="1" x14ac:dyDescent="0.3">
      <c r="A38" s="39"/>
      <c r="B38" s="1133"/>
      <c r="C38" s="1133"/>
      <c r="D38" s="1138" t="s">
        <v>995</v>
      </c>
      <c r="E38" s="1143" t="s">
        <v>996</v>
      </c>
      <c r="F38" s="39"/>
      <c r="G38" s="49"/>
      <c r="H38" s="1128"/>
      <c r="I38" s="50" t="s">
        <v>958</v>
      </c>
      <c r="J38" s="1133"/>
      <c r="K38" s="1137">
        <v>41</v>
      </c>
      <c r="L38" s="51"/>
      <c r="M38" s="33"/>
      <c r="N38" s="33"/>
      <c r="O38" s="33"/>
      <c r="P38" s="33"/>
      <c r="Q38" s="33"/>
      <c r="R38" s="33"/>
      <c r="S38" s="33"/>
      <c r="T38" s="33"/>
      <c r="U38" s="33"/>
      <c r="V38" s="33"/>
      <c r="W38" s="33"/>
      <c r="X38" s="33"/>
      <c r="Y38" s="33"/>
      <c r="Z38" s="33"/>
    </row>
    <row r="39" spans="1:26" ht="16.5" customHeight="1" x14ac:dyDescent="0.3">
      <c r="A39" s="39"/>
      <c r="B39" s="1133"/>
      <c r="C39" s="1133"/>
      <c r="D39" s="1138" t="s">
        <v>997</v>
      </c>
      <c r="E39" s="1134" t="s">
        <v>998</v>
      </c>
      <c r="F39" s="39"/>
      <c r="G39" s="49"/>
      <c r="H39" s="1128"/>
      <c r="I39" s="50" t="s">
        <v>958</v>
      </c>
      <c r="J39" s="1133"/>
      <c r="K39" s="1137">
        <v>42</v>
      </c>
      <c r="L39" s="51"/>
      <c r="M39" s="33"/>
      <c r="N39" s="33"/>
      <c r="O39" s="33"/>
      <c r="P39" s="33"/>
      <c r="Q39" s="33"/>
      <c r="R39" s="33"/>
      <c r="S39" s="33"/>
      <c r="T39" s="33"/>
      <c r="U39" s="33"/>
      <c r="V39" s="33"/>
      <c r="W39" s="33"/>
      <c r="X39" s="33"/>
      <c r="Y39" s="33"/>
      <c r="Z39" s="33"/>
    </row>
    <row r="40" spans="1:26" ht="15.75" customHeight="1" x14ac:dyDescent="0.3">
      <c r="A40" s="39"/>
      <c r="B40" s="1133"/>
      <c r="C40" s="1133"/>
      <c r="D40" s="1144"/>
      <c r="E40" s="1133"/>
      <c r="F40" s="39"/>
      <c r="G40" s="52"/>
      <c r="H40" s="1128"/>
      <c r="I40" s="52"/>
      <c r="J40" s="1133"/>
      <c r="K40" s="1132"/>
      <c r="L40" s="42"/>
      <c r="M40" s="33"/>
      <c r="N40" s="33"/>
      <c r="O40" s="33"/>
      <c r="P40" s="33"/>
      <c r="Q40" s="33"/>
      <c r="R40" s="33"/>
      <c r="S40" s="33"/>
      <c r="T40" s="33"/>
      <c r="U40" s="33"/>
      <c r="V40" s="33"/>
      <c r="W40" s="33"/>
      <c r="X40" s="33"/>
      <c r="Y40" s="33"/>
      <c r="Z40" s="33"/>
    </row>
    <row r="41" spans="1:26" ht="19.5" customHeight="1" x14ac:dyDescent="0.3">
      <c r="A41" s="39"/>
      <c r="B41" s="1646" t="s">
        <v>999</v>
      </c>
      <c r="C41" s="1628"/>
      <c r="D41" s="1628"/>
      <c r="E41" s="1629"/>
      <c r="F41" s="39"/>
      <c r="G41" s="49" t="s">
        <v>958</v>
      </c>
      <c r="H41" s="1128"/>
      <c r="I41" s="50"/>
      <c r="J41" s="1133"/>
      <c r="K41" s="1137">
        <v>43</v>
      </c>
      <c r="L41" s="42"/>
      <c r="M41" s="33"/>
      <c r="N41" s="33"/>
      <c r="O41" s="33"/>
      <c r="P41" s="33"/>
      <c r="Q41" s="33"/>
      <c r="R41" s="33"/>
      <c r="S41" s="33"/>
      <c r="T41" s="33"/>
      <c r="U41" s="33"/>
      <c r="V41" s="33"/>
      <c r="W41" s="33"/>
      <c r="X41" s="33"/>
      <c r="Y41" s="33"/>
      <c r="Z41" s="33"/>
    </row>
    <row r="42" spans="1:26" ht="15.75" customHeight="1" x14ac:dyDescent="0.3">
      <c r="A42" s="39"/>
      <c r="B42" s="48"/>
      <c r="C42" s="48"/>
      <c r="D42" s="1133"/>
      <c r="E42" s="1133"/>
      <c r="F42" s="39"/>
      <c r="G42" s="718"/>
      <c r="H42" s="1128"/>
      <c r="I42" s="718"/>
      <c r="J42" s="1133"/>
      <c r="K42" s="1132"/>
      <c r="L42" s="42"/>
      <c r="M42" s="33"/>
      <c r="N42" s="33"/>
      <c r="O42" s="33"/>
      <c r="P42" s="33"/>
      <c r="Q42" s="33"/>
      <c r="R42" s="33"/>
      <c r="S42" s="33"/>
      <c r="T42" s="33"/>
      <c r="U42" s="33"/>
      <c r="V42" s="33"/>
      <c r="W42" s="33"/>
      <c r="X42" s="33"/>
      <c r="Y42" s="33"/>
      <c r="Z42" s="33"/>
    </row>
    <row r="43" spans="1:26" ht="19.5" customHeight="1" x14ac:dyDescent="0.3">
      <c r="A43" s="39"/>
      <c r="B43" s="48" t="s">
        <v>1000</v>
      </c>
      <c r="C43" s="48"/>
      <c r="D43" s="1133"/>
      <c r="E43" s="1134"/>
      <c r="F43" s="39"/>
      <c r="G43" s="49"/>
      <c r="H43" s="1128"/>
      <c r="I43" s="50" t="s">
        <v>958</v>
      </c>
      <c r="J43" s="1142"/>
      <c r="K43" s="1137" t="s">
        <v>1001</v>
      </c>
      <c r="L43" s="51"/>
      <c r="M43" s="33"/>
      <c r="N43" s="33"/>
      <c r="O43" s="33"/>
      <c r="P43" s="33"/>
      <c r="Q43" s="33"/>
      <c r="R43" s="33"/>
      <c r="S43" s="33"/>
      <c r="T43" s="33"/>
      <c r="U43" s="33"/>
      <c r="V43" s="33"/>
      <c r="W43" s="33"/>
      <c r="X43" s="33"/>
      <c r="Y43" s="33"/>
      <c r="Z43" s="33"/>
    </row>
    <row r="44" spans="1:26" ht="19.5" customHeight="1" x14ac:dyDescent="0.3">
      <c r="A44" s="39"/>
      <c r="B44" s="48"/>
      <c r="C44" s="48"/>
      <c r="D44" s="1133"/>
      <c r="E44" s="1134"/>
      <c r="F44" s="39"/>
      <c r="G44" s="1551"/>
      <c r="H44" s="1128"/>
      <c r="I44" s="1552"/>
      <c r="J44" s="1142"/>
      <c r="K44" s="1142"/>
      <c r="L44" s="1553"/>
      <c r="M44" s="33"/>
      <c r="N44" s="33"/>
      <c r="O44" s="33"/>
      <c r="P44" s="33"/>
      <c r="Q44" s="33"/>
      <c r="R44" s="33"/>
      <c r="S44" s="33"/>
      <c r="T44" s="33"/>
      <c r="U44" s="33"/>
      <c r="V44" s="33"/>
      <c r="W44" s="33"/>
      <c r="X44" s="33"/>
      <c r="Y44" s="33"/>
      <c r="Z44" s="33"/>
    </row>
    <row r="45" spans="1:26" ht="19.5" customHeight="1" x14ac:dyDescent="0.3">
      <c r="A45" s="39"/>
      <c r="B45" s="48" t="s">
        <v>1704</v>
      </c>
      <c r="C45" s="48"/>
      <c r="D45" s="1133"/>
      <c r="E45" s="1134"/>
      <c r="F45" s="39"/>
      <c r="G45" s="49"/>
      <c r="H45" s="1128"/>
      <c r="I45" s="50" t="s">
        <v>958</v>
      </c>
      <c r="J45" s="1142"/>
      <c r="K45" s="1137">
        <v>47</v>
      </c>
      <c r="L45" s="1553"/>
      <c r="M45" s="33"/>
      <c r="N45" s="33"/>
      <c r="O45" s="33"/>
      <c r="P45" s="33"/>
      <c r="Q45" s="33"/>
      <c r="R45" s="33"/>
      <c r="S45" s="33"/>
      <c r="T45" s="33"/>
      <c r="U45" s="33"/>
      <c r="V45" s="33"/>
      <c r="W45" s="33"/>
      <c r="X45" s="33"/>
      <c r="Y45" s="33"/>
      <c r="Z45" s="33"/>
    </row>
    <row r="46" spans="1:26" ht="42" customHeight="1" x14ac:dyDescent="0.3">
      <c r="A46" s="39"/>
      <c r="B46" s="1133"/>
      <c r="C46" s="1133"/>
      <c r="D46" s="1133"/>
      <c r="E46" s="1133"/>
      <c r="F46" s="39"/>
      <c r="G46" s="1133"/>
      <c r="H46" s="1128"/>
      <c r="I46" s="1133"/>
      <c r="J46" s="1133"/>
      <c r="K46" s="1132"/>
      <c r="L46" s="58"/>
      <c r="M46" s="33"/>
      <c r="N46" s="33"/>
      <c r="O46" s="33"/>
      <c r="P46" s="33"/>
      <c r="Q46" s="33"/>
      <c r="R46" s="33"/>
      <c r="S46" s="33"/>
      <c r="T46" s="33"/>
      <c r="U46" s="33"/>
      <c r="V46" s="33"/>
      <c r="W46" s="33"/>
      <c r="X46" s="33"/>
      <c r="Y46" s="33"/>
      <c r="Z46" s="33"/>
    </row>
    <row r="47" spans="1:26" ht="21" hidden="1" customHeight="1" x14ac:dyDescent="0.3">
      <c r="A47" s="60"/>
      <c r="B47" s="60"/>
      <c r="C47" s="60"/>
      <c r="D47" s="60"/>
      <c r="E47" s="60"/>
      <c r="F47" s="34"/>
      <c r="G47" s="60"/>
      <c r="H47" s="1128"/>
      <c r="I47" s="60"/>
      <c r="J47" s="60"/>
      <c r="K47" s="702" t="str">
        <f>RIGHT(K43,2)</f>
        <v>46</v>
      </c>
      <c r="L47" s="61"/>
      <c r="M47" s="33"/>
      <c r="N47" s="33"/>
      <c r="O47" s="33"/>
      <c r="P47" s="33"/>
      <c r="Q47" s="33"/>
      <c r="R47" s="33"/>
      <c r="S47" s="33"/>
      <c r="T47" s="33"/>
      <c r="U47" s="33"/>
      <c r="V47" s="33"/>
      <c r="W47" s="33"/>
      <c r="X47" s="33"/>
      <c r="Y47" s="33"/>
      <c r="Z47" s="33"/>
    </row>
    <row r="48" spans="1:26" ht="21" customHeight="1" x14ac:dyDescent="0.25">
      <c r="A48" s="719"/>
      <c r="B48" s="719"/>
      <c r="C48" s="719"/>
      <c r="D48" s="719"/>
      <c r="E48" s="719"/>
      <c r="F48" s="720"/>
      <c r="G48" s="719"/>
      <c r="H48" s="719"/>
      <c r="I48" s="719"/>
      <c r="J48" s="719"/>
      <c r="K48" s="719"/>
      <c r="L48" s="721"/>
      <c r="M48" s="722"/>
      <c r="N48" s="722"/>
      <c r="O48" s="722"/>
      <c r="P48" s="722"/>
      <c r="Q48" s="722"/>
      <c r="R48" s="722"/>
      <c r="S48" s="722"/>
      <c r="T48" s="722"/>
      <c r="U48" s="722"/>
      <c r="V48" s="722"/>
      <c r="W48" s="722"/>
      <c r="X48" s="722"/>
      <c r="Y48" s="722"/>
      <c r="Z48" s="722"/>
    </row>
    <row r="49" spans="1:26" ht="21" customHeight="1" x14ac:dyDescent="0.25">
      <c r="A49" s="33"/>
      <c r="B49" s="33"/>
      <c r="C49" s="33"/>
      <c r="D49" s="33"/>
      <c r="E49" s="33"/>
      <c r="F49" s="62"/>
      <c r="G49" s="33"/>
      <c r="H49" s="33"/>
      <c r="I49" s="33"/>
      <c r="J49" s="33"/>
      <c r="K49" s="33"/>
      <c r="L49" s="33"/>
      <c r="M49" s="33"/>
      <c r="N49" s="33"/>
      <c r="O49" s="33"/>
      <c r="P49" s="33"/>
      <c r="Q49" s="33"/>
      <c r="R49" s="33"/>
      <c r="S49" s="33"/>
      <c r="T49" s="33"/>
      <c r="U49" s="33"/>
      <c r="V49" s="33"/>
      <c r="W49" s="33"/>
      <c r="X49" s="33"/>
      <c r="Y49" s="33"/>
      <c r="Z49" s="33"/>
    </row>
    <row r="50" spans="1:26" ht="21" customHeight="1" x14ac:dyDescent="0.25">
      <c r="A50" s="33"/>
      <c r="B50" s="33"/>
      <c r="C50" s="33"/>
      <c r="D50" s="33"/>
      <c r="E50" s="33"/>
      <c r="F50" s="62"/>
      <c r="G50" s="33"/>
      <c r="H50" s="33"/>
      <c r="I50" s="33"/>
      <c r="J50" s="33"/>
      <c r="K50" s="33"/>
      <c r="L50" s="33"/>
      <c r="M50" s="33"/>
      <c r="N50" s="33"/>
      <c r="O50" s="33"/>
      <c r="P50" s="33"/>
      <c r="Q50" s="33"/>
      <c r="R50" s="33"/>
      <c r="S50" s="33"/>
      <c r="T50" s="33"/>
      <c r="U50" s="33"/>
      <c r="V50" s="33"/>
      <c r="W50" s="33"/>
      <c r="X50" s="33"/>
      <c r="Y50" s="33"/>
      <c r="Z50" s="33"/>
    </row>
    <row r="51" spans="1:26" ht="15" customHeight="1" x14ac:dyDescent="0.25">
      <c r="A51" s="33"/>
      <c r="B51" s="33"/>
      <c r="C51" s="33"/>
      <c r="D51" s="33"/>
      <c r="E51" s="33"/>
      <c r="F51" s="62"/>
      <c r="G51" s="33"/>
      <c r="H51" s="33"/>
      <c r="I51" s="33"/>
      <c r="J51" s="33"/>
      <c r="K51" s="33"/>
      <c r="L51" s="33"/>
      <c r="M51" s="33"/>
      <c r="N51" s="33"/>
      <c r="O51" s="33"/>
      <c r="P51" s="33"/>
      <c r="Q51" s="33"/>
      <c r="R51" s="33"/>
      <c r="S51" s="33"/>
      <c r="T51" s="33"/>
      <c r="U51" s="33"/>
      <c r="V51" s="33"/>
      <c r="W51" s="33"/>
      <c r="X51" s="33"/>
      <c r="Y51" s="33"/>
      <c r="Z51" s="33"/>
    </row>
    <row r="52" spans="1:26" ht="15" customHeight="1" x14ac:dyDescent="0.25">
      <c r="A52" s="33"/>
      <c r="B52" s="33"/>
      <c r="C52" s="33"/>
      <c r="D52" s="33"/>
      <c r="E52" s="33"/>
      <c r="F52" s="62"/>
      <c r="G52" s="33"/>
      <c r="H52" s="33"/>
      <c r="I52" s="33"/>
      <c r="J52" s="33"/>
      <c r="K52" s="33"/>
      <c r="L52" s="33"/>
      <c r="M52" s="33"/>
      <c r="N52" s="33"/>
      <c r="O52" s="33"/>
      <c r="P52" s="33"/>
      <c r="Q52" s="33"/>
      <c r="R52" s="33"/>
      <c r="S52" s="33"/>
      <c r="T52" s="33"/>
      <c r="U52" s="33"/>
      <c r="V52" s="33"/>
      <c r="W52" s="33"/>
      <c r="X52" s="33"/>
      <c r="Y52" s="33"/>
      <c r="Z52" s="33"/>
    </row>
    <row r="53" spans="1:26" ht="15" customHeight="1" x14ac:dyDescent="0.25">
      <c r="A53" s="33"/>
      <c r="B53" s="33"/>
      <c r="C53" s="33"/>
      <c r="D53" s="33"/>
      <c r="E53" s="33"/>
      <c r="F53" s="62"/>
      <c r="G53" s="33"/>
      <c r="H53" s="33"/>
      <c r="I53" s="33"/>
      <c r="J53" s="33"/>
      <c r="K53" s="33"/>
      <c r="L53" s="33"/>
      <c r="M53" s="33"/>
      <c r="N53" s="33"/>
      <c r="O53" s="33"/>
      <c r="P53" s="33"/>
      <c r="Q53" s="33"/>
      <c r="R53" s="33"/>
      <c r="S53" s="33"/>
      <c r="T53" s="33"/>
      <c r="U53" s="33"/>
      <c r="V53" s="33"/>
      <c r="W53" s="33"/>
      <c r="X53" s="33"/>
      <c r="Y53" s="33"/>
      <c r="Z53" s="33"/>
    </row>
    <row r="54" spans="1:26" ht="15" customHeight="1" x14ac:dyDescent="0.25">
      <c r="A54" s="33"/>
      <c r="B54" s="33"/>
      <c r="C54" s="33"/>
      <c r="D54" s="33"/>
      <c r="E54" s="33"/>
      <c r="F54" s="62"/>
      <c r="G54" s="33"/>
      <c r="H54" s="33"/>
      <c r="I54" s="33"/>
      <c r="J54" s="33"/>
      <c r="K54" s="33"/>
      <c r="L54" s="33"/>
      <c r="M54" s="33"/>
      <c r="N54" s="33"/>
      <c r="O54" s="33"/>
      <c r="P54" s="33"/>
      <c r="Q54" s="33"/>
      <c r="R54" s="33"/>
      <c r="S54" s="33"/>
      <c r="T54" s="33"/>
      <c r="U54" s="33"/>
      <c r="V54" s="33"/>
      <c r="W54" s="33"/>
      <c r="X54" s="33"/>
      <c r="Y54" s="33"/>
      <c r="Z54" s="33"/>
    </row>
    <row r="55" spans="1:26" ht="15" customHeight="1" x14ac:dyDescent="0.25">
      <c r="A55" s="33"/>
      <c r="B55" s="33"/>
      <c r="C55" s="33"/>
      <c r="D55" s="33"/>
      <c r="E55" s="33"/>
      <c r="F55" s="62"/>
      <c r="G55" s="33"/>
      <c r="H55" s="33"/>
      <c r="I55" s="33"/>
      <c r="J55" s="33"/>
      <c r="K55" s="33"/>
      <c r="L55" s="33"/>
      <c r="M55" s="33"/>
      <c r="N55" s="33"/>
      <c r="O55" s="33"/>
      <c r="P55" s="33"/>
      <c r="Q55" s="33"/>
      <c r="R55" s="33"/>
      <c r="S55" s="33"/>
      <c r="T55" s="33"/>
      <c r="U55" s="33"/>
      <c r="V55" s="33"/>
      <c r="W55" s="33"/>
      <c r="X55" s="33"/>
      <c r="Y55" s="33"/>
      <c r="Z55" s="33"/>
    </row>
    <row r="56" spans="1:26" ht="15" customHeight="1" x14ac:dyDescent="0.25">
      <c r="A56" s="33"/>
      <c r="B56" s="33"/>
      <c r="C56" s="33"/>
      <c r="D56" s="33"/>
      <c r="E56" s="33"/>
      <c r="F56" s="62"/>
      <c r="G56" s="33"/>
      <c r="H56" s="33"/>
      <c r="I56" s="33"/>
      <c r="J56" s="33"/>
      <c r="K56" s="33"/>
      <c r="L56" s="33"/>
      <c r="M56" s="33"/>
      <c r="N56" s="33"/>
      <c r="O56" s="33"/>
      <c r="P56" s="33"/>
      <c r="Q56" s="33"/>
      <c r="R56" s="33"/>
      <c r="S56" s="33"/>
      <c r="T56" s="33"/>
      <c r="U56" s="33"/>
      <c r="V56" s="33"/>
      <c r="W56" s="33"/>
      <c r="X56" s="33"/>
      <c r="Y56" s="33"/>
      <c r="Z56" s="33"/>
    </row>
    <row r="57" spans="1:26" ht="15" customHeight="1" x14ac:dyDescent="0.25">
      <c r="A57" s="33"/>
      <c r="B57" s="33"/>
      <c r="C57" s="33"/>
      <c r="D57" s="33"/>
      <c r="E57" s="33"/>
      <c r="F57" s="62"/>
      <c r="G57" s="33"/>
      <c r="H57" s="33"/>
      <c r="I57" s="33"/>
      <c r="J57" s="33"/>
      <c r="K57" s="33"/>
      <c r="L57" s="33"/>
      <c r="M57" s="33"/>
      <c r="N57" s="33"/>
      <c r="O57" s="33"/>
      <c r="P57" s="33"/>
      <c r="Q57" s="33"/>
      <c r="R57" s="33"/>
      <c r="S57" s="33"/>
      <c r="T57" s="33"/>
      <c r="U57" s="33"/>
      <c r="V57" s="33"/>
      <c r="W57" s="33"/>
      <c r="X57" s="33"/>
      <c r="Y57" s="33"/>
      <c r="Z57" s="33"/>
    </row>
    <row r="58" spans="1:26" ht="15" customHeight="1" x14ac:dyDescent="0.25">
      <c r="A58" s="33"/>
      <c r="B58" s="33"/>
      <c r="C58" s="33"/>
      <c r="D58" s="33"/>
      <c r="E58" s="33"/>
      <c r="F58" s="62"/>
      <c r="G58" s="33"/>
      <c r="H58" s="33"/>
      <c r="I58" s="33"/>
      <c r="J58" s="33"/>
      <c r="K58" s="33"/>
      <c r="L58" s="33"/>
      <c r="M58" s="33"/>
      <c r="N58" s="33"/>
      <c r="O58" s="33"/>
      <c r="P58" s="33"/>
      <c r="Q58" s="33"/>
      <c r="R58" s="33"/>
      <c r="S58" s="33"/>
      <c r="T58" s="33"/>
      <c r="U58" s="33"/>
      <c r="V58" s="33"/>
      <c r="W58" s="33"/>
      <c r="X58" s="33"/>
      <c r="Y58" s="33"/>
      <c r="Z58" s="33"/>
    </row>
    <row r="59" spans="1:26" ht="15" customHeight="1" x14ac:dyDescent="0.25">
      <c r="A59" s="33"/>
      <c r="B59" s="33"/>
      <c r="C59" s="33"/>
      <c r="D59" s="33"/>
      <c r="E59" s="33"/>
      <c r="F59" s="62"/>
      <c r="G59" s="33"/>
      <c r="H59" s="33"/>
      <c r="I59" s="33"/>
      <c r="J59" s="33"/>
      <c r="K59" s="33"/>
      <c r="L59" s="33"/>
      <c r="M59" s="33"/>
      <c r="N59" s="33"/>
      <c r="O59" s="33"/>
      <c r="P59" s="33"/>
      <c r="Q59" s="33"/>
      <c r="R59" s="33"/>
      <c r="S59" s="33"/>
      <c r="T59" s="33"/>
      <c r="U59" s="33"/>
      <c r="V59" s="33"/>
      <c r="W59" s="33"/>
      <c r="X59" s="33"/>
      <c r="Y59" s="33"/>
      <c r="Z59" s="33"/>
    </row>
    <row r="60" spans="1:26" ht="15" customHeight="1" x14ac:dyDescent="0.25">
      <c r="A60" s="33"/>
      <c r="B60" s="33"/>
      <c r="C60" s="33"/>
      <c r="D60" s="33"/>
      <c r="E60" s="33"/>
      <c r="F60" s="62"/>
      <c r="G60" s="33"/>
      <c r="H60" s="33"/>
      <c r="I60" s="33"/>
      <c r="J60" s="33"/>
      <c r="K60" s="33"/>
      <c r="L60" s="33"/>
      <c r="M60" s="33"/>
      <c r="N60" s="33"/>
      <c r="O60" s="33"/>
      <c r="P60" s="33"/>
      <c r="Q60" s="33"/>
      <c r="R60" s="33"/>
      <c r="S60" s="33"/>
      <c r="T60" s="33"/>
      <c r="U60" s="33"/>
      <c r="V60" s="33"/>
      <c r="W60" s="33"/>
      <c r="X60" s="33"/>
      <c r="Y60" s="33"/>
      <c r="Z60" s="33"/>
    </row>
    <row r="61" spans="1:26" ht="15" customHeight="1" x14ac:dyDescent="0.25">
      <c r="A61" s="33"/>
      <c r="B61" s="33"/>
      <c r="C61" s="33"/>
      <c r="D61" s="33"/>
      <c r="E61" s="33"/>
      <c r="F61" s="62"/>
      <c r="G61" s="33"/>
      <c r="H61" s="33"/>
      <c r="I61" s="33"/>
      <c r="J61" s="33"/>
      <c r="K61" s="33"/>
      <c r="L61" s="33"/>
      <c r="M61" s="33"/>
      <c r="N61" s="33"/>
      <c r="O61" s="33"/>
      <c r="P61" s="33"/>
      <c r="Q61" s="33"/>
      <c r="R61" s="33"/>
      <c r="S61" s="33"/>
      <c r="T61" s="33"/>
      <c r="U61" s="33"/>
      <c r="V61" s="33"/>
      <c r="W61" s="33"/>
      <c r="X61" s="33"/>
      <c r="Y61" s="33"/>
      <c r="Z61" s="33"/>
    </row>
    <row r="62" spans="1:26" ht="15" customHeight="1" x14ac:dyDescent="0.25">
      <c r="A62" s="33"/>
      <c r="B62" s="33"/>
      <c r="C62" s="33"/>
      <c r="D62" s="33"/>
      <c r="E62" s="33"/>
      <c r="F62" s="62"/>
      <c r="G62" s="33"/>
      <c r="H62" s="33"/>
      <c r="I62" s="33"/>
      <c r="J62" s="33"/>
      <c r="K62" s="33"/>
      <c r="L62" s="33"/>
      <c r="M62" s="33"/>
      <c r="N62" s="33"/>
      <c r="O62" s="33"/>
      <c r="P62" s="33"/>
      <c r="Q62" s="33"/>
      <c r="R62" s="33"/>
      <c r="S62" s="33"/>
      <c r="T62" s="33"/>
      <c r="U62" s="33"/>
      <c r="V62" s="33"/>
      <c r="W62" s="33"/>
      <c r="X62" s="33"/>
      <c r="Y62" s="33"/>
      <c r="Z62" s="33"/>
    </row>
    <row r="63" spans="1:26" ht="15" customHeight="1" x14ac:dyDescent="0.25">
      <c r="A63" s="33"/>
      <c r="B63" s="33"/>
      <c r="C63" s="33"/>
      <c r="D63" s="33"/>
      <c r="E63" s="33"/>
      <c r="F63" s="62"/>
      <c r="G63" s="33"/>
      <c r="H63" s="33"/>
      <c r="I63" s="33"/>
      <c r="J63" s="33"/>
      <c r="K63" s="33"/>
      <c r="L63" s="33"/>
      <c r="M63" s="33"/>
      <c r="N63" s="33"/>
      <c r="O63" s="33"/>
      <c r="P63" s="33"/>
      <c r="Q63" s="33"/>
      <c r="R63" s="33"/>
      <c r="S63" s="33"/>
      <c r="T63" s="33"/>
      <c r="U63" s="33"/>
      <c r="V63" s="33"/>
      <c r="W63" s="33"/>
      <c r="X63" s="33"/>
      <c r="Y63" s="33"/>
      <c r="Z63" s="33"/>
    </row>
    <row r="64" spans="1:26" ht="15" customHeight="1" x14ac:dyDescent="0.25">
      <c r="A64" s="33"/>
      <c r="B64" s="33"/>
      <c r="C64" s="33"/>
      <c r="D64" s="33"/>
      <c r="E64" s="33"/>
      <c r="F64" s="62"/>
      <c r="G64" s="33"/>
      <c r="H64" s="33"/>
      <c r="I64" s="33"/>
      <c r="J64" s="33"/>
      <c r="K64" s="33"/>
      <c r="L64" s="33"/>
      <c r="M64" s="33"/>
      <c r="N64" s="33"/>
      <c r="O64" s="33"/>
      <c r="P64" s="33"/>
      <c r="Q64" s="33"/>
      <c r="R64" s="33"/>
      <c r="S64" s="33"/>
      <c r="T64" s="33"/>
      <c r="U64" s="33"/>
      <c r="V64" s="33"/>
      <c r="W64" s="33"/>
      <c r="X64" s="33"/>
      <c r="Y64" s="33"/>
      <c r="Z64" s="33"/>
    </row>
    <row r="65" spans="1:26" ht="15" customHeight="1" x14ac:dyDescent="0.25">
      <c r="A65" s="33"/>
      <c r="B65" s="33"/>
      <c r="C65" s="33"/>
      <c r="D65" s="33"/>
      <c r="E65" s="33"/>
      <c r="F65" s="62"/>
      <c r="G65" s="33"/>
      <c r="H65" s="33"/>
      <c r="I65" s="33"/>
      <c r="J65" s="33"/>
      <c r="K65" s="33"/>
      <c r="L65" s="33"/>
      <c r="M65" s="33"/>
      <c r="N65" s="33"/>
      <c r="O65" s="33"/>
      <c r="P65" s="33"/>
      <c r="Q65" s="33"/>
      <c r="R65" s="33"/>
      <c r="S65" s="33"/>
      <c r="T65" s="33"/>
      <c r="U65" s="33"/>
      <c r="V65" s="33"/>
      <c r="W65" s="33"/>
      <c r="X65" s="33"/>
      <c r="Y65" s="33"/>
      <c r="Z65" s="33"/>
    </row>
    <row r="66" spans="1:26" ht="15" customHeight="1" x14ac:dyDescent="0.25">
      <c r="A66" s="33"/>
      <c r="B66" s="33"/>
      <c r="C66" s="33"/>
      <c r="D66" s="33"/>
      <c r="E66" s="33"/>
      <c r="F66" s="62"/>
      <c r="G66" s="33"/>
      <c r="H66" s="33"/>
      <c r="I66" s="33"/>
      <c r="J66" s="33"/>
      <c r="K66" s="33"/>
      <c r="L66" s="33"/>
      <c r="M66" s="33"/>
      <c r="N66" s="33"/>
      <c r="O66" s="33"/>
      <c r="P66" s="33"/>
      <c r="Q66" s="33"/>
      <c r="R66" s="33"/>
      <c r="S66" s="33"/>
      <c r="T66" s="33"/>
      <c r="U66" s="33"/>
      <c r="V66" s="33"/>
      <c r="W66" s="33"/>
      <c r="X66" s="33"/>
      <c r="Y66" s="33"/>
      <c r="Z66" s="33"/>
    </row>
    <row r="67" spans="1:26" ht="15" customHeight="1" x14ac:dyDescent="0.25">
      <c r="A67" s="33"/>
      <c r="B67" s="33"/>
      <c r="C67" s="33"/>
      <c r="D67" s="33"/>
      <c r="E67" s="33"/>
      <c r="F67" s="62"/>
      <c r="G67" s="33"/>
      <c r="H67" s="33"/>
      <c r="I67" s="33"/>
      <c r="J67" s="33"/>
      <c r="K67" s="33"/>
      <c r="L67" s="33"/>
      <c r="M67" s="33"/>
      <c r="N67" s="33"/>
      <c r="O67" s="33"/>
      <c r="P67" s="33"/>
      <c r="Q67" s="33"/>
      <c r="R67" s="33"/>
      <c r="S67" s="33"/>
      <c r="T67" s="33"/>
      <c r="U67" s="33"/>
      <c r="V67" s="33"/>
      <c r="W67" s="33"/>
      <c r="X67" s="33"/>
      <c r="Y67" s="33"/>
      <c r="Z67" s="33"/>
    </row>
    <row r="68" spans="1:26" ht="15" customHeight="1" x14ac:dyDescent="0.25">
      <c r="A68" s="33"/>
      <c r="B68" s="33"/>
      <c r="C68" s="33"/>
      <c r="D68" s="33"/>
      <c r="E68" s="33"/>
      <c r="F68" s="62"/>
      <c r="G68" s="33"/>
      <c r="H68" s="33"/>
      <c r="I68" s="33"/>
      <c r="J68" s="33"/>
      <c r="K68" s="33"/>
      <c r="L68" s="33"/>
      <c r="M68" s="33"/>
      <c r="N68" s="33"/>
      <c r="O68" s="33"/>
      <c r="P68" s="33"/>
      <c r="Q68" s="33"/>
      <c r="R68" s="33"/>
      <c r="S68" s="33"/>
      <c r="T68" s="33"/>
      <c r="U68" s="33"/>
      <c r="V68" s="33"/>
      <c r="W68" s="33"/>
      <c r="X68" s="33"/>
      <c r="Y68" s="33"/>
      <c r="Z68" s="33"/>
    </row>
    <row r="69" spans="1:26" ht="15" customHeight="1" x14ac:dyDescent="0.25">
      <c r="A69" s="33"/>
      <c r="B69" s="33"/>
      <c r="C69" s="33"/>
      <c r="D69" s="33"/>
      <c r="E69" s="33"/>
      <c r="F69" s="62"/>
      <c r="G69" s="33"/>
      <c r="H69" s="33"/>
      <c r="I69" s="33"/>
      <c r="J69" s="33"/>
      <c r="K69" s="33"/>
      <c r="L69" s="33"/>
      <c r="M69" s="33"/>
      <c r="N69" s="33"/>
      <c r="O69" s="33"/>
      <c r="P69" s="33"/>
      <c r="Q69" s="33"/>
      <c r="R69" s="33"/>
      <c r="S69" s="33"/>
      <c r="T69" s="33"/>
      <c r="U69" s="33"/>
      <c r="V69" s="33"/>
      <c r="W69" s="33"/>
      <c r="X69" s="33"/>
      <c r="Y69" s="33"/>
      <c r="Z69" s="33"/>
    </row>
    <row r="70" spans="1:26" ht="15" customHeight="1" x14ac:dyDescent="0.25">
      <c r="A70" s="33"/>
      <c r="B70" s="33"/>
      <c r="C70" s="33"/>
      <c r="D70" s="33"/>
      <c r="E70" s="33"/>
      <c r="F70" s="62"/>
      <c r="G70" s="33"/>
      <c r="H70" s="33"/>
      <c r="I70" s="33"/>
      <c r="J70" s="33"/>
      <c r="K70" s="33"/>
      <c r="L70" s="33"/>
      <c r="M70" s="33"/>
      <c r="N70" s="33"/>
      <c r="O70" s="33"/>
      <c r="P70" s="33"/>
      <c r="Q70" s="33"/>
      <c r="R70" s="33"/>
      <c r="S70" s="33"/>
      <c r="T70" s="33"/>
      <c r="U70" s="33"/>
      <c r="V70" s="33"/>
      <c r="W70" s="33"/>
      <c r="X70" s="33"/>
      <c r="Y70" s="33"/>
      <c r="Z70" s="33"/>
    </row>
    <row r="71" spans="1:26" ht="15" customHeight="1" x14ac:dyDescent="0.25">
      <c r="A71" s="33"/>
      <c r="B71" s="33"/>
      <c r="C71" s="33"/>
      <c r="D71" s="33"/>
      <c r="E71" s="33"/>
      <c r="F71" s="62"/>
      <c r="G71" s="33"/>
      <c r="H71" s="33"/>
      <c r="I71" s="33"/>
      <c r="J71" s="33"/>
      <c r="K71" s="33"/>
      <c r="L71" s="33"/>
      <c r="M71" s="33"/>
      <c r="N71" s="33"/>
      <c r="O71" s="33"/>
      <c r="P71" s="33"/>
      <c r="Q71" s="33"/>
      <c r="R71" s="33"/>
      <c r="S71" s="33"/>
      <c r="T71" s="33"/>
      <c r="U71" s="33"/>
      <c r="V71" s="33"/>
      <c r="W71" s="33"/>
      <c r="X71" s="33"/>
      <c r="Y71" s="33"/>
      <c r="Z71" s="33"/>
    </row>
    <row r="72" spans="1:26" ht="15" customHeight="1" x14ac:dyDescent="0.25">
      <c r="A72" s="33"/>
      <c r="B72" s="33"/>
      <c r="C72" s="33"/>
      <c r="D72" s="33"/>
      <c r="E72" s="33"/>
      <c r="F72" s="62"/>
      <c r="G72" s="33"/>
      <c r="H72" s="33"/>
      <c r="I72" s="33"/>
      <c r="J72" s="33"/>
      <c r="K72" s="33"/>
      <c r="L72" s="33"/>
      <c r="M72" s="33"/>
      <c r="N72" s="33"/>
      <c r="O72" s="33"/>
      <c r="P72" s="33"/>
      <c r="Q72" s="33"/>
      <c r="R72" s="33"/>
      <c r="S72" s="33"/>
      <c r="T72" s="33"/>
      <c r="U72" s="33"/>
      <c r="V72" s="33"/>
      <c r="W72" s="33"/>
      <c r="X72" s="33"/>
      <c r="Y72" s="33"/>
      <c r="Z72" s="33"/>
    </row>
    <row r="73" spans="1:26" ht="15" customHeight="1" x14ac:dyDescent="0.25">
      <c r="A73" s="33"/>
      <c r="B73" s="33"/>
      <c r="C73" s="33"/>
      <c r="D73" s="33"/>
      <c r="E73" s="33"/>
      <c r="F73" s="62"/>
      <c r="G73" s="33"/>
      <c r="H73" s="33"/>
      <c r="I73" s="33"/>
      <c r="J73" s="33"/>
      <c r="K73" s="33"/>
      <c r="L73" s="33"/>
      <c r="M73" s="33"/>
      <c r="N73" s="33"/>
      <c r="O73" s="33"/>
      <c r="P73" s="33"/>
      <c r="Q73" s="33"/>
      <c r="R73" s="33"/>
      <c r="S73" s="33"/>
      <c r="T73" s="33"/>
      <c r="U73" s="33"/>
      <c r="V73" s="33"/>
      <c r="W73" s="33"/>
      <c r="X73" s="33"/>
      <c r="Y73" s="33"/>
      <c r="Z73" s="33"/>
    </row>
    <row r="74" spans="1:26" ht="15" customHeight="1" x14ac:dyDescent="0.25">
      <c r="A74" s="33"/>
      <c r="B74" s="33"/>
      <c r="C74" s="33"/>
      <c r="D74" s="33"/>
      <c r="E74" s="33"/>
      <c r="F74" s="62"/>
      <c r="G74" s="33"/>
      <c r="H74" s="33"/>
      <c r="I74" s="33"/>
      <c r="J74" s="33"/>
      <c r="K74" s="33"/>
      <c r="L74" s="33"/>
      <c r="M74" s="33"/>
      <c r="N74" s="33"/>
      <c r="O74" s="33"/>
      <c r="P74" s="33"/>
      <c r="Q74" s="33"/>
      <c r="R74" s="33"/>
      <c r="S74" s="33"/>
      <c r="T74" s="33"/>
      <c r="U74" s="33"/>
      <c r="V74" s="33"/>
      <c r="W74" s="33"/>
      <c r="X74" s="33"/>
      <c r="Y74" s="33"/>
      <c r="Z74" s="33"/>
    </row>
    <row r="75" spans="1:26" ht="15" customHeight="1" x14ac:dyDescent="0.25">
      <c r="A75" s="33"/>
      <c r="B75" s="33"/>
      <c r="C75" s="33"/>
      <c r="D75" s="33"/>
      <c r="E75" s="33"/>
      <c r="F75" s="62"/>
      <c r="G75" s="33"/>
      <c r="H75" s="33"/>
      <c r="I75" s="33"/>
      <c r="J75" s="33"/>
      <c r="K75" s="33"/>
      <c r="L75" s="33"/>
      <c r="M75" s="33"/>
      <c r="N75" s="33"/>
      <c r="O75" s="33"/>
      <c r="P75" s="33"/>
      <c r="Q75" s="33"/>
      <c r="R75" s="33"/>
      <c r="S75" s="33"/>
      <c r="T75" s="33"/>
      <c r="U75" s="33"/>
      <c r="V75" s="33"/>
      <c r="W75" s="33"/>
      <c r="X75" s="33"/>
      <c r="Y75" s="33"/>
      <c r="Z75" s="33"/>
    </row>
    <row r="76" spans="1:26" ht="15" customHeight="1" x14ac:dyDescent="0.25">
      <c r="A76" s="33"/>
      <c r="B76" s="33"/>
      <c r="C76" s="33"/>
      <c r="D76" s="33"/>
      <c r="E76" s="33"/>
      <c r="F76" s="62"/>
      <c r="G76" s="33"/>
      <c r="H76" s="33"/>
      <c r="I76" s="33"/>
      <c r="J76" s="33"/>
      <c r="K76" s="33"/>
      <c r="L76" s="33"/>
      <c r="M76" s="33"/>
      <c r="N76" s="33"/>
      <c r="O76" s="33"/>
      <c r="P76" s="33"/>
      <c r="Q76" s="33"/>
      <c r="R76" s="33"/>
      <c r="S76" s="33"/>
      <c r="T76" s="33"/>
      <c r="U76" s="33"/>
      <c r="V76" s="33"/>
      <c r="W76" s="33"/>
      <c r="X76" s="33"/>
      <c r="Y76" s="33"/>
      <c r="Z76" s="33"/>
    </row>
    <row r="77" spans="1:26" ht="15" customHeight="1" x14ac:dyDescent="0.25">
      <c r="A77" s="33"/>
      <c r="B77" s="33"/>
      <c r="C77" s="33"/>
      <c r="D77" s="33"/>
      <c r="E77" s="33"/>
      <c r="F77" s="62"/>
      <c r="G77" s="33"/>
      <c r="H77" s="33"/>
      <c r="I77" s="33"/>
      <c r="J77" s="33"/>
      <c r="K77" s="33"/>
      <c r="L77" s="33"/>
      <c r="M77" s="33"/>
      <c r="N77" s="33"/>
      <c r="O77" s="33"/>
      <c r="P77" s="33"/>
      <c r="Q77" s="33"/>
      <c r="R77" s="33"/>
      <c r="S77" s="33"/>
      <c r="T77" s="33"/>
      <c r="U77" s="33"/>
      <c r="V77" s="33"/>
      <c r="W77" s="33"/>
      <c r="X77" s="33"/>
      <c r="Y77" s="33"/>
      <c r="Z77" s="33"/>
    </row>
    <row r="78" spans="1:26" ht="15" customHeight="1" x14ac:dyDescent="0.25">
      <c r="A78" s="33"/>
      <c r="B78" s="33"/>
      <c r="C78" s="33"/>
      <c r="D78" s="33"/>
      <c r="E78" s="33"/>
      <c r="F78" s="62"/>
      <c r="G78" s="33"/>
      <c r="H78" s="33"/>
      <c r="I78" s="33"/>
      <c r="J78" s="33"/>
      <c r="K78" s="33"/>
      <c r="L78" s="33"/>
      <c r="M78" s="33"/>
      <c r="N78" s="33"/>
      <c r="O78" s="33"/>
      <c r="P78" s="33"/>
      <c r="Q78" s="33"/>
      <c r="R78" s="33"/>
      <c r="S78" s="33"/>
      <c r="T78" s="33"/>
      <c r="U78" s="33"/>
      <c r="V78" s="33"/>
      <c r="W78" s="33"/>
      <c r="X78" s="33"/>
      <c r="Y78" s="33"/>
      <c r="Z78" s="33"/>
    </row>
    <row r="79" spans="1:26" ht="15" customHeight="1" x14ac:dyDescent="0.25">
      <c r="A79" s="33"/>
      <c r="B79" s="33"/>
      <c r="C79" s="33"/>
      <c r="D79" s="33"/>
      <c r="E79" s="33"/>
      <c r="F79" s="62"/>
      <c r="G79" s="33"/>
      <c r="H79" s="33"/>
      <c r="I79" s="33"/>
      <c r="J79" s="33"/>
      <c r="K79" s="33"/>
      <c r="L79" s="33"/>
      <c r="M79" s="33"/>
      <c r="N79" s="33"/>
      <c r="O79" s="33"/>
      <c r="P79" s="33"/>
      <c r="Q79" s="33"/>
      <c r="R79" s="33"/>
      <c r="S79" s="33"/>
      <c r="T79" s="33"/>
      <c r="U79" s="33"/>
      <c r="V79" s="33"/>
      <c r="W79" s="33"/>
      <c r="X79" s="33"/>
      <c r="Y79" s="33"/>
      <c r="Z79" s="33"/>
    </row>
    <row r="80" spans="1:26" ht="15" customHeight="1" x14ac:dyDescent="0.25">
      <c r="A80" s="33"/>
      <c r="B80" s="33"/>
      <c r="C80" s="33"/>
      <c r="D80" s="33"/>
      <c r="E80" s="33"/>
      <c r="F80" s="62"/>
      <c r="G80" s="33"/>
      <c r="H80" s="33"/>
      <c r="I80" s="33"/>
      <c r="J80" s="33"/>
      <c r="K80" s="33"/>
      <c r="L80" s="33"/>
      <c r="M80" s="33"/>
      <c r="N80" s="33"/>
      <c r="O80" s="33"/>
      <c r="P80" s="33"/>
      <c r="Q80" s="33"/>
      <c r="R80" s="33"/>
      <c r="S80" s="33"/>
      <c r="T80" s="33"/>
      <c r="U80" s="33"/>
      <c r="V80" s="33"/>
      <c r="W80" s="33"/>
      <c r="X80" s="33"/>
      <c r="Y80" s="33"/>
      <c r="Z80" s="33"/>
    </row>
    <row r="81" spans="1:26" ht="15" customHeight="1" x14ac:dyDescent="0.25">
      <c r="A81" s="33"/>
      <c r="B81" s="33"/>
      <c r="C81" s="33"/>
      <c r="D81" s="33"/>
      <c r="E81" s="33"/>
      <c r="F81" s="62"/>
      <c r="G81" s="33"/>
      <c r="H81" s="33"/>
      <c r="I81" s="33"/>
      <c r="J81" s="33"/>
      <c r="K81" s="33"/>
      <c r="L81" s="33"/>
      <c r="M81" s="33"/>
      <c r="N81" s="33"/>
      <c r="O81" s="33"/>
      <c r="P81" s="33"/>
      <c r="Q81" s="33"/>
      <c r="R81" s="33"/>
      <c r="S81" s="33"/>
      <c r="T81" s="33"/>
      <c r="U81" s="33"/>
      <c r="V81" s="33"/>
      <c r="W81" s="33"/>
      <c r="X81" s="33"/>
      <c r="Y81" s="33"/>
      <c r="Z81" s="33"/>
    </row>
    <row r="82" spans="1:26" ht="15" customHeight="1" x14ac:dyDescent="0.25">
      <c r="A82" s="33"/>
      <c r="B82" s="33"/>
      <c r="C82" s="33"/>
      <c r="D82" s="33"/>
      <c r="E82" s="33"/>
      <c r="F82" s="62"/>
      <c r="G82" s="33"/>
      <c r="H82" s="33"/>
      <c r="I82" s="33"/>
      <c r="J82" s="33"/>
      <c r="K82" s="33"/>
      <c r="L82" s="33"/>
      <c r="M82" s="33"/>
      <c r="N82" s="33"/>
      <c r="O82" s="33"/>
      <c r="P82" s="33"/>
      <c r="Q82" s="33"/>
      <c r="R82" s="33"/>
      <c r="S82" s="33"/>
      <c r="T82" s="33"/>
      <c r="U82" s="33"/>
      <c r="V82" s="33"/>
      <c r="W82" s="33"/>
      <c r="X82" s="33"/>
      <c r="Y82" s="33"/>
      <c r="Z82" s="33"/>
    </row>
    <row r="83" spans="1:26" ht="15" customHeight="1" x14ac:dyDescent="0.25">
      <c r="A83" s="33"/>
      <c r="B83" s="33"/>
      <c r="C83" s="33"/>
      <c r="D83" s="33"/>
      <c r="E83" s="33"/>
      <c r="F83" s="62"/>
      <c r="G83" s="33"/>
      <c r="H83" s="33"/>
      <c r="I83" s="33"/>
      <c r="J83" s="33"/>
      <c r="K83" s="33"/>
      <c r="L83" s="33"/>
      <c r="M83" s="33"/>
      <c r="N83" s="33"/>
      <c r="O83" s="33"/>
      <c r="P83" s="33"/>
      <c r="Q83" s="33"/>
      <c r="R83" s="33"/>
      <c r="S83" s="33"/>
      <c r="T83" s="33"/>
      <c r="U83" s="33"/>
      <c r="V83" s="33"/>
      <c r="W83" s="33"/>
      <c r="X83" s="33"/>
      <c r="Y83" s="33"/>
      <c r="Z83" s="33"/>
    </row>
    <row r="84" spans="1:26" ht="15" customHeight="1" x14ac:dyDescent="0.25">
      <c r="A84" s="33"/>
      <c r="B84" s="33"/>
      <c r="C84" s="33"/>
      <c r="D84" s="33"/>
      <c r="E84" s="33"/>
      <c r="F84" s="62"/>
      <c r="G84" s="33"/>
      <c r="H84" s="33"/>
      <c r="I84" s="33"/>
      <c r="J84" s="33"/>
      <c r="K84" s="33"/>
      <c r="L84" s="33"/>
      <c r="M84" s="33"/>
      <c r="N84" s="33"/>
      <c r="O84" s="33"/>
      <c r="P84" s="33"/>
      <c r="Q84" s="33"/>
      <c r="R84" s="33"/>
      <c r="S84" s="33"/>
      <c r="T84" s="33"/>
      <c r="U84" s="33"/>
      <c r="V84" s="33"/>
      <c r="W84" s="33"/>
      <c r="X84" s="33"/>
      <c r="Y84" s="33"/>
      <c r="Z84" s="33"/>
    </row>
    <row r="85" spans="1:26" ht="15" customHeight="1" x14ac:dyDescent="0.25">
      <c r="A85" s="33"/>
      <c r="B85" s="33"/>
      <c r="C85" s="33"/>
      <c r="D85" s="33"/>
      <c r="E85" s="33"/>
      <c r="F85" s="62"/>
      <c r="G85" s="33"/>
      <c r="H85" s="33"/>
      <c r="I85" s="33"/>
      <c r="J85" s="33"/>
      <c r="K85" s="33"/>
      <c r="L85" s="33"/>
      <c r="M85" s="33"/>
      <c r="N85" s="33"/>
      <c r="O85" s="33"/>
      <c r="P85" s="33"/>
      <c r="Q85" s="33"/>
      <c r="R85" s="33"/>
      <c r="S85" s="33"/>
      <c r="T85" s="33"/>
      <c r="U85" s="33"/>
      <c r="V85" s="33"/>
      <c r="W85" s="33"/>
      <c r="X85" s="33"/>
      <c r="Y85" s="33"/>
      <c r="Z85" s="33"/>
    </row>
    <row r="86" spans="1:26" ht="15" customHeight="1" x14ac:dyDescent="0.25">
      <c r="A86" s="33"/>
      <c r="B86" s="33"/>
      <c r="C86" s="33"/>
      <c r="D86" s="33"/>
      <c r="E86" s="33"/>
      <c r="F86" s="62"/>
      <c r="G86" s="33"/>
      <c r="H86" s="33"/>
      <c r="I86" s="33"/>
      <c r="J86" s="33"/>
      <c r="K86" s="33"/>
      <c r="L86" s="33"/>
      <c r="M86" s="33"/>
      <c r="N86" s="33"/>
      <c r="O86" s="33"/>
      <c r="P86" s="33"/>
      <c r="Q86" s="33"/>
      <c r="R86" s="33"/>
      <c r="S86" s="33"/>
      <c r="T86" s="33"/>
      <c r="U86" s="33"/>
      <c r="V86" s="33"/>
      <c r="W86" s="33"/>
      <c r="X86" s="33"/>
      <c r="Y86" s="33"/>
      <c r="Z86" s="33"/>
    </row>
    <row r="87" spans="1:26" ht="15" customHeight="1" x14ac:dyDescent="0.25">
      <c r="A87" s="33"/>
      <c r="B87" s="33"/>
      <c r="C87" s="33"/>
      <c r="D87" s="33"/>
      <c r="E87" s="33"/>
      <c r="F87" s="62"/>
      <c r="G87" s="33"/>
      <c r="H87" s="33"/>
      <c r="I87" s="33"/>
      <c r="J87" s="33"/>
      <c r="K87" s="33"/>
      <c r="L87" s="33"/>
      <c r="M87" s="33"/>
      <c r="N87" s="33"/>
      <c r="O87" s="33"/>
      <c r="P87" s="33"/>
      <c r="Q87" s="33"/>
      <c r="R87" s="33"/>
      <c r="S87" s="33"/>
      <c r="T87" s="33"/>
      <c r="U87" s="33"/>
      <c r="V87" s="33"/>
      <c r="W87" s="33"/>
      <c r="X87" s="33"/>
      <c r="Y87" s="33"/>
      <c r="Z87" s="33"/>
    </row>
    <row r="88" spans="1:26" ht="15" customHeight="1" x14ac:dyDescent="0.25">
      <c r="A88" s="33"/>
      <c r="B88" s="33"/>
      <c r="C88" s="33"/>
      <c r="D88" s="33"/>
      <c r="E88" s="33"/>
      <c r="F88" s="62"/>
      <c r="G88" s="33"/>
      <c r="H88" s="33"/>
      <c r="I88" s="33"/>
      <c r="J88" s="33"/>
      <c r="K88" s="33"/>
      <c r="L88" s="33"/>
      <c r="M88" s="33"/>
      <c r="N88" s="33"/>
      <c r="O88" s="33"/>
      <c r="P88" s="33"/>
      <c r="Q88" s="33"/>
      <c r="R88" s="33"/>
      <c r="S88" s="33"/>
      <c r="T88" s="33"/>
      <c r="U88" s="33"/>
      <c r="V88" s="33"/>
      <c r="W88" s="33"/>
      <c r="X88" s="33"/>
      <c r="Y88" s="33"/>
      <c r="Z88" s="33"/>
    </row>
    <row r="89" spans="1:26" ht="15" customHeight="1" x14ac:dyDescent="0.25">
      <c r="A89" s="33"/>
      <c r="B89" s="33"/>
      <c r="C89" s="33"/>
      <c r="D89" s="33"/>
      <c r="E89" s="33"/>
      <c r="F89" s="62"/>
      <c r="G89" s="33"/>
      <c r="H89" s="33"/>
      <c r="I89" s="33"/>
      <c r="J89" s="33"/>
      <c r="K89" s="33"/>
      <c r="L89" s="33"/>
      <c r="M89" s="33"/>
      <c r="N89" s="33"/>
      <c r="O89" s="33"/>
      <c r="P89" s="33"/>
      <c r="Q89" s="33"/>
      <c r="R89" s="33"/>
      <c r="S89" s="33"/>
      <c r="T89" s="33"/>
      <c r="U89" s="33"/>
      <c r="V89" s="33"/>
      <c r="W89" s="33"/>
      <c r="X89" s="33"/>
      <c r="Y89" s="33"/>
      <c r="Z89" s="33"/>
    </row>
    <row r="90" spans="1:26" ht="15" customHeight="1" x14ac:dyDescent="0.25">
      <c r="A90" s="33"/>
      <c r="B90" s="33"/>
      <c r="C90" s="33"/>
      <c r="D90" s="33"/>
      <c r="E90" s="33"/>
      <c r="F90" s="62"/>
      <c r="G90" s="33"/>
      <c r="H90" s="33"/>
      <c r="I90" s="33"/>
      <c r="J90" s="33"/>
      <c r="K90" s="33"/>
      <c r="L90" s="33"/>
      <c r="M90" s="33"/>
      <c r="N90" s="33"/>
      <c r="O90" s="33"/>
      <c r="P90" s="33"/>
      <c r="Q90" s="33"/>
      <c r="R90" s="33"/>
      <c r="S90" s="33"/>
      <c r="T90" s="33"/>
      <c r="U90" s="33"/>
      <c r="V90" s="33"/>
      <c r="W90" s="33"/>
      <c r="X90" s="33"/>
      <c r="Y90" s="33"/>
      <c r="Z90" s="33"/>
    </row>
    <row r="91" spans="1:26" ht="15" customHeight="1" x14ac:dyDescent="0.25">
      <c r="A91" s="33"/>
      <c r="B91" s="33"/>
      <c r="C91" s="33"/>
      <c r="D91" s="33"/>
      <c r="E91" s="33"/>
      <c r="F91" s="62"/>
      <c r="G91" s="33"/>
      <c r="H91" s="33"/>
      <c r="I91" s="33"/>
      <c r="J91" s="33"/>
      <c r="K91" s="33"/>
      <c r="L91" s="33"/>
      <c r="M91" s="33"/>
      <c r="N91" s="33"/>
      <c r="O91" s="33"/>
      <c r="P91" s="33"/>
      <c r="Q91" s="33"/>
      <c r="R91" s="33"/>
      <c r="S91" s="33"/>
      <c r="T91" s="33"/>
      <c r="U91" s="33"/>
      <c r="V91" s="33"/>
      <c r="W91" s="33"/>
      <c r="X91" s="33"/>
      <c r="Y91" s="33"/>
      <c r="Z91" s="33"/>
    </row>
    <row r="92" spans="1:26" ht="15" customHeight="1" x14ac:dyDescent="0.25">
      <c r="A92" s="33"/>
      <c r="B92" s="33"/>
      <c r="C92" s="33"/>
      <c r="D92" s="33"/>
      <c r="E92" s="33"/>
      <c r="F92" s="62"/>
      <c r="G92" s="33"/>
      <c r="H92" s="33"/>
      <c r="I92" s="33"/>
      <c r="J92" s="33"/>
      <c r="K92" s="33"/>
      <c r="L92" s="33"/>
      <c r="M92" s="33"/>
      <c r="N92" s="33"/>
      <c r="O92" s="33"/>
      <c r="P92" s="33"/>
      <c r="Q92" s="33"/>
      <c r="R92" s="33"/>
      <c r="S92" s="33"/>
      <c r="T92" s="33"/>
      <c r="U92" s="33"/>
      <c r="V92" s="33"/>
      <c r="W92" s="33"/>
      <c r="X92" s="33"/>
      <c r="Y92" s="33"/>
      <c r="Z92" s="33"/>
    </row>
    <row r="93" spans="1:26" ht="15" customHeight="1" x14ac:dyDescent="0.25">
      <c r="A93" s="33"/>
      <c r="B93" s="33"/>
      <c r="C93" s="33"/>
      <c r="D93" s="33"/>
      <c r="E93" s="33"/>
      <c r="F93" s="62"/>
      <c r="G93" s="33"/>
      <c r="H93" s="33"/>
      <c r="I93" s="33"/>
      <c r="J93" s="33"/>
      <c r="K93" s="33"/>
      <c r="L93" s="33"/>
      <c r="M93" s="33"/>
      <c r="N93" s="33"/>
      <c r="O93" s="33"/>
      <c r="P93" s="33"/>
      <c r="Q93" s="33"/>
      <c r="R93" s="33"/>
      <c r="S93" s="33"/>
      <c r="T93" s="33"/>
      <c r="U93" s="33"/>
      <c r="V93" s="33"/>
      <c r="W93" s="33"/>
      <c r="X93" s="33"/>
      <c r="Y93" s="33"/>
      <c r="Z93" s="33"/>
    </row>
    <row r="94" spans="1:26" ht="15" customHeight="1" x14ac:dyDescent="0.25">
      <c r="A94" s="33"/>
      <c r="B94" s="33"/>
      <c r="C94" s="33"/>
      <c r="D94" s="33"/>
      <c r="E94" s="33"/>
      <c r="F94" s="62"/>
      <c r="G94" s="33"/>
      <c r="H94" s="33"/>
      <c r="I94" s="33"/>
      <c r="J94" s="33"/>
      <c r="K94" s="33"/>
      <c r="L94" s="33"/>
      <c r="M94" s="33"/>
      <c r="N94" s="33"/>
      <c r="O94" s="33"/>
      <c r="P94" s="33"/>
      <c r="Q94" s="33"/>
      <c r="R94" s="33"/>
      <c r="S94" s="33"/>
      <c r="T94" s="33"/>
      <c r="U94" s="33"/>
      <c r="V94" s="33"/>
      <c r="W94" s="33"/>
      <c r="X94" s="33"/>
      <c r="Y94" s="33"/>
      <c r="Z94" s="33"/>
    </row>
    <row r="95" spans="1:26" ht="15" customHeight="1" x14ac:dyDescent="0.25">
      <c r="A95" s="33"/>
      <c r="B95" s="33"/>
      <c r="C95" s="33"/>
      <c r="D95" s="33"/>
      <c r="E95" s="33"/>
      <c r="F95" s="62"/>
      <c r="G95" s="33"/>
      <c r="H95" s="33"/>
      <c r="I95" s="33"/>
      <c r="J95" s="33"/>
      <c r="K95" s="33"/>
      <c r="L95" s="33"/>
      <c r="M95" s="33"/>
      <c r="N95" s="33"/>
      <c r="O95" s="33"/>
      <c r="P95" s="33"/>
      <c r="Q95" s="33"/>
      <c r="R95" s="33"/>
      <c r="S95" s="33"/>
      <c r="T95" s="33"/>
      <c r="U95" s="33"/>
      <c r="V95" s="33"/>
      <c r="W95" s="33"/>
      <c r="X95" s="33"/>
      <c r="Y95" s="33"/>
      <c r="Z95" s="33"/>
    </row>
    <row r="96" spans="1:26" ht="15" customHeight="1" x14ac:dyDescent="0.25">
      <c r="A96" s="33"/>
      <c r="B96" s="33"/>
      <c r="C96" s="33"/>
      <c r="D96" s="33"/>
      <c r="E96" s="33"/>
      <c r="F96" s="62"/>
      <c r="G96" s="33"/>
      <c r="H96" s="33"/>
      <c r="I96" s="33"/>
      <c r="J96" s="33"/>
      <c r="K96" s="33"/>
      <c r="L96" s="33"/>
      <c r="M96" s="33"/>
      <c r="N96" s="33"/>
      <c r="O96" s="33"/>
      <c r="P96" s="33"/>
      <c r="Q96" s="33"/>
      <c r="R96" s="33"/>
      <c r="S96" s="33"/>
      <c r="T96" s="33"/>
      <c r="U96" s="33"/>
      <c r="V96" s="33"/>
      <c r="W96" s="33"/>
      <c r="X96" s="33"/>
      <c r="Y96" s="33"/>
      <c r="Z96" s="33"/>
    </row>
    <row r="97" spans="1:26" ht="15" customHeight="1" x14ac:dyDescent="0.25">
      <c r="A97" s="33"/>
      <c r="B97" s="33"/>
      <c r="C97" s="33"/>
      <c r="D97" s="33"/>
      <c r="E97" s="33"/>
      <c r="F97" s="62"/>
      <c r="G97" s="33"/>
      <c r="H97" s="33"/>
      <c r="I97" s="33"/>
      <c r="J97" s="33"/>
      <c r="K97" s="33"/>
      <c r="L97" s="33"/>
      <c r="M97" s="33"/>
      <c r="N97" s="33"/>
      <c r="O97" s="33"/>
      <c r="P97" s="33"/>
      <c r="Q97" s="33"/>
      <c r="R97" s="33"/>
      <c r="S97" s="33"/>
      <c r="T97" s="33"/>
      <c r="U97" s="33"/>
      <c r="V97" s="33"/>
      <c r="W97" s="33"/>
      <c r="X97" s="33"/>
      <c r="Y97" s="33"/>
      <c r="Z97" s="33"/>
    </row>
    <row r="98" spans="1:26" ht="15" customHeight="1" x14ac:dyDescent="0.25">
      <c r="A98" s="33"/>
      <c r="B98" s="33"/>
      <c r="C98" s="33"/>
      <c r="D98" s="33"/>
      <c r="E98" s="33"/>
      <c r="F98" s="62"/>
      <c r="G98" s="33"/>
      <c r="H98" s="33"/>
      <c r="I98" s="33"/>
      <c r="J98" s="33"/>
      <c r="K98" s="33"/>
      <c r="L98" s="33"/>
      <c r="M98" s="33"/>
      <c r="N98" s="33"/>
      <c r="O98" s="33"/>
      <c r="P98" s="33"/>
      <c r="Q98" s="33"/>
      <c r="R98" s="33"/>
      <c r="S98" s="33"/>
      <c r="T98" s="33"/>
      <c r="U98" s="33"/>
      <c r="V98" s="33"/>
      <c r="W98" s="33"/>
      <c r="X98" s="33"/>
      <c r="Y98" s="33"/>
      <c r="Z98" s="33"/>
    </row>
    <row r="99" spans="1:26" ht="15" customHeight="1" x14ac:dyDescent="0.25">
      <c r="A99" s="33"/>
      <c r="B99" s="33"/>
      <c r="C99" s="33"/>
      <c r="D99" s="33"/>
      <c r="E99" s="33"/>
      <c r="F99" s="62"/>
      <c r="G99" s="33"/>
      <c r="H99" s="33"/>
      <c r="I99" s="33"/>
      <c r="J99" s="33"/>
      <c r="K99" s="33"/>
      <c r="L99" s="33"/>
      <c r="M99" s="33"/>
      <c r="N99" s="33"/>
      <c r="O99" s="33"/>
      <c r="P99" s="33"/>
      <c r="Q99" s="33"/>
      <c r="R99" s="33"/>
      <c r="S99" s="33"/>
      <c r="T99" s="33"/>
      <c r="U99" s="33"/>
      <c r="V99" s="33"/>
      <c r="W99" s="33"/>
      <c r="X99" s="33"/>
      <c r="Y99" s="33"/>
      <c r="Z99" s="33"/>
    </row>
    <row r="100" spans="1:26" ht="15" customHeight="1" x14ac:dyDescent="0.25">
      <c r="A100" s="33"/>
      <c r="B100" s="33"/>
      <c r="C100" s="33"/>
      <c r="D100" s="33"/>
      <c r="E100" s="33"/>
      <c r="F100" s="62"/>
      <c r="G100" s="33"/>
      <c r="H100" s="33"/>
      <c r="I100" s="33"/>
      <c r="J100" s="33"/>
      <c r="K100" s="33"/>
      <c r="L100" s="33"/>
      <c r="M100" s="33"/>
      <c r="N100" s="33"/>
      <c r="O100" s="33"/>
      <c r="P100" s="33"/>
      <c r="Q100" s="33"/>
      <c r="R100" s="33"/>
      <c r="S100" s="33"/>
      <c r="T100" s="33"/>
      <c r="U100" s="33"/>
      <c r="V100" s="33"/>
      <c r="W100" s="33"/>
      <c r="X100" s="33"/>
      <c r="Y100" s="33"/>
      <c r="Z100" s="33"/>
    </row>
    <row r="101" spans="1:26" ht="15" customHeight="1" x14ac:dyDescent="0.25">
      <c r="A101" s="33"/>
      <c r="B101" s="33"/>
      <c r="C101" s="33"/>
      <c r="D101" s="33"/>
      <c r="E101" s="33"/>
      <c r="F101" s="62"/>
      <c r="G101" s="33"/>
      <c r="H101" s="33"/>
      <c r="I101" s="33"/>
      <c r="J101" s="33"/>
      <c r="K101" s="33"/>
      <c r="L101" s="33"/>
      <c r="M101" s="33"/>
      <c r="N101" s="33"/>
      <c r="O101" s="33"/>
      <c r="P101" s="33"/>
      <c r="Q101" s="33"/>
      <c r="R101" s="33"/>
      <c r="S101" s="33"/>
      <c r="T101" s="33"/>
      <c r="U101" s="33"/>
      <c r="V101" s="33"/>
      <c r="W101" s="33"/>
      <c r="X101" s="33"/>
      <c r="Y101" s="33"/>
      <c r="Z101" s="33"/>
    </row>
    <row r="102" spans="1:26" ht="15" customHeight="1" x14ac:dyDescent="0.25">
      <c r="A102" s="33"/>
      <c r="B102" s="33"/>
      <c r="C102" s="33"/>
      <c r="D102" s="33"/>
      <c r="E102" s="33"/>
      <c r="F102" s="62"/>
      <c r="G102" s="33"/>
      <c r="H102" s="33"/>
      <c r="I102" s="33"/>
      <c r="J102" s="33"/>
      <c r="K102" s="33"/>
      <c r="L102" s="33"/>
      <c r="M102" s="33"/>
      <c r="N102" s="33"/>
      <c r="O102" s="33"/>
      <c r="P102" s="33"/>
      <c r="Q102" s="33"/>
      <c r="R102" s="33"/>
      <c r="S102" s="33"/>
      <c r="T102" s="33"/>
      <c r="U102" s="33"/>
      <c r="V102" s="33"/>
      <c r="W102" s="33"/>
      <c r="X102" s="33"/>
      <c r="Y102" s="33"/>
      <c r="Z102" s="33"/>
    </row>
    <row r="103" spans="1:26" ht="15" customHeight="1" x14ac:dyDescent="0.25">
      <c r="A103" s="33"/>
      <c r="B103" s="33"/>
      <c r="C103" s="33"/>
      <c r="D103" s="33"/>
      <c r="E103" s="33"/>
      <c r="F103" s="62"/>
      <c r="G103" s="33"/>
      <c r="H103" s="33"/>
      <c r="I103" s="33"/>
      <c r="J103" s="33"/>
      <c r="K103" s="33"/>
      <c r="L103" s="33"/>
      <c r="M103" s="33"/>
      <c r="N103" s="33"/>
      <c r="O103" s="33"/>
      <c r="P103" s="33"/>
      <c r="Q103" s="33"/>
      <c r="R103" s="33"/>
      <c r="S103" s="33"/>
      <c r="T103" s="33"/>
      <c r="U103" s="33"/>
      <c r="V103" s="33"/>
      <c r="W103" s="33"/>
      <c r="X103" s="33"/>
      <c r="Y103" s="33"/>
      <c r="Z103" s="33"/>
    </row>
    <row r="104" spans="1:26" ht="15" customHeight="1" x14ac:dyDescent="0.25">
      <c r="A104" s="33"/>
      <c r="B104" s="33"/>
      <c r="C104" s="33"/>
      <c r="D104" s="33"/>
      <c r="E104" s="33"/>
      <c r="F104" s="62"/>
      <c r="G104" s="33"/>
      <c r="H104" s="33"/>
      <c r="I104" s="33"/>
      <c r="J104" s="33"/>
      <c r="K104" s="33"/>
      <c r="L104" s="33"/>
      <c r="M104" s="33"/>
      <c r="N104" s="33"/>
      <c r="O104" s="33"/>
      <c r="P104" s="33"/>
      <c r="Q104" s="33"/>
      <c r="R104" s="33"/>
      <c r="S104" s="33"/>
      <c r="T104" s="33"/>
      <c r="U104" s="33"/>
      <c r="V104" s="33"/>
      <c r="W104" s="33"/>
      <c r="X104" s="33"/>
      <c r="Y104" s="33"/>
      <c r="Z104" s="33"/>
    </row>
    <row r="105" spans="1:26" ht="15" customHeight="1" x14ac:dyDescent="0.25">
      <c r="A105" s="33"/>
      <c r="B105" s="33"/>
      <c r="C105" s="33"/>
      <c r="D105" s="33"/>
      <c r="E105" s="33"/>
      <c r="F105" s="62"/>
      <c r="G105" s="33"/>
      <c r="H105" s="33"/>
      <c r="I105" s="33"/>
      <c r="J105" s="33"/>
      <c r="K105" s="33"/>
      <c r="L105" s="33"/>
      <c r="M105" s="33"/>
      <c r="N105" s="33"/>
      <c r="O105" s="33"/>
      <c r="P105" s="33"/>
      <c r="Q105" s="33"/>
      <c r="R105" s="33"/>
      <c r="S105" s="33"/>
      <c r="T105" s="33"/>
      <c r="U105" s="33"/>
      <c r="V105" s="33"/>
      <c r="W105" s="33"/>
      <c r="X105" s="33"/>
      <c r="Y105" s="33"/>
      <c r="Z105" s="33"/>
    </row>
    <row r="106" spans="1:26" ht="15" customHeight="1" x14ac:dyDescent="0.25">
      <c r="A106" s="33"/>
      <c r="B106" s="33"/>
      <c r="C106" s="33"/>
      <c r="D106" s="33"/>
      <c r="E106" s="33"/>
      <c r="F106" s="62"/>
      <c r="G106" s="33"/>
      <c r="H106" s="33"/>
      <c r="I106" s="33"/>
      <c r="J106" s="33"/>
      <c r="K106" s="33"/>
      <c r="L106" s="33"/>
      <c r="M106" s="33"/>
      <c r="N106" s="33"/>
      <c r="O106" s="33"/>
      <c r="P106" s="33"/>
      <c r="Q106" s="33"/>
      <c r="R106" s="33"/>
      <c r="S106" s="33"/>
      <c r="T106" s="33"/>
      <c r="U106" s="33"/>
      <c r="V106" s="33"/>
      <c r="W106" s="33"/>
      <c r="X106" s="33"/>
      <c r="Y106" s="33"/>
      <c r="Z106" s="33"/>
    </row>
    <row r="107" spans="1:26" ht="15" customHeight="1" x14ac:dyDescent="0.25">
      <c r="A107" s="33"/>
      <c r="B107" s="33"/>
      <c r="C107" s="33"/>
      <c r="D107" s="33"/>
      <c r="E107" s="33"/>
      <c r="F107" s="62"/>
      <c r="G107" s="33"/>
      <c r="H107" s="33"/>
      <c r="I107" s="33"/>
      <c r="J107" s="33"/>
      <c r="K107" s="33"/>
      <c r="L107" s="33"/>
      <c r="M107" s="33"/>
      <c r="N107" s="33"/>
      <c r="O107" s="33"/>
      <c r="P107" s="33"/>
      <c r="Q107" s="33"/>
      <c r="R107" s="33"/>
      <c r="S107" s="33"/>
      <c r="T107" s="33"/>
      <c r="U107" s="33"/>
      <c r="V107" s="33"/>
      <c r="W107" s="33"/>
      <c r="X107" s="33"/>
      <c r="Y107" s="33"/>
      <c r="Z107" s="33"/>
    </row>
    <row r="108" spans="1:26" ht="15" customHeight="1" x14ac:dyDescent="0.25">
      <c r="A108" s="33"/>
      <c r="B108" s="33"/>
      <c r="C108" s="33"/>
      <c r="D108" s="33"/>
      <c r="E108" s="33"/>
      <c r="F108" s="62"/>
      <c r="G108" s="33"/>
      <c r="H108" s="33"/>
      <c r="I108" s="33"/>
      <c r="J108" s="33"/>
      <c r="K108" s="33"/>
      <c r="L108" s="33"/>
      <c r="M108" s="33"/>
      <c r="N108" s="33"/>
      <c r="O108" s="33"/>
      <c r="P108" s="33"/>
      <c r="Q108" s="33"/>
      <c r="R108" s="33"/>
      <c r="S108" s="33"/>
      <c r="T108" s="33"/>
      <c r="U108" s="33"/>
      <c r="V108" s="33"/>
      <c r="W108" s="33"/>
      <c r="X108" s="33"/>
      <c r="Y108" s="33"/>
      <c r="Z108" s="33"/>
    </row>
    <row r="109" spans="1:26" ht="15" customHeight="1" x14ac:dyDescent="0.25">
      <c r="A109" s="33"/>
      <c r="B109" s="33"/>
      <c r="C109" s="33"/>
      <c r="D109" s="33"/>
      <c r="E109" s="33"/>
      <c r="F109" s="62"/>
      <c r="G109" s="33"/>
      <c r="H109" s="33"/>
      <c r="I109" s="33"/>
      <c r="J109" s="33"/>
      <c r="K109" s="33"/>
      <c r="L109" s="33"/>
      <c r="M109" s="33"/>
      <c r="N109" s="33"/>
      <c r="O109" s="33"/>
      <c r="P109" s="33"/>
      <c r="Q109" s="33"/>
      <c r="R109" s="33"/>
      <c r="S109" s="33"/>
      <c r="T109" s="33"/>
      <c r="U109" s="33"/>
      <c r="V109" s="33"/>
      <c r="W109" s="33"/>
      <c r="X109" s="33"/>
      <c r="Y109" s="33"/>
      <c r="Z109" s="33"/>
    </row>
    <row r="110" spans="1:26" ht="15" customHeight="1" x14ac:dyDescent="0.25">
      <c r="A110" s="33"/>
      <c r="B110" s="33"/>
      <c r="C110" s="33"/>
      <c r="D110" s="33"/>
      <c r="E110" s="33"/>
      <c r="F110" s="62"/>
      <c r="G110" s="33"/>
      <c r="H110" s="33"/>
      <c r="I110" s="33"/>
      <c r="J110" s="33"/>
      <c r="K110" s="33"/>
      <c r="L110" s="33"/>
      <c r="M110" s="33"/>
      <c r="N110" s="33"/>
      <c r="O110" s="33"/>
      <c r="P110" s="33"/>
      <c r="Q110" s="33"/>
      <c r="R110" s="33"/>
      <c r="S110" s="33"/>
      <c r="T110" s="33"/>
      <c r="U110" s="33"/>
      <c r="V110" s="33"/>
      <c r="W110" s="33"/>
      <c r="X110" s="33"/>
      <c r="Y110" s="33"/>
      <c r="Z110" s="33"/>
    </row>
    <row r="111" spans="1:26" ht="15" customHeight="1" x14ac:dyDescent="0.25">
      <c r="A111" s="33"/>
      <c r="B111" s="33"/>
      <c r="C111" s="33"/>
      <c r="D111" s="33"/>
      <c r="E111" s="33"/>
      <c r="F111" s="62"/>
      <c r="G111" s="33"/>
      <c r="H111" s="33"/>
      <c r="I111" s="33"/>
      <c r="J111" s="33"/>
      <c r="K111" s="33"/>
      <c r="L111" s="33"/>
      <c r="M111" s="33"/>
      <c r="N111" s="33"/>
      <c r="O111" s="33"/>
      <c r="P111" s="33"/>
      <c r="Q111" s="33"/>
      <c r="R111" s="33"/>
      <c r="S111" s="33"/>
      <c r="T111" s="33"/>
      <c r="U111" s="33"/>
      <c r="V111" s="33"/>
      <c r="W111" s="33"/>
      <c r="X111" s="33"/>
      <c r="Y111" s="33"/>
      <c r="Z111" s="33"/>
    </row>
    <row r="112" spans="1:26" ht="15.75"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5.75"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5.75"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5.75"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5.75"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5.75"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5.75"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5.75"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5.75"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5.75"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5.75"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5.75"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5.75"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5.75"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5.75"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5.75"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5.75"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5.75"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5.75"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5.75"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5.75"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5.75"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5.75"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5.75"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5.75"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5.75"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5.75"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5.75"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5.75"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5.75"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5.75"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5.75"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5.75"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5.75"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5.75"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5.75"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5.75"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5.75"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5.75"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5.75"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5.75"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5.75"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5.75"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5.75"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5.75"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5.75"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5.75"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5.75"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5.75"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5.75"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5.75"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5.75"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5.75"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5.75"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5.75"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5.75"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5.75"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5.75"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5.75"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5.75"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5.75"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5.75"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5.75"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5.75"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5.75"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5.75"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5.75"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5.75"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5.75"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5.75"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5.75"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5.75"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5.75"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5.75"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5.75"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5.75"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5.75"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5.75"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5.75"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5.75"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5.75"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5.75"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5.75"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5.75"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5.75"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5.75"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5.75"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5.75"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5.75"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5.75"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5.75"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5.75"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5.75"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5.75"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5.75"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5.75"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5.75"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5.75"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5.75"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5.75"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5.75"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5.75"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5.75"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5.75"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5.75"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5.75"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5.75"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5.75"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5.75"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5.75"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5.75"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5.75"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5.75"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5.75"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5.75"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5.75"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5.75"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5.75"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5.75"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5.75"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5.75"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5.75"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5.75"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5.75"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5.75"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5.75"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5.75"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5.75"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5.75"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5.75"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5.75"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5.75"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5.75"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5.75"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5.75"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5.75"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5.75"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5.75"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5.75"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5.75"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5.75"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5.75"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5.75"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5.75" customHeight="1"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5.75" customHeight="1"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5.75" customHeight="1"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5.75"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5.75" customHeight="1"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5.75" customHeight="1"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5.75" customHeight="1"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5.75" customHeight="1" x14ac:dyDescent="0.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5.75" customHeight="1" x14ac:dyDescent="0.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5.75" customHeight="1" x14ac:dyDescent="0.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5.75" customHeight="1" x14ac:dyDescent="0.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5.75" customHeight="1" x14ac:dyDescent="0.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5.75" customHeight="1" x14ac:dyDescent="0.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5.75" customHeight="1" x14ac:dyDescent="0.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5.75" customHeight="1" x14ac:dyDescent="0.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5.75" customHeight="1"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5.75" customHeight="1" x14ac:dyDescent="0.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5.75" customHeight="1" x14ac:dyDescent="0.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5.75" customHeight="1" x14ac:dyDescent="0.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5.75" customHeight="1" x14ac:dyDescent="0.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5.75" customHeight="1" x14ac:dyDescent="0.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5.75" customHeight="1" x14ac:dyDescent="0.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5.75" customHeight="1" x14ac:dyDescent="0.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5.75" customHeight="1" x14ac:dyDescent="0.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5.75" customHeight="1" x14ac:dyDescent="0.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5.75" customHeight="1" x14ac:dyDescent="0.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5.75" customHeight="1" x14ac:dyDescent="0.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5.75" customHeight="1" x14ac:dyDescent="0.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5.75" customHeight="1" x14ac:dyDescent="0.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5.75" customHeight="1" x14ac:dyDescent="0.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5.75" customHeight="1" x14ac:dyDescent="0.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5.75" customHeight="1" x14ac:dyDescent="0.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5.75" customHeight="1" x14ac:dyDescent="0.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5.75" customHeight="1" x14ac:dyDescent="0.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5.75" customHeight="1" x14ac:dyDescent="0.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5.75" customHeight="1" x14ac:dyDescent="0.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5.75" customHeight="1" x14ac:dyDescent="0.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5.75" customHeight="1" x14ac:dyDescent="0.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5.75" customHeight="1" x14ac:dyDescent="0.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5.75" customHeight="1" x14ac:dyDescent="0.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5.75" customHeight="1" x14ac:dyDescent="0.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5.75" customHeight="1" x14ac:dyDescent="0.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5.75" customHeight="1" x14ac:dyDescent="0.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5.75" customHeight="1" x14ac:dyDescent="0.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5.75" customHeight="1" x14ac:dyDescent="0.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5.75" customHeight="1" x14ac:dyDescent="0.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5.75" customHeight="1" x14ac:dyDescent="0.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5.75" customHeight="1" x14ac:dyDescent="0.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5.75" customHeight="1" x14ac:dyDescent="0.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5.75" customHeight="1" x14ac:dyDescent="0.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5.75" customHeight="1" x14ac:dyDescent="0.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5.75" customHeight="1" x14ac:dyDescent="0.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5.75" customHeight="1" x14ac:dyDescent="0.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5.75" customHeight="1" x14ac:dyDescent="0.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5.75" customHeight="1" x14ac:dyDescent="0.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5.75" customHeight="1" x14ac:dyDescent="0.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5.75" customHeight="1" x14ac:dyDescent="0.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5.75" customHeight="1" x14ac:dyDescent="0.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5.75" customHeight="1" x14ac:dyDescent="0.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5.75" customHeight="1" x14ac:dyDescent="0.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5.75" customHeight="1" x14ac:dyDescent="0.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5.75" customHeight="1" x14ac:dyDescent="0.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5.75" customHeight="1" x14ac:dyDescent="0.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5.75" customHeight="1" x14ac:dyDescent="0.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5.75" customHeight="1" x14ac:dyDescent="0.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5.75" customHeight="1" x14ac:dyDescent="0.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5.75" customHeight="1" x14ac:dyDescent="0.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5.75" customHeight="1" x14ac:dyDescent="0.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5.75" customHeight="1" x14ac:dyDescent="0.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5.75" customHeight="1" x14ac:dyDescent="0.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5.75" customHeight="1" x14ac:dyDescent="0.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5.75" customHeight="1" x14ac:dyDescent="0.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5.75" customHeight="1" x14ac:dyDescent="0.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5.75" customHeight="1" x14ac:dyDescent="0.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5.75" customHeight="1" x14ac:dyDescent="0.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5.75" customHeight="1" x14ac:dyDescent="0.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5.75" customHeight="1" x14ac:dyDescent="0.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5.75" customHeight="1" x14ac:dyDescent="0.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5.75" customHeight="1" x14ac:dyDescent="0.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5.75" customHeight="1" x14ac:dyDescent="0.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5.75" customHeight="1" x14ac:dyDescent="0.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5.75" customHeight="1" x14ac:dyDescent="0.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5.75" customHeight="1" x14ac:dyDescent="0.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5.75" customHeight="1" x14ac:dyDescent="0.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5.75" customHeight="1" x14ac:dyDescent="0.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5.75" customHeight="1" x14ac:dyDescent="0.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5.75" customHeight="1" x14ac:dyDescent="0.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5.75" customHeight="1" x14ac:dyDescent="0.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5.75" customHeight="1" x14ac:dyDescent="0.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5.75" customHeight="1" x14ac:dyDescent="0.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5.75" customHeight="1" x14ac:dyDescent="0.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5.75" customHeight="1" x14ac:dyDescent="0.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5.75" customHeight="1" x14ac:dyDescent="0.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5.75" customHeight="1" x14ac:dyDescent="0.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5.75" customHeight="1" x14ac:dyDescent="0.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5.75" customHeight="1" x14ac:dyDescent="0.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5.75" customHeight="1" x14ac:dyDescent="0.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5.75" customHeight="1" x14ac:dyDescent="0.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5.75" customHeight="1" x14ac:dyDescent="0.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5.75" customHeight="1" x14ac:dyDescent="0.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5.75" customHeight="1" x14ac:dyDescent="0.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5.75" customHeight="1" x14ac:dyDescent="0.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5.75" customHeight="1" x14ac:dyDescent="0.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5.75" customHeight="1" x14ac:dyDescent="0.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5.75" customHeight="1" x14ac:dyDescent="0.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5.75" customHeight="1" x14ac:dyDescent="0.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5.75" customHeight="1" x14ac:dyDescent="0.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5.75" customHeight="1" x14ac:dyDescent="0.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5.75" customHeight="1" x14ac:dyDescent="0.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5.75" customHeight="1" x14ac:dyDescent="0.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5.75" customHeight="1" x14ac:dyDescent="0.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5.75" customHeight="1" x14ac:dyDescent="0.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5.75" customHeight="1" x14ac:dyDescent="0.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5.75" customHeight="1" x14ac:dyDescent="0.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5.75" customHeight="1" x14ac:dyDescent="0.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5.75" customHeight="1" x14ac:dyDescent="0.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5.75" customHeight="1" x14ac:dyDescent="0.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5.75" customHeight="1" x14ac:dyDescent="0.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5.75" customHeight="1" x14ac:dyDescent="0.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5.75" customHeight="1" x14ac:dyDescent="0.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5.75" customHeight="1" x14ac:dyDescent="0.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5.75" customHeight="1" x14ac:dyDescent="0.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5.75" customHeight="1" x14ac:dyDescent="0.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5.75" customHeight="1" x14ac:dyDescent="0.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5.75" customHeight="1" x14ac:dyDescent="0.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5.75" customHeight="1" x14ac:dyDescent="0.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5.75" customHeight="1" x14ac:dyDescent="0.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5.75" customHeight="1" x14ac:dyDescent="0.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5.75" customHeight="1" x14ac:dyDescent="0.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5.75" customHeight="1" x14ac:dyDescent="0.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5.75" customHeight="1" x14ac:dyDescent="0.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5.75" customHeight="1" x14ac:dyDescent="0.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5.75" customHeight="1" x14ac:dyDescent="0.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5.75" customHeight="1" x14ac:dyDescent="0.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5.75" customHeight="1" x14ac:dyDescent="0.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5.75" customHeight="1" x14ac:dyDescent="0.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5.75" customHeight="1" x14ac:dyDescent="0.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5.75" customHeight="1" x14ac:dyDescent="0.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5.75" customHeight="1" x14ac:dyDescent="0.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5.75" customHeight="1" x14ac:dyDescent="0.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5.75" customHeight="1" x14ac:dyDescent="0.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5.75" customHeight="1" x14ac:dyDescent="0.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5.75" customHeight="1" x14ac:dyDescent="0.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5.75" customHeight="1" x14ac:dyDescent="0.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5.75" customHeight="1" x14ac:dyDescent="0.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5.75" customHeight="1" x14ac:dyDescent="0.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5.75" customHeight="1" x14ac:dyDescent="0.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5.75" customHeight="1" x14ac:dyDescent="0.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5.75" customHeight="1" x14ac:dyDescent="0.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5.75" customHeight="1" x14ac:dyDescent="0.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5.75" customHeight="1" x14ac:dyDescent="0.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5.75" customHeight="1" x14ac:dyDescent="0.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5.75" customHeight="1" x14ac:dyDescent="0.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5.75" customHeight="1" x14ac:dyDescent="0.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5.75" customHeight="1" x14ac:dyDescent="0.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5.7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5.75" customHeight="1" x14ac:dyDescent="0.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5.75" customHeight="1" x14ac:dyDescent="0.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5.75" customHeight="1" x14ac:dyDescent="0.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5.75" customHeight="1" x14ac:dyDescent="0.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5.75" customHeight="1" x14ac:dyDescent="0.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5.75" customHeight="1" x14ac:dyDescent="0.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5.75" customHeight="1" x14ac:dyDescent="0.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5.75" customHeight="1" x14ac:dyDescent="0.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5.75" customHeight="1" x14ac:dyDescent="0.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5.75" customHeight="1" x14ac:dyDescent="0.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5.75" customHeight="1" x14ac:dyDescent="0.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5.75" customHeight="1" x14ac:dyDescent="0.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5.7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5.7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5.75" customHeight="1" x14ac:dyDescent="0.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5.75" customHeight="1" x14ac:dyDescent="0.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5.75" customHeight="1" x14ac:dyDescent="0.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5.75" customHeight="1" x14ac:dyDescent="0.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5.75" customHeight="1" x14ac:dyDescent="0.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5.75" customHeight="1" x14ac:dyDescent="0.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5.75" customHeight="1" x14ac:dyDescent="0.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5.75" customHeight="1" x14ac:dyDescent="0.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5.75" customHeight="1" x14ac:dyDescent="0.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5.75" customHeight="1" x14ac:dyDescent="0.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5.75" customHeight="1" x14ac:dyDescent="0.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5.75" customHeight="1" x14ac:dyDescent="0.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5.75" customHeight="1" x14ac:dyDescent="0.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5.75" customHeight="1" x14ac:dyDescent="0.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5.75" customHeight="1" x14ac:dyDescent="0.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5.75" customHeight="1" x14ac:dyDescent="0.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5.75" customHeight="1" x14ac:dyDescent="0.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5.75" customHeight="1" x14ac:dyDescent="0.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5.75" customHeight="1" x14ac:dyDescent="0.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5.75" customHeight="1" x14ac:dyDescent="0.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5.75" customHeight="1" x14ac:dyDescent="0.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5.75" customHeight="1" x14ac:dyDescent="0.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5.75" customHeight="1" x14ac:dyDescent="0.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5.75" customHeight="1" x14ac:dyDescent="0.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5.75" customHeight="1" x14ac:dyDescent="0.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5.75" customHeight="1" x14ac:dyDescent="0.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5.75" customHeight="1" x14ac:dyDescent="0.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5.75" customHeight="1" x14ac:dyDescent="0.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5.75" customHeight="1" x14ac:dyDescent="0.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5.75" customHeight="1" x14ac:dyDescent="0.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5.75" customHeight="1" x14ac:dyDescent="0.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5.75" customHeight="1" x14ac:dyDescent="0.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5.75" customHeight="1" x14ac:dyDescent="0.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5.75" customHeight="1" x14ac:dyDescent="0.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5.75" customHeight="1" x14ac:dyDescent="0.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5.75" customHeight="1" x14ac:dyDescent="0.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5.75" customHeight="1" x14ac:dyDescent="0.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5.75" customHeight="1" x14ac:dyDescent="0.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5.75" customHeight="1" x14ac:dyDescent="0.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5.75" customHeight="1" x14ac:dyDescent="0.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5.75" customHeight="1" x14ac:dyDescent="0.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5.75" customHeight="1" x14ac:dyDescent="0.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5.75" customHeight="1" x14ac:dyDescent="0.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5.75" customHeight="1" x14ac:dyDescent="0.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5.75" customHeight="1" x14ac:dyDescent="0.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5.75" customHeight="1" x14ac:dyDescent="0.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5.75" customHeight="1" x14ac:dyDescent="0.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5.75" customHeight="1" x14ac:dyDescent="0.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5.75" customHeight="1" x14ac:dyDescent="0.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5.75" customHeight="1" x14ac:dyDescent="0.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5.75" customHeight="1" x14ac:dyDescent="0.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5.75" customHeight="1" x14ac:dyDescent="0.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5.75" customHeight="1" x14ac:dyDescent="0.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5.75" customHeight="1" x14ac:dyDescent="0.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5.75" customHeight="1" x14ac:dyDescent="0.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5.75" customHeight="1" x14ac:dyDescent="0.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5.75" customHeight="1" x14ac:dyDescent="0.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5.75" customHeight="1" x14ac:dyDescent="0.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5.75" customHeight="1" x14ac:dyDescent="0.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5.75" customHeight="1" x14ac:dyDescent="0.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5.75" customHeight="1" x14ac:dyDescent="0.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5.75" customHeight="1" x14ac:dyDescent="0.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5.75" customHeight="1" x14ac:dyDescent="0.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5.75" customHeight="1" x14ac:dyDescent="0.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5.75" customHeight="1" x14ac:dyDescent="0.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5.75" customHeight="1" x14ac:dyDescent="0.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5.75" customHeight="1" x14ac:dyDescent="0.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5.75" customHeight="1" x14ac:dyDescent="0.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5.75" customHeight="1" x14ac:dyDescent="0.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5.75" customHeight="1" x14ac:dyDescent="0.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5.75" customHeight="1" x14ac:dyDescent="0.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5.75" customHeight="1" x14ac:dyDescent="0.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5.75" customHeight="1" x14ac:dyDescent="0.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5.75" customHeight="1" x14ac:dyDescent="0.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5.75" customHeight="1" x14ac:dyDescent="0.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5.75" customHeight="1" x14ac:dyDescent="0.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5.75" customHeight="1" x14ac:dyDescent="0.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5.75" customHeight="1" x14ac:dyDescent="0.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5.75" customHeight="1" x14ac:dyDescent="0.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5.75" customHeight="1" x14ac:dyDescent="0.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5.75" customHeight="1" x14ac:dyDescent="0.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5.75" customHeight="1" x14ac:dyDescent="0.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5.75" customHeight="1" x14ac:dyDescent="0.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5.75" customHeight="1" x14ac:dyDescent="0.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5.75" customHeight="1" x14ac:dyDescent="0.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5.75" customHeight="1" x14ac:dyDescent="0.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5.75" customHeight="1" x14ac:dyDescent="0.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5.75" customHeight="1" x14ac:dyDescent="0.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5.75" customHeight="1" x14ac:dyDescent="0.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5.75" customHeight="1" x14ac:dyDescent="0.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5.75" customHeight="1" x14ac:dyDescent="0.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5.75" customHeight="1" x14ac:dyDescent="0.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5.75" customHeight="1" x14ac:dyDescent="0.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5.75" customHeight="1" x14ac:dyDescent="0.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5.75" customHeight="1" x14ac:dyDescent="0.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5.75" customHeight="1" x14ac:dyDescent="0.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5.75" customHeight="1" x14ac:dyDescent="0.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5.75" customHeight="1" x14ac:dyDescent="0.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5.75" customHeight="1" x14ac:dyDescent="0.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5.75" customHeight="1" x14ac:dyDescent="0.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5.75" customHeight="1" x14ac:dyDescent="0.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5.75" customHeight="1" x14ac:dyDescent="0.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5.75" customHeight="1" x14ac:dyDescent="0.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5.75" customHeight="1" x14ac:dyDescent="0.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5.75" customHeight="1" x14ac:dyDescent="0.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5.75" customHeight="1" x14ac:dyDescent="0.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5.75" customHeight="1" x14ac:dyDescent="0.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5.75" customHeight="1" x14ac:dyDescent="0.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5.75" customHeight="1" x14ac:dyDescent="0.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5.75" customHeight="1" x14ac:dyDescent="0.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5.75" customHeight="1" x14ac:dyDescent="0.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5.75" customHeight="1" x14ac:dyDescent="0.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5.75" customHeight="1" x14ac:dyDescent="0.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5.75" customHeight="1" x14ac:dyDescent="0.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5.75" customHeight="1" x14ac:dyDescent="0.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5.75" customHeight="1" x14ac:dyDescent="0.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5.75" customHeight="1" x14ac:dyDescent="0.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5.75" customHeight="1" x14ac:dyDescent="0.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5.75" customHeight="1" x14ac:dyDescent="0.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5.75" customHeight="1" x14ac:dyDescent="0.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5.75" customHeight="1" x14ac:dyDescent="0.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5.75" customHeight="1" x14ac:dyDescent="0.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5.75" customHeight="1" x14ac:dyDescent="0.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5.75" customHeight="1" x14ac:dyDescent="0.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5.75" customHeight="1" x14ac:dyDescent="0.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5.75" customHeight="1" x14ac:dyDescent="0.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5.75" customHeight="1" x14ac:dyDescent="0.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5.75" customHeight="1" x14ac:dyDescent="0.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5.75" customHeight="1" x14ac:dyDescent="0.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5.75" customHeight="1" x14ac:dyDescent="0.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5.75" customHeight="1" x14ac:dyDescent="0.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5.75" customHeight="1" x14ac:dyDescent="0.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5.75" customHeight="1" x14ac:dyDescent="0.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5.75" customHeight="1" x14ac:dyDescent="0.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5.75" customHeight="1" x14ac:dyDescent="0.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5.75" customHeight="1" x14ac:dyDescent="0.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5.75" customHeight="1" x14ac:dyDescent="0.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5.75" customHeight="1" x14ac:dyDescent="0.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5.75" customHeight="1" x14ac:dyDescent="0.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5.75" customHeight="1" x14ac:dyDescent="0.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5.75" customHeight="1" x14ac:dyDescent="0.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5.75" customHeight="1" x14ac:dyDescent="0.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5.75" customHeight="1" x14ac:dyDescent="0.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5.75" customHeight="1" x14ac:dyDescent="0.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5.75" customHeight="1" x14ac:dyDescent="0.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5.75" customHeight="1" x14ac:dyDescent="0.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5.75" customHeight="1" x14ac:dyDescent="0.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5.75" customHeight="1" x14ac:dyDescent="0.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5.75" customHeight="1" x14ac:dyDescent="0.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5.75" customHeight="1" x14ac:dyDescent="0.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5.75" customHeight="1" x14ac:dyDescent="0.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5.75" customHeight="1" x14ac:dyDescent="0.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5.75" customHeight="1" x14ac:dyDescent="0.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5.75" customHeight="1" x14ac:dyDescent="0.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5.75" customHeight="1" x14ac:dyDescent="0.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5.75" customHeight="1" x14ac:dyDescent="0.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5.75" customHeight="1" x14ac:dyDescent="0.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5.75" customHeight="1" x14ac:dyDescent="0.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5.75" customHeight="1" x14ac:dyDescent="0.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5.75" customHeight="1" x14ac:dyDescent="0.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5.75" customHeight="1" x14ac:dyDescent="0.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5.75" customHeight="1" x14ac:dyDescent="0.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5.75" customHeight="1" x14ac:dyDescent="0.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5.75" customHeight="1" x14ac:dyDescent="0.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5.75" customHeight="1" x14ac:dyDescent="0.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5.75" customHeight="1" x14ac:dyDescent="0.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5.75" customHeight="1" x14ac:dyDescent="0.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5.75" customHeight="1" x14ac:dyDescent="0.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5.75" customHeight="1" x14ac:dyDescent="0.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5.75" customHeight="1" x14ac:dyDescent="0.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5.75" customHeight="1" x14ac:dyDescent="0.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5.75" customHeight="1" x14ac:dyDescent="0.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5.75" customHeight="1" x14ac:dyDescent="0.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5.75" customHeight="1" x14ac:dyDescent="0.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5.75" customHeight="1" x14ac:dyDescent="0.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5.75" customHeight="1" x14ac:dyDescent="0.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5.75" customHeight="1" x14ac:dyDescent="0.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5.75" customHeight="1" x14ac:dyDescent="0.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5.75" customHeight="1" x14ac:dyDescent="0.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5.75" customHeight="1" x14ac:dyDescent="0.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5.75" customHeight="1" x14ac:dyDescent="0.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5.75" customHeight="1" x14ac:dyDescent="0.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5.75" customHeight="1" x14ac:dyDescent="0.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5.75" customHeight="1" x14ac:dyDescent="0.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5.75" customHeight="1" x14ac:dyDescent="0.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5.75" customHeight="1" x14ac:dyDescent="0.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5.75" customHeight="1" x14ac:dyDescent="0.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5.75" customHeight="1" x14ac:dyDescent="0.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5.75" customHeight="1" x14ac:dyDescent="0.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5.75" customHeight="1" x14ac:dyDescent="0.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5.75" customHeight="1" x14ac:dyDescent="0.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5.75" customHeight="1" x14ac:dyDescent="0.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5.75" customHeight="1" x14ac:dyDescent="0.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5.75" customHeight="1" x14ac:dyDescent="0.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5.75" customHeight="1" x14ac:dyDescent="0.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5.75" customHeight="1" x14ac:dyDescent="0.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5.75" customHeight="1" x14ac:dyDescent="0.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5.75" customHeight="1" x14ac:dyDescent="0.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5.75" customHeight="1" x14ac:dyDescent="0.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5.75" customHeight="1" x14ac:dyDescent="0.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5.75" customHeight="1" x14ac:dyDescent="0.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5.75" customHeight="1" x14ac:dyDescent="0.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5.75" customHeight="1" x14ac:dyDescent="0.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5.75" customHeight="1" x14ac:dyDescent="0.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5.75" customHeight="1" x14ac:dyDescent="0.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5.75" customHeight="1" x14ac:dyDescent="0.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5.75" customHeight="1" x14ac:dyDescent="0.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5.75" customHeight="1" x14ac:dyDescent="0.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5.75" customHeight="1" x14ac:dyDescent="0.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5.75" customHeight="1" x14ac:dyDescent="0.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5.75" customHeight="1" x14ac:dyDescent="0.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5.75" customHeight="1" x14ac:dyDescent="0.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5.75" customHeight="1" x14ac:dyDescent="0.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5.75" customHeight="1" x14ac:dyDescent="0.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5.75" customHeight="1" x14ac:dyDescent="0.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5.75" customHeight="1" x14ac:dyDescent="0.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5.75" customHeight="1" x14ac:dyDescent="0.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5.75" customHeight="1" x14ac:dyDescent="0.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5.75" customHeight="1" x14ac:dyDescent="0.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5.75" customHeight="1" x14ac:dyDescent="0.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5.75" customHeight="1" x14ac:dyDescent="0.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5.75" customHeight="1" x14ac:dyDescent="0.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5.75" customHeight="1" x14ac:dyDescent="0.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5.75" customHeight="1" x14ac:dyDescent="0.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5.75" customHeight="1" x14ac:dyDescent="0.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5.75" customHeight="1" x14ac:dyDescent="0.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5.75" customHeight="1" x14ac:dyDescent="0.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5.75" customHeight="1" x14ac:dyDescent="0.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5.75" customHeight="1" x14ac:dyDescent="0.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5.75" customHeight="1" x14ac:dyDescent="0.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5.75" customHeight="1" x14ac:dyDescent="0.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5.75" customHeight="1" x14ac:dyDescent="0.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5.75" customHeight="1" x14ac:dyDescent="0.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5.75" customHeight="1" x14ac:dyDescent="0.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5.75" customHeight="1" x14ac:dyDescent="0.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5.75" customHeight="1" x14ac:dyDescent="0.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5.75" customHeight="1" x14ac:dyDescent="0.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5.75" customHeight="1" x14ac:dyDescent="0.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5.75" customHeight="1" x14ac:dyDescent="0.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5.75" customHeight="1" x14ac:dyDescent="0.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5.75" customHeight="1" x14ac:dyDescent="0.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5.75" customHeight="1" x14ac:dyDescent="0.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5.75" customHeight="1" x14ac:dyDescent="0.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5.75" customHeight="1" x14ac:dyDescent="0.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5.75" customHeight="1" x14ac:dyDescent="0.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5.75" customHeight="1" x14ac:dyDescent="0.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5.75" customHeight="1" x14ac:dyDescent="0.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5.75" customHeight="1" x14ac:dyDescent="0.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5.75" customHeight="1" x14ac:dyDescent="0.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5.75" customHeight="1" x14ac:dyDescent="0.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5.75" customHeight="1" x14ac:dyDescent="0.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5.75" customHeight="1" x14ac:dyDescent="0.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5.75" customHeight="1" x14ac:dyDescent="0.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5.75" customHeight="1" x14ac:dyDescent="0.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5.75" customHeight="1" x14ac:dyDescent="0.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5.75" customHeight="1" x14ac:dyDescent="0.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5.75" customHeight="1" x14ac:dyDescent="0.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5.75" customHeight="1" x14ac:dyDescent="0.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5.75" customHeight="1" x14ac:dyDescent="0.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5.75" customHeight="1" x14ac:dyDescent="0.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5.75" customHeight="1" x14ac:dyDescent="0.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5.75" customHeight="1" x14ac:dyDescent="0.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5.75" customHeight="1" x14ac:dyDescent="0.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5.75" customHeight="1" x14ac:dyDescent="0.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5.75" customHeight="1" x14ac:dyDescent="0.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5.75" customHeight="1" x14ac:dyDescent="0.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5.75" customHeight="1" x14ac:dyDescent="0.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5.75" customHeight="1" x14ac:dyDescent="0.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5.75" customHeight="1" x14ac:dyDescent="0.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5.75" customHeight="1" x14ac:dyDescent="0.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5.75" customHeight="1" x14ac:dyDescent="0.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5.75" customHeight="1" x14ac:dyDescent="0.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5.75" customHeight="1" x14ac:dyDescent="0.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5.75" customHeight="1" x14ac:dyDescent="0.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5.75" customHeight="1" x14ac:dyDescent="0.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5.75" customHeight="1" x14ac:dyDescent="0.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5.75" customHeight="1" x14ac:dyDescent="0.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5.75" customHeight="1" x14ac:dyDescent="0.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5.75" customHeight="1" x14ac:dyDescent="0.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5.75" customHeight="1" x14ac:dyDescent="0.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5.75" customHeight="1" x14ac:dyDescent="0.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5.75" customHeight="1" x14ac:dyDescent="0.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5.75" customHeight="1" x14ac:dyDescent="0.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5.75" customHeight="1" x14ac:dyDescent="0.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5.75" customHeight="1" x14ac:dyDescent="0.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5.75" customHeight="1" x14ac:dyDescent="0.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5.75" customHeight="1" x14ac:dyDescent="0.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5.75" customHeight="1" x14ac:dyDescent="0.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5.75" customHeight="1" x14ac:dyDescent="0.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5.75" customHeight="1" x14ac:dyDescent="0.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5.75" customHeight="1" x14ac:dyDescent="0.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5.75" customHeight="1" x14ac:dyDescent="0.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5.75" customHeight="1" x14ac:dyDescent="0.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5.75" customHeight="1" x14ac:dyDescent="0.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5.75" customHeight="1" x14ac:dyDescent="0.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5.75" customHeight="1" x14ac:dyDescent="0.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5.75" customHeight="1" x14ac:dyDescent="0.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5.75" customHeight="1" x14ac:dyDescent="0.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5.75" customHeight="1" x14ac:dyDescent="0.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5.75" customHeight="1" x14ac:dyDescent="0.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5.75" customHeight="1" x14ac:dyDescent="0.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5.75" customHeight="1" x14ac:dyDescent="0.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5.75" customHeight="1" x14ac:dyDescent="0.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5.75" customHeight="1" x14ac:dyDescent="0.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5.75" customHeight="1" x14ac:dyDescent="0.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5.75" customHeight="1" x14ac:dyDescent="0.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5.75" customHeight="1" x14ac:dyDescent="0.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5.75" customHeight="1" x14ac:dyDescent="0.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5.75" customHeight="1" x14ac:dyDescent="0.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5.75" customHeight="1" x14ac:dyDescent="0.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5.75" customHeight="1" x14ac:dyDescent="0.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5.75" customHeight="1" x14ac:dyDescent="0.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5.75" customHeight="1" x14ac:dyDescent="0.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5.75" customHeight="1" x14ac:dyDescent="0.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5.75" customHeight="1" x14ac:dyDescent="0.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5.75" customHeight="1" x14ac:dyDescent="0.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5.75" customHeight="1" x14ac:dyDescent="0.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5.75" customHeight="1" x14ac:dyDescent="0.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5.75" customHeight="1" x14ac:dyDescent="0.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5.75" customHeight="1" x14ac:dyDescent="0.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5.75" customHeight="1" x14ac:dyDescent="0.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5.75" customHeight="1" x14ac:dyDescent="0.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5.75" customHeight="1" x14ac:dyDescent="0.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5.75" customHeight="1" x14ac:dyDescent="0.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5.75" customHeight="1" x14ac:dyDescent="0.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5.75" customHeight="1" x14ac:dyDescent="0.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5.75" customHeight="1" x14ac:dyDescent="0.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5.75" customHeight="1" x14ac:dyDescent="0.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5.75" customHeight="1" x14ac:dyDescent="0.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5.75" customHeight="1" x14ac:dyDescent="0.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5.75" customHeight="1" x14ac:dyDescent="0.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5.75" customHeight="1" x14ac:dyDescent="0.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5.75" customHeight="1" x14ac:dyDescent="0.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5.75" customHeight="1" x14ac:dyDescent="0.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5.75" customHeight="1" x14ac:dyDescent="0.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5.75" customHeight="1" x14ac:dyDescent="0.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5.75" customHeight="1" x14ac:dyDescent="0.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5.75" customHeight="1" x14ac:dyDescent="0.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5.75" customHeight="1" x14ac:dyDescent="0.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5.75" customHeight="1" x14ac:dyDescent="0.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5.75" customHeight="1" x14ac:dyDescent="0.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5.75" customHeight="1" x14ac:dyDescent="0.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5.75" customHeight="1" x14ac:dyDescent="0.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5.75" customHeight="1" x14ac:dyDescent="0.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5.75" customHeight="1" x14ac:dyDescent="0.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5.75" customHeight="1" x14ac:dyDescent="0.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5.75" customHeight="1" x14ac:dyDescent="0.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5.75" customHeight="1" x14ac:dyDescent="0.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5.75" customHeight="1" x14ac:dyDescent="0.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5.75" customHeight="1" x14ac:dyDescent="0.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5.75" customHeight="1" x14ac:dyDescent="0.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5.75" customHeight="1" x14ac:dyDescent="0.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5.75" customHeight="1" x14ac:dyDescent="0.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5.75" customHeight="1" x14ac:dyDescent="0.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5.75" customHeight="1" x14ac:dyDescent="0.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5.75" customHeight="1" x14ac:dyDescent="0.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5.75" customHeight="1" x14ac:dyDescent="0.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5.75" customHeight="1" x14ac:dyDescent="0.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5.75" customHeight="1" x14ac:dyDescent="0.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5.75" customHeight="1" x14ac:dyDescent="0.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5.75" customHeight="1" x14ac:dyDescent="0.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5.75" customHeight="1" x14ac:dyDescent="0.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5.75" customHeight="1" x14ac:dyDescent="0.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5.75" customHeight="1" x14ac:dyDescent="0.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5.75" customHeight="1" x14ac:dyDescent="0.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5.75" customHeight="1" x14ac:dyDescent="0.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5.75" customHeight="1" x14ac:dyDescent="0.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5.75" customHeight="1" x14ac:dyDescent="0.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5.75" customHeight="1" x14ac:dyDescent="0.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5.75" customHeight="1" x14ac:dyDescent="0.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5.75" customHeight="1" x14ac:dyDescent="0.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5.75" customHeight="1" x14ac:dyDescent="0.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5.75" customHeight="1" x14ac:dyDescent="0.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5.75" customHeight="1" x14ac:dyDescent="0.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5.75" customHeight="1" x14ac:dyDescent="0.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5.75" customHeight="1" x14ac:dyDescent="0.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5.75" customHeight="1" x14ac:dyDescent="0.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5.75" customHeight="1" x14ac:dyDescent="0.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5.75" customHeight="1" x14ac:dyDescent="0.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5.75" customHeight="1" x14ac:dyDescent="0.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5.75" customHeight="1" x14ac:dyDescent="0.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5.75" customHeight="1" x14ac:dyDescent="0.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5.75" customHeight="1" x14ac:dyDescent="0.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5.75" customHeight="1" x14ac:dyDescent="0.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5.75" customHeight="1" x14ac:dyDescent="0.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5.75" customHeight="1" x14ac:dyDescent="0.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5.75" customHeight="1" x14ac:dyDescent="0.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5.75" customHeight="1" x14ac:dyDescent="0.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5.75" customHeight="1" x14ac:dyDescent="0.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5.75" customHeight="1" x14ac:dyDescent="0.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5.75" customHeight="1" x14ac:dyDescent="0.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5.75" customHeight="1" x14ac:dyDescent="0.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5.75" customHeight="1" x14ac:dyDescent="0.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5.75" customHeight="1" x14ac:dyDescent="0.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5.75" customHeight="1" x14ac:dyDescent="0.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5.75" customHeight="1" x14ac:dyDescent="0.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5.75" customHeight="1" x14ac:dyDescent="0.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5.75" customHeight="1" x14ac:dyDescent="0.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5.75" customHeight="1" x14ac:dyDescent="0.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5.75" customHeight="1" x14ac:dyDescent="0.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5.75" customHeight="1" x14ac:dyDescent="0.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5.75" customHeight="1" x14ac:dyDescent="0.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5.75" customHeight="1" x14ac:dyDescent="0.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5.75" customHeight="1" x14ac:dyDescent="0.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5.75" customHeight="1" x14ac:dyDescent="0.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5.75" customHeight="1" x14ac:dyDescent="0.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5.75" customHeight="1" x14ac:dyDescent="0.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5.75" customHeight="1" x14ac:dyDescent="0.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5.75" customHeight="1" x14ac:dyDescent="0.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5.75" customHeight="1" x14ac:dyDescent="0.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5.75" customHeight="1" x14ac:dyDescent="0.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5.75" customHeight="1" x14ac:dyDescent="0.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5.75" customHeight="1" x14ac:dyDescent="0.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5.75" customHeight="1" x14ac:dyDescent="0.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5.75" customHeight="1" x14ac:dyDescent="0.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5.75" customHeight="1" x14ac:dyDescent="0.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5.75" customHeight="1" x14ac:dyDescent="0.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5.75" customHeight="1" x14ac:dyDescent="0.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5.75" customHeight="1" x14ac:dyDescent="0.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5.75" customHeight="1" x14ac:dyDescent="0.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5.75" customHeight="1" x14ac:dyDescent="0.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5.75" customHeight="1" x14ac:dyDescent="0.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5.75" customHeight="1" x14ac:dyDescent="0.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5.75" customHeight="1" x14ac:dyDescent="0.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5.75" customHeight="1" x14ac:dyDescent="0.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5.75" customHeight="1" x14ac:dyDescent="0.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5.75" customHeight="1" x14ac:dyDescent="0.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5.75" customHeight="1" x14ac:dyDescent="0.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5.75" customHeight="1" x14ac:dyDescent="0.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5.75" customHeight="1" x14ac:dyDescent="0.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5.75" customHeight="1" x14ac:dyDescent="0.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5.75" customHeight="1" x14ac:dyDescent="0.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5.75" customHeight="1" x14ac:dyDescent="0.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5.75" customHeight="1" x14ac:dyDescent="0.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5.75" customHeight="1" x14ac:dyDescent="0.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5.75" customHeight="1" x14ac:dyDescent="0.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5.75" customHeight="1" x14ac:dyDescent="0.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5.75" customHeight="1" x14ac:dyDescent="0.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5.75" customHeight="1" x14ac:dyDescent="0.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5.75" customHeight="1" x14ac:dyDescent="0.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5.75" customHeight="1" x14ac:dyDescent="0.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5.75" customHeight="1" x14ac:dyDescent="0.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5.75" customHeight="1" x14ac:dyDescent="0.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5.75" customHeight="1" x14ac:dyDescent="0.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5.75" customHeight="1" x14ac:dyDescent="0.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5.75" customHeight="1" x14ac:dyDescent="0.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5.75" customHeight="1" x14ac:dyDescent="0.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5.75" customHeight="1" x14ac:dyDescent="0.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5.75" customHeight="1" x14ac:dyDescent="0.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5.75" customHeight="1" x14ac:dyDescent="0.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5.75" customHeight="1" x14ac:dyDescent="0.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5.75" customHeight="1" x14ac:dyDescent="0.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5.75" customHeight="1" x14ac:dyDescent="0.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5.75" customHeight="1" x14ac:dyDescent="0.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5.75" customHeight="1" x14ac:dyDescent="0.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5.75" customHeight="1" x14ac:dyDescent="0.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5.75" customHeight="1" x14ac:dyDescent="0.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5.75" customHeight="1" x14ac:dyDescent="0.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5.75" customHeight="1" x14ac:dyDescent="0.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5.75" customHeight="1" x14ac:dyDescent="0.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5.75" customHeight="1" x14ac:dyDescent="0.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5.75" customHeight="1" x14ac:dyDescent="0.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5.75" customHeight="1" x14ac:dyDescent="0.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5.75" customHeight="1" x14ac:dyDescent="0.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5.75" customHeight="1" x14ac:dyDescent="0.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5.75" customHeight="1" x14ac:dyDescent="0.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5.75" customHeight="1" x14ac:dyDescent="0.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5.75" customHeight="1" x14ac:dyDescent="0.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5.75" customHeight="1" x14ac:dyDescent="0.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5.75" customHeight="1" x14ac:dyDescent="0.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5.75" customHeight="1" x14ac:dyDescent="0.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5.75" customHeight="1" x14ac:dyDescent="0.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5.75" customHeight="1" x14ac:dyDescent="0.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5.75" customHeight="1" x14ac:dyDescent="0.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5.75" customHeight="1" x14ac:dyDescent="0.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5.75" customHeight="1" x14ac:dyDescent="0.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5.75" customHeight="1" x14ac:dyDescent="0.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5.75" customHeight="1" x14ac:dyDescent="0.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5.75" customHeight="1" x14ac:dyDescent="0.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5.75" customHeight="1" x14ac:dyDescent="0.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5.75" customHeight="1" x14ac:dyDescent="0.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5.75" customHeight="1" x14ac:dyDescent="0.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5.75" customHeight="1" x14ac:dyDescent="0.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5.75" customHeight="1" x14ac:dyDescent="0.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5.75" customHeight="1" x14ac:dyDescent="0.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5.75" customHeight="1" x14ac:dyDescent="0.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5.75" customHeight="1" x14ac:dyDescent="0.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5.75" customHeight="1" x14ac:dyDescent="0.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5.75" customHeight="1" x14ac:dyDescent="0.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5.75" customHeight="1" x14ac:dyDescent="0.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5.75" customHeight="1" x14ac:dyDescent="0.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5.75" customHeight="1" x14ac:dyDescent="0.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5.75" customHeight="1" x14ac:dyDescent="0.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5.75" customHeight="1" x14ac:dyDescent="0.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5.75" customHeight="1" x14ac:dyDescent="0.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5.75" customHeight="1" x14ac:dyDescent="0.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5.75" customHeight="1" x14ac:dyDescent="0.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5.75" customHeight="1" x14ac:dyDescent="0.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5.75" customHeight="1" x14ac:dyDescent="0.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5.75" customHeight="1" x14ac:dyDescent="0.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5.75" customHeight="1" x14ac:dyDescent="0.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5.75" customHeight="1" x14ac:dyDescent="0.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5.75" customHeight="1" x14ac:dyDescent="0.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5.75" customHeight="1" x14ac:dyDescent="0.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5.75" customHeight="1" x14ac:dyDescent="0.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5.75" customHeight="1" x14ac:dyDescent="0.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5.75" customHeight="1" x14ac:dyDescent="0.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5.75" customHeight="1" x14ac:dyDescent="0.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5.75" customHeight="1" x14ac:dyDescent="0.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5.75" customHeight="1" x14ac:dyDescent="0.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5.75" customHeight="1" x14ac:dyDescent="0.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5.75" customHeight="1" x14ac:dyDescent="0.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5.75" customHeight="1" x14ac:dyDescent="0.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5.75" customHeight="1" x14ac:dyDescent="0.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5.75" customHeight="1" x14ac:dyDescent="0.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5.75" customHeight="1" x14ac:dyDescent="0.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5.75" customHeight="1" x14ac:dyDescent="0.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5.75" customHeight="1" x14ac:dyDescent="0.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5.75" customHeight="1" x14ac:dyDescent="0.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5.75" customHeight="1" x14ac:dyDescent="0.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5.75" customHeight="1" x14ac:dyDescent="0.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5.75" customHeight="1" x14ac:dyDescent="0.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5.75" customHeight="1" x14ac:dyDescent="0.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5.75" customHeight="1" x14ac:dyDescent="0.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5.75" customHeight="1" x14ac:dyDescent="0.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5.75" customHeight="1" x14ac:dyDescent="0.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5.75" customHeight="1" x14ac:dyDescent="0.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5.75" customHeight="1" x14ac:dyDescent="0.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5.75" customHeight="1" x14ac:dyDescent="0.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5.75" customHeight="1" x14ac:dyDescent="0.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5.75" customHeight="1" x14ac:dyDescent="0.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5.75" customHeight="1" x14ac:dyDescent="0.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5.75" customHeight="1" x14ac:dyDescent="0.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5.75" customHeight="1" x14ac:dyDescent="0.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5.75" customHeight="1" x14ac:dyDescent="0.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5.75" customHeight="1" x14ac:dyDescent="0.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5.75" customHeight="1" x14ac:dyDescent="0.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5.75" customHeight="1" x14ac:dyDescent="0.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5.75" customHeight="1" x14ac:dyDescent="0.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5.75" customHeight="1" x14ac:dyDescent="0.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5.75" customHeight="1" x14ac:dyDescent="0.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5.75" customHeight="1" x14ac:dyDescent="0.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5.75" customHeight="1" x14ac:dyDescent="0.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5.75" customHeight="1" x14ac:dyDescent="0.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5.75" customHeight="1" x14ac:dyDescent="0.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5.75" customHeight="1" x14ac:dyDescent="0.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5.75" customHeight="1" x14ac:dyDescent="0.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5.75" customHeight="1" x14ac:dyDescent="0.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5.75" customHeight="1" x14ac:dyDescent="0.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5.75" customHeight="1" x14ac:dyDescent="0.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5.75" customHeight="1" x14ac:dyDescent="0.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5.75" customHeight="1" x14ac:dyDescent="0.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5.75" customHeight="1" x14ac:dyDescent="0.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5.75" customHeight="1" x14ac:dyDescent="0.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5.75" customHeight="1" x14ac:dyDescent="0.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5.75" customHeight="1" x14ac:dyDescent="0.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5.75" customHeight="1" x14ac:dyDescent="0.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5.75" customHeight="1" x14ac:dyDescent="0.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5.75" customHeight="1" x14ac:dyDescent="0.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5.75" customHeight="1" x14ac:dyDescent="0.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5.75" customHeight="1" x14ac:dyDescent="0.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5.75" customHeight="1" x14ac:dyDescent="0.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5.75" customHeight="1" x14ac:dyDescent="0.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5.75" customHeight="1" x14ac:dyDescent="0.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5.75" customHeight="1" x14ac:dyDescent="0.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5.75" customHeight="1" x14ac:dyDescent="0.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5.75" customHeight="1" x14ac:dyDescent="0.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5.75" customHeight="1" x14ac:dyDescent="0.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5.75" customHeight="1" x14ac:dyDescent="0.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5.75" customHeight="1" x14ac:dyDescent="0.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5.75" customHeight="1" x14ac:dyDescent="0.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5.75" customHeight="1" x14ac:dyDescent="0.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5.75" customHeight="1" x14ac:dyDescent="0.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5.75" customHeight="1" x14ac:dyDescent="0.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5.75" customHeight="1" x14ac:dyDescent="0.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5.75" customHeight="1" x14ac:dyDescent="0.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5.75" customHeight="1" x14ac:dyDescent="0.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sheetData>
  <sheetProtection selectLockedCells="1"/>
  <mergeCells count="7">
    <mergeCell ref="B41:E41"/>
    <mergeCell ref="E2:G2"/>
    <mergeCell ref="F3:H3"/>
    <mergeCell ref="I3:J3"/>
    <mergeCell ref="G7:I7"/>
    <mergeCell ref="D8:E8"/>
    <mergeCell ref="E28:E29"/>
  </mergeCells>
  <conditionalFormatting sqref="E2 K22:K28">
    <cfRule type="notContainsBlanks" dxfId="308" priority="4">
      <formula>LEN(TRIM(E2))&gt;0</formula>
    </cfRule>
  </conditionalFormatting>
  <conditionalFormatting sqref="I3">
    <cfRule type="notContainsBlanks" dxfId="306" priority="2">
      <formula>LEN(TRIM(I3))&gt;0</formula>
    </cfRule>
  </conditionalFormatting>
  <conditionalFormatting sqref="K10 K12 K15:K19 K32:K39 K41 K43 K45">
    <cfRule type="notContainsBlanks" dxfId="305" priority="5">
      <formula>LEN(TRIM(K10))&gt;0</formula>
    </cfRule>
  </conditionalFormatting>
  <printOptions horizontalCentered="1"/>
  <pageMargins left="0.31496062992125984" right="0.31496062992125984" top="0.39370078740157483" bottom="0.59055118110236227" header="0" footer="0"/>
  <pageSetup scale="65"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 id="{89A4C85B-BF26-48CB-A02A-58C5BB886D74}">
            <xm:f>'Page titre'!$B$1="Terminé"</xm:f>
            <x14:dxf>
              <fill>
                <patternFill patternType="none">
                  <bgColor auto="1"/>
                </patternFill>
              </fill>
            </x14:dxf>
          </x14:cfRule>
          <xm:sqref>E2:E3 I3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62820-A9A5-417E-BA83-182A7C1FE09E}">
  <sheetPr codeName="Feuil6"/>
  <dimension ref="A1:AA1000"/>
  <sheetViews>
    <sheetView showGridLines="0" topLeftCell="D1" workbookViewId="0">
      <selection activeCell="E31" sqref="E31"/>
    </sheetView>
  </sheetViews>
  <sheetFormatPr baseColWidth="10" defaultColWidth="11.453125" defaultRowHeight="12.5" x14ac:dyDescent="0.25"/>
  <cols>
    <col min="4" max="5" width="77.1796875" customWidth="1"/>
    <col min="6" max="6" width="35.1796875" customWidth="1"/>
    <col min="10" max="10" width="26.54296875" customWidth="1"/>
  </cols>
  <sheetData>
    <row r="1" spans="1:27" ht="13" thickBot="1" x14ac:dyDescent="0.3">
      <c r="A1" s="977"/>
      <c r="B1" s="978"/>
      <c r="C1" s="979"/>
      <c r="D1" s="978"/>
      <c r="E1" s="980"/>
      <c r="F1" s="980"/>
      <c r="G1" s="980"/>
      <c r="H1" s="980"/>
      <c r="I1" s="978"/>
      <c r="J1" s="978"/>
      <c r="K1" s="978"/>
      <c r="L1" s="981"/>
      <c r="M1" s="981"/>
      <c r="N1" s="981"/>
      <c r="O1" s="981"/>
      <c r="P1" s="981"/>
      <c r="Q1" s="981"/>
      <c r="R1" s="981"/>
      <c r="S1" s="981"/>
      <c r="T1" s="981"/>
      <c r="U1" s="981"/>
      <c r="V1" s="981"/>
      <c r="W1" s="981"/>
      <c r="X1" s="981"/>
      <c r="Y1" s="981"/>
      <c r="Z1" s="981"/>
      <c r="AA1" s="981"/>
    </row>
    <row r="2" spans="1:27" ht="15.65" customHeight="1" thickBot="1" x14ac:dyDescent="0.5">
      <c r="A2" s="982"/>
      <c r="B2" s="980"/>
      <c r="C2" s="983"/>
      <c r="D2" s="980"/>
      <c r="E2" s="1030"/>
      <c r="F2" s="984"/>
      <c r="G2" s="985" t="s">
        <v>1002</v>
      </c>
      <c r="H2" s="985" t="s">
        <v>1003</v>
      </c>
      <c r="I2" s="980"/>
      <c r="J2" s="986" t="s">
        <v>1004</v>
      </c>
      <c r="K2" s="980"/>
      <c r="L2" s="981"/>
      <c r="M2" s="981"/>
      <c r="N2" s="981"/>
      <c r="O2" s="981"/>
      <c r="P2" s="981"/>
      <c r="Q2" s="981"/>
      <c r="R2" s="981"/>
      <c r="S2" s="981"/>
      <c r="T2" s="981"/>
      <c r="U2" s="981"/>
      <c r="V2" s="981"/>
      <c r="W2" s="981"/>
      <c r="X2" s="981"/>
      <c r="Y2" s="981"/>
      <c r="Z2" s="981"/>
      <c r="AA2" s="981"/>
    </row>
    <row r="3" spans="1:27" ht="15.65" customHeight="1" thickBot="1" x14ac:dyDescent="0.3">
      <c r="A3" s="982"/>
      <c r="B3" s="980"/>
      <c r="C3" s="983"/>
      <c r="D3" s="1655" t="s">
        <v>1005</v>
      </c>
      <c r="E3" s="987"/>
      <c r="F3" s="988" t="s">
        <v>1006</v>
      </c>
      <c r="G3" s="989" t="s">
        <v>1007</v>
      </c>
      <c r="H3" s="989" t="s">
        <v>1008</v>
      </c>
      <c r="I3" s="980"/>
      <c r="J3" s="990" t="s">
        <v>1009</v>
      </c>
      <c r="K3" s="980"/>
      <c r="L3" s="981"/>
      <c r="M3" s="981"/>
      <c r="N3" s="981"/>
      <c r="O3" s="981"/>
      <c r="P3" s="981"/>
      <c r="Q3" s="981"/>
      <c r="R3" s="981"/>
      <c r="S3" s="981"/>
      <c r="T3" s="981"/>
      <c r="U3" s="981"/>
      <c r="V3" s="981"/>
      <c r="W3" s="981"/>
      <c r="X3" s="981"/>
      <c r="Y3" s="981"/>
      <c r="Z3" s="981"/>
      <c r="AA3" s="981"/>
    </row>
    <row r="4" spans="1:27" ht="15.65" customHeight="1" thickBot="1" x14ac:dyDescent="0.3">
      <c r="A4" s="982"/>
      <c r="B4" s="980"/>
      <c r="C4" s="983"/>
      <c r="D4" s="1656"/>
      <c r="E4" s="987"/>
      <c r="F4" s="988" t="s">
        <v>1010</v>
      </c>
      <c r="G4" s="989" t="s">
        <v>1008</v>
      </c>
      <c r="H4" s="989" t="s">
        <v>1007</v>
      </c>
      <c r="I4" s="980"/>
      <c r="J4" s="990" t="s">
        <v>1011</v>
      </c>
      <c r="K4" s="980"/>
      <c r="L4" s="981"/>
      <c r="M4" s="981"/>
      <c r="N4" s="981"/>
      <c r="O4" s="981"/>
      <c r="P4" s="981"/>
      <c r="Q4" s="981"/>
      <c r="R4" s="981"/>
      <c r="S4" s="981"/>
      <c r="T4" s="981"/>
      <c r="U4" s="981"/>
      <c r="V4" s="981"/>
      <c r="W4" s="981"/>
      <c r="X4" s="981"/>
      <c r="Y4" s="981"/>
      <c r="Z4" s="981"/>
      <c r="AA4" s="981"/>
    </row>
    <row r="5" spans="1:27" ht="15.65" customHeight="1" thickBot="1" x14ac:dyDescent="0.3">
      <c r="A5" s="982"/>
      <c r="B5" s="980"/>
      <c r="C5" s="983"/>
      <c r="D5" s="1656"/>
      <c r="E5" s="987"/>
      <c r="F5" s="988" t="s">
        <v>883</v>
      </c>
      <c r="G5" s="989" t="s">
        <v>1008</v>
      </c>
      <c r="H5" s="989" t="s">
        <v>1007</v>
      </c>
      <c r="I5" s="980"/>
      <c r="J5" s="980"/>
      <c r="K5" s="980"/>
      <c r="L5" s="981"/>
      <c r="M5" s="981"/>
      <c r="N5" s="981"/>
      <c r="O5" s="981"/>
      <c r="P5" s="981"/>
      <c r="Q5" s="981"/>
      <c r="R5" s="981"/>
      <c r="S5" s="981"/>
      <c r="T5" s="981"/>
      <c r="U5" s="981"/>
      <c r="V5" s="981"/>
      <c r="W5" s="981"/>
      <c r="X5" s="981"/>
      <c r="Y5" s="981"/>
      <c r="Z5" s="981"/>
      <c r="AA5" s="981"/>
    </row>
    <row r="6" spans="1:27" ht="15.65" customHeight="1" thickBot="1" x14ac:dyDescent="0.3">
      <c r="A6" s="982"/>
      <c r="B6" s="980"/>
      <c r="C6" s="983"/>
      <c r="D6" s="1656"/>
      <c r="E6" s="987"/>
      <c r="F6" s="988" t="s">
        <v>1012</v>
      </c>
      <c r="G6" s="989" t="s">
        <v>1008</v>
      </c>
      <c r="H6" s="989" t="s">
        <v>1007</v>
      </c>
      <c r="I6" s="980"/>
      <c r="J6" s="980"/>
      <c r="K6" s="980"/>
      <c r="L6" s="981"/>
      <c r="M6" s="981"/>
      <c r="N6" s="981"/>
      <c r="O6" s="981"/>
      <c r="P6" s="981"/>
      <c r="Q6" s="981"/>
      <c r="R6" s="981"/>
      <c r="S6" s="981"/>
      <c r="T6" s="981"/>
      <c r="U6" s="981"/>
      <c r="V6" s="981"/>
      <c r="W6" s="981"/>
      <c r="X6" s="981"/>
      <c r="Y6" s="981"/>
      <c r="Z6" s="981"/>
      <c r="AA6" s="981"/>
    </row>
    <row r="7" spans="1:27" ht="15.65" customHeight="1" thickBot="1" x14ac:dyDescent="0.3">
      <c r="A7" s="982"/>
      <c r="B7" s="980"/>
      <c r="C7" s="983"/>
      <c r="D7" s="1657"/>
      <c r="E7" s="987"/>
      <c r="F7" s="988" t="s">
        <v>1013</v>
      </c>
      <c r="G7" s="989" t="s">
        <v>1007</v>
      </c>
      <c r="H7" s="989" t="s">
        <v>1008</v>
      </c>
      <c r="I7" s="980"/>
      <c r="J7" s="980"/>
      <c r="K7" s="980"/>
      <c r="L7" s="981"/>
      <c r="M7" s="981"/>
      <c r="N7" s="981"/>
      <c r="O7" s="981"/>
      <c r="P7" s="981"/>
      <c r="Q7" s="981"/>
      <c r="R7" s="981"/>
      <c r="S7" s="981"/>
      <c r="T7" s="981"/>
      <c r="U7" s="981"/>
      <c r="V7" s="981"/>
      <c r="W7" s="981"/>
      <c r="X7" s="981"/>
      <c r="Y7" s="981"/>
      <c r="Z7" s="981"/>
      <c r="AA7" s="981"/>
    </row>
    <row r="8" spans="1:27" ht="15.65" customHeight="1" thickBot="1" x14ac:dyDescent="0.3">
      <c r="A8" s="982"/>
      <c r="B8" s="980"/>
      <c r="C8" s="983"/>
      <c r="D8" s="991"/>
      <c r="E8" s="991"/>
      <c r="F8" s="991"/>
      <c r="G8" s="991"/>
      <c r="H8" s="991"/>
      <c r="I8" s="980"/>
      <c r="J8" s="991"/>
      <c r="K8" s="980"/>
      <c r="L8" s="981"/>
      <c r="M8" s="981"/>
      <c r="N8" s="981"/>
      <c r="O8" s="981"/>
      <c r="P8" s="981"/>
      <c r="Q8" s="981"/>
      <c r="R8" s="981"/>
      <c r="S8" s="981"/>
      <c r="T8" s="981"/>
      <c r="U8" s="981"/>
      <c r="V8" s="981"/>
      <c r="W8" s="981"/>
      <c r="X8" s="981"/>
      <c r="Y8" s="981"/>
      <c r="Z8" s="981"/>
      <c r="AA8" s="981"/>
    </row>
    <row r="9" spans="1:27" ht="15.65" customHeight="1" thickBot="1" x14ac:dyDescent="0.3">
      <c r="A9" s="982"/>
      <c r="B9" s="980"/>
      <c r="C9" s="992"/>
      <c r="D9" s="1658" t="s">
        <v>1014</v>
      </c>
      <c r="E9" s="1659"/>
      <c r="F9" s="1660"/>
      <c r="G9" s="993" t="s">
        <v>1002</v>
      </c>
      <c r="H9" s="993" t="s">
        <v>1003</v>
      </c>
      <c r="I9" s="994"/>
      <c r="J9" s="993" t="s">
        <v>1015</v>
      </c>
      <c r="K9" s="980"/>
      <c r="L9" s="995"/>
      <c r="M9" s="995"/>
      <c r="N9" s="995"/>
      <c r="O9" s="995"/>
      <c r="P9" s="995"/>
      <c r="Q9" s="995"/>
      <c r="R9" s="995"/>
      <c r="S9" s="995"/>
      <c r="T9" s="995"/>
      <c r="U9" s="995"/>
      <c r="V9" s="995"/>
      <c r="W9" s="995"/>
      <c r="X9" s="995"/>
      <c r="Y9" s="995"/>
      <c r="Z9" s="995"/>
      <c r="AA9" s="995"/>
    </row>
    <row r="10" spans="1:27" ht="15.65" customHeight="1" thickBot="1" x14ac:dyDescent="0.3">
      <c r="A10" s="982"/>
      <c r="B10" s="980"/>
      <c r="C10" s="980"/>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row>
    <row r="11" spans="1:27" ht="15.65" customHeight="1" thickBot="1" x14ac:dyDescent="0.3">
      <c r="A11" s="982"/>
      <c r="B11" s="996" t="s">
        <v>477</v>
      </c>
      <c r="C11" s="995"/>
      <c r="D11" s="980"/>
      <c r="E11" s="980"/>
      <c r="F11" s="980"/>
      <c r="G11" s="980"/>
      <c r="H11" s="980"/>
      <c r="I11" s="980"/>
      <c r="J11" s="980"/>
      <c r="K11" s="980"/>
      <c r="L11" s="981"/>
      <c r="M11" s="981"/>
      <c r="N11" s="981"/>
      <c r="O11" s="981"/>
      <c r="P11" s="981"/>
      <c r="Q11" s="981"/>
      <c r="R11" s="981"/>
      <c r="S11" s="981"/>
      <c r="T11" s="981"/>
      <c r="U11" s="981"/>
      <c r="V11" s="981"/>
      <c r="W11" s="981"/>
      <c r="X11" s="981"/>
      <c r="Y11" s="981"/>
      <c r="Z11" s="981"/>
      <c r="AA11" s="981"/>
    </row>
    <row r="12" spans="1:27" ht="15.65" customHeight="1" thickBot="1" x14ac:dyDescent="0.3">
      <c r="A12" s="997"/>
      <c r="B12" s="998"/>
      <c r="C12" s="999" t="s">
        <v>964</v>
      </c>
      <c r="D12" s="1000" t="s">
        <v>1016</v>
      </c>
      <c r="E12" s="1000"/>
      <c r="F12" s="1001"/>
      <c r="G12" s="1001"/>
      <c r="H12" s="1001"/>
      <c r="I12" s="983"/>
      <c r="J12" s="1001"/>
      <c r="K12" s="980"/>
      <c r="L12" s="1002"/>
      <c r="M12" s="1002"/>
      <c r="N12" s="1002"/>
      <c r="O12" s="1002"/>
      <c r="P12" s="1002"/>
      <c r="Q12" s="1002"/>
      <c r="R12" s="1002"/>
      <c r="S12" s="1002"/>
      <c r="T12" s="1002"/>
      <c r="U12" s="1002"/>
      <c r="V12" s="1002"/>
      <c r="W12" s="1002"/>
      <c r="X12" s="1002"/>
      <c r="Y12" s="1002"/>
      <c r="Z12" s="1002"/>
      <c r="AA12" s="1002"/>
    </row>
    <row r="13" spans="1:27" ht="15.65" customHeight="1" thickBot="1" x14ac:dyDescent="0.3">
      <c r="A13" s="997"/>
      <c r="B13" s="998"/>
      <c r="C13" s="1003"/>
      <c r="D13" s="1004" t="s">
        <v>1017</v>
      </c>
      <c r="E13" s="1004"/>
      <c r="F13" s="1005" t="s">
        <v>1006</v>
      </c>
      <c r="G13" s="1006" t="s">
        <v>1018</v>
      </c>
      <c r="H13" s="1007"/>
      <c r="I13" s="1008"/>
      <c r="J13" s="1009"/>
      <c r="K13" s="983"/>
      <c r="L13" s="1031" t="s">
        <v>1019</v>
      </c>
      <c r="M13" s="1002"/>
      <c r="N13" s="1002"/>
      <c r="O13" s="1002"/>
      <c r="P13" s="1002"/>
      <c r="Q13" s="1002"/>
      <c r="R13" s="1002"/>
      <c r="S13" s="1002"/>
      <c r="T13" s="1002"/>
      <c r="U13" s="1002"/>
      <c r="V13" s="1002"/>
      <c r="W13" s="1002"/>
      <c r="X13" s="1002"/>
      <c r="Y13" s="1002"/>
      <c r="Z13" s="1002"/>
      <c r="AA13" s="1002"/>
    </row>
    <row r="14" spans="1:27" ht="15.65" customHeight="1" thickBot="1" x14ac:dyDescent="0.3">
      <c r="A14" s="997"/>
      <c r="B14" s="1010"/>
      <c r="C14" s="1003"/>
      <c r="D14" s="1004" t="s">
        <v>1020</v>
      </c>
      <c r="E14" s="1004"/>
      <c r="F14" s="1005" t="s">
        <v>1006</v>
      </c>
      <c r="G14" s="1007"/>
      <c r="H14" s="1006" t="s">
        <v>1021</v>
      </c>
      <c r="I14" s="1008"/>
      <c r="J14" s="1009"/>
      <c r="K14" s="983"/>
      <c r="L14" s="1002"/>
      <c r="M14" s="1002"/>
      <c r="N14" s="1002"/>
      <c r="O14" s="1002"/>
      <c r="P14" s="1002"/>
      <c r="Q14" s="1002"/>
      <c r="R14" s="1002"/>
      <c r="S14" s="1002"/>
      <c r="T14" s="1002"/>
      <c r="U14" s="1002"/>
      <c r="V14" s="1002"/>
      <c r="W14" s="1002"/>
      <c r="X14" s="1002"/>
      <c r="Y14" s="1002"/>
      <c r="Z14" s="1002"/>
      <c r="AA14" s="1002"/>
    </row>
    <row r="15" spans="1:27" ht="15.65" customHeight="1" thickBot="1" x14ac:dyDescent="0.3">
      <c r="A15" s="997"/>
      <c r="B15" s="998"/>
      <c r="C15" s="999" t="s">
        <v>967</v>
      </c>
      <c r="D15" s="1000" t="s">
        <v>1022</v>
      </c>
      <c r="E15" s="1000"/>
      <c r="F15" s="1001"/>
      <c r="G15" s="1001"/>
      <c r="H15" s="1001"/>
      <c r="I15" s="983"/>
      <c r="J15" s="1001"/>
      <c r="K15" s="980"/>
      <c r="L15" s="1002"/>
      <c r="M15" s="1002"/>
      <c r="N15" s="1002"/>
      <c r="O15" s="1002"/>
      <c r="P15" s="1002"/>
      <c r="Q15" s="1002"/>
      <c r="R15" s="1002"/>
      <c r="S15" s="1002"/>
      <c r="T15" s="1002"/>
      <c r="U15" s="1002"/>
      <c r="V15" s="1002"/>
      <c r="W15" s="1002"/>
      <c r="X15" s="1002"/>
      <c r="Y15" s="1002"/>
      <c r="Z15" s="1002"/>
      <c r="AA15" s="1002"/>
    </row>
    <row r="16" spans="1:27" ht="15.65" customHeight="1" thickBot="1" x14ac:dyDescent="0.3">
      <c r="A16" s="997"/>
      <c r="B16" s="998"/>
      <c r="C16" s="1003"/>
      <c r="D16" s="1004" t="s">
        <v>1023</v>
      </c>
      <c r="E16" s="1004"/>
      <c r="F16" s="1005" t="s">
        <v>1006</v>
      </c>
      <c r="G16" s="1032" t="s">
        <v>1018</v>
      </c>
      <c r="H16" s="1007"/>
      <c r="I16" s="1008"/>
      <c r="J16" s="1009"/>
      <c r="K16" s="983"/>
      <c r="L16" s="1002"/>
      <c r="M16" s="1002"/>
      <c r="N16" s="1002"/>
      <c r="O16" s="1002"/>
      <c r="P16" s="1002"/>
      <c r="Q16" s="1002"/>
      <c r="R16" s="1002"/>
      <c r="S16" s="1002"/>
      <c r="T16" s="1002"/>
      <c r="U16" s="1002"/>
      <c r="V16" s="1002"/>
      <c r="W16" s="1002"/>
      <c r="X16" s="1002"/>
      <c r="Y16" s="1002"/>
      <c r="Z16" s="1002"/>
      <c r="AA16" s="1002"/>
    </row>
    <row r="17" spans="1:27" ht="15.65" customHeight="1" thickBot="1" x14ac:dyDescent="0.3">
      <c r="A17" s="997"/>
      <c r="B17" s="1010"/>
      <c r="C17" s="1003"/>
      <c r="D17" s="1004" t="s">
        <v>1020</v>
      </c>
      <c r="E17" s="1004"/>
      <c r="F17" s="1005" t="s">
        <v>1006</v>
      </c>
      <c r="G17" s="1007"/>
      <c r="H17" s="1006" t="s">
        <v>1021</v>
      </c>
      <c r="I17" s="1008"/>
      <c r="J17" s="1009"/>
      <c r="K17" s="983"/>
      <c r="L17" s="1002"/>
      <c r="M17" s="1002"/>
      <c r="N17" s="1002"/>
      <c r="O17" s="1002"/>
      <c r="P17" s="1002"/>
      <c r="Q17" s="1002"/>
      <c r="R17" s="1002"/>
      <c r="S17" s="1002"/>
      <c r="T17" s="1002"/>
      <c r="U17" s="1002"/>
      <c r="V17" s="1002"/>
      <c r="W17" s="1002"/>
      <c r="X17" s="1002"/>
      <c r="Y17" s="1002"/>
      <c r="Z17" s="1002"/>
      <c r="AA17" s="1002"/>
    </row>
    <row r="18" spans="1:27" ht="15.65" customHeight="1" thickBot="1" x14ac:dyDescent="0.3">
      <c r="A18" s="997"/>
      <c r="B18" s="998"/>
      <c r="C18" s="999" t="s">
        <v>970</v>
      </c>
      <c r="D18" s="1000" t="s">
        <v>1024</v>
      </c>
      <c r="E18" s="1000"/>
      <c r="F18" s="1001"/>
      <c r="G18" s="1001"/>
      <c r="H18" s="1001"/>
      <c r="I18" s="983"/>
      <c r="J18" s="1001"/>
      <c r="K18" s="995"/>
      <c r="L18" s="1002"/>
      <c r="M18" s="1002"/>
      <c r="N18" s="1002"/>
      <c r="O18" s="1002"/>
      <c r="P18" s="1002"/>
      <c r="Q18" s="1002"/>
      <c r="R18" s="1002"/>
      <c r="S18" s="1002"/>
      <c r="T18" s="1002"/>
      <c r="U18" s="1002"/>
      <c r="V18" s="1002"/>
      <c r="W18" s="1002"/>
      <c r="X18" s="1002"/>
      <c r="Y18" s="1002"/>
      <c r="Z18" s="1002"/>
      <c r="AA18" s="1002"/>
    </row>
    <row r="19" spans="1:27" ht="15.65" customHeight="1" thickBot="1" x14ac:dyDescent="0.3">
      <c r="A19" s="997"/>
      <c r="B19" s="998"/>
      <c r="C19" s="1003"/>
      <c r="D19" s="1004" t="s">
        <v>1020</v>
      </c>
      <c r="E19" s="1004"/>
      <c r="F19" s="1005" t="s">
        <v>1006</v>
      </c>
      <c r="G19" s="1006" t="s">
        <v>1018</v>
      </c>
      <c r="H19" s="1007"/>
      <c r="I19" s="1008"/>
      <c r="J19" s="1009"/>
      <c r="K19" s="983"/>
      <c r="L19" s="1002"/>
      <c r="M19" s="1002"/>
      <c r="N19" s="1002"/>
      <c r="O19" s="1002"/>
      <c r="P19" s="1002"/>
      <c r="Q19" s="1002"/>
      <c r="R19" s="1002"/>
      <c r="S19" s="1002"/>
      <c r="T19" s="1002"/>
      <c r="U19" s="1002"/>
      <c r="V19" s="1002"/>
      <c r="W19" s="1002"/>
      <c r="X19" s="1002"/>
      <c r="Y19" s="1002"/>
      <c r="Z19" s="1002"/>
      <c r="AA19" s="1002"/>
    </row>
    <row r="20" spans="1:27" ht="15.65" customHeight="1" thickBot="1" x14ac:dyDescent="0.3">
      <c r="A20" s="997"/>
      <c r="B20" s="998"/>
      <c r="C20" s="1003"/>
      <c r="D20" s="1004" t="s">
        <v>1025</v>
      </c>
      <c r="E20" s="1004"/>
      <c r="F20" s="1005" t="s">
        <v>1006</v>
      </c>
      <c r="G20" s="1007"/>
      <c r="H20" s="1006" t="s">
        <v>1021</v>
      </c>
      <c r="I20" s="1008"/>
      <c r="J20" s="1009"/>
      <c r="K20" s="983"/>
      <c r="L20" s="1002"/>
      <c r="M20" s="1002"/>
      <c r="N20" s="1002"/>
      <c r="O20" s="1002"/>
      <c r="P20" s="1002"/>
      <c r="Q20" s="1002"/>
      <c r="R20" s="1002"/>
      <c r="S20" s="1002"/>
      <c r="T20" s="1002"/>
      <c r="U20" s="1002"/>
      <c r="V20" s="1002"/>
      <c r="W20" s="1002"/>
      <c r="X20" s="1002"/>
      <c r="Y20" s="1002"/>
      <c r="Z20" s="1002"/>
      <c r="AA20" s="1002"/>
    </row>
    <row r="21" spans="1:27" ht="15.65" customHeight="1" thickBot="1" x14ac:dyDescent="0.3">
      <c r="A21" s="997"/>
      <c r="B21" s="1010"/>
      <c r="C21" s="1003"/>
      <c r="D21" s="1004" t="s">
        <v>1026</v>
      </c>
      <c r="E21" s="1004"/>
      <c r="F21" s="1005" t="s">
        <v>1006</v>
      </c>
      <c r="G21" s="1007"/>
      <c r="H21" s="1006" t="s">
        <v>1021</v>
      </c>
      <c r="I21" s="1008"/>
      <c r="J21" s="1009"/>
      <c r="K21" s="983"/>
      <c r="L21" s="1002"/>
      <c r="M21" s="1002"/>
      <c r="N21" s="1002"/>
      <c r="O21" s="1002"/>
      <c r="P21" s="1002"/>
      <c r="Q21" s="1002"/>
      <c r="R21" s="1002"/>
      <c r="S21" s="1002"/>
      <c r="T21" s="1002"/>
      <c r="U21" s="1002"/>
      <c r="V21" s="1002"/>
      <c r="W21" s="1002"/>
      <c r="X21" s="1002"/>
      <c r="Y21" s="1002"/>
      <c r="Z21" s="1002"/>
      <c r="AA21" s="1002"/>
    </row>
    <row r="22" spans="1:27" ht="15.65" customHeight="1" thickBot="1" x14ac:dyDescent="0.3">
      <c r="A22" s="997"/>
      <c r="B22" s="998"/>
      <c r="C22" s="999" t="s">
        <v>972</v>
      </c>
      <c r="D22" s="1000" t="s">
        <v>1027</v>
      </c>
      <c r="E22" s="1000"/>
      <c r="F22" s="1001"/>
      <c r="G22" s="1001"/>
      <c r="H22" s="1001"/>
      <c r="I22" s="983"/>
      <c r="J22" s="1001"/>
      <c r="K22" s="980"/>
      <c r="L22" s="1002"/>
      <c r="M22" s="1002"/>
      <c r="N22" s="1002"/>
      <c r="O22" s="1002"/>
      <c r="P22" s="1002"/>
      <c r="Q22" s="1002"/>
      <c r="R22" s="1002"/>
      <c r="S22" s="1002"/>
      <c r="T22" s="1002"/>
      <c r="U22" s="1002"/>
      <c r="V22" s="1002"/>
      <c r="W22" s="1002"/>
      <c r="X22" s="1002"/>
      <c r="Y22" s="1002"/>
      <c r="Z22" s="1002"/>
      <c r="AA22" s="1002"/>
    </row>
    <row r="23" spans="1:27" ht="15.65" customHeight="1" thickBot="1" x14ac:dyDescent="0.3">
      <c r="A23" s="997"/>
      <c r="B23" s="998"/>
      <c r="C23" s="1003"/>
      <c r="D23" s="1004" t="s">
        <v>1020</v>
      </c>
      <c r="E23" s="1004"/>
      <c r="F23" s="1005" t="s">
        <v>1006</v>
      </c>
      <c r="G23" s="1006" t="s">
        <v>1018</v>
      </c>
      <c r="H23" s="1007"/>
      <c r="I23" s="1008"/>
      <c r="J23" s="1009"/>
      <c r="K23" s="983"/>
      <c r="L23" s="1002"/>
      <c r="M23" s="1002"/>
      <c r="N23" s="1002"/>
      <c r="O23" s="1002"/>
      <c r="P23" s="1002"/>
      <c r="Q23" s="1002"/>
      <c r="R23" s="1002"/>
      <c r="S23" s="1002"/>
      <c r="T23" s="1002"/>
      <c r="U23" s="1002"/>
      <c r="V23" s="1002"/>
      <c r="W23" s="1002"/>
      <c r="X23" s="1002"/>
      <c r="Y23" s="1002"/>
      <c r="Z23" s="1002"/>
      <c r="AA23" s="1002"/>
    </row>
    <row r="24" spans="1:27" ht="15.65" customHeight="1" thickBot="1" x14ac:dyDescent="0.3">
      <c r="A24" s="997"/>
      <c r="B24" s="998"/>
      <c r="C24" s="1003"/>
      <c r="D24" s="1004" t="s">
        <v>1028</v>
      </c>
      <c r="E24" s="1004"/>
      <c r="F24" s="1005" t="s">
        <v>1006</v>
      </c>
      <c r="G24" s="1007"/>
      <c r="H24" s="1006" t="s">
        <v>1021</v>
      </c>
      <c r="I24" s="1008"/>
      <c r="J24" s="1009"/>
      <c r="K24" s="983"/>
      <c r="L24" s="1002"/>
      <c r="M24" s="1002"/>
      <c r="N24" s="1002"/>
      <c r="O24" s="1002"/>
      <c r="P24" s="1002"/>
      <c r="Q24" s="1002"/>
      <c r="R24" s="1002"/>
      <c r="S24" s="1002"/>
      <c r="T24" s="1002"/>
      <c r="U24" s="1002"/>
      <c r="V24" s="1002"/>
      <c r="W24" s="1002"/>
      <c r="X24" s="1002"/>
      <c r="Y24" s="1002"/>
      <c r="Z24" s="1002"/>
      <c r="AA24" s="1002"/>
    </row>
    <row r="25" spans="1:27" ht="15.65" customHeight="1" thickBot="1" x14ac:dyDescent="0.3">
      <c r="A25" s="997"/>
      <c r="B25" s="1010"/>
      <c r="C25" s="1003"/>
      <c r="D25" s="1004" t="s">
        <v>1028</v>
      </c>
      <c r="E25" s="1004"/>
      <c r="F25" s="1005" t="s">
        <v>1006</v>
      </c>
      <c r="G25" s="1007"/>
      <c r="H25" s="1006" t="s">
        <v>1021</v>
      </c>
      <c r="I25" s="1008"/>
      <c r="J25" s="1009"/>
      <c r="K25" s="983"/>
      <c r="L25" s="1002"/>
      <c r="M25" s="1002"/>
      <c r="N25" s="1002"/>
      <c r="O25" s="1002"/>
      <c r="P25" s="1002"/>
      <c r="Q25" s="1002"/>
      <c r="R25" s="1002"/>
      <c r="S25" s="1002"/>
      <c r="T25" s="1002"/>
      <c r="U25" s="1002"/>
      <c r="V25" s="1002"/>
      <c r="W25" s="1002"/>
      <c r="X25" s="1002"/>
      <c r="Y25" s="1002"/>
      <c r="Z25" s="1002"/>
      <c r="AA25" s="1002"/>
    </row>
    <row r="26" spans="1:27" ht="15.65" customHeight="1" thickBot="1" x14ac:dyDescent="0.3">
      <c r="A26" s="997"/>
      <c r="B26" s="998"/>
      <c r="C26" s="999" t="s">
        <v>974</v>
      </c>
      <c r="D26" s="1000" t="s">
        <v>1029</v>
      </c>
      <c r="E26" s="1000"/>
      <c r="F26" s="1001"/>
      <c r="G26" s="1001"/>
      <c r="H26" s="1001"/>
      <c r="I26" s="983"/>
      <c r="J26" s="1001"/>
      <c r="K26" s="980"/>
      <c r="L26" s="1002"/>
      <c r="M26" s="1002"/>
      <c r="N26" s="1002"/>
      <c r="O26" s="1002"/>
      <c r="P26" s="1002"/>
      <c r="Q26" s="1002"/>
      <c r="R26" s="1002"/>
      <c r="S26" s="1002"/>
      <c r="T26" s="1002"/>
      <c r="U26" s="1002"/>
      <c r="V26" s="1002"/>
      <c r="W26" s="1002"/>
      <c r="X26" s="1002"/>
      <c r="Y26" s="1002"/>
      <c r="Z26" s="1002"/>
      <c r="AA26" s="1002"/>
    </row>
    <row r="27" spans="1:27" ht="15.65" customHeight="1" thickBot="1" x14ac:dyDescent="0.3">
      <c r="A27" s="997"/>
      <c r="B27" s="998"/>
      <c r="C27" s="1003"/>
      <c r="D27" s="1004" t="s">
        <v>1020</v>
      </c>
      <c r="E27" s="1004"/>
      <c r="F27" s="1005" t="s">
        <v>1006</v>
      </c>
      <c r="G27" s="1006" t="s">
        <v>1018</v>
      </c>
      <c r="H27" s="1007"/>
      <c r="I27" s="1008"/>
      <c r="J27" s="1009"/>
      <c r="K27" s="983"/>
      <c r="L27" s="1002"/>
      <c r="M27" s="1002"/>
      <c r="N27" s="1002"/>
      <c r="O27" s="1002"/>
      <c r="P27" s="1002"/>
      <c r="Q27" s="1002"/>
      <c r="R27" s="1002"/>
      <c r="S27" s="1002"/>
      <c r="T27" s="1002"/>
      <c r="U27" s="1002"/>
      <c r="V27" s="1002"/>
      <c r="W27" s="1002"/>
      <c r="X27" s="1002"/>
      <c r="Y27" s="1002"/>
      <c r="Z27" s="1002"/>
      <c r="AA27" s="1002"/>
    </row>
    <row r="28" spans="1:27" ht="15.65" customHeight="1" thickBot="1" x14ac:dyDescent="0.3">
      <c r="A28" s="997"/>
      <c r="B28" s="1010"/>
      <c r="C28" s="1003"/>
      <c r="D28" s="1004" t="s">
        <v>1030</v>
      </c>
      <c r="E28" s="1004"/>
      <c r="F28" s="1005" t="s">
        <v>1006</v>
      </c>
      <c r="G28" s="1007"/>
      <c r="H28" s="1006" t="s">
        <v>1021</v>
      </c>
      <c r="I28" s="1008"/>
      <c r="J28" s="1009"/>
      <c r="K28" s="983"/>
      <c r="L28" s="1002"/>
      <c r="M28" s="1002"/>
      <c r="N28" s="1002"/>
      <c r="O28" s="1002"/>
      <c r="P28" s="1002"/>
      <c r="Q28" s="1002"/>
      <c r="R28" s="1002"/>
      <c r="S28" s="1002"/>
      <c r="T28" s="1002"/>
      <c r="U28" s="1002"/>
      <c r="V28" s="1002"/>
      <c r="W28" s="1002"/>
      <c r="X28" s="1002"/>
      <c r="Y28" s="1002"/>
      <c r="Z28" s="1002"/>
      <c r="AA28" s="1002"/>
    </row>
    <row r="29" spans="1:27" ht="15.65" customHeight="1" thickBot="1" x14ac:dyDescent="0.3">
      <c r="A29" s="997"/>
      <c r="B29" s="998"/>
      <c r="C29" s="999" t="s">
        <v>976</v>
      </c>
      <c r="D29" s="1000" t="s">
        <v>1031</v>
      </c>
      <c r="E29" s="1000"/>
      <c r="F29" s="1001"/>
      <c r="G29" s="1001"/>
      <c r="H29" s="1001"/>
      <c r="I29" s="983"/>
      <c r="J29" s="1001"/>
      <c r="K29" s="980"/>
      <c r="L29" s="1002"/>
      <c r="M29" s="1002"/>
      <c r="N29" s="1002"/>
      <c r="O29" s="1002"/>
      <c r="P29" s="1002"/>
      <c r="Q29" s="1002"/>
      <c r="R29" s="1002"/>
      <c r="S29" s="1002"/>
      <c r="T29" s="1002"/>
      <c r="U29" s="1002"/>
      <c r="V29" s="1002"/>
      <c r="W29" s="1002"/>
      <c r="X29" s="1002"/>
      <c r="Y29" s="1002"/>
      <c r="Z29" s="1002"/>
      <c r="AA29" s="1002"/>
    </row>
    <row r="30" spans="1:27" ht="15.65" customHeight="1" thickBot="1" x14ac:dyDescent="0.3">
      <c r="A30" s="997"/>
      <c r="B30" s="998"/>
      <c r="C30" s="1003"/>
      <c r="D30" s="1004" t="s">
        <v>1032</v>
      </c>
      <c r="E30" s="1004"/>
      <c r="F30" s="1005" t="s">
        <v>1006</v>
      </c>
      <c r="G30" s="1006" t="s">
        <v>1018</v>
      </c>
      <c r="H30" s="1007"/>
      <c r="I30" s="1008"/>
      <c r="J30" s="1009"/>
      <c r="K30" s="983"/>
      <c r="L30" s="1002"/>
      <c r="M30" s="1002"/>
      <c r="N30" s="1002"/>
      <c r="O30" s="1002"/>
      <c r="P30" s="1002"/>
      <c r="Q30" s="1002"/>
      <c r="R30" s="1002"/>
      <c r="S30" s="1002"/>
      <c r="T30" s="1002"/>
      <c r="U30" s="1002"/>
      <c r="V30" s="1002"/>
      <c r="W30" s="1002"/>
      <c r="X30" s="1002"/>
      <c r="Y30" s="1002"/>
      <c r="Z30" s="1002"/>
      <c r="AA30" s="1002"/>
    </row>
    <row r="31" spans="1:27" ht="15.65" customHeight="1" thickBot="1" x14ac:dyDescent="0.3">
      <c r="A31" s="997"/>
      <c r="B31" s="1010"/>
      <c r="C31" s="1003"/>
      <c r="D31" s="1004" t="s">
        <v>1033</v>
      </c>
      <c r="E31" s="1004"/>
      <c r="F31" s="1005" t="s">
        <v>1006</v>
      </c>
      <c r="G31" s="1007"/>
      <c r="H31" s="1006" t="s">
        <v>1021</v>
      </c>
      <c r="I31" s="1008"/>
      <c r="J31" s="1009"/>
      <c r="K31" s="983"/>
      <c r="L31" s="1002"/>
      <c r="M31" s="1002"/>
      <c r="N31" s="1002"/>
      <c r="O31" s="1002"/>
      <c r="P31" s="1002"/>
      <c r="Q31" s="1002"/>
      <c r="R31" s="1002"/>
      <c r="S31" s="1002"/>
      <c r="T31" s="1002"/>
      <c r="U31" s="1002"/>
      <c r="V31" s="1002"/>
      <c r="W31" s="1002"/>
      <c r="X31" s="1002"/>
      <c r="Y31" s="1002"/>
      <c r="Z31" s="1002"/>
      <c r="AA31" s="1002"/>
    </row>
    <row r="32" spans="1:27" ht="15.65" customHeight="1" thickBot="1" x14ac:dyDescent="0.3">
      <c r="A32" s="997"/>
      <c r="B32" s="998"/>
      <c r="C32" s="999" t="s">
        <v>979</v>
      </c>
      <c r="D32" s="1000" t="s">
        <v>1034</v>
      </c>
      <c r="E32" s="1000"/>
      <c r="F32" s="1001"/>
      <c r="G32" s="1001"/>
      <c r="H32" s="1001"/>
      <c r="I32" s="983"/>
      <c r="J32" s="1001"/>
      <c r="K32" s="980"/>
      <c r="L32" s="1002"/>
      <c r="M32" s="1002"/>
      <c r="N32" s="1002"/>
      <c r="O32" s="1002"/>
      <c r="P32" s="1002"/>
      <c r="Q32" s="1002"/>
      <c r="R32" s="1002"/>
      <c r="S32" s="1002"/>
      <c r="T32" s="1002"/>
      <c r="U32" s="1002"/>
      <c r="V32" s="1002"/>
      <c r="W32" s="1002"/>
      <c r="X32" s="1002"/>
      <c r="Y32" s="1002"/>
      <c r="Z32" s="1002"/>
      <c r="AA32" s="1002"/>
    </row>
    <row r="33" spans="1:27" ht="15.65" customHeight="1" thickBot="1" x14ac:dyDescent="0.3">
      <c r="A33" s="997"/>
      <c r="B33" s="998"/>
      <c r="C33" s="1003"/>
      <c r="D33" s="1004" t="s">
        <v>1035</v>
      </c>
      <c r="E33" s="1004"/>
      <c r="F33" s="1005" t="s">
        <v>1010</v>
      </c>
      <c r="G33" s="1006" t="s">
        <v>1021</v>
      </c>
      <c r="H33" s="1007"/>
      <c r="I33" s="1008"/>
      <c r="J33" s="1009"/>
      <c r="K33" s="983"/>
      <c r="L33" s="1002"/>
      <c r="M33" s="1002"/>
      <c r="N33" s="1002"/>
      <c r="O33" s="1002"/>
      <c r="P33" s="1002"/>
      <c r="Q33" s="1002"/>
      <c r="R33" s="1002"/>
      <c r="S33" s="1002"/>
      <c r="T33" s="1002"/>
      <c r="U33" s="1002"/>
      <c r="V33" s="1002"/>
      <c r="W33" s="1002"/>
      <c r="X33" s="1002"/>
      <c r="Y33" s="1002"/>
      <c r="Z33" s="1002"/>
      <c r="AA33" s="1002"/>
    </row>
    <row r="34" spans="1:27" ht="15.65" customHeight="1" thickBot="1" x14ac:dyDescent="0.3">
      <c r="A34" s="997"/>
      <c r="B34" s="998"/>
      <c r="C34" s="1003"/>
      <c r="D34" s="1004" t="s">
        <v>1020</v>
      </c>
      <c r="E34" s="1004"/>
      <c r="F34" s="1005" t="s">
        <v>1006</v>
      </c>
      <c r="G34" s="1007"/>
      <c r="H34" s="1006" t="s">
        <v>1021</v>
      </c>
      <c r="I34" s="1008"/>
      <c r="J34" s="1009"/>
      <c r="K34" s="983"/>
      <c r="L34" s="1002"/>
      <c r="M34" s="1002"/>
      <c r="N34" s="1002"/>
      <c r="O34" s="1002"/>
      <c r="P34" s="1002"/>
      <c r="Q34" s="1002"/>
      <c r="R34" s="1002"/>
      <c r="S34" s="1002"/>
      <c r="T34" s="1002"/>
      <c r="U34" s="1002"/>
      <c r="V34" s="1002"/>
      <c r="W34" s="1002"/>
      <c r="X34" s="1002"/>
      <c r="Y34" s="1002"/>
      <c r="Z34" s="1002"/>
      <c r="AA34" s="1002"/>
    </row>
    <row r="35" spans="1:27" ht="15.65" customHeight="1" thickBot="1" x14ac:dyDescent="0.3">
      <c r="A35" s="997"/>
      <c r="B35" s="998"/>
      <c r="C35" s="1003"/>
      <c r="D35" s="1004" t="s">
        <v>1032</v>
      </c>
      <c r="E35" s="1004"/>
      <c r="F35" s="1005" t="s">
        <v>1006</v>
      </c>
      <c r="G35" s="1007"/>
      <c r="H35" s="1006" t="s">
        <v>1021</v>
      </c>
      <c r="I35" s="1008"/>
      <c r="J35" s="1009"/>
      <c r="K35" s="983"/>
      <c r="L35" s="1002"/>
      <c r="M35" s="1002"/>
      <c r="N35" s="1002"/>
      <c r="O35" s="1002"/>
      <c r="P35" s="1002"/>
      <c r="Q35" s="1002"/>
      <c r="R35" s="1002"/>
      <c r="S35" s="1002"/>
      <c r="T35" s="1002"/>
      <c r="U35" s="1002"/>
      <c r="V35" s="1002"/>
      <c r="W35" s="1002"/>
      <c r="X35" s="1002"/>
      <c r="Y35" s="1002"/>
      <c r="Z35" s="1002"/>
      <c r="AA35" s="1002"/>
    </row>
    <row r="36" spans="1:27" ht="15.65" customHeight="1" thickBot="1" x14ac:dyDescent="0.3">
      <c r="A36" s="982"/>
      <c r="B36" s="996" t="s">
        <v>614</v>
      </c>
      <c r="C36" s="995"/>
      <c r="D36" s="980"/>
      <c r="E36" s="980"/>
      <c r="F36" s="980"/>
      <c r="G36" s="980"/>
      <c r="H36" s="980"/>
      <c r="I36" s="980"/>
      <c r="J36" s="980"/>
      <c r="K36" s="980"/>
      <c r="L36" s="981"/>
      <c r="M36" s="981"/>
      <c r="N36" s="981"/>
      <c r="O36" s="981"/>
      <c r="P36" s="981"/>
      <c r="Q36" s="981"/>
      <c r="R36" s="981"/>
      <c r="S36" s="981"/>
      <c r="T36" s="981"/>
      <c r="U36" s="981"/>
      <c r="V36" s="981"/>
      <c r="W36" s="981"/>
      <c r="X36" s="981"/>
      <c r="Y36" s="981"/>
      <c r="Z36" s="981"/>
      <c r="AA36" s="981"/>
    </row>
    <row r="37" spans="1:27" ht="15.65" customHeight="1" thickBot="1" x14ac:dyDescent="0.3">
      <c r="A37" s="982"/>
      <c r="B37" s="998"/>
      <c r="C37" s="999" t="s">
        <v>964</v>
      </c>
      <c r="D37" s="1000" t="s">
        <v>1036</v>
      </c>
      <c r="E37" s="1000"/>
      <c r="F37" s="1001"/>
      <c r="G37" s="1001"/>
      <c r="H37" s="1001"/>
      <c r="I37" s="983"/>
      <c r="J37" s="1001"/>
      <c r="K37" s="995"/>
      <c r="L37" s="981"/>
      <c r="M37" s="981"/>
      <c r="N37" s="981"/>
      <c r="O37" s="981"/>
      <c r="P37" s="981"/>
      <c r="Q37" s="981"/>
      <c r="R37" s="981"/>
      <c r="S37" s="981"/>
      <c r="T37" s="981"/>
      <c r="U37" s="981"/>
      <c r="V37" s="981"/>
      <c r="W37" s="981"/>
      <c r="X37" s="981"/>
      <c r="Y37" s="981"/>
      <c r="Z37" s="981"/>
      <c r="AA37" s="981"/>
    </row>
    <row r="38" spans="1:27" ht="15.65" customHeight="1" thickBot="1" x14ac:dyDescent="0.3">
      <c r="A38" s="997"/>
      <c r="B38" s="998"/>
      <c r="C38" s="1003"/>
      <c r="D38" s="1004" t="s">
        <v>1037</v>
      </c>
      <c r="E38" s="1004"/>
      <c r="F38" s="1005" t="s">
        <v>1006</v>
      </c>
      <c r="G38" s="1006" t="s">
        <v>1018</v>
      </c>
      <c r="H38" s="1007"/>
      <c r="I38" s="1008"/>
      <c r="J38" s="1009"/>
      <c r="K38" s="983"/>
      <c r="L38" s="1002"/>
      <c r="M38" s="1002"/>
      <c r="N38" s="1002"/>
      <c r="O38" s="1002"/>
      <c r="P38" s="1002"/>
      <c r="Q38" s="1002"/>
      <c r="R38" s="1002"/>
      <c r="S38" s="1002"/>
      <c r="T38" s="1002"/>
      <c r="U38" s="1002"/>
      <c r="V38" s="1002"/>
      <c r="W38" s="1002"/>
      <c r="X38" s="1002"/>
      <c r="Y38" s="1002"/>
      <c r="Z38" s="1002"/>
      <c r="AA38" s="1002"/>
    </row>
    <row r="39" spans="1:27" ht="15.65" customHeight="1" thickBot="1" x14ac:dyDescent="0.3">
      <c r="A39" s="997"/>
      <c r="B39" s="998"/>
      <c r="C39" s="1003"/>
      <c r="D39" s="1004" t="s">
        <v>1038</v>
      </c>
      <c r="E39" s="1004"/>
      <c r="F39" s="1005" t="s">
        <v>1010</v>
      </c>
      <c r="G39" s="1007"/>
      <c r="H39" s="1006" t="s">
        <v>1018</v>
      </c>
      <c r="I39" s="1008"/>
      <c r="J39" s="1009"/>
      <c r="K39" s="983"/>
      <c r="L39" s="1002"/>
      <c r="M39" s="1002"/>
      <c r="N39" s="1002"/>
      <c r="O39" s="1002"/>
      <c r="P39" s="1002"/>
      <c r="Q39" s="1002"/>
      <c r="R39" s="1002"/>
      <c r="S39" s="1002"/>
      <c r="T39" s="1002"/>
      <c r="U39" s="1002"/>
      <c r="V39" s="1002"/>
      <c r="W39" s="1002"/>
      <c r="X39" s="1002"/>
      <c r="Y39" s="1002"/>
      <c r="Z39" s="1002"/>
      <c r="AA39" s="1002"/>
    </row>
    <row r="40" spans="1:27" ht="15.65" customHeight="1" thickBot="1" x14ac:dyDescent="0.3">
      <c r="A40" s="997"/>
      <c r="B40" s="998"/>
      <c r="C40" s="1003"/>
      <c r="D40" s="1007"/>
      <c r="E40" s="1007"/>
      <c r="F40" s="1007"/>
      <c r="G40" s="1007"/>
      <c r="H40" s="1007"/>
      <c r="I40" s="1008"/>
      <c r="J40" s="1009"/>
      <c r="K40" s="983"/>
      <c r="L40" s="1002"/>
      <c r="M40" s="1002"/>
      <c r="N40" s="1002"/>
      <c r="O40" s="1002"/>
      <c r="P40" s="1002"/>
      <c r="Q40" s="1002"/>
      <c r="R40" s="1002"/>
      <c r="S40" s="1002"/>
      <c r="T40" s="1002"/>
      <c r="U40" s="1002"/>
      <c r="V40" s="1002"/>
      <c r="W40" s="1002"/>
      <c r="X40" s="1002"/>
      <c r="Y40" s="1002"/>
      <c r="Z40" s="1002"/>
      <c r="AA40" s="1002"/>
    </row>
    <row r="41" spans="1:27" ht="15.65" customHeight="1" thickBot="1" x14ac:dyDescent="0.3">
      <c r="A41" s="997"/>
      <c r="B41" s="998"/>
      <c r="C41" s="1003"/>
      <c r="D41" s="1004" t="s">
        <v>1039</v>
      </c>
      <c r="E41" s="1004"/>
      <c r="F41" s="1005" t="s">
        <v>883</v>
      </c>
      <c r="G41" s="1006" t="s">
        <v>1021</v>
      </c>
      <c r="H41" s="1007"/>
      <c r="I41" s="1008"/>
      <c r="J41" s="1009"/>
      <c r="K41" s="983"/>
      <c r="L41" s="1002"/>
      <c r="M41" s="1002"/>
      <c r="N41" s="1002"/>
      <c r="O41" s="1002"/>
      <c r="P41" s="1002"/>
      <c r="Q41" s="1002"/>
      <c r="R41" s="1002"/>
      <c r="S41" s="1002"/>
      <c r="T41" s="1002"/>
      <c r="U41" s="1002"/>
      <c r="V41" s="1002"/>
      <c r="W41" s="1002"/>
      <c r="X41" s="1002"/>
      <c r="Y41" s="1002"/>
      <c r="Z41" s="1002"/>
      <c r="AA41" s="1002"/>
    </row>
    <row r="42" spans="1:27" ht="15.65" customHeight="1" thickBot="1" x14ac:dyDescent="0.3">
      <c r="A42" s="997"/>
      <c r="B42" s="1010"/>
      <c r="C42" s="1003"/>
      <c r="D42" s="1004" t="s">
        <v>1040</v>
      </c>
      <c r="E42" s="1004"/>
      <c r="F42" s="1005" t="s">
        <v>883</v>
      </c>
      <c r="G42" s="1007"/>
      <c r="H42" s="1006" t="s">
        <v>1018</v>
      </c>
      <c r="I42" s="1008"/>
      <c r="J42" s="1009"/>
      <c r="K42" s="983"/>
      <c r="L42" s="1002"/>
      <c r="M42" s="1002"/>
      <c r="N42" s="1002"/>
      <c r="O42" s="1002"/>
      <c r="P42" s="1002"/>
      <c r="Q42" s="1002"/>
      <c r="R42" s="1002"/>
      <c r="S42" s="1002"/>
      <c r="T42" s="1002"/>
      <c r="U42" s="1002"/>
      <c r="V42" s="1002"/>
      <c r="W42" s="1002"/>
      <c r="X42" s="1002"/>
      <c r="Y42" s="1002"/>
      <c r="Z42" s="1002"/>
      <c r="AA42" s="1002"/>
    </row>
    <row r="43" spans="1:27" ht="15.65" customHeight="1" thickBot="1" x14ac:dyDescent="0.3">
      <c r="A43" s="982"/>
      <c r="B43" s="998"/>
      <c r="C43" s="999" t="s">
        <v>967</v>
      </c>
      <c r="D43" s="1000" t="s">
        <v>1041</v>
      </c>
      <c r="E43" s="1000"/>
      <c r="F43" s="1001"/>
      <c r="G43" s="1001"/>
      <c r="H43" s="1001"/>
      <c r="I43" s="983"/>
      <c r="J43" s="1001"/>
      <c r="K43" s="995"/>
      <c r="L43" s="981"/>
      <c r="M43" s="981"/>
      <c r="N43" s="981"/>
      <c r="O43" s="981"/>
      <c r="P43" s="981"/>
      <c r="Q43" s="981"/>
      <c r="R43" s="981"/>
      <c r="S43" s="981"/>
      <c r="T43" s="981"/>
      <c r="U43" s="981"/>
      <c r="V43" s="981"/>
      <c r="W43" s="981"/>
      <c r="X43" s="981"/>
      <c r="Y43" s="981"/>
      <c r="Z43" s="981"/>
      <c r="AA43" s="981"/>
    </row>
    <row r="44" spans="1:27" ht="15.65" customHeight="1" thickBot="1" x14ac:dyDescent="0.3">
      <c r="A44" s="997"/>
      <c r="B44" s="998"/>
      <c r="C44" s="1003"/>
      <c r="D44" s="1004" t="s">
        <v>1037</v>
      </c>
      <c r="E44" s="1004"/>
      <c r="F44" s="1005" t="s">
        <v>1006</v>
      </c>
      <c r="G44" s="1006" t="s">
        <v>1018</v>
      </c>
      <c r="H44" s="1007"/>
      <c r="I44" s="1008"/>
      <c r="J44" s="1009"/>
      <c r="K44" s="983"/>
      <c r="L44" s="1002"/>
      <c r="M44" s="1002"/>
      <c r="N44" s="1002"/>
      <c r="O44" s="1002"/>
      <c r="P44" s="1002"/>
      <c r="Q44" s="1002"/>
      <c r="R44" s="1002"/>
      <c r="S44" s="1002"/>
      <c r="T44" s="1002"/>
      <c r="U44" s="1002"/>
      <c r="V44" s="1002"/>
      <c r="W44" s="1002"/>
      <c r="X44" s="1002"/>
      <c r="Y44" s="1002"/>
      <c r="Z44" s="1002"/>
      <c r="AA44" s="1002"/>
    </row>
    <row r="45" spans="1:27" ht="15.65" customHeight="1" thickBot="1" x14ac:dyDescent="0.3">
      <c r="A45" s="997"/>
      <c r="B45" s="998"/>
      <c r="C45" s="1003"/>
      <c r="D45" s="1004" t="s">
        <v>1042</v>
      </c>
      <c r="E45" s="1004"/>
      <c r="F45" s="1005" t="s">
        <v>1012</v>
      </c>
      <c r="G45" s="1007"/>
      <c r="H45" s="1006" t="s">
        <v>1018</v>
      </c>
      <c r="I45" s="1008"/>
      <c r="J45" s="1009"/>
      <c r="K45" s="983"/>
      <c r="L45" s="1002"/>
      <c r="M45" s="1002"/>
      <c r="N45" s="1002"/>
      <c r="O45" s="1002"/>
      <c r="P45" s="1002"/>
      <c r="Q45" s="1002"/>
      <c r="R45" s="1002"/>
      <c r="S45" s="1002"/>
      <c r="T45" s="1002"/>
      <c r="U45" s="1002"/>
      <c r="V45" s="1002"/>
      <c r="W45" s="1002"/>
      <c r="X45" s="1002"/>
      <c r="Y45" s="1002"/>
      <c r="Z45" s="1002"/>
      <c r="AA45" s="1002"/>
    </row>
    <row r="46" spans="1:27" ht="15.65" customHeight="1" thickBot="1" x14ac:dyDescent="0.3">
      <c r="A46" s="997"/>
      <c r="B46" s="998"/>
      <c r="C46" s="1003"/>
      <c r="D46" s="1007"/>
      <c r="E46" s="1007"/>
      <c r="F46" s="1007"/>
      <c r="G46" s="1007"/>
      <c r="H46" s="1007"/>
      <c r="I46" s="1008"/>
      <c r="J46" s="1007"/>
      <c r="K46" s="983"/>
      <c r="L46" s="1002"/>
      <c r="M46" s="1002"/>
      <c r="N46" s="1002"/>
      <c r="O46" s="1002"/>
      <c r="P46" s="1002"/>
      <c r="Q46" s="1002"/>
      <c r="R46" s="1002"/>
      <c r="S46" s="1002"/>
      <c r="T46" s="1002"/>
      <c r="U46" s="1002"/>
      <c r="V46" s="1002"/>
      <c r="W46" s="1002"/>
      <c r="X46" s="1002"/>
      <c r="Y46" s="1002"/>
      <c r="Z46" s="1002"/>
      <c r="AA46" s="1002"/>
    </row>
    <row r="47" spans="1:27" ht="15.65" customHeight="1" thickBot="1" x14ac:dyDescent="0.3">
      <c r="A47" s="997"/>
      <c r="B47" s="998"/>
      <c r="C47" s="1003"/>
      <c r="D47" s="1004" t="s">
        <v>1039</v>
      </c>
      <c r="E47" s="1004"/>
      <c r="F47" s="1005" t="s">
        <v>883</v>
      </c>
      <c r="G47" s="1006" t="s">
        <v>1021</v>
      </c>
      <c r="H47" s="1007"/>
      <c r="I47" s="1008"/>
      <c r="J47" s="1009"/>
      <c r="K47" s="983"/>
      <c r="L47" s="1002"/>
      <c r="M47" s="1002"/>
      <c r="N47" s="1002"/>
      <c r="O47" s="1002"/>
      <c r="P47" s="1002"/>
      <c r="Q47" s="1002"/>
      <c r="R47" s="1002"/>
      <c r="S47" s="1002"/>
      <c r="T47" s="1002"/>
      <c r="U47" s="1002"/>
      <c r="V47" s="1002"/>
      <c r="W47" s="1002"/>
      <c r="X47" s="1002"/>
      <c r="Y47" s="1002"/>
      <c r="Z47" s="1002"/>
      <c r="AA47" s="1002"/>
    </row>
    <row r="48" spans="1:27" ht="15.65" customHeight="1" thickBot="1" x14ac:dyDescent="0.3">
      <c r="A48" s="997"/>
      <c r="B48" s="1010"/>
      <c r="C48" s="1003"/>
      <c r="D48" s="1004" t="s">
        <v>1040</v>
      </c>
      <c r="E48" s="1004"/>
      <c r="F48" s="1005" t="s">
        <v>883</v>
      </c>
      <c r="G48" s="1007"/>
      <c r="H48" s="1006" t="s">
        <v>1018</v>
      </c>
      <c r="I48" s="1008"/>
      <c r="J48" s="1009"/>
      <c r="K48" s="983"/>
      <c r="L48" s="1002"/>
      <c r="M48" s="1002"/>
      <c r="N48" s="1002"/>
      <c r="O48" s="1002"/>
      <c r="P48" s="1002"/>
      <c r="Q48" s="1002"/>
      <c r="R48" s="1002"/>
      <c r="S48" s="1002"/>
      <c r="T48" s="1002"/>
      <c r="U48" s="1002"/>
      <c r="V48" s="1002"/>
      <c r="W48" s="1002"/>
      <c r="X48" s="1002"/>
      <c r="Y48" s="1002"/>
      <c r="Z48" s="1002"/>
      <c r="AA48" s="1002"/>
    </row>
    <row r="49" spans="1:27" ht="15.65" customHeight="1" thickBot="1" x14ac:dyDescent="0.3">
      <c r="A49" s="982"/>
      <c r="B49" s="998"/>
      <c r="C49" s="999" t="s">
        <v>970</v>
      </c>
      <c r="D49" s="1000" t="s">
        <v>1043</v>
      </c>
      <c r="E49" s="1000"/>
      <c r="F49" s="1001"/>
      <c r="G49" s="1001"/>
      <c r="H49" s="1001"/>
      <c r="I49" s="983"/>
      <c r="J49" s="1001"/>
      <c r="K49" s="995"/>
      <c r="L49" s="981"/>
      <c r="M49" s="981"/>
      <c r="N49" s="981"/>
      <c r="O49" s="981"/>
      <c r="P49" s="981"/>
      <c r="Q49" s="981"/>
      <c r="R49" s="981"/>
      <c r="S49" s="981"/>
      <c r="T49" s="981"/>
      <c r="U49" s="981"/>
      <c r="V49" s="981"/>
      <c r="W49" s="981"/>
      <c r="X49" s="981"/>
      <c r="Y49" s="981"/>
      <c r="Z49" s="981"/>
      <c r="AA49" s="981"/>
    </row>
    <row r="50" spans="1:27" ht="15.65" customHeight="1" thickBot="1" x14ac:dyDescent="0.3">
      <c r="A50" s="997"/>
      <c r="B50" s="998"/>
      <c r="C50" s="1003"/>
      <c r="D50" s="1004" t="s">
        <v>1044</v>
      </c>
      <c r="E50" s="1004"/>
      <c r="F50" s="1005" t="s">
        <v>1006</v>
      </c>
      <c r="G50" s="1006" t="s">
        <v>1018</v>
      </c>
      <c r="H50" s="1007"/>
      <c r="I50" s="1008"/>
      <c r="J50" s="1009"/>
      <c r="K50" s="983"/>
      <c r="L50" s="1002"/>
      <c r="M50" s="1002"/>
      <c r="N50" s="1002"/>
      <c r="O50" s="1002"/>
      <c r="P50" s="1002"/>
      <c r="Q50" s="1002"/>
      <c r="R50" s="1002"/>
      <c r="S50" s="1002"/>
      <c r="T50" s="1002"/>
      <c r="U50" s="1002"/>
      <c r="V50" s="1002"/>
      <c r="W50" s="1002"/>
      <c r="X50" s="1002"/>
      <c r="Y50" s="1002"/>
      <c r="Z50" s="1002"/>
      <c r="AA50" s="1002"/>
    </row>
    <row r="51" spans="1:27" ht="15.65" customHeight="1" thickBot="1" x14ac:dyDescent="0.3">
      <c r="A51" s="997"/>
      <c r="B51" s="998"/>
      <c r="C51" s="1003"/>
      <c r="D51" s="1004" t="s">
        <v>1045</v>
      </c>
      <c r="E51" s="1004"/>
      <c r="F51" s="1005" t="s">
        <v>1006</v>
      </c>
      <c r="G51" s="1007"/>
      <c r="H51" s="1006" t="s">
        <v>1021</v>
      </c>
      <c r="I51" s="1008"/>
      <c r="J51" s="1009"/>
      <c r="K51" s="983"/>
      <c r="L51" s="1002"/>
      <c r="M51" s="1002"/>
      <c r="N51" s="1002"/>
      <c r="O51" s="1002"/>
      <c r="P51" s="1002"/>
      <c r="Q51" s="1002"/>
      <c r="R51" s="1002"/>
      <c r="S51" s="1002"/>
      <c r="T51" s="1002"/>
      <c r="U51" s="1002"/>
      <c r="V51" s="1002"/>
      <c r="W51" s="1002"/>
      <c r="X51" s="1002"/>
      <c r="Y51" s="1002"/>
      <c r="Z51" s="1002"/>
      <c r="AA51" s="1002"/>
    </row>
    <row r="52" spans="1:27" ht="15.65" customHeight="1" thickBot="1" x14ac:dyDescent="0.3">
      <c r="A52" s="997"/>
      <c r="B52" s="998"/>
      <c r="C52" s="1003"/>
      <c r="D52" s="1004" t="s">
        <v>1037</v>
      </c>
      <c r="E52" s="1004"/>
      <c r="F52" s="1005" t="s">
        <v>1006</v>
      </c>
      <c r="G52" s="1007"/>
      <c r="H52" s="1006" t="s">
        <v>1021</v>
      </c>
      <c r="I52" s="1008"/>
      <c r="J52" s="1009"/>
      <c r="K52" s="983"/>
      <c r="L52" s="1002"/>
      <c r="M52" s="1002"/>
      <c r="N52" s="1002"/>
      <c r="O52" s="1002"/>
      <c r="P52" s="1002"/>
      <c r="Q52" s="1002"/>
      <c r="R52" s="1002"/>
      <c r="S52" s="1002"/>
      <c r="T52" s="1002"/>
      <c r="U52" s="1002"/>
      <c r="V52" s="1002"/>
      <c r="W52" s="1002"/>
      <c r="X52" s="1002"/>
      <c r="Y52" s="1002"/>
      <c r="Z52" s="1002"/>
      <c r="AA52" s="1002"/>
    </row>
    <row r="53" spans="1:27" ht="15.65" customHeight="1" thickBot="1" x14ac:dyDescent="0.3">
      <c r="A53" s="997"/>
      <c r="B53" s="998"/>
      <c r="C53" s="1003"/>
      <c r="D53" s="1007"/>
      <c r="E53" s="1007"/>
      <c r="F53" s="1007"/>
      <c r="G53" s="1007"/>
      <c r="H53" s="1007"/>
      <c r="I53" s="1008"/>
      <c r="J53" s="1007"/>
      <c r="K53" s="983"/>
      <c r="L53" s="1002"/>
      <c r="M53" s="1002"/>
      <c r="N53" s="1002"/>
      <c r="O53" s="1002"/>
      <c r="P53" s="1002"/>
      <c r="Q53" s="1002"/>
      <c r="R53" s="1002"/>
      <c r="S53" s="1002"/>
      <c r="T53" s="1002"/>
      <c r="U53" s="1002"/>
      <c r="V53" s="1002"/>
      <c r="W53" s="1002"/>
      <c r="X53" s="1002"/>
      <c r="Y53" s="1002"/>
      <c r="Z53" s="1002"/>
      <c r="AA53" s="1002"/>
    </row>
    <row r="54" spans="1:27" ht="15.65" customHeight="1" thickBot="1" x14ac:dyDescent="0.3">
      <c r="A54" s="997"/>
      <c r="B54" s="998"/>
      <c r="C54" s="1003"/>
      <c r="D54" s="1004" t="s">
        <v>1046</v>
      </c>
      <c r="E54" s="1004"/>
      <c r="F54" s="1005" t="s">
        <v>1013</v>
      </c>
      <c r="G54" s="1006" t="s">
        <v>1018</v>
      </c>
      <c r="H54" s="1007"/>
      <c r="I54" s="1008"/>
      <c r="J54" s="1009"/>
      <c r="K54" s="983"/>
      <c r="L54" s="1002"/>
      <c r="M54" s="1002"/>
      <c r="N54" s="1002"/>
      <c r="O54" s="1002"/>
      <c r="P54" s="1002"/>
      <c r="Q54" s="1002"/>
      <c r="R54" s="1002"/>
      <c r="S54" s="1002"/>
      <c r="T54" s="1002"/>
      <c r="U54" s="1002"/>
      <c r="V54" s="1002"/>
      <c r="W54" s="1002"/>
      <c r="X54" s="1002"/>
      <c r="Y54" s="1002"/>
      <c r="Z54" s="1002"/>
      <c r="AA54" s="1002"/>
    </row>
    <row r="55" spans="1:27" ht="15.65" customHeight="1" thickBot="1" x14ac:dyDescent="0.3">
      <c r="A55" s="997"/>
      <c r="B55" s="998"/>
      <c r="C55" s="1003"/>
      <c r="D55" s="1004" t="s">
        <v>1047</v>
      </c>
      <c r="E55" s="1004"/>
      <c r="F55" s="1005" t="s">
        <v>1013</v>
      </c>
      <c r="G55" s="1006" t="s">
        <v>1018</v>
      </c>
      <c r="H55" s="1007"/>
      <c r="I55" s="1008"/>
      <c r="J55" s="1009"/>
      <c r="K55" s="983"/>
      <c r="L55" s="1002"/>
      <c r="M55" s="1002"/>
      <c r="N55" s="1002"/>
      <c r="O55" s="1002"/>
      <c r="P55" s="1002"/>
      <c r="Q55" s="1002"/>
      <c r="R55" s="1002"/>
      <c r="S55" s="1002"/>
      <c r="T55" s="1002"/>
      <c r="U55" s="1002"/>
      <c r="V55" s="1002"/>
      <c r="W55" s="1002"/>
      <c r="X55" s="1002"/>
      <c r="Y55" s="1002"/>
      <c r="Z55" s="1002"/>
      <c r="AA55" s="1002"/>
    </row>
    <row r="56" spans="1:27" ht="15.65" customHeight="1" thickBot="1" x14ac:dyDescent="0.3">
      <c r="A56" s="997"/>
      <c r="B56" s="998"/>
      <c r="C56" s="1003"/>
      <c r="D56" s="1004" t="s">
        <v>1044</v>
      </c>
      <c r="E56" s="1004"/>
      <c r="F56" s="1005" t="s">
        <v>1006</v>
      </c>
      <c r="G56" s="1007"/>
      <c r="H56" s="1006" t="s">
        <v>1021</v>
      </c>
      <c r="I56" s="1008"/>
      <c r="J56" s="1009"/>
      <c r="K56" s="983"/>
      <c r="L56" s="1002"/>
      <c r="M56" s="1002"/>
      <c r="N56" s="1002"/>
      <c r="O56" s="1002"/>
      <c r="P56" s="1002"/>
      <c r="Q56" s="1002"/>
      <c r="R56" s="1002"/>
      <c r="S56" s="1002"/>
      <c r="T56" s="1002"/>
      <c r="U56" s="1002"/>
      <c r="V56" s="1002"/>
      <c r="W56" s="1002"/>
      <c r="X56" s="1002"/>
      <c r="Y56" s="1002"/>
      <c r="Z56" s="1002"/>
      <c r="AA56" s="1002"/>
    </row>
    <row r="57" spans="1:27" ht="15.65" customHeight="1" thickBot="1" x14ac:dyDescent="0.3">
      <c r="A57" s="997"/>
      <c r="B57" s="998"/>
      <c r="C57" s="1003"/>
      <c r="D57" s="1007"/>
      <c r="E57" s="1007"/>
      <c r="F57" s="1007"/>
      <c r="G57" s="1007"/>
      <c r="H57" s="1007"/>
      <c r="I57" s="1008"/>
      <c r="J57" s="1007"/>
      <c r="K57" s="983"/>
      <c r="L57" s="1002"/>
      <c r="M57" s="1002"/>
      <c r="N57" s="1002"/>
      <c r="O57" s="1002"/>
      <c r="P57" s="1002"/>
      <c r="Q57" s="1002"/>
      <c r="R57" s="1002"/>
      <c r="S57" s="1002"/>
      <c r="T57" s="1002"/>
      <c r="U57" s="1002"/>
      <c r="V57" s="1002"/>
      <c r="W57" s="1002"/>
      <c r="X57" s="1002"/>
      <c r="Y57" s="1002"/>
      <c r="Z57" s="1002"/>
      <c r="AA57" s="1002"/>
    </row>
    <row r="58" spans="1:27" ht="15.65" customHeight="1" thickBot="1" x14ac:dyDescent="0.3">
      <c r="A58" s="997"/>
      <c r="B58" s="998"/>
      <c r="C58" s="1003"/>
      <c r="D58" s="1004" t="s">
        <v>1040</v>
      </c>
      <c r="E58" s="1004"/>
      <c r="F58" s="1005" t="s">
        <v>883</v>
      </c>
      <c r="G58" s="1006" t="s">
        <v>1021</v>
      </c>
      <c r="H58" s="1007"/>
      <c r="I58" s="1008"/>
      <c r="J58" s="1009"/>
      <c r="K58" s="983"/>
      <c r="L58" s="1002"/>
      <c r="M58" s="1002"/>
      <c r="N58" s="1002"/>
      <c r="O58" s="1002"/>
      <c r="P58" s="1002"/>
      <c r="Q58" s="1002"/>
      <c r="R58" s="1002"/>
      <c r="S58" s="1002"/>
      <c r="T58" s="1002"/>
      <c r="U58" s="1002"/>
      <c r="V58" s="1002"/>
      <c r="W58" s="1002"/>
      <c r="X58" s="1002"/>
      <c r="Y58" s="1002"/>
      <c r="Z58" s="1002"/>
      <c r="AA58" s="1002"/>
    </row>
    <row r="59" spans="1:27" ht="15.65" customHeight="1" thickBot="1" x14ac:dyDescent="0.3">
      <c r="A59" s="997"/>
      <c r="B59" s="998"/>
      <c r="C59" s="1003"/>
      <c r="D59" s="1004" t="s">
        <v>1048</v>
      </c>
      <c r="E59" s="1004"/>
      <c r="F59" s="1005" t="s">
        <v>883</v>
      </c>
      <c r="G59" s="1007"/>
      <c r="H59" s="1006" t="s">
        <v>1018</v>
      </c>
      <c r="I59" s="1008"/>
      <c r="J59" s="1009"/>
      <c r="K59" s="983"/>
      <c r="L59" s="1002"/>
      <c r="M59" s="1002"/>
      <c r="N59" s="1002"/>
      <c r="O59" s="1002"/>
      <c r="P59" s="1002"/>
      <c r="Q59" s="1002"/>
      <c r="R59" s="1002"/>
      <c r="S59" s="1002"/>
      <c r="T59" s="1002"/>
      <c r="U59" s="1002"/>
      <c r="V59" s="1002"/>
      <c r="W59" s="1002"/>
      <c r="X59" s="1002"/>
      <c r="Y59" s="1002"/>
      <c r="Z59" s="1002"/>
      <c r="AA59" s="1002"/>
    </row>
    <row r="60" spans="1:27" ht="15.65" customHeight="1" thickBot="1" x14ac:dyDescent="0.3">
      <c r="A60" s="997"/>
      <c r="B60" s="998"/>
      <c r="C60" s="1003"/>
      <c r="D60" s="1004" t="s">
        <v>1039</v>
      </c>
      <c r="E60" s="1004"/>
      <c r="F60" s="1005" t="s">
        <v>883</v>
      </c>
      <c r="G60" s="1007"/>
      <c r="H60" s="1006" t="s">
        <v>1018</v>
      </c>
      <c r="I60" s="1008"/>
      <c r="J60" s="1009"/>
      <c r="K60" s="983"/>
      <c r="L60" s="1002"/>
      <c r="M60" s="1002"/>
      <c r="N60" s="1002"/>
      <c r="O60" s="1002"/>
      <c r="P60" s="1002"/>
      <c r="Q60" s="1002"/>
      <c r="R60" s="1002"/>
      <c r="S60" s="1002"/>
      <c r="T60" s="1002"/>
      <c r="U60" s="1002"/>
      <c r="V60" s="1002"/>
      <c r="W60" s="1002"/>
      <c r="X60" s="1002"/>
      <c r="Y60" s="1002"/>
      <c r="Z60" s="1002"/>
      <c r="AA60" s="1002"/>
    </row>
    <row r="61" spans="1:27" ht="15.65" customHeight="1" thickBot="1" x14ac:dyDescent="0.3">
      <c r="A61" s="982"/>
      <c r="B61" s="996" t="s">
        <v>1049</v>
      </c>
      <c r="C61" s="983"/>
      <c r="D61" s="1011"/>
      <c r="E61" s="1011"/>
      <c r="F61" s="1011"/>
      <c r="G61" s="1011"/>
      <c r="H61" s="1011"/>
      <c r="I61" s="980"/>
      <c r="J61" s="1011"/>
      <c r="K61" s="980"/>
      <c r="L61" s="981"/>
      <c r="M61" s="981"/>
      <c r="N61" s="981"/>
      <c r="O61" s="981"/>
      <c r="P61" s="981"/>
      <c r="Q61" s="981"/>
      <c r="R61" s="981"/>
      <c r="S61" s="981"/>
      <c r="T61" s="981"/>
      <c r="U61" s="981"/>
      <c r="V61" s="981"/>
      <c r="W61" s="981"/>
      <c r="X61" s="981"/>
      <c r="Y61" s="981"/>
      <c r="Z61" s="981"/>
      <c r="AA61" s="981"/>
    </row>
    <row r="62" spans="1:27" ht="15.65" customHeight="1" thickBot="1" x14ac:dyDescent="0.3">
      <c r="A62" s="997"/>
      <c r="B62" s="998"/>
      <c r="C62" s="1003"/>
      <c r="D62" s="1004" t="s">
        <v>1017</v>
      </c>
      <c r="E62" s="1004"/>
      <c r="F62" s="1005" t="s">
        <v>1006</v>
      </c>
      <c r="G62" s="1006" t="s">
        <v>1018</v>
      </c>
      <c r="H62" s="1007"/>
      <c r="I62" s="1008"/>
      <c r="J62" s="1009"/>
      <c r="K62" s="980"/>
      <c r="L62" s="1002"/>
      <c r="M62" s="1002"/>
      <c r="N62" s="1002"/>
      <c r="O62" s="1002"/>
      <c r="P62" s="1002"/>
      <c r="Q62" s="1002"/>
      <c r="R62" s="1002"/>
      <c r="S62" s="1002"/>
      <c r="T62" s="1002"/>
      <c r="U62" s="1002"/>
      <c r="V62" s="1002"/>
      <c r="W62" s="1002"/>
      <c r="X62" s="1002"/>
      <c r="Y62" s="1002"/>
      <c r="Z62" s="1002"/>
      <c r="AA62" s="1002"/>
    </row>
    <row r="63" spans="1:27" ht="15.65" customHeight="1" thickBot="1" x14ac:dyDescent="0.3">
      <c r="A63" s="997"/>
      <c r="B63" s="998"/>
      <c r="C63" s="1003"/>
      <c r="D63" s="1004" t="s">
        <v>1050</v>
      </c>
      <c r="E63" s="1004"/>
      <c r="F63" s="1005" t="s">
        <v>1006</v>
      </c>
      <c r="G63" s="1006" t="s">
        <v>1018</v>
      </c>
      <c r="H63" s="1007"/>
      <c r="I63" s="1008"/>
      <c r="J63" s="1009"/>
      <c r="K63" s="983"/>
      <c r="L63" s="1002"/>
      <c r="M63" s="1002"/>
      <c r="N63" s="1002"/>
      <c r="O63" s="1002"/>
      <c r="P63" s="1002"/>
      <c r="Q63" s="1002"/>
      <c r="R63" s="1002"/>
      <c r="S63" s="1002"/>
      <c r="T63" s="1002"/>
      <c r="U63" s="1002"/>
      <c r="V63" s="1002"/>
      <c r="W63" s="1002"/>
      <c r="X63" s="1002"/>
      <c r="Y63" s="1002"/>
      <c r="Z63" s="1002"/>
      <c r="AA63" s="1002"/>
    </row>
    <row r="64" spans="1:27" ht="15.65" customHeight="1" thickBot="1" x14ac:dyDescent="0.3">
      <c r="A64" s="997"/>
      <c r="B64" s="998"/>
      <c r="C64" s="1003"/>
      <c r="D64" s="1004" t="s">
        <v>1035</v>
      </c>
      <c r="E64" s="1004"/>
      <c r="F64" s="1005" t="s">
        <v>1010</v>
      </c>
      <c r="G64" s="1007"/>
      <c r="H64" s="1006" t="s">
        <v>1018</v>
      </c>
      <c r="I64" s="1008"/>
      <c r="J64" s="1009"/>
      <c r="K64" s="983"/>
      <c r="L64" s="1002"/>
      <c r="M64" s="1002"/>
      <c r="N64" s="1002"/>
      <c r="O64" s="1002"/>
      <c r="P64" s="1002"/>
      <c r="Q64" s="1002"/>
      <c r="R64" s="1002"/>
      <c r="S64" s="1002"/>
      <c r="T64" s="1002"/>
      <c r="U64" s="1002"/>
      <c r="V64" s="1002"/>
      <c r="W64" s="1002"/>
      <c r="X64" s="1002"/>
      <c r="Y64" s="1002"/>
      <c r="Z64" s="1002"/>
      <c r="AA64" s="1002"/>
    </row>
    <row r="65" spans="1:27" ht="15.65" customHeight="1" thickBot="1" x14ac:dyDescent="0.3">
      <c r="A65" s="997"/>
      <c r="B65" s="998"/>
      <c r="C65" s="1003"/>
      <c r="D65" s="1004" t="s">
        <v>1051</v>
      </c>
      <c r="E65" s="1004"/>
      <c r="F65" s="1005" t="s">
        <v>1010</v>
      </c>
      <c r="G65" s="1007"/>
      <c r="H65" s="1006" t="s">
        <v>1018</v>
      </c>
      <c r="I65" s="1008"/>
      <c r="J65" s="1009"/>
      <c r="K65" s="983"/>
      <c r="L65" s="1002"/>
      <c r="M65" s="1002"/>
      <c r="N65" s="1002"/>
      <c r="O65" s="1002"/>
      <c r="P65" s="1002"/>
      <c r="Q65" s="1002"/>
      <c r="R65" s="1002"/>
      <c r="S65" s="1002"/>
      <c r="T65" s="1002"/>
      <c r="U65" s="1002"/>
      <c r="V65" s="1002"/>
      <c r="W65" s="1002"/>
      <c r="X65" s="1002"/>
      <c r="Y65" s="1002"/>
      <c r="Z65" s="1002"/>
      <c r="AA65" s="1002"/>
    </row>
    <row r="66" spans="1:27" ht="15.65" customHeight="1" thickBot="1" x14ac:dyDescent="0.3">
      <c r="A66" s="997"/>
      <c r="B66" s="998"/>
      <c r="C66" s="1003"/>
      <c r="D66" s="1004" t="s">
        <v>1048</v>
      </c>
      <c r="E66" s="1004"/>
      <c r="F66" s="1005" t="s">
        <v>883</v>
      </c>
      <c r="G66" s="1007"/>
      <c r="H66" s="1006" t="s">
        <v>1018</v>
      </c>
      <c r="I66" s="1008"/>
      <c r="J66" s="1012" t="s">
        <v>1052</v>
      </c>
      <c r="K66" s="983"/>
      <c r="L66" s="1002"/>
      <c r="M66" s="1002"/>
      <c r="N66" s="1002"/>
      <c r="O66" s="1002"/>
      <c r="P66" s="1002"/>
      <c r="Q66" s="1002"/>
      <c r="R66" s="1002"/>
      <c r="S66" s="1002"/>
      <c r="T66" s="1002"/>
      <c r="U66" s="1002"/>
      <c r="V66" s="1002"/>
      <c r="W66" s="1002"/>
      <c r="X66" s="1002"/>
      <c r="Y66" s="1002"/>
      <c r="Z66" s="1002"/>
      <c r="AA66" s="1002"/>
    </row>
    <row r="67" spans="1:27" ht="15.65" customHeight="1" thickBot="1" x14ac:dyDescent="0.3">
      <c r="A67" s="1013"/>
      <c r="B67" s="996" t="s">
        <v>1053</v>
      </c>
      <c r="C67" s="995"/>
      <c r="D67" s="983"/>
      <c r="E67" s="983"/>
      <c r="F67" s="983"/>
      <c r="G67" s="983"/>
      <c r="H67" s="983"/>
      <c r="I67" s="983"/>
      <c r="J67" s="983"/>
      <c r="K67" s="995"/>
      <c r="L67" s="1002"/>
      <c r="M67" s="1002"/>
      <c r="N67" s="1002"/>
      <c r="O67" s="1002"/>
      <c r="P67" s="1002"/>
      <c r="Q67" s="1002"/>
      <c r="R67" s="1002"/>
      <c r="S67" s="1002"/>
      <c r="T67" s="1002"/>
      <c r="U67" s="1002"/>
      <c r="V67" s="1002"/>
      <c r="W67" s="1002"/>
      <c r="X67" s="1002"/>
      <c r="Y67" s="1002"/>
      <c r="Z67" s="1002"/>
      <c r="AA67" s="1002"/>
    </row>
    <row r="68" spans="1:27" ht="15.65" customHeight="1" thickBot="1" x14ac:dyDescent="0.3">
      <c r="A68" s="997"/>
      <c r="B68" s="998"/>
      <c r="C68" s="999" t="s">
        <v>964</v>
      </c>
      <c r="D68" s="1000" t="s">
        <v>1054</v>
      </c>
      <c r="E68" s="1000"/>
      <c r="F68" s="1001"/>
      <c r="G68" s="1001"/>
      <c r="H68" s="1001"/>
      <c r="I68" s="983"/>
      <c r="J68" s="1001"/>
      <c r="K68" s="980"/>
      <c r="L68" s="1002"/>
      <c r="M68" s="1002"/>
      <c r="N68" s="1002"/>
      <c r="O68" s="1002"/>
      <c r="P68" s="1002"/>
      <c r="Q68" s="1002"/>
      <c r="R68" s="1002"/>
      <c r="S68" s="1002"/>
      <c r="T68" s="1002"/>
      <c r="U68" s="1002"/>
      <c r="V68" s="1002"/>
      <c r="W68" s="1002"/>
      <c r="X68" s="1002"/>
      <c r="Y68" s="1002"/>
      <c r="Z68" s="1002"/>
      <c r="AA68" s="1002"/>
    </row>
    <row r="69" spans="1:27" ht="15.65" customHeight="1" thickBot="1" x14ac:dyDescent="0.3">
      <c r="A69" s="997"/>
      <c r="B69" s="998"/>
      <c r="C69" s="1003"/>
      <c r="D69" s="1004" t="s">
        <v>1017</v>
      </c>
      <c r="E69" s="1004"/>
      <c r="F69" s="1005" t="s">
        <v>1006</v>
      </c>
      <c r="G69" s="1006" t="s">
        <v>1018</v>
      </c>
      <c r="H69" s="1007"/>
      <c r="I69" s="1008"/>
      <c r="J69" s="1009"/>
      <c r="K69" s="980"/>
      <c r="L69" s="1002"/>
      <c r="M69" s="1002"/>
      <c r="N69" s="1002"/>
      <c r="O69" s="1002"/>
      <c r="P69" s="1002"/>
      <c r="Q69" s="1002"/>
      <c r="R69" s="1002"/>
      <c r="S69" s="1002"/>
      <c r="T69" s="1002"/>
      <c r="U69" s="1002"/>
      <c r="V69" s="1002"/>
      <c r="W69" s="1002"/>
      <c r="X69" s="1002"/>
      <c r="Y69" s="1002"/>
      <c r="Z69" s="1002"/>
      <c r="AA69" s="1002"/>
    </row>
    <row r="70" spans="1:27" ht="15.65" customHeight="1" thickBot="1" x14ac:dyDescent="0.3">
      <c r="A70" s="997"/>
      <c r="B70" s="998"/>
      <c r="C70" s="1003"/>
      <c r="D70" s="1004" t="s">
        <v>1050</v>
      </c>
      <c r="E70" s="1004"/>
      <c r="F70" s="1005" t="s">
        <v>1006</v>
      </c>
      <c r="G70" s="1006" t="s">
        <v>1018</v>
      </c>
      <c r="H70" s="1007"/>
      <c r="I70" s="1008"/>
      <c r="J70" s="1009"/>
      <c r="K70" s="980"/>
      <c r="L70" s="1002"/>
      <c r="M70" s="1002"/>
      <c r="N70" s="1002"/>
      <c r="O70" s="1002"/>
      <c r="P70" s="1002"/>
      <c r="Q70" s="1002"/>
      <c r="R70" s="1002"/>
      <c r="S70" s="1002"/>
      <c r="T70" s="1002"/>
      <c r="U70" s="1002"/>
      <c r="V70" s="1002"/>
      <c r="W70" s="1002"/>
      <c r="X70" s="1002"/>
      <c r="Y70" s="1002"/>
      <c r="Z70" s="1002"/>
      <c r="AA70" s="1002"/>
    </row>
    <row r="71" spans="1:27" ht="15.65" customHeight="1" thickBot="1" x14ac:dyDescent="0.3">
      <c r="A71" s="997"/>
      <c r="B71" s="998"/>
      <c r="C71" s="1003"/>
      <c r="D71" s="1004" t="s">
        <v>1035</v>
      </c>
      <c r="E71" s="1004"/>
      <c r="F71" s="1005" t="s">
        <v>1010</v>
      </c>
      <c r="G71" s="1007"/>
      <c r="H71" s="1006" t="s">
        <v>1018</v>
      </c>
      <c r="I71" s="1008"/>
      <c r="J71" s="1009"/>
      <c r="K71" s="980"/>
      <c r="L71" s="1002"/>
      <c r="M71" s="1002"/>
      <c r="N71" s="1002"/>
      <c r="O71" s="1002"/>
      <c r="P71" s="1002"/>
      <c r="Q71" s="1002"/>
      <c r="R71" s="1002"/>
      <c r="S71" s="1002"/>
      <c r="T71" s="1002"/>
      <c r="U71" s="1002"/>
      <c r="V71" s="1002"/>
      <c r="W71" s="1002"/>
      <c r="X71" s="1002"/>
      <c r="Y71" s="1002"/>
      <c r="Z71" s="1002"/>
      <c r="AA71" s="1002"/>
    </row>
    <row r="72" spans="1:27" ht="15.65" customHeight="1" thickBot="1" x14ac:dyDescent="0.3">
      <c r="A72" s="997"/>
      <c r="B72" s="998"/>
      <c r="C72" s="999" t="s">
        <v>967</v>
      </c>
      <c r="D72" s="1000" t="s">
        <v>1055</v>
      </c>
      <c r="E72" s="1000"/>
      <c r="F72" s="1001"/>
      <c r="G72" s="1001"/>
      <c r="H72" s="1001"/>
      <c r="I72" s="983"/>
      <c r="J72" s="1014"/>
      <c r="K72" s="983"/>
      <c r="L72" s="1002"/>
      <c r="M72" s="1002"/>
      <c r="N72" s="1002"/>
      <c r="O72" s="1002"/>
      <c r="P72" s="1002"/>
      <c r="Q72" s="1002"/>
      <c r="R72" s="1002"/>
      <c r="S72" s="1002"/>
      <c r="T72" s="1002"/>
      <c r="U72" s="1002"/>
      <c r="V72" s="1002"/>
      <c r="W72" s="1002"/>
      <c r="X72" s="1002"/>
      <c r="Y72" s="1002"/>
      <c r="Z72" s="1002"/>
      <c r="AA72" s="1002"/>
    </row>
    <row r="73" spans="1:27" ht="15.65" customHeight="1" thickBot="1" x14ac:dyDescent="0.3">
      <c r="A73" s="997"/>
      <c r="B73" s="998"/>
      <c r="C73" s="1003"/>
      <c r="D73" s="1004" t="s">
        <v>1017</v>
      </c>
      <c r="E73" s="1004"/>
      <c r="F73" s="1005" t="s">
        <v>1006</v>
      </c>
      <c r="G73" s="1006" t="s">
        <v>1018</v>
      </c>
      <c r="H73" s="1007"/>
      <c r="I73" s="1008"/>
      <c r="J73" s="1009"/>
      <c r="K73" s="983"/>
      <c r="L73" s="1002"/>
      <c r="M73" s="1002"/>
      <c r="N73" s="1002"/>
      <c r="O73" s="1002"/>
      <c r="P73" s="1002"/>
      <c r="Q73" s="1002"/>
      <c r="R73" s="1002"/>
      <c r="S73" s="1002"/>
      <c r="T73" s="1002"/>
      <c r="U73" s="1002"/>
      <c r="V73" s="1002"/>
      <c r="W73" s="1002"/>
      <c r="X73" s="1002"/>
      <c r="Y73" s="1002"/>
      <c r="Z73" s="1002"/>
      <c r="AA73" s="1002"/>
    </row>
    <row r="74" spans="1:27" ht="15.65" customHeight="1" thickBot="1" x14ac:dyDescent="0.3">
      <c r="A74" s="997"/>
      <c r="B74" s="998"/>
      <c r="C74" s="1003"/>
      <c r="D74" s="1004" t="s">
        <v>1050</v>
      </c>
      <c r="E74" s="1004"/>
      <c r="F74" s="1005" t="s">
        <v>1006</v>
      </c>
      <c r="G74" s="1007"/>
      <c r="H74" s="1006" t="s">
        <v>1021</v>
      </c>
      <c r="I74" s="1008"/>
      <c r="J74" s="1009"/>
      <c r="K74" s="983"/>
      <c r="L74" s="1002"/>
      <c r="M74" s="1002"/>
      <c r="N74" s="1002"/>
      <c r="O74" s="1002"/>
      <c r="P74" s="1002"/>
      <c r="Q74" s="1002"/>
      <c r="R74" s="1002"/>
      <c r="S74" s="1002"/>
      <c r="T74" s="1002"/>
      <c r="U74" s="1002"/>
      <c r="V74" s="1002"/>
      <c r="W74" s="1002"/>
      <c r="X74" s="1002"/>
      <c r="Y74" s="1002"/>
      <c r="Z74" s="1002"/>
      <c r="AA74" s="1002"/>
    </row>
    <row r="75" spans="1:27" ht="15.65" customHeight="1" thickBot="1" x14ac:dyDescent="0.3">
      <c r="A75" s="997"/>
      <c r="B75" s="998"/>
      <c r="C75" s="999" t="s">
        <v>970</v>
      </c>
      <c r="D75" s="1000" t="s">
        <v>1056</v>
      </c>
      <c r="E75" s="1000"/>
      <c r="F75" s="1001"/>
      <c r="G75" s="1001"/>
      <c r="H75" s="1001"/>
      <c r="I75" s="983"/>
      <c r="J75" s="1014"/>
      <c r="K75" s="983"/>
      <c r="L75" s="1002"/>
      <c r="M75" s="1002"/>
      <c r="N75" s="1002"/>
      <c r="O75" s="1002"/>
      <c r="P75" s="1002"/>
      <c r="Q75" s="1002"/>
      <c r="R75" s="1002"/>
      <c r="S75" s="1002"/>
      <c r="T75" s="1002"/>
      <c r="U75" s="1002"/>
      <c r="V75" s="1002"/>
      <c r="W75" s="1002"/>
      <c r="X75" s="1002"/>
      <c r="Y75" s="1002"/>
      <c r="Z75" s="1002"/>
      <c r="AA75" s="1002"/>
    </row>
    <row r="76" spans="1:27" ht="15.65" customHeight="1" thickBot="1" x14ac:dyDescent="0.3">
      <c r="A76" s="997"/>
      <c r="B76" s="998"/>
      <c r="C76" s="1003"/>
      <c r="D76" s="1004" t="s">
        <v>1057</v>
      </c>
      <c r="E76" s="1004"/>
      <c r="F76" s="1005" t="s">
        <v>1010</v>
      </c>
      <c r="G76" s="1006" t="s">
        <v>1021</v>
      </c>
      <c r="H76" s="1007"/>
      <c r="I76" s="1008"/>
      <c r="J76" s="1009"/>
      <c r="K76" s="983"/>
      <c r="L76" s="1002"/>
      <c r="M76" s="1002"/>
      <c r="N76" s="1002"/>
      <c r="O76" s="1002"/>
      <c r="P76" s="1002"/>
      <c r="Q76" s="1002"/>
      <c r="R76" s="1002"/>
      <c r="S76" s="1002"/>
      <c r="T76" s="1002"/>
      <c r="U76" s="1002"/>
      <c r="V76" s="1002"/>
      <c r="W76" s="1002"/>
      <c r="X76" s="1002"/>
      <c r="Y76" s="1002"/>
      <c r="Z76" s="1002"/>
      <c r="AA76" s="1002"/>
    </row>
    <row r="77" spans="1:27" ht="15.65" customHeight="1" thickBot="1" x14ac:dyDescent="0.3">
      <c r="A77" s="997"/>
      <c r="B77" s="998"/>
      <c r="C77" s="1003"/>
      <c r="D77" s="1004" t="s">
        <v>1033</v>
      </c>
      <c r="E77" s="1004"/>
      <c r="F77" s="1005" t="s">
        <v>1006</v>
      </c>
      <c r="G77" s="1007"/>
      <c r="H77" s="1006" t="s">
        <v>1021</v>
      </c>
      <c r="I77" s="1008"/>
      <c r="J77" s="1009"/>
      <c r="K77" s="983"/>
      <c r="L77" s="1002"/>
      <c r="M77" s="1002"/>
      <c r="N77" s="1002"/>
      <c r="O77" s="1002"/>
      <c r="P77" s="1002"/>
      <c r="Q77" s="1002"/>
      <c r="R77" s="1002"/>
      <c r="S77" s="1002"/>
      <c r="T77" s="1002"/>
      <c r="U77" s="1002"/>
      <c r="V77" s="1002"/>
      <c r="W77" s="1002"/>
      <c r="X77" s="1002"/>
      <c r="Y77" s="1002"/>
      <c r="Z77" s="1002"/>
      <c r="AA77" s="1002"/>
    </row>
    <row r="78" spans="1:27" ht="15.65" customHeight="1" thickBot="1" x14ac:dyDescent="0.3">
      <c r="A78" s="997"/>
      <c r="B78" s="998"/>
      <c r="C78" s="1003"/>
      <c r="D78" s="1004" t="s">
        <v>1039</v>
      </c>
      <c r="E78" s="1004"/>
      <c r="F78" s="1005" t="s">
        <v>883</v>
      </c>
      <c r="G78" s="1006" t="s">
        <v>1021</v>
      </c>
      <c r="H78" s="1007"/>
      <c r="I78" s="1008"/>
      <c r="J78" s="1009"/>
      <c r="K78" s="983"/>
      <c r="L78" s="1002"/>
      <c r="M78" s="1002"/>
      <c r="N78" s="1002"/>
      <c r="O78" s="1002"/>
      <c r="P78" s="1002"/>
      <c r="Q78" s="1002"/>
      <c r="R78" s="1002"/>
      <c r="S78" s="1002"/>
      <c r="T78" s="1002"/>
      <c r="U78" s="1002"/>
      <c r="V78" s="1002"/>
      <c r="W78" s="1002"/>
      <c r="X78" s="1002"/>
      <c r="Y78" s="1002"/>
      <c r="Z78" s="1002"/>
      <c r="AA78" s="1002"/>
    </row>
    <row r="79" spans="1:27" ht="15.65" customHeight="1" thickBot="1" x14ac:dyDescent="0.3">
      <c r="A79" s="997"/>
      <c r="B79" s="998"/>
      <c r="C79" s="1003"/>
      <c r="D79" s="1004" t="s">
        <v>1048</v>
      </c>
      <c r="E79" s="1004"/>
      <c r="F79" s="1005" t="s">
        <v>883</v>
      </c>
      <c r="G79" s="1007"/>
      <c r="H79" s="1006" t="s">
        <v>1018</v>
      </c>
      <c r="I79" s="1008"/>
      <c r="J79" s="1009"/>
      <c r="K79" s="983"/>
      <c r="L79" s="1002"/>
      <c r="M79" s="1002"/>
      <c r="N79" s="1002"/>
      <c r="O79" s="1002"/>
      <c r="P79" s="1002"/>
      <c r="Q79" s="1002"/>
      <c r="R79" s="1002"/>
      <c r="S79" s="1002"/>
      <c r="T79" s="1002"/>
      <c r="U79" s="1002"/>
      <c r="V79" s="1002"/>
      <c r="W79" s="1002"/>
      <c r="X79" s="1002"/>
      <c r="Y79" s="1002"/>
      <c r="Z79" s="1002"/>
      <c r="AA79" s="1002"/>
    </row>
    <row r="80" spans="1:27" ht="15.65" customHeight="1" thickBot="1" x14ac:dyDescent="0.3">
      <c r="A80" s="997"/>
      <c r="B80" s="998"/>
      <c r="C80" s="999" t="s">
        <v>972</v>
      </c>
      <c r="D80" s="1000" t="s">
        <v>1058</v>
      </c>
      <c r="E80" s="1000"/>
      <c r="F80" s="1001"/>
      <c r="G80" s="1001"/>
      <c r="H80" s="1001"/>
      <c r="I80" s="983"/>
      <c r="J80" s="1014"/>
      <c r="K80" s="983"/>
      <c r="L80" s="1002"/>
      <c r="M80" s="1002"/>
      <c r="N80" s="1002"/>
      <c r="O80" s="1002"/>
      <c r="P80" s="1002"/>
      <c r="Q80" s="1002"/>
      <c r="R80" s="1002"/>
      <c r="S80" s="1002"/>
      <c r="T80" s="1002"/>
      <c r="U80" s="1002"/>
      <c r="V80" s="1002"/>
      <c r="W80" s="1002"/>
      <c r="X80" s="1002"/>
      <c r="Y80" s="1002"/>
      <c r="Z80" s="1002"/>
      <c r="AA80" s="1002"/>
    </row>
    <row r="81" spans="1:27" ht="15.65" customHeight="1" thickBot="1" x14ac:dyDescent="0.3">
      <c r="A81" s="997"/>
      <c r="B81" s="998"/>
      <c r="C81" s="1003"/>
      <c r="D81" s="1004" t="s">
        <v>1059</v>
      </c>
      <c r="E81" s="1004"/>
      <c r="F81" s="1005" t="s">
        <v>1013</v>
      </c>
      <c r="G81" s="1006" t="s">
        <v>1018</v>
      </c>
      <c r="H81" s="1007"/>
      <c r="I81" s="1008"/>
      <c r="J81" s="1009"/>
      <c r="K81" s="983"/>
      <c r="L81" s="1002"/>
      <c r="M81" s="1002"/>
      <c r="N81" s="1002"/>
      <c r="O81" s="1002"/>
      <c r="P81" s="1002"/>
      <c r="Q81" s="1002"/>
      <c r="R81" s="1002"/>
      <c r="S81" s="1002"/>
      <c r="T81" s="1002"/>
      <c r="U81" s="1002"/>
      <c r="V81" s="1002"/>
      <c r="W81" s="1002"/>
      <c r="X81" s="1002"/>
      <c r="Y81" s="1002"/>
      <c r="Z81" s="1002"/>
      <c r="AA81" s="1002"/>
    </row>
    <row r="82" spans="1:27" ht="15.65" customHeight="1" thickBot="1" x14ac:dyDescent="0.3">
      <c r="A82" s="997"/>
      <c r="B82" s="998"/>
      <c r="C82" s="1003"/>
      <c r="D82" s="1004" t="s">
        <v>1060</v>
      </c>
      <c r="E82" s="1004"/>
      <c r="F82" s="1005" t="s">
        <v>1006</v>
      </c>
      <c r="G82" s="1007"/>
      <c r="H82" s="1006" t="s">
        <v>1021</v>
      </c>
      <c r="I82" s="1008"/>
      <c r="J82" s="1009"/>
      <c r="K82" s="983"/>
      <c r="L82" s="1002"/>
      <c r="M82" s="1002"/>
      <c r="N82" s="1002"/>
      <c r="O82" s="1002"/>
      <c r="P82" s="1002"/>
      <c r="Q82" s="1002"/>
      <c r="R82" s="1002"/>
      <c r="S82" s="1002"/>
      <c r="T82" s="1002"/>
      <c r="U82" s="1002"/>
      <c r="V82" s="1002"/>
      <c r="W82" s="1002"/>
      <c r="X82" s="1002"/>
      <c r="Y82" s="1002"/>
      <c r="Z82" s="1002"/>
      <c r="AA82" s="1002"/>
    </row>
    <row r="83" spans="1:27" ht="15.65" customHeight="1" thickBot="1" x14ac:dyDescent="0.3">
      <c r="A83" s="997"/>
      <c r="B83" s="998"/>
      <c r="C83" s="999" t="s">
        <v>974</v>
      </c>
      <c r="D83" s="1000" t="s">
        <v>1061</v>
      </c>
      <c r="E83" s="1000"/>
      <c r="F83" s="1001"/>
      <c r="G83" s="1001"/>
      <c r="H83" s="1001"/>
      <c r="I83" s="983"/>
      <c r="J83" s="1014"/>
      <c r="K83" s="983"/>
      <c r="L83" s="1002"/>
      <c r="M83" s="1002"/>
      <c r="N83" s="1002"/>
      <c r="O83" s="1002"/>
      <c r="P83" s="1002"/>
      <c r="Q83" s="1002"/>
      <c r="R83" s="1002"/>
      <c r="S83" s="1002"/>
      <c r="T83" s="1002"/>
      <c r="U83" s="1002"/>
      <c r="V83" s="1002"/>
      <c r="W83" s="1002"/>
      <c r="X83" s="1002"/>
      <c r="Y83" s="1002"/>
      <c r="Z83" s="1002"/>
      <c r="AA83" s="1002"/>
    </row>
    <row r="84" spans="1:27" ht="15.65" customHeight="1" thickBot="1" x14ac:dyDescent="0.3">
      <c r="A84" s="997"/>
      <c r="B84" s="998"/>
      <c r="C84" s="1003"/>
      <c r="D84" s="1004" t="s">
        <v>1035</v>
      </c>
      <c r="E84" s="1004"/>
      <c r="F84" s="1005" t="s">
        <v>1010</v>
      </c>
      <c r="G84" s="1006" t="s">
        <v>1021</v>
      </c>
      <c r="H84" s="1007"/>
      <c r="I84" s="1008"/>
      <c r="J84" s="1009"/>
      <c r="K84" s="983"/>
      <c r="L84" s="1002"/>
      <c r="M84" s="1002"/>
      <c r="N84" s="1002"/>
      <c r="O84" s="1002"/>
      <c r="P84" s="1002"/>
      <c r="Q84" s="1002"/>
      <c r="R84" s="1002"/>
      <c r="S84" s="1002"/>
      <c r="T84" s="1002"/>
      <c r="U84" s="1002"/>
      <c r="V84" s="1002"/>
      <c r="W84" s="1002"/>
      <c r="X84" s="1002"/>
      <c r="Y84" s="1002"/>
      <c r="Z84" s="1002"/>
      <c r="AA84" s="1002"/>
    </row>
    <row r="85" spans="1:27" ht="15.65" customHeight="1" thickBot="1" x14ac:dyDescent="0.3">
      <c r="A85" s="997"/>
      <c r="B85" s="998"/>
      <c r="C85" s="1003"/>
      <c r="D85" s="1004" t="s">
        <v>1057</v>
      </c>
      <c r="E85" s="1004"/>
      <c r="F85" s="1005" t="s">
        <v>1010</v>
      </c>
      <c r="G85" s="1007"/>
      <c r="H85" s="1006" t="s">
        <v>1018</v>
      </c>
      <c r="I85" s="1008"/>
      <c r="J85" s="1009"/>
      <c r="K85" s="983"/>
      <c r="L85" s="1002"/>
      <c r="M85" s="1002"/>
      <c r="N85" s="1002"/>
      <c r="O85" s="1002"/>
      <c r="P85" s="1002"/>
      <c r="Q85" s="1002"/>
      <c r="R85" s="1002"/>
      <c r="S85" s="1002"/>
      <c r="T85" s="1002"/>
      <c r="U85" s="1002"/>
      <c r="V85" s="1002"/>
      <c r="W85" s="1002"/>
      <c r="X85" s="1002"/>
      <c r="Y85" s="1002"/>
      <c r="Z85" s="1002"/>
      <c r="AA85" s="1002"/>
    </row>
    <row r="86" spans="1:27" ht="15.65" customHeight="1" thickBot="1" x14ac:dyDescent="0.3">
      <c r="A86" s="982"/>
      <c r="B86" s="996" t="s">
        <v>1062</v>
      </c>
      <c r="C86" s="983"/>
      <c r="D86" s="980"/>
      <c r="E86" s="980"/>
      <c r="F86" s="980"/>
      <c r="G86" s="980"/>
      <c r="H86" s="980"/>
      <c r="I86" s="980"/>
      <c r="J86" s="980"/>
      <c r="K86" s="980"/>
      <c r="L86" s="981"/>
      <c r="M86" s="981"/>
      <c r="N86" s="981"/>
      <c r="O86" s="981"/>
      <c r="P86" s="981"/>
      <c r="Q86" s="981"/>
      <c r="R86" s="981"/>
      <c r="S86" s="981"/>
      <c r="T86" s="981"/>
      <c r="U86" s="981"/>
      <c r="V86" s="981"/>
      <c r="W86" s="981"/>
      <c r="X86" s="981"/>
      <c r="Y86" s="981"/>
      <c r="Z86" s="981"/>
      <c r="AA86" s="981"/>
    </row>
    <row r="87" spans="1:27" ht="15.65" customHeight="1" thickBot="1" x14ac:dyDescent="0.3">
      <c r="A87" s="1015"/>
      <c r="B87" s="998"/>
      <c r="C87" s="999" t="s">
        <v>964</v>
      </c>
      <c r="D87" s="1000" t="s">
        <v>1063</v>
      </c>
      <c r="E87" s="1000"/>
      <c r="F87" s="1001"/>
      <c r="G87" s="1001"/>
      <c r="H87" s="1001"/>
      <c r="I87" s="983"/>
      <c r="J87" s="1014"/>
      <c r="K87" s="980"/>
      <c r="L87" s="981"/>
      <c r="M87" s="981"/>
      <c r="N87" s="981"/>
      <c r="O87" s="981"/>
      <c r="P87" s="981"/>
      <c r="Q87" s="981"/>
      <c r="R87" s="981"/>
      <c r="S87" s="981"/>
      <c r="T87" s="981"/>
      <c r="U87" s="981"/>
      <c r="V87" s="981"/>
      <c r="W87" s="981"/>
      <c r="X87" s="981"/>
      <c r="Y87" s="981"/>
      <c r="Z87" s="981"/>
      <c r="AA87" s="981"/>
    </row>
    <row r="88" spans="1:27" ht="15.65" customHeight="1" thickBot="1" x14ac:dyDescent="0.3">
      <c r="A88" s="1015"/>
      <c r="B88" s="998"/>
      <c r="C88" s="1003"/>
      <c r="D88" s="1004" t="s">
        <v>1033</v>
      </c>
      <c r="E88" s="1004"/>
      <c r="F88" s="1005" t="s">
        <v>1006</v>
      </c>
      <c r="G88" s="1006" t="s">
        <v>1018</v>
      </c>
      <c r="H88" s="1007"/>
      <c r="I88" s="1008"/>
      <c r="J88" s="1009"/>
      <c r="K88" s="980"/>
      <c r="L88" s="981"/>
      <c r="M88" s="981"/>
      <c r="N88" s="981"/>
      <c r="O88" s="981"/>
      <c r="P88" s="981"/>
      <c r="Q88" s="981"/>
      <c r="R88" s="981"/>
      <c r="S88" s="981"/>
      <c r="T88" s="981"/>
      <c r="U88" s="981"/>
      <c r="V88" s="981"/>
      <c r="W88" s="981"/>
      <c r="X88" s="981"/>
      <c r="Y88" s="981"/>
      <c r="Z88" s="981"/>
      <c r="AA88" s="981"/>
    </row>
    <row r="89" spans="1:27" ht="15.65" customHeight="1" thickBot="1" x14ac:dyDescent="0.3">
      <c r="A89" s="1015"/>
      <c r="B89" s="998"/>
      <c r="C89" s="1003"/>
      <c r="D89" s="1004" t="s">
        <v>1051</v>
      </c>
      <c r="E89" s="1004"/>
      <c r="F89" s="1005" t="s">
        <v>1010</v>
      </c>
      <c r="G89" s="1007"/>
      <c r="H89" s="1006" t="s">
        <v>1018</v>
      </c>
      <c r="I89" s="1008"/>
      <c r="J89" s="1009"/>
      <c r="K89" s="980"/>
      <c r="L89" s="981"/>
      <c r="M89" s="981"/>
      <c r="N89" s="981"/>
      <c r="O89" s="981"/>
      <c r="P89" s="981"/>
      <c r="Q89" s="981"/>
      <c r="R89" s="981"/>
      <c r="S89" s="981"/>
      <c r="T89" s="981"/>
      <c r="U89" s="981"/>
      <c r="V89" s="981"/>
      <c r="W89" s="981"/>
      <c r="X89" s="981"/>
      <c r="Y89" s="981"/>
      <c r="Z89" s="981"/>
      <c r="AA89" s="981"/>
    </row>
    <row r="90" spans="1:27" ht="15.65" customHeight="1" thickBot="1" x14ac:dyDescent="0.3">
      <c r="A90" s="1015"/>
      <c r="B90" s="998"/>
      <c r="C90" s="1003"/>
      <c r="D90" s="1004" t="s">
        <v>1017</v>
      </c>
      <c r="E90" s="1004"/>
      <c r="F90" s="1005" t="s">
        <v>1006</v>
      </c>
      <c r="G90" s="1006" t="s">
        <v>1018</v>
      </c>
      <c r="H90" s="1007"/>
      <c r="I90" s="1008"/>
      <c r="J90" s="1009"/>
      <c r="K90" s="980"/>
      <c r="L90" s="981"/>
      <c r="M90" s="981"/>
      <c r="N90" s="981"/>
      <c r="O90" s="981"/>
      <c r="P90" s="981"/>
      <c r="Q90" s="981"/>
      <c r="R90" s="981"/>
      <c r="S90" s="981"/>
      <c r="T90" s="981"/>
      <c r="U90" s="981"/>
      <c r="V90" s="981"/>
      <c r="W90" s="981"/>
      <c r="X90" s="981"/>
      <c r="Y90" s="981"/>
      <c r="Z90" s="981"/>
      <c r="AA90" s="981"/>
    </row>
    <row r="91" spans="1:27" ht="15.65" customHeight="1" thickBot="1" x14ac:dyDescent="0.3">
      <c r="A91" s="1015"/>
      <c r="B91" s="998"/>
      <c r="C91" s="1003"/>
      <c r="D91" s="1004" t="s">
        <v>1033</v>
      </c>
      <c r="E91" s="1004"/>
      <c r="F91" s="1005" t="s">
        <v>1006</v>
      </c>
      <c r="G91" s="1007"/>
      <c r="H91" s="1006" t="s">
        <v>1021</v>
      </c>
      <c r="I91" s="1008"/>
      <c r="J91" s="1009"/>
      <c r="K91" s="980"/>
      <c r="L91" s="981"/>
      <c r="M91" s="981"/>
      <c r="N91" s="981"/>
      <c r="O91" s="981"/>
      <c r="P91" s="981"/>
      <c r="Q91" s="981"/>
      <c r="R91" s="981"/>
      <c r="S91" s="981"/>
      <c r="T91" s="981"/>
      <c r="U91" s="981"/>
      <c r="V91" s="981"/>
      <c r="W91" s="981"/>
      <c r="X91" s="981"/>
      <c r="Y91" s="981"/>
      <c r="Z91" s="981"/>
      <c r="AA91" s="981"/>
    </row>
    <row r="92" spans="1:27" ht="15.65" customHeight="1" thickBot="1" x14ac:dyDescent="0.3">
      <c r="A92" s="1015"/>
      <c r="B92" s="998"/>
      <c r="C92" s="999" t="s">
        <v>967</v>
      </c>
      <c r="D92" s="1000" t="s">
        <v>1064</v>
      </c>
      <c r="E92" s="1000"/>
      <c r="F92" s="1001"/>
      <c r="G92" s="1001"/>
      <c r="H92" s="1001"/>
      <c r="I92" s="983"/>
      <c r="J92" s="1014"/>
      <c r="K92" s="980"/>
      <c r="L92" s="981"/>
      <c r="M92" s="981"/>
      <c r="N92" s="981"/>
      <c r="O92" s="981"/>
      <c r="P92" s="981"/>
      <c r="Q92" s="981"/>
      <c r="R92" s="981"/>
      <c r="S92" s="981"/>
      <c r="T92" s="981"/>
      <c r="U92" s="981"/>
      <c r="V92" s="981"/>
      <c r="W92" s="981"/>
      <c r="X92" s="981"/>
      <c r="Y92" s="981"/>
      <c r="Z92" s="981"/>
      <c r="AA92" s="981"/>
    </row>
    <row r="93" spans="1:27" ht="15.65" customHeight="1" thickBot="1" x14ac:dyDescent="0.3">
      <c r="A93" s="1015"/>
      <c r="B93" s="998"/>
      <c r="C93" s="1003"/>
      <c r="D93" s="1004" t="s">
        <v>1051</v>
      </c>
      <c r="E93" s="1004"/>
      <c r="F93" s="1005" t="s">
        <v>1010</v>
      </c>
      <c r="G93" s="1006" t="s">
        <v>1021</v>
      </c>
      <c r="H93" s="1007"/>
      <c r="I93" s="1008"/>
      <c r="J93" s="1009"/>
      <c r="K93" s="980"/>
      <c r="L93" s="981"/>
      <c r="M93" s="981"/>
      <c r="N93" s="981"/>
      <c r="O93" s="981"/>
      <c r="P93" s="981"/>
      <c r="Q93" s="981"/>
      <c r="R93" s="981"/>
      <c r="S93" s="981"/>
      <c r="T93" s="981"/>
      <c r="U93" s="981"/>
      <c r="V93" s="981"/>
      <c r="W93" s="981"/>
      <c r="X93" s="981"/>
      <c r="Y93" s="981"/>
      <c r="Z93" s="981"/>
      <c r="AA93" s="981"/>
    </row>
    <row r="94" spans="1:27" ht="15.65" customHeight="1" thickBot="1" x14ac:dyDescent="0.3">
      <c r="A94" s="1015"/>
      <c r="B94" s="998"/>
      <c r="C94" s="1003"/>
      <c r="D94" s="1004" t="s">
        <v>1065</v>
      </c>
      <c r="E94" s="1004"/>
      <c r="F94" s="1005" t="s">
        <v>1010</v>
      </c>
      <c r="G94" s="1007"/>
      <c r="H94" s="1006" t="s">
        <v>1018</v>
      </c>
      <c r="I94" s="1008"/>
      <c r="J94" s="1009"/>
      <c r="K94" s="980"/>
      <c r="L94" s="981"/>
      <c r="M94" s="981"/>
      <c r="N94" s="981"/>
      <c r="O94" s="981"/>
      <c r="P94" s="981"/>
      <c r="Q94" s="981"/>
      <c r="R94" s="981"/>
      <c r="S94" s="981"/>
      <c r="T94" s="981"/>
      <c r="U94" s="981"/>
      <c r="V94" s="981"/>
      <c r="W94" s="981"/>
      <c r="X94" s="981"/>
      <c r="Y94" s="981"/>
      <c r="Z94" s="981"/>
      <c r="AA94" s="981"/>
    </row>
    <row r="95" spans="1:27" ht="15.65" customHeight="1" thickBot="1" x14ac:dyDescent="0.3">
      <c r="A95" s="1015"/>
      <c r="B95" s="998"/>
      <c r="C95" s="999" t="s">
        <v>970</v>
      </c>
      <c r="D95" s="1000" t="s">
        <v>1066</v>
      </c>
      <c r="E95" s="1000"/>
      <c r="F95" s="1001"/>
      <c r="G95" s="1001"/>
      <c r="H95" s="1001"/>
      <c r="I95" s="983"/>
      <c r="J95" s="1014"/>
      <c r="K95" s="980"/>
      <c r="L95" s="981"/>
      <c r="M95" s="981"/>
      <c r="N95" s="981"/>
      <c r="O95" s="981"/>
      <c r="P95" s="981"/>
      <c r="Q95" s="981"/>
      <c r="R95" s="981"/>
      <c r="S95" s="981"/>
      <c r="T95" s="981"/>
      <c r="U95" s="981"/>
      <c r="V95" s="981"/>
      <c r="W95" s="981"/>
      <c r="X95" s="981"/>
      <c r="Y95" s="981"/>
      <c r="Z95" s="981"/>
      <c r="AA95" s="981"/>
    </row>
    <row r="96" spans="1:27" ht="15.65" customHeight="1" thickBot="1" x14ac:dyDescent="0.3">
      <c r="A96" s="1015"/>
      <c r="B96" s="998"/>
      <c r="C96" s="1003"/>
      <c r="D96" s="1004" t="s">
        <v>1065</v>
      </c>
      <c r="E96" s="1004"/>
      <c r="F96" s="1005" t="s">
        <v>1010</v>
      </c>
      <c r="G96" s="1006" t="s">
        <v>1021</v>
      </c>
      <c r="H96" s="1007"/>
      <c r="I96" s="1008"/>
      <c r="J96" s="1009"/>
      <c r="K96" s="980"/>
      <c r="L96" s="981"/>
      <c r="M96" s="981"/>
      <c r="N96" s="981"/>
      <c r="O96" s="981"/>
      <c r="P96" s="981"/>
      <c r="Q96" s="981"/>
      <c r="R96" s="981"/>
      <c r="S96" s="981"/>
      <c r="T96" s="981"/>
      <c r="U96" s="981"/>
      <c r="V96" s="981"/>
      <c r="W96" s="981"/>
      <c r="X96" s="981"/>
      <c r="Y96" s="981"/>
      <c r="Z96" s="981"/>
      <c r="AA96" s="981"/>
    </row>
    <row r="97" spans="1:27" ht="15.65" customHeight="1" thickBot="1" x14ac:dyDescent="0.3">
      <c r="A97" s="1015"/>
      <c r="B97" s="998"/>
      <c r="C97" s="1003"/>
      <c r="D97" s="1004" t="s">
        <v>1067</v>
      </c>
      <c r="E97" s="1004"/>
      <c r="F97" s="1005" t="s">
        <v>1012</v>
      </c>
      <c r="G97" s="1007"/>
      <c r="H97" s="1006" t="s">
        <v>1018</v>
      </c>
      <c r="I97" s="1008"/>
      <c r="J97" s="1009"/>
      <c r="K97" s="980"/>
      <c r="L97" s="981"/>
      <c r="M97" s="981"/>
      <c r="N97" s="981"/>
      <c r="O97" s="981"/>
      <c r="P97" s="981"/>
      <c r="Q97" s="981"/>
      <c r="R97" s="981"/>
      <c r="S97" s="981"/>
      <c r="T97" s="981"/>
      <c r="U97" s="981"/>
      <c r="V97" s="981"/>
      <c r="W97" s="981"/>
      <c r="X97" s="981"/>
      <c r="Y97" s="981"/>
      <c r="Z97" s="981"/>
      <c r="AA97" s="981"/>
    </row>
    <row r="98" spans="1:27" ht="15.65" customHeight="1" thickBot="1" x14ac:dyDescent="0.3">
      <c r="A98" s="982"/>
      <c r="B98" s="996" t="s">
        <v>1068</v>
      </c>
      <c r="C98" s="995"/>
      <c r="D98" s="1011"/>
      <c r="E98" s="1011"/>
      <c r="F98" s="1011"/>
      <c r="G98" s="1011"/>
      <c r="H98" s="1011"/>
      <c r="I98" s="980"/>
      <c r="J98" s="1011"/>
      <c r="K98" s="980"/>
      <c r="L98" s="981"/>
      <c r="M98" s="981"/>
      <c r="N98" s="981"/>
      <c r="O98" s="981"/>
      <c r="P98" s="981"/>
      <c r="Q98" s="981"/>
      <c r="R98" s="981"/>
      <c r="S98" s="981"/>
      <c r="T98" s="981"/>
      <c r="U98" s="981"/>
      <c r="V98" s="981"/>
      <c r="W98" s="981"/>
      <c r="X98" s="981"/>
      <c r="Y98" s="981"/>
      <c r="Z98" s="981"/>
      <c r="AA98" s="981"/>
    </row>
    <row r="99" spans="1:27" ht="15.65" customHeight="1" thickBot="1" x14ac:dyDescent="0.3">
      <c r="A99" s="982"/>
      <c r="B99" s="1016"/>
      <c r="C99" s="1003"/>
      <c r="D99" s="1004" t="s">
        <v>1017</v>
      </c>
      <c r="E99" s="1004"/>
      <c r="F99" s="1005" t="s">
        <v>1006</v>
      </c>
      <c r="G99" s="1006" t="s">
        <v>1018</v>
      </c>
      <c r="H99" s="1007"/>
      <c r="I99" s="1008"/>
      <c r="J99" s="1009"/>
      <c r="K99" s="980"/>
      <c r="L99" s="981"/>
      <c r="M99" s="981"/>
      <c r="N99" s="981"/>
      <c r="O99" s="981"/>
      <c r="P99" s="981"/>
      <c r="Q99" s="981"/>
      <c r="R99" s="981"/>
      <c r="S99" s="981"/>
      <c r="T99" s="981"/>
      <c r="U99" s="981"/>
      <c r="V99" s="981"/>
      <c r="W99" s="981"/>
      <c r="X99" s="981"/>
      <c r="Y99" s="981"/>
      <c r="Z99" s="981"/>
      <c r="AA99" s="981"/>
    </row>
    <row r="100" spans="1:27" ht="15.65" customHeight="1" thickBot="1" x14ac:dyDescent="0.3">
      <c r="A100" s="982"/>
      <c r="B100" s="1016"/>
      <c r="C100" s="1003"/>
      <c r="D100" s="1004" t="s">
        <v>1048</v>
      </c>
      <c r="E100" s="1004"/>
      <c r="F100" s="1005" t="s">
        <v>883</v>
      </c>
      <c r="G100" s="1007"/>
      <c r="H100" s="1006" t="s">
        <v>1018</v>
      </c>
      <c r="I100" s="1008"/>
      <c r="J100" s="1009"/>
      <c r="K100" s="980"/>
      <c r="L100" s="981"/>
      <c r="M100" s="981"/>
      <c r="N100" s="981"/>
      <c r="O100" s="981"/>
      <c r="P100" s="981"/>
      <c r="Q100" s="981"/>
      <c r="R100" s="981"/>
      <c r="S100" s="981"/>
      <c r="T100" s="981"/>
      <c r="U100" s="981"/>
      <c r="V100" s="981"/>
      <c r="W100" s="981"/>
      <c r="X100" s="981"/>
      <c r="Y100" s="981"/>
      <c r="Z100" s="981"/>
      <c r="AA100" s="981"/>
    </row>
    <row r="101" spans="1:27" ht="15.65" customHeight="1" thickBot="1" x14ac:dyDescent="0.3">
      <c r="A101" s="982"/>
      <c r="B101" s="996" t="s">
        <v>1069</v>
      </c>
      <c r="C101" s="1017"/>
      <c r="D101" s="980"/>
      <c r="E101" s="980"/>
      <c r="F101" s="980"/>
      <c r="G101" s="980"/>
      <c r="H101" s="980"/>
      <c r="I101" s="980"/>
      <c r="J101" s="980"/>
      <c r="K101" s="980"/>
      <c r="L101" s="981"/>
      <c r="M101" s="981"/>
      <c r="N101" s="981"/>
      <c r="O101" s="981"/>
      <c r="P101" s="981"/>
      <c r="Q101" s="981"/>
      <c r="R101" s="981"/>
      <c r="S101" s="981"/>
      <c r="T101" s="981"/>
      <c r="U101" s="981"/>
      <c r="V101" s="981"/>
      <c r="W101" s="981"/>
      <c r="X101" s="981"/>
      <c r="Y101" s="981"/>
      <c r="Z101" s="981"/>
      <c r="AA101" s="981"/>
    </row>
    <row r="102" spans="1:27" ht="15.65" customHeight="1" thickBot="1" x14ac:dyDescent="0.3">
      <c r="A102" s="982"/>
      <c r="B102" s="998"/>
      <c r="C102" s="999" t="s">
        <v>964</v>
      </c>
      <c r="D102" s="1000" t="s">
        <v>1070</v>
      </c>
      <c r="E102" s="1000"/>
      <c r="F102" s="1011"/>
      <c r="G102" s="1011"/>
      <c r="H102" s="1011"/>
      <c r="I102" s="980"/>
      <c r="J102" s="1011"/>
      <c r="K102" s="980"/>
      <c r="L102" s="981"/>
      <c r="M102" s="981"/>
      <c r="N102" s="981"/>
      <c r="O102" s="981"/>
      <c r="P102" s="981"/>
      <c r="Q102" s="981"/>
      <c r="R102" s="981"/>
      <c r="S102" s="981"/>
      <c r="T102" s="981"/>
      <c r="U102" s="981"/>
      <c r="V102" s="981"/>
      <c r="W102" s="981"/>
      <c r="X102" s="981"/>
      <c r="Y102" s="981"/>
      <c r="Z102" s="981"/>
      <c r="AA102" s="981"/>
    </row>
    <row r="103" spans="1:27" ht="15.65" customHeight="1" thickBot="1" x14ac:dyDescent="0.3">
      <c r="A103" s="982"/>
      <c r="B103" s="1016"/>
      <c r="C103" s="1003"/>
      <c r="D103" s="1004" t="s">
        <v>1017</v>
      </c>
      <c r="E103" s="1004"/>
      <c r="F103" s="1005" t="s">
        <v>1006</v>
      </c>
      <c r="G103" s="1006" t="s">
        <v>1018</v>
      </c>
      <c r="H103" s="1007"/>
      <c r="I103" s="1008"/>
      <c r="J103" s="1009"/>
      <c r="K103" s="980"/>
      <c r="L103" s="981"/>
      <c r="M103" s="981"/>
      <c r="N103" s="981"/>
      <c r="O103" s="981"/>
      <c r="P103" s="981"/>
      <c r="Q103" s="981"/>
      <c r="R103" s="981"/>
      <c r="S103" s="981"/>
      <c r="T103" s="981"/>
      <c r="U103" s="981"/>
      <c r="V103" s="981"/>
      <c r="W103" s="981"/>
      <c r="X103" s="981"/>
      <c r="Y103" s="981"/>
      <c r="Z103" s="981"/>
      <c r="AA103" s="981"/>
    </row>
    <row r="104" spans="1:27" ht="15.65" customHeight="1" thickBot="1" x14ac:dyDescent="0.3">
      <c r="A104" s="982"/>
      <c r="B104" s="1016"/>
      <c r="C104" s="1003"/>
      <c r="D104" s="1004" t="s">
        <v>1033</v>
      </c>
      <c r="E104" s="1004"/>
      <c r="F104" s="1005" t="s">
        <v>1006</v>
      </c>
      <c r="G104" s="1007"/>
      <c r="H104" s="1006" t="s">
        <v>1021</v>
      </c>
      <c r="I104" s="1008"/>
      <c r="J104" s="1009"/>
      <c r="K104" s="980"/>
      <c r="L104" s="981"/>
      <c r="M104" s="981"/>
      <c r="N104" s="981"/>
      <c r="O104" s="981"/>
      <c r="P104" s="981"/>
      <c r="Q104" s="981"/>
      <c r="R104" s="981"/>
      <c r="S104" s="981"/>
      <c r="T104" s="981"/>
      <c r="U104" s="981"/>
      <c r="V104" s="981"/>
      <c r="W104" s="981"/>
      <c r="X104" s="981"/>
      <c r="Y104" s="981"/>
      <c r="Z104" s="981"/>
      <c r="AA104" s="981"/>
    </row>
    <row r="105" spans="1:27" ht="15.65" customHeight="1" thickBot="1" x14ac:dyDescent="0.3">
      <c r="A105" s="982"/>
      <c r="B105" s="1016"/>
      <c r="C105" s="1003"/>
      <c r="D105" s="1004" t="s">
        <v>1071</v>
      </c>
      <c r="E105" s="1004"/>
      <c r="F105" s="1005" t="s">
        <v>1006</v>
      </c>
      <c r="G105" s="1007"/>
      <c r="H105" s="1006" t="s">
        <v>1021</v>
      </c>
      <c r="I105" s="1008"/>
      <c r="J105" s="1009"/>
      <c r="K105" s="980"/>
      <c r="L105" s="981"/>
      <c r="M105" s="981"/>
      <c r="N105" s="981"/>
      <c r="O105" s="981"/>
      <c r="P105" s="981"/>
      <c r="Q105" s="981"/>
      <c r="R105" s="981"/>
      <c r="S105" s="981"/>
      <c r="T105" s="981"/>
      <c r="U105" s="981"/>
      <c r="V105" s="981"/>
      <c r="W105" s="981"/>
      <c r="X105" s="981"/>
      <c r="Y105" s="981"/>
      <c r="Z105" s="981"/>
      <c r="AA105" s="981"/>
    </row>
    <row r="106" spans="1:27" ht="15.65" customHeight="1" thickBot="1" x14ac:dyDescent="0.3">
      <c r="A106" s="1018"/>
      <c r="B106" s="1016"/>
      <c r="C106" s="1003"/>
      <c r="D106" s="1004" t="s">
        <v>1072</v>
      </c>
      <c r="E106" s="1004"/>
      <c r="F106" s="1005" t="s">
        <v>1006</v>
      </c>
      <c r="G106" s="1007"/>
      <c r="H106" s="1006" t="s">
        <v>1021</v>
      </c>
      <c r="I106" s="1008"/>
      <c r="J106" s="1009"/>
      <c r="K106" s="980"/>
      <c r="L106" s="981"/>
      <c r="M106" s="981"/>
      <c r="N106" s="981"/>
      <c r="O106" s="981"/>
      <c r="P106" s="981"/>
      <c r="Q106" s="981"/>
      <c r="R106" s="981"/>
      <c r="S106" s="981"/>
      <c r="T106" s="981"/>
      <c r="U106" s="981"/>
      <c r="V106" s="981"/>
      <c r="W106" s="981"/>
      <c r="X106" s="981"/>
      <c r="Y106" s="981"/>
      <c r="Z106" s="981"/>
      <c r="AA106" s="981"/>
    </row>
    <row r="107" spans="1:27" ht="15.65" customHeight="1" thickBot="1" x14ac:dyDescent="0.3">
      <c r="A107" s="982"/>
      <c r="B107" s="998"/>
      <c r="C107" s="999" t="s">
        <v>967</v>
      </c>
      <c r="D107" s="1000" t="s">
        <v>1073</v>
      </c>
      <c r="E107" s="1000"/>
      <c r="F107" s="1011"/>
      <c r="G107" s="1011"/>
      <c r="H107" s="1011"/>
      <c r="I107" s="980"/>
      <c r="J107" s="1011"/>
      <c r="K107" s="980"/>
      <c r="L107" s="981"/>
      <c r="M107" s="981"/>
      <c r="N107" s="981"/>
      <c r="O107" s="981"/>
      <c r="P107" s="981"/>
      <c r="Q107" s="981"/>
      <c r="R107" s="981"/>
      <c r="S107" s="981"/>
      <c r="T107" s="981"/>
      <c r="U107" s="981"/>
      <c r="V107" s="981"/>
      <c r="W107" s="981"/>
      <c r="X107" s="981"/>
      <c r="Y107" s="981"/>
      <c r="Z107" s="981"/>
      <c r="AA107" s="981"/>
    </row>
    <row r="108" spans="1:27" ht="15.65" customHeight="1" thickBot="1" x14ac:dyDescent="0.3">
      <c r="A108" s="982"/>
      <c r="B108" s="1016"/>
      <c r="C108" s="1003"/>
      <c r="D108" s="1004" t="s">
        <v>1039</v>
      </c>
      <c r="E108" s="1004"/>
      <c r="F108" s="1005" t="s">
        <v>883</v>
      </c>
      <c r="G108" s="1006" t="s">
        <v>1021</v>
      </c>
      <c r="H108" s="1007"/>
      <c r="I108" s="1008"/>
      <c r="J108" s="1009"/>
      <c r="K108" s="980"/>
      <c r="L108" s="981"/>
      <c r="M108" s="981"/>
      <c r="N108" s="981"/>
      <c r="O108" s="981"/>
      <c r="P108" s="981"/>
      <c r="Q108" s="981"/>
      <c r="R108" s="981"/>
      <c r="S108" s="981"/>
      <c r="T108" s="981"/>
      <c r="U108" s="981"/>
      <c r="V108" s="981"/>
      <c r="W108" s="981"/>
      <c r="X108" s="981"/>
      <c r="Y108" s="981"/>
      <c r="Z108" s="981"/>
      <c r="AA108" s="981"/>
    </row>
    <row r="109" spans="1:27" ht="15.65" customHeight="1" thickBot="1" x14ac:dyDescent="0.3">
      <c r="A109" s="982"/>
      <c r="B109" s="1016"/>
      <c r="C109" s="1003"/>
      <c r="D109" s="1004" t="s">
        <v>1074</v>
      </c>
      <c r="E109" s="1004"/>
      <c r="F109" s="1005" t="s">
        <v>883</v>
      </c>
      <c r="G109" s="1006" t="s">
        <v>1021</v>
      </c>
      <c r="H109" s="1007"/>
      <c r="I109" s="1008"/>
      <c r="J109" s="1009"/>
      <c r="K109" s="980"/>
      <c r="L109" s="981"/>
      <c r="M109" s="981"/>
      <c r="N109" s="981"/>
      <c r="O109" s="981"/>
      <c r="P109" s="981"/>
      <c r="Q109" s="981"/>
      <c r="R109" s="981"/>
      <c r="S109" s="981"/>
      <c r="T109" s="981"/>
      <c r="U109" s="981"/>
      <c r="V109" s="981"/>
      <c r="W109" s="981"/>
      <c r="X109" s="981"/>
      <c r="Y109" s="981"/>
      <c r="Z109" s="981"/>
      <c r="AA109" s="981"/>
    </row>
    <row r="110" spans="1:27" ht="15.65" customHeight="1" thickBot="1" x14ac:dyDescent="0.3">
      <c r="A110" s="982"/>
      <c r="B110" s="1019"/>
      <c r="C110" s="1003"/>
      <c r="D110" s="1004" t="s">
        <v>1048</v>
      </c>
      <c r="E110" s="1004"/>
      <c r="F110" s="1005" t="s">
        <v>883</v>
      </c>
      <c r="G110" s="1007"/>
      <c r="H110" s="1006" t="s">
        <v>1018</v>
      </c>
      <c r="I110" s="1008"/>
      <c r="J110" s="1009"/>
      <c r="K110" s="980"/>
      <c r="L110" s="981"/>
      <c r="M110" s="981"/>
      <c r="N110" s="981"/>
      <c r="O110" s="981"/>
      <c r="P110" s="981"/>
      <c r="Q110" s="981"/>
      <c r="R110" s="981"/>
      <c r="S110" s="981"/>
      <c r="T110" s="981"/>
      <c r="U110" s="981"/>
      <c r="V110" s="981"/>
      <c r="W110" s="981"/>
      <c r="X110" s="981"/>
      <c r="Y110" s="981"/>
      <c r="Z110" s="981"/>
      <c r="AA110" s="981"/>
    </row>
    <row r="111" spans="1:27" ht="15.65" customHeight="1" thickBot="1" x14ac:dyDescent="0.3">
      <c r="A111" s="982"/>
      <c r="B111" s="998"/>
      <c r="C111" s="999" t="s">
        <v>970</v>
      </c>
      <c r="D111" s="1000" t="s">
        <v>1058</v>
      </c>
      <c r="E111" s="1000"/>
      <c r="F111" s="1001"/>
      <c r="G111" s="1001"/>
      <c r="H111" s="1001"/>
      <c r="I111" s="983"/>
      <c r="J111" s="1001"/>
      <c r="K111" s="980"/>
      <c r="L111" s="981"/>
      <c r="M111" s="981"/>
      <c r="N111" s="981"/>
      <c r="O111" s="981"/>
      <c r="P111" s="981"/>
      <c r="Q111" s="981"/>
      <c r="R111" s="981"/>
      <c r="S111" s="981"/>
      <c r="T111" s="981"/>
      <c r="U111" s="981"/>
      <c r="V111" s="981"/>
      <c r="W111" s="981"/>
      <c r="X111" s="981"/>
      <c r="Y111" s="981"/>
      <c r="Z111" s="981"/>
      <c r="AA111" s="981"/>
    </row>
    <row r="112" spans="1:27" ht="15.65" customHeight="1" thickBot="1" x14ac:dyDescent="0.3">
      <c r="A112" s="982"/>
      <c r="B112" s="998"/>
      <c r="C112" s="1003"/>
      <c r="D112" s="1004" t="s">
        <v>1059</v>
      </c>
      <c r="E112" s="1004"/>
      <c r="F112" s="1005" t="s">
        <v>1013</v>
      </c>
      <c r="G112" s="1006" t="s">
        <v>1018</v>
      </c>
      <c r="H112" s="1007"/>
      <c r="I112" s="1008"/>
      <c r="J112" s="1009"/>
      <c r="K112" s="980"/>
      <c r="L112" s="981"/>
      <c r="M112" s="981"/>
      <c r="N112" s="981"/>
      <c r="O112" s="981"/>
      <c r="P112" s="981"/>
      <c r="Q112" s="981"/>
      <c r="R112" s="981"/>
      <c r="S112" s="981"/>
      <c r="T112" s="981"/>
      <c r="U112" s="981"/>
      <c r="V112" s="981"/>
      <c r="W112" s="981"/>
      <c r="X112" s="981"/>
      <c r="Y112" s="981"/>
      <c r="Z112" s="981"/>
      <c r="AA112" s="981"/>
    </row>
    <row r="113" spans="1:27" ht="15.65" customHeight="1" thickBot="1" x14ac:dyDescent="0.3">
      <c r="A113" s="982"/>
      <c r="B113" s="998"/>
      <c r="C113" s="1003"/>
      <c r="D113" s="1004" t="s">
        <v>1060</v>
      </c>
      <c r="E113" s="1004"/>
      <c r="F113" s="1005" t="s">
        <v>1006</v>
      </c>
      <c r="G113" s="1007"/>
      <c r="H113" s="1006" t="s">
        <v>1021</v>
      </c>
      <c r="I113" s="1008"/>
      <c r="J113" s="1009"/>
      <c r="K113" s="980"/>
      <c r="L113" s="981"/>
      <c r="M113" s="981"/>
      <c r="N113" s="981"/>
      <c r="O113" s="981"/>
      <c r="P113" s="981"/>
      <c r="Q113" s="981"/>
      <c r="R113" s="981"/>
      <c r="S113" s="981"/>
      <c r="T113" s="981"/>
      <c r="U113" s="981"/>
      <c r="V113" s="981"/>
      <c r="W113" s="981"/>
      <c r="X113" s="981"/>
      <c r="Y113" s="981"/>
      <c r="Z113" s="981"/>
      <c r="AA113" s="981"/>
    </row>
    <row r="114" spans="1:27" ht="15.65" customHeight="1" thickBot="1" x14ac:dyDescent="0.3">
      <c r="A114" s="982"/>
      <c r="B114" s="1020" t="s">
        <v>1075</v>
      </c>
      <c r="C114" s="980"/>
      <c r="D114" s="980"/>
      <c r="E114" s="980"/>
      <c r="F114" s="980"/>
      <c r="G114" s="980"/>
      <c r="H114" s="980"/>
      <c r="I114" s="980"/>
      <c r="J114" s="980"/>
      <c r="K114" s="980"/>
      <c r="L114" s="981"/>
      <c r="M114" s="981"/>
      <c r="N114" s="981"/>
      <c r="O114" s="981"/>
      <c r="P114" s="981"/>
      <c r="Q114" s="981"/>
      <c r="R114" s="981"/>
      <c r="S114" s="981"/>
      <c r="T114" s="981"/>
      <c r="U114" s="981"/>
      <c r="V114" s="981"/>
      <c r="W114" s="981"/>
      <c r="X114" s="981"/>
      <c r="Y114" s="981"/>
      <c r="Z114" s="981"/>
      <c r="AA114" s="981"/>
    </row>
    <row r="115" spans="1:27" ht="15.65" customHeight="1" thickBot="1" x14ac:dyDescent="0.3">
      <c r="A115" s="982"/>
      <c r="B115" s="998"/>
      <c r="C115" s="999" t="s">
        <v>964</v>
      </c>
      <c r="D115" s="1000" t="s">
        <v>1076</v>
      </c>
      <c r="E115" s="1000"/>
      <c r="F115" s="1011"/>
      <c r="G115" s="1011"/>
      <c r="H115" s="1011"/>
      <c r="I115" s="980"/>
      <c r="J115" s="1011"/>
      <c r="K115" s="980"/>
      <c r="L115" s="981"/>
      <c r="M115" s="981"/>
      <c r="N115" s="981"/>
      <c r="O115" s="981"/>
      <c r="P115" s="981"/>
      <c r="Q115" s="981"/>
      <c r="R115" s="981"/>
      <c r="S115" s="981"/>
      <c r="T115" s="981"/>
      <c r="U115" s="981"/>
      <c r="V115" s="981"/>
      <c r="W115" s="981"/>
      <c r="X115" s="981"/>
      <c r="Y115" s="981"/>
      <c r="Z115" s="981"/>
      <c r="AA115" s="981"/>
    </row>
    <row r="116" spans="1:27" ht="15.65" customHeight="1" thickBot="1" x14ac:dyDescent="0.3">
      <c r="A116" s="982"/>
      <c r="B116" s="1016"/>
      <c r="C116" s="1003"/>
      <c r="D116" s="1004" t="s">
        <v>1045</v>
      </c>
      <c r="E116" s="1004"/>
      <c r="F116" s="1005" t="s">
        <v>1006</v>
      </c>
      <c r="G116" s="1006" t="s">
        <v>1018</v>
      </c>
      <c r="H116" s="1007"/>
      <c r="I116" s="1008"/>
      <c r="J116" s="1009"/>
      <c r="K116" s="980"/>
      <c r="L116" s="981"/>
      <c r="M116" s="981"/>
      <c r="N116" s="981"/>
      <c r="O116" s="981"/>
      <c r="P116" s="981"/>
      <c r="Q116" s="981"/>
      <c r="R116" s="981"/>
      <c r="S116" s="981"/>
      <c r="T116" s="981"/>
      <c r="U116" s="981"/>
      <c r="V116" s="981"/>
      <c r="W116" s="981"/>
      <c r="X116" s="981"/>
      <c r="Y116" s="981"/>
      <c r="Z116" s="981"/>
      <c r="AA116" s="981"/>
    </row>
    <row r="117" spans="1:27" ht="15.65" customHeight="1" thickBot="1" x14ac:dyDescent="0.3">
      <c r="A117" s="982"/>
      <c r="B117" s="1016"/>
      <c r="C117" s="1003"/>
      <c r="D117" s="1004" t="s">
        <v>1037</v>
      </c>
      <c r="E117" s="1004"/>
      <c r="F117" s="1005" t="s">
        <v>1006</v>
      </c>
      <c r="G117" s="1006" t="s">
        <v>1018</v>
      </c>
      <c r="H117" s="1007"/>
      <c r="I117" s="1008"/>
      <c r="J117" s="1009"/>
      <c r="K117" s="980"/>
      <c r="L117" s="981"/>
      <c r="M117" s="981"/>
      <c r="N117" s="981"/>
      <c r="O117" s="981"/>
      <c r="P117" s="981"/>
      <c r="Q117" s="981"/>
      <c r="R117" s="981"/>
      <c r="S117" s="981"/>
      <c r="T117" s="981"/>
      <c r="U117" s="981"/>
      <c r="V117" s="981"/>
      <c r="W117" s="981"/>
      <c r="X117" s="981"/>
      <c r="Y117" s="981"/>
      <c r="Z117" s="981"/>
      <c r="AA117" s="981"/>
    </row>
    <row r="118" spans="1:27" ht="15.65" customHeight="1" thickBot="1" x14ac:dyDescent="0.3">
      <c r="A118" s="982"/>
      <c r="B118" s="1016"/>
      <c r="C118" s="1003"/>
      <c r="D118" s="1004" t="s">
        <v>1033</v>
      </c>
      <c r="E118" s="1004"/>
      <c r="F118" s="1005" t="s">
        <v>1006</v>
      </c>
      <c r="G118" s="1007"/>
      <c r="H118" s="1006" t="s">
        <v>1021</v>
      </c>
      <c r="I118" s="1008"/>
      <c r="J118" s="1009"/>
      <c r="K118" s="980"/>
      <c r="L118" s="981"/>
      <c r="M118" s="981"/>
      <c r="N118" s="981"/>
      <c r="O118" s="981"/>
      <c r="P118" s="981"/>
      <c r="Q118" s="981"/>
      <c r="R118" s="981"/>
      <c r="S118" s="981"/>
      <c r="T118" s="981"/>
      <c r="U118" s="981"/>
      <c r="V118" s="981"/>
      <c r="W118" s="981"/>
      <c r="X118" s="981"/>
      <c r="Y118" s="981"/>
      <c r="Z118" s="981"/>
      <c r="AA118" s="981"/>
    </row>
    <row r="119" spans="1:27" ht="15.65" customHeight="1" thickBot="1" x14ac:dyDescent="0.3">
      <c r="A119" s="982"/>
      <c r="B119" s="1016"/>
      <c r="C119" s="1003"/>
      <c r="D119" s="1007"/>
      <c r="E119" s="1007"/>
      <c r="F119" s="1007"/>
      <c r="G119" s="1007"/>
      <c r="H119" s="1007"/>
      <c r="I119" s="1008"/>
      <c r="J119" s="1007"/>
      <c r="K119" s="980"/>
      <c r="L119" s="981"/>
      <c r="M119" s="981"/>
      <c r="N119" s="981"/>
      <c r="O119" s="981"/>
      <c r="P119" s="981"/>
      <c r="Q119" s="981"/>
      <c r="R119" s="981"/>
      <c r="S119" s="981"/>
      <c r="T119" s="981"/>
      <c r="U119" s="981"/>
      <c r="V119" s="981"/>
      <c r="W119" s="981"/>
      <c r="X119" s="981"/>
      <c r="Y119" s="981"/>
      <c r="Z119" s="981"/>
      <c r="AA119" s="981"/>
    </row>
    <row r="120" spans="1:27" ht="15.65" customHeight="1" thickBot="1" x14ac:dyDescent="0.3">
      <c r="A120" s="982"/>
      <c r="B120" s="1016"/>
      <c r="C120" s="1003"/>
      <c r="D120" s="1004" t="s">
        <v>1039</v>
      </c>
      <c r="E120" s="1004"/>
      <c r="F120" s="1005" t="s">
        <v>883</v>
      </c>
      <c r="G120" s="1006" t="s">
        <v>1021</v>
      </c>
      <c r="H120" s="1007"/>
      <c r="I120" s="1008"/>
      <c r="J120" s="1009"/>
      <c r="K120" s="980"/>
      <c r="L120" s="981"/>
      <c r="M120" s="981"/>
      <c r="N120" s="981"/>
      <c r="O120" s="981"/>
      <c r="P120" s="981"/>
      <c r="Q120" s="981"/>
      <c r="R120" s="981"/>
      <c r="S120" s="981"/>
      <c r="T120" s="981"/>
      <c r="U120" s="981"/>
      <c r="V120" s="981"/>
      <c r="W120" s="981"/>
      <c r="X120" s="981"/>
      <c r="Y120" s="981"/>
      <c r="Z120" s="981"/>
      <c r="AA120" s="981"/>
    </row>
    <row r="121" spans="1:27" ht="15.65" customHeight="1" thickBot="1" x14ac:dyDescent="0.3">
      <c r="A121" s="982"/>
      <c r="B121" s="1016"/>
      <c r="C121" s="1003"/>
      <c r="D121" s="1004" t="s">
        <v>1077</v>
      </c>
      <c r="E121" s="1004"/>
      <c r="F121" s="1005" t="s">
        <v>883</v>
      </c>
      <c r="G121" s="1007"/>
      <c r="H121" s="1006" t="s">
        <v>1018</v>
      </c>
      <c r="I121" s="1008"/>
      <c r="J121" s="1009"/>
      <c r="K121" s="980"/>
      <c r="L121" s="981"/>
      <c r="M121" s="981"/>
      <c r="N121" s="981"/>
      <c r="O121" s="981"/>
      <c r="P121" s="981"/>
      <c r="Q121" s="981"/>
      <c r="R121" s="981"/>
      <c r="S121" s="981"/>
      <c r="T121" s="981"/>
      <c r="U121" s="981"/>
      <c r="V121" s="981"/>
      <c r="W121" s="981"/>
      <c r="X121" s="981"/>
      <c r="Y121" s="981"/>
      <c r="Z121" s="981"/>
      <c r="AA121" s="981"/>
    </row>
    <row r="122" spans="1:27" ht="15.65" customHeight="1" thickBot="1" x14ac:dyDescent="0.3">
      <c r="A122" s="982"/>
      <c r="B122" s="1016"/>
      <c r="C122" s="1003"/>
      <c r="D122" s="1004" t="s">
        <v>1078</v>
      </c>
      <c r="E122" s="1004"/>
      <c r="F122" s="1005" t="s">
        <v>883</v>
      </c>
      <c r="G122" s="1007"/>
      <c r="H122" s="1006" t="s">
        <v>1018</v>
      </c>
      <c r="I122" s="1008"/>
      <c r="J122" s="1009"/>
      <c r="K122" s="980"/>
      <c r="L122" s="981"/>
      <c r="M122" s="981"/>
      <c r="N122" s="981"/>
      <c r="O122" s="981"/>
      <c r="P122" s="981"/>
      <c r="Q122" s="981"/>
      <c r="R122" s="981"/>
      <c r="S122" s="981"/>
      <c r="T122" s="981"/>
      <c r="U122" s="981"/>
      <c r="V122" s="981"/>
      <c r="W122" s="981"/>
      <c r="X122" s="981"/>
      <c r="Y122" s="981"/>
      <c r="Z122" s="981"/>
      <c r="AA122" s="981"/>
    </row>
    <row r="123" spans="1:27" ht="15.65" customHeight="1" thickBot="1" x14ac:dyDescent="0.3">
      <c r="A123" s="982"/>
      <c r="B123" s="1016"/>
      <c r="C123" s="1003"/>
      <c r="D123" s="1004" t="s">
        <v>1079</v>
      </c>
      <c r="E123" s="1004"/>
      <c r="F123" s="1005" t="s">
        <v>883</v>
      </c>
      <c r="G123" s="1007"/>
      <c r="H123" s="1006" t="s">
        <v>1018</v>
      </c>
      <c r="I123" s="1008"/>
      <c r="J123" s="1009"/>
      <c r="K123" s="980"/>
      <c r="L123" s="981"/>
      <c r="M123" s="981"/>
      <c r="N123" s="981"/>
      <c r="O123" s="981"/>
      <c r="P123" s="981"/>
      <c r="Q123" s="981"/>
      <c r="R123" s="981"/>
      <c r="S123" s="981"/>
      <c r="T123" s="981"/>
      <c r="U123" s="981"/>
      <c r="V123" s="981"/>
      <c r="W123" s="981"/>
      <c r="X123" s="981"/>
      <c r="Y123" s="981"/>
      <c r="Z123" s="981"/>
      <c r="AA123" s="981"/>
    </row>
    <row r="124" spans="1:27" ht="15.65" customHeight="1" thickBot="1" x14ac:dyDescent="0.3">
      <c r="A124" s="982"/>
      <c r="B124" s="1019"/>
      <c r="C124" s="1003"/>
      <c r="D124" s="1004" t="s">
        <v>1080</v>
      </c>
      <c r="E124" s="1004"/>
      <c r="F124" s="1005" t="s">
        <v>883</v>
      </c>
      <c r="G124" s="1007"/>
      <c r="H124" s="1006" t="s">
        <v>1018</v>
      </c>
      <c r="I124" s="1008"/>
      <c r="J124" s="1009"/>
      <c r="K124" s="980"/>
      <c r="L124" s="981"/>
      <c r="M124" s="981"/>
      <c r="N124" s="981"/>
      <c r="O124" s="981"/>
      <c r="P124" s="981"/>
      <c r="Q124" s="981"/>
      <c r="R124" s="981"/>
      <c r="S124" s="981"/>
      <c r="T124" s="981"/>
      <c r="U124" s="981"/>
      <c r="V124" s="981"/>
      <c r="W124" s="981"/>
      <c r="X124" s="981"/>
      <c r="Y124" s="981"/>
      <c r="Z124" s="981"/>
      <c r="AA124" s="981"/>
    </row>
    <row r="125" spans="1:27" ht="15.65" customHeight="1" thickBot="1" x14ac:dyDescent="0.3">
      <c r="A125" s="982"/>
      <c r="B125" s="998"/>
      <c r="C125" s="999" t="s">
        <v>967</v>
      </c>
      <c r="D125" s="1000" t="s">
        <v>1081</v>
      </c>
      <c r="E125" s="1000"/>
      <c r="F125" s="1011"/>
      <c r="G125" s="1011"/>
      <c r="H125" s="1011"/>
      <c r="I125" s="980"/>
      <c r="J125" s="1011"/>
      <c r="K125" s="980"/>
      <c r="L125" s="981"/>
      <c r="M125" s="981"/>
      <c r="N125" s="981"/>
      <c r="O125" s="981"/>
      <c r="P125" s="981"/>
      <c r="Q125" s="981"/>
      <c r="R125" s="981"/>
      <c r="S125" s="981"/>
      <c r="T125" s="981"/>
      <c r="U125" s="981"/>
      <c r="V125" s="981"/>
      <c r="W125" s="981"/>
      <c r="X125" s="981"/>
      <c r="Y125" s="981"/>
      <c r="Z125" s="981"/>
      <c r="AA125" s="981"/>
    </row>
    <row r="126" spans="1:27" ht="15.65" customHeight="1" thickBot="1" x14ac:dyDescent="0.3">
      <c r="A126" s="982"/>
      <c r="B126" s="1016"/>
      <c r="C126" s="1003"/>
      <c r="D126" s="1004" t="s">
        <v>1037</v>
      </c>
      <c r="E126" s="1004"/>
      <c r="F126" s="1005" t="s">
        <v>1006</v>
      </c>
      <c r="G126" s="1006" t="s">
        <v>1018</v>
      </c>
      <c r="H126" s="1007"/>
      <c r="I126" s="1008"/>
      <c r="J126" s="1009"/>
      <c r="K126" s="980"/>
      <c r="L126" s="981"/>
      <c r="M126" s="981"/>
      <c r="N126" s="981"/>
      <c r="O126" s="981"/>
      <c r="P126" s="981"/>
      <c r="Q126" s="981"/>
      <c r="R126" s="981"/>
      <c r="S126" s="981"/>
      <c r="T126" s="981"/>
      <c r="U126" s="981"/>
      <c r="V126" s="981"/>
      <c r="W126" s="981"/>
      <c r="X126" s="981"/>
      <c r="Y126" s="981"/>
      <c r="Z126" s="981"/>
      <c r="AA126" s="981"/>
    </row>
    <row r="127" spans="1:27" ht="15.65" customHeight="1" thickBot="1" x14ac:dyDescent="0.3">
      <c r="A127" s="982"/>
      <c r="B127" s="1016"/>
      <c r="C127" s="1003"/>
      <c r="D127" s="1004" t="s">
        <v>1042</v>
      </c>
      <c r="E127" s="1004"/>
      <c r="F127" s="1005" t="s">
        <v>1012</v>
      </c>
      <c r="G127" s="1007"/>
      <c r="H127" s="1006" t="s">
        <v>1018</v>
      </c>
      <c r="I127" s="1008"/>
      <c r="J127" s="1009"/>
      <c r="K127" s="980"/>
      <c r="L127" s="981"/>
      <c r="M127" s="981"/>
      <c r="N127" s="981"/>
      <c r="O127" s="981"/>
      <c r="P127" s="981"/>
      <c r="Q127" s="981"/>
      <c r="R127" s="981"/>
      <c r="S127" s="981"/>
      <c r="T127" s="981"/>
      <c r="U127" s="981"/>
      <c r="V127" s="981"/>
      <c r="W127" s="981"/>
      <c r="X127" s="981"/>
      <c r="Y127" s="981"/>
      <c r="Z127" s="981"/>
      <c r="AA127" s="981"/>
    </row>
    <row r="128" spans="1:27" ht="15.65" customHeight="1" thickBot="1" x14ac:dyDescent="0.3">
      <c r="A128" s="982"/>
      <c r="B128" s="1016"/>
      <c r="C128" s="1003"/>
      <c r="D128" s="1007"/>
      <c r="E128" s="1007"/>
      <c r="F128" s="1007"/>
      <c r="G128" s="1007"/>
      <c r="H128" s="1007"/>
      <c r="I128" s="1008"/>
      <c r="J128" s="1007"/>
      <c r="K128" s="980"/>
      <c r="L128" s="981"/>
      <c r="M128" s="981"/>
      <c r="N128" s="981"/>
      <c r="O128" s="981"/>
      <c r="P128" s="981"/>
      <c r="Q128" s="981"/>
      <c r="R128" s="981"/>
      <c r="S128" s="981"/>
      <c r="T128" s="981"/>
      <c r="U128" s="981"/>
      <c r="V128" s="981"/>
      <c r="W128" s="981"/>
      <c r="X128" s="981"/>
      <c r="Y128" s="981"/>
      <c r="Z128" s="981"/>
      <c r="AA128" s="981"/>
    </row>
    <row r="129" spans="1:27" ht="15.65" customHeight="1" thickBot="1" x14ac:dyDescent="0.3">
      <c r="A129" s="982"/>
      <c r="B129" s="1016"/>
      <c r="C129" s="1003"/>
      <c r="D129" s="1004" t="s">
        <v>1039</v>
      </c>
      <c r="E129" s="1004"/>
      <c r="F129" s="1005" t="s">
        <v>883</v>
      </c>
      <c r="G129" s="1006" t="s">
        <v>1021</v>
      </c>
      <c r="H129" s="1007"/>
      <c r="I129" s="1008"/>
      <c r="J129" s="1009"/>
      <c r="K129" s="980"/>
      <c r="L129" s="981"/>
      <c r="M129" s="981"/>
      <c r="N129" s="981"/>
      <c r="O129" s="981"/>
      <c r="P129" s="981"/>
      <c r="Q129" s="981"/>
      <c r="R129" s="981"/>
      <c r="S129" s="981"/>
      <c r="T129" s="981"/>
      <c r="U129" s="981"/>
      <c r="V129" s="981"/>
      <c r="W129" s="981"/>
      <c r="X129" s="981"/>
      <c r="Y129" s="981"/>
      <c r="Z129" s="981"/>
      <c r="AA129" s="981"/>
    </row>
    <row r="130" spans="1:27" ht="15.65" customHeight="1" thickBot="1" x14ac:dyDescent="0.3">
      <c r="A130" s="982"/>
      <c r="B130" s="1016"/>
      <c r="C130" s="1003"/>
      <c r="D130" s="1004" t="s">
        <v>1077</v>
      </c>
      <c r="E130" s="1004"/>
      <c r="F130" s="1005" t="s">
        <v>883</v>
      </c>
      <c r="G130" s="1007"/>
      <c r="H130" s="1006" t="s">
        <v>1018</v>
      </c>
      <c r="I130" s="1008"/>
      <c r="J130" s="1009"/>
      <c r="K130" s="980"/>
      <c r="L130" s="981"/>
      <c r="M130" s="981"/>
      <c r="N130" s="981"/>
      <c r="O130" s="981"/>
      <c r="P130" s="981"/>
      <c r="Q130" s="981"/>
      <c r="R130" s="981"/>
      <c r="S130" s="981"/>
      <c r="T130" s="981"/>
      <c r="U130" s="981"/>
      <c r="V130" s="981"/>
      <c r="W130" s="981"/>
      <c r="X130" s="981"/>
      <c r="Y130" s="981"/>
      <c r="Z130" s="981"/>
      <c r="AA130" s="981"/>
    </row>
    <row r="131" spans="1:27" ht="15.65" customHeight="1" thickBot="1" x14ac:dyDescent="0.3">
      <c r="A131" s="982"/>
      <c r="B131" s="1016"/>
      <c r="C131" s="1003"/>
      <c r="D131" s="1004" t="s">
        <v>1078</v>
      </c>
      <c r="E131" s="1004"/>
      <c r="F131" s="1005" t="s">
        <v>883</v>
      </c>
      <c r="G131" s="1007"/>
      <c r="H131" s="1006" t="s">
        <v>1018</v>
      </c>
      <c r="I131" s="1008"/>
      <c r="J131" s="1009"/>
      <c r="K131" s="980"/>
      <c r="L131" s="981"/>
      <c r="M131" s="981"/>
      <c r="N131" s="981"/>
      <c r="O131" s="981"/>
      <c r="P131" s="981"/>
      <c r="Q131" s="981"/>
      <c r="R131" s="981"/>
      <c r="S131" s="981"/>
      <c r="T131" s="981"/>
      <c r="U131" s="981"/>
      <c r="V131" s="981"/>
      <c r="W131" s="981"/>
      <c r="X131" s="981"/>
      <c r="Y131" s="981"/>
      <c r="Z131" s="981"/>
      <c r="AA131" s="981"/>
    </row>
    <row r="132" spans="1:27" ht="15.65" customHeight="1" thickBot="1" x14ac:dyDescent="0.3">
      <c r="A132" s="982"/>
      <c r="B132" s="1016"/>
      <c r="C132" s="1003"/>
      <c r="D132" s="1004" t="s">
        <v>1079</v>
      </c>
      <c r="E132" s="1004"/>
      <c r="F132" s="1005" t="s">
        <v>883</v>
      </c>
      <c r="G132" s="1007"/>
      <c r="H132" s="1006" t="s">
        <v>1018</v>
      </c>
      <c r="I132" s="1008"/>
      <c r="J132" s="1009"/>
      <c r="K132" s="980"/>
      <c r="L132" s="981"/>
      <c r="M132" s="981"/>
      <c r="N132" s="981"/>
      <c r="O132" s="981"/>
      <c r="P132" s="981"/>
      <c r="Q132" s="981"/>
      <c r="R132" s="981"/>
      <c r="S132" s="981"/>
      <c r="T132" s="981"/>
      <c r="U132" s="981"/>
      <c r="V132" s="981"/>
      <c r="W132" s="981"/>
      <c r="X132" s="981"/>
      <c r="Y132" s="981"/>
      <c r="Z132" s="981"/>
      <c r="AA132" s="981"/>
    </row>
    <row r="133" spans="1:27" ht="15.65" customHeight="1" thickBot="1" x14ac:dyDescent="0.3">
      <c r="A133" s="982"/>
      <c r="B133" s="1019"/>
      <c r="C133" s="1003"/>
      <c r="D133" s="1004" t="s">
        <v>1080</v>
      </c>
      <c r="E133" s="1004"/>
      <c r="F133" s="1005" t="s">
        <v>883</v>
      </c>
      <c r="G133" s="1007"/>
      <c r="H133" s="1006" t="s">
        <v>1018</v>
      </c>
      <c r="I133" s="1008"/>
      <c r="J133" s="1009"/>
      <c r="K133" s="980"/>
      <c r="L133" s="981"/>
      <c r="M133" s="981"/>
      <c r="N133" s="981"/>
      <c r="O133" s="981"/>
      <c r="P133" s="981"/>
      <c r="Q133" s="981"/>
      <c r="R133" s="981"/>
      <c r="S133" s="981"/>
      <c r="T133" s="981"/>
      <c r="U133" s="981"/>
      <c r="V133" s="981"/>
      <c r="W133" s="981"/>
      <c r="X133" s="981"/>
      <c r="Y133" s="981"/>
      <c r="Z133" s="981"/>
      <c r="AA133" s="981"/>
    </row>
    <row r="134" spans="1:27" ht="15.65" customHeight="1" thickBot="1" x14ac:dyDescent="0.3">
      <c r="A134" s="982"/>
      <c r="B134" s="998"/>
      <c r="C134" s="999" t="s">
        <v>970</v>
      </c>
      <c r="D134" s="1000" t="s">
        <v>1082</v>
      </c>
      <c r="E134" s="1000"/>
      <c r="F134" s="1011"/>
      <c r="G134" s="1011"/>
      <c r="H134" s="1011"/>
      <c r="I134" s="980"/>
      <c r="J134" s="1011"/>
      <c r="K134" s="980"/>
      <c r="L134" s="981"/>
      <c r="M134" s="981"/>
      <c r="N134" s="981"/>
      <c r="O134" s="981"/>
      <c r="P134" s="981"/>
      <c r="Q134" s="981"/>
      <c r="R134" s="981"/>
      <c r="S134" s="981"/>
      <c r="T134" s="981"/>
      <c r="U134" s="981"/>
      <c r="V134" s="981"/>
      <c r="W134" s="981"/>
      <c r="X134" s="981"/>
      <c r="Y134" s="981"/>
      <c r="Z134" s="981"/>
      <c r="AA134" s="981"/>
    </row>
    <row r="135" spans="1:27" ht="15.65" customHeight="1" thickBot="1" x14ac:dyDescent="0.3">
      <c r="A135" s="982"/>
      <c r="B135" s="1016"/>
      <c r="C135" s="1003"/>
      <c r="D135" s="1004" t="s">
        <v>1044</v>
      </c>
      <c r="E135" s="1004"/>
      <c r="F135" s="1005" t="s">
        <v>1006</v>
      </c>
      <c r="G135" s="1006" t="s">
        <v>1018</v>
      </c>
      <c r="H135" s="1007"/>
      <c r="I135" s="1008"/>
      <c r="J135" s="1009"/>
      <c r="K135" s="980"/>
      <c r="L135" s="981"/>
      <c r="M135" s="981"/>
      <c r="N135" s="981"/>
      <c r="O135" s="981"/>
      <c r="P135" s="981"/>
      <c r="Q135" s="981"/>
      <c r="R135" s="981"/>
      <c r="S135" s="981"/>
      <c r="T135" s="981"/>
      <c r="U135" s="981"/>
      <c r="V135" s="981"/>
      <c r="W135" s="981"/>
      <c r="X135" s="981"/>
      <c r="Y135" s="981"/>
      <c r="Z135" s="981"/>
      <c r="AA135" s="981"/>
    </row>
    <row r="136" spans="1:27" ht="15.65" customHeight="1" thickBot="1" x14ac:dyDescent="0.3">
      <c r="A136" s="982"/>
      <c r="B136" s="1016"/>
      <c r="C136" s="1003"/>
      <c r="D136" s="1004" t="s">
        <v>1045</v>
      </c>
      <c r="E136" s="1004"/>
      <c r="F136" s="1005" t="s">
        <v>1006</v>
      </c>
      <c r="G136" s="1007"/>
      <c r="H136" s="1006" t="s">
        <v>1021</v>
      </c>
      <c r="I136" s="1008"/>
      <c r="J136" s="1009"/>
      <c r="K136" s="980"/>
      <c r="L136" s="981"/>
      <c r="M136" s="981"/>
      <c r="N136" s="981"/>
      <c r="O136" s="981"/>
      <c r="P136" s="981"/>
      <c r="Q136" s="981"/>
      <c r="R136" s="981"/>
      <c r="S136" s="981"/>
      <c r="T136" s="981"/>
      <c r="U136" s="981"/>
      <c r="V136" s="981"/>
      <c r="W136" s="981"/>
      <c r="X136" s="981"/>
      <c r="Y136" s="981"/>
      <c r="Z136" s="981"/>
      <c r="AA136" s="981"/>
    </row>
    <row r="137" spans="1:27" ht="15.65" customHeight="1" thickBot="1" x14ac:dyDescent="0.3">
      <c r="A137" s="982"/>
      <c r="B137" s="1016"/>
      <c r="C137" s="1003"/>
      <c r="D137" s="1004" t="s">
        <v>1037</v>
      </c>
      <c r="E137" s="1004"/>
      <c r="F137" s="1005" t="s">
        <v>1006</v>
      </c>
      <c r="G137" s="1007"/>
      <c r="H137" s="1006" t="s">
        <v>1021</v>
      </c>
      <c r="I137" s="1008"/>
      <c r="J137" s="1009"/>
      <c r="K137" s="980"/>
      <c r="L137" s="981"/>
      <c r="M137" s="981"/>
      <c r="N137" s="981"/>
      <c r="O137" s="981"/>
      <c r="P137" s="981"/>
      <c r="Q137" s="981"/>
      <c r="R137" s="981"/>
      <c r="S137" s="981"/>
      <c r="T137" s="981"/>
      <c r="U137" s="981"/>
      <c r="V137" s="981"/>
      <c r="W137" s="981"/>
      <c r="X137" s="981"/>
      <c r="Y137" s="981"/>
      <c r="Z137" s="981"/>
      <c r="AA137" s="981"/>
    </row>
    <row r="138" spans="1:27" ht="15.65" customHeight="1" thickBot="1" x14ac:dyDescent="0.3">
      <c r="A138" s="982"/>
      <c r="B138" s="1016"/>
      <c r="C138" s="1003"/>
      <c r="D138" s="1007"/>
      <c r="E138" s="1007"/>
      <c r="F138" s="1007"/>
      <c r="G138" s="1007"/>
      <c r="H138" s="1007"/>
      <c r="I138" s="1008"/>
      <c r="J138" s="1007"/>
      <c r="K138" s="980"/>
      <c r="L138" s="981"/>
      <c r="M138" s="981"/>
      <c r="N138" s="981"/>
      <c r="O138" s="981"/>
      <c r="P138" s="981"/>
      <c r="Q138" s="981"/>
      <c r="R138" s="981"/>
      <c r="S138" s="981"/>
      <c r="T138" s="981"/>
      <c r="U138" s="981"/>
      <c r="V138" s="981"/>
      <c r="W138" s="981"/>
      <c r="X138" s="981"/>
      <c r="Y138" s="981"/>
      <c r="Z138" s="981"/>
      <c r="AA138" s="981"/>
    </row>
    <row r="139" spans="1:27" ht="15.65" customHeight="1" thickBot="1" x14ac:dyDescent="0.3">
      <c r="A139" s="982"/>
      <c r="B139" s="1016"/>
      <c r="C139" s="1003"/>
      <c r="D139" s="1004" t="s">
        <v>1083</v>
      </c>
      <c r="E139" s="1004"/>
      <c r="F139" s="1005" t="s">
        <v>1013</v>
      </c>
      <c r="G139" s="1006" t="s">
        <v>1018</v>
      </c>
      <c r="H139" s="1007"/>
      <c r="I139" s="1008"/>
      <c r="J139" s="1009"/>
      <c r="K139" s="980"/>
      <c r="L139" s="981"/>
      <c r="M139" s="981"/>
      <c r="N139" s="981"/>
      <c r="O139" s="981"/>
      <c r="P139" s="981"/>
      <c r="Q139" s="981"/>
      <c r="R139" s="981"/>
      <c r="S139" s="981"/>
      <c r="T139" s="981"/>
      <c r="U139" s="981"/>
      <c r="V139" s="981"/>
      <c r="W139" s="981"/>
      <c r="X139" s="981"/>
      <c r="Y139" s="981"/>
      <c r="Z139" s="981"/>
      <c r="AA139" s="981"/>
    </row>
    <row r="140" spans="1:27" ht="15.65" customHeight="1" thickBot="1" x14ac:dyDescent="0.3">
      <c r="A140" s="982"/>
      <c r="B140" s="1016"/>
      <c r="C140" s="1003"/>
      <c r="D140" s="1004" t="s">
        <v>1084</v>
      </c>
      <c r="E140" s="1004"/>
      <c r="F140" s="1005" t="s">
        <v>1013</v>
      </c>
      <c r="G140" s="1006" t="s">
        <v>1018</v>
      </c>
      <c r="H140" s="1007"/>
      <c r="I140" s="1008"/>
      <c r="J140" s="1009"/>
      <c r="K140" s="980"/>
      <c r="L140" s="981"/>
      <c r="M140" s="981"/>
      <c r="N140" s="981"/>
      <c r="O140" s="981"/>
      <c r="P140" s="981"/>
      <c r="Q140" s="981"/>
      <c r="R140" s="981"/>
      <c r="S140" s="981"/>
      <c r="T140" s="981"/>
      <c r="U140" s="981"/>
      <c r="V140" s="981"/>
      <c r="W140" s="981"/>
      <c r="X140" s="981"/>
      <c r="Y140" s="981"/>
      <c r="Z140" s="981"/>
      <c r="AA140" s="981"/>
    </row>
    <row r="141" spans="1:27" ht="15.65" customHeight="1" thickBot="1" x14ac:dyDescent="0.3">
      <c r="A141" s="982"/>
      <c r="B141" s="1016"/>
      <c r="C141" s="1003"/>
      <c r="D141" s="1004" t="s">
        <v>1017</v>
      </c>
      <c r="E141" s="1004"/>
      <c r="F141" s="1005" t="s">
        <v>1006</v>
      </c>
      <c r="G141" s="1006" t="s">
        <v>1018</v>
      </c>
      <c r="H141" s="1007"/>
      <c r="I141" s="1008"/>
      <c r="J141" s="1012" t="s">
        <v>1085</v>
      </c>
      <c r="K141" s="980"/>
      <c r="L141" s="981"/>
      <c r="M141" s="981"/>
      <c r="N141" s="981"/>
      <c r="O141" s="981"/>
      <c r="P141" s="981"/>
      <c r="Q141" s="981"/>
      <c r="R141" s="981"/>
      <c r="S141" s="981"/>
      <c r="T141" s="981"/>
      <c r="U141" s="981"/>
      <c r="V141" s="981"/>
      <c r="W141" s="981"/>
      <c r="X141" s="981"/>
      <c r="Y141" s="981"/>
      <c r="Z141" s="981"/>
      <c r="AA141" s="981"/>
    </row>
    <row r="142" spans="1:27" ht="15.65" customHeight="1" thickBot="1" x14ac:dyDescent="0.3">
      <c r="A142" s="982"/>
      <c r="B142" s="1016"/>
      <c r="C142" s="1003"/>
      <c r="D142" s="1004" t="s">
        <v>1044</v>
      </c>
      <c r="E142" s="1004"/>
      <c r="F142" s="1005" t="s">
        <v>1006</v>
      </c>
      <c r="G142" s="1007"/>
      <c r="H142" s="1006" t="s">
        <v>1021</v>
      </c>
      <c r="I142" s="1008"/>
      <c r="J142" s="1009"/>
      <c r="K142" s="980"/>
      <c r="L142" s="981"/>
      <c r="M142" s="981"/>
      <c r="N142" s="981"/>
      <c r="O142" s="981"/>
      <c r="P142" s="981"/>
      <c r="Q142" s="981"/>
      <c r="R142" s="981"/>
      <c r="S142" s="981"/>
      <c r="T142" s="981"/>
      <c r="U142" s="981"/>
      <c r="V142" s="981"/>
      <c r="W142" s="981"/>
      <c r="X142" s="981"/>
      <c r="Y142" s="981"/>
      <c r="Z142" s="981"/>
      <c r="AA142" s="981"/>
    </row>
    <row r="143" spans="1:27" ht="15.65" customHeight="1" thickBot="1" x14ac:dyDescent="0.3">
      <c r="A143" s="982"/>
      <c r="B143" s="1016"/>
      <c r="C143" s="1003"/>
      <c r="D143" s="1007"/>
      <c r="E143" s="1007"/>
      <c r="F143" s="1007"/>
      <c r="G143" s="1007"/>
      <c r="H143" s="1007"/>
      <c r="I143" s="1008"/>
      <c r="J143" s="1007"/>
      <c r="K143" s="980"/>
      <c r="L143" s="981"/>
      <c r="M143" s="981"/>
      <c r="N143" s="981"/>
      <c r="O143" s="981"/>
      <c r="P143" s="981"/>
      <c r="Q143" s="981"/>
      <c r="R143" s="981"/>
      <c r="S143" s="981"/>
      <c r="T143" s="981"/>
      <c r="U143" s="981"/>
      <c r="V143" s="981"/>
      <c r="W143" s="981"/>
      <c r="X143" s="981"/>
      <c r="Y143" s="981"/>
      <c r="Z143" s="981"/>
      <c r="AA143" s="981"/>
    </row>
    <row r="144" spans="1:27" ht="15.65" customHeight="1" thickBot="1" x14ac:dyDescent="0.3">
      <c r="A144" s="982"/>
      <c r="B144" s="1016"/>
      <c r="C144" s="1003"/>
      <c r="D144" s="1004" t="s">
        <v>1077</v>
      </c>
      <c r="E144" s="1004"/>
      <c r="F144" s="1005" t="s">
        <v>883</v>
      </c>
      <c r="G144" s="1006" t="s">
        <v>1021</v>
      </c>
      <c r="H144" s="1007"/>
      <c r="I144" s="1008"/>
      <c r="J144" s="1009"/>
      <c r="K144" s="980"/>
      <c r="L144" s="981"/>
      <c r="M144" s="981"/>
      <c r="N144" s="981"/>
      <c r="O144" s="981"/>
      <c r="P144" s="981"/>
      <c r="Q144" s="981"/>
      <c r="R144" s="981"/>
      <c r="S144" s="981"/>
      <c r="T144" s="981"/>
      <c r="U144" s="981"/>
      <c r="V144" s="981"/>
      <c r="W144" s="981"/>
      <c r="X144" s="981"/>
      <c r="Y144" s="981"/>
      <c r="Z144" s="981"/>
      <c r="AA144" s="981"/>
    </row>
    <row r="145" spans="1:27" ht="15.65" customHeight="1" thickBot="1" x14ac:dyDescent="0.3">
      <c r="A145" s="982"/>
      <c r="B145" s="1019"/>
      <c r="C145" s="1003"/>
      <c r="D145" s="1004" t="s">
        <v>1048</v>
      </c>
      <c r="E145" s="1004"/>
      <c r="F145" s="1005" t="s">
        <v>883</v>
      </c>
      <c r="G145" s="1007"/>
      <c r="H145" s="1006" t="s">
        <v>1018</v>
      </c>
      <c r="I145" s="1008"/>
      <c r="J145" s="1009"/>
      <c r="K145" s="980"/>
      <c r="L145" s="981"/>
      <c r="M145" s="981"/>
      <c r="N145" s="981"/>
      <c r="O145" s="981"/>
      <c r="P145" s="981"/>
      <c r="Q145" s="981"/>
      <c r="R145" s="981"/>
      <c r="S145" s="981"/>
      <c r="T145" s="981"/>
      <c r="U145" s="981"/>
      <c r="V145" s="981"/>
      <c r="W145" s="981"/>
      <c r="X145" s="981"/>
      <c r="Y145" s="981"/>
      <c r="Z145" s="981"/>
      <c r="AA145" s="981"/>
    </row>
    <row r="146" spans="1:27" ht="15.65" customHeight="1" thickBot="1" x14ac:dyDescent="0.3">
      <c r="A146" s="982"/>
      <c r="B146" s="998"/>
      <c r="C146" s="999" t="s">
        <v>972</v>
      </c>
      <c r="D146" s="1000" t="s">
        <v>1086</v>
      </c>
      <c r="E146" s="1000"/>
      <c r="F146" s="1001"/>
      <c r="G146" s="1001"/>
      <c r="H146" s="1001"/>
      <c r="I146" s="983"/>
      <c r="J146" s="1001"/>
      <c r="K146" s="980"/>
      <c r="L146" s="981"/>
      <c r="M146" s="981"/>
      <c r="N146" s="981"/>
      <c r="O146" s="981"/>
      <c r="P146" s="981"/>
      <c r="Q146" s="981"/>
      <c r="R146" s="981"/>
      <c r="S146" s="981"/>
      <c r="T146" s="981"/>
      <c r="U146" s="981"/>
      <c r="V146" s="981"/>
      <c r="W146" s="981"/>
      <c r="X146" s="981"/>
      <c r="Y146" s="981"/>
      <c r="Z146" s="981"/>
      <c r="AA146" s="981"/>
    </row>
    <row r="147" spans="1:27" ht="15.65" customHeight="1" thickBot="1" x14ac:dyDescent="0.3">
      <c r="A147" s="982"/>
      <c r="B147" s="1016"/>
      <c r="C147" s="1003"/>
      <c r="D147" s="1004" t="s">
        <v>1044</v>
      </c>
      <c r="E147" s="1004"/>
      <c r="F147" s="1005" t="s">
        <v>1006</v>
      </c>
      <c r="G147" s="1006" t="s">
        <v>1018</v>
      </c>
      <c r="H147" s="1007"/>
      <c r="I147" s="1008"/>
      <c r="J147" s="1009"/>
      <c r="K147" s="980"/>
      <c r="L147" s="981"/>
      <c r="M147" s="981"/>
      <c r="N147" s="981"/>
      <c r="O147" s="981"/>
      <c r="P147" s="981"/>
      <c r="Q147" s="981"/>
      <c r="R147" s="981"/>
      <c r="S147" s="981"/>
      <c r="T147" s="981"/>
      <c r="U147" s="981"/>
      <c r="V147" s="981"/>
      <c r="W147" s="981"/>
      <c r="X147" s="981"/>
      <c r="Y147" s="981"/>
      <c r="Z147" s="981"/>
      <c r="AA147" s="981"/>
    </row>
    <row r="148" spans="1:27" ht="15.65" customHeight="1" thickBot="1" x14ac:dyDescent="0.3">
      <c r="A148" s="982"/>
      <c r="B148" s="1016"/>
      <c r="C148" s="1003"/>
      <c r="D148" s="1004" t="s">
        <v>1045</v>
      </c>
      <c r="E148" s="1004"/>
      <c r="F148" s="1005" t="s">
        <v>1006</v>
      </c>
      <c r="G148" s="1007"/>
      <c r="H148" s="1006" t="s">
        <v>1021</v>
      </c>
      <c r="I148" s="1008"/>
      <c r="J148" s="1009"/>
      <c r="K148" s="980"/>
      <c r="L148" s="981"/>
      <c r="M148" s="981"/>
      <c r="N148" s="981"/>
      <c r="O148" s="981"/>
      <c r="P148" s="981"/>
      <c r="Q148" s="981"/>
      <c r="R148" s="981"/>
      <c r="S148" s="981"/>
      <c r="T148" s="981"/>
      <c r="U148" s="981"/>
      <c r="V148" s="981"/>
      <c r="W148" s="981"/>
      <c r="X148" s="981"/>
      <c r="Y148" s="981"/>
      <c r="Z148" s="981"/>
      <c r="AA148" s="981"/>
    </row>
    <row r="149" spans="1:27" ht="15.65" customHeight="1" thickBot="1" x14ac:dyDescent="0.3">
      <c r="A149" s="982"/>
      <c r="B149" s="1016"/>
      <c r="C149" s="1003"/>
      <c r="D149" s="1004" t="s">
        <v>1037</v>
      </c>
      <c r="E149" s="1004"/>
      <c r="F149" s="1005" t="s">
        <v>1006</v>
      </c>
      <c r="G149" s="1007"/>
      <c r="H149" s="1006" t="s">
        <v>1021</v>
      </c>
      <c r="I149" s="1008"/>
      <c r="J149" s="1009"/>
      <c r="K149" s="980"/>
      <c r="L149" s="981"/>
      <c r="M149" s="981"/>
      <c r="N149" s="981"/>
      <c r="O149" s="981"/>
      <c r="P149" s="981"/>
      <c r="Q149" s="981"/>
      <c r="R149" s="981"/>
      <c r="S149" s="981"/>
      <c r="T149" s="981"/>
      <c r="U149" s="981"/>
      <c r="V149" s="981"/>
      <c r="W149" s="981"/>
      <c r="X149" s="981"/>
      <c r="Y149" s="981"/>
      <c r="Z149" s="981"/>
      <c r="AA149" s="981"/>
    </row>
    <row r="150" spans="1:27" ht="15.65" customHeight="1" thickBot="1" x14ac:dyDescent="0.3">
      <c r="A150" s="982"/>
      <c r="B150" s="1016"/>
      <c r="C150" s="1003"/>
      <c r="D150" s="1007"/>
      <c r="E150" s="1007"/>
      <c r="F150" s="1007"/>
      <c r="G150" s="1007"/>
      <c r="H150" s="1007"/>
      <c r="I150" s="1008"/>
      <c r="J150" s="1007"/>
      <c r="K150" s="980"/>
      <c r="L150" s="981"/>
      <c r="M150" s="981"/>
      <c r="N150" s="981"/>
      <c r="O150" s="981"/>
      <c r="P150" s="981"/>
      <c r="Q150" s="981"/>
      <c r="R150" s="981"/>
      <c r="S150" s="981"/>
      <c r="T150" s="981"/>
      <c r="U150" s="981"/>
      <c r="V150" s="981"/>
      <c r="W150" s="981"/>
      <c r="X150" s="981"/>
      <c r="Y150" s="981"/>
      <c r="Z150" s="981"/>
      <c r="AA150" s="981"/>
    </row>
    <row r="151" spans="1:27" ht="15.65" customHeight="1" thickBot="1" x14ac:dyDescent="0.3">
      <c r="A151" s="982"/>
      <c r="B151" s="1016"/>
      <c r="C151" s="1003"/>
      <c r="D151" s="1004" t="s">
        <v>1087</v>
      </c>
      <c r="E151" s="1004"/>
      <c r="F151" s="1005" t="s">
        <v>1013</v>
      </c>
      <c r="G151" s="1006" t="s">
        <v>1018</v>
      </c>
      <c r="H151" s="1007"/>
      <c r="I151" s="1008"/>
      <c r="J151" s="1009"/>
      <c r="K151" s="980"/>
      <c r="L151" s="981"/>
      <c r="M151" s="981"/>
      <c r="N151" s="981"/>
      <c r="O151" s="981"/>
      <c r="P151" s="981"/>
      <c r="Q151" s="981"/>
      <c r="R151" s="981"/>
      <c r="S151" s="981"/>
      <c r="T151" s="981"/>
      <c r="U151" s="981"/>
      <c r="V151" s="981"/>
      <c r="W151" s="981"/>
      <c r="X151" s="981"/>
      <c r="Y151" s="981"/>
      <c r="Z151" s="981"/>
      <c r="AA151" s="981"/>
    </row>
    <row r="152" spans="1:27" ht="15.65" customHeight="1" thickBot="1" x14ac:dyDescent="0.3">
      <c r="A152" s="982"/>
      <c r="B152" s="1016"/>
      <c r="C152" s="1003"/>
      <c r="D152" s="1004" t="s">
        <v>1088</v>
      </c>
      <c r="E152" s="1004"/>
      <c r="F152" s="1005" t="s">
        <v>1013</v>
      </c>
      <c r="G152" s="1006" t="s">
        <v>1018</v>
      </c>
      <c r="H152" s="1007"/>
      <c r="I152" s="1008"/>
      <c r="J152" s="1009"/>
      <c r="K152" s="980"/>
      <c r="L152" s="981"/>
      <c r="M152" s="981"/>
      <c r="N152" s="981"/>
      <c r="O152" s="981"/>
      <c r="P152" s="981"/>
      <c r="Q152" s="981"/>
      <c r="R152" s="981"/>
      <c r="S152" s="981"/>
      <c r="T152" s="981"/>
      <c r="U152" s="981"/>
      <c r="V152" s="981"/>
      <c r="W152" s="981"/>
      <c r="X152" s="981"/>
      <c r="Y152" s="981"/>
      <c r="Z152" s="981"/>
      <c r="AA152" s="981"/>
    </row>
    <row r="153" spans="1:27" ht="15.65" customHeight="1" thickBot="1" x14ac:dyDescent="0.3">
      <c r="A153" s="982"/>
      <c r="B153" s="1016"/>
      <c r="C153" s="1003"/>
      <c r="D153" s="1004" t="s">
        <v>1017</v>
      </c>
      <c r="E153" s="1004"/>
      <c r="F153" s="1005" t="s">
        <v>1006</v>
      </c>
      <c r="G153" s="1006" t="s">
        <v>1018</v>
      </c>
      <c r="H153" s="1007"/>
      <c r="I153" s="1008"/>
      <c r="J153" s="1012" t="s">
        <v>1085</v>
      </c>
      <c r="K153" s="980"/>
      <c r="L153" s="981"/>
      <c r="M153" s="981"/>
      <c r="N153" s="981"/>
      <c r="O153" s="981"/>
      <c r="P153" s="981"/>
      <c r="Q153" s="981"/>
      <c r="R153" s="981"/>
      <c r="S153" s="981"/>
      <c r="T153" s="981"/>
      <c r="U153" s="981"/>
      <c r="V153" s="981"/>
      <c r="W153" s="981"/>
      <c r="X153" s="981"/>
      <c r="Y153" s="981"/>
      <c r="Z153" s="981"/>
      <c r="AA153" s="981"/>
    </row>
    <row r="154" spans="1:27" ht="15.65" customHeight="1" thickBot="1" x14ac:dyDescent="0.3">
      <c r="A154" s="982"/>
      <c r="B154" s="1016"/>
      <c r="C154" s="1003"/>
      <c r="D154" s="1004" t="s">
        <v>1044</v>
      </c>
      <c r="E154" s="1004"/>
      <c r="F154" s="1005" t="s">
        <v>1006</v>
      </c>
      <c r="G154" s="1007"/>
      <c r="H154" s="1006" t="s">
        <v>1021</v>
      </c>
      <c r="I154" s="1008"/>
      <c r="J154" s="1009"/>
      <c r="K154" s="980"/>
      <c r="L154" s="981"/>
      <c r="M154" s="981"/>
      <c r="N154" s="981"/>
      <c r="O154" s="981"/>
      <c r="P154" s="981"/>
      <c r="Q154" s="981"/>
      <c r="R154" s="981"/>
      <c r="S154" s="981"/>
      <c r="T154" s="981"/>
      <c r="U154" s="981"/>
      <c r="V154" s="981"/>
      <c r="W154" s="981"/>
      <c r="X154" s="981"/>
      <c r="Y154" s="981"/>
      <c r="Z154" s="981"/>
      <c r="AA154" s="981"/>
    </row>
    <row r="155" spans="1:27" ht="15.65" customHeight="1" thickBot="1" x14ac:dyDescent="0.3">
      <c r="A155" s="982"/>
      <c r="B155" s="1016"/>
      <c r="C155" s="1003"/>
      <c r="D155" s="1007"/>
      <c r="E155" s="1007"/>
      <c r="F155" s="1007"/>
      <c r="G155" s="1007"/>
      <c r="H155" s="1007"/>
      <c r="I155" s="1008"/>
      <c r="J155" s="1007"/>
      <c r="K155" s="980"/>
      <c r="L155" s="981"/>
      <c r="M155" s="981"/>
      <c r="N155" s="981"/>
      <c r="O155" s="981"/>
      <c r="P155" s="981"/>
      <c r="Q155" s="981"/>
      <c r="R155" s="981"/>
      <c r="S155" s="981"/>
      <c r="T155" s="981"/>
      <c r="U155" s="981"/>
      <c r="V155" s="981"/>
      <c r="W155" s="981"/>
      <c r="X155" s="981"/>
      <c r="Y155" s="981"/>
      <c r="Z155" s="981"/>
      <c r="AA155" s="981"/>
    </row>
    <row r="156" spans="1:27" ht="15.65" customHeight="1" thickBot="1" x14ac:dyDescent="0.3">
      <c r="A156" s="982"/>
      <c r="B156" s="1016"/>
      <c r="C156" s="1003"/>
      <c r="D156" s="1004" t="s">
        <v>1078</v>
      </c>
      <c r="E156" s="1004"/>
      <c r="F156" s="1005" t="s">
        <v>883</v>
      </c>
      <c r="G156" s="1006" t="s">
        <v>1021</v>
      </c>
      <c r="H156" s="1007"/>
      <c r="I156" s="1008"/>
      <c r="J156" s="1009"/>
      <c r="K156" s="980"/>
      <c r="L156" s="981"/>
      <c r="M156" s="981"/>
      <c r="N156" s="981"/>
      <c r="O156" s="981"/>
      <c r="P156" s="981"/>
      <c r="Q156" s="981"/>
      <c r="R156" s="981"/>
      <c r="S156" s="981"/>
      <c r="T156" s="981"/>
      <c r="U156" s="981"/>
      <c r="V156" s="981"/>
      <c r="W156" s="981"/>
      <c r="X156" s="981"/>
      <c r="Y156" s="981"/>
      <c r="Z156" s="981"/>
      <c r="AA156" s="981"/>
    </row>
    <row r="157" spans="1:27" ht="15.65" customHeight="1" thickBot="1" x14ac:dyDescent="0.3">
      <c r="A157" s="982"/>
      <c r="B157" s="1019"/>
      <c r="C157" s="1003"/>
      <c r="D157" s="1004" t="s">
        <v>1048</v>
      </c>
      <c r="E157" s="1004"/>
      <c r="F157" s="1005" t="s">
        <v>883</v>
      </c>
      <c r="G157" s="1007"/>
      <c r="H157" s="1006" t="s">
        <v>1018</v>
      </c>
      <c r="I157" s="1008"/>
      <c r="J157" s="1009"/>
      <c r="K157" s="980"/>
      <c r="L157" s="981"/>
      <c r="M157" s="981"/>
      <c r="N157" s="981"/>
      <c r="O157" s="981"/>
      <c r="P157" s="981"/>
      <c r="Q157" s="981"/>
      <c r="R157" s="981"/>
      <c r="S157" s="981"/>
      <c r="T157" s="981"/>
      <c r="U157" s="981"/>
      <c r="V157" s="981"/>
      <c r="W157" s="981"/>
      <c r="X157" s="981"/>
      <c r="Y157" s="981"/>
      <c r="Z157" s="981"/>
      <c r="AA157" s="981"/>
    </row>
    <row r="158" spans="1:27" ht="15.65" customHeight="1" thickBot="1" x14ac:dyDescent="0.3">
      <c r="A158" s="982"/>
      <c r="B158" s="998"/>
      <c r="C158" s="999" t="s">
        <v>974</v>
      </c>
      <c r="D158" s="1000" t="s">
        <v>1089</v>
      </c>
      <c r="E158" s="1000"/>
      <c r="F158" s="1001"/>
      <c r="G158" s="1001"/>
      <c r="H158" s="1001"/>
      <c r="I158" s="983"/>
      <c r="J158" s="1001"/>
      <c r="K158" s="980"/>
      <c r="L158" s="981"/>
      <c r="M158" s="981"/>
      <c r="N158" s="981"/>
      <c r="O158" s="981"/>
      <c r="P158" s="981"/>
      <c r="Q158" s="981"/>
      <c r="R158" s="981"/>
      <c r="S158" s="981"/>
      <c r="T158" s="981"/>
      <c r="U158" s="981"/>
      <c r="V158" s="981"/>
      <c r="W158" s="981"/>
      <c r="X158" s="981"/>
      <c r="Y158" s="981"/>
      <c r="Z158" s="981"/>
      <c r="AA158" s="981"/>
    </row>
    <row r="159" spans="1:27" ht="15.65" customHeight="1" thickBot="1" x14ac:dyDescent="0.3">
      <c r="A159" s="982"/>
      <c r="B159" s="1016"/>
      <c r="C159" s="1003"/>
      <c r="D159" s="1004" t="s">
        <v>1044</v>
      </c>
      <c r="E159" s="1004"/>
      <c r="F159" s="1005" t="s">
        <v>1006</v>
      </c>
      <c r="G159" s="1006" t="s">
        <v>1018</v>
      </c>
      <c r="H159" s="1007"/>
      <c r="I159" s="1008"/>
      <c r="J159" s="1009"/>
      <c r="K159" s="980"/>
      <c r="L159" s="981"/>
      <c r="M159" s="981"/>
      <c r="N159" s="981"/>
      <c r="O159" s="981"/>
      <c r="P159" s="981"/>
      <c r="Q159" s="981"/>
      <c r="R159" s="981"/>
      <c r="S159" s="981"/>
      <c r="T159" s="981"/>
      <c r="U159" s="981"/>
      <c r="V159" s="981"/>
      <c r="W159" s="981"/>
      <c r="X159" s="981"/>
      <c r="Y159" s="981"/>
      <c r="Z159" s="981"/>
      <c r="AA159" s="981"/>
    </row>
    <row r="160" spans="1:27" ht="15.65" customHeight="1" thickBot="1" x14ac:dyDescent="0.3">
      <c r="A160" s="982"/>
      <c r="B160" s="1016"/>
      <c r="C160" s="1003"/>
      <c r="D160" s="1004" t="s">
        <v>1045</v>
      </c>
      <c r="E160" s="1004"/>
      <c r="F160" s="1005" t="s">
        <v>1006</v>
      </c>
      <c r="G160" s="1007"/>
      <c r="H160" s="1006" t="s">
        <v>1021</v>
      </c>
      <c r="I160" s="1008"/>
      <c r="J160" s="1009"/>
      <c r="K160" s="980"/>
      <c r="L160" s="981"/>
      <c r="M160" s="981"/>
      <c r="N160" s="981"/>
      <c r="O160" s="981"/>
      <c r="P160" s="981"/>
      <c r="Q160" s="981"/>
      <c r="R160" s="981"/>
      <c r="S160" s="981"/>
      <c r="T160" s="981"/>
      <c r="U160" s="981"/>
      <c r="V160" s="981"/>
      <c r="W160" s="981"/>
      <c r="X160" s="981"/>
      <c r="Y160" s="981"/>
      <c r="Z160" s="981"/>
      <c r="AA160" s="981"/>
    </row>
    <row r="161" spans="1:27" ht="15.65" customHeight="1" thickBot="1" x14ac:dyDescent="0.3">
      <c r="A161" s="982"/>
      <c r="B161" s="1016"/>
      <c r="C161" s="1003"/>
      <c r="D161" s="1004" t="s">
        <v>1037</v>
      </c>
      <c r="E161" s="1004"/>
      <c r="F161" s="1005" t="s">
        <v>1006</v>
      </c>
      <c r="G161" s="1007"/>
      <c r="H161" s="1006" t="s">
        <v>1021</v>
      </c>
      <c r="I161" s="1008"/>
      <c r="J161" s="1009"/>
      <c r="K161" s="980"/>
      <c r="L161" s="981"/>
      <c r="M161" s="981"/>
      <c r="N161" s="981"/>
      <c r="O161" s="981"/>
      <c r="P161" s="981"/>
      <c r="Q161" s="981"/>
      <c r="R161" s="981"/>
      <c r="S161" s="981"/>
      <c r="T161" s="981"/>
      <c r="U161" s="981"/>
      <c r="V161" s="981"/>
      <c r="W161" s="981"/>
      <c r="X161" s="981"/>
      <c r="Y161" s="981"/>
      <c r="Z161" s="981"/>
      <c r="AA161" s="981"/>
    </row>
    <row r="162" spans="1:27" ht="15.65" customHeight="1" thickBot="1" x14ac:dyDescent="0.3">
      <c r="A162" s="982"/>
      <c r="B162" s="1016"/>
      <c r="C162" s="1003"/>
      <c r="D162" s="1007"/>
      <c r="E162" s="1007"/>
      <c r="F162" s="1007"/>
      <c r="G162" s="1007"/>
      <c r="H162" s="1007"/>
      <c r="I162" s="1008"/>
      <c r="J162" s="1007"/>
      <c r="K162" s="980"/>
      <c r="L162" s="981"/>
      <c r="M162" s="981"/>
      <c r="N162" s="981"/>
      <c r="O162" s="981"/>
      <c r="P162" s="981"/>
      <c r="Q162" s="981"/>
      <c r="R162" s="981"/>
      <c r="S162" s="981"/>
      <c r="T162" s="981"/>
      <c r="U162" s="981"/>
      <c r="V162" s="981"/>
      <c r="W162" s="981"/>
      <c r="X162" s="981"/>
      <c r="Y162" s="981"/>
      <c r="Z162" s="981"/>
      <c r="AA162" s="981"/>
    </row>
    <row r="163" spans="1:27" ht="15.65" customHeight="1" thickBot="1" x14ac:dyDescent="0.3">
      <c r="A163" s="982"/>
      <c r="B163" s="1016"/>
      <c r="C163" s="1003"/>
      <c r="D163" s="1004" t="s">
        <v>1035</v>
      </c>
      <c r="E163" s="1004"/>
      <c r="F163" s="1005" t="s">
        <v>1010</v>
      </c>
      <c r="G163" s="1006" t="s">
        <v>1021</v>
      </c>
      <c r="H163" s="1007"/>
      <c r="I163" s="1008"/>
      <c r="J163" s="1009"/>
      <c r="K163" s="980"/>
      <c r="L163" s="981"/>
      <c r="M163" s="981"/>
      <c r="N163" s="981"/>
      <c r="O163" s="981"/>
      <c r="P163" s="981"/>
      <c r="Q163" s="981"/>
      <c r="R163" s="981"/>
      <c r="S163" s="981"/>
      <c r="T163" s="981"/>
      <c r="U163" s="981"/>
      <c r="V163" s="981"/>
      <c r="W163" s="981"/>
      <c r="X163" s="981"/>
      <c r="Y163" s="981"/>
      <c r="Z163" s="981"/>
      <c r="AA163" s="981"/>
    </row>
    <row r="164" spans="1:27" ht="15.65" customHeight="1" thickBot="1" x14ac:dyDescent="0.3">
      <c r="A164" s="982"/>
      <c r="B164" s="1016"/>
      <c r="C164" s="1003"/>
      <c r="D164" s="1004" t="s">
        <v>1047</v>
      </c>
      <c r="E164" s="1004"/>
      <c r="F164" s="1005" t="s">
        <v>1013</v>
      </c>
      <c r="G164" s="1006" t="s">
        <v>1021</v>
      </c>
      <c r="H164" s="1007"/>
      <c r="I164" s="1008"/>
      <c r="J164" s="1009"/>
      <c r="K164" s="980"/>
      <c r="L164" s="981"/>
      <c r="M164" s="981"/>
      <c r="N164" s="981"/>
      <c r="O164" s="981"/>
      <c r="P164" s="981"/>
      <c r="Q164" s="981"/>
      <c r="R164" s="981"/>
      <c r="S164" s="981"/>
      <c r="T164" s="981"/>
      <c r="U164" s="981"/>
      <c r="V164" s="981"/>
      <c r="W164" s="981"/>
      <c r="X164" s="981"/>
      <c r="Y164" s="981"/>
      <c r="Z164" s="981"/>
      <c r="AA164" s="981"/>
    </row>
    <row r="165" spans="1:27" ht="15.65" customHeight="1" thickBot="1" x14ac:dyDescent="0.3">
      <c r="A165" s="982"/>
      <c r="B165" s="1016"/>
      <c r="C165" s="1003"/>
      <c r="D165" s="1004" t="s">
        <v>1044</v>
      </c>
      <c r="E165" s="1004"/>
      <c r="F165" s="1005" t="s">
        <v>1006</v>
      </c>
      <c r="G165" s="1007"/>
      <c r="H165" s="1006" t="s">
        <v>1021</v>
      </c>
      <c r="I165" s="1008"/>
      <c r="J165" s="1009"/>
      <c r="K165" s="980"/>
      <c r="L165" s="981"/>
      <c r="M165" s="981"/>
      <c r="N165" s="981"/>
      <c r="O165" s="981"/>
      <c r="P165" s="981"/>
      <c r="Q165" s="981"/>
      <c r="R165" s="981"/>
      <c r="S165" s="981"/>
      <c r="T165" s="981"/>
      <c r="U165" s="981"/>
      <c r="V165" s="981"/>
      <c r="W165" s="981"/>
      <c r="X165" s="981"/>
      <c r="Y165" s="981"/>
      <c r="Z165" s="981"/>
      <c r="AA165" s="981"/>
    </row>
    <row r="166" spans="1:27" ht="15.65" customHeight="1" thickBot="1" x14ac:dyDescent="0.3">
      <c r="A166" s="982"/>
      <c r="B166" s="1016"/>
      <c r="C166" s="1003"/>
      <c r="D166" s="1007"/>
      <c r="E166" s="1007"/>
      <c r="F166" s="1007"/>
      <c r="G166" s="1007"/>
      <c r="H166" s="1007"/>
      <c r="I166" s="1008"/>
      <c r="J166" s="1007"/>
      <c r="K166" s="980"/>
      <c r="L166" s="981"/>
      <c r="M166" s="981"/>
      <c r="N166" s="981"/>
      <c r="O166" s="981"/>
      <c r="P166" s="981"/>
      <c r="Q166" s="981"/>
      <c r="R166" s="981"/>
      <c r="S166" s="981"/>
      <c r="T166" s="981"/>
      <c r="U166" s="981"/>
      <c r="V166" s="981"/>
      <c r="W166" s="981"/>
      <c r="X166" s="981"/>
      <c r="Y166" s="981"/>
      <c r="Z166" s="981"/>
      <c r="AA166" s="981"/>
    </row>
    <row r="167" spans="1:27" ht="15.65" customHeight="1" thickBot="1" x14ac:dyDescent="0.3">
      <c r="A167" s="982"/>
      <c r="B167" s="1016"/>
      <c r="C167" s="1003"/>
      <c r="D167" s="1004" t="s">
        <v>1079</v>
      </c>
      <c r="E167" s="1004"/>
      <c r="F167" s="1005" t="s">
        <v>883</v>
      </c>
      <c r="G167" s="1006" t="s">
        <v>1021</v>
      </c>
      <c r="H167" s="1007"/>
      <c r="I167" s="1008"/>
      <c r="J167" s="1009"/>
      <c r="K167" s="980"/>
      <c r="L167" s="981"/>
      <c r="M167" s="981"/>
      <c r="N167" s="981"/>
      <c r="O167" s="981"/>
      <c r="P167" s="981"/>
      <c r="Q167" s="981"/>
      <c r="R167" s="981"/>
      <c r="S167" s="981"/>
      <c r="T167" s="981"/>
      <c r="U167" s="981"/>
      <c r="V167" s="981"/>
      <c r="W167" s="981"/>
      <c r="X167" s="981"/>
      <c r="Y167" s="981"/>
      <c r="Z167" s="981"/>
      <c r="AA167" s="981"/>
    </row>
    <row r="168" spans="1:27" ht="15.65" customHeight="1" thickBot="1" x14ac:dyDescent="0.3">
      <c r="A168" s="982"/>
      <c r="B168" s="1016"/>
      <c r="C168" s="1003"/>
      <c r="D168" s="1004" t="s">
        <v>1048</v>
      </c>
      <c r="E168" s="1004"/>
      <c r="F168" s="1005" t="s">
        <v>883</v>
      </c>
      <c r="G168" s="1007"/>
      <c r="H168" s="1006" t="s">
        <v>1018</v>
      </c>
      <c r="I168" s="1008"/>
      <c r="J168" s="1009"/>
      <c r="K168" s="980"/>
      <c r="L168" s="981"/>
      <c r="M168" s="981"/>
      <c r="N168" s="981"/>
      <c r="O168" s="981"/>
      <c r="P168" s="981"/>
      <c r="Q168" s="981"/>
      <c r="R168" s="981"/>
      <c r="S168" s="981"/>
      <c r="T168" s="981"/>
      <c r="U168" s="981"/>
      <c r="V168" s="981"/>
      <c r="W168" s="981"/>
      <c r="X168" s="981"/>
      <c r="Y168" s="981"/>
      <c r="Z168" s="981"/>
      <c r="AA168" s="981"/>
    </row>
    <row r="169" spans="1:27" ht="15.65" customHeight="1" thickBot="1" x14ac:dyDescent="0.3">
      <c r="A169" s="982"/>
      <c r="B169" s="998"/>
      <c r="C169" s="999" t="s">
        <v>976</v>
      </c>
      <c r="D169" s="1000" t="s">
        <v>1090</v>
      </c>
      <c r="E169" s="1000"/>
      <c r="F169" s="1001"/>
      <c r="G169" s="1001"/>
      <c r="H169" s="1001"/>
      <c r="I169" s="983"/>
      <c r="J169" s="1001"/>
      <c r="K169" s="980"/>
      <c r="L169" s="981"/>
      <c r="M169" s="981"/>
      <c r="N169" s="981"/>
      <c r="O169" s="981"/>
      <c r="P169" s="981"/>
      <c r="Q169" s="981"/>
      <c r="R169" s="981"/>
      <c r="S169" s="981"/>
      <c r="T169" s="981"/>
      <c r="U169" s="981"/>
      <c r="V169" s="981"/>
      <c r="W169" s="981"/>
      <c r="X169" s="981"/>
      <c r="Y169" s="981"/>
      <c r="Z169" s="981"/>
      <c r="AA169" s="981"/>
    </row>
    <row r="170" spans="1:27" ht="15.65" customHeight="1" thickBot="1" x14ac:dyDescent="0.3">
      <c r="A170" s="982"/>
      <c r="B170" s="1016"/>
      <c r="C170" s="1003"/>
      <c r="D170" s="1004" t="s">
        <v>1044</v>
      </c>
      <c r="E170" s="1004"/>
      <c r="F170" s="1005" t="s">
        <v>1006</v>
      </c>
      <c r="G170" s="1006" t="s">
        <v>1018</v>
      </c>
      <c r="H170" s="1007"/>
      <c r="I170" s="1008"/>
      <c r="J170" s="1009"/>
      <c r="K170" s="980"/>
      <c r="L170" s="981"/>
      <c r="M170" s="981"/>
      <c r="N170" s="981"/>
      <c r="O170" s="981"/>
      <c r="P170" s="981"/>
      <c r="Q170" s="981"/>
      <c r="R170" s="981"/>
      <c r="S170" s="981"/>
      <c r="T170" s="981"/>
      <c r="U170" s="981"/>
      <c r="V170" s="981"/>
      <c r="W170" s="981"/>
      <c r="X170" s="981"/>
      <c r="Y170" s="981"/>
      <c r="Z170" s="981"/>
      <c r="AA170" s="981"/>
    </row>
    <row r="171" spans="1:27" ht="15.65" customHeight="1" thickBot="1" x14ac:dyDescent="0.3">
      <c r="A171" s="982"/>
      <c r="B171" s="1016"/>
      <c r="C171" s="1003"/>
      <c r="D171" s="1004" t="s">
        <v>1045</v>
      </c>
      <c r="E171" s="1004"/>
      <c r="F171" s="1005" t="s">
        <v>1006</v>
      </c>
      <c r="G171" s="1007"/>
      <c r="H171" s="1006" t="s">
        <v>1021</v>
      </c>
      <c r="I171" s="1008"/>
      <c r="J171" s="1009"/>
      <c r="K171" s="980"/>
      <c r="L171" s="981"/>
      <c r="M171" s="981"/>
      <c r="N171" s="981"/>
      <c r="O171" s="981"/>
      <c r="P171" s="981"/>
      <c r="Q171" s="981"/>
      <c r="R171" s="981"/>
      <c r="S171" s="981"/>
      <c r="T171" s="981"/>
      <c r="U171" s="981"/>
      <c r="V171" s="981"/>
      <c r="W171" s="981"/>
      <c r="X171" s="981"/>
      <c r="Y171" s="981"/>
      <c r="Z171" s="981"/>
      <c r="AA171" s="981"/>
    </row>
    <row r="172" spans="1:27" ht="15.65" customHeight="1" thickBot="1" x14ac:dyDescent="0.3">
      <c r="A172" s="982"/>
      <c r="B172" s="1016"/>
      <c r="C172" s="1003"/>
      <c r="D172" s="1004" t="s">
        <v>1037</v>
      </c>
      <c r="E172" s="1004"/>
      <c r="F172" s="1005" t="s">
        <v>1006</v>
      </c>
      <c r="G172" s="1007"/>
      <c r="H172" s="1006" t="s">
        <v>1021</v>
      </c>
      <c r="I172" s="1008"/>
      <c r="J172" s="1009"/>
      <c r="K172" s="980"/>
      <c r="L172" s="981"/>
      <c r="M172" s="981"/>
      <c r="N172" s="981"/>
      <c r="O172" s="981"/>
      <c r="P172" s="981"/>
      <c r="Q172" s="981"/>
      <c r="R172" s="981"/>
      <c r="S172" s="981"/>
      <c r="T172" s="981"/>
      <c r="U172" s="981"/>
      <c r="V172" s="981"/>
      <c r="W172" s="981"/>
      <c r="X172" s="981"/>
      <c r="Y172" s="981"/>
      <c r="Z172" s="981"/>
      <c r="AA172" s="981"/>
    </row>
    <row r="173" spans="1:27" ht="15.65" customHeight="1" thickBot="1" x14ac:dyDescent="0.3">
      <c r="A173" s="982"/>
      <c r="B173" s="1016"/>
      <c r="C173" s="1003"/>
      <c r="D173" s="1007"/>
      <c r="E173" s="1007"/>
      <c r="F173" s="1007"/>
      <c r="G173" s="1007"/>
      <c r="H173" s="1007"/>
      <c r="I173" s="1008"/>
      <c r="J173" s="1007"/>
      <c r="K173" s="980"/>
      <c r="L173" s="981"/>
      <c r="M173" s="981"/>
      <c r="N173" s="981"/>
      <c r="O173" s="981"/>
      <c r="P173" s="981"/>
      <c r="Q173" s="981"/>
      <c r="R173" s="981"/>
      <c r="S173" s="981"/>
      <c r="T173" s="981"/>
      <c r="U173" s="981"/>
      <c r="V173" s="981"/>
      <c r="W173" s="981"/>
      <c r="X173" s="981"/>
      <c r="Y173" s="981"/>
      <c r="Z173" s="981"/>
      <c r="AA173" s="981"/>
    </row>
    <row r="174" spans="1:27" ht="15.65" customHeight="1" thickBot="1" x14ac:dyDescent="0.3">
      <c r="A174" s="982"/>
      <c r="B174" s="1016"/>
      <c r="C174" s="1003"/>
      <c r="D174" s="1004" t="s">
        <v>1091</v>
      </c>
      <c r="E174" s="1004"/>
      <c r="F174" s="1005" t="s">
        <v>1013</v>
      </c>
      <c r="G174" s="1006" t="s">
        <v>1018</v>
      </c>
      <c r="H174" s="1007"/>
      <c r="I174" s="1008"/>
      <c r="J174" s="1009"/>
      <c r="K174" s="980"/>
      <c r="L174" s="981"/>
      <c r="M174" s="981"/>
      <c r="N174" s="981"/>
      <c r="O174" s="981"/>
      <c r="P174" s="981"/>
      <c r="Q174" s="981"/>
      <c r="R174" s="981"/>
      <c r="S174" s="981"/>
      <c r="T174" s="981"/>
      <c r="U174" s="981"/>
      <c r="V174" s="981"/>
      <c r="W174" s="981"/>
      <c r="X174" s="981"/>
      <c r="Y174" s="981"/>
      <c r="Z174" s="981"/>
      <c r="AA174" s="981"/>
    </row>
    <row r="175" spans="1:27" ht="15.65" customHeight="1" thickBot="1" x14ac:dyDescent="0.3">
      <c r="A175" s="982"/>
      <c r="B175" s="1016"/>
      <c r="C175" s="1003"/>
      <c r="D175" s="1004" t="s">
        <v>1044</v>
      </c>
      <c r="E175" s="1004"/>
      <c r="F175" s="1005" t="s">
        <v>1006</v>
      </c>
      <c r="G175" s="1007"/>
      <c r="H175" s="1006" t="s">
        <v>1021</v>
      </c>
      <c r="I175" s="1008"/>
      <c r="J175" s="1009"/>
      <c r="K175" s="980"/>
      <c r="L175" s="981"/>
      <c r="M175" s="981"/>
      <c r="N175" s="981"/>
      <c r="O175" s="981"/>
      <c r="P175" s="981"/>
      <c r="Q175" s="981"/>
      <c r="R175" s="981"/>
      <c r="S175" s="981"/>
      <c r="T175" s="981"/>
      <c r="U175" s="981"/>
      <c r="V175" s="981"/>
      <c r="W175" s="981"/>
      <c r="X175" s="981"/>
      <c r="Y175" s="981"/>
      <c r="Z175" s="981"/>
      <c r="AA175" s="981"/>
    </row>
    <row r="176" spans="1:27" ht="15.65" customHeight="1" thickBot="1" x14ac:dyDescent="0.3">
      <c r="A176" s="982"/>
      <c r="B176" s="1016"/>
      <c r="C176" s="1003"/>
      <c r="D176" s="1007"/>
      <c r="E176" s="1007"/>
      <c r="F176" s="1007"/>
      <c r="G176" s="1007"/>
      <c r="H176" s="1007"/>
      <c r="I176" s="1008"/>
      <c r="J176" s="1007"/>
      <c r="K176" s="980"/>
      <c r="L176" s="981"/>
      <c r="M176" s="981"/>
      <c r="N176" s="981"/>
      <c r="O176" s="981"/>
      <c r="P176" s="981"/>
      <c r="Q176" s="981"/>
      <c r="R176" s="981"/>
      <c r="S176" s="981"/>
      <c r="T176" s="981"/>
      <c r="U176" s="981"/>
      <c r="V176" s="981"/>
      <c r="W176" s="981"/>
      <c r="X176" s="981"/>
      <c r="Y176" s="981"/>
      <c r="Z176" s="981"/>
      <c r="AA176" s="981"/>
    </row>
    <row r="177" spans="1:27" ht="15.65" customHeight="1" thickBot="1" x14ac:dyDescent="0.3">
      <c r="A177" s="982"/>
      <c r="B177" s="1016"/>
      <c r="C177" s="1003"/>
      <c r="D177" s="1004" t="s">
        <v>1080</v>
      </c>
      <c r="E177" s="1004"/>
      <c r="F177" s="1005" t="s">
        <v>883</v>
      </c>
      <c r="G177" s="1006" t="s">
        <v>1021</v>
      </c>
      <c r="H177" s="1007"/>
      <c r="I177" s="1008"/>
      <c r="J177" s="1009"/>
      <c r="K177" s="980"/>
      <c r="L177" s="981"/>
      <c r="M177" s="981"/>
      <c r="N177" s="981"/>
      <c r="O177" s="981"/>
      <c r="P177" s="981"/>
      <c r="Q177" s="981"/>
      <c r="R177" s="981"/>
      <c r="S177" s="981"/>
      <c r="T177" s="981"/>
      <c r="U177" s="981"/>
      <c r="V177" s="981"/>
      <c r="W177" s="981"/>
      <c r="X177" s="981"/>
      <c r="Y177" s="981"/>
      <c r="Z177" s="981"/>
      <c r="AA177" s="981"/>
    </row>
    <row r="178" spans="1:27" ht="15.65" customHeight="1" thickBot="1" x14ac:dyDescent="0.3">
      <c r="A178" s="982"/>
      <c r="B178" s="1016"/>
      <c r="C178" s="1003"/>
      <c r="D178" s="1004" t="s">
        <v>1048</v>
      </c>
      <c r="E178" s="1004"/>
      <c r="F178" s="1005" t="s">
        <v>883</v>
      </c>
      <c r="G178" s="1007"/>
      <c r="H178" s="1006" t="s">
        <v>1018</v>
      </c>
      <c r="I178" s="1008"/>
      <c r="J178" s="1009"/>
      <c r="K178" s="980"/>
      <c r="L178" s="981"/>
      <c r="M178" s="981"/>
      <c r="N178" s="981"/>
      <c r="O178" s="981"/>
      <c r="P178" s="981"/>
      <c r="Q178" s="981"/>
      <c r="R178" s="981"/>
      <c r="S178" s="981"/>
      <c r="T178" s="981"/>
      <c r="U178" s="981"/>
      <c r="V178" s="981"/>
      <c r="W178" s="981"/>
      <c r="X178" s="981"/>
      <c r="Y178" s="981"/>
      <c r="Z178" s="981"/>
      <c r="AA178" s="981"/>
    </row>
    <row r="179" spans="1:27" ht="15.65" customHeight="1" thickBot="1" x14ac:dyDescent="0.3">
      <c r="A179" s="982"/>
      <c r="B179" s="1021" t="s">
        <v>776</v>
      </c>
      <c r="C179" s="1017"/>
      <c r="D179" s="980"/>
      <c r="E179" s="980"/>
      <c r="F179" s="980"/>
      <c r="G179" s="980"/>
      <c r="H179" s="980"/>
      <c r="I179" s="980"/>
      <c r="J179" s="980"/>
      <c r="K179" s="980"/>
      <c r="L179" s="981"/>
      <c r="M179" s="981"/>
      <c r="N179" s="981"/>
      <c r="O179" s="981"/>
      <c r="P179" s="981"/>
      <c r="Q179" s="981"/>
      <c r="R179" s="981"/>
      <c r="S179" s="981"/>
      <c r="T179" s="981"/>
      <c r="U179" s="981"/>
      <c r="V179" s="981"/>
      <c r="W179" s="981"/>
      <c r="X179" s="981"/>
      <c r="Y179" s="981"/>
      <c r="Z179" s="981"/>
      <c r="AA179" s="981"/>
    </row>
    <row r="180" spans="1:27" ht="15.65" customHeight="1" thickBot="1" x14ac:dyDescent="0.3">
      <c r="A180" s="982"/>
      <c r="B180" s="998"/>
      <c r="C180" s="999" t="s">
        <v>964</v>
      </c>
      <c r="D180" s="1000" t="s">
        <v>1092</v>
      </c>
      <c r="E180" s="1000"/>
      <c r="F180" s="1001"/>
      <c r="G180" s="1001"/>
      <c r="H180" s="1001"/>
      <c r="I180" s="983"/>
      <c r="J180" s="1001"/>
      <c r="K180" s="995"/>
      <c r="L180" s="981"/>
      <c r="M180" s="981"/>
      <c r="N180" s="981"/>
      <c r="O180" s="981"/>
      <c r="P180" s="981"/>
      <c r="Q180" s="981"/>
      <c r="R180" s="981"/>
      <c r="S180" s="981"/>
      <c r="T180" s="981"/>
      <c r="U180" s="981"/>
      <c r="V180" s="981"/>
      <c r="W180" s="981"/>
      <c r="X180" s="981"/>
      <c r="Y180" s="981"/>
      <c r="Z180" s="981"/>
      <c r="AA180" s="981"/>
    </row>
    <row r="181" spans="1:27" ht="15.65" customHeight="1" thickBot="1" x14ac:dyDescent="0.3">
      <c r="A181" s="997"/>
      <c r="B181" s="998"/>
      <c r="C181" s="1003"/>
      <c r="D181" s="1004" t="s">
        <v>1093</v>
      </c>
      <c r="E181" s="1004"/>
      <c r="F181" s="1005" t="s">
        <v>1013</v>
      </c>
      <c r="G181" s="1006" t="s">
        <v>1018</v>
      </c>
      <c r="H181" s="1007"/>
      <c r="I181" s="1008"/>
      <c r="J181" s="1009"/>
      <c r="K181" s="983"/>
      <c r="L181" s="1002"/>
      <c r="M181" s="1002"/>
      <c r="N181" s="1002"/>
      <c r="O181" s="1002"/>
      <c r="P181" s="1002"/>
      <c r="Q181" s="1002"/>
      <c r="R181" s="1002"/>
      <c r="S181" s="1002"/>
      <c r="T181" s="1002"/>
      <c r="U181" s="1002"/>
      <c r="V181" s="1002"/>
      <c r="W181" s="1002"/>
      <c r="X181" s="1002"/>
      <c r="Y181" s="1002"/>
      <c r="Z181" s="1002"/>
      <c r="AA181" s="1002"/>
    </row>
    <row r="182" spans="1:27" ht="15.65" customHeight="1" thickBot="1" x14ac:dyDescent="0.3">
      <c r="A182" s="997"/>
      <c r="B182" s="998"/>
      <c r="C182" s="1003"/>
      <c r="D182" s="1004" t="s">
        <v>1094</v>
      </c>
      <c r="E182" s="1004"/>
      <c r="F182" s="1005" t="s">
        <v>1006</v>
      </c>
      <c r="G182" s="1007"/>
      <c r="H182" s="1006" t="s">
        <v>1021</v>
      </c>
      <c r="I182" s="1008"/>
      <c r="J182" s="1009"/>
      <c r="K182" s="983"/>
      <c r="L182" s="1002"/>
      <c r="M182" s="1002"/>
      <c r="N182" s="1002"/>
      <c r="O182" s="1002"/>
      <c r="P182" s="1002"/>
      <c r="Q182" s="1002"/>
      <c r="R182" s="1002"/>
      <c r="S182" s="1002"/>
      <c r="T182" s="1002"/>
      <c r="U182" s="1002"/>
      <c r="V182" s="1002"/>
      <c r="W182" s="1002"/>
      <c r="X182" s="1002"/>
      <c r="Y182" s="1002"/>
      <c r="Z182" s="1002"/>
      <c r="AA182" s="1002"/>
    </row>
    <row r="183" spans="1:27" ht="15.65" customHeight="1" thickBot="1" x14ac:dyDescent="0.3">
      <c r="A183" s="982"/>
      <c r="B183" s="998"/>
      <c r="C183" s="999" t="s">
        <v>967</v>
      </c>
      <c r="D183" s="1000" t="s">
        <v>1095</v>
      </c>
      <c r="E183" s="1000"/>
      <c r="F183" s="1001"/>
      <c r="G183" s="1001"/>
      <c r="H183" s="1001"/>
      <c r="I183" s="983"/>
      <c r="J183" s="1001"/>
      <c r="K183" s="995"/>
      <c r="L183" s="981"/>
      <c r="M183" s="981"/>
      <c r="N183" s="981"/>
      <c r="O183" s="981"/>
      <c r="P183" s="981"/>
      <c r="Q183" s="981"/>
      <c r="R183" s="981"/>
      <c r="S183" s="981"/>
      <c r="T183" s="981"/>
      <c r="U183" s="981"/>
      <c r="V183" s="981"/>
      <c r="W183" s="981"/>
      <c r="X183" s="981"/>
      <c r="Y183" s="981"/>
      <c r="Z183" s="981"/>
      <c r="AA183" s="981"/>
    </row>
    <row r="184" spans="1:27" ht="15.65" customHeight="1" thickBot="1" x14ac:dyDescent="0.3">
      <c r="A184" s="997"/>
      <c r="B184" s="998"/>
      <c r="C184" s="1003"/>
      <c r="D184" s="1004" t="s">
        <v>1094</v>
      </c>
      <c r="E184" s="1004"/>
      <c r="F184" s="1005" t="s">
        <v>1006</v>
      </c>
      <c r="G184" s="1006" t="s">
        <v>1018</v>
      </c>
      <c r="H184" s="1007"/>
      <c r="I184" s="1008"/>
      <c r="J184" s="1009"/>
      <c r="K184" s="983"/>
      <c r="L184" s="1002"/>
      <c r="M184" s="1002"/>
      <c r="N184" s="1002"/>
      <c r="O184" s="1002"/>
      <c r="P184" s="1002"/>
      <c r="Q184" s="1002"/>
      <c r="R184" s="1002"/>
      <c r="S184" s="1002"/>
      <c r="T184" s="1002"/>
      <c r="U184" s="1002"/>
      <c r="V184" s="1002"/>
      <c r="W184" s="1002"/>
      <c r="X184" s="1002"/>
      <c r="Y184" s="1002"/>
      <c r="Z184" s="1002"/>
      <c r="AA184" s="1002"/>
    </row>
    <row r="185" spans="1:27" ht="15.65" customHeight="1" thickBot="1" x14ac:dyDescent="0.3">
      <c r="A185" s="997"/>
      <c r="B185" s="998"/>
      <c r="C185" s="1003"/>
      <c r="D185" s="1004" t="s">
        <v>1096</v>
      </c>
      <c r="E185" s="1004"/>
      <c r="F185" s="1005" t="s">
        <v>1006</v>
      </c>
      <c r="G185" s="1007"/>
      <c r="H185" s="1006" t="s">
        <v>1021</v>
      </c>
      <c r="I185" s="1008"/>
      <c r="J185" s="1009"/>
      <c r="K185" s="983"/>
      <c r="L185" s="1002"/>
      <c r="M185" s="1002"/>
      <c r="N185" s="1002"/>
      <c r="O185" s="1002"/>
      <c r="P185" s="1002"/>
      <c r="Q185" s="1002"/>
      <c r="R185" s="1002"/>
      <c r="S185" s="1002"/>
      <c r="T185" s="1002"/>
      <c r="U185" s="1002"/>
      <c r="V185" s="1002"/>
      <c r="W185" s="1002"/>
      <c r="X185" s="1002"/>
      <c r="Y185" s="1002"/>
      <c r="Z185" s="1002"/>
      <c r="AA185" s="1002"/>
    </row>
    <row r="186" spans="1:27" ht="15.65" customHeight="1" thickBot="1" x14ac:dyDescent="0.3">
      <c r="A186" s="997"/>
      <c r="B186" s="998"/>
      <c r="C186" s="1003"/>
      <c r="D186" s="1004" t="s">
        <v>1097</v>
      </c>
      <c r="E186" s="1004"/>
      <c r="F186" s="1005" t="s">
        <v>1006</v>
      </c>
      <c r="G186" s="1007"/>
      <c r="H186" s="1006" t="s">
        <v>1021</v>
      </c>
      <c r="I186" s="1008"/>
      <c r="J186" s="1009"/>
      <c r="K186" s="983"/>
      <c r="L186" s="1002"/>
      <c r="M186" s="1002"/>
      <c r="N186" s="1002"/>
      <c r="O186" s="1002"/>
      <c r="P186" s="1002"/>
      <c r="Q186" s="1002"/>
      <c r="R186" s="1002"/>
      <c r="S186" s="1002"/>
      <c r="T186" s="1002"/>
      <c r="U186" s="1002"/>
      <c r="V186" s="1002"/>
      <c r="W186" s="1002"/>
      <c r="X186" s="1002"/>
      <c r="Y186" s="1002"/>
      <c r="Z186" s="1002"/>
      <c r="AA186" s="1002"/>
    </row>
    <row r="187" spans="1:27" ht="15.65" customHeight="1" thickBot="1" x14ac:dyDescent="0.3">
      <c r="A187" s="982"/>
      <c r="B187" s="998"/>
      <c r="C187" s="999" t="s">
        <v>970</v>
      </c>
      <c r="D187" s="1000" t="s">
        <v>1098</v>
      </c>
      <c r="E187" s="1000"/>
      <c r="F187" s="1001"/>
      <c r="G187" s="1001"/>
      <c r="H187" s="1001"/>
      <c r="I187" s="983"/>
      <c r="J187" s="1001"/>
      <c r="K187" s="995"/>
      <c r="L187" s="981"/>
      <c r="M187" s="981"/>
      <c r="N187" s="981"/>
      <c r="O187" s="981"/>
      <c r="P187" s="981"/>
      <c r="Q187" s="981"/>
      <c r="R187" s="981"/>
      <c r="S187" s="981"/>
      <c r="T187" s="981"/>
      <c r="U187" s="981"/>
      <c r="V187" s="981"/>
      <c r="W187" s="981"/>
      <c r="X187" s="981"/>
      <c r="Y187" s="981"/>
      <c r="Z187" s="981"/>
      <c r="AA187" s="981"/>
    </row>
    <row r="188" spans="1:27" ht="15.65" customHeight="1" thickBot="1" x14ac:dyDescent="0.3">
      <c r="A188" s="997"/>
      <c r="B188" s="998"/>
      <c r="C188" s="1003"/>
      <c r="D188" s="1004" t="s">
        <v>1093</v>
      </c>
      <c r="E188" s="1004"/>
      <c r="F188" s="1005" t="s">
        <v>1013</v>
      </c>
      <c r="G188" s="1006" t="s">
        <v>1018</v>
      </c>
      <c r="H188" s="1007"/>
      <c r="I188" s="1008"/>
      <c r="J188" s="1009"/>
      <c r="K188" s="983"/>
      <c r="L188" s="1002"/>
      <c r="M188" s="1002"/>
      <c r="N188" s="1002"/>
      <c r="O188" s="1002"/>
      <c r="P188" s="1002"/>
      <c r="Q188" s="1002"/>
      <c r="R188" s="1002"/>
      <c r="S188" s="1002"/>
      <c r="T188" s="1002"/>
      <c r="U188" s="1002"/>
      <c r="V188" s="1002"/>
      <c r="W188" s="1002"/>
      <c r="X188" s="1002"/>
      <c r="Y188" s="1002"/>
      <c r="Z188" s="1002"/>
      <c r="AA188" s="1002"/>
    </row>
    <row r="189" spans="1:27" ht="15.65" customHeight="1" thickBot="1" x14ac:dyDescent="0.3">
      <c r="A189" s="997"/>
      <c r="B189" s="998"/>
      <c r="C189" s="1003"/>
      <c r="D189" s="1004" t="s">
        <v>1096</v>
      </c>
      <c r="E189" s="1004"/>
      <c r="F189" s="1005" t="s">
        <v>1006</v>
      </c>
      <c r="G189" s="1007"/>
      <c r="H189" s="1006" t="s">
        <v>1021</v>
      </c>
      <c r="I189" s="1008"/>
      <c r="J189" s="1009"/>
      <c r="K189" s="983"/>
      <c r="L189" s="1002"/>
      <c r="M189" s="1002"/>
      <c r="N189" s="1002"/>
      <c r="O189" s="1002"/>
      <c r="P189" s="1002"/>
      <c r="Q189" s="1002"/>
      <c r="R189" s="1002"/>
      <c r="S189" s="1002"/>
      <c r="T189" s="1002"/>
      <c r="U189" s="1002"/>
      <c r="V189" s="1002"/>
      <c r="W189" s="1002"/>
      <c r="X189" s="1002"/>
      <c r="Y189" s="1002"/>
      <c r="Z189" s="1002"/>
      <c r="AA189" s="1002"/>
    </row>
    <row r="190" spans="1:27" ht="15.65" customHeight="1" thickBot="1" x14ac:dyDescent="0.3">
      <c r="A190" s="997"/>
      <c r="B190" s="998"/>
      <c r="C190" s="1003"/>
      <c r="D190" s="1004" t="s">
        <v>1097</v>
      </c>
      <c r="E190" s="1004"/>
      <c r="F190" s="1005" t="s">
        <v>1006</v>
      </c>
      <c r="G190" s="1007"/>
      <c r="H190" s="1006" t="s">
        <v>1021</v>
      </c>
      <c r="I190" s="1008"/>
      <c r="J190" s="1009"/>
      <c r="K190" s="983"/>
      <c r="L190" s="1002"/>
      <c r="M190" s="1002"/>
      <c r="N190" s="1002"/>
      <c r="O190" s="1002"/>
      <c r="P190" s="1002"/>
      <c r="Q190" s="1002"/>
      <c r="R190" s="1002"/>
      <c r="S190" s="1002"/>
      <c r="T190" s="1002"/>
      <c r="U190" s="1002"/>
      <c r="V190" s="1002"/>
      <c r="W190" s="1002"/>
      <c r="X190" s="1002"/>
      <c r="Y190" s="1002"/>
      <c r="Z190" s="1002"/>
      <c r="AA190" s="1002"/>
    </row>
    <row r="191" spans="1:27" ht="15.65" customHeight="1" thickBot="1" x14ac:dyDescent="0.3">
      <c r="A191" s="982"/>
      <c r="B191" s="998"/>
      <c r="C191" s="999" t="s">
        <v>972</v>
      </c>
      <c r="D191" s="1000" t="s">
        <v>1099</v>
      </c>
      <c r="E191" s="1000"/>
      <c r="F191" s="1001"/>
      <c r="G191" s="1001"/>
      <c r="H191" s="1001"/>
      <c r="I191" s="983"/>
      <c r="J191" s="1001"/>
      <c r="K191" s="995"/>
      <c r="L191" s="981"/>
      <c r="M191" s="981"/>
      <c r="N191" s="981"/>
      <c r="O191" s="981"/>
      <c r="P191" s="981"/>
      <c r="Q191" s="981"/>
      <c r="R191" s="981"/>
      <c r="S191" s="981"/>
      <c r="T191" s="981"/>
      <c r="U191" s="981"/>
      <c r="V191" s="981"/>
      <c r="W191" s="981"/>
      <c r="X191" s="981"/>
      <c r="Y191" s="981"/>
      <c r="Z191" s="981"/>
      <c r="AA191" s="981"/>
    </row>
    <row r="192" spans="1:27" ht="15.65" customHeight="1" thickBot="1" x14ac:dyDescent="0.3">
      <c r="A192" s="997"/>
      <c r="B192" s="998"/>
      <c r="C192" s="1003"/>
      <c r="D192" s="1004" t="s">
        <v>1044</v>
      </c>
      <c r="E192" s="1004"/>
      <c r="F192" s="1005" t="s">
        <v>1006</v>
      </c>
      <c r="G192" s="1006" t="s">
        <v>1018</v>
      </c>
      <c r="H192" s="1007"/>
      <c r="I192" s="1008"/>
      <c r="J192" s="1009"/>
      <c r="K192" s="983"/>
      <c r="L192" s="1002"/>
      <c r="M192" s="1002"/>
      <c r="N192" s="1002"/>
      <c r="O192" s="1002"/>
      <c r="P192" s="1002"/>
      <c r="Q192" s="1002"/>
      <c r="R192" s="1002"/>
      <c r="S192" s="1002"/>
      <c r="T192" s="1002"/>
      <c r="U192" s="1002"/>
      <c r="V192" s="1002"/>
      <c r="W192" s="1002"/>
      <c r="X192" s="1002"/>
      <c r="Y192" s="1002"/>
      <c r="Z192" s="1002"/>
      <c r="AA192" s="1002"/>
    </row>
    <row r="193" spans="1:27" ht="15.65" customHeight="1" thickBot="1" x14ac:dyDescent="0.3">
      <c r="A193" s="997"/>
      <c r="B193" s="998"/>
      <c r="C193" s="1003"/>
      <c r="D193" s="1004" t="s">
        <v>1100</v>
      </c>
      <c r="E193" s="1004"/>
      <c r="F193" s="1005" t="s">
        <v>1013</v>
      </c>
      <c r="G193" s="1007"/>
      <c r="H193" s="1006" t="s">
        <v>1021</v>
      </c>
      <c r="I193" s="1008"/>
      <c r="J193" s="1009"/>
      <c r="K193" s="983"/>
      <c r="L193" s="1002"/>
      <c r="M193" s="1002"/>
      <c r="N193" s="1002"/>
      <c r="O193" s="1002"/>
      <c r="P193" s="1002"/>
      <c r="Q193" s="1002"/>
      <c r="R193" s="1002"/>
      <c r="S193" s="1002"/>
      <c r="T193" s="1002"/>
      <c r="U193" s="1002"/>
      <c r="V193" s="1002"/>
      <c r="W193" s="1002"/>
      <c r="X193" s="1002"/>
      <c r="Y193" s="1002"/>
      <c r="Z193" s="1002"/>
      <c r="AA193" s="1002"/>
    </row>
    <row r="194" spans="1:27" ht="15.65" customHeight="1" thickBot="1" x14ac:dyDescent="0.3">
      <c r="A194" s="997"/>
      <c r="B194" s="998"/>
      <c r="C194" s="1003"/>
      <c r="D194" s="1007"/>
      <c r="E194" s="1007"/>
      <c r="F194" s="1007"/>
      <c r="G194" s="1007"/>
      <c r="H194" s="1007"/>
      <c r="I194" s="1008"/>
      <c r="J194" s="1007"/>
      <c r="K194" s="983"/>
      <c r="L194" s="1002"/>
      <c r="M194" s="1002"/>
      <c r="N194" s="1002"/>
      <c r="O194" s="1002"/>
      <c r="P194" s="1002"/>
      <c r="Q194" s="1002"/>
      <c r="R194" s="1002"/>
      <c r="S194" s="1002"/>
      <c r="T194" s="1002"/>
      <c r="U194" s="1002"/>
      <c r="V194" s="1002"/>
      <c r="W194" s="1002"/>
      <c r="X194" s="1002"/>
      <c r="Y194" s="1002"/>
      <c r="Z194" s="1002"/>
      <c r="AA194" s="1002"/>
    </row>
    <row r="195" spans="1:27" ht="15.65" customHeight="1" thickBot="1" x14ac:dyDescent="0.3">
      <c r="A195" s="997"/>
      <c r="B195" s="998"/>
      <c r="C195" s="1003"/>
      <c r="D195" s="1004" t="s">
        <v>1094</v>
      </c>
      <c r="E195" s="1004"/>
      <c r="F195" s="1005" t="s">
        <v>1006</v>
      </c>
      <c r="G195" s="1006" t="s">
        <v>1018</v>
      </c>
      <c r="H195" s="1007"/>
      <c r="I195" s="1008"/>
      <c r="J195" s="1009"/>
      <c r="K195" s="983"/>
      <c r="L195" s="1002"/>
      <c r="M195" s="1002"/>
      <c r="N195" s="1002"/>
      <c r="O195" s="1002"/>
      <c r="P195" s="1002"/>
      <c r="Q195" s="1002"/>
      <c r="R195" s="1002"/>
      <c r="S195" s="1002"/>
      <c r="T195" s="1002"/>
      <c r="U195" s="1002"/>
      <c r="V195" s="1002"/>
      <c r="W195" s="1002"/>
      <c r="X195" s="1002"/>
      <c r="Y195" s="1002"/>
      <c r="Z195" s="1002"/>
      <c r="AA195" s="1002"/>
    </row>
    <row r="196" spans="1:27" ht="15.65" customHeight="1" thickBot="1" x14ac:dyDescent="0.3">
      <c r="A196" s="997"/>
      <c r="B196" s="998"/>
      <c r="C196" s="1003"/>
      <c r="D196" s="1004" t="s">
        <v>1096</v>
      </c>
      <c r="E196" s="1004"/>
      <c r="F196" s="1005" t="s">
        <v>1006</v>
      </c>
      <c r="G196" s="1007"/>
      <c r="H196" s="1006" t="s">
        <v>1021</v>
      </c>
      <c r="I196" s="1008"/>
      <c r="J196" s="1009"/>
      <c r="K196" s="983"/>
      <c r="L196" s="1002"/>
      <c r="M196" s="1002"/>
      <c r="N196" s="1002"/>
      <c r="O196" s="1002"/>
      <c r="P196" s="1002"/>
      <c r="Q196" s="1002"/>
      <c r="R196" s="1002"/>
      <c r="S196" s="1002"/>
      <c r="T196" s="1002"/>
      <c r="U196" s="1002"/>
      <c r="V196" s="1002"/>
      <c r="W196" s="1002"/>
      <c r="X196" s="1002"/>
      <c r="Y196" s="1002"/>
      <c r="Z196" s="1002"/>
      <c r="AA196" s="1002"/>
    </row>
    <row r="197" spans="1:27" ht="15.65" customHeight="1" thickBot="1" x14ac:dyDescent="0.3">
      <c r="A197" s="997"/>
      <c r="B197" s="998"/>
      <c r="C197" s="1003"/>
      <c r="D197" s="1004" t="s">
        <v>1097</v>
      </c>
      <c r="E197" s="1004"/>
      <c r="F197" s="1005" t="s">
        <v>1006</v>
      </c>
      <c r="G197" s="1007"/>
      <c r="H197" s="1006" t="s">
        <v>1021</v>
      </c>
      <c r="I197" s="1008"/>
      <c r="J197" s="1009"/>
      <c r="K197" s="983"/>
      <c r="L197" s="1002"/>
      <c r="M197" s="1002"/>
      <c r="N197" s="1002"/>
      <c r="O197" s="1002"/>
      <c r="P197" s="1002"/>
      <c r="Q197" s="1002"/>
      <c r="R197" s="1002"/>
      <c r="S197" s="1002"/>
      <c r="T197" s="1002"/>
      <c r="U197" s="1002"/>
      <c r="V197" s="1002"/>
      <c r="W197" s="1002"/>
      <c r="X197" s="1002"/>
      <c r="Y197" s="1002"/>
      <c r="Z197" s="1002"/>
      <c r="AA197" s="1002"/>
    </row>
    <row r="198" spans="1:27" ht="15.65" customHeight="1" thickBot="1" x14ac:dyDescent="0.3">
      <c r="A198" s="982"/>
      <c r="B198" s="998"/>
      <c r="C198" s="999" t="s">
        <v>974</v>
      </c>
      <c r="D198" s="1000" t="s">
        <v>1101</v>
      </c>
      <c r="E198" s="1000"/>
      <c r="F198" s="1001"/>
      <c r="G198" s="1001"/>
      <c r="H198" s="1001"/>
      <c r="I198" s="983"/>
      <c r="J198" s="1001"/>
      <c r="K198" s="995"/>
      <c r="L198" s="981"/>
      <c r="M198" s="981"/>
      <c r="N198" s="981"/>
      <c r="O198" s="981"/>
      <c r="P198" s="981"/>
      <c r="Q198" s="981"/>
      <c r="R198" s="981"/>
      <c r="S198" s="981"/>
      <c r="T198" s="981"/>
      <c r="U198" s="981"/>
      <c r="V198" s="981"/>
      <c r="W198" s="981"/>
      <c r="X198" s="981"/>
      <c r="Y198" s="981"/>
      <c r="Z198" s="981"/>
      <c r="AA198" s="981"/>
    </row>
    <row r="199" spans="1:27" ht="15.65" customHeight="1" thickBot="1" x14ac:dyDescent="0.3">
      <c r="A199" s="997"/>
      <c r="B199" s="998"/>
      <c r="C199" s="1003"/>
      <c r="D199" s="1004" t="s">
        <v>1044</v>
      </c>
      <c r="E199" s="1004"/>
      <c r="F199" s="1005" t="s">
        <v>1006</v>
      </c>
      <c r="G199" s="1006" t="s">
        <v>1018</v>
      </c>
      <c r="H199" s="1007"/>
      <c r="I199" s="1008"/>
      <c r="J199" s="1009"/>
      <c r="K199" s="983"/>
      <c r="L199" s="1002"/>
      <c r="M199" s="1002"/>
      <c r="N199" s="1002"/>
      <c r="O199" s="1002"/>
      <c r="P199" s="1002"/>
      <c r="Q199" s="1002"/>
      <c r="R199" s="1002"/>
      <c r="S199" s="1002"/>
      <c r="T199" s="1002"/>
      <c r="U199" s="1002"/>
      <c r="V199" s="1002"/>
      <c r="W199" s="1002"/>
      <c r="X199" s="1002"/>
      <c r="Y199" s="1002"/>
      <c r="Z199" s="1002"/>
      <c r="AA199" s="1002"/>
    </row>
    <row r="200" spans="1:27" ht="15.65" customHeight="1" thickBot="1" x14ac:dyDescent="0.3">
      <c r="A200" s="997"/>
      <c r="B200" s="998"/>
      <c r="C200" s="1003"/>
      <c r="D200" s="1004" t="s">
        <v>1100</v>
      </c>
      <c r="E200" s="1004"/>
      <c r="F200" s="1005" t="s">
        <v>1013</v>
      </c>
      <c r="G200" s="1007"/>
      <c r="H200" s="1006" t="s">
        <v>1021</v>
      </c>
      <c r="I200" s="1008"/>
      <c r="J200" s="1009"/>
      <c r="K200" s="983"/>
      <c r="L200" s="1002"/>
      <c r="M200" s="1002"/>
      <c r="N200" s="1002"/>
      <c r="O200" s="1002"/>
      <c r="P200" s="1002"/>
      <c r="Q200" s="1002"/>
      <c r="R200" s="1002"/>
      <c r="S200" s="1002"/>
      <c r="T200" s="1002"/>
      <c r="U200" s="1002"/>
      <c r="V200" s="1002"/>
      <c r="W200" s="1002"/>
      <c r="X200" s="1002"/>
      <c r="Y200" s="1002"/>
      <c r="Z200" s="1002"/>
      <c r="AA200" s="1002"/>
    </row>
    <row r="201" spans="1:27" ht="15.65" customHeight="1" thickBot="1" x14ac:dyDescent="0.3">
      <c r="A201" s="982"/>
      <c r="B201" s="996" t="s">
        <v>1102</v>
      </c>
      <c r="C201" s="980"/>
      <c r="D201" s="983"/>
      <c r="E201" s="983"/>
      <c r="F201" s="983"/>
      <c r="G201" s="983"/>
      <c r="H201" s="983"/>
      <c r="I201" s="983"/>
      <c r="J201" s="983"/>
      <c r="K201" s="995"/>
      <c r="L201" s="981"/>
      <c r="M201" s="981"/>
      <c r="N201" s="981"/>
      <c r="O201" s="981"/>
      <c r="P201" s="981"/>
      <c r="Q201" s="981"/>
      <c r="R201" s="981"/>
      <c r="S201" s="981"/>
      <c r="T201" s="981"/>
      <c r="U201" s="981"/>
      <c r="V201" s="981"/>
      <c r="W201" s="981"/>
      <c r="X201" s="981"/>
      <c r="Y201" s="981"/>
      <c r="Z201" s="981"/>
      <c r="AA201" s="981"/>
    </row>
    <row r="202" spans="1:27" ht="15.65" customHeight="1" thickBot="1" x14ac:dyDescent="0.3">
      <c r="A202" s="1015"/>
      <c r="B202" s="998"/>
      <c r="C202" s="999" t="s">
        <v>964</v>
      </c>
      <c r="D202" s="1000" t="s">
        <v>1103</v>
      </c>
      <c r="E202" s="1000"/>
      <c r="F202" s="1001"/>
      <c r="G202" s="1001"/>
      <c r="H202" s="1001"/>
      <c r="I202" s="980"/>
      <c r="J202" s="1011"/>
      <c r="K202" s="995"/>
      <c r="L202" s="981"/>
      <c r="M202" s="981"/>
      <c r="N202" s="981"/>
      <c r="O202" s="981"/>
      <c r="P202" s="981"/>
      <c r="Q202" s="981"/>
      <c r="R202" s="981"/>
      <c r="S202" s="981"/>
      <c r="T202" s="981"/>
      <c r="U202" s="981"/>
      <c r="V202" s="981"/>
      <c r="W202" s="981"/>
      <c r="X202" s="981"/>
      <c r="Y202" s="981"/>
      <c r="Z202" s="981"/>
      <c r="AA202" s="981"/>
    </row>
    <row r="203" spans="1:27" ht="15.65" customHeight="1" thickBot="1" x14ac:dyDescent="0.3">
      <c r="A203" s="997"/>
      <c r="B203" s="998"/>
      <c r="C203" s="1003"/>
      <c r="D203" s="1004" t="s">
        <v>1033</v>
      </c>
      <c r="E203" s="1004"/>
      <c r="F203" s="1005" t="s">
        <v>1006</v>
      </c>
      <c r="G203" s="1006" t="s">
        <v>1018</v>
      </c>
      <c r="H203" s="1007"/>
      <c r="I203" s="1008"/>
      <c r="J203" s="1009"/>
      <c r="K203" s="983"/>
      <c r="L203" s="1002"/>
      <c r="M203" s="1002"/>
      <c r="N203" s="1002"/>
      <c r="O203" s="1002"/>
      <c r="P203" s="1002"/>
      <c r="Q203" s="1002"/>
      <c r="R203" s="1002"/>
      <c r="S203" s="1002"/>
      <c r="T203" s="1002"/>
      <c r="U203" s="1002"/>
      <c r="V203" s="1002"/>
      <c r="W203" s="1002"/>
      <c r="X203" s="1002"/>
      <c r="Y203" s="1002"/>
      <c r="Z203" s="1002"/>
      <c r="AA203" s="1002"/>
    </row>
    <row r="204" spans="1:27" ht="15.65" customHeight="1" thickBot="1" x14ac:dyDescent="0.3">
      <c r="A204" s="997"/>
      <c r="B204" s="998"/>
      <c r="C204" s="1003"/>
      <c r="D204" s="1004" t="s">
        <v>1104</v>
      </c>
      <c r="E204" s="1004"/>
      <c r="F204" s="1005" t="s">
        <v>1012</v>
      </c>
      <c r="G204" s="1007"/>
      <c r="H204" s="1006" t="s">
        <v>1018</v>
      </c>
      <c r="I204" s="1008"/>
      <c r="J204" s="1009"/>
      <c r="K204" s="983"/>
      <c r="L204" s="1002"/>
      <c r="M204" s="1002"/>
      <c r="N204" s="1002"/>
      <c r="O204" s="1002"/>
      <c r="P204" s="1002"/>
      <c r="Q204" s="1002"/>
      <c r="R204" s="1002"/>
      <c r="S204" s="1002"/>
      <c r="T204" s="1002"/>
      <c r="U204" s="1002"/>
      <c r="V204" s="1002"/>
      <c r="W204" s="1002"/>
      <c r="X204" s="1002"/>
      <c r="Y204" s="1002"/>
      <c r="Z204" s="1002"/>
      <c r="AA204" s="1002"/>
    </row>
    <row r="205" spans="1:27" ht="15.65" customHeight="1" thickBot="1" x14ac:dyDescent="0.3">
      <c r="A205" s="997"/>
      <c r="B205" s="998"/>
      <c r="C205" s="1003"/>
      <c r="D205" s="1004" t="s">
        <v>1105</v>
      </c>
      <c r="E205" s="1004"/>
      <c r="F205" s="1005" t="s">
        <v>1006</v>
      </c>
      <c r="G205" s="1007"/>
      <c r="H205" s="1006" t="s">
        <v>1021</v>
      </c>
      <c r="I205" s="1008"/>
      <c r="J205" s="1009"/>
      <c r="K205" s="983"/>
      <c r="L205" s="1002"/>
      <c r="M205" s="1002"/>
      <c r="N205" s="1002"/>
      <c r="O205" s="1002"/>
      <c r="P205" s="1002"/>
      <c r="Q205" s="1002"/>
      <c r="R205" s="1002"/>
      <c r="S205" s="1002"/>
      <c r="T205" s="1002"/>
      <c r="U205" s="1002"/>
      <c r="V205" s="1002"/>
      <c r="W205" s="1002"/>
      <c r="X205" s="1002"/>
      <c r="Y205" s="1002"/>
      <c r="Z205" s="1002"/>
      <c r="AA205" s="1002"/>
    </row>
    <row r="206" spans="1:27" ht="15.65" customHeight="1" thickBot="1" x14ac:dyDescent="0.3">
      <c r="A206" s="997"/>
      <c r="B206" s="998"/>
      <c r="C206" s="1003"/>
      <c r="D206" s="1004" t="s">
        <v>1106</v>
      </c>
      <c r="E206" s="1004"/>
      <c r="F206" s="1005" t="s">
        <v>1006</v>
      </c>
      <c r="G206" s="1006" t="s">
        <v>1021</v>
      </c>
      <c r="H206" s="1007"/>
      <c r="I206" s="1008"/>
      <c r="J206" s="1009"/>
      <c r="K206" s="983"/>
      <c r="L206" s="1002"/>
      <c r="M206" s="1002"/>
      <c r="N206" s="1002"/>
      <c r="O206" s="1002"/>
      <c r="P206" s="1002"/>
      <c r="Q206" s="1002"/>
      <c r="R206" s="1002"/>
      <c r="S206" s="1002"/>
      <c r="T206" s="1002"/>
      <c r="U206" s="1002"/>
      <c r="V206" s="1002"/>
      <c r="W206" s="1002"/>
      <c r="X206" s="1002"/>
      <c r="Y206" s="1002"/>
      <c r="Z206" s="1002"/>
      <c r="AA206" s="1002"/>
    </row>
    <row r="207" spans="1:27" ht="15.65" customHeight="1" thickBot="1" x14ac:dyDescent="0.3">
      <c r="A207" s="997"/>
      <c r="B207" s="998"/>
      <c r="C207" s="1003"/>
      <c r="D207" s="1007"/>
      <c r="E207" s="1007"/>
      <c r="F207" s="1007"/>
      <c r="G207" s="1007"/>
      <c r="H207" s="1007"/>
      <c r="I207" s="1008"/>
      <c r="J207" s="1007"/>
      <c r="K207" s="983"/>
      <c r="L207" s="1002"/>
      <c r="M207" s="1002"/>
      <c r="N207" s="1002"/>
      <c r="O207" s="1002"/>
      <c r="P207" s="1002"/>
      <c r="Q207" s="1002"/>
      <c r="R207" s="1002"/>
      <c r="S207" s="1002"/>
      <c r="T207" s="1002"/>
      <c r="U207" s="1002"/>
      <c r="V207" s="1002"/>
      <c r="W207" s="1002"/>
      <c r="X207" s="1002"/>
      <c r="Y207" s="1002"/>
      <c r="Z207" s="1002"/>
      <c r="AA207" s="1002"/>
    </row>
    <row r="208" spans="1:27" ht="15.65" customHeight="1" thickBot="1" x14ac:dyDescent="0.3">
      <c r="A208" s="997"/>
      <c r="B208" s="998"/>
      <c r="C208" s="1003"/>
      <c r="D208" s="1004" t="s">
        <v>1048</v>
      </c>
      <c r="E208" s="1004"/>
      <c r="F208" s="1005" t="s">
        <v>883</v>
      </c>
      <c r="G208" s="1006" t="s">
        <v>1021</v>
      </c>
      <c r="H208" s="1007"/>
      <c r="I208" s="1008"/>
      <c r="J208" s="1009"/>
      <c r="K208" s="983"/>
      <c r="L208" s="1002"/>
      <c r="M208" s="1002"/>
      <c r="N208" s="1002"/>
      <c r="O208" s="1002"/>
      <c r="P208" s="1002"/>
      <c r="Q208" s="1002"/>
      <c r="R208" s="1002"/>
      <c r="S208" s="1002"/>
      <c r="T208" s="1002"/>
      <c r="U208" s="1002"/>
      <c r="V208" s="1002"/>
      <c r="W208" s="1002"/>
      <c r="X208" s="1002"/>
      <c r="Y208" s="1002"/>
      <c r="Z208" s="1002"/>
      <c r="AA208" s="1002"/>
    </row>
    <row r="209" spans="1:27" ht="15.65" customHeight="1" thickBot="1" x14ac:dyDescent="0.3">
      <c r="A209" s="997"/>
      <c r="B209" s="998"/>
      <c r="C209" s="1003"/>
      <c r="D209" s="1004" t="s">
        <v>1039</v>
      </c>
      <c r="E209" s="1004"/>
      <c r="F209" s="1005" t="s">
        <v>883</v>
      </c>
      <c r="G209" s="1007"/>
      <c r="H209" s="1006" t="s">
        <v>1018</v>
      </c>
      <c r="I209" s="1008"/>
      <c r="J209" s="1009"/>
      <c r="K209" s="983"/>
      <c r="L209" s="1002"/>
      <c r="M209" s="1002"/>
      <c r="N209" s="1002"/>
      <c r="O209" s="1002"/>
      <c r="P209" s="1002"/>
      <c r="Q209" s="1002"/>
      <c r="R209" s="1002"/>
      <c r="S209" s="1002"/>
      <c r="T209" s="1002"/>
      <c r="U209" s="1002"/>
      <c r="V209" s="1002"/>
      <c r="W209" s="1002"/>
      <c r="X209" s="1002"/>
      <c r="Y209" s="1002"/>
      <c r="Z209" s="1002"/>
      <c r="AA209" s="1002"/>
    </row>
    <row r="210" spans="1:27" ht="15.65" customHeight="1" thickBot="1" x14ac:dyDescent="0.3">
      <c r="A210" s="982"/>
      <c r="B210" s="998"/>
      <c r="C210" s="999" t="s">
        <v>967</v>
      </c>
      <c r="D210" s="1000" t="s">
        <v>1107</v>
      </c>
      <c r="E210" s="1000"/>
      <c r="F210" s="1001"/>
      <c r="G210" s="1001"/>
      <c r="H210" s="1001"/>
      <c r="I210" s="983"/>
      <c r="J210" s="1001"/>
      <c r="K210" s="995"/>
      <c r="L210" s="981"/>
      <c r="M210" s="981"/>
      <c r="N210" s="981"/>
      <c r="O210" s="981"/>
      <c r="P210" s="981"/>
      <c r="Q210" s="981"/>
      <c r="R210" s="981"/>
      <c r="S210" s="981"/>
      <c r="T210" s="981"/>
      <c r="U210" s="981"/>
      <c r="V210" s="981"/>
      <c r="W210" s="981"/>
      <c r="X210" s="981"/>
      <c r="Y210" s="981"/>
      <c r="Z210" s="981"/>
      <c r="AA210" s="981"/>
    </row>
    <row r="211" spans="1:27" ht="15.65" customHeight="1" thickBot="1" x14ac:dyDescent="0.3">
      <c r="A211" s="997"/>
      <c r="B211" s="998"/>
      <c r="C211" s="1003"/>
      <c r="D211" s="1004" t="s">
        <v>1033</v>
      </c>
      <c r="E211" s="1004"/>
      <c r="F211" s="1005" t="s">
        <v>1006</v>
      </c>
      <c r="G211" s="1006" t="s">
        <v>1018</v>
      </c>
      <c r="H211" s="1007"/>
      <c r="I211" s="1008"/>
      <c r="J211" s="1009"/>
      <c r="K211" s="983"/>
      <c r="L211" s="1002"/>
      <c r="M211" s="1002"/>
      <c r="N211" s="1002"/>
      <c r="O211" s="1002"/>
      <c r="P211" s="1002"/>
      <c r="Q211" s="1002"/>
      <c r="R211" s="1002"/>
      <c r="S211" s="1002"/>
      <c r="T211" s="1002"/>
      <c r="U211" s="1002"/>
      <c r="V211" s="1002"/>
      <c r="W211" s="1002"/>
      <c r="X211" s="1002"/>
      <c r="Y211" s="1002"/>
      <c r="Z211" s="1002"/>
      <c r="AA211" s="1002"/>
    </row>
    <row r="212" spans="1:27" ht="15.65" customHeight="1" thickBot="1" x14ac:dyDescent="0.3">
      <c r="A212" s="997"/>
      <c r="B212" s="998"/>
      <c r="C212" s="1003"/>
      <c r="D212" s="1004" t="s">
        <v>1104</v>
      </c>
      <c r="E212" s="1004"/>
      <c r="F212" s="1005" t="s">
        <v>1012</v>
      </c>
      <c r="G212" s="1006" t="s">
        <v>1021</v>
      </c>
      <c r="H212" s="1007"/>
      <c r="I212" s="1008"/>
      <c r="J212" s="1009"/>
      <c r="K212" s="983"/>
      <c r="L212" s="1002"/>
      <c r="M212" s="1002"/>
      <c r="N212" s="1002"/>
      <c r="O212" s="1002"/>
      <c r="P212" s="1002"/>
      <c r="Q212" s="1002"/>
      <c r="R212" s="1002"/>
      <c r="S212" s="1002"/>
      <c r="T212" s="1002"/>
      <c r="U212" s="1002"/>
      <c r="V212" s="1002"/>
      <c r="W212" s="1002"/>
      <c r="X212" s="1002"/>
      <c r="Y212" s="1002"/>
      <c r="Z212" s="1002"/>
      <c r="AA212" s="1002"/>
    </row>
    <row r="213" spans="1:27" ht="15.65" customHeight="1" thickBot="1" x14ac:dyDescent="0.3">
      <c r="A213" s="997"/>
      <c r="B213" s="998"/>
      <c r="C213" s="1003"/>
      <c r="D213" s="1004" t="s">
        <v>1105</v>
      </c>
      <c r="E213" s="1004"/>
      <c r="F213" s="1005" t="s">
        <v>1006</v>
      </c>
      <c r="G213" s="1007"/>
      <c r="H213" s="1006" t="s">
        <v>1021</v>
      </c>
      <c r="I213" s="1008"/>
      <c r="J213" s="1009"/>
      <c r="K213" s="983"/>
      <c r="L213" s="1002"/>
      <c r="M213" s="1002"/>
      <c r="N213" s="1002"/>
      <c r="O213" s="1002"/>
      <c r="P213" s="1002"/>
      <c r="Q213" s="1002"/>
      <c r="R213" s="1002"/>
      <c r="S213" s="1002"/>
      <c r="T213" s="1002"/>
      <c r="U213" s="1002"/>
      <c r="V213" s="1002"/>
      <c r="W213" s="1002"/>
      <c r="X213" s="1002"/>
      <c r="Y213" s="1002"/>
      <c r="Z213" s="1002"/>
      <c r="AA213" s="1002"/>
    </row>
    <row r="214" spans="1:27" ht="15.65" customHeight="1" thickBot="1" x14ac:dyDescent="0.3">
      <c r="A214" s="997"/>
      <c r="B214" s="998"/>
      <c r="C214" s="1003"/>
      <c r="D214" s="1004" t="s">
        <v>1106</v>
      </c>
      <c r="E214" s="1004"/>
      <c r="F214" s="1005" t="s">
        <v>1006</v>
      </c>
      <c r="G214" s="1006" t="s">
        <v>1021</v>
      </c>
      <c r="H214" s="1007"/>
      <c r="I214" s="1008"/>
      <c r="J214" s="1009"/>
      <c r="K214" s="983"/>
      <c r="L214" s="1002"/>
      <c r="M214" s="1002"/>
      <c r="N214" s="1002"/>
      <c r="O214" s="1002"/>
      <c r="P214" s="1002"/>
      <c r="Q214" s="1002"/>
      <c r="R214" s="1002"/>
      <c r="S214" s="1002"/>
      <c r="T214" s="1002"/>
      <c r="U214" s="1002"/>
      <c r="V214" s="1002"/>
      <c r="W214" s="1002"/>
      <c r="X214" s="1002"/>
      <c r="Y214" s="1002"/>
      <c r="Z214" s="1002"/>
      <c r="AA214" s="1002"/>
    </row>
    <row r="215" spans="1:27" ht="15.65" customHeight="1" thickBot="1" x14ac:dyDescent="0.3">
      <c r="A215" s="997"/>
      <c r="B215" s="998"/>
      <c r="C215" s="1003"/>
      <c r="D215" s="1007"/>
      <c r="E215" s="1007"/>
      <c r="F215" s="1007"/>
      <c r="G215" s="1007"/>
      <c r="H215" s="1007"/>
      <c r="I215" s="1008"/>
      <c r="J215" s="1007"/>
      <c r="K215" s="983"/>
      <c r="L215" s="1002"/>
      <c r="M215" s="1002"/>
      <c r="N215" s="1002"/>
      <c r="O215" s="1002"/>
      <c r="P215" s="1002"/>
      <c r="Q215" s="1002"/>
      <c r="R215" s="1002"/>
      <c r="S215" s="1002"/>
      <c r="T215" s="1002"/>
      <c r="U215" s="1002"/>
      <c r="V215" s="1002"/>
      <c r="W215" s="1002"/>
      <c r="X215" s="1002"/>
      <c r="Y215" s="1002"/>
      <c r="Z215" s="1002"/>
      <c r="AA215" s="1002"/>
    </row>
    <row r="216" spans="1:27" ht="15.65" customHeight="1" thickBot="1" x14ac:dyDescent="0.3">
      <c r="A216" s="997"/>
      <c r="B216" s="998"/>
      <c r="C216" s="1003"/>
      <c r="D216" s="1004" t="s">
        <v>1048</v>
      </c>
      <c r="E216" s="1004"/>
      <c r="F216" s="1005" t="s">
        <v>883</v>
      </c>
      <c r="G216" s="1006" t="s">
        <v>1021</v>
      </c>
      <c r="H216" s="1007"/>
      <c r="I216" s="1008"/>
      <c r="J216" s="1009"/>
      <c r="K216" s="983"/>
      <c r="L216" s="1002"/>
      <c r="M216" s="1002"/>
      <c r="N216" s="1002"/>
      <c r="O216" s="1002"/>
      <c r="P216" s="1002"/>
      <c r="Q216" s="1002"/>
      <c r="R216" s="1002"/>
      <c r="S216" s="1002"/>
      <c r="T216" s="1002"/>
      <c r="U216" s="1002"/>
      <c r="V216" s="1002"/>
      <c r="W216" s="1002"/>
      <c r="X216" s="1002"/>
      <c r="Y216" s="1002"/>
      <c r="Z216" s="1002"/>
      <c r="AA216" s="1002"/>
    </row>
    <row r="217" spans="1:27" ht="15.65" customHeight="1" thickBot="1" x14ac:dyDescent="0.3">
      <c r="A217" s="997"/>
      <c r="B217" s="1010"/>
      <c r="C217" s="1003"/>
      <c r="D217" s="1004" t="s">
        <v>1039</v>
      </c>
      <c r="E217" s="1004"/>
      <c r="F217" s="1005" t="s">
        <v>883</v>
      </c>
      <c r="G217" s="1007"/>
      <c r="H217" s="1006" t="s">
        <v>1018</v>
      </c>
      <c r="I217" s="1008"/>
      <c r="J217" s="1009"/>
      <c r="K217" s="983"/>
      <c r="L217" s="1002"/>
      <c r="M217" s="1002"/>
      <c r="N217" s="1002"/>
      <c r="O217" s="1002"/>
      <c r="P217" s="1002"/>
      <c r="Q217" s="1002"/>
      <c r="R217" s="1002"/>
      <c r="S217" s="1002"/>
      <c r="T217" s="1002"/>
      <c r="U217" s="1002"/>
      <c r="V217" s="1002"/>
      <c r="W217" s="1002"/>
      <c r="X217" s="1002"/>
      <c r="Y217" s="1002"/>
      <c r="Z217" s="1002"/>
      <c r="AA217" s="1002"/>
    </row>
    <row r="218" spans="1:27" ht="15.65" customHeight="1" thickBot="1" x14ac:dyDescent="0.3">
      <c r="A218" s="982"/>
      <c r="B218" s="983"/>
      <c r="C218" s="983"/>
      <c r="D218" s="983"/>
      <c r="E218" s="983"/>
      <c r="F218" s="983"/>
      <c r="G218" s="983"/>
      <c r="H218" s="983"/>
      <c r="I218" s="983"/>
      <c r="J218" s="983"/>
      <c r="K218" s="995"/>
      <c r="L218" s="981"/>
      <c r="M218" s="981"/>
      <c r="N218" s="981"/>
      <c r="O218" s="981"/>
      <c r="P218" s="981"/>
      <c r="Q218" s="981"/>
      <c r="R218" s="981"/>
      <c r="S218" s="981"/>
      <c r="T218" s="981"/>
      <c r="U218" s="981"/>
      <c r="V218" s="981"/>
      <c r="W218" s="981"/>
      <c r="X218" s="981"/>
      <c r="Y218" s="981"/>
      <c r="Z218" s="981"/>
      <c r="AA218" s="981"/>
    </row>
    <row r="219" spans="1:27" ht="15.65" customHeight="1" thickBot="1" x14ac:dyDescent="0.3">
      <c r="A219" s="982"/>
      <c r="B219" s="983"/>
      <c r="C219" s="983"/>
      <c r="D219" s="983"/>
      <c r="E219" s="983"/>
      <c r="F219" s="983"/>
      <c r="G219" s="983"/>
      <c r="H219" s="983"/>
      <c r="I219" s="983"/>
      <c r="J219" s="995"/>
      <c r="K219" s="983"/>
      <c r="L219" s="1002"/>
      <c r="M219" s="1002"/>
      <c r="N219" s="1002"/>
      <c r="O219" s="1002"/>
      <c r="P219" s="1002"/>
      <c r="Q219" s="1002"/>
      <c r="R219" s="1002"/>
      <c r="S219" s="1002"/>
      <c r="T219" s="1002"/>
      <c r="U219" s="1002"/>
      <c r="V219" s="1002"/>
      <c r="W219" s="1002"/>
      <c r="X219" s="1002"/>
      <c r="Y219" s="1002"/>
      <c r="Z219" s="1002"/>
      <c r="AA219" s="1002"/>
    </row>
    <row r="220" spans="1:27" ht="15.65" customHeight="1" thickBot="1" x14ac:dyDescent="0.3">
      <c r="A220" s="982"/>
      <c r="B220" s="1022"/>
      <c r="C220" s="983"/>
      <c r="D220" s="983"/>
      <c r="E220" s="983"/>
      <c r="F220" s="983"/>
      <c r="G220" s="983"/>
      <c r="H220" s="983"/>
      <c r="I220" s="983"/>
      <c r="J220" s="995"/>
      <c r="K220" s="983"/>
      <c r="L220" s="1002"/>
      <c r="M220" s="1002"/>
      <c r="N220" s="1002"/>
      <c r="O220" s="1002"/>
      <c r="P220" s="1002"/>
      <c r="Q220" s="1002"/>
      <c r="R220" s="1002"/>
      <c r="S220" s="1002"/>
      <c r="T220" s="1002"/>
      <c r="U220" s="1002"/>
      <c r="V220" s="1002"/>
      <c r="W220" s="1002"/>
      <c r="X220" s="1002"/>
      <c r="Y220" s="1002"/>
      <c r="Z220" s="1002"/>
      <c r="AA220" s="1002"/>
    </row>
    <row r="221" spans="1:27" ht="15.65" customHeight="1" thickBot="1" x14ac:dyDescent="0.3">
      <c r="A221" s="982"/>
      <c r="B221" s="998"/>
      <c r="C221" s="983"/>
      <c r="D221" s="1001"/>
      <c r="E221" s="1001"/>
      <c r="F221" s="1001"/>
      <c r="G221" s="1001"/>
      <c r="H221" s="1001"/>
      <c r="I221" s="983"/>
      <c r="J221" s="1001"/>
      <c r="K221" s="995"/>
      <c r="L221" s="981"/>
      <c r="M221" s="981"/>
      <c r="N221" s="981"/>
      <c r="O221" s="981"/>
      <c r="P221" s="981"/>
      <c r="Q221" s="981"/>
      <c r="R221" s="981"/>
      <c r="S221" s="981"/>
      <c r="T221" s="981"/>
      <c r="U221" s="981"/>
      <c r="V221" s="981"/>
      <c r="W221" s="981"/>
      <c r="X221" s="981"/>
      <c r="Y221" s="981"/>
      <c r="Z221" s="981"/>
      <c r="AA221" s="981"/>
    </row>
    <row r="222" spans="1:27" ht="15.65" customHeight="1" thickBot="1" x14ac:dyDescent="0.3">
      <c r="A222" s="997"/>
      <c r="B222" s="998"/>
      <c r="C222" s="1003"/>
      <c r="D222" s="1007"/>
      <c r="E222" s="1007"/>
      <c r="F222" s="1007"/>
      <c r="G222" s="1007"/>
      <c r="H222" s="1007"/>
      <c r="I222" s="1008"/>
      <c r="J222" s="1007"/>
      <c r="K222" s="983"/>
      <c r="L222" s="1002"/>
      <c r="M222" s="1002"/>
      <c r="N222" s="1002"/>
      <c r="O222" s="1002"/>
      <c r="P222" s="1002"/>
      <c r="Q222" s="1002"/>
      <c r="R222" s="1002"/>
      <c r="S222" s="1002"/>
      <c r="T222" s="1002"/>
      <c r="U222" s="1002"/>
      <c r="V222" s="1002"/>
      <c r="W222" s="1002"/>
      <c r="X222" s="1002"/>
      <c r="Y222" s="1002"/>
      <c r="Z222" s="1002"/>
      <c r="AA222" s="1002"/>
    </row>
    <row r="223" spans="1:27" ht="15.65" customHeight="1" thickBot="1" x14ac:dyDescent="0.3">
      <c r="A223" s="997"/>
      <c r="B223" s="998"/>
      <c r="C223" s="1003"/>
      <c r="D223" s="1007"/>
      <c r="E223" s="1007"/>
      <c r="F223" s="1007"/>
      <c r="G223" s="1007"/>
      <c r="H223" s="1007"/>
      <c r="I223" s="1008"/>
      <c r="J223" s="1007"/>
      <c r="K223" s="983"/>
      <c r="L223" s="1002"/>
      <c r="M223" s="1002"/>
      <c r="N223" s="1002"/>
      <c r="O223" s="1002"/>
      <c r="P223" s="1002"/>
      <c r="Q223" s="1002"/>
      <c r="R223" s="1002"/>
      <c r="S223" s="1002"/>
      <c r="T223" s="1002"/>
      <c r="U223" s="1002"/>
      <c r="V223" s="1002"/>
      <c r="W223" s="1002"/>
      <c r="X223" s="1002"/>
      <c r="Y223" s="1002"/>
      <c r="Z223" s="1002"/>
      <c r="AA223" s="1002"/>
    </row>
    <row r="224" spans="1:27" ht="15.65" customHeight="1" thickBot="1" x14ac:dyDescent="0.3">
      <c r="A224" s="997"/>
      <c r="B224" s="998"/>
      <c r="C224" s="1003"/>
      <c r="D224" s="1007"/>
      <c r="E224" s="1007"/>
      <c r="F224" s="1007"/>
      <c r="G224" s="1007"/>
      <c r="H224" s="1007"/>
      <c r="I224" s="1008"/>
      <c r="J224" s="1007"/>
      <c r="K224" s="983"/>
      <c r="L224" s="1002"/>
      <c r="M224" s="1002"/>
      <c r="N224" s="1002"/>
      <c r="O224" s="1002"/>
      <c r="P224" s="1002"/>
      <c r="Q224" s="1002"/>
      <c r="R224" s="1002"/>
      <c r="S224" s="1002"/>
      <c r="T224" s="1002"/>
      <c r="U224" s="1002"/>
      <c r="V224" s="1002"/>
      <c r="W224" s="1002"/>
      <c r="X224" s="1002"/>
      <c r="Y224" s="1002"/>
      <c r="Z224" s="1002"/>
      <c r="AA224" s="1002"/>
    </row>
    <row r="225" spans="1:27" ht="15.65" customHeight="1" thickBot="1" x14ac:dyDescent="0.3">
      <c r="A225" s="997"/>
      <c r="B225" s="998"/>
      <c r="C225" s="1003"/>
      <c r="D225" s="1007"/>
      <c r="E225" s="1007"/>
      <c r="F225" s="1007"/>
      <c r="G225" s="1007"/>
      <c r="H225" s="1007"/>
      <c r="I225" s="1008"/>
      <c r="J225" s="1007"/>
      <c r="K225" s="983"/>
      <c r="L225" s="1002"/>
      <c r="M225" s="1002"/>
      <c r="N225" s="1002"/>
      <c r="O225" s="1002"/>
      <c r="P225" s="1002"/>
      <c r="Q225" s="1002"/>
      <c r="R225" s="1002"/>
      <c r="S225" s="1002"/>
      <c r="T225" s="1002"/>
      <c r="U225" s="1002"/>
      <c r="V225" s="1002"/>
      <c r="W225" s="1002"/>
      <c r="X225" s="1002"/>
      <c r="Y225" s="1002"/>
      <c r="Z225" s="1002"/>
      <c r="AA225" s="1002"/>
    </row>
    <row r="226" spans="1:27" ht="15.65" customHeight="1" thickBot="1" x14ac:dyDescent="0.3">
      <c r="A226" s="997"/>
      <c r="B226" s="998"/>
      <c r="C226" s="1003"/>
      <c r="D226" s="1007"/>
      <c r="E226" s="1007"/>
      <c r="F226" s="1007"/>
      <c r="G226" s="1007"/>
      <c r="H226" s="1007"/>
      <c r="I226" s="1008"/>
      <c r="J226" s="1007"/>
      <c r="K226" s="983"/>
      <c r="L226" s="1002"/>
      <c r="M226" s="1002"/>
      <c r="N226" s="1002"/>
      <c r="O226" s="1002"/>
      <c r="P226" s="1002"/>
      <c r="Q226" s="1002"/>
      <c r="R226" s="1002"/>
      <c r="S226" s="1002"/>
      <c r="T226" s="1002"/>
      <c r="U226" s="1002"/>
      <c r="V226" s="1002"/>
      <c r="W226" s="1002"/>
      <c r="X226" s="1002"/>
      <c r="Y226" s="1002"/>
      <c r="Z226" s="1002"/>
      <c r="AA226" s="1002"/>
    </row>
    <row r="227" spans="1:27" ht="15.65" customHeight="1" thickBot="1" x14ac:dyDescent="0.3">
      <c r="A227" s="982"/>
      <c r="B227" s="998"/>
      <c r="C227" s="983"/>
      <c r="D227" s="1001"/>
      <c r="E227" s="1001"/>
      <c r="F227" s="1001"/>
      <c r="G227" s="1001"/>
      <c r="H227" s="1001"/>
      <c r="I227" s="983"/>
      <c r="J227" s="1001"/>
      <c r="K227" s="995"/>
      <c r="L227" s="981"/>
      <c r="M227" s="981"/>
      <c r="N227" s="981"/>
      <c r="O227" s="981"/>
      <c r="P227" s="981"/>
      <c r="Q227" s="981"/>
      <c r="R227" s="981"/>
      <c r="S227" s="981"/>
      <c r="T227" s="981"/>
      <c r="U227" s="981"/>
      <c r="V227" s="981"/>
      <c r="W227" s="981"/>
      <c r="X227" s="981"/>
      <c r="Y227" s="981"/>
      <c r="Z227" s="981"/>
      <c r="AA227" s="981"/>
    </row>
    <row r="228" spans="1:27" ht="15.65" customHeight="1" thickBot="1" x14ac:dyDescent="0.3">
      <c r="A228" s="997"/>
      <c r="B228" s="998"/>
      <c r="C228" s="1003"/>
      <c r="D228" s="1007"/>
      <c r="E228" s="1007"/>
      <c r="F228" s="1007"/>
      <c r="G228" s="1007"/>
      <c r="H228" s="1007"/>
      <c r="I228" s="1008"/>
      <c r="J228" s="1007"/>
      <c r="K228" s="983"/>
      <c r="L228" s="1002"/>
      <c r="M228" s="1002"/>
      <c r="N228" s="1002"/>
      <c r="O228" s="1002"/>
      <c r="P228" s="1002"/>
      <c r="Q228" s="1002"/>
      <c r="R228" s="1002"/>
      <c r="S228" s="1002"/>
      <c r="T228" s="1002"/>
      <c r="U228" s="1002"/>
      <c r="V228" s="1002"/>
      <c r="W228" s="1002"/>
      <c r="X228" s="1002"/>
      <c r="Y228" s="1002"/>
      <c r="Z228" s="1002"/>
      <c r="AA228" s="1002"/>
    </row>
    <row r="229" spans="1:27" ht="15.65" customHeight="1" thickBot="1" x14ac:dyDescent="0.3">
      <c r="A229" s="997"/>
      <c r="B229" s="998"/>
      <c r="C229" s="1003"/>
      <c r="D229" s="1007"/>
      <c r="E229" s="1007"/>
      <c r="F229" s="1007"/>
      <c r="G229" s="1007"/>
      <c r="H229" s="1007"/>
      <c r="I229" s="1008"/>
      <c r="J229" s="1007"/>
      <c r="K229" s="983"/>
      <c r="L229" s="1002"/>
      <c r="M229" s="1002"/>
      <c r="N229" s="1002"/>
      <c r="O229" s="1002"/>
      <c r="P229" s="1002"/>
      <c r="Q229" s="1002"/>
      <c r="R229" s="1002"/>
      <c r="S229" s="1002"/>
      <c r="T229" s="1002"/>
      <c r="U229" s="1002"/>
      <c r="V229" s="1002"/>
      <c r="W229" s="1002"/>
      <c r="X229" s="1002"/>
      <c r="Y229" s="1002"/>
      <c r="Z229" s="1002"/>
      <c r="AA229" s="1002"/>
    </row>
    <row r="230" spans="1:27" ht="15.65" customHeight="1" thickBot="1" x14ac:dyDescent="0.3">
      <c r="A230" s="997"/>
      <c r="B230" s="998"/>
      <c r="C230" s="1003"/>
      <c r="D230" s="1007"/>
      <c r="E230" s="1007"/>
      <c r="F230" s="1007"/>
      <c r="G230" s="1007"/>
      <c r="H230" s="1007"/>
      <c r="I230" s="1008"/>
      <c r="J230" s="1007"/>
      <c r="K230" s="983"/>
      <c r="L230" s="1002"/>
      <c r="M230" s="1002"/>
      <c r="N230" s="1002"/>
      <c r="O230" s="1002"/>
      <c r="P230" s="1002"/>
      <c r="Q230" s="1002"/>
      <c r="R230" s="1002"/>
      <c r="S230" s="1002"/>
      <c r="T230" s="1002"/>
      <c r="U230" s="1002"/>
      <c r="V230" s="1002"/>
      <c r="W230" s="1002"/>
      <c r="X230" s="1002"/>
      <c r="Y230" s="1002"/>
      <c r="Z230" s="1002"/>
      <c r="AA230" s="1002"/>
    </row>
    <row r="231" spans="1:27" ht="15.65" customHeight="1" thickBot="1" x14ac:dyDescent="0.3">
      <c r="A231" s="997"/>
      <c r="B231" s="998"/>
      <c r="C231" s="1003"/>
      <c r="D231" s="1007"/>
      <c r="E231" s="1007"/>
      <c r="F231" s="1007"/>
      <c r="G231" s="1007"/>
      <c r="H231" s="1007"/>
      <c r="I231" s="1008"/>
      <c r="J231" s="1007"/>
      <c r="K231" s="983"/>
      <c r="L231" s="1002"/>
      <c r="M231" s="1002"/>
      <c r="N231" s="1002"/>
      <c r="O231" s="1002"/>
      <c r="P231" s="1002"/>
      <c r="Q231" s="1002"/>
      <c r="R231" s="1002"/>
      <c r="S231" s="1002"/>
      <c r="T231" s="1002"/>
      <c r="U231" s="1002"/>
      <c r="V231" s="1002"/>
      <c r="W231" s="1002"/>
      <c r="X231" s="1002"/>
      <c r="Y231" s="1002"/>
      <c r="Z231" s="1002"/>
      <c r="AA231" s="1002"/>
    </row>
    <row r="232" spans="1:27" ht="15.65" customHeight="1" thickBot="1" x14ac:dyDescent="0.3">
      <c r="A232" s="997"/>
      <c r="B232" s="998"/>
      <c r="C232" s="1003"/>
      <c r="D232" s="1007"/>
      <c r="E232" s="1007"/>
      <c r="F232" s="1007"/>
      <c r="G232" s="1007"/>
      <c r="H232" s="1007"/>
      <c r="I232" s="1008"/>
      <c r="J232" s="1007"/>
      <c r="K232" s="983"/>
      <c r="L232" s="1002"/>
      <c r="M232" s="1002"/>
      <c r="N232" s="1002"/>
      <c r="O232" s="1002"/>
      <c r="P232" s="1002"/>
      <c r="Q232" s="1002"/>
      <c r="R232" s="1002"/>
      <c r="S232" s="1002"/>
      <c r="T232" s="1002"/>
      <c r="U232" s="1002"/>
      <c r="V232" s="1002"/>
      <c r="W232" s="1002"/>
      <c r="X232" s="1002"/>
      <c r="Y232" s="1002"/>
      <c r="Z232" s="1002"/>
      <c r="AA232" s="1002"/>
    </row>
    <row r="233" spans="1:27" ht="15.65" customHeight="1" thickBot="1" x14ac:dyDescent="0.3">
      <c r="A233" s="982"/>
      <c r="B233" s="998"/>
      <c r="C233" s="983"/>
      <c r="D233" s="1001"/>
      <c r="E233" s="1001"/>
      <c r="F233" s="1001"/>
      <c r="G233" s="1001"/>
      <c r="H233" s="1001"/>
      <c r="I233" s="983"/>
      <c r="J233" s="1001"/>
      <c r="K233" s="995"/>
      <c r="L233" s="981"/>
      <c r="M233" s="981"/>
      <c r="N233" s="981"/>
      <c r="O233" s="981"/>
      <c r="P233" s="981"/>
      <c r="Q233" s="981"/>
      <c r="R233" s="981"/>
      <c r="S233" s="981"/>
      <c r="T233" s="981"/>
      <c r="U233" s="981"/>
      <c r="V233" s="981"/>
      <c r="W233" s="981"/>
      <c r="X233" s="981"/>
      <c r="Y233" s="981"/>
      <c r="Z233" s="981"/>
      <c r="AA233" s="981"/>
    </row>
    <row r="234" spans="1:27" ht="15.65" customHeight="1" thickBot="1" x14ac:dyDescent="0.3">
      <c r="A234" s="997"/>
      <c r="B234" s="998"/>
      <c r="C234" s="1003"/>
      <c r="D234" s="1007"/>
      <c r="E234" s="1007"/>
      <c r="F234" s="1007"/>
      <c r="G234" s="1007"/>
      <c r="H234" s="1007"/>
      <c r="I234" s="1008"/>
      <c r="J234" s="1007"/>
      <c r="K234" s="983"/>
      <c r="L234" s="1002"/>
      <c r="M234" s="1002"/>
      <c r="N234" s="1002"/>
      <c r="O234" s="1002"/>
      <c r="P234" s="1002"/>
      <c r="Q234" s="1002"/>
      <c r="R234" s="1002"/>
      <c r="S234" s="1002"/>
      <c r="T234" s="1002"/>
      <c r="U234" s="1002"/>
      <c r="V234" s="1002"/>
      <c r="W234" s="1002"/>
      <c r="X234" s="1002"/>
      <c r="Y234" s="1002"/>
      <c r="Z234" s="1002"/>
      <c r="AA234" s="1002"/>
    </row>
    <row r="235" spans="1:27" ht="15.65" customHeight="1" thickBot="1" x14ac:dyDescent="0.3">
      <c r="A235" s="997"/>
      <c r="B235" s="998"/>
      <c r="C235" s="1003"/>
      <c r="D235" s="1007"/>
      <c r="E235" s="1007"/>
      <c r="F235" s="1007"/>
      <c r="G235" s="1007"/>
      <c r="H235" s="1007"/>
      <c r="I235" s="1008"/>
      <c r="J235" s="1007"/>
      <c r="K235" s="983"/>
      <c r="L235" s="1002"/>
      <c r="M235" s="1002"/>
      <c r="N235" s="1002"/>
      <c r="O235" s="1002"/>
      <c r="P235" s="1002"/>
      <c r="Q235" s="1002"/>
      <c r="R235" s="1002"/>
      <c r="S235" s="1002"/>
      <c r="T235" s="1002"/>
      <c r="U235" s="1002"/>
      <c r="V235" s="1002"/>
      <c r="W235" s="1002"/>
      <c r="X235" s="1002"/>
      <c r="Y235" s="1002"/>
      <c r="Z235" s="1002"/>
      <c r="AA235" s="1002"/>
    </row>
    <row r="236" spans="1:27" ht="15.65" customHeight="1" thickBot="1" x14ac:dyDescent="0.3">
      <c r="A236" s="997"/>
      <c r="B236" s="998"/>
      <c r="C236" s="1003"/>
      <c r="D236" s="1007"/>
      <c r="E236" s="1007"/>
      <c r="F236" s="1007"/>
      <c r="G236" s="1007"/>
      <c r="H236" s="1007"/>
      <c r="I236" s="1008"/>
      <c r="J236" s="1007"/>
      <c r="K236" s="983"/>
      <c r="L236" s="1002"/>
      <c r="M236" s="1002"/>
      <c r="N236" s="1002"/>
      <c r="O236" s="1002"/>
      <c r="P236" s="1002"/>
      <c r="Q236" s="1002"/>
      <c r="R236" s="1002"/>
      <c r="S236" s="1002"/>
      <c r="T236" s="1002"/>
      <c r="U236" s="1002"/>
      <c r="V236" s="1002"/>
      <c r="W236" s="1002"/>
      <c r="X236" s="1002"/>
      <c r="Y236" s="1002"/>
      <c r="Z236" s="1002"/>
      <c r="AA236" s="1002"/>
    </row>
    <row r="237" spans="1:27" ht="15.65" customHeight="1" thickBot="1" x14ac:dyDescent="0.3">
      <c r="A237" s="997"/>
      <c r="B237" s="998"/>
      <c r="C237" s="1003"/>
      <c r="D237" s="1007"/>
      <c r="E237" s="1007"/>
      <c r="F237" s="1007"/>
      <c r="G237" s="1007"/>
      <c r="H237" s="1007"/>
      <c r="I237" s="1008"/>
      <c r="J237" s="1007"/>
      <c r="K237" s="983"/>
      <c r="L237" s="1002"/>
      <c r="M237" s="1002"/>
      <c r="N237" s="1002"/>
      <c r="O237" s="1002"/>
      <c r="P237" s="1002"/>
      <c r="Q237" s="1002"/>
      <c r="R237" s="1002"/>
      <c r="S237" s="1002"/>
      <c r="T237" s="1002"/>
      <c r="U237" s="1002"/>
      <c r="V237" s="1002"/>
      <c r="W237" s="1002"/>
      <c r="X237" s="1002"/>
      <c r="Y237" s="1002"/>
      <c r="Z237" s="1002"/>
      <c r="AA237" s="1002"/>
    </row>
    <row r="238" spans="1:27" ht="15.65" customHeight="1" thickBot="1" x14ac:dyDescent="0.3">
      <c r="A238" s="997"/>
      <c r="B238" s="998"/>
      <c r="C238" s="1003"/>
      <c r="D238" s="1007"/>
      <c r="E238" s="1007"/>
      <c r="F238" s="1007"/>
      <c r="G238" s="1007"/>
      <c r="H238" s="1007"/>
      <c r="I238" s="1008"/>
      <c r="J238" s="1007"/>
      <c r="K238" s="983"/>
      <c r="L238" s="1002"/>
      <c r="M238" s="1002"/>
      <c r="N238" s="1002"/>
      <c r="O238" s="1002"/>
      <c r="P238" s="1002"/>
      <c r="Q238" s="1002"/>
      <c r="R238" s="1002"/>
      <c r="S238" s="1002"/>
      <c r="T238" s="1002"/>
      <c r="U238" s="1002"/>
      <c r="V238" s="1002"/>
      <c r="W238" s="1002"/>
      <c r="X238" s="1002"/>
      <c r="Y238" s="1002"/>
      <c r="Z238" s="1002"/>
      <c r="AA238" s="1002"/>
    </row>
    <row r="239" spans="1:27" ht="15.65" customHeight="1" thickBot="1" x14ac:dyDescent="0.3">
      <c r="A239" s="997"/>
      <c r="B239" s="998"/>
      <c r="C239" s="1003"/>
      <c r="D239" s="1007"/>
      <c r="E239" s="1007"/>
      <c r="F239" s="1007"/>
      <c r="G239" s="1007"/>
      <c r="H239" s="1007"/>
      <c r="I239" s="1008"/>
      <c r="J239" s="1007"/>
      <c r="K239" s="983"/>
      <c r="L239" s="1002"/>
      <c r="M239" s="1002"/>
      <c r="N239" s="1002"/>
      <c r="O239" s="1002"/>
      <c r="P239" s="1002"/>
      <c r="Q239" s="1002"/>
      <c r="R239" s="1002"/>
      <c r="S239" s="1002"/>
      <c r="T239" s="1002"/>
      <c r="U239" s="1002"/>
      <c r="V239" s="1002"/>
      <c r="W239" s="1002"/>
      <c r="X239" s="1002"/>
      <c r="Y239" s="1002"/>
      <c r="Z239" s="1002"/>
      <c r="AA239" s="1002"/>
    </row>
    <row r="240" spans="1:27" ht="15.65" customHeight="1" thickBot="1" x14ac:dyDescent="0.3">
      <c r="A240" s="997"/>
      <c r="B240" s="998"/>
      <c r="C240" s="1003"/>
      <c r="D240" s="1007"/>
      <c r="E240" s="1007"/>
      <c r="F240" s="1007"/>
      <c r="G240" s="1007"/>
      <c r="H240" s="1007"/>
      <c r="I240" s="1008"/>
      <c r="J240" s="1007"/>
      <c r="K240" s="983"/>
      <c r="L240" s="1002"/>
      <c r="M240" s="1002"/>
      <c r="N240" s="1002"/>
      <c r="O240" s="1002"/>
      <c r="P240" s="1002"/>
      <c r="Q240" s="1002"/>
      <c r="R240" s="1002"/>
      <c r="S240" s="1002"/>
      <c r="T240" s="1002"/>
      <c r="U240" s="1002"/>
      <c r="V240" s="1002"/>
      <c r="W240" s="1002"/>
      <c r="X240" s="1002"/>
      <c r="Y240" s="1002"/>
      <c r="Z240" s="1002"/>
      <c r="AA240" s="1002"/>
    </row>
    <row r="241" spans="1:27" ht="15.65" customHeight="1" thickBot="1" x14ac:dyDescent="0.3">
      <c r="A241" s="997"/>
      <c r="B241" s="998"/>
      <c r="C241" s="1003"/>
      <c r="D241" s="1007"/>
      <c r="E241" s="1007"/>
      <c r="F241" s="1007"/>
      <c r="G241" s="1007"/>
      <c r="H241" s="1007"/>
      <c r="I241" s="1008"/>
      <c r="J241" s="1007"/>
      <c r="K241" s="983"/>
      <c r="L241" s="1002"/>
      <c r="M241" s="1002"/>
      <c r="N241" s="1002"/>
      <c r="O241" s="1002"/>
      <c r="P241" s="1002"/>
      <c r="Q241" s="1002"/>
      <c r="R241" s="1002"/>
      <c r="S241" s="1002"/>
      <c r="T241" s="1002"/>
      <c r="U241" s="1002"/>
      <c r="V241" s="1002"/>
      <c r="W241" s="1002"/>
      <c r="X241" s="1002"/>
      <c r="Y241" s="1002"/>
      <c r="Z241" s="1002"/>
      <c r="AA241" s="1002"/>
    </row>
    <row r="242" spans="1:27" ht="15.65" customHeight="1" thickBot="1" x14ac:dyDescent="0.3">
      <c r="A242" s="997"/>
      <c r="B242" s="998"/>
      <c r="C242" s="1003"/>
      <c r="D242" s="1007"/>
      <c r="E242" s="1007"/>
      <c r="F242" s="1007"/>
      <c r="G242" s="1007"/>
      <c r="H242" s="1007"/>
      <c r="I242" s="1008"/>
      <c r="J242" s="1007"/>
      <c r="K242" s="983"/>
      <c r="L242" s="1002"/>
      <c r="M242" s="1002"/>
      <c r="N242" s="1002"/>
      <c r="O242" s="1002"/>
      <c r="P242" s="1002"/>
      <c r="Q242" s="1002"/>
      <c r="R242" s="1002"/>
      <c r="S242" s="1002"/>
      <c r="T242" s="1002"/>
      <c r="U242" s="1002"/>
      <c r="V242" s="1002"/>
      <c r="W242" s="1002"/>
      <c r="X242" s="1002"/>
      <c r="Y242" s="1002"/>
      <c r="Z242" s="1002"/>
      <c r="AA242" s="1002"/>
    </row>
    <row r="243" spans="1:27" ht="15.65" customHeight="1" thickBot="1" x14ac:dyDescent="0.3">
      <c r="A243" s="997"/>
      <c r="B243" s="998"/>
      <c r="C243" s="1003"/>
      <c r="D243" s="1007"/>
      <c r="E243" s="1007"/>
      <c r="F243" s="1007"/>
      <c r="G243" s="1007"/>
      <c r="H243" s="1007"/>
      <c r="I243" s="1008"/>
      <c r="J243" s="1007"/>
      <c r="K243" s="983"/>
      <c r="L243" s="1002"/>
      <c r="M243" s="1002"/>
      <c r="N243" s="1002"/>
      <c r="O243" s="1002"/>
      <c r="P243" s="1002"/>
      <c r="Q243" s="1002"/>
      <c r="R243" s="1002"/>
      <c r="S243" s="1002"/>
      <c r="T243" s="1002"/>
      <c r="U243" s="1002"/>
      <c r="V243" s="1002"/>
      <c r="W243" s="1002"/>
      <c r="X243" s="1002"/>
      <c r="Y243" s="1002"/>
      <c r="Z243" s="1002"/>
      <c r="AA243" s="1002"/>
    </row>
    <row r="244" spans="1:27" ht="15.65" customHeight="1" thickBot="1" x14ac:dyDescent="0.3">
      <c r="A244" s="997"/>
      <c r="B244" s="998"/>
      <c r="C244" s="1003"/>
      <c r="D244" s="1007"/>
      <c r="E244" s="1007"/>
      <c r="F244" s="1007"/>
      <c r="G244" s="1007"/>
      <c r="H244" s="1007"/>
      <c r="I244" s="1008"/>
      <c r="J244" s="1007"/>
      <c r="K244" s="983"/>
      <c r="L244" s="1002"/>
      <c r="M244" s="1002"/>
      <c r="N244" s="1002"/>
      <c r="O244" s="1002"/>
      <c r="P244" s="1002"/>
      <c r="Q244" s="1002"/>
      <c r="R244" s="1002"/>
      <c r="S244" s="1002"/>
      <c r="T244" s="1002"/>
      <c r="U244" s="1002"/>
      <c r="V244" s="1002"/>
      <c r="W244" s="1002"/>
      <c r="X244" s="1002"/>
      <c r="Y244" s="1002"/>
      <c r="Z244" s="1002"/>
      <c r="AA244" s="1002"/>
    </row>
    <row r="245" spans="1:27" ht="15.65" customHeight="1" thickBot="1" x14ac:dyDescent="0.3">
      <c r="A245" s="997"/>
      <c r="B245" s="998"/>
      <c r="C245" s="1003"/>
      <c r="D245" s="1007"/>
      <c r="E245" s="1007"/>
      <c r="F245" s="1007"/>
      <c r="G245" s="1007"/>
      <c r="H245" s="1007"/>
      <c r="I245" s="1008"/>
      <c r="J245" s="1007"/>
      <c r="K245" s="983"/>
      <c r="L245" s="1002"/>
      <c r="M245" s="1002"/>
      <c r="N245" s="1002"/>
      <c r="O245" s="1002"/>
      <c r="P245" s="1002"/>
      <c r="Q245" s="1002"/>
      <c r="R245" s="1002"/>
      <c r="S245" s="1002"/>
      <c r="T245" s="1002"/>
      <c r="U245" s="1002"/>
      <c r="V245" s="1002"/>
      <c r="W245" s="1002"/>
      <c r="X245" s="1002"/>
      <c r="Y245" s="1002"/>
      <c r="Z245" s="1002"/>
      <c r="AA245" s="1002"/>
    </row>
    <row r="246" spans="1:27" ht="15.65" customHeight="1" thickBot="1" x14ac:dyDescent="0.3">
      <c r="A246" s="997"/>
      <c r="B246" s="998"/>
      <c r="C246" s="1003"/>
      <c r="D246" s="1007"/>
      <c r="E246" s="1007"/>
      <c r="F246" s="1007"/>
      <c r="G246" s="1007"/>
      <c r="H246" s="1007"/>
      <c r="I246" s="1008"/>
      <c r="J246" s="1007"/>
      <c r="K246" s="980"/>
      <c r="L246" s="1002"/>
      <c r="M246" s="1002"/>
      <c r="N246" s="1002"/>
      <c r="O246" s="1002"/>
      <c r="P246" s="1002"/>
      <c r="Q246" s="1002"/>
      <c r="R246" s="1002"/>
      <c r="S246" s="1002"/>
      <c r="T246" s="1002"/>
      <c r="U246" s="1002"/>
      <c r="V246" s="1002"/>
      <c r="W246" s="1002"/>
      <c r="X246" s="1002"/>
      <c r="Y246" s="1002"/>
      <c r="Z246" s="1002"/>
      <c r="AA246" s="1002"/>
    </row>
    <row r="247" spans="1:27" ht="15.65" customHeight="1" thickBot="1" x14ac:dyDescent="0.3">
      <c r="A247" s="997"/>
      <c r="B247" s="998"/>
      <c r="C247" s="1003"/>
      <c r="D247" s="1007"/>
      <c r="E247" s="1007"/>
      <c r="F247" s="1007"/>
      <c r="G247" s="1007"/>
      <c r="H247" s="1007"/>
      <c r="I247" s="1008"/>
      <c r="J247" s="1007"/>
      <c r="K247" s="983"/>
      <c r="L247" s="1002"/>
      <c r="M247" s="1002"/>
      <c r="N247" s="1002"/>
      <c r="O247" s="1002"/>
      <c r="P247" s="1002"/>
      <c r="Q247" s="1002"/>
      <c r="R247" s="1002"/>
      <c r="S247" s="1002"/>
      <c r="T247" s="1002"/>
      <c r="U247" s="1002"/>
      <c r="V247" s="1002"/>
      <c r="W247" s="1002"/>
      <c r="X247" s="1002"/>
      <c r="Y247" s="1002"/>
      <c r="Z247" s="1002"/>
      <c r="AA247" s="1002"/>
    </row>
    <row r="248" spans="1:27" ht="15.65" customHeight="1" thickBot="1" x14ac:dyDescent="0.3">
      <c r="A248" s="997"/>
      <c r="B248" s="998"/>
      <c r="C248" s="1003"/>
      <c r="D248" s="1007"/>
      <c r="E248" s="1007"/>
      <c r="F248" s="1007"/>
      <c r="G248" s="1007"/>
      <c r="H248" s="1007"/>
      <c r="I248" s="1008"/>
      <c r="J248" s="1007"/>
      <c r="K248" s="983"/>
      <c r="L248" s="1002"/>
      <c r="M248" s="1002"/>
      <c r="N248" s="1002"/>
      <c r="O248" s="1002"/>
      <c r="P248" s="1002"/>
      <c r="Q248" s="1002"/>
      <c r="R248" s="1002"/>
      <c r="S248" s="1002"/>
      <c r="T248" s="1002"/>
      <c r="U248" s="1002"/>
      <c r="V248" s="1002"/>
      <c r="W248" s="1002"/>
      <c r="X248" s="1002"/>
      <c r="Y248" s="1002"/>
      <c r="Z248" s="1002"/>
      <c r="AA248" s="1002"/>
    </row>
    <row r="249" spans="1:27" ht="15.65" customHeight="1" thickBot="1" x14ac:dyDescent="0.3">
      <c r="A249" s="997"/>
      <c r="B249" s="998"/>
      <c r="C249" s="1003"/>
      <c r="D249" s="1007"/>
      <c r="E249" s="1007"/>
      <c r="F249" s="1007"/>
      <c r="G249" s="1007"/>
      <c r="H249" s="1007"/>
      <c r="I249" s="1008"/>
      <c r="J249" s="1007"/>
      <c r="K249" s="983"/>
      <c r="L249" s="1002"/>
      <c r="M249" s="1002"/>
      <c r="N249" s="1002"/>
      <c r="O249" s="1002"/>
      <c r="P249" s="1002"/>
      <c r="Q249" s="1002"/>
      <c r="R249" s="1002"/>
      <c r="S249" s="1002"/>
      <c r="T249" s="1002"/>
      <c r="U249" s="1002"/>
      <c r="V249" s="1002"/>
      <c r="W249" s="1002"/>
      <c r="X249" s="1002"/>
      <c r="Y249" s="1002"/>
      <c r="Z249" s="1002"/>
      <c r="AA249" s="1002"/>
    </row>
    <row r="250" spans="1:27" ht="15.65" customHeight="1" thickBot="1" x14ac:dyDescent="0.3">
      <c r="A250" s="997"/>
      <c r="B250" s="998"/>
      <c r="C250" s="1023"/>
      <c r="D250" s="1007"/>
      <c r="E250" s="1007"/>
      <c r="F250" s="1007"/>
      <c r="G250" s="1007"/>
      <c r="H250" s="1007"/>
      <c r="I250" s="1008"/>
      <c r="J250" s="1007"/>
      <c r="K250" s="983"/>
      <c r="L250" s="1002"/>
      <c r="M250" s="1002"/>
      <c r="N250" s="1002"/>
      <c r="O250" s="1002"/>
      <c r="P250" s="1002"/>
      <c r="Q250" s="1002"/>
      <c r="R250" s="1002"/>
      <c r="S250" s="1002"/>
      <c r="T250" s="1002"/>
      <c r="U250" s="1002"/>
      <c r="V250" s="1002"/>
      <c r="W250" s="1002"/>
      <c r="X250" s="1002"/>
      <c r="Y250" s="1002"/>
      <c r="Z250" s="1002"/>
      <c r="AA250" s="1002"/>
    </row>
    <row r="251" spans="1:27" ht="15.65" customHeight="1" thickBot="1" x14ac:dyDescent="0.3">
      <c r="A251" s="1013"/>
      <c r="B251" s="983"/>
      <c r="C251" s="983"/>
      <c r="D251" s="1024"/>
      <c r="E251" s="1024"/>
      <c r="F251" s="1024"/>
      <c r="G251" s="1024"/>
      <c r="H251" s="1024"/>
      <c r="I251" s="983"/>
      <c r="J251" s="1024"/>
      <c r="K251" s="995"/>
      <c r="L251" s="1002"/>
      <c r="M251" s="1002"/>
      <c r="N251" s="1002"/>
      <c r="O251" s="1002"/>
      <c r="P251" s="1002"/>
      <c r="Q251" s="1002"/>
      <c r="R251" s="1002"/>
      <c r="S251" s="1002"/>
      <c r="T251" s="1002"/>
      <c r="U251" s="1002"/>
      <c r="V251" s="1002"/>
      <c r="W251" s="1002"/>
      <c r="X251" s="1002"/>
      <c r="Y251" s="1002"/>
      <c r="Z251" s="1002"/>
      <c r="AA251" s="1002"/>
    </row>
    <row r="252" spans="1:27" ht="15.65" customHeight="1" thickBot="1" x14ac:dyDescent="0.3">
      <c r="A252" s="982"/>
      <c r="B252" s="1025"/>
      <c r="C252" s="1026"/>
      <c r="D252" s="1027"/>
      <c r="E252" s="1027"/>
      <c r="F252" s="1027"/>
      <c r="G252" s="1027"/>
      <c r="H252" s="1027"/>
      <c r="I252" s="1028"/>
      <c r="J252" s="1027"/>
      <c r="K252" s="980"/>
      <c r="L252" s="981"/>
      <c r="M252" s="981"/>
      <c r="N252" s="981"/>
      <c r="O252" s="981"/>
      <c r="P252" s="981"/>
      <c r="Q252" s="981"/>
      <c r="R252" s="981"/>
      <c r="S252" s="981"/>
      <c r="T252" s="981"/>
      <c r="U252" s="981"/>
      <c r="V252" s="981"/>
      <c r="W252" s="981"/>
      <c r="X252" s="981"/>
      <c r="Y252" s="981"/>
      <c r="Z252" s="981"/>
      <c r="AA252" s="981"/>
    </row>
    <row r="253" spans="1:27" ht="15.65" customHeight="1" thickBot="1" x14ac:dyDescent="0.3">
      <c r="A253" s="982"/>
      <c r="B253" s="1025"/>
      <c r="C253" s="1026"/>
      <c r="D253" s="1027"/>
      <c r="E253" s="1027"/>
      <c r="F253" s="1027"/>
      <c r="G253" s="1027"/>
      <c r="H253" s="1027"/>
      <c r="I253" s="1028"/>
      <c r="J253" s="1027"/>
      <c r="K253" s="980"/>
      <c r="L253" s="981"/>
      <c r="M253" s="981"/>
      <c r="N253" s="981"/>
      <c r="O253" s="981"/>
      <c r="P253" s="981"/>
      <c r="Q253" s="981"/>
      <c r="R253" s="981"/>
      <c r="S253" s="981"/>
      <c r="T253" s="981"/>
      <c r="U253" s="981"/>
      <c r="V253" s="981"/>
      <c r="W253" s="981"/>
      <c r="X253" s="981"/>
      <c r="Y253" s="981"/>
      <c r="Z253" s="981"/>
      <c r="AA253" s="981"/>
    </row>
    <row r="254" spans="1:27" ht="15.65" customHeight="1" thickBot="1" x14ac:dyDescent="0.3">
      <c r="A254" s="982"/>
      <c r="B254" s="1025"/>
      <c r="C254" s="1026"/>
      <c r="D254" s="1027"/>
      <c r="E254" s="1027"/>
      <c r="F254" s="1027"/>
      <c r="G254" s="1027"/>
      <c r="H254" s="1027"/>
      <c r="I254" s="1028"/>
      <c r="J254" s="1027"/>
      <c r="K254" s="980"/>
      <c r="L254" s="981"/>
      <c r="M254" s="981"/>
      <c r="N254" s="981"/>
      <c r="O254" s="981"/>
      <c r="P254" s="981"/>
      <c r="Q254" s="981"/>
      <c r="R254" s="981"/>
      <c r="S254" s="981"/>
      <c r="T254" s="981"/>
      <c r="U254" s="981"/>
      <c r="V254" s="981"/>
      <c r="W254" s="981"/>
      <c r="X254" s="981"/>
      <c r="Y254" s="981"/>
      <c r="Z254" s="981"/>
      <c r="AA254" s="981"/>
    </row>
    <row r="255" spans="1:27" ht="15.65" customHeight="1" thickBot="1" x14ac:dyDescent="0.3">
      <c r="A255" s="982"/>
      <c r="B255" s="1025"/>
      <c r="C255" s="1026"/>
      <c r="D255" s="1027"/>
      <c r="E255" s="1027"/>
      <c r="F255" s="1027"/>
      <c r="G255" s="1027"/>
      <c r="H255" s="1027"/>
      <c r="I255" s="1028"/>
      <c r="J255" s="1027"/>
      <c r="K255" s="980"/>
      <c r="L255" s="981"/>
      <c r="M255" s="981"/>
      <c r="N255" s="981"/>
      <c r="O255" s="981"/>
      <c r="P255" s="981"/>
      <c r="Q255" s="981"/>
      <c r="R255" s="981"/>
      <c r="S255" s="981"/>
      <c r="T255" s="981"/>
      <c r="U255" s="981"/>
      <c r="V255" s="981"/>
      <c r="W255" s="981"/>
      <c r="X255" s="981"/>
      <c r="Y255" s="981"/>
      <c r="Z255" s="981"/>
      <c r="AA255" s="981"/>
    </row>
    <row r="256" spans="1:27" ht="15.65" customHeight="1" thickBot="1" x14ac:dyDescent="0.3">
      <c r="A256" s="982"/>
      <c r="B256" s="1025"/>
      <c r="C256" s="1026"/>
      <c r="D256" s="1027"/>
      <c r="E256" s="1027"/>
      <c r="F256" s="1027"/>
      <c r="G256" s="1027"/>
      <c r="H256" s="1027"/>
      <c r="I256" s="1028"/>
      <c r="J256" s="1027"/>
      <c r="K256" s="980"/>
      <c r="L256" s="981"/>
      <c r="M256" s="981"/>
      <c r="N256" s="981"/>
      <c r="O256" s="981"/>
      <c r="P256" s="981"/>
      <c r="Q256" s="981"/>
      <c r="R256" s="981"/>
      <c r="S256" s="981"/>
      <c r="T256" s="981"/>
      <c r="U256" s="981"/>
      <c r="V256" s="981"/>
      <c r="W256" s="981"/>
      <c r="X256" s="981"/>
      <c r="Y256" s="981"/>
      <c r="Z256" s="981"/>
      <c r="AA256" s="981"/>
    </row>
    <row r="257" spans="1:27" ht="15.65" customHeight="1" thickBot="1" x14ac:dyDescent="0.3">
      <c r="A257" s="982"/>
      <c r="B257" s="1025"/>
      <c r="C257" s="1026"/>
      <c r="D257" s="1027"/>
      <c r="E257" s="1027"/>
      <c r="F257" s="1027"/>
      <c r="G257" s="1027"/>
      <c r="H257" s="1027"/>
      <c r="I257" s="1028"/>
      <c r="J257" s="1027"/>
      <c r="K257" s="980"/>
      <c r="L257" s="981"/>
      <c r="M257" s="981"/>
      <c r="N257" s="981"/>
      <c r="O257" s="981"/>
      <c r="P257" s="981"/>
      <c r="Q257" s="981"/>
      <c r="R257" s="981"/>
      <c r="S257" s="981"/>
      <c r="T257" s="981"/>
      <c r="U257" s="981"/>
      <c r="V257" s="981"/>
      <c r="W257" s="981"/>
      <c r="X257" s="981"/>
      <c r="Y257" s="981"/>
      <c r="Z257" s="981"/>
      <c r="AA257" s="981"/>
    </row>
    <row r="258" spans="1:27" ht="15.65" customHeight="1" thickBot="1" x14ac:dyDescent="0.3">
      <c r="A258" s="982"/>
      <c r="B258" s="1025"/>
      <c r="C258" s="1026"/>
      <c r="D258" s="1027"/>
      <c r="E258" s="1027"/>
      <c r="F258" s="1027"/>
      <c r="G258" s="1027"/>
      <c r="H258" s="1027"/>
      <c r="I258" s="1028"/>
      <c r="J258" s="1027"/>
      <c r="K258" s="980"/>
      <c r="L258" s="981"/>
      <c r="M258" s="981"/>
      <c r="N258" s="981"/>
      <c r="O258" s="981"/>
      <c r="P258" s="981"/>
      <c r="Q258" s="981"/>
      <c r="R258" s="981"/>
      <c r="S258" s="981"/>
      <c r="T258" s="981"/>
      <c r="U258" s="981"/>
      <c r="V258" s="981"/>
      <c r="W258" s="981"/>
      <c r="X258" s="981"/>
      <c r="Y258" s="981"/>
      <c r="Z258" s="981"/>
      <c r="AA258" s="981"/>
    </row>
    <row r="259" spans="1:27" ht="15.65" customHeight="1" thickBot="1" x14ac:dyDescent="0.3">
      <c r="A259" s="982"/>
      <c r="B259" s="1025"/>
      <c r="C259" s="1026"/>
      <c r="D259" s="1027"/>
      <c r="E259" s="1027"/>
      <c r="F259" s="1027"/>
      <c r="G259" s="1027"/>
      <c r="H259" s="1027"/>
      <c r="I259" s="1028"/>
      <c r="J259" s="1027"/>
      <c r="K259" s="980"/>
      <c r="L259" s="981"/>
      <c r="M259" s="981"/>
      <c r="N259" s="981"/>
      <c r="O259" s="981"/>
      <c r="P259" s="981"/>
      <c r="Q259" s="981"/>
      <c r="R259" s="981"/>
      <c r="S259" s="981"/>
      <c r="T259" s="981"/>
      <c r="U259" s="981"/>
      <c r="V259" s="981"/>
      <c r="W259" s="981"/>
      <c r="X259" s="981"/>
      <c r="Y259" s="981"/>
      <c r="Z259" s="981"/>
      <c r="AA259" s="981"/>
    </row>
    <row r="260" spans="1:27" ht="15.65" customHeight="1" thickBot="1" x14ac:dyDescent="0.3">
      <c r="A260" s="982"/>
      <c r="B260" s="1025"/>
      <c r="C260" s="1026"/>
      <c r="D260" s="1027"/>
      <c r="E260" s="1027"/>
      <c r="F260" s="1027"/>
      <c r="G260" s="1027"/>
      <c r="H260" s="1027"/>
      <c r="I260" s="1028"/>
      <c r="J260" s="1027"/>
      <c r="K260" s="980"/>
      <c r="L260" s="981"/>
      <c r="M260" s="981"/>
      <c r="N260" s="981"/>
      <c r="O260" s="981"/>
      <c r="P260" s="981"/>
      <c r="Q260" s="981"/>
      <c r="R260" s="981"/>
      <c r="S260" s="981"/>
      <c r="T260" s="981"/>
      <c r="U260" s="981"/>
      <c r="V260" s="981"/>
      <c r="W260" s="981"/>
      <c r="X260" s="981"/>
      <c r="Y260" s="981"/>
      <c r="Z260" s="981"/>
      <c r="AA260" s="981"/>
    </row>
    <row r="261" spans="1:27" ht="15.65" customHeight="1" thickBot="1" x14ac:dyDescent="0.3">
      <c r="A261" s="982"/>
      <c r="B261" s="1025"/>
      <c r="C261" s="1026"/>
      <c r="D261" s="1027"/>
      <c r="E261" s="1027"/>
      <c r="F261" s="1027"/>
      <c r="G261" s="1027"/>
      <c r="H261" s="1027"/>
      <c r="I261" s="1028"/>
      <c r="J261" s="1027"/>
      <c r="K261" s="980"/>
      <c r="L261" s="981"/>
      <c r="M261" s="981"/>
      <c r="N261" s="981"/>
      <c r="O261" s="981"/>
      <c r="P261" s="981"/>
      <c r="Q261" s="981"/>
      <c r="R261" s="981"/>
      <c r="S261" s="981"/>
      <c r="T261" s="981"/>
      <c r="U261" s="981"/>
      <c r="V261" s="981"/>
      <c r="W261" s="981"/>
      <c r="X261" s="981"/>
      <c r="Y261" s="981"/>
      <c r="Z261" s="981"/>
      <c r="AA261" s="981"/>
    </row>
    <row r="262" spans="1:27" ht="15.65" customHeight="1" thickBot="1" x14ac:dyDescent="0.3">
      <c r="A262" s="982"/>
      <c r="B262" s="1025"/>
      <c r="C262" s="1026"/>
      <c r="D262" s="1027"/>
      <c r="E262" s="1027"/>
      <c r="F262" s="1027"/>
      <c r="G262" s="1027"/>
      <c r="H262" s="1027"/>
      <c r="I262" s="1028"/>
      <c r="J262" s="1027"/>
      <c r="K262" s="980"/>
      <c r="L262" s="981"/>
      <c r="M262" s="981"/>
      <c r="N262" s="981"/>
      <c r="O262" s="981"/>
      <c r="P262" s="981"/>
      <c r="Q262" s="981"/>
      <c r="R262" s="981"/>
      <c r="S262" s="981"/>
      <c r="T262" s="981"/>
      <c r="U262" s="981"/>
      <c r="V262" s="981"/>
      <c r="W262" s="981"/>
      <c r="X262" s="981"/>
      <c r="Y262" s="981"/>
      <c r="Z262" s="981"/>
      <c r="AA262" s="981"/>
    </row>
    <row r="263" spans="1:27" ht="15.65" customHeight="1" thickBot="1" x14ac:dyDescent="0.3">
      <c r="A263" s="982"/>
      <c r="B263" s="1025"/>
      <c r="C263" s="1026"/>
      <c r="D263" s="1027"/>
      <c r="E263" s="1027"/>
      <c r="F263" s="1027"/>
      <c r="G263" s="1027"/>
      <c r="H263" s="1027"/>
      <c r="I263" s="1028"/>
      <c r="J263" s="1027"/>
      <c r="K263" s="980"/>
      <c r="L263" s="981"/>
      <c r="M263" s="981"/>
      <c r="N263" s="981"/>
      <c r="O263" s="981"/>
      <c r="P263" s="981"/>
      <c r="Q263" s="981"/>
      <c r="R263" s="981"/>
      <c r="S263" s="981"/>
      <c r="T263" s="981"/>
      <c r="U263" s="981"/>
      <c r="V263" s="981"/>
      <c r="W263" s="981"/>
      <c r="X263" s="981"/>
      <c r="Y263" s="981"/>
      <c r="Z263" s="981"/>
      <c r="AA263" s="981"/>
    </row>
    <row r="264" spans="1:27" ht="15.65" customHeight="1" thickBot="1" x14ac:dyDescent="0.3">
      <c r="A264" s="982"/>
      <c r="B264" s="1025"/>
      <c r="C264" s="1026"/>
      <c r="D264" s="1027"/>
      <c r="E264" s="1027"/>
      <c r="F264" s="1027"/>
      <c r="G264" s="1027"/>
      <c r="H264" s="1027"/>
      <c r="I264" s="1028"/>
      <c r="J264" s="1027"/>
      <c r="K264" s="980"/>
      <c r="L264" s="981"/>
      <c r="M264" s="981"/>
      <c r="N264" s="981"/>
      <c r="O264" s="981"/>
      <c r="P264" s="981"/>
      <c r="Q264" s="981"/>
      <c r="R264" s="981"/>
      <c r="S264" s="981"/>
      <c r="T264" s="981"/>
      <c r="U264" s="981"/>
      <c r="V264" s="981"/>
      <c r="W264" s="981"/>
      <c r="X264" s="981"/>
      <c r="Y264" s="981"/>
      <c r="Z264" s="981"/>
      <c r="AA264" s="981"/>
    </row>
    <row r="265" spans="1:27" ht="15.65" customHeight="1" thickBot="1" x14ac:dyDescent="0.3">
      <c r="A265" s="982"/>
      <c r="B265" s="1025"/>
      <c r="C265" s="1026"/>
      <c r="D265" s="1027"/>
      <c r="E265" s="1027"/>
      <c r="F265" s="1027"/>
      <c r="G265" s="1027"/>
      <c r="H265" s="1027"/>
      <c r="I265" s="1028"/>
      <c r="J265" s="1027"/>
      <c r="K265" s="980"/>
      <c r="L265" s="981"/>
      <c r="M265" s="981"/>
      <c r="N265" s="981"/>
      <c r="O265" s="981"/>
      <c r="P265" s="981"/>
      <c r="Q265" s="981"/>
      <c r="R265" s="981"/>
      <c r="S265" s="981"/>
      <c r="T265" s="981"/>
      <c r="U265" s="981"/>
      <c r="V265" s="981"/>
      <c r="W265" s="981"/>
      <c r="X265" s="981"/>
      <c r="Y265" s="981"/>
      <c r="Z265" s="981"/>
      <c r="AA265" s="981"/>
    </row>
    <row r="266" spans="1:27" ht="15.65" customHeight="1" thickBot="1" x14ac:dyDescent="0.3">
      <c r="A266" s="982"/>
      <c r="B266" s="1025"/>
      <c r="C266" s="1026"/>
      <c r="D266" s="1027"/>
      <c r="E266" s="1027"/>
      <c r="F266" s="1027"/>
      <c r="G266" s="1027"/>
      <c r="H266" s="1027"/>
      <c r="I266" s="1028"/>
      <c r="J266" s="1027"/>
      <c r="K266" s="980"/>
      <c r="L266" s="981"/>
      <c r="M266" s="981"/>
      <c r="N266" s="981"/>
      <c r="O266" s="981"/>
      <c r="P266" s="981"/>
      <c r="Q266" s="981"/>
      <c r="R266" s="981"/>
      <c r="S266" s="981"/>
      <c r="T266" s="981"/>
      <c r="U266" s="981"/>
      <c r="V266" s="981"/>
      <c r="W266" s="981"/>
      <c r="X266" s="981"/>
      <c r="Y266" s="981"/>
      <c r="Z266" s="981"/>
      <c r="AA266" s="981"/>
    </row>
    <row r="267" spans="1:27" ht="15.65" customHeight="1" thickBot="1" x14ac:dyDescent="0.3">
      <c r="A267" s="982"/>
      <c r="B267" s="1025"/>
      <c r="C267" s="1026"/>
      <c r="D267" s="1027"/>
      <c r="E267" s="1027"/>
      <c r="F267" s="1027"/>
      <c r="G267" s="1027"/>
      <c r="H267" s="1027"/>
      <c r="I267" s="1028"/>
      <c r="J267" s="1027"/>
      <c r="K267" s="980"/>
      <c r="L267" s="981"/>
      <c r="M267" s="981"/>
      <c r="N267" s="981"/>
      <c r="O267" s="981"/>
      <c r="P267" s="981"/>
      <c r="Q267" s="981"/>
      <c r="R267" s="981"/>
      <c r="S267" s="981"/>
      <c r="T267" s="981"/>
      <c r="U267" s="981"/>
      <c r="V267" s="981"/>
      <c r="W267" s="981"/>
      <c r="X267" s="981"/>
      <c r="Y267" s="981"/>
      <c r="Z267" s="981"/>
      <c r="AA267" s="981"/>
    </row>
    <row r="268" spans="1:27" ht="15.65" customHeight="1" thickBot="1" x14ac:dyDescent="0.3">
      <c r="A268" s="982"/>
      <c r="B268" s="1025"/>
      <c r="C268" s="1026"/>
      <c r="D268" s="1027"/>
      <c r="E268" s="1027"/>
      <c r="F268" s="1027"/>
      <c r="G268" s="1027"/>
      <c r="H268" s="1027"/>
      <c r="I268" s="1028"/>
      <c r="J268" s="1027"/>
      <c r="K268" s="980"/>
      <c r="L268" s="981"/>
      <c r="M268" s="981"/>
      <c r="N268" s="981"/>
      <c r="O268" s="981"/>
      <c r="P268" s="981"/>
      <c r="Q268" s="981"/>
      <c r="R268" s="981"/>
      <c r="S268" s="981"/>
      <c r="T268" s="981"/>
      <c r="U268" s="981"/>
      <c r="V268" s="981"/>
      <c r="W268" s="981"/>
      <c r="X268" s="981"/>
      <c r="Y268" s="981"/>
      <c r="Z268" s="981"/>
      <c r="AA268" s="981"/>
    </row>
    <row r="269" spans="1:27" ht="15.65" customHeight="1" thickBot="1" x14ac:dyDescent="0.3">
      <c r="A269" s="982"/>
      <c r="B269" s="1025"/>
      <c r="C269" s="1026"/>
      <c r="D269" s="1027"/>
      <c r="E269" s="1027"/>
      <c r="F269" s="1027"/>
      <c r="G269" s="1027"/>
      <c r="H269" s="1027"/>
      <c r="I269" s="1028"/>
      <c r="J269" s="1027"/>
      <c r="K269" s="980"/>
      <c r="L269" s="981"/>
      <c r="M269" s="981"/>
      <c r="N269" s="981"/>
      <c r="O269" s="981"/>
      <c r="P269" s="981"/>
      <c r="Q269" s="981"/>
      <c r="R269" s="981"/>
      <c r="S269" s="981"/>
      <c r="T269" s="981"/>
      <c r="U269" s="981"/>
      <c r="V269" s="981"/>
      <c r="W269" s="981"/>
      <c r="X269" s="981"/>
      <c r="Y269" s="981"/>
      <c r="Z269" s="981"/>
      <c r="AA269" s="981"/>
    </row>
    <row r="270" spans="1:27" ht="15.65" customHeight="1" thickBot="1" x14ac:dyDescent="0.3">
      <c r="A270" s="982"/>
      <c r="B270" s="1025"/>
      <c r="C270" s="1026"/>
      <c r="D270" s="1027"/>
      <c r="E270" s="1027"/>
      <c r="F270" s="1027"/>
      <c r="G270" s="1027"/>
      <c r="H270" s="1027"/>
      <c r="I270" s="1028"/>
      <c r="J270" s="1027"/>
      <c r="K270" s="980"/>
      <c r="L270" s="981"/>
      <c r="M270" s="981"/>
      <c r="N270" s="981"/>
      <c r="O270" s="981"/>
      <c r="P270" s="981"/>
      <c r="Q270" s="981"/>
      <c r="R270" s="981"/>
      <c r="S270" s="981"/>
      <c r="T270" s="981"/>
      <c r="U270" s="981"/>
      <c r="V270" s="981"/>
      <c r="W270" s="981"/>
      <c r="X270" s="981"/>
      <c r="Y270" s="981"/>
      <c r="Z270" s="981"/>
      <c r="AA270" s="981"/>
    </row>
    <row r="271" spans="1:27" ht="15.65" customHeight="1" thickBot="1" x14ac:dyDescent="0.3">
      <c r="A271" s="982"/>
      <c r="B271" s="1025"/>
      <c r="C271" s="1026"/>
      <c r="D271" s="1027"/>
      <c r="E271" s="1027"/>
      <c r="F271" s="1027"/>
      <c r="G271" s="1027"/>
      <c r="H271" s="1027"/>
      <c r="I271" s="1028"/>
      <c r="J271" s="1027"/>
      <c r="K271" s="980"/>
      <c r="L271" s="981"/>
      <c r="M271" s="981"/>
      <c r="N271" s="981"/>
      <c r="O271" s="981"/>
      <c r="P271" s="981"/>
      <c r="Q271" s="981"/>
      <c r="R271" s="981"/>
      <c r="S271" s="981"/>
      <c r="T271" s="981"/>
      <c r="U271" s="981"/>
      <c r="V271" s="981"/>
      <c r="W271" s="981"/>
      <c r="X271" s="981"/>
      <c r="Y271" s="981"/>
      <c r="Z271" s="981"/>
      <c r="AA271" s="981"/>
    </row>
    <row r="272" spans="1:27" ht="15.65" customHeight="1" thickBot="1" x14ac:dyDescent="0.3">
      <c r="A272" s="982"/>
      <c r="B272" s="1025"/>
      <c r="C272" s="1026"/>
      <c r="D272" s="1027"/>
      <c r="E272" s="1027"/>
      <c r="F272" s="1027"/>
      <c r="G272" s="1027"/>
      <c r="H272" s="1027"/>
      <c r="I272" s="1028"/>
      <c r="J272" s="1027"/>
      <c r="K272" s="980"/>
      <c r="L272" s="981"/>
      <c r="M272" s="981"/>
      <c r="N272" s="981"/>
      <c r="O272" s="981"/>
      <c r="P272" s="981"/>
      <c r="Q272" s="981"/>
      <c r="R272" s="981"/>
      <c r="S272" s="981"/>
      <c r="T272" s="981"/>
      <c r="U272" s="981"/>
      <c r="V272" s="981"/>
      <c r="W272" s="981"/>
      <c r="X272" s="981"/>
      <c r="Y272" s="981"/>
      <c r="Z272" s="981"/>
      <c r="AA272" s="981"/>
    </row>
    <row r="273" spans="1:27" ht="15.65" customHeight="1" thickBot="1" x14ac:dyDescent="0.3">
      <c r="A273" s="982"/>
      <c r="B273" s="1025"/>
      <c r="C273" s="1026"/>
      <c r="D273" s="1027"/>
      <c r="E273" s="1027"/>
      <c r="F273" s="1027"/>
      <c r="G273" s="1027"/>
      <c r="H273" s="1027"/>
      <c r="I273" s="1028"/>
      <c r="J273" s="1027"/>
      <c r="K273" s="980"/>
      <c r="L273" s="981"/>
      <c r="M273" s="981"/>
      <c r="N273" s="981"/>
      <c r="O273" s="981"/>
      <c r="P273" s="981"/>
      <c r="Q273" s="981"/>
      <c r="R273" s="981"/>
      <c r="S273" s="981"/>
      <c r="T273" s="981"/>
      <c r="U273" s="981"/>
      <c r="V273" s="981"/>
      <c r="W273" s="981"/>
      <c r="X273" s="981"/>
      <c r="Y273" s="981"/>
      <c r="Z273" s="981"/>
      <c r="AA273" s="981"/>
    </row>
    <row r="274" spans="1:27" ht="15.65" customHeight="1" thickBot="1" x14ac:dyDescent="0.3">
      <c r="A274" s="982"/>
      <c r="B274" s="1025"/>
      <c r="C274" s="1026"/>
      <c r="D274" s="1027"/>
      <c r="E274" s="1027"/>
      <c r="F274" s="1027"/>
      <c r="G274" s="1027"/>
      <c r="H274" s="1027"/>
      <c r="I274" s="1028"/>
      <c r="J274" s="1027"/>
      <c r="K274" s="980"/>
      <c r="L274" s="981"/>
      <c r="M274" s="981"/>
      <c r="N274" s="981"/>
      <c r="O274" s="981"/>
      <c r="P274" s="981"/>
      <c r="Q274" s="981"/>
      <c r="R274" s="981"/>
      <c r="S274" s="981"/>
      <c r="T274" s="981"/>
      <c r="U274" s="981"/>
      <c r="V274" s="981"/>
      <c r="W274" s="981"/>
      <c r="X274" s="981"/>
      <c r="Y274" s="981"/>
      <c r="Z274" s="981"/>
      <c r="AA274" s="981"/>
    </row>
    <row r="275" spans="1:27" ht="15.65" customHeight="1" thickBot="1" x14ac:dyDescent="0.3">
      <c r="A275" s="982"/>
      <c r="B275" s="1025"/>
      <c r="C275" s="1026"/>
      <c r="D275" s="1027"/>
      <c r="E275" s="1027"/>
      <c r="F275" s="1027"/>
      <c r="G275" s="1027"/>
      <c r="H275" s="1027"/>
      <c r="I275" s="1028"/>
      <c r="J275" s="1027"/>
      <c r="K275" s="980"/>
      <c r="L275" s="981"/>
      <c r="M275" s="981"/>
      <c r="N275" s="981"/>
      <c r="O275" s="981"/>
      <c r="P275" s="981"/>
      <c r="Q275" s="981"/>
      <c r="R275" s="981"/>
      <c r="S275" s="981"/>
      <c r="T275" s="981"/>
      <c r="U275" s="981"/>
      <c r="V275" s="981"/>
      <c r="W275" s="981"/>
      <c r="X275" s="981"/>
      <c r="Y275" s="981"/>
      <c r="Z275" s="981"/>
      <c r="AA275" s="981"/>
    </row>
    <row r="276" spans="1:27" ht="15.65" customHeight="1" thickBot="1" x14ac:dyDescent="0.3">
      <c r="A276" s="982"/>
      <c r="B276" s="1025"/>
      <c r="C276" s="1026"/>
      <c r="D276" s="1027"/>
      <c r="E276" s="1027"/>
      <c r="F276" s="1027"/>
      <c r="G276" s="1027"/>
      <c r="H276" s="1027"/>
      <c r="I276" s="1028"/>
      <c r="J276" s="1027"/>
      <c r="K276" s="980"/>
      <c r="L276" s="981"/>
      <c r="M276" s="981"/>
      <c r="N276" s="981"/>
      <c r="O276" s="981"/>
      <c r="P276" s="981"/>
      <c r="Q276" s="981"/>
      <c r="R276" s="981"/>
      <c r="S276" s="981"/>
      <c r="T276" s="981"/>
      <c r="U276" s="981"/>
      <c r="V276" s="981"/>
      <c r="W276" s="981"/>
      <c r="X276" s="981"/>
      <c r="Y276" s="981"/>
      <c r="Z276" s="981"/>
      <c r="AA276" s="981"/>
    </row>
    <row r="277" spans="1:27" ht="15.65" customHeight="1" thickBot="1" x14ac:dyDescent="0.3">
      <c r="A277" s="982"/>
      <c r="B277" s="1025"/>
      <c r="C277" s="1026"/>
      <c r="D277" s="1027"/>
      <c r="E277" s="1027"/>
      <c r="F277" s="1027"/>
      <c r="G277" s="1027"/>
      <c r="H277" s="1027"/>
      <c r="I277" s="1028"/>
      <c r="J277" s="1027"/>
      <c r="K277" s="980"/>
      <c r="L277" s="981"/>
      <c r="M277" s="981"/>
      <c r="N277" s="981"/>
      <c r="O277" s="981"/>
      <c r="P277" s="981"/>
      <c r="Q277" s="981"/>
      <c r="R277" s="981"/>
      <c r="S277" s="981"/>
      <c r="T277" s="981"/>
      <c r="U277" s="981"/>
      <c r="V277" s="981"/>
      <c r="W277" s="981"/>
      <c r="X277" s="981"/>
      <c r="Y277" s="981"/>
      <c r="Z277" s="981"/>
      <c r="AA277" s="981"/>
    </row>
    <row r="278" spans="1:27" ht="15.65" customHeight="1" thickBot="1" x14ac:dyDescent="0.3">
      <c r="A278" s="982"/>
      <c r="B278" s="1025"/>
      <c r="C278" s="1026"/>
      <c r="D278" s="1027"/>
      <c r="E278" s="1027"/>
      <c r="F278" s="1027"/>
      <c r="G278" s="1027"/>
      <c r="H278" s="1027"/>
      <c r="I278" s="1028"/>
      <c r="J278" s="1027"/>
      <c r="K278" s="980"/>
      <c r="L278" s="981"/>
      <c r="M278" s="981"/>
      <c r="N278" s="981"/>
      <c r="O278" s="981"/>
      <c r="P278" s="981"/>
      <c r="Q278" s="981"/>
      <c r="R278" s="981"/>
      <c r="S278" s="981"/>
      <c r="T278" s="981"/>
      <c r="U278" s="981"/>
      <c r="V278" s="981"/>
      <c r="W278" s="981"/>
      <c r="X278" s="981"/>
      <c r="Y278" s="981"/>
      <c r="Z278" s="981"/>
      <c r="AA278" s="981"/>
    </row>
    <row r="279" spans="1:27" ht="15.65" customHeight="1" thickBot="1" x14ac:dyDescent="0.3">
      <c r="A279" s="982"/>
      <c r="B279" s="1025"/>
      <c r="C279" s="1026"/>
      <c r="D279" s="1027"/>
      <c r="E279" s="1027"/>
      <c r="F279" s="1027"/>
      <c r="G279" s="1027"/>
      <c r="H279" s="1027"/>
      <c r="I279" s="1028"/>
      <c r="J279" s="1027"/>
      <c r="K279" s="980"/>
      <c r="L279" s="981"/>
      <c r="M279" s="981"/>
      <c r="N279" s="981"/>
      <c r="O279" s="981"/>
      <c r="P279" s="981"/>
      <c r="Q279" s="981"/>
      <c r="R279" s="981"/>
      <c r="S279" s="981"/>
      <c r="T279" s="981"/>
      <c r="U279" s="981"/>
      <c r="V279" s="981"/>
      <c r="W279" s="981"/>
      <c r="X279" s="981"/>
      <c r="Y279" s="981"/>
      <c r="Z279" s="981"/>
      <c r="AA279" s="981"/>
    </row>
    <row r="280" spans="1:27" ht="15.65" customHeight="1" thickBot="1" x14ac:dyDescent="0.3">
      <c r="A280" s="982"/>
      <c r="B280" s="1025"/>
      <c r="C280" s="1026"/>
      <c r="D280" s="1027"/>
      <c r="E280" s="1027"/>
      <c r="F280" s="1027"/>
      <c r="G280" s="1027"/>
      <c r="H280" s="1027"/>
      <c r="I280" s="1028"/>
      <c r="J280" s="1027"/>
      <c r="K280" s="980"/>
      <c r="L280" s="981"/>
      <c r="M280" s="981"/>
      <c r="N280" s="981"/>
      <c r="O280" s="981"/>
      <c r="P280" s="981"/>
      <c r="Q280" s="981"/>
      <c r="R280" s="981"/>
      <c r="S280" s="981"/>
      <c r="T280" s="981"/>
      <c r="U280" s="981"/>
      <c r="V280" s="981"/>
      <c r="W280" s="981"/>
      <c r="X280" s="981"/>
      <c r="Y280" s="981"/>
      <c r="Z280" s="981"/>
      <c r="AA280" s="981"/>
    </row>
    <row r="281" spans="1:27" ht="15.65" customHeight="1" thickBot="1" x14ac:dyDescent="0.3">
      <c r="A281" s="982"/>
      <c r="B281" s="1025"/>
      <c r="C281" s="1026"/>
      <c r="D281" s="1027"/>
      <c r="E281" s="1027"/>
      <c r="F281" s="1027"/>
      <c r="G281" s="1027"/>
      <c r="H281" s="1027"/>
      <c r="I281" s="1028"/>
      <c r="J281" s="1027"/>
      <c r="K281" s="980"/>
      <c r="L281" s="981"/>
      <c r="M281" s="981"/>
      <c r="N281" s="981"/>
      <c r="O281" s="981"/>
      <c r="P281" s="981"/>
      <c r="Q281" s="981"/>
      <c r="R281" s="981"/>
      <c r="S281" s="981"/>
      <c r="T281" s="981"/>
      <c r="U281" s="981"/>
      <c r="V281" s="981"/>
      <c r="W281" s="981"/>
      <c r="X281" s="981"/>
      <c r="Y281" s="981"/>
      <c r="Z281" s="981"/>
      <c r="AA281" s="981"/>
    </row>
    <row r="282" spans="1:27" ht="15.65" customHeight="1" thickBot="1" x14ac:dyDescent="0.3">
      <c r="A282" s="982"/>
      <c r="B282" s="1025"/>
      <c r="C282" s="1026"/>
      <c r="D282" s="1027"/>
      <c r="E282" s="1027"/>
      <c r="F282" s="1027"/>
      <c r="G282" s="1027"/>
      <c r="H282" s="1027"/>
      <c r="I282" s="1028"/>
      <c r="J282" s="1027"/>
      <c r="K282" s="980"/>
      <c r="L282" s="981"/>
      <c r="M282" s="981"/>
      <c r="N282" s="981"/>
      <c r="O282" s="981"/>
      <c r="P282" s="981"/>
      <c r="Q282" s="981"/>
      <c r="R282" s="981"/>
      <c r="S282" s="981"/>
      <c r="T282" s="981"/>
      <c r="U282" s="981"/>
      <c r="V282" s="981"/>
      <c r="W282" s="981"/>
      <c r="X282" s="981"/>
      <c r="Y282" s="981"/>
      <c r="Z282" s="981"/>
      <c r="AA282" s="981"/>
    </row>
    <row r="283" spans="1:27" ht="15.65" customHeight="1" thickBot="1" x14ac:dyDescent="0.3">
      <c r="A283" s="982"/>
      <c r="B283" s="1025"/>
      <c r="C283" s="1026"/>
      <c r="D283" s="1027"/>
      <c r="E283" s="1027"/>
      <c r="F283" s="1027"/>
      <c r="G283" s="1027"/>
      <c r="H283" s="1027"/>
      <c r="I283" s="1028"/>
      <c r="J283" s="1027"/>
      <c r="K283" s="980"/>
      <c r="L283" s="981"/>
      <c r="M283" s="981"/>
      <c r="N283" s="981"/>
      <c r="O283" s="981"/>
      <c r="P283" s="981"/>
      <c r="Q283" s="981"/>
      <c r="R283" s="981"/>
      <c r="S283" s="981"/>
      <c r="T283" s="981"/>
      <c r="U283" s="981"/>
      <c r="V283" s="981"/>
      <c r="W283" s="981"/>
      <c r="X283" s="981"/>
      <c r="Y283" s="981"/>
      <c r="Z283" s="981"/>
      <c r="AA283" s="981"/>
    </row>
    <row r="284" spans="1:27" ht="15.65" customHeight="1" thickBot="1" x14ac:dyDescent="0.3">
      <c r="A284" s="982"/>
      <c r="B284" s="1025"/>
      <c r="C284" s="1026"/>
      <c r="D284" s="1027"/>
      <c r="E284" s="1027"/>
      <c r="F284" s="1027"/>
      <c r="G284" s="1027"/>
      <c r="H284" s="1027"/>
      <c r="I284" s="1028"/>
      <c r="J284" s="1027"/>
      <c r="K284" s="980"/>
      <c r="L284" s="981"/>
      <c r="M284" s="981"/>
      <c r="N284" s="981"/>
      <c r="O284" s="981"/>
      <c r="P284" s="981"/>
      <c r="Q284" s="981"/>
      <c r="R284" s="981"/>
      <c r="S284" s="981"/>
      <c r="T284" s="981"/>
      <c r="U284" s="981"/>
      <c r="V284" s="981"/>
      <c r="W284" s="981"/>
      <c r="X284" s="981"/>
      <c r="Y284" s="981"/>
      <c r="Z284" s="981"/>
      <c r="AA284" s="981"/>
    </row>
    <row r="285" spans="1:27" ht="15.65" customHeight="1" thickBot="1" x14ac:dyDescent="0.3">
      <c r="A285" s="982"/>
      <c r="B285" s="1025"/>
      <c r="C285" s="1026"/>
      <c r="D285" s="1027"/>
      <c r="E285" s="1027"/>
      <c r="F285" s="1027"/>
      <c r="G285" s="1027"/>
      <c r="H285" s="1027"/>
      <c r="I285" s="1028"/>
      <c r="J285" s="1027"/>
      <c r="K285" s="980"/>
      <c r="L285" s="981"/>
      <c r="M285" s="981"/>
      <c r="N285" s="981"/>
      <c r="O285" s="981"/>
      <c r="P285" s="981"/>
      <c r="Q285" s="981"/>
      <c r="R285" s="981"/>
      <c r="S285" s="981"/>
      <c r="T285" s="981"/>
      <c r="U285" s="981"/>
      <c r="V285" s="981"/>
      <c r="W285" s="981"/>
      <c r="X285" s="981"/>
      <c r="Y285" s="981"/>
      <c r="Z285" s="981"/>
      <c r="AA285" s="981"/>
    </row>
    <row r="286" spans="1:27" ht="15.65" customHeight="1" thickBot="1" x14ac:dyDescent="0.3">
      <c r="A286" s="982"/>
      <c r="B286" s="1025"/>
      <c r="C286" s="1026"/>
      <c r="D286" s="1027"/>
      <c r="E286" s="1027"/>
      <c r="F286" s="1027"/>
      <c r="G286" s="1027"/>
      <c r="H286" s="1027"/>
      <c r="I286" s="1028"/>
      <c r="J286" s="1027"/>
      <c r="K286" s="980"/>
      <c r="L286" s="981"/>
      <c r="M286" s="981"/>
      <c r="N286" s="981"/>
      <c r="O286" s="981"/>
      <c r="P286" s="981"/>
      <c r="Q286" s="981"/>
      <c r="R286" s="981"/>
      <c r="S286" s="981"/>
      <c r="T286" s="981"/>
      <c r="U286" s="981"/>
      <c r="V286" s="981"/>
      <c r="W286" s="981"/>
      <c r="X286" s="981"/>
      <c r="Y286" s="981"/>
      <c r="Z286" s="981"/>
      <c r="AA286" s="981"/>
    </row>
    <row r="287" spans="1:27" ht="15.65" customHeight="1" thickBot="1" x14ac:dyDescent="0.3">
      <c r="A287" s="982"/>
      <c r="B287" s="1025"/>
      <c r="C287" s="1026"/>
      <c r="D287" s="1027"/>
      <c r="E287" s="1027"/>
      <c r="F287" s="1027"/>
      <c r="G287" s="1027"/>
      <c r="H287" s="1027"/>
      <c r="I287" s="1028"/>
      <c r="J287" s="1027"/>
      <c r="K287" s="980"/>
      <c r="L287" s="981"/>
      <c r="M287" s="981"/>
      <c r="N287" s="981"/>
      <c r="O287" s="981"/>
      <c r="P287" s="981"/>
      <c r="Q287" s="981"/>
      <c r="R287" s="981"/>
      <c r="S287" s="981"/>
      <c r="T287" s="981"/>
      <c r="U287" s="981"/>
      <c r="V287" s="981"/>
      <c r="W287" s="981"/>
      <c r="X287" s="981"/>
      <c r="Y287" s="981"/>
      <c r="Z287" s="981"/>
      <c r="AA287" s="981"/>
    </row>
    <row r="288" spans="1:27" ht="15.65" customHeight="1" thickBot="1" x14ac:dyDescent="0.3">
      <c r="A288" s="982"/>
      <c r="B288" s="1025"/>
      <c r="C288" s="1026"/>
      <c r="D288" s="1027"/>
      <c r="E288" s="1027"/>
      <c r="F288" s="1027"/>
      <c r="G288" s="1027"/>
      <c r="H288" s="1027"/>
      <c r="I288" s="1028"/>
      <c r="J288" s="1027"/>
      <c r="K288" s="980"/>
      <c r="L288" s="981"/>
      <c r="M288" s="981"/>
      <c r="N288" s="981"/>
      <c r="O288" s="981"/>
      <c r="P288" s="981"/>
      <c r="Q288" s="981"/>
      <c r="R288" s="981"/>
      <c r="S288" s="981"/>
      <c r="T288" s="981"/>
      <c r="U288" s="981"/>
      <c r="V288" s="981"/>
      <c r="W288" s="981"/>
      <c r="X288" s="981"/>
      <c r="Y288" s="981"/>
      <c r="Z288" s="981"/>
      <c r="AA288" s="981"/>
    </row>
    <row r="289" spans="1:27" ht="15.65" customHeight="1" thickBot="1" x14ac:dyDescent="0.3">
      <c r="A289" s="982"/>
      <c r="B289" s="1025"/>
      <c r="C289" s="1026"/>
      <c r="D289" s="1027"/>
      <c r="E289" s="1027"/>
      <c r="F289" s="1027"/>
      <c r="G289" s="1027"/>
      <c r="H289" s="1027"/>
      <c r="I289" s="1028"/>
      <c r="J289" s="1027"/>
      <c r="K289" s="980"/>
      <c r="L289" s="981"/>
      <c r="M289" s="981"/>
      <c r="N289" s="981"/>
      <c r="O289" s="981"/>
      <c r="P289" s="981"/>
      <c r="Q289" s="981"/>
      <c r="R289" s="981"/>
      <c r="S289" s="981"/>
      <c r="T289" s="981"/>
      <c r="U289" s="981"/>
      <c r="V289" s="981"/>
      <c r="W289" s="981"/>
      <c r="X289" s="981"/>
      <c r="Y289" s="981"/>
      <c r="Z289" s="981"/>
      <c r="AA289" s="981"/>
    </row>
    <row r="290" spans="1:27" ht="15.65" customHeight="1" thickBot="1" x14ac:dyDescent="0.3">
      <c r="A290" s="982"/>
      <c r="B290" s="1025"/>
      <c r="C290" s="1026"/>
      <c r="D290" s="1027"/>
      <c r="E290" s="1027"/>
      <c r="F290" s="1027"/>
      <c r="G290" s="1027"/>
      <c r="H290" s="1027"/>
      <c r="I290" s="1028"/>
      <c r="J290" s="1027"/>
      <c r="K290" s="980"/>
      <c r="L290" s="981"/>
      <c r="M290" s="981"/>
      <c r="N290" s="981"/>
      <c r="O290" s="981"/>
      <c r="P290" s="981"/>
      <c r="Q290" s="981"/>
      <c r="R290" s="981"/>
      <c r="S290" s="981"/>
      <c r="T290" s="981"/>
      <c r="U290" s="981"/>
      <c r="V290" s="981"/>
      <c r="W290" s="981"/>
      <c r="X290" s="981"/>
      <c r="Y290" s="981"/>
      <c r="Z290" s="981"/>
      <c r="AA290" s="981"/>
    </row>
    <row r="291" spans="1:27" ht="15.65" customHeight="1" thickBot="1" x14ac:dyDescent="0.3">
      <c r="A291" s="982"/>
      <c r="B291" s="1025"/>
      <c r="C291" s="1026"/>
      <c r="D291" s="1027"/>
      <c r="E291" s="1027"/>
      <c r="F291" s="1027"/>
      <c r="G291" s="1027"/>
      <c r="H291" s="1027"/>
      <c r="I291" s="1028"/>
      <c r="J291" s="1027"/>
      <c r="K291" s="980"/>
      <c r="L291" s="981"/>
      <c r="M291" s="981"/>
      <c r="N291" s="981"/>
      <c r="O291" s="981"/>
      <c r="P291" s="981"/>
      <c r="Q291" s="981"/>
      <c r="R291" s="981"/>
      <c r="S291" s="981"/>
      <c r="T291" s="981"/>
      <c r="U291" s="981"/>
      <c r="V291" s="981"/>
      <c r="W291" s="981"/>
      <c r="X291" s="981"/>
      <c r="Y291" s="981"/>
      <c r="Z291" s="981"/>
      <c r="AA291" s="981"/>
    </row>
    <row r="292" spans="1:27" ht="15.65" customHeight="1" thickBot="1" x14ac:dyDescent="0.3">
      <c r="A292" s="982"/>
      <c r="B292" s="1025"/>
      <c r="C292" s="1026"/>
      <c r="D292" s="1027"/>
      <c r="E292" s="1027"/>
      <c r="F292" s="1027"/>
      <c r="G292" s="1027"/>
      <c r="H292" s="1027"/>
      <c r="I292" s="1028"/>
      <c r="J292" s="1027"/>
      <c r="K292" s="980"/>
      <c r="L292" s="981"/>
      <c r="M292" s="981"/>
      <c r="N292" s="981"/>
      <c r="O292" s="981"/>
      <c r="P292" s="981"/>
      <c r="Q292" s="981"/>
      <c r="R292" s="981"/>
      <c r="S292" s="981"/>
      <c r="T292" s="981"/>
      <c r="U292" s="981"/>
      <c r="V292" s="981"/>
      <c r="W292" s="981"/>
      <c r="X292" s="981"/>
      <c r="Y292" s="981"/>
      <c r="Z292" s="981"/>
      <c r="AA292" s="981"/>
    </row>
    <row r="293" spans="1:27" ht="15.65" customHeight="1" thickBot="1" x14ac:dyDescent="0.3">
      <c r="A293" s="982"/>
      <c r="B293" s="1025"/>
      <c r="C293" s="1026"/>
      <c r="D293" s="1027"/>
      <c r="E293" s="1027"/>
      <c r="F293" s="1027"/>
      <c r="G293" s="1027"/>
      <c r="H293" s="1027"/>
      <c r="I293" s="1028"/>
      <c r="J293" s="1027"/>
      <c r="K293" s="980"/>
      <c r="L293" s="981"/>
      <c r="M293" s="981"/>
      <c r="N293" s="981"/>
      <c r="O293" s="981"/>
      <c r="P293" s="981"/>
      <c r="Q293" s="981"/>
      <c r="R293" s="981"/>
      <c r="S293" s="981"/>
      <c r="T293" s="981"/>
      <c r="U293" s="981"/>
      <c r="V293" s="981"/>
      <c r="W293" s="981"/>
      <c r="X293" s="981"/>
      <c r="Y293" s="981"/>
      <c r="Z293" s="981"/>
      <c r="AA293" s="981"/>
    </row>
    <row r="294" spans="1:27" ht="15.65" customHeight="1" thickBot="1" x14ac:dyDescent="0.3">
      <c r="A294" s="982"/>
      <c r="B294" s="1025"/>
      <c r="C294" s="1026"/>
      <c r="D294" s="1027"/>
      <c r="E294" s="1027"/>
      <c r="F294" s="1027"/>
      <c r="G294" s="1027"/>
      <c r="H294" s="1027"/>
      <c r="I294" s="1028"/>
      <c r="J294" s="1027"/>
      <c r="K294" s="980"/>
      <c r="L294" s="981"/>
      <c r="M294" s="981"/>
      <c r="N294" s="981"/>
      <c r="O294" s="981"/>
      <c r="P294" s="981"/>
      <c r="Q294" s="981"/>
      <c r="R294" s="981"/>
      <c r="S294" s="981"/>
      <c r="T294" s="981"/>
      <c r="U294" s="981"/>
      <c r="V294" s="981"/>
      <c r="W294" s="981"/>
      <c r="X294" s="981"/>
      <c r="Y294" s="981"/>
      <c r="Z294" s="981"/>
      <c r="AA294" s="981"/>
    </row>
    <row r="295" spans="1:27" ht="15.65" customHeight="1" thickBot="1" x14ac:dyDescent="0.3">
      <c r="A295" s="982"/>
      <c r="B295" s="1025"/>
      <c r="C295" s="1026"/>
      <c r="D295" s="1027"/>
      <c r="E295" s="1027"/>
      <c r="F295" s="1027"/>
      <c r="G295" s="1027"/>
      <c r="H295" s="1027"/>
      <c r="I295" s="1028"/>
      <c r="J295" s="1027"/>
      <c r="K295" s="980"/>
      <c r="L295" s="981"/>
      <c r="M295" s="981"/>
      <c r="N295" s="981"/>
      <c r="O295" s="981"/>
      <c r="P295" s="981"/>
      <c r="Q295" s="981"/>
      <c r="R295" s="981"/>
      <c r="S295" s="981"/>
      <c r="T295" s="981"/>
      <c r="U295" s="981"/>
      <c r="V295" s="981"/>
      <c r="W295" s="981"/>
      <c r="X295" s="981"/>
      <c r="Y295" s="981"/>
      <c r="Z295" s="981"/>
      <c r="AA295" s="981"/>
    </row>
    <row r="296" spans="1:27" ht="15.65" customHeight="1" thickBot="1" x14ac:dyDescent="0.3">
      <c r="A296" s="982"/>
      <c r="B296" s="1025"/>
      <c r="C296" s="1026"/>
      <c r="D296" s="1027"/>
      <c r="E296" s="1027"/>
      <c r="F296" s="1027"/>
      <c r="G296" s="1027"/>
      <c r="H296" s="1027"/>
      <c r="I296" s="1028"/>
      <c r="J296" s="1027"/>
      <c r="K296" s="980"/>
      <c r="L296" s="981"/>
      <c r="M296" s="981"/>
      <c r="N296" s="981"/>
      <c r="O296" s="981"/>
      <c r="P296" s="981"/>
      <c r="Q296" s="981"/>
      <c r="R296" s="981"/>
      <c r="S296" s="981"/>
      <c r="T296" s="981"/>
      <c r="U296" s="981"/>
      <c r="V296" s="981"/>
      <c r="W296" s="981"/>
      <c r="X296" s="981"/>
      <c r="Y296" s="981"/>
      <c r="Z296" s="981"/>
      <c r="AA296" s="981"/>
    </row>
    <row r="297" spans="1:27" ht="15.65" customHeight="1" thickBot="1" x14ac:dyDescent="0.3">
      <c r="A297" s="982"/>
      <c r="B297" s="1025"/>
      <c r="C297" s="1026"/>
      <c r="D297" s="1027"/>
      <c r="E297" s="1027"/>
      <c r="F297" s="1027"/>
      <c r="G297" s="1027"/>
      <c r="H297" s="1027"/>
      <c r="I297" s="1028"/>
      <c r="J297" s="1027"/>
      <c r="K297" s="980"/>
      <c r="L297" s="981"/>
      <c r="M297" s="981"/>
      <c r="N297" s="981"/>
      <c r="O297" s="981"/>
      <c r="P297" s="981"/>
      <c r="Q297" s="981"/>
      <c r="R297" s="981"/>
      <c r="S297" s="981"/>
      <c r="T297" s="981"/>
      <c r="U297" s="981"/>
      <c r="V297" s="981"/>
      <c r="W297" s="981"/>
      <c r="X297" s="981"/>
      <c r="Y297" s="981"/>
      <c r="Z297" s="981"/>
      <c r="AA297" s="981"/>
    </row>
    <row r="298" spans="1:27" ht="15.65" customHeight="1" thickBot="1" x14ac:dyDescent="0.3">
      <c r="A298" s="982"/>
      <c r="B298" s="1025"/>
      <c r="C298" s="1026"/>
      <c r="D298" s="1027"/>
      <c r="E298" s="1027"/>
      <c r="F298" s="1027"/>
      <c r="G298" s="1027"/>
      <c r="H298" s="1027"/>
      <c r="I298" s="1028"/>
      <c r="J298" s="1027"/>
      <c r="K298" s="980"/>
      <c r="L298" s="981"/>
      <c r="M298" s="981"/>
      <c r="N298" s="981"/>
      <c r="O298" s="981"/>
      <c r="P298" s="981"/>
      <c r="Q298" s="981"/>
      <c r="R298" s="981"/>
      <c r="S298" s="981"/>
      <c r="T298" s="981"/>
      <c r="U298" s="981"/>
      <c r="V298" s="981"/>
      <c r="W298" s="981"/>
      <c r="X298" s="981"/>
      <c r="Y298" s="981"/>
      <c r="Z298" s="981"/>
      <c r="AA298" s="981"/>
    </row>
    <row r="299" spans="1:27" ht="15.65" customHeight="1" thickBot="1" x14ac:dyDescent="0.3">
      <c r="A299" s="982"/>
      <c r="B299" s="1025"/>
      <c r="C299" s="1026"/>
      <c r="D299" s="1027"/>
      <c r="E299" s="1027"/>
      <c r="F299" s="1027"/>
      <c r="G299" s="1027"/>
      <c r="H299" s="1027"/>
      <c r="I299" s="1028"/>
      <c r="J299" s="1027"/>
      <c r="K299" s="980"/>
      <c r="L299" s="981"/>
      <c r="M299" s="981"/>
      <c r="N299" s="981"/>
      <c r="O299" s="981"/>
      <c r="P299" s="981"/>
      <c r="Q299" s="981"/>
      <c r="R299" s="981"/>
      <c r="S299" s="981"/>
      <c r="T299" s="981"/>
      <c r="U299" s="981"/>
      <c r="V299" s="981"/>
      <c r="W299" s="981"/>
      <c r="X299" s="981"/>
      <c r="Y299" s="981"/>
      <c r="Z299" s="981"/>
      <c r="AA299" s="981"/>
    </row>
    <row r="300" spans="1:27" ht="15.65" customHeight="1" thickBot="1" x14ac:dyDescent="0.3">
      <c r="A300" s="982"/>
      <c r="B300" s="1025"/>
      <c r="C300" s="1026"/>
      <c r="D300" s="1027"/>
      <c r="E300" s="1027"/>
      <c r="F300" s="1027"/>
      <c r="G300" s="1027"/>
      <c r="H300" s="1027"/>
      <c r="I300" s="1028"/>
      <c r="J300" s="1027"/>
      <c r="K300" s="980"/>
      <c r="L300" s="981"/>
      <c r="M300" s="981"/>
      <c r="N300" s="981"/>
      <c r="O300" s="981"/>
      <c r="P300" s="981"/>
      <c r="Q300" s="981"/>
      <c r="R300" s="981"/>
      <c r="S300" s="981"/>
      <c r="T300" s="981"/>
      <c r="U300" s="981"/>
      <c r="V300" s="981"/>
      <c r="W300" s="981"/>
      <c r="X300" s="981"/>
      <c r="Y300" s="981"/>
      <c r="Z300" s="981"/>
      <c r="AA300" s="981"/>
    </row>
    <row r="301" spans="1:27" ht="15.65" customHeight="1" thickBot="1" x14ac:dyDescent="0.3">
      <c r="A301" s="982"/>
      <c r="B301" s="1025"/>
      <c r="C301" s="1026"/>
      <c r="D301" s="1027"/>
      <c r="E301" s="1027"/>
      <c r="F301" s="1027"/>
      <c r="G301" s="1027"/>
      <c r="H301" s="1027"/>
      <c r="I301" s="1028"/>
      <c r="J301" s="1027"/>
      <c r="K301" s="980"/>
      <c r="L301" s="981"/>
      <c r="M301" s="981"/>
      <c r="N301" s="981"/>
      <c r="O301" s="981"/>
      <c r="P301" s="981"/>
      <c r="Q301" s="981"/>
      <c r="R301" s="981"/>
      <c r="S301" s="981"/>
      <c r="T301" s="981"/>
      <c r="U301" s="981"/>
      <c r="V301" s="981"/>
      <c r="W301" s="981"/>
      <c r="X301" s="981"/>
      <c r="Y301" s="981"/>
      <c r="Z301" s="981"/>
      <c r="AA301" s="981"/>
    </row>
    <row r="302" spans="1:27" ht="15.65" customHeight="1" thickBot="1" x14ac:dyDescent="0.3">
      <c r="A302" s="982"/>
      <c r="B302" s="1025"/>
      <c r="C302" s="1026"/>
      <c r="D302" s="1027"/>
      <c r="E302" s="1027"/>
      <c r="F302" s="1027"/>
      <c r="G302" s="1027"/>
      <c r="H302" s="1027"/>
      <c r="I302" s="1028"/>
      <c r="J302" s="1027"/>
      <c r="K302" s="980"/>
      <c r="L302" s="981"/>
      <c r="M302" s="981"/>
      <c r="N302" s="981"/>
      <c r="O302" s="981"/>
      <c r="P302" s="981"/>
      <c r="Q302" s="981"/>
      <c r="R302" s="981"/>
      <c r="S302" s="981"/>
      <c r="T302" s="981"/>
      <c r="U302" s="981"/>
      <c r="V302" s="981"/>
      <c r="W302" s="981"/>
      <c r="X302" s="981"/>
      <c r="Y302" s="981"/>
      <c r="Z302" s="981"/>
      <c r="AA302" s="981"/>
    </row>
    <row r="303" spans="1:27" ht="15.65" customHeight="1" thickBot="1" x14ac:dyDescent="0.3">
      <c r="A303" s="982"/>
      <c r="B303" s="1025"/>
      <c r="C303" s="1026"/>
      <c r="D303" s="1027"/>
      <c r="E303" s="1027"/>
      <c r="F303" s="1027"/>
      <c r="G303" s="1027"/>
      <c r="H303" s="1027"/>
      <c r="I303" s="1028"/>
      <c r="J303" s="1027"/>
      <c r="K303" s="980"/>
      <c r="L303" s="981"/>
      <c r="M303" s="981"/>
      <c r="N303" s="981"/>
      <c r="O303" s="981"/>
      <c r="P303" s="981"/>
      <c r="Q303" s="981"/>
      <c r="R303" s="981"/>
      <c r="S303" s="981"/>
      <c r="T303" s="981"/>
      <c r="U303" s="981"/>
      <c r="V303" s="981"/>
      <c r="W303" s="981"/>
      <c r="X303" s="981"/>
      <c r="Y303" s="981"/>
      <c r="Z303" s="981"/>
      <c r="AA303" s="981"/>
    </row>
    <row r="304" spans="1:27" ht="15.65" customHeight="1" thickBot="1" x14ac:dyDescent="0.3">
      <c r="A304" s="982"/>
      <c r="B304" s="1025"/>
      <c r="C304" s="1026"/>
      <c r="D304" s="1027"/>
      <c r="E304" s="1027"/>
      <c r="F304" s="1027"/>
      <c r="G304" s="1027"/>
      <c r="H304" s="1027"/>
      <c r="I304" s="1028"/>
      <c r="J304" s="1027"/>
      <c r="K304" s="980"/>
      <c r="L304" s="981"/>
      <c r="M304" s="981"/>
      <c r="N304" s="981"/>
      <c r="O304" s="981"/>
      <c r="P304" s="981"/>
      <c r="Q304" s="981"/>
      <c r="R304" s="981"/>
      <c r="S304" s="981"/>
      <c r="T304" s="981"/>
      <c r="U304" s="981"/>
      <c r="V304" s="981"/>
      <c r="W304" s="981"/>
      <c r="X304" s="981"/>
      <c r="Y304" s="981"/>
      <c r="Z304" s="981"/>
      <c r="AA304" s="981"/>
    </row>
    <row r="305" spans="1:27" ht="15.65" customHeight="1" thickBot="1" x14ac:dyDescent="0.3">
      <c r="A305" s="982"/>
      <c r="B305" s="1025"/>
      <c r="C305" s="1026"/>
      <c r="D305" s="1027"/>
      <c r="E305" s="1027"/>
      <c r="F305" s="1027"/>
      <c r="G305" s="1027"/>
      <c r="H305" s="1027"/>
      <c r="I305" s="1028"/>
      <c r="J305" s="1027"/>
      <c r="K305" s="980"/>
      <c r="L305" s="981"/>
      <c r="M305" s="981"/>
      <c r="N305" s="981"/>
      <c r="O305" s="981"/>
      <c r="P305" s="981"/>
      <c r="Q305" s="981"/>
      <c r="R305" s="981"/>
      <c r="S305" s="981"/>
      <c r="T305" s="981"/>
      <c r="U305" s="981"/>
      <c r="V305" s="981"/>
      <c r="W305" s="981"/>
      <c r="X305" s="981"/>
      <c r="Y305" s="981"/>
      <c r="Z305" s="981"/>
      <c r="AA305" s="981"/>
    </row>
    <row r="306" spans="1:27" ht="15.65" customHeight="1" thickBot="1" x14ac:dyDescent="0.3">
      <c r="A306" s="982"/>
      <c r="B306" s="1025"/>
      <c r="C306" s="1026"/>
      <c r="D306" s="1027"/>
      <c r="E306" s="1027"/>
      <c r="F306" s="1027"/>
      <c r="G306" s="1027"/>
      <c r="H306" s="1027"/>
      <c r="I306" s="1028"/>
      <c r="J306" s="1027"/>
      <c r="K306" s="980"/>
      <c r="L306" s="981"/>
      <c r="M306" s="981"/>
      <c r="N306" s="981"/>
      <c r="O306" s="981"/>
      <c r="P306" s="981"/>
      <c r="Q306" s="981"/>
      <c r="R306" s="981"/>
      <c r="S306" s="981"/>
      <c r="T306" s="981"/>
      <c r="U306" s="981"/>
      <c r="V306" s="981"/>
      <c r="W306" s="981"/>
      <c r="X306" s="981"/>
      <c r="Y306" s="981"/>
      <c r="Z306" s="981"/>
      <c r="AA306" s="981"/>
    </row>
    <row r="307" spans="1:27" ht="15.65" customHeight="1" thickBot="1" x14ac:dyDescent="0.3">
      <c r="A307" s="982"/>
      <c r="B307" s="1025"/>
      <c r="C307" s="1026"/>
      <c r="D307" s="1027"/>
      <c r="E307" s="1027"/>
      <c r="F307" s="1027"/>
      <c r="G307" s="1027"/>
      <c r="H307" s="1027"/>
      <c r="I307" s="1028"/>
      <c r="J307" s="1027"/>
      <c r="K307" s="980"/>
      <c r="L307" s="981"/>
      <c r="M307" s="981"/>
      <c r="N307" s="981"/>
      <c r="O307" s="981"/>
      <c r="P307" s="981"/>
      <c r="Q307" s="981"/>
      <c r="R307" s="981"/>
      <c r="S307" s="981"/>
      <c r="T307" s="981"/>
      <c r="U307" s="981"/>
      <c r="V307" s="981"/>
      <c r="W307" s="981"/>
      <c r="X307" s="981"/>
      <c r="Y307" s="981"/>
      <c r="Z307" s="981"/>
      <c r="AA307" s="981"/>
    </row>
    <row r="308" spans="1:27" ht="15.65" customHeight="1" thickBot="1" x14ac:dyDescent="0.3">
      <c r="A308" s="982"/>
      <c r="B308" s="1025"/>
      <c r="C308" s="1026"/>
      <c r="D308" s="1027"/>
      <c r="E308" s="1027"/>
      <c r="F308" s="1027"/>
      <c r="G308" s="1027"/>
      <c r="H308" s="1027"/>
      <c r="I308" s="1028"/>
      <c r="J308" s="1027"/>
      <c r="K308" s="980"/>
      <c r="L308" s="981"/>
      <c r="M308" s="981"/>
      <c r="N308" s="981"/>
      <c r="O308" s="981"/>
      <c r="P308" s="981"/>
      <c r="Q308" s="981"/>
      <c r="R308" s="981"/>
      <c r="S308" s="981"/>
      <c r="T308" s="981"/>
      <c r="U308" s="981"/>
      <c r="V308" s="981"/>
      <c r="W308" s="981"/>
      <c r="X308" s="981"/>
      <c r="Y308" s="981"/>
      <c r="Z308" s="981"/>
      <c r="AA308" s="981"/>
    </row>
    <row r="309" spans="1:27" ht="15.65" customHeight="1" thickBot="1" x14ac:dyDescent="0.3">
      <c r="A309" s="982"/>
      <c r="B309" s="1025"/>
      <c r="C309" s="1026"/>
      <c r="D309" s="1027"/>
      <c r="E309" s="1027"/>
      <c r="F309" s="1027"/>
      <c r="G309" s="1027"/>
      <c r="H309" s="1027"/>
      <c r="I309" s="1028"/>
      <c r="J309" s="1027"/>
      <c r="K309" s="980"/>
      <c r="L309" s="981"/>
      <c r="M309" s="981"/>
      <c r="N309" s="981"/>
      <c r="O309" s="981"/>
      <c r="P309" s="981"/>
      <c r="Q309" s="981"/>
      <c r="R309" s="981"/>
      <c r="S309" s="981"/>
      <c r="T309" s="981"/>
      <c r="U309" s="981"/>
      <c r="V309" s="981"/>
      <c r="W309" s="981"/>
      <c r="X309" s="981"/>
      <c r="Y309" s="981"/>
      <c r="Z309" s="981"/>
      <c r="AA309" s="981"/>
    </row>
    <row r="310" spans="1:27" ht="15.65" customHeight="1" thickBot="1" x14ac:dyDescent="0.3">
      <c r="A310" s="982"/>
      <c r="B310" s="1025"/>
      <c r="C310" s="1026"/>
      <c r="D310" s="1027"/>
      <c r="E310" s="1027"/>
      <c r="F310" s="1027"/>
      <c r="G310" s="1027"/>
      <c r="H310" s="1027"/>
      <c r="I310" s="1028"/>
      <c r="J310" s="1027"/>
      <c r="K310" s="980"/>
      <c r="L310" s="981"/>
      <c r="M310" s="981"/>
      <c r="N310" s="981"/>
      <c r="O310" s="981"/>
      <c r="P310" s="981"/>
      <c r="Q310" s="981"/>
      <c r="R310" s="981"/>
      <c r="S310" s="981"/>
      <c r="T310" s="981"/>
      <c r="U310" s="981"/>
      <c r="V310" s="981"/>
      <c r="W310" s="981"/>
      <c r="X310" s="981"/>
      <c r="Y310" s="981"/>
      <c r="Z310" s="981"/>
      <c r="AA310" s="981"/>
    </row>
    <row r="311" spans="1:27" ht="15.65" customHeight="1" thickBot="1" x14ac:dyDescent="0.3">
      <c r="A311" s="982"/>
      <c r="B311" s="1025"/>
      <c r="C311" s="1026"/>
      <c r="D311" s="1027"/>
      <c r="E311" s="1027"/>
      <c r="F311" s="1027"/>
      <c r="G311" s="1027"/>
      <c r="H311" s="1027"/>
      <c r="I311" s="1028"/>
      <c r="J311" s="1027"/>
      <c r="K311" s="980"/>
      <c r="L311" s="981"/>
      <c r="M311" s="981"/>
      <c r="N311" s="981"/>
      <c r="O311" s="981"/>
      <c r="P311" s="981"/>
      <c r="Q311" s="981"/>
      <c r="R311" s="981"/>
      <c r="S311" s="981"/>
      <c r="T311" s="981"/>
      <c r="U311" s="981"/>
      <c r="V311" s="981"/>
      <c r="W311" s="981"/>
      <c r="X311" s="981"/>
      <c r="Y311" s="981"/>
      <c r="Z311" s="981"/>
      <c r="AA311" s="981"/>
    </row>
    <row r="312" spans="1:27" ht="15.65" customHeight="1" thickBot="1" x14ac:dyDescent="0.3">
      <c r="A312" s="982"/>
      <c r="B312" s="1025"/>
      <c r="C312" s="1026"/>
      <c r="D312" s="1027"/>
      <c r="E312" s="1027"/>
      <c r="F312" s="1027"/>
      <c r="G312" s="1027"/>
      <c r="H312" s="1027"/>
      <c r="I312" s="1028"/>
      <c r="J312" s="1027"/>
      <c r="K312" s="980"/>
      <c r="L312" s="981"/>
      <c r="M312" s="981"/>
      <c r="N312" s="981"/>
      <c r="O312" s="981"/>
      <c r="P312" s="981"/>
      <c r="Q312" s="981"/>
      <c r="R312" s="981"/>
      <c r="S312" s="981"/>
      <c r="T312" s="981"/>
      <c r="U312" s="981"/>
      <c r="V312" s="981"/>
      <c r="W312" s="981"/>
      <c r="X312" s="981"/>
      <c r="Y312" s="981"/>
      <c r="Z312" s="981"/>
      <c r="AA312" s="981"/>
    </row>
    <row r="313" spans="1:27" ht="15.65" customHeight="1" thickBot="1" x14ac:dyDescent="0.3">
      <c r="A313" s="982"/>
      <c r="B313" s="1025"/>
      <c r="C313" s="1026"/>
      <c r="D313" s="1027"/>
      <c r="E313" s="1027"/>
      <c r="F313" s="1027"/>
      <c r="G313" s="1027"/>
      <c r="H313" s="1027"/>
      <c r="I313" s="1028"/>
      <c r="J313" s="1027"/>
      <c r="K313" s="980"/>
      <c r="L313" s="981"/>
      <c r="M313" s="981"/>
      <c r="N313" s="981"/>
      <c r="O313" s="981"/>
      <c r="P313" s="981"/>
      <c r="Q313" s="981"/>
      <c r="R313" s="981"/>
      <c r="S313" s="981"/>
      <c r="T313" s="981"/>
      <c r="U313" s="981"/>
      <c r="V313" s="981"/>
      <c r="W313" s="981"/>
      <c r="X313" s="981"/>
      <c r="Y313" s="981"/>
      <c r="Z313" s="981"/>
      <c r="AA313" s="981"/>
    </row>
    <row r="314" spans="1:27" ht="15.65" customHeight="1" thickBot="1" x14ac:dyDescent="0.3">
      <c r="A314" s="982"/>
      <c r="B314" s="1025"/>
      <c r="C314" s="1026"/>
      <c r="D314" s="1027"/>
      <c r="E314" s="1027"/>
      <c r="F314" s="1027"/>
      <c r="G314" s="1027"/>
      <c r="H314" s="1027"/>
      <c r="I314" s="1028"/>
      <c r="J314" s="1027"/>
      <c r="K314" s="980"/>
      <c r="L314" s="981"/>
      <c r="M314" s="981"/>
      <c r="N314" s="981"/>
      <c r="O314" s="981"/>
      <c r="P314" s="981"/>
      <c r="Q314" s="981"/>
      <c r="R314" s="981"/>
      <c r="S314" s="981"/>
      <c r="T314" s="981"/>
      <c r="U314" s="981"/>
      <c r="V314" s="981"/>
      <c r="W314" s="981"/>
      <c r="X314" s="981"/>
      <c r="Y314" s="981"/>
      <c r="Z314" s="981"/>
      <c r="AA314" s="981"/>
    </row>
    <row r="315" spans="1:27" ht="15.65" customHeight="1" thickBot="1" x14ac:dyDescent="0.3">
      <c r="A315" s="982"/>
      <c r="B315" s="1025"/>
      <c r="C315" s="1026"/>
      <c r="D315" s="1027"/>
      <c r="E315" s="1027"/>
      <c r="F315" s="1027"/>
      <c r="G315" s="1027"/>
      <c r="H315" s="1027"/>
      <c r="I315" s="1028"/>
      <c r="J315" s="1027"/>
      <c r="K315" s="980"/>
      <c r="L315" s="981"/>
      <c r="M315" s="981"/>
      <c r="N315" s="981"/>
      <c r="O315" s="981"/>
      <c r="P315" s="981"/>
      <c r="Q315" s="981"/>
      <c r="R315" s="981"/>
      <c r="S315" s="981"/>
      <c r="T315" s="981"/>
      <c r="U315" s="981"/>
      <c r="V315" s="981"/>
      <c r="W315" s="981"/>
      <c r="X315" s="981"/>
      <c r="Y315" s="981"/>
      <c r="Z315" s="981"/>
      <c r="AA315" s="981"/>
    </row>
    <row r="316" spans="1:27" ht="15.65" customHeight="1" thickBot="1" x14ac:dyDescent="0.3">
      <c r="A316" s="982"/>
      <c r="B316" s="1025"/>
      <c r="C316" s="1026"/>
      <c r="D316" s="1027"/>
      <c r="E316" s="1027"/>
      <c r="F316" s="1027"/>
      <c r="G316" s="1027"/>
      <c r="H316" s="1027"/>
      <c r="I316" s="1028"/>
      <c r="J316" s="1027"/>
      <c r="K316" s="980"/>
      <c r="L316" s="981"/>
      <c r="M316" s="981"/>
      <c r="N316" s="981"/>
      <c r="O316" s="981"/>
      <c r="P316" s="981"/>
      <c r="Q316" s="981"/>
      <c r="R316" s="981"/>
      <c r="S316" s="981"/>
      <c r="T316" s="981"/>
      <c r="U316" s="981"/>
      <c r="V316" s="981"/>
      <c r="W316" s="981"/>
      <c r="X316" s="981"/>
      <c r="Y316" s="981"/>
      <c r="Z316" s="981"/>
      <c r="AA316" s="981"/>
    </row>
    <row r="317" spans="1:27" ht="15.65" customHeight="1" thickBot="1" x14ac:dyDescent="0.3">
      <c r="A317" s="982"/>
      <c r="B317" s="1025"/>
      <c r="C317" s="1026"/>
      <c r="D317" s="1027"/>
      <c r="E317" s="1027"/>
      <c r="F317" s="1027"/>
      <c r="G317" s="1027"/>
      <c r="H317" s="1027"/>
      <c r="I317" s="1028"/>
      <c r="J317" s="1027"/>
      <c r="K317" s="980"/>
      <c r="L317" s="981"/>
      <c r="M317" s="981"/>
      <c r="N317" s="981"/>
      <c r="O317" s="981"/>
      <c r="P317" s="981"/>
      <c r="Q317" s="981"/>
      <c r="R317" s="981"/>
      <c r="S317" s="981"/>
      <c r="T317" s="981"/>
      <c r="U317" s="981"/>
      <c r="V317" s="981"/>
      <c r="W317" s="981"/>
      <c r="X317" s="981"/>
      <c r="Y317" s="981"/>
      <c r="Z317" s="981"/>
      <c r="AA317" s="981"/>
    </row>
    <row r="318" spans="1:27" ht="15.65" customHeight="1" thickBot="1" x14ac:dyDescent="0.3">
      <c r="A318" s="982"/>
      <c r="B318" s="1025"/>
      <c r="C318" s="1026"/>
      <c r="D318" s="1027"/>
      <c r="E318" s="1027"/>
      <c r="F318" s="1027"/>
      <c r="G318" s="1027"/>
      <c r="H318" s="1027"/>
      <c r="I318" s="1028"/>
      <c r="J318" s="1027"/>
      <c r="K318" s="980"/>
      <c r="L318" s="981"/>
      <c r="M318" s="981"/>
      <c r="N318" s="981"/>
      <c r="O318" s="981"/>
      <c r="P318" s="981"/>
      <c r="Q318" s="981"/>
      <c r="R318" s="981"/>
      <c r="S318" s="981"/>
      <c r="T318" s="981"/>
      <c r="U318" s="981"/>
      <c r="V318" s="981"/>
      <c r="W318" s="981"/>
      <c r="X318" s="981"/>
      <c r="Y318" s="981"/>
      <c r="Z318" s="981"/>
      <c r="AA318" s="981"/>
    </row>
    <row r="319" spans="1:27" ht="15.65" customHeight="1" thickBot="1" x14ac:dyDescent="0.3">
      <c r="A319" s="982"/>
      <c r="B319" s="1025"/>
      <c r="C319" s="1026"/>
      <c r="D319" s="1027"/>
      <c r="E319" s="1027"/>
      <c r="F319" s="1027"/>
      <c r="G319" s="1027"/>
      <c r="H319" s="1027"/>
      <c r="I319" s="1028"/>
      <c r="J319" s="1027"/>
      <c r="K319" s="980"/>
      <c r="L319" s="981"/>
      <c r="M319" s="981"/>
      <c r="N319" s="981"/>
      <c r="O319" s="981"/>
      <c r="P319" s="981"/>
      <c r="Q319" s="981"/>
      <c r="R319" s="981"/>
      <c r="S319" s="981"/>
      <c r="T319" s="981"/>
      <c r="U319" s="981"/>
      <c r="V319" s="981"/>
      <c r="W319" s="981"/>
      <c r="X319" s="981"/>
      <c r="Y319" s="981"/>
      <c r="Z319" s="981"/>
      <c r="AA319" s="981"/>
    </row>
    <row r="320" spans="1:27" ht="15.65" customHeight="1" thickBot="1" x14ac:dyDescent="0.3">
      <c r="A320" s="982"/>
      <c r="B320" s="1025"/>
      <c r="C320" s="1026"/>
      <c r="D320" s="1027"/>
      <c r="E320" s="1027"/>
      <c r="F320" s="1027"/>
      <c r="G320" s="1027"/>
      <c r="H320" s="1027"/>
      <c r="I320" s="1028"/>
      <c r="J320" s="1027"/>
      <c r="K320" s="980"/>
      <c r="L320" s="981"/>
      <c r="M320" s="981"/>
      <c r="N320" s="981"/>
      <c r="O320" s="981"/>
      <c r="P320" s="981"/>
      <c r="Q320" s="981"/>
      <c r="R320" s="981"/>
      <c r="S320" s="981"/>
      <c r="T320" s="981"/>
      <c r="U320" s="981"/>
      <c r="V320" s="981"/>
      <c r="W320" s="981"/>
      <c r="X320" s="981"/>
      <c r="Y320" s="981"/>
      <c r="Z320" s="981"/>
      <c r="AA320" s="981"/>
    </row>
    <row r="321" spans="1:27" ht="15.65" customHeight="1" thickBot="1" x14ac:dyDescent="0.3">
      <c r="A321" s="982"/>
      <c r="B321" s="1025"/>
      <c r="C321" s="1026"/>
      <c r="D321" s="1027"/>
      <c r="E321" s="1027"/>
      <c r="F321" s="1027"/>
      <c r="G321" s="1027"/>
      <c r="H321" s="1027"/>
      <c r="I321" s="1028"/>
      <c r="J321" s="1027"/>
      <c r="K321" s="980"/>
      <c r="L321" s="981"/>
      <c r="M321" s="981"/>
      <c r="N321" s="981"/>
      <c r="O321" s="981"/>
      <c r="P321" s="981"/>
      <c r="Q321" s="981"/>
      <c r="R321" s="981"/>
      <c r="S321" s="981"/>
      <c r="T321" s="981"/>
      <c r="U321" s="981"/>
      <c r="V321" s="981"/>
      <c r="W321" s="981"/>
      <c r="X321" s="981"/>
      <c r="Y321" s="981"/>
      <c r="Z321" s="981"/>
      <c r="AA321" s="981"/>
    </row>
    <row r="322" spans="1:27" ht="15.65" customHeight="1" thickBot="1" x14ac:dyDescent="0.3">
      <c r="A322" s="982"/>
      <c r="B322" s="1025"/>
      <c r="C322" s="1026"/>
      <c r="D322" s="1027"/>
      <c r="E322" s="1027"/>
      <c r="F322" s="1027"/>
      <c r="G322" s="1027"/>
      <c r="H322" s="1027"/>
      <c r="I322" s="1028"/>
      <c r="J322" s="1027"/>
      <c r="K322" s="980"/>
      <c r="L322" s="981"/>
      <c r="M322" s="981"/>
      <c r="N322" s="981"/>
      <c r="O322" s="981"/>
      <c r="P322" s="981"/>
      <c r="Q322" s="981"/>
      <c r="R322" s="981"/>
      <c r="S322" s="981"/>
      <c r="T322" s="981"/>
      <c r="U322" s="981"/>
      <c r="V322" s="981"/>
      <c r="W322" s="981"/>
      <c r="X322" s="981"/>
      <c r="Y322" s="981"/>
      <c r="Z322" s="981"/>
      <c r="AA322" s="981"/>
    </row>
    <row r="323" spans="1:27" ht="15.65" customHeight="1" thickBot="1" x14ac:dyDescent="0.3">
      <c r="A323" s="982"/>
      <c r="B323" s="1025"/>
      <c r="C323" s="1026"/>
      <c r="D323" s="1027"/>
      <c r="E323" s="1027"/>
      <c r="F323" s="1027"/>
      <c r="G323" s="1027"/>
      <c r="H323" s="1027"/>
      <c r="I323" s="1028"/>
      <c r="J323" s="1027"/>
      <c r="K323" s="980"/>
      <c r="L323" s="981"/>
      <c r="M323" s="981"/>
      <c r="N323" s="981"/>
      <c r="O323" s="981"/>
      <c r="P323" s="981"/>
      <c r="Q323" s="981"/>
      <c r="R323" s="981"/>
      <c r="S323" s="981"/>
      <c r="T323" s="981"/>
      <c r="U323" s="981"/>
      <c r="V323" s="981"/>
      <c r="W323" s="981"/>
      <c r="X323" s="981"/>
      <c r="Y323" s="981"/>
      <c r="Z323" s="981"/>
      <c r="AA323" s="981"/>
    </row>
    <row r="324" spans="1:27" ht="15.65" customHeight="1" thickBot="1" x14ac:dyDescent="0.3">
      <c r="A324" s="982"/>
      <c r="B324" s="1025"/>
      <c r="C324" s="1026"/>
      <c r="D324" s="1027"/>
      <c r="E324" s="1027"/>
      <c r="F324" s="1027"/>
      <c r="G324" s="1027"/>
      <c r="H324" s="1027"/>
      <c r="I324" s="1028"/>
      <c r="J324" s="1027"/>
      <c r="K324" s="980"/>
      <c r="L324" s="981"/>
      <c r="M324" s="981"/>
      <c r="N324" s="981"/>
      <c r="O324" s="981"/>
      <c r="P324" s="981"/>
      <c r="Q324" s="981"/>
      <c r="R324" s="981"/>
      <c r="S324" s="981"/>
      <c r="T324" s="981"/>
      <c r="U324" s="981"/>
      <c r="V324" s="981"/>
      <c r="W324" s="981"/>
      <c r="X324" s="981"/>
      <c r="Y324" s="981"/>
      <c r="Z324" s="981"/>
      <c r="AA324" s="981"/>
    </row>
    <row r="325" spans="1:27" ht="15.65" customHeight="1" thickBot="1" x14ac:dyDescent="0.3">
      <c r="A325" s="982"/>
      <c r="B325" s="1025"/>
      <c r="C325" s="1026"/>
      <c r="D325" s="1027"/>
      <c r="E325" s="1027"/>
      <c r="F325" s="1027"/>
      <c r="G325" s="1027"/>
      <c r="H325" s="1027"/>
      <c r="I325" s="1028"/>
      <c r="J325" s="1027"/>
      <c r="K325" s="980"/>
      <c r="L325" s="981"/>
      <c r="M325" s="981"/>
      <c r="N325" s="981"/>
      <c r="O325" s="981"/>
      <c r="P325" s="981"/>
      <c r="Q325" s="981"/>
      <c r="R325" s="981"/>
      <c r="S325" s="981"/>
      <c r="T325" s="981"/>
      <c r="U325" s="981"/>
      <c r="V325" s="981"/>
      <c r="W325" s="981"/>
      <c r="X325" s="981"/>
      <c r="Y325" s="981"/>
      <c r="Z325" s="981"/>
      <c r="AA325" s="981"/>
    </row>
    <row r="326" spans="1:27" ht="15.65" customHeight="1" thickBot="1" x14ac:dyDescent="0.3">
      <c r="A326" s="982"/>
      <c r="B326" s="1025"/>
      <c r="C326" s="1026"/>
      <c r="D326" s="1027"/>
      <c r="E326" s="1027"/>
      <c r="F326" s="1027"/>
      <c r="G326" s="1027"/>
      <c r="H326" s="1027"/>
      <c r="I326" s="1028"/>
      <c r="J326" s="1027"/>
      <c r="K326" s="980"/>
      <c r="L326" s="981"/>
      <c r="M326" s="981"/>
      <c r="N326" s="981"/>
      <c r="O326" s="981"/>
      <c r="P326" s="981"/>
      <c r="Q326" s="981"/>
      <c r="R326" s="981"/>
      <c r="S326" s="981"/>
      <c r="T326" s="981"/>
      <c r="U326" s="981"/>
      <c r="V326" s="981"/>
      <c r="W326" s="981"/>
      <c r="X326" s="981"/>
      <c r="Y326" s="981"/>
      <c r="Z326" s="981"/>
      <c r="AA326" s="981"/>
    </row>
    <row r="327" spans="1:27" ht="15.65" customHeight="1" thickBot="1" x14ac:dyDescent="0.3">
      <c r="A327" s="982"/>
      <c r="B327" s="1025"/>
      <c r="C327" s="1026"/>
      <c r="D327" s="1027"/>
      <c r="E327" s="1027"/>
      <c r="F327" s="1027"/>
      <c r="G327" s="1027"/>
      <c r="H327" s="1027"/>
      <c r="I327" s="1028"/>
      <c r="J327" s="1027"/>
      <c r="K327" s="980"/>
      <c r="L327" s="981"/>
      <c r="M327" s="981"/>
      <c r="N327" s="981"/>
      <c r="O327" s="981"/>
      <c r="P327" s="981"/>
      <c r="Q327" s="981"/>
      <c r="R327" s="981"/>
      <c r="S327" s="981"/>
      <c r="T327" s="981"/>
      <c r="U327" s="981"/>
      <c r="V327" s="981"/>
      <c r="W327" s="981"/>
      <c r="X327" s="981"/>
      <c r="Y327" s="981"/>
      <c r="Z327" s="981"/>
      <c r="AA327" s="981"/>
    </row>
    <row r="328" spans="1:27" ht="15.65" customHeight="1" thickBot="1" x14ac:dyDescent="0.3">
      <c r="A328" s="982"/>
      <c r="B328" s="1025"/>
      <c r="C328" s="1026"/>
      <c r="D328" s="1027"/>
      <c r="E328" s="1027"/>
      <c r="F328" s="1027"/>
      <c r="G328" s="1027"/>
      <c r="H328" s="1027"/>
      <c r="I328" s="1028"/>
      <c r="J328" s="1027"/>
      <c r="K328" s="980"/>
      <c r="L328" s="981"/>
      <c r="M328" s="981"/>
      <c r="N328" s="981"/>
      <c r="O328" s="981"/>
      <c r="P328" s="981"/>
      <c r="Q328" s="981"/>
      <c r="R328" s="981"/>
      <c r="S328" s="981"/>
      <c r="T328" s="981"/>
      <c r="U328" s="981"/>
      <c r="V328" s="981"/>
      <c r="W328" s="981"/>
      <c r="X328" s="981"/>
      <c r="Y328" s="981"/>
      <c r="Z328" s="981"/>
      <c r="AA328" s="981"/>
    </row>
    <row r="329" spans="1:27" ht="15.65" customHeight="1" thickBot="1" x14ac:dyDescent="0.3">
      <c r="A329" s="982"/>
      <c r="B329" s="1025"/>
      <c r="C329" s="1026"/>
      <c r="D329" s="1027"/>
      <c r="E329" s="1027"/>
      <c r="F329" s="1027"/>
      <c r="G329" s="1027"/>
      <c r="H329" s="1027"/>
      <c r="I329" s="1028"/>
      <c r="J329" s="1027"/>
      <c r="K329" s="980"/>
      <c r="L329" s="981"/>
      <c r="M329" s="981"/>
      <c r="N329" s="981"/>
      <c r="O329" s="981"/>
      <c r="P329" s="981"/>
      <c r="Q329" s="981"/>
      <c r="R329" s="981"/>
      <c r="S329" s="981"/>
      <c r="T329" s="981"/>
      <c r="U329" s="981"/>
      <c r="V329" s="981"/>
      <c r="W329" s="981"/>
      <c r="X329" s="981"/>
      <c r="Y329" s="981"/>
      <c r="Z329" s="981"/>
      <c r="AA329" s="981"/>
    </row>
    <row r="330" spans="1:27" ht="15.65" customHeight="1" thickBot="1" x14ac:dyDescent="0.3">
      <c r="A330" s="982"/>
      <c r="B330" s="1025"/>
      <c r="C330" s="1026"/>
      <c r="D330" s="1027"/>
      <c r="E330" s="1027"/>
      <c r="F330" s="1027"/>
      <c r="G330" s="1027"/>
      <c r="H330" s="1027"/>
      <c r="I330" s="1028"/>
      <c r="J330" s="1027"/>
      <c r="K330" s="980"/>
      <c r="L330" s="981"/>
      <c r="M330" s="981"/>
      <c r="N330" s="981"/>
      <c r="O330" s="981"/>
      <c r="P330" s="981"/>
      <c r="Q330" s="981"/>
      <c r="R330" s="981"/>
      <c r="S330" s="981"/>
      <c r="T330" s="981"/>
      <c r="U330" s="981"/>
      <c r="V330" s="981"/>
      <c r="W330" s="981"/>
      <c r="X330" s="981"/>
      <c r="Y330" s="981"/>
      <c r="Z330" s="981"/>
      <c r="AA330" s="981"/>
    </row>
    <row r="331" spans="1:27" ht="15.65" customHeight="1" thickBot="1" x14ac:dyDescent="0.3">
      <c r="A331" s="982"/>
      <c r="B331" s="1025"/>
      <c r="C331" s="1026"/>
      <c r="D331" s="1027"/>
      <c r="E331" s="1027"/>
      <c r="F331" s="1027"/>
      <c r="G331" s="1027"/>
      <c r="H331" s="1027"/>
      <c r="I331" s="1028"/>
      <c r="J331" s="1027"/>
      <c r="K331" s="980"/>
      <c r="L331" s="981"/>
      <c r="M331" s="981"/>
      <c r="N331" s="981"/>
      <c r="O331" s="981"/>
      <c r="P331" s="981"/>
      <c r="Q331" s="981"/>
      <c r="R331" s="981"/>
      <c r="S331" s="981"/>
      <c r="T331" s="981"/>
      <c r="U331" s="981"/>
      <c r="V331" s="981"/>
      <c r="W331" s="981"/>
      <c r="X331" s="981"/>
      <c r="Y331" s="981"/>
      <c r="Z331" s="981"/>
      <c r="AA331" s="981"/>
    </row>
    <row r="332" spans="1:27" ht="15.65" customHeight="1" thickBot="1" x14ac:dyDescent="0.3">
      <c r="A332" s="982"/>
      <c r="B332" s="1025"/>
      <c r="C332" s="1026"/>
      <c r="D332" s="1027"/>
      <c r="E332" s="1027"/>
      <c r="F332" s="1027"/>
      <c r="G332" s="1027"/>
      <c r="H332" s="1027"/>
      <c r="I332" s="1028"/>
      <c r="J332" s="1027"/>
      <c r="K332" s="980"/>
      <c r="L332" s="981"/>
      <c r="M332" s="981"/>
      <c r="N332" s="981"/>
      <c r="O332" s="981"/>
      <c r="P332" s="981"/>
      <c r="Q332" s="981"/>
      <c r="R332" s="981"/>
      <c r="S332" s="981"/>
      <c r="T332" s="981"/>
      <c r="U332" s="981"/>
      <c r="V332" s="981"/>
      <c r="W332" s="981"/>
      <c r="X332" s="981"/>
      <c r="Y332" s="981"/>
      <c r="Z332" s="981"/>
      <c r="AA332" s="981"/>
    </row>
    <row r="333" spans="1:27" ht="15.65" customHeight="1" thickBot="1" x14ac:dyDescent="0.3">
      <c r="A333" s="982"/>
      <c r="B333" s="1025"/>
      <c r="C333" s="1026"/>
      <c r="D333" s="1027"/>
      <c r="E333" s="1027"/>
      <c r="F333" s="1027"/>
      <c r="G333" s="1027"/>
      <c r="H333" s="1027"/>
      <c r="I333" s="1028"/>
      <c r="J333" s="1027"/>
      <c r="K333" s="980"/>
      <c r="L333" s="981"/>
      <c r="M333" s="981"/>
      <c r="N333" s="981"/>
      <c r="O333" s="981"/>
      <c r="P333" s="981"/>
      <c r="Q333" s="981"/>
      <c r="R333" s="981"/>
      <c r="S333" s="981"/>
      <c r="T333" s="981"/>
      <c r="U333" s="981"/>
      <c r="V333" s="981"/>
      <c r="W333" s="981"/>
      <c r="X333" s="981"/>
      <c r="Y333" s="981"/>
      <c r="Z333" s="981"/>
      <c r="AA333" s="981"/>
    </row>
    <row r="334" spans="1:27" ht="15.65" customHeight="1" thickBot="1" x14ac:dyDescent="0.3">
      <c r="A334" s="982"/>
      <c r="B334" s="1025"/>
      <c r="C334" s="1026"/>
      <c r="D334" s="1027"/>
      <c r="E334" s="1027"/>
      <c r="F334" s="1027"/>
      <c r="G334" s="1027"/>
      <c r="H334" s="1027"/>
      <c r="I334" s="1028"/>
      <c r="J334" s="1027"/>
      <c r="K334" s="980"/>
      <c r="L334" s="981"/>
      <c r="M334" s="981"/>
      <c r="N334" s="981"/>
      <c r="O334" s="981"/>
      <c r="P334" s="981"/>
      <c r="Q334" s="981"/>
      <c r="R334" s="981"/>
      <c r="S334" s="981"/>
      <c r="T334" s="981"/>
      <c r="U334" s="981"/>
      <c r="V334" s="981"/>
      <c r="W334" s="981"/>
      <c r="X334" s="981"/>
      <c r="Y334" s="981"/>
      <c r="Z334" s="981"/>
      <c r="AA334" s="981"/>
    </row>
    <row r="335" spans="1:27" ht="15.65" customHeight="1" thickBot="1" x14ac:dyDescent="0.3">
      <c r="A335" s="982"/>
      <c r="B335" s="1025"/>
      <c r="C335" s="1026"/>
      <c r="D335" s="1027"/>
      <c r="E335" s="1027"/>
      <c r="F335" s="1027"/>
      <c r="G335" s="1027"/>
      <c r="H335" s="1027"/>
      <c r="I335" s="1028"/>
      <c r="J335" s="1027"/>
      <c r="K335" s="980"/>
      <c r="L335" s="981"/>
      <c r="M335" s="981"/>
      <c r="N335" s="981"/>
      <c r="O335" s="981"/>
      <c r="P335" s="981"/>
      <c r="Q335" s="981"/>
      <c r="R335" s="981"/>
      <c r="S335" s="981"/>
      <c r="T335" s="981"/>
      <c r="U335" s="981"/>
      <c r="V335" s="981"/>
      <c r="W335" s="981"/>
      <c r="X335" s="981"/>
      <c r="Y335" s="981"/>
      <c r="Z335" s="981"/>
      <c r="AA335" s="981"/>
    </row>
    <row r="336" spans="1:27" ht="15.65" customHeight="1" thickBot="1" x14ac:dyDescent="0.3">
      <c r="A336" s="982"/>
      <c r="B336" s="1025"/>
      <c r="C336" s="1026"/>
      <c r="D336" s="1027"/>
      <c r="E336" s="1027"/>
      <c r="F336" s="1027"/>
      <c r="G336" s="1027"/>
      <c r="H336" s="1027"/>
      <c r="I336" s="1028"/>
      <c r="J336" s="1027"/>
      <c r="K336" s="980"/>
      <c r="L336" s="981"/>
      <c r="M336" s="981"/>
      <c r="N336" s="981"/>
      <c r="O336" s="981"/>
      <c r="P336" s="981"/>
      <c r="Q336" s="981"/>
      <c r="R336" s="981"/>
      <c r="S336" s="981"/>
      <c r="T336" s="981"/>
      <c r="U336" s="981"/>
      <c r="V336" s="981"/>
      <c r="W336" s="981"/>
      <c r="X336" s="981"/>
      <c r="Y336" s="981"/>
      <c r="Z336" s="981"/>
      <c r="AA336" s="981"/>
    </row>
    <row r="337" spans="1:27" ht="15.65" customHeight="1" thickBot="1" x14ac:dyDescent="0.3">
      <c r="A337" s="982"/>
      <c r="B337" s="1025"/>
      <c r="C337" s="1026"/>
      <c r="D337" s="1027"/>
      <c r="E337" s="1027"/>
      <c r="F337" s="1027"/>
      <c r="G337" s="1027"/>
      <c r="H337" s="1027"/>
      <c r="I337" s="1028"/>
      <c r="J337" s="1027"/>
      <c r="K337" s="980"/>
      <c r="L337" s="981"/>
      <c r="M337" s="981"/>
      <c r="N337" s="981"/>
      <c r="O337" s="981"/>
      <c r="P337" s="981"/>
      <c r="Q337" s="981"/>
      <c r="R337" s="981"/>
      <c r="S337" s="981"/>
      <c r="T337" s="981"/>
      <c r="U337" s="981"/>
      <c r="V337" s="981"/>
      <c r="W337" s="981"/>
      <c r="X337" s="981"/>
      <c r="Y337" s="981"/>
      <c r="Z337" s="981"/>
      <c r="AA337" s="981"/>
    </row>
    <row r="338" spans="1:27" ht="15.65" customHeight="1" thickBot="1" x14ac:dyDescent="0.3">
      <c r="A338" s="982"/>
      <c r="B338" s="1025"/>
      <c r="C338" s="1026"/>
      <c r="D338" s="1027"/>
      <c r="E338" s="1027"/>
      <c r="F338" s="1027"/>
      <c r="G338" s="1027"/>
      <c r="H338" s="1027"/>
      <c r="I338" s="1028"/>
      <c r="J338" s="1027"/>
      <c r="K338" s="980"/>
      <c r="L338" s="981"/>
      <c r="M338" s="981"/>
      <c r="N338" s="981"/>
      <c r="O338" s="981"/>
      <c r="P338" s="981"/>
      <c r="Q338" s="981"/>
      <c r="R338" s="981"/>
      <c r="S338" s="981"/>
      <c r="T338" s="981"/>
      <c r="U338" s="981"/>
      <c r="V338" s="981"/>
      <c r="W338" s="981"/>
      <c r="X338" s="981"/>
      <c r="Y338" s="981"/>
      <c r="Z338" s="981"/>
      <c r="AA338" s="981"/>
    </row>
    <row r="339" spans="1:27" ht="15.65" customHeight="1" thickBot="1" x14ac:dyDescent="0.3">
      <c r="A339" s="982"/>
      <c r="B339" s="1025"/>
      <c r="C339" s="1026"/>
      <c r="D339" s="1027"/>
      <c r="E339" s="1027"/>
      <c r="F339" s="1027"/>
      <c r="G339" s="1027"/>
      <c r="H339" s="1027"/>
      <c r="I339" s="1028"/>
      <c r="J339" s="1027"/>
      <c r="K339" s="980"/>
      <c r="L339" s="981"/>
      <c r="M339" s="981"/>
      <c r="N339" s="981"/>
      <c r="O339" s="981"/>
      <c r="P339" s="981"/>
      <c r="Q339" s="981"/>
      <c r="R339" s="981"/>
      <c r="S339" s="981"/>
      <c r="T339" s="981"/>
      <c r="U339" s="981"/>
      <c r="V339" s="981"/>
      <c r="W339" s="981"/>
      <c r="X339" s="981"/>
      <c r="Y339" s="981"/>
      <c r="Z339" s="981"/>
      <c r="AA339" s="981"/>
    </row>
    <row r="340" spans="1:27" ht="15.65" customHeight="1" thickBot="1" x14ac:dyDescent="0.3">
      <c r="A340" s="982"/>
      <c r="B340" s="1025"/>
      <c r="C340" s="1026"/>
      <c r="D340" s="1027"/>
      <c r="E340" s="1027"/>
      <c r="F340" s="1027"/>
      <c r="G340" s="1027"/>
      <c r="H340" s="1027"/>
      <c r="I340" s="1028"/>
      <c r="J340" s="1027"/>
      <c r="K340" s="980"/>
      <c r="L340" s="981"/>
      <c r="M340" s="981"/>
      <c r="N340" s="981"/>
      <c r="O340" s="981"/>
      <c r="P340" s="981"/>
      <c r="Q340" s="981"/>
      <c r="R340" s="981"/>
      <c r="S340" s="981"/>
      <c r="T340" s="981"/>
      <c r="U340" s="981"/>
      <c r="V340" s="981"/>
      <c r="W340" s="981"/>
      <c r="X340" s="981"/>
      <c r="Y340" s="981"/>
      <c r="Z340" s="981"/>
      <c r="AA340" s="981"/>
    </row>
    <row r="341" spans="1:27" ht="15.65" customHeight="1" thickBot="1" x14ac:dyDescent="0.3">
      <c r="A341" s="982"/>
      <c r="B341" s="1025"/>
      <c r="C341" s="1026"/>
      <c r="D341" s="1027"/>
      <c r="E341" s="1027"/>
      <c r="F341" s="1027"/>
      <c r="G341" s="1027"/>
      <c r="H341" s="1027"/>
      <c r="I341" s="1028"/>
      <c r="J341" s="1027"/>
      <c r="K341" s="980"/>
      <c r="L341" s="981"/>
      <c r="M341" s="981"/>
      <c r="N341" s="981"/>
      <c r="O341" s="981"/>
      <c r="P341" s="981"/>
      <c r="Q341" s="981"/>
      <c r="R341" s="981"/>
      <c r="S341" s="981"/>
      <c r="T341" s="981"/>
      <c r="U341" s="981"/>
      <c r="V341" s="981"/>
      <c r="W341" s="981"/>
      <c r="X341" s="981"/>
      <c r="Y341" s="981"/>
      <c r="Z341" s="981"/>
      <c r="AA341" s="981"/>
    </row>
    <row r="342" spans="1:27" ht="15.65" customHeight="1" thickBot="1" x14ac:dyDescent="0.3">
      <c r="A342" s="982"/>
      <c r="B342" s="1025"/>
      <c r="C342" s="1026"/>
      <c r="D342" s="1027"/>
      <c r="E342" s="1027"/>
      <c r="F342" s="1027"/>
      <c r="G342" s="1027"/>
      <c r="H342" s="1027"/>
      <c r="I342" s="1028"/>
      <c r="J342" s="1027"/>
      <c r="K342" s="980"/>
      <c r="L342" s="981"/>
      <c r="M342" s="981"/>
      <c r="N342" s="981"/>
      <c r="O342" s="981"/>
      <c r="P342" s="981"/>
      <c r="Q342" s="981"/>
      <c r="R342" s="981"/>
      <c r="S342" s="981"/>
      <c r="T342" s="981"/>
      <c r="U342" s="981"/>
      <c r="V342" s="981"/>
      <c r="W342" s="981"/>
      <c r="X342" s="981"/>
      <c r="Y342" s="981"/>
      <c r="Z342" s="981"/>
      <c r="AA342" s="981"/>
    </row>
    <row r="343" spans="1:27" ht="15.65" customHeight="1" thickBot="1" x14ac:dyDescent="0.3">
      <c r="A343" s="982"/>
      <c r="B343" s="1025"/>
      <c r="C343" s="1026"/>
      <c r="D343" s="1027"/>
      <c r="E343" s="1027"/>
      <c r="F343" s="1027"/>
      <c r="G343" s="1027"/>
      <c r="H343" s="1027"/>
      <c r="I343" s="1028"/>
      <c r="J343" s="1027"/>
      <c r="K343" s="980"/>
      <c r="L343" s="981"/>
      <c r="M343" s="981"/>
      <c r="N343" s="981"/>
      <c r="O343" s="981"/>
      <c r="P343" s="981"/>
      <c r="Q343" s="981"/>
      <c r="R343" s="981"/>
      <c r="S343" s="981"/>
      <c r="T343" s="981"/>
      <c r="U343" s="981"/>
      <c r="V343" s="981"/>
      <c r="W343" s="981"/>
      <c r="X343" s="981"/>
      <c r="Y343" s="981"/>
      <c r="Z343" s="981"/>
      <c r="AA343" s="981"/>
    </row>
    <row r="344" spans="1:27" ht="15.65" customHeight="1" thickBot="1" x14ac:dyDescent="0.3">
      <c r="A344" s="982"/>
      <c r="B344" s="1025"/>
      <c r="C344" s="1026"/>
      <c r="D344" s="1027"/>
      <c r="E344" s="1027"/>
      <c r="F344" s="1027"/>
      <c r="G344" s="1027"/>
      <c r="H344" s="1027"/>
      <c r="I344" s="1028"/>
      <c r="J344" s="1027"/>
      <c r="K344" s="980"/>
      <c r="L344" s="981"/>
      <c r="M344" s="981"/>
      <c r="N344" s="981"/>
      <c r="O344" s="981"/>
      <c r="P344" s="981"/>
      <c r="Q344" s="981"/>
      <c r="R344" s="981"/>
      <c r="S344" s="981"/>
      <c r="T344" s="981"/>
      <c r="U344" s="981"/>
      <c r="V344" s="981"/>
      <c r="W344" s="981"/>
      <c r="X344" s="981"/>
      <c r="Y344" s="981"/>
      <c r="Z344" s="981"/>
      <c r="AA344" s="981"/>
    </row>
    <row r="345" spans="1:27" ht="15.65" customHeight="1" thickBot="1" x14ac:dyDescent="0.3">
      <c r="A345" s="982"/>
      <c r="B345" s="1025"/>
      <c r="C345" s="1026"/>
      <c r="D345" s="1027"/>
      <c r="E345" s="1027"/>
      <c r="F345" s="1027"/>
      <c r="G345" s="1027"/>
      <c r="H345" s="1027"/>
      <c r="I345" s="1028"/>
      <c r="J345" s="1027"/>
      <c r="K345" s="980"/>
      <c r="L345" s="981"/>
      <c r="M345" s="981"/>
      <c r="N345" s="981"/>
      <c r="O345" s="981"/>
      <c r="P345" s="981"/>
      <c r="Q345" s="981"/>
      <c r="R345" s="981"/>
      <c r="S345" s="981"/>
      <c r="T345" s="981"/>
      <c r="U345" s="981"/>
      <c r="V345" s="981"/>
      <c r="W345" s="981"/>
      <c r="X345" s="981"/>
      <c r="Y345" s="981"/>
      <c r="Z345" s="981"/>
      <c r="AA345" s="981"/>
    </row>
    <row r="346" spans="1:27" ht="15.65" customHeight="1" thickBot="1" x14ac:dyDescent="0.3">
      <c r="A346" s="982"/>
      <c r="B346" s="1025"/>
      <c r="C346" s="1026"/>
      <c r="D346" s="1027"/>
      <c r="E346" s="1027"/>
      <c r="F346" s="1027"/>
      <c r="G346" s="1027"/>
      <c r="H346" s="1027"/>
      <c r="I346" s="1028"/>
      <c r="J346" s="1027"/>
      <c r="K346" s="980"/>
      <c r="L346" s="981"/>
      <c r="M346" s="981"/>
      <c r="N346" s="981"/>
      <c r="O346" s="981"/>
      <c r="P346" s="981"/>
      <c r="Q346" s="981"/>
      <c r="R346" s="981"/>
      <c r="S346" s="981"/>
      <c r="T346" s="981"/>
      <c r="U346" s="981"/>
      <c r="V346" s="981"/>
      <c r="W346" s="981"/>
      <c r="X346" s="981"/>
      <c r="Y346" s="981"/>
      <c r="Z346" s="981"/>
      <c r="AA346" s="981"/>
    </row>
    <row r="347" spans="1:27" ht="15.65" customHeight="1" thickBot="1" x14ac:dyDescent="0.3">
      <c r="A347" s="982"/>
      <c r="B347" s="1025"/>
      <c r="C347" s="1026"/>
      <c r="D347" s="1027"/>
      <c r="E347" s="1027"/>
      <c r="F347" s="1027"/>
      <c r="G347" s="1027"/>
      <c r="H347" s="1027"/>
      <c r="I347" s="1028"/>
      <c r="J347" s="1027"/>
      <c r="K347" s="980"/>
      <c r="L347" s="981"/>
      <c r="M347" s="981"/>
      <c r="N347" s="981"/>
      <c r="O347" s="981"/>
      <c r="P347" s="981"/>
      <c r="Q347" s="981"/>
      <c r="R347" s="981"/>
      <c r="S347" s="981"/>
      <c r="T347" s="981"/>
      <c r="U347" s="981"/>
      <c r="V347" s="981"/>
      <c r="W347" s="981"/>
      <c r="X347" s="981"/>
      <c r="Y347" s="981"/>
      <c r="Z347" s="981"/>
      <c r="AA347" s="981"/>
    </row>
    <row r="348" spans="1:27" ht="15.65" customHeight="1" thickBot="1" x14ac:dyDescent="0.3">
      <c r="A348" s="982"/>
      <c r="B348" s="1025"/>
      <c r="C348" s="1026"/>
      <c r="D348" s="1027"/>
      <c r="E348" s="1027"/>
      <c r="F348" s="1027"/>
      <c r="G348" s="1027"/>
      <c r="H348" s="1027"/>
      <c r="I348" s="1028"/>
      <c r="J348" s="1027"/>
      <c r="K348" s="980"/>
      <c r="L348" s="981"/>
      <c r="M348" s="981"/>
      <c r="N348" s="981"/>
      <c r="O348" s="981"/>
      <c r="P348" s="981"/>
      <c r="Q348" s="981"/>
      <c r="R348" s="981"/>
      <c r="S348" s="981"/>
      <c r="T348" s="981"/>
      <c r="U348" s="981"/>
      <c r="V348" s="981"/>
      <c r="W348" s="981"/>
      <c r="X348" s="981"/>
      <c r="Y348" s="981"/>
      <c r="Z348" s="981"/>
      <c r="AA348" s="981"/>
    </row>
    <row r="349" spans="1:27" ht="15.65" customHeight="1" thickBot="1" x14ac:dyDescent="0.3">
      <c r="A349" s="982"/>
      <c r="B349" s="1025"/>
      <c r="C349" s="1026"/>
      <c r="D349" s="1027"/>
      <c r="E349" s="1027"/>
      <c r="F349" s="1027"/>
      <c r="G349" s="1027"/>
      <c r="H349" s="1027"/>
      <c r="I349" s="1028"/>
      <c r="J349" s="1027"/>
      <c r="K349" s="980"/>
      <c r="L349" s="981"/>
      <c r="M349" s="981"/>
      <c r="N349" s="981"/>
      <c r="O349" s="981"/>
      <c r="P349" s="981"/>
      <c r="Q349" s="981"/>
      <c r="R349" s="981"/>
      <c r="S349" s="981"/>
      <c r="T349" s="981"/>
      <c r="U349" s="981"/>
      <c r="V349" s="981"/>
      <c r="W349" s="981"/>
      <c r="X349" s="981"/>
      <c r="Y349" s="981"/>
      <c r="Z349" s="981"/>
      <c r="AA349" s="981"/>
    </row>
    <row r="350" spans="1:27" ht="15.65" customHeight="1" thickBot="1" x14ac:dyDescent="0.3">
      <c r="A350" s="982"/>
      <c r="B350" s="1025"/>
      <c r="C350" s="1026"/>
      <c r="D350" s="1027"/>
      <c r="E350" s="1027"/>
      <c r="F350" s="1027"/>
      <c r="G350" s="1027"/>
      <c r="H350" s="1027"/>
      <c r="I350" s="1028"/>
      <c r="J350" s="1027"/>
      <c r="K350" s="980"/>
      <c r="L350" s="981"/>
      <c r="M350" s="981"/>
      <c r="N350" s="981"/>
      <c r="O350" s="981"/>
      <c r="P350" s="981"/>
      <c r="Q350" s="981"/>
      <c r="R350" s="981"/>
      <c r="S350" s="981"/>
      <c r="T350" s="981"/>
      <c r="U350" s="981"/>
      <c r="V350" s="981"/>
      <c r="W350" s="981"/>
      <c r="X350" s="981"/>
      <c r="Y350" s="981"/>
      <c r="Z350" s="981"/>
      <c r="AA350" s="981"/>
    </row>
    <row r="351" spans="1:27" ht="15.65" customHeight="1" thickBot="1" x14ac:dyDescent="0.3">
      <c r="A351" s="982"/>
      <c r="B351" s="1025"/>
      <c r="C351" s="1026"/>
      <c r="D351" s="1027"/>
      <c r="E351" s="1027"/>
      <c r="F351" s="1027"/>
      <c r="G351" s="1027"/>
      <c r="H351" s="1027"/>
      <c r="I351" s="1028"/>
      <c r="J351" s="1027"/>
      <c r="K351" s="980"/>
      <c r="L351" s="981"/>
      <c r="M351" s="981"/>
      <c r="N351" s="981"/>
      <c r="O351" s="981"/>
      <c r="P351" s="981"/>
      <c r="Q351" s="981"/>
      <c r="R351" s="981"/>
      <c r="S351" s="981"/>
      <c r="T351" s="981"/>
      <c r="U351" s="981"/>
      <c r="V351" s="981"/>
      <c r="W351" s="981"/>
      <c r="X351" s="981"/>
      <c r="Y351" s="981"/>
      <c r="Z351" s="981"/>
      <c r="AA351" s="981"/>
    </row>
    <row r="352" spans="1:27" ht="15.65" customHeight="1" thickBot="1" x14ac:dyDescent="0.3">
      <c r="A352" s="982"/>
      <c r="B352" s="1025"/>
      <c r="C352" s="1026"/>
      <c r="D352" s="1027"/>
      <c r="E352" s="1027"/>
      <c r="F352" s="1027"/>
      <c r="G352" s="1027"/>
      <c r="H352" s="1027"/>
      <c r="I352" s="1028"/>
      <c r="J352" s="1027"/>
      <c r="K352" s="980"/>
      <c r="L352" s="981"/>
      <c r="M352" s="981"/>
      <c r="N352" s="981"/>
      <c r="O352" s="981"/>
      <c r="P352" s="981"/>
      <c r="Q352" s="981"/>
      <c r="R352" s="981"/>
      <c r="S352" s="981"/>
      <c r="T352" s="981"/>
      <c r="U352" s="981"/>
      <c r="V352" s="981"/>
      <c r="W352" s="981"/>
      <c r="X352" s="981"/>
      <c r="Y352" s="981"/>
      <c r="Z352" s="981"/>
      <c r="AA352" s="981"/>
    </row>
    <row r="353" spans="1:27" ht="15.65" customHeight="1" thickBot="1" x14ac:dyDescent="0.3">
      <c r="A353" s="982"/>
      <c r="B353" s="1025"/>
      <c r="C353" s="1026"/>
      <c r="D353" s="1027"/>
      <c r="E353" s="1027"/>
      <c r="F353" s="1027"/>
      <c r="G353" s="1027"/>
      <c r="H353" s="1027"/>
      <c r="I353" s="1028"/>
      <c r="J353" s="1027"/>
      <c r="K353" s="980"/>
      <c r="L353" s="981"/>
      <c r="M353" s="981"/>
      <c r="N353" s="981"/>
      <c r="O353" s="981"/>
      <c r="P353" s="981"/>
      <c r="Q353" s="981"/>
      <c r="R353" s="981"/>
      <c r="S353" s="981"/>
      <c r="T353" s="981"/>
      <c r="U353" s="981"/>
      <c r="V353" s="981"/>
      <c r="W353" s="981"/>
      <c r="X353" s="981"/>
      <c r="Y353" s="981"/>
      <c r="Z353" s="981"/>
      <c r="AA353" s="981"/>
    </row>
    <row r="354" spans="1:27" ht="15.65" customHeight="1" thickBot="1" x14ac:dyDescent="0.3">
      <c r="A354" s="982"/>
      <c r="B354" s="1025"/>
      <c r="C354" s="1026"/>
      <c r="D354" s="1027"/>
      <c r="E354" s="1027"/>
      <c r="F354" s="1027"/>
      <c r="G354" s="1027"/>
      <c r="H354" s="1027"/>
      <c r="I354" s="1028"/>
      <c r="J354" s="1027"/>
      <c r="K354" s="980"/>
      <c r="L354" s="981"/>
      <c r="M354" s="981"/>
      <c r="N354" s="981"/>
      <c r="O354" s="981"/>
      <c r="P354" s="981"/>
      <c r="Q354" s="981"/>
      <c r="R354" s="981"/>
      <c r="S354" s="981"/>
      <c r="T354" s="981"/>
      <c r="U354" s="981"/>
      <c r="V354" s="981"/>
      <c r="W354" s="981"/>
      <c r="X354" s="981"/>
      <c r="Y354" s="981"/>
      <c r="Z354" s="981"/>
      <c r="AA354" s="981"/>
    </row>
    <row r="355" spans="1:27" ht="15.65" customHeight="1" thickBot="1" x14ac:dyDescent="0.3">
      <c r="A355" s="982"/>
      <c r="B355" s="1025"/>
      <c r="C355" s="1026"/>
      <c r="D355" s="1027"/>
      <c r="E355" s="1027"/>
      <c r="F355" s="1027"/>
      <c r="G355" s="1027"/>
      <c r="H355" s="1027"/>
      <c r="I355" s="1028"/>
      <c r="J355" s="1027"/>
      <c r="K355" s="980"/>
      <c r="L355" s="981"/>
      <c r="M355" s="981"/>
      <c r="N355" s="981"/>
      <c r="O355" s="981"/>
      <c r="P355" s="981"/>
      <c r="Q355" s="981"/>
      <c r="R355" s="981"/>
      <c r="S355" s="981"/>
      <c r="T355" s="981"/>
      <c r="U355" s="981"/>
      <c r="V355" s="981"/>
      <c r="W355" s="981"/>
      <c r="X355" s="981"/>
      <c r="Y355" s="981"/>
      <c r="Z355" s="981"/>
      <c r="AA355" s="981"/>
    </row>
    <row r="356" spans="1:27" ht="15.65" customHeight="1" thickBot="1" x14ac:dyDescent="0.3">
      <c r="A356" s="982"/>
      <c r="B356" s="1025"/>
      <c r="C356" s="1026"/>
      <c r="D356" s="1027"/>
      <c r="E356" s="1027"/>
      <c r="F356" s="1027"/>
      <c r="G356" s="1027"/>
      <c r="H356" s="1027"/>
      <c r="I356" s="1028"/>
      <c r="J356" s="1027"/>
      <c r="K356" s="980"/>
      <c r="L356" s="981"/>
      <c r="M356" s="981"/>
      <c r="N356" s="981"/>
      <c r="O356" s="981"/>
      <c r="P356" s="981"/>
      <c r="Q356" s="981"/>
      <c r="R356" s="981"/>
      <c r="S356" s="981"/>
      <c r="T356" s="981"/>
      <c r="U356" s="981"/>
      <c r="V356" s="981"/>
      <c r="W356" s="981"/>
      <c r="X356" s="981"/>
      <c r="Y356" s="981"/>
      <c r="Z356" s="981"/>
      <c r="AA356" s="981"/>
    </row>
    <row r="357" spans="1:27" ht="15.65" customHeight="1" thickBot="1" x14ac:dyDescent="0.3">
      <c r="A357" s="982"/>
      <c r="B357" s="1025"/>
      <c r="C357" s="1026"/>
      <c r="D357" s="1027"/>
      <c r="E357" s="1027"/>
      <c r="F357" s="1027"/>
      <c r="G357" s="1027"/>
      <c r="H357" s="1027"/>
      <c r="I357" s="1028"/>
      <c r="J357" s="1027"/>
      <c r="K357" s="980"/>
      <c r="L357" s="981"/>
      <c r="M357" s="981"/>
      <c r="N357" s="981"/>
      <c r="O357" s="981"/>
      <c r="P357" s="981"/>
      <c r="Q357" s="981"/>
      <c r="R357" s="981"/>
      <c r="S357" s="981"/>
      <c r="T357" s="981"/>
      <c r="U357" s="981"/>
      <c r="V357" s="981"/>
      <c r="W357" s="981"/>
      <c r="X357" s="981"/>
      <c r="Y357" s="981"/>
      <c r="Z357" s="981"/>
      <c r="AA357" s="981"/>
    </row>
    <row r="358" spans="1:27" ht="15.65" customHeight="1" thickBot="1" x14ac:dyDescent="0.3">
      <c r="A358" s="982"/>
      <c r="B358" s="1025"/>
      <c r="C358" s="1026"/>
      <c r="D358" s="1027"/>
      <c r="E358" s="1027"/>
      <c r="F358" s="1027"/>
      <c r="G358" s="1027"/>
      <c r="H358" s="1027"/>
      <c r="I358" s="1028"/>
      <c r="J358" s="1027"/>
      <c r="K358" s="980"/>
      <c r="L358" s="981"/>
      <c r="M358" s="981"/>
      <c r="N358" s="981"/>
      <c r="O358" s="981"/>
      <c r="P358" s="981"/>
      <c r="Q358" s="981"/>
      <c r="R358" s="981"/>
      <c r="S358" s="981"/>
      <c r="T358" s="981"/>
      <c r="U358" s="981"/>
      <c r="V358" s="981"/>
      <c r="W358" s="981"/>
      <c r="X358" s="981"/>
      <c r="Y358" s="981"/>
      <c r="Z358" s="981"/>
      <c r="AA358" s="981"/>
    </row>
    <row r="359" spans="1:27" ht="15.65" customHeight="1" thickBot="1" x14ac:dyDescent="0.3">
      <c r="A359" s="982"/>
      <c r="B359" s="1025"/>
      <c r="C359" s="1026"/>
      <c r="D359" s="1027"/>
      <c r="E359" s="1027"/>
      <c r="F359" s="1027"/>
      <c r="G359" s="1027"/>
      <c r="H359" s="1027"/>
      <c r="I359" s="1028"/>
      <c r="J359" s="1027"/>
      <c r="K359" s="980"/>
      <c r="L359" s="981"/>
      <c r="M359" s="981"/>
      <c r="N359" s="981"/>
      <c r="O359" s="981"/>
      <c r="P359" s="981"/>
      <c r="Q359" s="981"/>
      <c r="R359" s="981"/>
      <c r="S359" s="981"/>
      <c r="T359" s="981"/>
      <c r="U359" s="981"/>
      <c r="V359" s="981"/>
      <c r="W359" s="981"/>
      <c r="X359" s="981"/>
      <c r="Y359" s="981"/>
      <c r="Z359" s="981"/>
      <c r="AA359" s="981"/>
    </row>
    <row r="360" spans="1:27" ht="15.65" customHeight="1" thickBot="1" x14ac:dyDescent="0.3">
      <c r="A360" s="982"/>
      <c r="B360" s="1025"/>
      <c r="C360" s="1026"/>
      <c r="D360" s="1027"/>
      <c r="E360" s="1027"/>
      <c r="F360" s="1027"/>
      <c r="G360" s="1027"/>
      <c r="H360" s="1027"/>
      <c r="I360" s="1028"/>
      <c r="J360" s="1027"/>
      <c r="K360" s="980"/>
      <c r="L360" s="981"/>
      <c r="M360" s="981"/>
      <c r="N360" s="981"/>
      <c r="O360" s="981"/>
      <c r="P360" s="981"/>
      <c r="Q360" s="981"/>
      <c r="R360" s="981"/>
      <c r="S360" s="981"/>
      <c r="T360" s="981"/>
      <c r="U360" s="981"/>
      <c r="V360" s="981"/>
      <c r="W360" s="981"/>
      <c r="X360" s="981"/>
      <c r="Y360" s="981"/>
      <c r="Z360" s="981"/>
      <c r="AA360" s="981"/>
    </row>
    <row r="361" spans="1:27" ht="15.65" customHeight="1" thickBot="1" x14ac:dyDescent="0.3">
      <c r="A361" s="982"/>
      <c r="B361" s="1025"/>
      <c r="C361" s="1026"/>
      <c r="D361" s="1027"/>
      <c r="E361" s="1027"/>
      <c r="F361" s="1027"/>
      <c r="G361" s="1027"/>
      <c r="H361" s="1027"/>
      <c r="I361" s="1028"/>
      <c r="J361" s="1027"/>
      <c r="K361" s="980"/>
      <c r="L361" s="981"/>
      <c r="M361" s="981"/>
      <c r="N361" s="981"/>
      <c r="O361" s="981"/>
      <c r="P361" s="981"/>
      <c r="Q361" s="981"/>
      <c r="R361" s="981"/>
      <c r="S361" s="981"/>
      <c r="T361" s="981"/>
      <c r="U361" s="981"/>
      <c r="V361" s="981"/>
      <c r="W361" s="981"/>
      <c r="X361" s="981"/>
      <c r="Y361" s="981"/>
      <c r="Z361" s="981"/>
      <c r="AA361" s="981"/>
    </row>
    <row r="362" spans="1:27" ht="15.65" customHeight="1" thickBot="1" x14ac:dyDescent="0.3">
      <c r="A362" s="982"/>
      <c r="B362" s="1025"/>
      <c r="C362" s="1026"/>
      <c r="D362" s="1027"/>
      <c r="E362" s="1027"/>
      <c r="F362" s="1027"/>
      <c r="G362" s="1027"/>
      <c r="H362" s="1027"/>
      <c r="I362" s="1028"/>
      <c r="J362" s="1027"/>
      <c r="K362" s="980"/>
      <c r="L362" s="981"/>
      <c r="M362" s="981"/>
      <c r="N362" s="981"/>
      <c r="O362" s="981"/>
      <c r="P362" s="981"/>
      <c r="Q362" s="981"/>
      <c r="R362" s="981"/>
      <c r="S362" s="981"/>
      <c r="T362" s="981"/>
      <c r="U362" s="981"/>
      <c r="V362" s="981"/>
      <c r="W362" s="981"/>
      <c r="X362" s="981"/>
      <c r="Y362" s="981"/>
      <c r="Z362" s="981"/>
      <c r="AA362" s="981"/>
    </row>
    <row r="363" spans="1:27" ht="15.65" customHeight="1" thickBot="1" x14ac:dyDescent="0.3">
      <c r="A363" s="982"/>
      <c r="B363" s="1025"/>
      <c r="C363" s="1026"/>
      <c r="D363" s="1027"/>
      <c r="E363" s="1027"/>
      <c r="F363" s="1027"/>
      <c r="G363" s="1027"/>
      <c r="H363" s="1027"/>
      <c r="I363" s="1028"/>
      <c r="J363" s="1027"/>
      <c r="K363" s="980"/>
      <c r="L363" s="981"/>
      <c r="M363" s="981"/>
      <c r="N363" s="981"/>
      <c r="O363" s="981"/>
      <c r="P363" s="981"/>
      <c r="Q363" s="981"/>
      <c r="R363" s="981"/>
      <c r="S363" s="981"/>
      <c r="T363" s="981"/>
      <c r="U363" s="981"/>
      <c r="V363" s="981"/>
      <c r="W363" s="981"/>
      <c r="X363" s="981"/>
      <c r="Y363" s="981"/>
      <c r="Z363" s="981"/>
      <c r="AA363" s="981"/>
    </row>
    <row r="364" spans="1:27" ht="15.65" customHeight="1" thickBot="1" x14ac:dyDescent="0.3">
      <c r="A364" s="982"/>
      <c r="B364" s="1025"/>
      <c r="C364" s="1026"/>
      <c r="D364" s="1027"/>
      <c r="E364" s="1027"/>
      <c r="F364" s="1027"/>
      <c r="G364" s="1027"/>
      <c r="H364" s="1027"/>
      <c r="I364" s="1028"/>
      <c r="J364" s="1027"/>
      <c r="K364" s="980"/>
      <c r="L364" s="981"/>
      <c r="M364" s="981"/>
      <c r="N364" s="981"/>
      <c r="O364" s="981"/>
      <c r="P364" s="981"/>
      <c r="Q364" s="981"/>
      <c r="R364" s="981"/>
      <c r="S364" s="981"/>
      <c r="T364" s="981"/>
      <c r="U364" s="981"/>
      <c r="V364" s="981"/>
      <c r="W364" s="981"/>
      <c r="X364" s="981"/>
      <c r="Y364" s="981"/>
      <c r="Z364" s="981"/>
      <c r="AA364" s="981"/>
    </row>
    <row r="365" spans="1:27" ht="15.65" customHeight="1" thickBot="1" x14ac:dyDescent="0.3">
      <c r="A365" s="982"/>
      <c r="B365" s="1025"/>
      <c r="C365" s="1026"/>
      <c r="D365" s="1027"/>
      <c r="E365" s="1027"/>
      <c r="F365" s="1027"/>
      <c r="G365" s="1027"/>
      <c r="H365" s="1027"/>
      <c r="I365" s="1028"/>
      <c r="J365" s="1027"/>
      <c r="K365" s="980"/>
      <c r="L365" s="981"/>
      <c r="M365" s="981"/>
      <c r="N365" s="981"/>
      <c r="O365" s="981"/>
      <c r="P365" s="981"/>
      <c r="Q365" s="981"/>
      <c r="R365" s="981"/>
      <c r="S365" s="981"/>
      <c r="T365" s="981"/>
      <c r="U365" s="981"/>
      <c r="V365" s="981"/>
      <c r="W365" s="981"/>
      <c r="X365" s="981"/>
      <c r="Y365" s="981"/>
      <c r="Z365" s="981"/>
      <c r="AA365" s="981"/>
    </row>
    <row r="366" spans="1:27" ht="15.65" customHeight="1" thickBot="1" x14ac:dyDescent="0.3">
      <c r="A366" s="982"/>
      <c r="B366" s="1025"/>
      <c r="C366" s="1026"/>
      <c r="D366" s="1027"/>
      <c r="E366" s="1027"/>
      <c r="F366" s="1027"/>
      <c r="G366" s="1027"/>
      <c r="H366" s="1027"/>
      <c r="I366" s="1028"/>
      <c r="J366" s="1027"/>
      <c r="K366" s="980"/>
      <c r="L366" s="981"/>
      <c r="M366" s="981"/>
      <c r="N366" s="981"/>
      <c r="O366" s="981"/>
      <c r="P366" s="981"/>
      <c r="Q366" s="981"/>
      <c r="R366" s="981"/>
      <c r="S366" s="981"/>
      <c r="T366" s="981"/>
      <c r="U366" s="981"/>
      <c r="V366" s="981"/>
      <c r="W366" s="981"/>
      <c r="X366" s="981"/>
      <c r="Y366" s="981"/>
      <c r="Z366" s="981"/>
      <c r="AA366" s="981"/>
    </row>
    <row r="367" spans="1:27" ht="15.65" customHeight="1" thickBot="1" x14ac:dyDescent="0.3">
      <c r="A367" s="982"/>
      <c r="B367" s="1025"/>
      <c r="C367" s="1026"/>
      <c r="D367" s="1027"/>
      <c r="E367" s="1027"/>
      <c r="F367" s="1027"/>
      <c r="G367" s="1027"/>
      <c r="H367" s="1027"/>
      <c r="I367" s="1028"/>
      <c r="J367" s="1027"/>
      <c r="K367" s="980"/>
      <c r="L367" s="981"/>
      <c r="M367" s="981"/>
      <c r="N367" s="981"/>
      <c r="O367" s="981"/>
      <c r="P367" s="981"/>
      <c r="Q367" s="981"/>
      <c r="R367" s="981"/>
      <c r="S367" s="981"/>
      <c r="T367" s="981"/>
      <c r="U367" s="981"/>
      <c r="V367" s="981"/>
      <c r="W367" s="981"/>
      <c r="X367" s="981"/>
      <c r="Y367" s="981"/>
      <c r="Z367" s="981"/>
      <c r="AA367" s="981"/>
    </row>
    <row r="368" spans="1:27" ht="15.65" customHeight="1" thickBot="1" x14ac:dyDescent="0.3">
      <c r="A368" s="982"/>
      <c r="B368" s="1025"/>
      <c r="C368" s="1026"/>
      <c r="D368" s="1027"/>
      <c r="E368" s="1027"/>
      <c r="F368" s="1027"/>
      <c r="G368" s="1027"/>
      <c r="H368" s="1027"/>
      <c r="I368" s="1028"/>
      <c r="J368" s="1027"/>
      <c r="K368" s="980"/>
      <c r="L368" s="981"/>
      <c r="M368" s="981"/>
      <c r="N368" s="981"/>
      <c r="O368" s="981"/>
      <c r="P368" s="981"/>
      <c r="Q368" s="981"/>
      <c r="R368" s="981"/>
      <c r="S368" s="981"/>
      <c r="T368" s="981"/>
      <c r="U368" s="981"/>
      <c r="V368" s="981"/>
      <c r="W368" s="981"/>
      <c r="X368" s="981"/>
      <c r="Y368" s="981"/>
      <c r="Z368" s="981"/>
      <c r="AA368" s="981"/>
    </row>
    <row r="369" spans="1:27" ht="15.65" customHeight="1" thickBot="1" x14ac:dyDescent="0.3">
      <c r="A369" s="982"/>
      <c r="B369" s="1025"/>
      <c r="C369" s="1026"/>
      <c r="D369" s="1027"/>
      <c r="E369" s="1027"/>
      <c r="F369" s="1027"/>
      <c r="G369" s="1027"/>
      <c r="H369" s="1027"/>
      <c r="I369" s="1028"/>
      <c r="J369" s="1027"/>
      <c r="K369" s="980"/>
      <c r="L369" s="981"/>
      <c r="M369" s="981"/>
      <c r="N369" s="981"/>
      <c r="O369" s="981"/>
      <c r="P369" s="981"/>
      <c r="Q369" s="981"/>
      <c r="R369" s="981"/>
      <c r="S369" s="981"/>
      <c r="T369" s="981"/>
      <c r="U369" s="981"/>
      <c r="V369" s="981"/>
      <c r="W369" s="981"/>
      <c r="X369" s="981"/>
      <c r="Y369" s="981"/>
      <c r="Z369" s="981"/>
      <c r="AA369" s="981"/>
    </row>
    <row r="370" spans="1:27" ht="15.65" customHeight="1" thickBot="1" x14ac:dyDescent="0.3">
      <c r="A370" s="982"/>
      <c r="B370" s="1025"/>
      <c r="C370" s="1026"/>
      <c r="D370" s="1027"/>
      <c r="E370" s="1027"/>
      <c r="F370" s="1027"/>
      <c r="G370" s="1027"/>
      <c r="H370" s="1027"/>
      <c r="I370" s="1028"/>
      <c r="J370" s="1027"/>
      <c r="K370" s="980"/>
      <c r="L370" s="981"/>
      <c r="M370" s="981"/>
      <c r="N370" s="981"/>
      <c r="O370" s="981"/>
      <c r="P370" s="981"/>
      <c r="Q370" s="981"/>
      <c r="R370" s="981"/>
      <c r="S370" s="981"/>
      <c r="T370" s="981"/>
      <c r="U370" s="981"/>
      <c r="V370" s="981"/>
      <c r="W370" s="981"/>
      <c r="X370" s="981"/>
      <c r="Y370" s="981"/>
      <c r="Z370" s="981"/>
      <c r="AA370" s="981"/>
    </row>
    <row r="371" spans="1:27" ht="15.65" customHeight="1" thickBot="1" x14ac:dyDescent="0.3">
      <c r="A371" s="982"/>
      <c r="B371" s="1025"/>
      <c r="C371" s="1026"/>
      <c r="D371" s="1027"/>
      <c r="E371" s="1027"/>
      <c r="F371" s="1027"/>
      <c r="G371" s="1027"/>
      <c r="H371" s="1027"/>
      <c r="I371" s="1028"/>
      <c r="J371" s="1027"/>
      <c r="K371" s="980"/>
      <c r="L371" s="981"/>
      <c r="M371" s="981"/>
      <c r="N371" s="981"/>
      <c r="O371" s="981"/>
      <c r="P371" s="981"/>
      <c r="Q371" s="981"/>
      <c r="R371" s="981"/>
      <c r="S371" s="981"/>
      <c r="T371" s="981"/>
      <c r="U371" s="981"/>
      <c r="V371" s="981"/>
      <c r="W371" s="981"/>
      <c r="X371" s="981"/>
      <c r="Y371" s="981"/>
      <c r="Z371" s="981"/>
      <c r="AA371" s="981"/>
    </row>
    <row r="372" spans="1:27" ht="15.65" customHeight="1" thickBot="1" x14ac:dyDescent="0.3">
      <c r="A372" s="982"/>
      <c r="B372" s="1025"/>
      <c r="C372" s="1026"/>
      <c r="D372" s="1027"/>
      <c r="E372" s="1027"/>
      <c r="F372" s="1027"/>
      <c r="G372" s="1027"/>
      <c r="H372" s="1027"/>
      <c r="I372" s="1028"/>
      <c r="J372" s="1027"/>
      <c r="K372" s="980"/>
      <c r="L372" s="981"/>
      <c r="M372" s="981"/>
      <c r="N372" s="981"/>
      <c r="O372" s="981"/>
      <c r="P372" s="981"/>
      <c r="Q372" s="981"/>
      <c r="R372" s="981"/>
      <c r="S372" s="981"/>
      <c r="T372" s="981"/>
      <c r="U372" s="981"/>
      <c r="V372" s="981"/>
      <c r="W372" s="981"/>
      <c r="X372" s="981"/>
      <c r="Y372" s="981"/>
      <c r="Z372" s="981"/>
      <c r="AA372" s="981"/>
    </row>
    <row r="373" spans="1:27" ht="15.65" customHeight="1" thickBot="1" x14ac:dyDescent="0.3">
      <c r="A373" s="982"/>
      <c r="B373" s="1025"/>
      <c r="C373" s="1026"/>
      <c r="D373" s="1027"/>
      <c r="E373" s="1027"/>
      <c r="F373" s="1027"/>
      <c r="G373" s="1027"/>
      <c r="H373" s="1027"/>
      <c r="I373" s="1028"/>
      <c r="J373" s="1027"/>
      <c r="K373" s="980"/>
      <c r="L373" s="981"/>
      <c r="M373" s="981"/>
      <c r="N373" s="981"/>
      <c r="O373" s="981"/>
      <c r="P373" s="981"/>
      <c r="Q373" s="981"/>
      <c r="R373" s="981"/>
      <c r="S373" s="981"/>
      <c r="T373" s="981"/>
      <c r="U373" s="981"/>
      <c r="V373" s="981"/>
      <c r="W373" s="981"/>
      <c r="X373" s="981"/>
      <c r="Y373" s="981"/>
      <c r="Z373" s="981"/>
      <c r="AA373" s="981"/>
    </row>
    <row r="374" spans="1:27" ht="15.65" customHeight="1" thickBot="1" x14ac:dyDescent="0.3">
      <c r="A374" s="982"/>
      <c r="B374" s="1025"/>
      <c r="C374" s="1026"/>
      <c r="D374" s="1027"/>
      <c r="E374" s="1027"/>
      <c r="F374" s="1027"/>
      <c r="G374" s="1027"/>
      <c r="H374" s="1027"/>
      <c r="I374" s="1028"/>
      <c r="J374" s="1027"/>
      <c r="K374" s="980"/>
      <c r="L374" s="981"/>
      <c r="M374" s="981"/>
      <c r="N374" s="981"/>
      <c r="O374" s="981"/>
      <c r="P374" s="981"/>
      <c r="Q374" s="981"/>
      <c r="R374" s="981"/>
      <c r="S374" s="981"/>
      <c r="T374" s="981"/>
      <c r="U374" s="981"/>
      <c r="V374" s="981"/>
      <c r="W374" s="981"/>
      <c r="X374" s="981"/>
      <c r="Y374" s="981"/>
      <c r="Z374" s="981"/>
      <c r="AA374" s="981"/>
    </row>
    <row r="375" spans="1:27" ht="15.65" customHeight="1" thickBot="1" x14ac:dyDescent="0.3">
      <c r="A375" s="982"/>
      <c r="B375" s="1025"/>
      <c r="C375" s="1026"/>
      <c r="D375" s="1027"/>
      <c r="E375" s="1027"/>
      <c r="F375" s="1027"/>
      <c r="G375" s="1027"/>
      <c r="H375" s="1027"/>
      <c r="I375" s="1028"/>
      <c r="J375" s="1027"/>
      <c r="K375" s="980"/>
      <c r="L375" s="981"/>
      <c r="M375" s="981"/>
      <c r="N375" s="981"/>
      <c r="O375" s="981"/>
      <c r="P375" s="981"/>
      <c r="Q375" s="981"/>
      <c r="R375" s="981"/>
      <c r="S375" s="981"/>
      <c r="T375" s="981"/>
      <c r="U375" s="981"/>
      <c r="V375" s="981"/>
      <c r="W375" s="981"/>
      <c r="X375" s="981"/>
      <c r="Y375" s="981"/>
      <c r="Z375" s="981"/>
      <c r="AA375" s="981"/>
    </row>
    <row r="376" spans="1:27" ht="15.65" customHeight="1" thickBot="1" x14ac:dyDescent="0.3">
      <c r="A376" s="982"/>
      <c r="B376" s="1025"/>
      <c r="C376" s="1026"/>
      <c r="D376" s="1027"/>
      <c r="E376" s="1027"/>
      <c r="F376" s="1027"/>
      <c r="G376" s="1027"/>
      <c r="H376" s="1027"/>
      <c r="I376" s="1028"/>
      <c r="J376" s="1027"/>
      <c r="K376" s="980"/>
      <c r="L376" s="981"/>
      <c r="M376" s="981"/>
      <c r="N376" s="981"/>
      <c r="O376" s="981"/>
      <c r="P376" s="981"/>
      <c r="Q376" s="981"/>
      <c r="R376" s="981"/>
      <c r="S376" s="981"/>
      <c r="T376" s="981"/>
      <c r="U376" s="981"/>
      <c r="V376" s="981"/>
      <c r="W376" s="981"/>
      <c r="X376" s="981"/>
      <c r="Y376" s="981"/>
      <c r="Z376" s="981"/>
      <c r="AA376" s="981"/>
    </row>
    <row r="377" spans="1:27" ht="15.65" customHeight="1" thickBot="1" x14ac:dyDescent="0.3">
      <c r="A377" s="982"/>
      <c r="B377" s="1025"/>
      <c r="C377" s="1026"/>
      <c r="D377" s="1027"/>
      <c r="E377" s="1027"/>
      <c r="F377" s="1027"/>
      <c r="G377" s="1027"/>
      <c r="H377" s="1027"/>
      <c r="I377" s="1028"/>
      <c r="J377" s="1027"/>
      <c r="K377" s="980"/>
      <c r="L377" s="981"/>
      <c r="M377" s="981"/>
      <c r="N377" s="981"/>
      <c r="O377" s="981"/>
      <c r="P377" s="981"/>
      <c r="Q377" s="981"/>
      <c r="R377" s="981"/>
      <c r="S377" s="981"/>
      <c r="T377" s="981"/>
      <c r="U377" s="981"/>
      <c r="V377" s="981"/>
      <c r="W377" s="981"/>
      <c r="X377" s="981"/>
      <c r="Y377" s="981"/>
      <c r="Z377" s="981"/>
      <c r="AA377" s="981"/>
    </row>
    <row r="378" spans="1:27" ht="15.65" customHeight="1" thickBot="1" x14ac:dyDescent="0.3">
      <c r="A378" s="982"/>
      <c r="B378" s="1025"/>
      <c r="C378" s="1026"/>
      <c r="D378" s="1027"/>
      <c r="E378" s="1027"/>
      <c r="F378" s="1027"/>
      <c r="G378" s="1027"/>
      <c r="H378" s="1027"/>
      <c r="I378" s="1028"/>
      <c r="J378" s="1027"/>
      <c r="K378" s="980"/>
      <c r="L378" s="981"/>
      <c r="M378" s="981"/>
      <c r="N378" s="981"/>
      <c r="O378" s="981"/>
      <c r="P378" s="981"/>
      <c r="Q378" s="981"/>
      <c r="R378" s="981"/>
      <c r="S378" s="981"/>
      <c r="T378" s="981"/>
      <c r="U378" s="981"/>
      <c r="V378" s="981"/>
      <c r="W378" s="981"/>
      <c r="X378" s="981"/>
      <c r="Y378" s="981"/>
      <c r="Z378" s="981"/>
      <c r="AA378" s="981"/>
    </row>
    <row r="379" spans="1:27" ht="15.65" customHeight="1" thickBot="1" x14ac:dyDescent="0.3">
      <c r="A379" s="982"/>
      <c r="B379" s="1025"/>
      <c r="C379" s="1026"/>
      <c r="D379" s="1027"/>
      <c r="E379" s="1027"/>
      <c r="F379" s="1027"/>
      <c r="G379" s="1027"/>
      <c r="H379" s="1027"/>
      <c r="I379" s="1028"/>
      <c r="J379" s="1027"/>
      <c r="K379" s="980"/>
      <c r="L379" s="981"/>
      <c r="M379" s="981"/>
      <c r="N379" s="981"/>
      <c r="O379" s="981"/>
      <c r="P379" s="981"/>
      <c r="Q379" s="981"/>
      <c r="R379" s="981"/>
      <c r="S379" s="981"/>
      <c r="T379" s="981"/>
      <c r="U379" s="981"/>
      <c r="V379" s="981"/>
      <c r="W379" s="981"/>
      <c r="X379" s="981"/>
      <c r="Y379" s="981"/>
      <c r="Z379" s="981"/>
      <c r="AA379" s="981"/>
    </row>
    <row r="380" spans="1:27" ht="15.65" customHeight="1" thickBot="1" x14ac:dyDescent="0.3">
      <c r="A380" s="982"/>
      <c r="B380" s="1025"/>
      <c r="C380" s="1026"/>
      <c r="D380" s="1027"/>
      <c r="E380" s="1027"/>
      <c r="F380" s="1027"/>
      <c r="G380" s="1027"/>
      <c r="H380" s="1027"/>
      <c r="I380" s="1028"/>
      <c r="J380" s="1027"/>
      <c r="K380" s="980"/>
      <c r="L380" s="981"/>
      <c r="M380" s="981"/>
      <c r="N380" s="981"/>
      <c r="O380" s="981"/>
      <c r="P380" s="981"/>
      <c r="Q380" s="981"/>
      <c r="R380" s="981"/>
      <c r="S380" s="981"/>
      <c r="T380" s="981"/>
      <c r="U380" s="981"/>
      <c r="V380" s="981"/>
      <c r="W380" s="981"/>
      <c r="X380" s="981"/>
      <c r="Y380" s="981"/>
      <c r="Z380" s="981"/>
      <c r="AA380" s="981"/>
    </row>
    <row r="381" spans="1:27" ht="15.65" customHeight="1" thickBot="1" x14ac:dyDescent="0.3">
      <c r="A381" s="982"/>
      <c r="B381" s="1025"/>
      <c r="C381" s="1026"/>
      <c r="D381" s="1027"/>
      <c r="E381" s="1027"/>
      <c r="F381" s="1027"/>
      <c r="G381" s="1027"/>
      <c r="H381" s="1027"/>
      <c r="I381" s="1028"/>
      <c r="J381" s="1027"/>
      <c r="K381" s="980"/>
      <c r="L381" s="981"/>
      <c r="M381" s="981"/>
      <c r="N381" s="981"/>
      <c r="O381" s="981"/>
      <c r="P381" s="981"/>
      <c r="Q381" s="981"/>
      <c r="R381" s="981"/>
      <c r="S381" s="981"/>
      <c r="T381" s="981"/>
      <c r="U381" s="981"/>
      <c r="V381" s="981"/>
      <c r="W381" s="981"/>
      <c r="X381" s="981"/>
      <c r="Y381" s="981"/>
      <c r="Z381" s="981"/>
      <c r="AA381" s="981"/>
    </row>
    <row r="382" spans="1:27" ht="15.65" customHeight="1" thickBot="1" x14ac:dyDescent="0.3">
      <c r="A382" s="982"/>
      <c r="B382" s="1025"/>
      <c r="C382" s="1026"/>
      <c r="D382" s="1027"/>
      <c r="E382" s="1027"/>
      <c r="F382" s="1027"/>
      <c r="G382" s="1027"/>
      <c r="H382" s="1027"/>
      <c r="I382" s="1028"/>
      <c r="J382" s="1027"/>
      <c r="K382" s="980"/>
      <c r="L382" s="981"/>
      <c r="M382" s="981"/>
      <c r="N382" s="981"/>
      <c r="O382" s="981"/>
      <c r="P382" s="981"/>
      <c r="Q382" s="981"/>
      <c r="R382" s="981"/>
      <c r="S382" s="981"/>
      <c r="T382" s="981"/>
      <c r="U382" s="981"/>
      <c r="V382" s="981"/>
      <c r="W382" s="981"/>
      <c r="X382" s="981"/>
      <c r="Y382" s="981"/>
      <c r="Z382" s="981"/>
      <c r="AA382" s="981"/>
    </row>
    <row r="383" spans="1:27" ht="15.65" customHeight="1" thickBot="1" x14ac:dyDescent="0.3">
      <c r="A383" s="982"/>
      <c r="B383" s="1025"/>
      <c r="C383" s="1026"/>
      <c r="D383" s="1027"/>
      <c r="E383" s="1027"/>
      <c r="F383" s="1027"/>
      <c r="G383" s="1027"/>
      <c r="H383" s="1027"/>
      <c r="I383" s="1028"/>
      <c r="J383" s="1027"/>
      <c r="K383" s="980"/>
      <c r="L383" s="981"/>
      <c r="M383" s="981"/>
      <c r="N383" s="981"/>
      <c r="O383" s="981"/>
      <c r="P383" s="981"/>
      <c r="Q383" s="981"/>
      <c r="R383" s="981"/>
      <c r="S383" s="981"/>
      <c r="T383" s="981"/>
      <c r="U383" s="981"/>
      <c r="V383" s="981"/>
      <c r="W383" s="981"/>
      <c r="X383" s="981"/>
      <c r="Y383" s="981"/>
      <c r="Z383" s="981"/>
      <c r="AA383" s="981"/>
    </row>
    <row r="384" spans="1:27" ht="15.65" customHeight="1" thickBot="1" x14ac:dyDescent="0.3">
      <c r="A384" s="982"/>
      <c r="B384" s="1025"/>
      <c r="C384" s="1026"/>
      <c r="D384" s="1027"/>
      <c r="E384" s="1027"/>
      <c r="F384" s="1027"/>
      <c r="G384" s="1027"/>
      <c r="H384" s="1027"/>
      <c r="I384" s="1028"/>
      <c r="J384" s="1027"/>
      <c r="K384" s="980"/>
      <c r="L384" s="981"/>
      <c r="M384" s="981"/>
      <c r="N384" s="981"/>
      <c r="O384" s="981"/>
      <c r="P384" s="981"/>
      <c r="Q384" s="981"/>
      <c r="R384" s="981"/>
      <c r="S384" s="981"/>
      <c r="T384" s="981"/>
      <c r="U384" s="981"/>
      <c r="V384" s="981"/>
      <c r="W384" s="981"/>
      <c r="X384" s="981"/>
      <c r="Y384" s="981"/>
      <c r="Z384" s="981"/>
      <c r="AA384" s="981"/>
    </row>
    <row r="385" spans="1:27" ht="15.65" customHeight="1" thickBot="1" x14ac:dyDescent="0.3">
      <c r="A385" s="982"/>
      <c r="B385" s="1025"/>
      <c r="C385" s="1026"/>
      <c r="D385" s="1027"/>
      <c r="E385" s="1027"/>
      <c r="F385" s="1027"/>
      <c r="G385" s="1027"/>
      <c r="H385" s="1027"/>
      <c r="I385" s="1028"/>
      <c r="J385" s="1027"/>
      <c r="K385" s="980"/>
      <c r="L385" s="981"/>
      <c r="M385" s="981"/>
      <c r="N385" s="981"/>
      <c r="O385" s="981"/>
      <c r="P385" s="981"/>
      <c r="Q385" s="981"/>
      <c r="R385" s="981"/>
      <c r="S385" s="981"/>
      <c r="T385" s="981"/>
      <c r="U385" s="981"/>
      <c r="V385" s="981"/>
      <c r="W385" s="981"/>
      <c r="X385" s="981"/>
      <c r="Y385" s="981"/>
      <c r="Z385" s="981"/>
      <c r="AA385" s="981"/>
    </row>
    <row r="386" spans="1:27" ht="15.65" customHeight="1" thickBot="1" x14ac:dyDescent="0.3">
      <c r="A386" s="982"/>
      <c r="B386" s="1025"/>
      <c r="C386" s="1026"/>
      <c r="D386" s="1027"/>
      <c r="E386" s="1027"/>
      <c r="F386" s="1027"/>
      <c r="G386" s="1027"/>
      <c r="H386" s="1027"/>
      <c r="I386" s="1028"/>
      <c r="J386" s="1027"/>
      <c r="K386" s="980"/>
      <c r="L386" s="981"/>
      <c r="M386" s="981"/>
      <c r="N386" s="981"/>
      <c r="O386" s="981"/>
      <c r="P386" s="981"/>
      <c r="Q386" s="981"/>
      <c r="R386" s="981"/>
      <c r="S386" s="981"/>
      <c r="T386" s="981"/>
      <c r="U386" s="981"/>
      <c r="V386" s="981"/>
      <c r="W386" s="981"/>
      <c r="X386" s="981"/>
      <c r="Y386" s="981"/>
      <c r="Z386" s="981"/>
      <c r="AA386" s="981"/>
    </row>
    <row r="387" spans="1:27" ht="15.65" customHeight="1" thickBot="1" x14ac:dyDescent="0.3">
      <c r="A387" s="982"/>
      <c r="B387" s="1025"/>
      <c r="C387" s="1026"/>
      <c r="D387" s="1027"/>
      <c r="E387" s="1027"/>
      <c r="F387" s="1027"/>
      <c r="G387" s="1027"/>
      <c r="H387" s="1027"/>
      <c r="I387" s="1028"/>
      <c r="J387" s="1027"/>
      <c r="K387" s="980"/>
      <c r="L387" s="981"/>
      <c r="M387" s="981"/>
      <c r="N387" s="981"/>
      <c r="O387" s="981"/>
      <c r="P387" s="981"/>
      <c r="Q387" s="981"/>
      <c r="R387" s="981"/>
      <c r="S387" s="981"/>
      <c r="T387" s="981"/>
      <c r="U387" s="981"/>
      <c r="V387" s="981"/>
      <c r="W387" s="981"/>
      <c r="X387" s="981"/>
      <c r="Y387" s="981"/>
      <c r="Z387" s="981"/>
      <c r="AA387" s="981"/>
    </row>
    <row r="388" spans="1:27" ht="15.65" customHeight="1" thickBot="1" x14ac:dyDescent="0.3">
      <c r="A388" s="982"/>
      <c r="B388" s="1025"/>
      <c r="C388" s="1026"/>
      <c r="D388" s="1027"/>
      <c r="E388" s="1027"/>
      <c r="F388" s="1027"/>
      <c r="G388" s="1027"/>
      <c r="H388" s="1027"/>
      <c r="I388" s="1028"/>
      <c r="J388" s="1027"/>
      <c r="K388" s="980"/>
      <c r="L388" s="981"/>
      <c r="M388" s="981"/>
      <c r="N388" s="981"/>
      <c r="O388" s="981"/>
      <c r="P388" s="981"/>
      <c r="Q388" s="981"/>
      <c r="R388" s="981"/>
      <c r="S388" s="981"/>
      <c r="T388" s="981"/>
      <c r="U388" s="981"/>
      <c r="V388" s="981"/>
      <c r="W388" s="981"/>
      <c r="X388" s="981"/>
      <c r="Y388" s="981"/>
      <c r="Z388" s="981"/>
      <c r="AA388" s="981"/>
    </row>
    <row r="389" spans="1:27" ht="15.65" customHeight="1" thickBot="1" x14ac:dyDescent="0.3">
      <c r="A389" s="982"/>
      <c r="B389" s="1025"/>
      <c r="C389" s="1026"/>
      <c r="D389" s="1027"/>
      <c r="E389" s="1027"/>
      <c r="F389" s="1027"/>
      <c r="G389" s="1027"/>
      <c r="H389" s="1027"/>
      <c r="I389" s="1028"/>
      <c r="J389" s="1027"/>
      <c r="K389" s="980"/>
      <c r="L389" s="981"/>
      <c r="M389" s="981"/>
      <c r="N389" s="981"/>
      <c r="O389" s="981"/>
      <c r="P389" s="981"/>
      <c r="Q389" s="981"/>
      <c r="R389" s="981"/>
      <c r="S389" s="981"/>
      <c r="T389" s="981"/>
      <c r="U389" s="981"/>
      <c r="V389" s="981"/>
      <c r="W389" s="981"/>
      <c r="X389" s="981"/>
      <c r="Y389" s="981"/>
      <c r="Z389" s="981"/>
      <c r="AA389" s="981"/>
    </row>
    <row r="390" spans="1:27" ht="15.65" customHeight="1" thickBot="1" x14ac:dyDescent="0.3">
      <c r="A390" s="982"/>
      <c r="B390" s="1025"/>
      <c r="C390" s="1026"/>
      <c r="D390" s="1027"/>
      <c r="E390" s="1027"/>
      <c r="F390" s="1027"/>
      <c r="G390" s="1027"/>
      <c r="H390" s="1027"/>
      <c r="I390" s="1028"/>
      <c r="J390" s="1027"/>
      <c r="K390" s="980"/>
      <c r="L390" s="981"/>
      <c r="M390" s="981"/>
      <c r="N390" s="981"/>
      <c r="O390" s="981"/>
      <c r="P390" s="981"/>
      <c r="Q390" s="981"/>
      <c r="R390" s="981"/>
      <c r="S390" s="981"/>
      <c r="T390" s="981"/>
      <c r="U390" s="981"/>
      <c r="V390" s="981"/>
      <c r="W390" s="981"/>
      <c r="X390" s="981"/>
      <c r="Y390" s="981"/>
      <c r="Z390" s="981"/>
      <c r="AA390" s="981"/>
    </row>
    <row r="391" spans="1:27" ht="15.65" customHeight="1" thickBot="1" x14ac:dyDescent="0.3">
      <c r="A391" s="982"/>
      <c r="B391" s="1025"/>
      <c r="C391" s="1026"/>
      <c r="D391" s="1027"/>
      <c r="E391" s="1027"/>
      <c r="F391" s="1027"/>
      <c r="G391" s="1027"/>
      <c r="H391" s="1027"/>
      <c r="I391" s="1028"/>
      <c r="J391" s="1027"/>
      <c r="K391" s="980"/>
      <c r="L391" s="981"/>
      <c r="M391" s="981"/>
      <c r="N391" s="981"/>
      <c r="O391" s="981"/>
      <c r="P391" s="981"/>
      <c r="Q391" s="981"/>
      <c r="R391" s="981"/>
      <c r="S391" s="981"/>
      <c r="T391" s="981"/>
      <c r="U391" s="981"/>
      <c r="V391" s="981"/>
      <c r="W391" s="981"/>
      <c r="X391" s="981"/>
      <c r="Y391" s="981"/>
      <c r="Z391" s="981"/>
      <c r="AA391" s="981"/>
    </row>
    <row r="392" spans="1:27" ht="15.65" customHeight="1" thickBot="1" x14ac:dyDescent="0.3">
      <c r="A392" s="982"/>
      <c r="B392" s="1025"/>
      <c r="C392" s="1026"/>
      <c r="D392" s="1027"/>
      <c r="E392" s="1027"/>
      <c r="F392" s="1027"/>
      <c r="G392" s="1027"/>
      <c r="H392" s="1027"/>
      <c r="I392" s="1028"/>
      <c r="J392" s="1027"/>
      <c r="K392" s="980"/>
      <c r="L392" s="981"/>
      <c r="M392" s="981"/>
      <c r="N392" s="981"/>
      <c r="O392" s="981"/>
      <c r="P392" s="981"/>
      <c r="Q392" s="981"/>
      <c r="R392" s="981"/>
      <c r="S392" s="981"/>
      <c r="T392" s="981"/>
      <c r="U392" s="981"/>
      <c r="V392" s="981"/>
      <c r="W392" s="981"/>
      <c r="X392" s="981"/>
      <c r="Y392" s="981"/>
      <c r="Z392" s="981"/>
      <c r="AA392" s="981"/>
    </row>
    <row r="393" spans="1:27" ht="15.65" customHeight="1" thickBot="1" x14ac:dyDescent="0.3">
      <c r="A393" s="982"/>
      <c r="B393" s="1025"/>
      <c r="C393" s="1026"/>
      <c r="D393" s="1027"/>
      <c r="E393" s="1027"/>
      <c r="F393" s="1027"/>
      <c r="G393" s="1027"/>
      <c r="H393" s="1027"/>
      <c r="I393" s="1028"/>
      <c r="J393" s="1027"/>
      <c r="K393" s="980"/>
      <c r="L393" s="981"/>
      <c r="M393" s="981"/>
      <c r="N393" s="981"/>
      <c r="O393" s="981"/>
      <c r="P393" s="981"/>
      <c r="Q393" s="981"/>
      <c r="R393" s="981"/>
      <c r="S393" s="981"/>
      <c r="T393" s="981"/>
      <c r="U393" s="981"/>
      <c r="V393" s="981"/>
      <c r="W393" s="981"/>
      <c r="X393" s="981"/>
      <c r="Y393" s="981"/>
      <c r="Z393" s="981"/>
      <c r="AA393" s="981"/>
    </row>
    <row r="394" spans="1:27" ht="15.65" customHeight="1" thickBot="1" x14ac:dyDescent="0.3">
      <c r="A394" s="982"/>
      <c r="B394" s="1025"/>
      <c r="C394" s="1026"/>
      <c r="D394" s="1027"/>
      <c r="E394" s="1027"/>
      <c r="F394" s="1027"/>
      <c r="G394" s="1027"/>
      <c r="H394" s="1027"/>
      <c r="I394" s="1028"/>
      <c r="J394" s="1027"/>
      <c r="K394" s="980"/>
      <c r="L394" s="981"/>
      <c r="M394" s="981"/>
      <c r="N394" s="981"/>
      <c r="O394" s="981"/>
      <c r="P394" s="981"/>
      <c r="Q394" s="981"/>
      <c r="R394" s="981"/>
      <c r="S394" s="981"/>
      <c r="T394" s="981"/>
      <c r="U394" s="981"/>
      <c r="V394" s="981"/>
      <c r="W394" s="981"/>
      <c r="X394" s="981"/>
      <c r="Y394" s="981"/>
      <c r="Z394" s="981"/>
      <c r="AA394" s="981"/>
    </row>
    <row r="395" spans="1:27" ht="15.65" customHeight="1" thickBot="1" x14ac:dyDescent="0.3">
      <c r="A395" s="982"/>
      <c r="B395" s="1025"/>
      <c r="C395" s="1026"/>
      <c r="D395" s="1027"/>
      <c r="E395" s="1027"/>
      <c r="F395" s="1027"/>
      <c r="G395" s="1027"/>
      <c r="H395" s="1027"/>
      <c r="I395" s="1028"/>
      <c r="J395" s="1027"/>
      <c r="K395" s="980"/>
      <c r="L395" s="981"/>
      <c r="M395" s="981"/>
      <c r="N395" s="981"/>
      <c r="O395" s="981"/>
      <c r="P395" s="981"/>
      <c r="Q395" s="981"/>
      <c r="R395" s="981"/>
      <c r="S395" s="981"/>
      <c r="T395" s="981"/>
      <c r="U395" s="981"/>
      <c r="V395" s="981"/>
      <c r="W395" s="981"/>
      <c r="X395" s="981"/>
      <c r="Y395" s="981"/>
      <c r="Z395" s="981"/>
      <c r="AA395" s="981"/>
    </row>
    <row r="396" spans="1:27" ht="15.65" customHeight="1" thickBot="1" x14ac:dyDescent="0.3">
      <c r="A396" s="982"/>
      <c r="B396" s="1025"/>
      <c r="C396" s="1026"/>
      <c r="D396" s="1027"/>
      <c r="E396" s="1027"/>
      <c r="F396" s="1027"/>
      <c r="G396" s="1027"/>
      <c r="H396" s="1027"/>
      <c r="I396" s="1028"/>
      <c r="J396" s="1027"/>
      <c r="K396" s="980"/>
      <c r="L396" s="981"/>
      <c r="M396" s="981"/>
      <c r="N396" s="981"/>
      <c r="O396" s="981"/>
      <c r="P396" s="981"/>
      <c r="Q396" s="981"/>
      <c r="R396" s="981"/>
      <c r="S396" s="981"/>
      <c r="T396" s="981"/>
      <c r="U396" s="981"/>
      <c r="V396" s="981"/>
      <c r="W396" s="981"/>
      <c r="X396" s="981"/>
      <c r="Y396" s="981"/>
      <c r="Z396" s="981"/>
      <c r="AA396" s="981"/>
    </row>
    <row r="397" spans="1:27" ht="15.65" customHeight="1" thickBot="1" x14ac:dyDescent="0.3">
      <c r="A397" s="982"/>
      <c r="B397" s="1025"/>
      <c r="C397" s="1026"/>
      <c r="D397" s="1027"/>
      <c r="E397" s="1027"/>
      <c r="F397" s="1027"/>
      <c r="G397" s="1027"/>
      <c r="H397" s="1027"/>
      <c r="I397" s="1028"/>
      <c r="J397" s="1027"/>
      <c r="K397" s="980"/>
      <c r="L397" s="981"/>
      <c r="M397" s="981"/>
      <c r="N397" s="981"/>
      <c r="O397" s="981"/>
      <c r="P397" s="981"/>
      <c r="Q397" s="981"/>
      <c r="R397" s="981"/>
      <c r="S397" s="981"/>
      <c r="T397" s="981"/>
      <c r="U397" s="981"/>
      <c r="V397" s="981"/>
      <c r="W397" s="981"/>
      <c r="X397" s="981"/>
      <c r="Y397" s="981"/>
      <c r="Z397" s="981"/>
      <c r="AA397" s="981"/>
    </row>
    <row r="398" spans="1:27" ht="15.65" customHeight="1" thickBot="1" x14ac:dyDescent="0.3">
      <c r="A398" s="982"/>
      <c r="B398" s="1025"/>
      <c r="C398" s="1026"/>
      <c r="D398" s="1027"/>
      <c r="E398" s="1027"/>
      <c r="F398" s="1027"/>
      <c r="G398" s="1027"/>
      <c r="H398" s="1027"/>
      <c r="I398" s="1028"/>
      <c r="J398" s="1027"/>
      <c r="K398" s="980"/>
      <c r="L398" s="981"/>
      <c r="M398" s="981"/>
      <c r="N398" s="981"/>
      <c r="O398" s="981"/>
      <c r="P398" s="981"/>
      <c r="Q398" s="981"/>
      <c r="R398" s="981"/>
      <c r="S398" s="981"/>
      <c r="T398" s="981"/>
      <c r="U398" s="981"/>
      <c r="V398" s="981"/>
      <c r="W398" s="981"/>
      <c r="X398" s="981"/>
      <c r="Y398" s="981"/>
      <c r="Z398" s="981"/>
      <c r="AA398" s="981"/>
    </row>
    <row r="399" spans="1:27" ht="15.65" customHeight="1" thickBot="1" x14ac:dyDescent="0.3">
      <c r="A399" s="982"/>
      <c r="B399" s="1025"/>
      <c r="C399" s="1026"/>
      <c r="D399" s="1027"/>
      <c r="E399" s="1027"/>
      <c r="F399" s="1027"/>
      <c r="G399" s="1027"/>
      <c r="H399" s="1027"/>
      <c r="I399" s="1028"/>
      <c r="J399" s="1027"/>
      <c r="K399" s="980"/>
      <c r="L399" s="981"/>
      <c r="M399" s="981"/>
      <c r="N399" s="981"/>
      <c r="O399" s="981"/>
      <c r="P399" s="981"/>
      <c r="Q399" s="981"/>
      <c r="R399" s="981"/>
      <c r="S399" s="981"/>
      <c r="T399" s="981"/>
      <c r="U399" s="981"/>
      <c r="V399" s="981"/>
      <c r="W399" s="981"/>
      <c r="X399" s="981"/>
      <c r="Y399" s="981"/>
      <c r="Z399" s="981"/>
      <c r="AA399" s="981"/>
    </row>
    <row r="400" spans="1:27" ht="15.65" customHeight="1" thickBot="1" x14ac:dyDescent="0.3">
      <c r="A400" s="982"/>
      <c r="B400" s="1025"/>
      <c r="C400" s="1026"/>
      <c r="D400" s="1027"/>
      <c r="E400" s="1027"/>
      <c r="F400" s="1027"/>
      <c r="G400" s="1027"/>
      <c r="H400" s="1027"/>
      <c r="I400" s="1028"/>
      <c r="J400" s="1027"/>
      <c r="K400" s="980"/>
      <c r="L400" s="981"/>
      <c r="M400" s="981"/>
      <c r="N400" s="981"/>
      <c r="O400" s="981"/>
      <c r="P400" s="981"/>
      <c r="Q400" s="981"/>
      <c r="R400" s="981"/>
      <c r="S400" s="981"/>
      <c r="T400" s="981"/>
      <c r="U400" s="981"/>
      <c r="V400" s="981"/>
      <c r="W400" s="981"/>
      <c r="X400" s="981"/>
      <c r="Y400" s="981"/>
      <c r="Z400" s="981"/>
      <c r="AA400" s="981"/>
    </row>
    <row r="401" spans="1:27" ht="15.65" customHeight="1" thickBot="1" x14ac:dyDescent="0.3">
      <c r="A401" s="982"/>
      <c r="B401" s="1025"/>
      <c r="C401" s="1026"/>
      <c r="D401" s="1027"/>
      <c r="E401" s="1027"/>
      <c r="F401" s="1027"/>
      <c r="G401" s="1027"/>
      <c r="H401" s="1027"/>
      <c r="I401" s="1028"/>
      <c r="J401" s="1027"/>
      <c r="K401" s="980"/>
      <c r="L401" s="981"/>
      <c r="M401" s="981"/>
      <c r="N401" s="981"/>
      <c r="O401" s="981"/>
      <c r="P401" s="981"/>
      <c r="Q401" s="981"/>
      <c r="R401" s="981"/>
      <c r="S401" s="981"/>
      <c r="T401" s="981"/>
      <c r="U401" s="981"/>
      <c r="V401" s="981"/>
      <c r="W401" s="981"/>
      <c r="X401" s="981"/>
      <c r="Y401" s="981"/>
      <c r="Z401" s="981"/>
      <c r="AA401" s="981"/>
    </row>
    <row r="402" spans="1:27" ht="15.65" customHeight="1" thickBot="1" x14ac:dyDescent="0.3">
      <c r="A402" s="982"/>
      <c r="B402" s="1025"/>
      <c r="C402" s="1026"/>
      <c r="D402" s="1027"/>
      <c r="E402" s="1027"/>
      <c r="F402" s="1027"/>
      <c r="G402" s="1027"/>
      <c r="H402" s="1027"/>
      <c r="I402" s="1028"/>
      <c r="J402" s="1027"/>
      <c r="K402" s="980"/>
      <c r="L402" s="981"/>
      <c r="M402" s="981"/>
      <c r="N402" s="981"/>
      <c r="O402" s="981"/>
      <c r="P402" s="981"/>
      <c r="Q402" s="981"/>
      <c r="R402" s="981"/>
      <c r="S402" s="981"/>
      <c r="T402" s="981"/>
      <c r="U402" s="981"/>
      <c r="V402" s="981"/>
      <c r="W402" s="981"/>
      <c r="X402" s="981"/>
      <c r="Y402" s="981"/>
      <c r="Z402" s="981"/>
      <c r="AA402" s="981"/>
    </row>
    <row r="403" spans="1:27" ht="15.65" customHeight="1" thickBot="1" x14ac:dyDescent="0.3">
      <c r="A403" s="982"/>
      <c r="B403" s="1025"/>
      <c r="C403" s="1026"/>
      <c r="D403" s="1027"/>
      <c r="E403" s="1027"/>
      <c r="F403" s="1027"/>
      <c r="G403" s="1027"/>
      <c r="H403" s="1027"/>
      <c r="I403" s="1028"/>
      <c r="J403" s="1027"/>
      <c r="K403" s="980"/>
      <c r="L403" s="981"/>
      <c r="M403" s="981"/>
      <c r="N403" s="981"/>
      <c r="O403" s="981"/>
      <c r="P403" s="981"/>
      <c r="Q403" s="981"/>
      <c r="R403" s="981"/>
      <c r="S403" s="981"/>
      <c r="T403" s="981"/>
      <c r="U403" s="981"/>
      <c r="V403" s="981"/>
      <c r="W403" s="981"/>
      <c r="X403" s="981"/>
      <c r="Y403" s="981"/>
      <c r="Z403" s="981"/>
      <c r="AA403" s="981"/>
    </row>
    <row r="404" spans="1:27" ht="15.65" customHeight="1" thickBot="1" x14ac:dyDescent="0.3">
      <c r="A404" s="982"/>
      <c r="B404" s="1029"/>
      <c r="C404" s="1026"/>
      <c r="D404" s="1027"/>
      <c r="E404" s="1027"/>
      <c r="F404" s="1027"/>
      <c r="G404" s="1027"/>
      <c r="H404" s="1027"/>
      <c r="I404" s="1028"/>
      <c r="J404" s="1027"/>
      <c r="K404" s="980"/>
      <c r="L404" s="981"/>
      <c r="M404" s="981"/>
      <c r="N404" s="981"/>
      <c r="O404" s="981"/>
      <c r="P404" s="981"/>
      <c r="Q404" s="981"/>
      <c r="R404" s="981"/>
      <c r="S404" s="981"/>
      <c r="T404" s="981"/>
      <c r="U404" s="981"/>
      <c r="V404" s="981"/>
      <c r="W404" s="981"/>
      <c r="X404" s="981"/>
      <c r="Y404" s="981"/>
      <c r="Z404" s="981"/>
      <c r="AA404" s="981"/>
    </row>
    <row r="405" spans="1:27" ht="15.65" customHeight="1" thickBot="1" x14ac:dyDescent="0.3">
      <c r="A405" s="982"/>
      <c r="B405" s="980"/>
      <c r="C405" s="983"/>
      <c r="D405" s="980"/>
      <c r="E405" s="980"/>
      <c r="F405" s="980"/>
      <c r="G405" s="980"/>
      <c r="H405" s="980"/>
      <c r="I405" s="980"/>
      <c r="J405" s="980"/>
      <c r="K405" s="980"/>
      <c r="L405" s="981"/>
      <c r="M405" s="981"/>
      <c r="N405" s="981"/>
      <c r="O405" s="981"/>
      <c r="P405" s="981"/>
      <c r="Q405" s="981"/>
      <c r="R405" s="981"/>
      <c r="S405" s="981"/>
      <c r="T405" s="981"/>
      <c r="U405" s="981"/>
      <c r="V405" s="981"/>
      <c r="W405" s="981"/>
      <c r="X405" s="981"/>
      <c r="Y405" s="981"/>
      <c r="Z405" s="981"/>
      <c r="AA405" s="981"/>
    </row>
    <row r="406" spans="1:27" ht="15.65" customHeight="1" thickBot="1" x14ac:dyDescent="0.3">
      <c r="A406" s="982"/>
      <c r="B406" s="980"/>
      <c r="C406" s="983"/>
      <c r="D406" s="980"/>
      <c r="E406" s="980"/>
      <c r="F406" s="980"/>
      <c r="G406" s="980"/>
      <c r="H406" s="980"/>
      <c r="I406" s="980"/>
      <c r="J406" s="980"/>
      <c r="K406" s="980"/>
      <c r="L406" s="981"/>
      <c r="M406" s="981"/>
      <c r="N406" s="981"/>
      <c r="O406" s="981"/>
      <c r="P406" s="981"/>
      <c r="Q406" s="981"/>
      <c r="R406" s="981"/>
      <c r="S406" s="981"/>
      <c r="T406" s="981"/>
      <c r="U406" s="981"/>
      <c r="V406" s="981"/>
      <c r="W406" s="981"/>
      <c r="X406" s="981"/>
      <c r="Y406" s="981"/>
      <c r="Z406" s="981"/>
      <c r="AA406" s="981"/>
    </row>
    <row r="407" spans="1:27" ht="15.65" customHeight="1" thickBot="1" x14ac:dyDescent="0.3">
      <c r="A407" s="982"/>
      <c r="B407" s="980"/>
      <c r="C407" s="983"/>
      <c r="D407" s="980"/>
      <c r="E407" s="980"/>
      <c r="F407" s="980"/>
      <c r="G407" s="980"/>
      <c r="H407" s="980"/>
      <c r="I407" s="980"/>
      <c r="J407" s="980"/>
      <c r="K407" s="980"/>
      <c r="L407" s="981"/>
      <c r="M407" s="981"/>
      <c r="N407" s="981"/>
      <c r="O407" s="981"/>
      <c r="P407" s="981"/>
      <c r="Q407" s="981"/>
      <c r="R407" s="981"/>
      <c r="S407" s="981"/>
      <c r="T407" s="981"/>
      <c r="U407" s="981"/>
      <c r="V407" s="981"/>
      <c r="W407" s="981"/>
      <c r="X407" s="981"/>
      <c r="Y407" s="981"/>
      <c r="Z407" s="981"/>
      <c r="AA407" s="981"/>
    </row>
    <row r="408" spans="1:27" ht="15.65" customHeight="1" x14ac:dyDescent="0.25">
      <c r="A408" s="981"/>
      <c r="B408" s="981"/>
      <c r="C408" s="1002"/>
      <c r="D408" s="981"/>
      <c r="E408" s="981"/>
      <c r="F408" s="981"/>
      <c r="G408" s="981"/>
      <c r="H408" s="981"/>
      <c r="I408" s="981"/>
      <c r="J408" s="981"/>
      <c r="K408" s="981"/>
      <c r="L408" s="981"/>
      <c r="M408" s="981"/>
      <c r="N408" s="981"/>
      <c r="O408" s="981"/>
      <c r="P408" s="981"/>
      <c r="Q408" s="981"/>
      <c r="R408" s="981"/>
      <c r="S408" s="981"/>
      <c r="T408" s="981"/>
      <c r="U408" s="981"/>
      <c r="V408" s="981"/>
      <c r="W408" s="981"/>
      <c r="X408" s="981"/>
      <c r="Y408" s="981"/>
      <c r="Z408" s="981"/>
      <c r="AA408" s="981"/>
    </row>
    <row r="409" spans="1:27" ht="15.65" customHeight="1" x14ac:dyDescent="0.25">
      <c r="A409" s="981"/>
      <c r="B409" s="981"/>
      <c r="C409" s="1002"/>
      <c r="D409" s="981"/>
      <c r="E409" s="981"/>
      <c r="F409" s="981"/>
      <c r="G409" s="981"/>
      <c r="H409" s="981"/>
      <c r="I409" s="981"/>
      <c r="J409" s="981"/>
      <c r="K409" s="981"/>
      <c r="L409" s="981"/>
      <c r="M409" s="981"/>
      <c r="N409" s="981"/>
      <c r="O409" s="981"/>
      <c r="P409" s="981"/>
      <c r="Q409" s="981"/>
      <c r="R409" s="981"/>
      <c r="S409" s="981"/>
      <c r="T409" s="981"/>
      <c r="U409" s="981"/>
      <c r="V409" s="981"/>
      <c r="W409" s="981"/>
      <c r="X409" s="981"/>
      <c r="Y409" s="981"/>
      <c r="Z409" s="981"/>
      <c r="AA409" s="981"/>
    </row>
    <row r="410" spans="1:27" ht="15.65" customHeight="1" x14ac:dyDescent="0.25">
      <c r="A410" s="981"/>
      <c r="B410" s="981"/>
      <c r="C410" s="1002"/>
      <c r="D410" s="981"/>
      <c r="E410" s="981"/>
      <c r="F410" s="981"/>
      <c r="G410" s="981"/>
      <c r="H410" s="981"/>
      <c r="I410" s="981"/>
      <c r="J410" s="981"/>
      <c r="K410" s="981"/>
      <c r="L410" s="981"/>
      <c r="M410" s="981"/>
      <c r="N410" s="981"/>
      <c r="O410" s="981"/>
      <c r="P410" s="981"/>
      <c r="Q410" s="981"/>
      <c r="R410" s="981"/>
      <c r="S410" s="981"/>
      <c r="T410" s="981"/>
      <c r="U410" s="981"/>
      <c r="V410" s="981"/>
      <c r="W410" s="981"/>
      <c r="X410" s="981"/>
      <c r="Y410" s="981"/>
      <c r="Z410" s="981"/>
      <c r="AA410" s="981"/>
    </row>
    <row r="411" spans="1:27" ht="15.65" customHeight="1" x14ac:dyDescent="0.25">
      <c r="A411" s="981"/>
      <c r="B411" s="981"/>
      <c r="C411" s="1002"/>
      <c r="D411" s="981"/>
      <c r="E411" s="981"/>
      <c r="F411" s="981"/>
      <c r="G411" s="981"/>
      <c r="H411" s="981"/>
      <c r="I411" s="981"/>
      <c r="J411" s="981"/>
      <c r="K411" s="981"/>
      <c r="L411" s="981"/>
      <c r="M411" s="981"/>
      <c r="N411" s="981"/>
      <c r="O411" s="981"/>
      <c r="P411" s="981"/>
      <c r="Q411" s="981"/>
      <c r="R411" s="981"/>
      <c r="S411" s="981"/>
      <c r="T411" s="981"/>
      <c r="U411" s="981"/>
      <c r="V411" s="981"/>
      <c r="W411" s="981"/>
      <c r="X411" s="981"/>
      <c r="Y411" s="981"/>
      <c r="Z411" s="981"/>
      <c r="AA411" s="981"/>
    </row>
    <row r="412" spans="1:27" ht="15.65" customHeight="1" x14ac:dyDescent="0.25">
      <c r="A412" s="981"/>
      <c r="B412" s="981"/>
      <c r="C412" s="1002"/>
      <c r="D412" s="981"/>
      <c r="E412" s="981"/>
      <c r="F412" s="981"/>
      <c r="G412" s="981"/>
      <c r="H412" s="981"/>
      <c r="I412" s="981"/>
      <c r="J412" s="981"/>
      <c r="K412" s="981"/>
      <c r="L412" s="981"/>
      <c r="M412" s="981"/>
      <c r="N412" s="981"/>
      <c r="O412" s="981"/>
      <c r="P412" s="981"/>
      <c r="Q412" s="981"/>
      <c r="R412" s="981"/>
      <c r="S412" s="981"/>
      <c r="T412" s="981"/>
      <c r="U412" s="981"/>
      <c r="V412" s="981"/>
      <c r="W412" s="981"/>
      <c r="X412" s="981"/>
      <c r="Y412" s="981"/>
      <c r="Z412" s="981"/>
      <c r="AA412" s="981"/>
    </row>
    <row r="413" spans="1:27" ht="15.65" customHeight="1" x14ac:dyDescent="0.25">
      <c r="A413" s="981"/>
      <c r="B413" s="981"/>
      <c r="C413" s="1002"/>
      <c r="D413" s="981"/>
      <c r="E413" s="981"/>
      <c r="F413" s="981"/>
      <c r="G413" s="981"/>
      <c r="H413" s="981"/>
      <c r="I413" s="981"/>
      <c r="J413" s="981"/>
      <c r="K413" s="981"/>
      <c r="L413" s="981"/>
      <c r="M413" s="981"/>
      <c r="N413" s="981"/>
      <c r="O413" s="981"/>
      <c r="P413" s="981"/>
      <c r="Q413" s="981"/>
      <c r="R413" s="981"/>
      <c r="S413" s="981"/>
      <c r="T413" s="981"/>
      <c r="U413" s="981"/>
      <c r="V413" s="981"/>
      <c r="W413" s="981"/>
      <c r="X413" s="981"/>
      <c r="Y413" s="981"/>
      <c r="Z413" s="981"/>
      <c r="AA413" s="981"/>
    </row>
    <row r="414" spans="1:27" ht="15.65" customHeight="1" x14ac:dyDescent="0.25">
      <c r="A414" s="981"/>
      <c r="B414" s="981"/>
      <c r="C414" s="1002"/>
      <c r="D414" s="981"/>
      <c r="E414" s="981"/>
      <c r="F414" s="981"/>
      <c r="G414" s="981"/>
      <c r="H414" s="981"/>
      <c r="I414" s="981"/>
      <c r="J414" s="981"/>
      <c r="K414" s="981"/>
      <c r="L414" s="981"/>
      <c r="M414" s="981"/>
      <c r="N414" s="981"/>
      <c r="O414" s="981"/>
      <c r="P414" s="981"/>
      <c r="Q414" s="981"/>
      <c r="R414" s="981"/>
      <c r="S414" s="981"/>
      <c r="T414" s="981"/>
      <c r="U414" s="981"/>
      <c r="V414" s="981"/>
      <c r="W414" s="981"/>
      <c r="X414" s="981"/>
      <c r="Y414" s="981"/>
      <c r="Z414" s="981"/>
      <c r="AA414" s="981"/>
    </row>
    <row r="415" spans="1:27" ht="15.65" customHeight="1" x14ac:dyDescent="0.25">
      <c r="A415" s="981"/>
      <c r="B415" s="981"/>
      <c r="C415" s="1002"/>
      <c r="D415" s="981"/>
      <c r="E415" s="981"/>
      <c r="F415" s="981"/>
      <c r="G415" s="981"/>
      <c r="H415" s="981"/>
      <c r="I415" s="981"/>
      <c r="J415" s="981"/>
      <c r="K415" s="981"/>
      <c r="L415" s="981"/>
      <c r="M415" s="981"/>
      <c r="N415" s="981"/>
      <c r="O415" s="981"/>
      <c r="P415" s="981"/>
      <c r="Q415" s="981"/>
      <c r="R415" s="981"/>
      <c r="S415" s="981"/>
      <c r="T415" s="981"/>
      <c r="U415" s="981"/>
      <c r="V415" s="981"/>
      <c r="W415" s="981"/>
      <c r="X415" s="981"/>
      <c r="Y415" s="981"/>
      <c r="Z415" s="981"/>
      <c r="AA415" s="981"/>
    </row>
    <row r="416" spans="1:27" ht="15.65" customHeight="1" x14ac:dyDescent="0.25">
      <c r="A416" s="981"/>
      <c r="B416" s="981"/>
      <c r="C416" s="1002"/>
      <c r="D416" s="981"/>
      <c r="E416" s="981"/>
      <c r="F416" s="981"/>
      <c r="G416" s="981"/>
      <c r="H416" s="981"/>
      <c r="I416" s="981"/>
      <c r="J416" s="981"/>
      <c r="K416" s="981"/>
      <c r="L416" s="981"/>
      <c r="M416" s="981"/>
      <c r="N416" s="981"/>
      <c r="O416" s="981"/>
      <c r="P416" s="981"/>
      <c r="Q416" s="981"/>
      <c r="R416" s="981"/>
      <c r="S416" s="981"/>
      <c r="T416" s="981"/>
      <c r="U416" s="981"/>
      <c r="V416" s="981"/>
      <c r="W416" s="981"/>
      <c r="X416" s="981"/>
      <c r="Y416" s="981"/>
      <c r="Z416" s="981"/>
      <c r="AA416" s="981"/>
    </row>
    <row r="417" spans="1:27" ht="15.65" customHeight="1" x14ac:dyDescent="0.25">
      <c r="A417" s="981"/>
      <c r="B417" s="981"/>
      <c r="C417" s="1002"/>
      <c r="D417" s="981"/>
      <c r="E417" s="981"/>
      <c r="F417" s="981"/>
      <c r="G417" s="981"/>
      <c r="H417" s="981"/>
      <c r="I417" s="981"/>
      <c r="J417" s="981"/>
      <c r="K417" s="981"/>
      <c r="L417" s="981"/>
      <c r="M417" s="981"/>
      <c r="N417" s="981"/>
      <c r="O417" s="981"/>
      <c r="P417" s="981"/>
      <c r="Q417" s="981"/>
      <c r="R417" s="981"/>
      <c r="S417" s="981"/>
      <c r="T417" s="981"/>
      <c r="U417" s="981"/>
      <c r="V417" s="981"/>
      <c r="W417" s="981"/>
      <c r="X417" s="981"/>
      <c r="Y417" s="981"/>
      <c r="Z417" s="981"/>
      <c r="AA417" s="981"/>
    </row>
    <row r="418" spans="1:27" ht="15.65" customHeight="1" x14ac:dyDescent="0.25">
      <c r="A418" s="981"/>
      <c r="B418" s="981"/>
      <c r="C418" s="1002"/>
      <c r="D418" s="981"/>
      <c r="E418" s="981"/>
      <c r="F418" s="981"/>
      <c r="G418" s="981"/>
      <c r="H418" s="981"/>
      <c r="I418" s="981"/>
      <c r="J418" s="981"/>
      <c r="K418" s="981"/>
      <c r="L418" s="981"/>
      <c r="M418" s="981"/>
      <c r="N418" s="981"/>
      <c r="O418" s="981"/>
      <c r="P418" s="981"/>
      <c r="Q418" s="981"/>
      <c r="R418" s="981"/>
      <c r="S418" s="981"/>
      <c r="T418" s="981"/>
      <c r="U418" s="981"/>
      <c r="V418" s="981"/>
      <c r="W418" s="981"/>
      <c r="X418" s="981"/>
      <c r="Y418" s="981"/>
      <c r="Z418" s="981"/>
      <c r="AA418" s="981"/>
    </row>
    <row r="419" spans="1:27" ht="15.65" customHeight="1" x14ac:dyDescent="0.25">
      <c r="A419" s="981"/>
      <c r="B419" s="981"/>
      <c r="C419" s="1002"/>
      <c r="D419" s="981"/>
      <c r="E419" s="981"/>
      <c r="F419" s="981"/>
      <c r="G419" s="981"/>
      <c r="H419" s="981"/>
      <c r="I419" s="981"/>
      <c r="J419" s="981"/>
      <c r="K419" s="981"/>
      <c r="L419" s="981"/>
      <c r="M419" s="981"/>
      <c r="N419" s="981"/>
      <c r="O419" s="981"/>
      <c r="P419" s="981"/>
      <c r="Q419" s="981"/>
      <c r="R419" s="981"/>
      <c r="S419" s="981"/>
      <c r="T419" s="981"/>
      <c r="U419" s="981"/>
      <c r="V419" s="981"/>
      <c r="W419" s="981"/>
      <c r="X419" s="981"/>
      <c r="Y419" s="981"/>
      <c r="Z419" s="981"/>
      <c r="AA419" s="981"/>
    </row>
    <row r="420" spans="1:27" ht="15.65" customHeight="1" x14ac:dyDescent="0.25">
      <c r="A420" s="981"/>
      <c r="B420" s="981"/>
      <c r="C420" s="1002"/>
      <c r="D420" s="981"/>
      <c r="E420" s="981"/>
      <c r="F420" s="981"/>
      <c r="G420" s="981"/>
      <c r="H420" s="981"/>
      <c r="I420" s="981"/>
      <c r="J420" s="981"/>
      <c r="K420" s="981"/>
      <c r="L420" s="981"/>
      <c r="M420" s="981"/>
      <c r="N420" s="981"/>
      <c r="O420" s="981"/>
      <c r="P420" s="981"/>
      <c r="Q420" s="981"/>
      <c r="R420" s="981"/>
      <c r="S420" s="981"/>
      <c r="T420" s="981"/>
      <c r="U420" s="981"/>
      <c r="V420" s="981"/>
      <c r="W420" s="981"/>
      <c r="X420" s="981"/>
      <c r="Y420" s="981"/>
      <c r="Z420" s="981"/>
      <c r="AA420" s="981"/>
    </row>
    <row r="421" spans="1:27" ht="15.65" customHeight="1" x14ac:dyDescent="0.25">
      <c r="A421" s="981"/>
      <c r="B421" s="981"/>
      <c r="C421" s="1002"/>
      <c r="D421" s="981"/>
      <c r="E421" s="981"/>
      <c r="F421" s="981"/>
      <c r="G421" s="981"/>
      <c r="H421" s="981"/>
      <c r="I421" s="981"/>
      <c r="J421" s="981"/>
      <c r="K421" s="981"/>
      <c r="L421" s="981"/>
      <c r="M421" s="981"/>
      <c r="N421" s="981"/>
      <c r="O421" s="981"/>
      <c r="P421" s="981"/>
      <c r="Q421" s="981"/>
      <c r="R421" s="981"/>
      <c r="S421" s="981"/>
      <c r="T421" s="981"/>
      <c r="U421" s="981"/>
      <c r="V421" s="981"/>
      <c r="W421" s="981"/>
      <c r="X421" s="981"/>
      <c r="Y421" s="981"/>
      <c r="Z421" s="981"/>
      <c r="AA421" s="981"/>
    </row>
    <row r="422" spans="1:27" ht="15.65" customHeight="1" x14ac:dyDescent="0.25">
      <c r="A422" s="981"/>
      <c r="B422" s="981"/>
      <c r="C422" s="1002"/>
      <c r="D422" s="981"/>
      <c r="E422" s="981"/>
      <c r="F422" s="981"/>
      <c r="G422" s="981"/>
      <c r="H422" s="981"/>
      <c r="I422" s="981"/>
      <c r="J422" s="981"/>
      <c r="K422" s="981"/>
      <c r="L422" s="981"/>
      <c r="M422" s="981"/>
      <c r="N422" s="981"/>
      <c r="O422" s="981"/>
      <c r="P422" s="981"/>
      <c r="Q422" s="981"/>
      <c r="R422" s="981"/>
      <c r="S422" s="981"/>
      <c r="T422" s="981"/>
      <c r="U422" s="981"/>
      <c r="V422" s="981"/>
      <c r="W422" s="981"/>
      <c r="X422" s="981"/>
      <c r="Y422" s="981"/>
      <c r="Z422" s="981"/>
      <c r="AA422" s="981"/>
    </row>
    <row r="423" spans="1:27" ht="15.65" customHeight="1" x14ac:dyDescent="0.25">
      <c r="A423" s="981"/>
      <c r="B423" s="981"/>
      <c r="C423" s="1002"/>
      <c r="D423" s="981"/>
      <c r="E423" s="981"/>
      <c r="F423" s="981"/>
      <c r="G423" s="981"/>
      <c r="H423" s="981"/>
      <c r="I423" s="981"/>
      <c r="J423" s="981"/>
      <c r="K423" s="981"/>
      <c r="L423" s="981"/>
      <c r="M423" s="981"/>
      <c r="N423" s="981"/>
      <c r="O423" s="981"/>
      <c r="P423" s="981"/>
      <c r="Q423" s="981"/>
      <c r="R423" s="981"/>
      <c r="S423" s="981"/>
      <c r="T423" s="981"/>
      <c r="U423" s="981"/>
      <c r="V423" s="981"/>
      <c r="W423" s="981"/>
      <c r="X423" s="981"/>
      <c r="Y423" s="981"/>
      <c r="Z423" s="981"/>
      <c r="AA423" s="981"/>
    </row>
    <row r="424" spans="1:27" ht="15.65" customHeight="1" x14ac:dyDescent="0.25">
      <c r="A424" s="981"/>
      <c r="B424" s="981"/>
      <c r="C424" s="1002"/>
      <c r="D424" s="981"/>
      <c r="E424" s="981"/>
      <c r="F424" s="981"/>
      <c r="G424" s="981"/>
      <c r="H424" s="981"/>
      <c r="I424" s="981"/>
      <c r="J424" s="981"/>
      <c r="K424" s="981"/>
      <c r="L424" s="981"/>
      <c r="M424" s="981"/>
      <c r="N424" s="981"/>
      <c r="O424" s="981"/>
      <c r="P424" s="981"/>
      <c r="Q424" s="981"/>
      <c r="R424" s="981"/>
      <c r="S424" s="981"/>
      <c r="T424" s="981"/>
      <c r="U424" s="981"/>
      <c r="V424" s="981"/>
      <c r="W424" s="981"/>
      <c r="X424" s="981"/>
      <c r="Y424" s="981"/>
      <c r="Z424" s="981"/>
      <c r="AA424" s="981"/>
    </row>
    <row r="425" spans="1:27" ht="15.65" customHeight="1" x14ac:dyDescent="0.25">
      <c r="A425" s="981"/>
      <c r="B425" s="981"/>
      <c r="C425" s="1002"/>
      <c r="D425" s="981"/>
      <c r="E425" s="981"/>
      <c r="F425" s="981"/>
      <c r="G425" s="981"/>
      <c r="H425" s="981"/>
      <c r="I425" s="981"/>
      <c r="J425" s="981"/>
      <c r="K425" s="981"/>
      <c r="L425" s="981"/>
      <c r="M425" s="981"/>
      <c r="N425" s="981"/>
      <c r="O425" s="981"/>
      <c r="P425" s="981"/>
      <c r="Q425" s="981"/>
      <c r="R425" s="981"/>
      <c r="S425" s="981"/>
      <c r="T425" s="981"/>
      <c r="U425" s="981"/>
      <c r="V425" s="981"/>
      <c r="W425" s="981"/>
      <c r="X425" s="981"/>
      <c r="Y425" s="981"/>
      <c r="Z425" s="981"/>
      <c r="AA425" s="981"/>
    </row>
    <row r="426" spans="1:27" ht="15.65" customHeight="1" x14ac:dyDescent="0.25">
      <c r="A426" s="981"/>
      <c r="B426" s="981"/>
      <c r="C426" s="1002"/>
      <c r="D426" s="981"/>
      <c r="E426" s="981"/>
      <c r="F426" s="981"/>
      <c r="G426" s="981"/>
      <c r="H426" s="981"/>
      <c r="I426" s="981"/>
      <c r="J426" s="981"/>
      <c r="K426" s="981"/>
      <c r="L426" s="981"/>
      <c r="M426" s="981"/>
      <c r="N426" s="981"/>
      <c r="O426" s="981"/>
      <c r="P426" s="981"/>
      <c r="Q426" s="981"/>
      <c r="R426" s="981"/>
      <c r="S426" s="981"/>
      <c r="T426" s="981"/>
      <c r="U426" s="981"/>
      <c r="V426" s="981"/>
      <c r="W426" s="981"/>
      <c r="X426" s="981"/>
      <c r="Y426" s="981"/>
      <c r="Z426" s="981"/>
      <c r="AA426" s="981"/>
    </row>
    <row r="427" spans="1:27" ht="15.65" customHeight="1" x14ac:dyDescent="0.25">
      <c r="A427" s="981"/>
      <c r="B427" s="981"/>
      <c r="C427" s="1002"/>
      <c r="D427" s="981"/>
      <c r="E427" s="981"/>
      <c r="F427" s="981"/>
      <c r="G427" s="981"/>
      <c r="H427" s="981"/>
      <c r="I427" s="981"/>
      <c r="J427" s="981"/>
      <c r="K427" s="981"/>
      <c r="L427" s="981"/>
      <c r="M427" s="981"/>
      <c r="N427" s="981"/>
      <c r="O427" s="981"/>
      <c r="P427" s="981"/>
      <c r="Q427" s="981"/>
      <c r="R427" s="981"/>
      <c r="S427" s="981"/>
      <c r="T427" s="981"/>
      <c r="U427" s="981"/>
      <c r="V427" s="981"/>
      <c r="W427" s="981"/>
      <c r="X427" s="981"/>
      <c r="Y427" s="981"/>
      <c r="Z427" s="981"/>
      <c r="AA427" s="981"/>
    </row>
    <row r="428" spans="1:27" ht="15.65" customHeight="1" x14ac:dyDescent="0.25">
      <c r="A428" s="981"/>
      <c r="B428" s="981"/>
      <c r="C428" s="1002"/>
      <c r="D428" s="981"/>
      <c r="E428" s="981"/>
      <c r="F428" s="981"/>
      <c r="G428" s="981"/>
      <c r="H428" s="981"/>
      <c r="I428" s="981"/>
      <c r="J428" s="981"/>
      <c r="K428" s="981"/>
      <c r="L428" s="981"/>
      <c r="M428" s="981"/>
      <c r="N428" s="981"/>
      <c r="O428" s="981"/>
      <c r="P428" s="981"/>
      <c r="Q428" s="981"/>
      <c r="R428" s="981"/>
      <c r="S428" s="981"/>
      <c r="T428" s="981"/>
      <c r="U428" s="981"/>
      <c r="V428" s="981"/>
      <c r="W428" s="981"/>
      <c r="X428" s="981"/>
      <c r="Y428" s="981"/>
      <c r="Z428" s="981"/>
      <c r="AA428" s="981"/>
    </row>
    <row r="429" spans="1:27" ht="15.65" customHeight="1" x14ac:dyDescent="0.25">
      <c r="A429" s="981"/>
      <c r="B429" s="981"/>
      <c r="C429" s="1002"/>
      <c r="D429" s="981"/>
      <c r="E429" s="981"/>
      <c r="F429" s="981"/>
      <c r="G429" s="981"/>
      <c r="H429" s="981"/>
      <c r="I429" s="981"/>
      <c r="J429" s="981"/>
      <c r="K429" s="981"/>
      <c r="L429" s="981"/>
      <c r="M429" s="981"/>
      <c r="N429" s="981"/>
      <c r="O429" s="981"/>
      <c r="P429" s="981"/>
      <c r="Q429" s="981"/>
      <c r="R429" s="981"/>
      <c r="S429" s="981"/>
      <c r="T429" s="981"/>
      <c r="U429" s="981"/>
      <c r="V429" s="981"/>
      <c r="W429" s="981"/>
      <c r="X429" s="981"/>
      <c r="Y429" s="981"/>
      <c r="Z429" s="981"/>
      <c r="AA429" s="981"/>
    </row>
    <row r="430" spans="1:27" ht="15.65" customHeight="1" x14ac:dyDescent="0.25">
      <c r="A430" s="981"/>
      <c r="B430" s="981"/>
      <c r="C430" s="1002"/>
      <c r="D430" s="981"/>
      <c r="E430" s="981"/>
      <c r="F430" s="981"/>
      <c r="G430" s="981"/>
      <c r="H430" s="981"/>
      <c r="I430" s="981"/>
      <c r="J430" s="981"/>
      <c r="K430" s="981"/>
      <c r="L430" s="981"/>
      <c r="M430" s="981"/>
      <c r="N430" s="981"/>
      <c r="O430" s="981"/>
      <c r="P430" s="981"/>
      <c r="Q430" s="981"/>
      <c r="R430" s="981"/>
      <c r="S430" s="981"/>
      <c r="T430" s="981"/>
      <c r="U430" s="981"/>
      <c r="V430" s="981"/>
      <c r="W430" s="981"/>
      <c r="X430" s="981"/>
      <c r="Y430" s="981"/>
      <c r="Z430" s="981"/>
      <c r="AA430" s="981"/>
    </row>
    <row r="431" spans="1:27" ht="15.65" customHeight="1" x14ac:dyDescent="0.25">
      <c r="A431" s="981"/>
      <c r="B431" s="981"/>
      <c r="C431" s="1002"/>
      <c r="D431" s="981"/>
      <c r="E431" s="981"/>
      <c r="F431" s="981"/>
      <c r="G431" s="981"/>
      <c r="H431" s="981"/>
      <c r="I431" s="981"/>
      <c r="J431" s="981"/>
      <c r="K431" s="981"/>
      <c r="L431" s="981"/>
      <c r="M431" s="981"/>
      <c r="N431" s="981"/>
      <c r="O431" s="981"/>
      <c r="P431" s="981"/>
      <c r="Q431" s="981"/>
      <c r="R431" s="981"/>
      <c r="S431" s="981"/>
      <c r="T431" s="981"/>
      <c r="U431" s="981"/>
      <c r="V431" s="981"/>
      <c r="W431" s="981"/>
      <c r="X431" s="981"/>
      <c r="Y431" s="981"/>
      <c r="Z431" s="981"/>
      <c r="AA431" s="981"/>
    </row>
    <row r="432" spans="1:27" ht="15.65" customHeight="1" x14ac:dyDescent="0.25">
      <c r="A432" s="981"/>
      <c r="B432" s="981"/>
      <c r="C432" s="1002"/>
      <c r="D432" s="981"/>
      <c r="E432" s="981"/>
      <c r="F432" s="981"/>
      <c r="G432" s="981"/>
      <c r="H432" s="981"/>
      <c r="I432" s="981"/>
      <c r="J432" s="981"/>
      <c r="K432" s="981"/>
      <c r="L432" s="981"/>
      <c r="M432" s="981"/>
      <c r="N432" s="981"/>
      <c r="O432" s="981"/>
      <c r="P432" s="981"/>
      <c r="Q432" s="981"/>
      <c r="R432" s="981"/>
      <c r="S432" s="981"/>
      <c r="T432" s="981"/>
      <c r="U432" s="981"/>
      <c r="V432" s="981"/>
      <c r="W432" s="981"/>
      <c r="X432" s="981"/>
      <c r="Y432" s="981"/>
      <c r="Z432" s="981"/>
      <c r="AA432" s="981"/>
    </row>
    <row r="433" spans="1:27" ht="15.65" customHeight="1" x14ac:dyDescent="0.25">
      <c r="A433" s="981"/>
      <c r="B433" s="981"/>
      <c r="C433" s="1002"/>
      <c r="D433" s="981"/>
      <c r="E433" s="981"/>
      <c r="F433" s="981"/>
      <c r="G433" s="981"/>
      <c r="H433" s="981"/>
      <c r="I433" s="981"/>
      <c r="J433" s="981"/>
      <c r="K433" s="981"/>
      <c r="L433" s="981"/>
      <c r="M433" s="981"/>
      <c r="N433" s="981"/>
      <c r="O433" s="981"/>
      <c r="P433" s="981"/>
      <c r="Q433" s="981"/>
      <c r="R433" s="981"/>
      <c r="S433" s="981"/>
      <c r="T433" s="981"/>
      <c r="U433" s="981"/>
      <c r="V433" s="981"/>
      <c r="W433" s="981"/>
      <c r="X433" s="981"/>
      <c r="Y433" s="981"/>
      <c r="Z433" s="981"/>
      <c r="AA433" s="981"/>
    </row>
    <row r="434" spans="1:27" ht="15.65" customHeight="1" x14ac:dyDescent="0.25">
      <c r="A434" s="981"/>
      <c r="B434" s="981"/>
      <c r="C434" s="1002"/>
      <c r="D434" s="981"/>
      <c r="E434" s="981"/>
      <c r="F434" s="981"/>
      <c r="G434" s="981"/>
      <c r="H434" s="981"/>
      <c r="I434" s="981"/>
      <c r="J434" s="981"/>
      <c r="K434" s="981"/>
      <c r="L434" s="981"/>
      <c r="M434" s="981"/>
      <c r="N434" s="981"/>
      <c r="O434" s="981"/>
      <c r="P434" s="981"/>
      <c r="Q434" s="981"/>
      <c r="R434" s="981"/>
      <c r="S434" s="981"/>
      <c r="T434" s="981"/>
      <c r="U434" s="981"/>
      <c r="V434" s="981"/>
      <c r="W434" s="981"/>
      <c r="X434" s="981"/>
      <c r="Y434" s="981"/>
      <c r="Z434" s="981"/>
      <c r="AA434" s="981"/>
    </row>
    <row r="435" spans="1:27" ht="15.65" customHeight="1" x14ac:dyDescent="0.25">
      <c r="A435" s="981"/>
      <c r="B435" s="981"/>
      <c r="C435" s="1002"/>
      <c r="D435" s="981"/>
      <c r="E435" s="981"/>
      <c r="F435" s="981"/>
      <c r="G435" s="981"/>
      <c r="H435" s="981"/>
      <c r="I435" s="981"/>
      <c r="J435" s="981"/>
      <c r="K435" s="981"/>
      <c r="L435" s="981"/>
      <c r="M435" s="981"/>
      <c r="N435" s="981"/>
      <c r="O435" s="981"/>
      <c r="P435" s="981"/>
      <c r="Q435" s="981"/>
      <c r="R435" s="981"/>
      <c r="S435" s="981"/>
      <c r="T435" s="981"/>
      <c r="U435" s="981"/>
      <c r="V435" s="981"/>
      <c r="W435" s="981"/>
      <c r="X435" s="981"/>
      <c r="Y435" s="981"/>
      <c r="Z435" s="981"/>
      <c r="AA435" s="981"/>
    </row>
    <row r="436" spans="1:27" ht="15.65" customHeight="1" x14ac:dyDescent="0.25">
      <c r="A436" s="981"/>
      <c r="B436" s="981"/>
      <c r="C436" s="1002"/>
      <c r="D436" s="981"/>
      <c r="E436" s="981"/>
      <c r="F436" s="981"/>
      <c r="G436" s="981"/>
      <c r="H436" s="981"/>
      <c r="I436" s="981"/>
      <c r="J436" s="981"/>
      <c r="K436" s="981"/>
      <c r="L436" s="981"/>
      <c r="M436" s="981"/>
      <c r="N436" s="981"/>
      <c r="O436" s="981"/>
      <c r="P436" s="981"/>
      <c r="Q436" s="981"/>
      <c r="R436" s="981"/>
      <c r="S436" s="981"/>
      <c r="T436" s="981"/>
      <c r="U436" s="981"/>
      <c r="V436" s="981"/>
      <c r="W436" s="981"/>
      <c r="X436" s="981"/>
      <c r="Y436" s="981"/>
      <c r="Z436" s="981"/>
      <c r="AA436" s="981"/>
    </row>
    <row r="437" spans="1:27" ht="15.65" customHeight="1" x14ac:dyDescent="0.25">
      <c r="A437" s="981"/>
      <c r="B437" s="981"/>
      <c r="C437" s="1002"/>
      <c r="D437" s="981"/>
      <c r="E437" s="981"/>
      <c r="F437" s="981"/>
      <c r="G437" s="981"/>
      <c r="H437" s="981"/>
      <c r="I437" s="981"/>
      <c r="J437" s="981"/>
      <c r="K437" s="981"/>
      <c r="L437" s="981"/>
      <c r="M437" s="981"/>
      <c r="N437" s="981"/>
      <c r="O437" s="981"/>
      <c r="P437" s="981"/>
      <c r="Q437" s="981"/>
      <c r="R437" s="981"/>
      <c r="S437" s="981"/>
      <c r="T437" s="981"/>
      <c r="U437" s="981"/>
      <c r="V437" s="981"/>
      <c r="W437" s="981"/>
      <c r="X437" s="981"/>
      <c r="Y437" s="981"/>
      <c r="Z437" s="981"/>
      <c r="AA437" s="981"/>
    </row>
    <row r="438" spans="1:27" ht="15.65" customHeight="1" x14ac:dyDescent="0.25">
      <c r="A438" s="981"/>
      <c r="B438" s="981"/>
      <c r="C438" s="1002"/>
      <c r="D438" s="981"/>
      <c r="E438" s="981"/>
      <c r="F438" s="981"/>
      <c r="G438" s="981"/>
      <c r="H438" s="981"/>
      <c r="I438" s="981"/>
      <c r="J438" s="981"/>
      <c r="K438" s="981"/>
      <c r="L438" s="981"/>
      <c r="M438" s="981"/>
      <c r="N438" s="981"/>
      <c r="O438" s="981"/>
      <c r="P438" s="981"/>
      <c r="Q438" s="981"/>
      <c r="R438" s="981"/>
      <c r="S438" s="981"/>
      <c r="T438" s="981"/>
      <c r="U438" s="981"/>
      <c r="V438" s="981"/>
      <c r="W438" s="981"/>
      <c r="X438" s="981"/>
      <c r="Y438" s="981"/>
      <c r="Z438" s="981"/>
      <c r="AA438" s="981"/>
    </row>
    <row r="439" spans="1:27" ht="15.65" customHeight="1" x14ac:dyDescent="0.25">
      <c r="A439" s="981"/>
      <c r="B439" s="981"/>
      <c r="C439" s="1002"/>
      <c r="D439" s="981"/>
      <c r="E439" s="981"/>
      <c r="F439" s="981"/>
      <c r="G439" s="981"/>
      <c r="H439" s="981"/>
      <c r="I439" s="981"/>
      <c r="J439" s="981"/>
      <c r="K439" s="981"/>
      <c r="L439" s="981"/>
      <c r="M439" s="981"/>
      <c r="N439" s="981"/>
      <c r="O439" s="981"/>
      <c r="P439" s="981"/>
      <c r="Q439" s="981"/>
      <c r="R439" s="981"/>
      <c r="S439" s="981"/>
      <c r="T439" s="981"/>
      <c r="U439" s="981"/>
      <c r="V439" s="981"/>
      <c r="W439" s="981"/>
      <c r="X439" s="981"/>
      <c r="Y439" s="981"/>
      <c r="Z439" s="981"/>
      <c r="AA439" s="981"/>
    </row>
    <row r="440" spans="1:27" ht="15.65" customHeight="1" x14ac:dyDescent="0.25">
      <c r="A440" s="981"/>
      <c r="B440" s="981"/>
      <c r="C440" s="1002"/>
      <c r="D440" s="981"/>
      <c r="E440" s="981"/>
      <c r="F440" s="981"/>
      <c r="G440" s="981"/>
      <c r="H440" s="981"/>
      <c r="I440" s="981"/>
      <c r="J440" s="981"/>
      <c r="K440" s="981"/>
      <c r="L440" s="981"/>
      <c r="M440" s="981"/>
      <c r="N440" s="981"/>
      <c r="O440" s="981"/>
      <c r="P440" s="981"/>
      <c r="Q440" s="981"/>
      <c r="R440" s="981"/>
      <c r="S440" s="981"/>
      <c r="T440" s="981"/>
      <c r="U440" s="981"/>
      <c r="V440" s="981"/>
      <c r="W440" s="981"/>
      <c r="X440" s="981"/>
      <c r="Y440" s="981"/>
      <c r="Z440" s="981"/>
      <c r="AA440" s="981"/>
    </row>
    <row r="441" spans="1:27" ht="15.65" customHeight="1" x14ac:dyDescent="0.25">
      <c r="A441" s="981"/>
      <c r="B441" s="981"/>
      <c r="C441" s="1002"/>
      <c r="D441" s="981"/>
      <c r="E441" s="981"/>
      <c r="F441" s="981"/>
      <c r="G441" s="981"/>
      <c r="H441" s="981"/>
      <c r="I441" s="981"/>
      <c r="J441" s="981"/>
      <c r="K441" s="981"/>
      <c r="L441" s="981"/>
      <c r="M441" s="981"/>
      <c r="N441" s="981"/>
      <c r="O441" s="981"/>
      <c r="P441" s="981"/>
      <c r="Q441" s="981"/>
      <c r="R441" s="981"/>
      <c r="S441" s="981"/>
      <c r="T441" s="981"/>
      <c r="U441" s="981"/>
      <c r="V441" s="981"/>
      <c r="W441" s="981"/>
      <c r="X441" s="981"/>
      <c r="Y441" s="981"/>
      <c r="Z441" s="981"/>
      <c r="AA441" s="981"/>
    </row>
    <row r="442" spans="1:27" ht="15.65" customHeight="1" x14ac:dyDescent="0.25">
      <c r="A442" s="981"/>
      <c r="B442" s="981"/>
      <c r="C442" s="1002"/>
      <c r="D442" s="981"/>
      <c r="E442" s="981"/>
      <c r="F442" s="981"/>
      <c r="G442" s="981"/>
      <c r="H442" s="981"/>
      <c r="I442" s="981"/>
      <c r="J442" s="981"/>
      <c r="K442" s="981"/>
      <c r="L442" s="981"/>
      <c r="M442" s="981"/>
      <c r="N442" s="981"/>
      <c r="O442" s="981"/>
      <c r="P442" s="981"/>
      <c r="Q442" s="981"/>
      <c r="R442" s="981"/>
      <c r="S442" s="981"/>
      <c r="T442" s="981"/>
      <c r="U442" s="981"/>
      <c r="V442" s="981"/>
      <c r="W442" s="981"/>
      <c r="X442" s="981"/>
      <c r="Y442" s="981"/>
      <c r="Z442" s="981"/>
      <c r="AA442" s="981"/>
    </row>
    <row r="443" spans="1:27" ht="15.65" customHeight="1" x14ac:dyDescent="0.25">
      <c r="A443" s="981"/>
      <c r="B443" s="981"/>
      <c r="C443" s="1002"/>
      <c r="D443" s="981"/>
      <c r="E443" s="981"/>
      <c r="F443" s="981"/>
      <c r="G443" s="981"/>
      <c r="H443" s="981"/>
      <c r="I443" s="981"/>
      <c r="J443" s="981"/>
      <c r="K443" s="981"/>
      <c r="L443" s="981"/>
      <c r="M443" s="981"/>
      <c r="N443" s="981"/>
      <c r="O443" s="981"/>
      <c r="P443" s="981"/>
      <c r="Q443" s="981"/>
      <c r="R443" s="981"/>
      <c r="S443" s="981"/>
      <c r="T443" s="981"/>
      <c r="U443" s="981"/>
      <c r="V443" s="981"/>
      <c r="W443" s="981"/>
      <c r="X443" s="981"/>
      <c r="Y443" s="981"/>
      <c r="Z443" s="981"/>
      <c r="AA443" s="981"/>
    </row>
    <row r="444" spans="1:27" ht="15.65" customHeight="1" x14ac:dyDescent="0.25">
      <c r="A444" s="981"/>
      <c r="B444" s="981"/>
      <c r="C444" s="1002"/>
      <c r="D444" s="981"/>
      <c r="E444" s="981"/>
      <c r="F444" s="981"/>
      <c r="G444" s="981"/>
      <c r="H444" s="981"/>
      <c r="I444" s="981"/>
      <c r="J444" s="981"/>
      <c r="K444" s="981"/>
      <c r="L444" s="981"/>
      <c r="M444" s="981"/>
      <c r="N444" s="981"/>
      <c r="O444" s="981"/>
      <c r="P444" s="981"/>
      <c r="Q444" s="981"/>
      <c r="R444" s="981"/>
      <c r="S444" s="981"/>
      <c r="T444" s="981"/>
      <c r="U444" s="981"/>
      <c r="V444" s="981"/>
      <c r="W444" s="981"/>
      <c r="X444" s="981"/>
      <c r="Y444" s="981"/>
      <c r="Z444" s="981"/>
      <c r="AA444" s="981"/>
    </row>
    <row r="445" spans="1:27" ht="15.65" customHeight="1" x14ac:dyDescent="0.25">
      <c r="A445" s="981"/>
      <c r="B445" s="981"/>
      <c r="C445" s="1002"/>
      <c r="D445" s="981"/>
      <c r="E445" s="981"/>
      <c r="F445" s="981"/>
      <c r="G445" s="981"/>
      <c r="H445" s="981"/>
      <c r="I445" s="981"/>
      <c r="J445" s="981"/>
      <c r="K445" s="981"/>
      <c r="L445" s="981"/>
      <c r="M445" s="981"/>
      <c r="N445" s="981"/>
      <c r="O445" s="981"/>
      <c r="P445" s="981"/>
      <c r="Q445" s="981"/>
      <c r="R445" s="981"/>
      <c r="S445" s="981"/>
      <c r="T445" s="981"/>
      <c r="U445" s="981"/>
      <c r="V445" s="981"/>
      <c r="W445" s="981"/>
      <c r="X445" s="981"/>
      <c r="Y445" s="981"/>
      <c r="Z445" s="981"/>
      <c r="AA445" s="981"/>
    </row>
    <row r="446" spans="1:27" ht="15.65" customHeight="1" x14ac:dyDescent="0.25">
      <c r="A446" s="981"/>
      <c r="B446" s="981"/>
      <c r="C446" s="1002"/>
      <c r="D446" s="981"/>
      <c r="E446" s="981"/>
      <c r="F446" s="981"/>
      <c r="G446" s="981"/>
      <c r="H446" s="981"/>
      <c r="I446" s="981"/>
      <c r="J446" s="981"/>
      <c r="K446" s="981"/>
      <c r="L446" s="981"/>
      <c r="M446" s="981"/>
      <c r="N446" s="981"/>
      <c r="O446" s="981"/>
      <c r="P446" s="981"/>
      <c r="Q446" s="981"/>
      <c r="R446" s="981"/>
      <c r="S446" s="981"/>
      <c r="T446" s="981"/>
      <c r="U446" s="981"/>
      <c r="V446" s="981"/>
      <c r="W446" s="981"/>
      <c r="X446" s="981"/>
      <c r="Y446" s="981"/>
      <c r="Z446" s="981"/>
      <c r="AA446" s="981"/>
    </row>
    <row r="447" spans="1:27" ht="15.65" customHeight="1" x14ac:dyDescent="0.25">
      <c r="A447" s="981"/>
      <c r="B447" s="981"/>
      <c r="C447" s="1002"/>
      <c r="D447" s="981"/>
      <c r="E447" s="981"/>
      <c r="F447" s="981"/>
      <c r="G447" s="981"/>
      <c r="H447" s="981"/>
      <c r="I447" s="981"/>
      <c r="J447" s="981"/>
      <c r="K447" s="981"/>
      <c r="L447" s="981"/>
      <c r="M447" s="981"/>
      <c r="N447" s="981"/>
      <c r="O447" s="981"/>
      <c r="P447" s="981"/>
      <c r="Q447" s="981"/>
      <c r="R447" s="981"/>
      <c r="S447" s="981"/>
      <c r="T447" s="981"/>
      <c r="U447" s="981"/>
      <c r="V447" s="981"/>
      <c r="W447" s="981"/>
      <c r="X447" s="981"/>
      <c r="Y447" s="981"/>
      <c r="Z447" s="981"/>
      <c r="AA447" s="981"/>
    </row>
    <row r="448" spans="1:27" ht="15.65" customHeight="1" x14ac:dyDescent="0.25">
      <c r="A448" s="981"/>
      <c r="B448" s="981"/>
      <c r="C448" s="1002"/>
      <c r="D448" s="981"/>
      <c r="E448" s="981"/>
      <c r="F448" s="981"/>
      <c r="G448" s="981"/>
      <c r="H448" s="981"/>
      <c r="I448" s="981"/>
      <c r="J448" s="981"/>
      <c r="K448" s="981"/>
      <c r="L448" s="981"/>
      <c r="M448" s="981"/>
      <c r="N448" s="981"/>
      <c r="O448" s="981"/>
      <c r="P448" s="981"/>
      <c r="Q448" s="981"/>
      <c r="R448" s="981"/>
      <c r="S448" s="981"/>
      <c r="T448" s="981"/>
      <c r="U448" s="981"/>
      <c r="V448" s="981"/>
      <c r="W448" s="981"/>
      <c r="X448" s="981"/>
      <c r="Y448" s="981"/>
      <c r="Z448" s="981"/>
      <c r="AA448" s="981"/>
    </row>
    <row r="449" spans="1:27" ht="15.65" customHeight="1" x14ac:dyDescent="0.25">
      <c r="A449" s="981"/>
      <c r="B449" s="981"/>
      <c r="C449" s="1002"/>
      <c r="D449" s="981"/>
      <c r="E449" s="981"/>
      <c r="F449" s="981"/>
      <c r="G449" s="981"/>
      <c r="H449" s="981"/>
      <c r="I449" s="981"/>
      <c r="J449" s="981"/>
      <c r="K449" s="981"/>
      <c r="L449" s="981"/>
      <c r="M449" s="981"/>
      <c r="N449" s="981"/>
      <c r="O449" s="981"/>
      <c r="P449" s="981"/>
      <c r="Q449" s="981"/>
      <c r="R449" s="981"/>
      <c r="S449" s="981"/>
      <c r="T449" s="981"/>
      <c r="U449" s="981"/>
      <c r="V449" s="981"/>
      <c r="W449" s="981"/>
      <c r="X449" s="981"/>
      <c r="Y449" s="981"/>
      <c r="Z449" s="981"/>
      <c r="AA449" s="981"/>
    </row>
    <row r="450" spans="1:27" ht="15.65" customHeight="1" x14ac:dyDescent="0.25">
      <c r="A450" s="981"/>
      <c r="B450" s="981"/>
      <c r="C450" s="1002"/>
      <c r="D450" s="981"/>
      <c r="E450" s="981"/>
      <c r="F450" s="981"/>
      <c r="G450" s="981"/>
      <c r="H450" s="981"/>
      <c r="I450" s="981"/>
      <c r="J450" s="981"/>
      <c r="K450" s="981"/>
      <c r="L450" s="981"/>
      <c r="M450" s="981"/>
      <c r="N450" s="981"/>
      <c r="O450" s="981"/>
      <c r="P450" s="981"/>
      <c r="Q450" s="981"/>
      <c r="R450" s="981"/>
      <c r="S450" s="981"/>
      <c r="T450" s="981"/>
      <c r="U450" s="981"/>
      <c r="V450" s="981"/>
      <c r="W450" s="981"/>
      <c r="X450" s="981"/>
      <c r="Y450" s="981"/>
      <c r="Z450" s="981"/>
      <c r="AA450" s="981"/>
    </row>
    <row r="451" spans="1:27" ht="15.65" customHeight="1" x14ac:dyDescent="0.25">
      <c r="A451" s="981"/>
      <c r="B451" s="981"/>
      <c r="C451" s="1002"/>
      <c r="D451" s="981"/>
      <c r="E451" s="981"/>
      <c r="F451" s="981"/>
      <c r="G451" s="981"/>
      <c r="H451" s="981"/>
      <c r="I451" s="981"/>
      <c r="J451" s="981"/>
      <c r="K451" s="981"/>
      <c r="L451" s="981"/>
      <c r="M451" s="981"/>
      <c r="N451" s="981"/>
      <c r="O451" s="981"/>
      <c r="P451" s="981"/>
      <c r="Q451" s="981"/>
      <c r="R451" s="981"/>
      <c r="S451" s="981"/>
      <c r="T451" s="981"/>
      <c r="U451" s="981"/>
      <c r="V451" s="981"/>
      <c r="W451" s="981"/>
      <c r="X451" s="981"/>
      <c r="Y451" s="981"/>
      <c r="Z451" s="981"/>
      <c r="AA451" s="981"/>
    </row>
    <row r="452" spans="1:27" ht="15.65" customHeight="1" x14ac:dyDescent="0.25">
      <c r="A452" s="981"/>
      <c r="B452" s="981"/>
      <c r="C452" s="1002"/>
      <c r="D452" s="981"/>
      <c r="E452" s="981"/>
      <c r="F452" s="981"/>
      <c r="G452" s="981"/>
      <c r="H452" s="981"/>
      <c r="I452" s="981"/>
      <c r="J452" s="981"/>
      <c r="K452" s="981"/>
      <c r="L452" s="981"/>
      <c r="M452" s="981"/>
      <c r="N452" s="981"/>
      <c r="O452" s="981"/>
      <c r="P452" s="981"/>
      <c r="Q452" s="981"/>
      <c r="R452" s="981"/>
      <c r="S452" s="981"/>
      <c r="T452" s="981"/>
      <c r="U452" s="981"/>
      <c r="V452" s="981"/>
      <c r="W452" s="981"/>
      <c r="X452" s="981"/>
      <c r="Y452" s="981"/>
      <c r="Z452" s="981"/>
      <c r="AA452" s="981"/>
    </row>
    <row r="453" spans="1:27" ht="15.65" customHeight="1" x14ac:dyDescent="0.25">
      <c r="A453" s="981"/>
      <c r="B453" s="981"/>
      <c r="C453" s="1002"/>
      <c r="D453" s="981"/>
      <c r="E453" s="981"/>
      <c r="F453" s="981"/>
      <c r="G453" s="981"/>
      <c r="H453" s="981"/>
      <c r="I453" s="981"/>
      <c r="J453" s="981"/>
      <c r="K453" s="981"/>
      <c r="L453" s="981"/>
      <c r="M453" s="981"/>
      <c r="N453" s="981"/>
      <c r="O453" s="981"/>
      <c r="P453" s="981"/>
      <c r="Q453" s="981"/>
      <c r="R453" s="981"/>
      <c r="S453" s="981"/>
      <c r="T453" s="981"/>
      <c r="U453" s="981"/>
      <c r="V453" s="981"/>
      <c r="W453" s="981"/>
      <c r="X453" s="981"/>
      <c r="Y453" s="981"/>
      <c r="Z453" s="981"/>
      <c r="AA453" s="981"/>
    </row>
    <row r="454" spans="1:27" ht="15.65" customHeight="1" x14ac:dyDescent="0.25">
      <c r="A454" s="981"/>
      <c r="B454" s="981"/>
      <c r="C454" s="1002"/>
      <c r="D454" s="981"/>
      <c r="E454" s="981"/>
      <c r="F454" s="981"/>
      <c r="G454" s="981"/>
      <c r="H454" s="981"/>
      <c r="I454" s="981"/>
      <c r="J454" s="981"/>
      <c r="K454" s="981"/>
      <c r="L454" s="981"/>
      <c r="M454" s="981"/>
      <c r="N454" s="981"/>
      <c r="O454" s="981"/>
      <c r="P454" s="981"/>
      <c r="Q454" s="981"/>
      <c r="R454" s="981"/>
      <c r="S454" s="981"/>
      <c r="T454" s="981"/>
      <c r="U454" s="981"/>
      <c r="V454" s="981"/>
      <c r="W454" s="981"/>
      <c r="X454" s="981"/>
      <c r="Y454" s="981"/>
      <c r="Z454" s="981"/>
      <c r="AA454" s="981"/>
    </row>
    <row r="455" spans="1:27" ht="15.65" customHeight="1" x14ac:dyDescent="0.25">
      <c r="A455" s="981"/>
      <c r="B455" s="981"/>
      <c r="C455" s="1002"/>
      <c r="D455" s="981"/>
      <c r="E455" s="981"/>
      <c r="F455" s="981"/>
      <c r="G455" s="981"/>
      <c r="H455" s="981"/>
      <c r="I455" s="981"/>
      <c r="J455" s="981"/>
      <c r="K455" s="981"/>
      <c r="L455" s="981"/>
      <c r="M455" s="981"/>
      <c r="N455" s="981"/>
      <c r="O455" s="981"/>
      <c r="P455" s="981"/>
      <c r="Q455" s="981"/>
      <c r="R455" s="981"/>
      <c r="S455" s="981"/>
      <c r="T455" s="981"/>
      <c r="U455" s="981"/>
      <c r="V455" s="981"/>
      <c r="W455" s="981"/>
      <c r="X455" s="981"/>
      <c r="Y455" s="981"/>
      <c r="Z455" s="981"/>
      <c r="AA455" s="981"/>
    </row>
    <row r="456" spans="1:27" ht="15.65" customHeight="1" x14ac:dyDescent="0.25">
      <c r="A456" s="981"/>
      <c r="B456" s="981"/>
      <c r="C456" s="1002"/>
      <c r="D456" s="981"/>
      <c r="E456" s="981"/>
      <c r="F456" s="981"/>
      <c r="G456" s="981"/>
      <c r="H456" s="981"/>
      <c r="I456" s="981"/>
      <c r="J456" s="981"/>
      <c r="K456" s="981"/>
      <c r="L456" s="981"/>
      <c r="M456" s="981"/>
      <c r="N456" s="981"/>
      <c r="O456" s="981"/>
      <c r="P456" s="981"/>
      <c r="Q456" s="981"/>
      <c r="R456" s="981"/>
      <c r="S456" s="981"/>
      <c r="T456" s="981"/>
      <c r="U456" s="981"/>
      <c r="V456" s="981"/>
      <c r="W456" s="981"/>
      <c r="X456" s="981"/>
      <c r="Y456" s="981"/>
      <c r="Z456" s="981"/>
      <c r="AA456" s="981"/>
    </row>
    <row r="457" spans="1:27" ht="15.65" customHeight="1" x14ac:dyDescent="0.25">
      <c r="A457" s="981"/>
      <c r="B457" s="981"/>
      <c r="C457" s="1002"/>
      <c r="D457" s="981"/>
      <c r="E457" s="981"/>
      <c r="F457" s="981"/>
      <c r="G457" s="981"/>
      <c r="H457" s="981"/>
      <c r="I457" s="981"/>
      <c r="J457" s="981"/>
      <c r="K457" s="981"/>
      <c r="L457" s="981"/>
      <c r="M457" s="981"/>
      <c r="N457" s="981"/>
      <c r="O457" s="981"/>
      <c r="P457" s="981"/>
      <c r="Q457" s="981"/>
      <c r="R457" s="981"/>
      <c r="S457" s="981"/>
      <c r="T457" s="981"/>
      <c r="U457" s="981"/>
      <c r="V457" s="981"/>
      <c r="W457" s="981"/>
      <c r="X457" s="981"/>
      <c r="Y457" s="981"/>
      <c r="Z457" s="981"/>
      <c r="AA457" s="981"/>
    </row>
    <row r="458" spans="1:27" ht="15.65" customHeight="1" x14ac:dyDescent="0.25">
      <c r="A458" s="981"/>
      <c r="B458" s="981"/>
      <c r="C458" s="1002"/>
      <c r="D458" s="981"/>
      <c r="E458" s="981"/>
      <c r="F458" s="981"/>
      <c r="G458" s="981"/>
      <c r="H458" s="981"/>
      <c r="I458" s="981"/>
      <c r="J458" s="981"/>
      <c r="K458" s="981"/>
      <c r="L458" s="981"/>
      <c r="M458" s="981"/>
      <c r="N458" s="981"/>
      <c r="O458" s="981"/>
      <c r="P458" s="981"/>
      <c r="Q458" s="981"/>
      <c r="R458" s="981"/>
      <c r="S458" s="981"/>
      <c r="T458" s="981"/>
      <c r="U458" s="981"/>
      <c r="V458" s="981"/>
      <c r="W458" s="981"/>
      <c r="X458" s="981"/>
      <c r="Y458" s="981"/>
      <c r="Z458" s="981"/>
      <c r="AA458" s="981"/>
    </row>
    <row r="459" spans="1:27" ht="15.65" customHeight="1" x14ac:dyDescent="0.25">
      <c r="A459" s="981"/>
      <c r="B459" s="981"/>
      <c r="C459" s="1002"/>
      <c r="D459" s="981"/>
      <c r="E459" s="981"/>
      <c r="F459" s="981"/>
      <c r="G459" s="981"/>
      <c r="H459" s="981"/>
      <c r="I459" s="981"/>
      <c r="J459" s="981"/>
      <c r="K459" s="981"/>
      <c r="L459" s="981"/>
      <c r="M459" s="981"/>
      <c r="N459" s="981"/>
      <c r="O459" s="981"/>
      <c r="P459" s="981"/>
      <c r="Q459" s="981"/>
      <c r="R459" s="981"/>
      <c r="S459" s="981"/>
      <c r="T459" s="981"/>
      <c r="U459" s="981"/>
      <c r="V459" s="981"/>
      <c r="W459" s="981"/>
      <c r="X459" s="981"/>
      <c r="Y459" s="981"/>
      <c r="Z459" s="981"/>
      <c r="AA459" s="981"/>
    </row>
    <row r="460" spans="1:27" ht="15.65" customHeight="1" x14ac:dyDescent="0.25">
      <c r="A460" s="981"/>
      <c r="B460" s="981"/>
      <c r="C460" s="1002"/>
      <c r="D460" s="981"/>
      <c r="E460" s="981"/>
      <c r="F460" s="981"/>
      <c r="G460" s="981"/>
      <c r="H460" s="981"/>
      <c r="I460" s="981"/>
      <c r="J460" s="981"/>
      <c r="K460" s="981"/>
      <c r="L460" s="981"/>
      <c r="M460" s="981"/>
      <c r="N460" s="981"/>
      <c r="O460" s="981"/>
      <c r="P460" s="981"/>
      <c r="Q460" s="981"/>
      <c r="R460" s="981"/>
      <c r="S460" s="981"/>
      <c r="T460" s="981"/>
      <c r="U460" s="981"/>
      <c r="V460" s="981"/>
      <c r="W460" s="981"/>
      <c r="X460" s="981"/>
      <c r="Y460" s="981"/>
      <c r="Z460" s="981"/>
      <c r="AA460" s="981"/>
    </row>
    <row r="461" spans="1:27" ht="15.65" customHeight="1" x14ac:dyDescent="0.25">
      <c r="A461" s="981"/>
      <c r="B461" s="981"/>
      <c r="C461" s="1002"/>
      <c r="D461" s="981"/>
      <c r="E461" s="981"/>
      <c r="F461" s="981"/>
      <c r="G461" s="981"/>
      <c r="H461" s="981"/>
      <c r="I461" s="981"/>
      <c r="J461" s="981"/>
      <c r="K461" s="981"/>
      <c r="L461" s="981"/>
      <c r="M461" s="981"/>
      <c r="N461" s="981"/>
      <c r="O461" s="981"/>
      <c r="P461" s="981"/>
      <c r="Q461" s="981"/>
      <c r="R461" s="981"/>
      <c r="S461" s="981"/>
      <c r="T461" s="981"/>
      <c r="U461" s="981"/>
      <c r="V461" s="981"/>
      <c r="W461" s="981"/>
      <c r="X461" s="981"/>
      <c r="Y461" s="981"/>
      <c r="Z461" s="981"/>
      <c r="AA461" s="981"/>
    </row>
    <row r="462" spans="1:27" ht="15.65" customHeight="1" x14ac:dyDescent="0.25">
      <c r="A462" s="981"/>
      <c r="B462" s="981"/>
      <c r="C462" s="1002"/>
      <c r="D462" s="981"/>
      <c r="E462" s="981"/>
      <c r="F462" s="981"/>
      <c r="G462" s="981"/>
      <c r="H462" s="981"/>
      <c r="I462" s="981"/>
      <c r="J462" s="981"/>
      <c r="K462" s="981"/>
      <c r="L462" s="981"/>
      <c r="M462" s="981"/>
      <c r="N462" s="981"/>
      <c r="O462" s="981"/>
      <c r="P462" s="981"/>
      <c r="Q462" s="981"/>
      <c r="R462" s="981"/>
      <c r="S462" s="981"/>
      <c r="T462" s="981"/>
      <c r="U462" s="981"/>
      <c r="V462" s="981"/>
      <c r="W462" s="981"/>
      <c r="X462" s="981"/>
      <c r="Y462" s="981"/>
      <c r="Z462" s="981"/>
      <c r="AA462" s="981"/>
    </row>
    <row r="463" spans="1:27" ht="15.65" customHeight="1" x14ac:dyDescent="0.25">
      <c r="A463" s="981"/>
      <c r="B463" s="981"/>
      <c r="C463" s="1002"/>
      <c r="D463" s="981"/>
      <c r="E463" s="981"/>
      <c r="F463" s="981"/>
      <c r="G463" s="981"/>
      <c r="H463" s="981"/>
      <c r="I463" s="981"/>
      <c r="J463" s="981"/>
      <c r="K463" s="981"/>
      <c r="L463" s="981"/>
      <c r="M463" s="981"/>
      <c r="N463" s="981"/>
      <c r="O463" s="981"/>
      <c r="P463" s="981"/>
      <c r="Q463" s="981"/>
      <c r="R463" s="981"/>
      <c r="S463" s="981"/>
      <c r="T463" s="981"/>
      <c r="U463" s="981"/>
      <c r="V463" s="981"/>
      <c r="W463" s="981"/>
      <c r="X463" s="981"/>
      <c r="Y463" s="981"/>
      <c r="Z463" s="981"/>
      <c r="AA463" s="981"/>
    </row>
    <row r="464" spans="1:27" ht="15.65" customHeight="1" x14ac:dyDescent="0.25">
      <c r="A464" s="981"/>
      <c r="B464" s="981"/>
      <c r="C464" s="1002"/>
      <c r="D464" s="981"/>
      <c r="E464" s="981"/>
      <c r="F464" s="981"/>
      <c r="G464" s="981"/>
      <c r="H464" s="981"/>
      <c r="I464" s="981"/>
      <c r="J464" s="981"/>
      <c r="K464" s="981"/>
      <c r="L464" s="981"/>
      <c r="M464" s="981"/>
      <c r="N464" s="981"/>
      <c r="O464" s="981"/>
      <c r="P464" s="981"/>
      <c r="Q464" s="981"/>
      <c r="R464" s="981"/>
      <c r="S464" s="981"/>
      <c r="T464" s="981"/>
      <c r="U464" s="981"/>
      <c r="V464" s="981"/>
      <c r="W464" s="981"/>
      <c r="X464" s="981"/>
      <c r="Y464" s="981"/>
      <c r="Z464" s="981"/>
      <c r="AA464" s="981"/>
    </row>
    <row r="465" spans="1:27" ht="15.65" customHeight="1" x14ac:dyDescent="0.25">
      <c r="A465" s="981"/>
      <c r="B465" s="981"/>
      <c r="C465" s="1002"/>
      <c r="D465" s="981"/>
      <c r="E465" s="981"/>
      <c r="F465" s="981"/>
      <c r="G465" s="981"/>
      <c r="H465" s="981"/>
      <c r="I465" s="981"/>
      <c r="J465" s="981"/>
      <c r="K465" s="981"/>
      <c r="L465" s="981"/>
      <c r="M465" s="981"/>
      <c r="N465" s="981"/>
      <c r="O465" s="981"/>
      <c r="P465" s="981"/>
      <c r="Q465" s="981"/>
      <c r="R465" s="981"/>
      <c r="S465" s="981"/>
      <c r="T465" s="981"/>
      <c r="U465" s="981"/>
      <c r="V465" s="981"/>
      <c r="W465" s="981"/>
      <c r="X465" s="981"/>
      <c r="Y465" s="981"/>
      <c r="Z465" s="981"/>
      <c r="AA465" s="981"/>
    </row>
    <row r="466" spans="1:27" ht="15.65" customHeight="1" x14ac:dyDescent="0.25">
      <c r="A466" s="981"/>
      <c r="B466" s="981"/>
      <c r="C466" s="1002"/>
      <c r="D466" s="981"/>
      <c r="E466" s="981"/>
      <c r="F466" s="981"/>
      <c r="G466" s="981"/>
      <c r="H466" s="981"/>
      <c r="I466" s="981"/>
      <c r="J466" s="981"/>
      <c r="K466" s="981"/>
      <c r="L466" s="981"/>
      <c r="M466" s="981"/>
      <c r="N466" s="981"/>
      <c r="O466" s="981"/>
      <c r="P466" s="981"/>
      <c r="Q466" s="981"/>
      <c r="R466" s="981"/>
      <c r="S466" s="981"/>
      <c r="T466" s="981"/>
      <c r="U466" s="981"/>
      <c r="V466" s="981"/>
      <c r="W466" s="981"/>
      <c r="X466" s="981"/>
      <c r="Y466" s="981"/>
      <c r="Z466" s="981"/>
      <c r="AA466" s="981"/>
    </row>
    <row r="467" spans="1:27" ht="15.65" customHeight="1" x14ac:dyDescent="0.25">
      <c r="A467" s="981"/>
      <c r="B467" s="981"/>
      <c r="C467" s="1002"/>
      <c r="D467" s="981"/>
      <c r="E467" s="981"/>
      <c r="F467" s="981"/>
      <c r="G467" s="981"/>
      <c r="H467" s="981"/>
      <c r="I467" s="981"/>
      <c r="J467" s="981"/>
      <c r="K467" s="981"/>
      <c r="L467" s="981"/>
      <c r="M467" s="981"/>
      <c r="N467" s="981"/>
      <c r="O467" s="981"/>
      <c r="P467" s="981"/>
      <c r="Q467" s="981"/>
      <c r="R467" s="981"/>
      <c r="S467" s="981"/>
      <c r="T467" s="981"/>
      <c r="U467" s="981"/>
      <c r="V467" s="981"/>
      <c r="W467" s="981"/>
      <c r="X467" s="981"/>
      <c r="Y467" s="981"/>
      <c r="Z467" s="981"/>
      <c r="AA467" s="981"/>
    </row>
    <row r="468" spans="1:27" ht="15.65" customHeight="1" x14ac:dyDescent="0.25">
      <c r="A468" s="981"/>
      <c r="B468" s="981"/>
      <c r="C468" s="1002"/>
      <c r="D468" s="981"/>
      <c r="E468" s="981"/>
      <c r="F468" s="981"/>
      <c r="G468" s="981"/>
      <c r="H468" s="981"/>
      <c r="I468" s="981"/>
      <c r="J468" s="981"/>
      <c r="K468" s="981"/>
      <c r="L468" s="981"/>
      <c r="M468" s="981"/>
      <c r="N468" s="981"/>
      <c r="O468" s="981"/>
      <c r="P468" s="981"/>
      <c r="Q468" s="981"/>
      <c r="R468" s="981"/>
      <c r="S468" s="981"/>
      <c r="T468" s="981"/>
      <c r="U468" s="981"/>
      <c r="V468" s="981"/>
      <c r="W468" s="981"/>
      <c r="X468" s="981"/>
      <c r="Y468" s="981"/>
      <c r="Z468" s="981"/>
      <c r="AA468" s="981"/>
    </row>
    <row r="469" spans="1:27" ht="15.65" customHeight="1" x14ac:dyDescent="0.25">
      <c r="A469" s="981"/>
      <c r="B469" s="981"/>
      <c r="C469" s="1002"/>
      <c r="D469" s="981"/>
      <c r="E469" s="981"/>
      <c r="F469" s="981"/>
      <c r="G469" s="981"/>
      <c r="H469" s="981"/>
      <c r="I469" s="981"/>
      <c r="J469" s="981"/>
      <c r="K469" s="981"/>
      <c r="L469" s="981"/>
      <c r="M469" s="981"/>
      <c r="N469" s="981"/>
      <c r="O469" s="981"/>
      <c r="P469" s="981"/>
      <c r="Q469" s="981"/>
      <c r="R469" s="981"/>
      <c r="S469" s="981"/>
      <c r="T469" s="981"/>
      <c r="U469" s="981"/>
      <c r="V469" s="981"/>
      <c r="W469" s="981"/>
      <c r="X469" s="981"/>
      <c r="Y469" s="981"/>
      <c r="Z469" s="981"/>
      <c r="AA469" s="981"/>
    </row>
    <row r="470" spans="1:27" ht="15.65" customHeight="1" x14ac:dyDescent="0.25">
      <c r="A470" s="981"/>
      <c r="B470" s="981"/>
      <c r="C470" s="1002"/>
      <c r="D470" s="981"/>
      <c r="E470" s="981"/>
      <c r="F470" s="981"/>
      <c r="G470" s="981"/>
      <c r="H470" s="981"/>
      <c r="I470" s="981"/>
      <c r="J470" s="981"/>
      <c r="K470" s="981"/>
      <c r="L470" s="981"/>
      <c r="M470" s="981"/>
      <c r="N470" s="981"/>
      <c r="O470" s="981"/>
      <c r="P470" s="981"/>
      <c r="Q470" s="981"/>
      <c r="R470" s="981"/>
      <c r="S470" s="981"/>
      <c r="T470" s="981"/>
      <c r="U470" s="981"/>
      <c r="V470" s="981"/>
      <c r="W470" s="981"/>
      <c r="X470" s="981"/>
      <c r="Y470" s="981"/>
      <c r="Z470" s="981"/>
      <c r="AA470" s="981"/>
    </row>
    <row r="471" spans="1:27" ht="15.65" customHeight="1" x14ac:dyDescent="0.25">
      <c r="A471" s="981"/>
      <c r="B471" s="981"/>
      <c r="C471" s="1002"/>
      <c r="D471" s="981"/>
      <c r="E471" s="981"/>
      <c r="F471" s="981"/>
      <c r="G471" s="981"/>
      <c r="H471" s="981"/>
      <c r="I471" s="981"/>
      <c r="J471" s="981"/>
      <c r="K471" s="981"/>
      <c r="L471" s="981"/>
      <c r="M471" s="981"/>
      <c r="N471" s="981"/>
      <c r="O471" s="981"/>
      <c r="P471" s="981"/>
      <c r="Q471" s="981"/>
      <c r="R471" s="981"/>
      <c r="S471" s="981"/>
      <c r="T471" s="981"/>
      <c r="U471" s="981"/>
      <c r="V471" s="981"/>
      <c r="W471" s="981"/>
      <c r="X471" s="981"/>
      <c r="Y471" s="981"/>
      <c r="Z471" s="981"/>
      <c r="AA471" s="981"/>
    </row>
    <row r="472" spans="1:27" ht="15.65" customHeight="1" x14ac:dyDescent="0.25">
      <c r="A472" s="981"/>
      <c r="B472" s="981"/>
      <c r="C472" s="1002"/>
      <c r="D472" s="981"/>
      <c r="E472" s="981"/>
      <c r="F472" s="981"/>
      <c r="G472" s="981"/>
      <c r="H472" s="981"/>
      <c r="I472" s="981"/>
      <c r="J472" s="981"/>
      <c r="K472" s="981"/>
      <c r="L472" s="981"/>
      <c r="M472" s="981"/>
      <c r="N472" s="981"/>
      <c r="O472" s="981"/>
      <c r="P472" s="981"/>
      <c r="Q472" s="981"/>
      <c r="R472" s="981"/>
      <c r="S472" s="981"/>
      <c r="T472" s="981"/>
      <c r="U472" s="981"/>
      <c r="V472" s="981"/>
      <c r="W472" s="981"/>
      <c r="X472" s="981"/>
      <c r="Y472" s="981"/>
      <c r="Z472" s="981"/>
      <c r="AA472" s="981"/>
    </row>
    <row r="473" spans="1:27" ht="15.65" customHeight="1" x14ac:dyDescent="0.25">
      <c r="A473" s="981"/>
      <c r="B473" s="981"/>
      <c r="C473" s="1002"/>
      <c r="D473" s="981"/>
      <c r="E473" s="981"/>
      <c r="F473" s="981"/>
      <c r="G473" s="981"/>
      <c r="H473" s="981"/>
      <c r="I473" s="981"/>
      <c r="J473" s="981"/>
      <c r="K473" s="981"/>
      <c r="L473" s="981"/>
      <c r="M473" s="981"/>
      <c r="N473" s="981"/>
      <c r="O473" s="981"/>
      <c r="P473" s="981"/>
      <c r="Q473" s="981"/>
      <c r="R473" s="981"/>
      <c r="S473" s="981"/>
      <c r="T473" s="981"/>
      <c r="U473" s="981"/>
      <c r="V473" s="981"/>
      <c r="W473" s="981"/>
      <c r="X473" s="981"/>
      <c r="Y473" s="981"/>
      <c r="Z473" s="981"/>
      <c r="AA473" s="981"/>
    </row>
    <row r="474" spans="1:27" ht="15.65" customHeight="1" x14ac:dyDescent="0.25">
      <c r="A474" s="981"/>
      <c r="B474" s="981"/>
      <c r="C474" s="1002"/>
      <c r="D474" s="981"/>
      <c r="E474" s="981"/>
      <c r="F474" s="981"/>
      <c r="G474" s="981"/>
      <c r="H474" s="981"/>
      <c r="I474" s="981"/>
      <c r="J474" s="981"/>
      <c r="K474" s="981"/>
      <c r="L474" s="981"/>
      <c r="M474" s="981"/>
      <c r="N474" s="981"/>
      <c r="O474" s="981"/>
      <c r="P474" s="981"/>
      <c r="Q474" s="981"/>
      <c r="R474" s="981"/>
      <c r="S474" s="981"/>
      <c r="T474" s="981"/>
      <c r="U474" s="981"/>
      <c r="V474" s="981"/>
      <c r="W474" s="981"/>
      <c r="X474" s="981"/>
      <c r="Y474" s="981"/>
      <c r="Z474" s="981"/>
      <c r="AA474" s="981"/>
    </row>
    <row r="475" spans="1:27" ht="15.65" customHeight="1" x14ac:dyDescent="0.25">
      <c r="A475" s="981"/>
      <c r="B475" s="981"/>
      <c r="C475" s="1002"/>
      <c r="D475" s="981"/>
      <c r="E475" s="981"/>
      <c r="F475" s="981"/>
      <c r="G475" s="981"/>
      <c r="H475" s="981"/>
      <c r="I475" s="981"/>
      <c r="J475" s="981"/>
      <c r="K475" s="981"/>
      <c r="L475" s="981"/>
      <c r="M475" s="981"/>
      <c r="N475" s="981"/>
      <c r="O475" s="981"/>
      <c r="P475" s="981"/>
      <c r="Q475" s="981"/>
      <c r="R475" s="981"/>
      <c r="S475" s="981"/>
      <c r="T475" s="981"/>
      <c r="U475" s="981"/>
      <c r="V475" s="981"/>
      <c r="W475" s="981"/>
      <c r="X475" s="981"/>
      <c r="Y475" s="981"/>
      <c r="Z475" s="981"/>
      <c r="AA475" s="981"/>
    </row>
    <row r="476" spans="1:27" ht="15.65" customHeight="1" x14ac:dyDescent="0.25">
      <c r="A476" s="981"/>
      <c r="B476" s="981"/>
      <c r="C476" s="1002"/>
      <c r="D476" s="981"/>
      <c r="E476" s="981"/>
      <c r="F476" s="981"/>
      <c r="G476" s="981"/>
      <c r="H476" s="981"/>
      <c r="I476" s="981"/>
      <c r="J476" s="981"/>
      <c r="K476" s="981"/>
      <c r="L476" s="981"/>
      <c r="M476" s="981"/>
      <c r="N476" s="981"/>
      <c r="O476" s="981"/>
      <c r="P476" s="981"/>
      <c r="Q476" s="981"/>
      <c r="R476" s="981"/>
      <c r="S476" s="981"/>
      <c r="T476" s="981"/>
      <c r="U476" s="981"/>
      <c r="V476" s="981"/>
      <c r="W476" s="981"/>
      <c r="X476" s="981"/>
      <c r="Y476" s="981"/>
      <c r="Z476" s="981"/>
      <c r="AA476" s="981"/>
    </row>
    <row r="477" spans="1:27" ht="15.65" customHeight="1" x14ac:dyDescent="0.25">
      <c r="A477" s="981"/>
      <c r="B477" s="981"/>
      <c r="C477" s="1002"/>
      <c r="D477" s="981"/>
      <c r="E477" s="981"/>
      <c r="F477" s="981"/>
      <c r="G477" s="981"/>
      <c r="H477" s="981"/>
      <c r="I477" s="981"/>
      <c r="J477" s="981"/>
      <c r="K477" s="981"/>
      <c r="L477" s="981"/>
      <c r="M477" s="981"/>
      <c r="N477" s="981"/>
      <c r="O477" s="981"/>
      <c r="P477" s="981"/>
      <c r="Q477" s="981"/>
      <c r="R477" s="981"/>
      <c r="S477" s="981"/>
      <c r="T477" s="981"/>
      <c r="U477" s="981"/>
      <c r="V477" s="981"/>
      <c r="W477" s="981"/>
      <c r="X477" s="981"/>
      <c r="Y477" s="981"/>
      <c r="Z477" s="981"/>
      <c r="AA477" s="981"/>
    </row>
    <row r="478" spans="1:27" ht="15.65" customHeight="1" x14ac:dyDescent="0.25">
      <c r="A478" s="981"/>
      <c r="B478" s="981"/>
      <c r="C478" s="1002"/>
      <c r="D478" s="981"/>
      <c r="E478" s="981"/>
      <c r="F478" s="981"/>
      <c r="G478" s="981"/>
      <c r="H478" s="981"/>
      <c r="I478" s="981"/>
      <c r="J478" s="981"/>
      <c r="K478" s="981"/>
      <c r="L478" s="981"/>
      <c r="M478" s="981"/>
      <c r="N478" s="981"/>
      <c r="O478" s="981"/>
      <c r="P478" s="981"/>
      <c r="Q478" s="981"/>
      <c r="R478" s="981"/>
      <c r="S478" s="981"/>
      <c r="T478" s="981"/>
      <c r="U478" s="981"/>
      <c r="V478" s="981"/>
      <c r="W478" s="981"/>
      <c r="X478" s="981"/>
      <c r="Y478" s="981"/>
      <c r="Z478" s="981"/>
      <c r="AA478" s="981"/>
    </row>
    <row r="479" spans="1:27" ht="15.65" customHeight="1" x14ac:dyDescent="0.25">
      <c r="A479" s="981"/>
      <c r="B479" s="981"/>
      <c r="C479" s="1002"/>
      <c r="D479" s="981"/>
      <c r="E479" s="981"/>
      <c r="F479" s="981"/>
      <c r="G479" s="981"/>
      <c r="H479" s="981"/>
      <c r="I479" s="981"/>
      <c r="J479" s="981"/>
      <c r="K479" s="981"/>
      <c r="L479" s="981"/>
      <c r="M479" s="981"/>
      <c r="N479" s="981"/>
      <c r="O479" s="981"/>
      <c r="P479" s="981"/>
      <c r="Q479" s="981"/>
      <c r="R479" s="981"/>
      <c r="S479" s="981"/>
      <c r="T479" s="981"/>
      <c r="U479" s="981"/>
      <c r="V479" s="981"/>
      <c r="W479" s="981"/>
      <c r="X479" s="981"/>
      <c r="Y479" s="981"/>
      <c r="Z479" s="981"/>
      <c r="AA479" s="981"/>
    </row>
    <row r="480" spans="1:27" ht="15.65" customHeight="1" x14ac:dyDescent="0.25">
      <c r="A480" s="981"/>
      <c r="B480" s="981"/>
      <c r="C480" s="1002"/>
      <c r="D480" s="981"/>
      <c r="E480" s="981"/>
      <c r="F480" s="981"/>
      <c r="G480" s="981"/>
      <c r="H480" s="981"/>
      <c r="I480" s="981"/>
      <c r="J480" s="981"/>
      <c r="K480" s="981"/>
      <c r="L480" s="981"/>
      <c r="M480" s="981"/>
      <c r="N480" s="981"/>
      <c r="O480" s="981"/>
      <c r="P480" s="981"/>
      <c r="Q480" s="981"/>
      <c r="R480" s="981"/>
      <c r="S480" s="981"/>
      <c r="T480" s="981"/>
      <c r="U480" s="981"/>
      <c r="V480" s="981"/>
      <c r="W480" s="981"/>
      <c r="X480" s="981"/>
      <c r="Y480" s="981"/>
      <c r="Z480" s="981"/>
      <c r="AA480" s="981"/>
    </row>
    <row r="481" spans="1:27" ht="15.65" customHeight="1" x14ac:dyDescent="0.25">
      <c r="A481" s="981"/>
      <c r="B481" s="981"/>
      <c r="C481" s="1002"/>
      <c r="D481" s="981"/>
      <c r="E481" s="981"/>
      <c r="F481" s="981"/>
      <c r="G481" s="981"/>
      <c r="H481" s="981"/>
      <c r="I481" s="981"/>
      <c r="J481" s="981"/>
      <c r="K481" s="981"/>
      <c r="L481" s="981"/>
      <c r="M481" s="981"/>
      <c r="N481" s="981"/>
      <c r="O481" s="981"/>
      <c r="P481" s="981"/>
      <c r="Q481" s="981"/>
      <c r="R481" s="981"/>
      <c r="S481" s="981"/>
      <c r="T481" s="981"/>
      <c r="U481" s="981"/>
      <c r="V481" s="981"/>
      <c r="W481" s="981"/>
      <c r="X481" s="981"/>
      <c r="Y481" s="981"/>
      <c r="Z481" s="981"/>
      <c r="AA481" s="981"/>
    </row>
    <row r="482" spans="1:27" ht="15.65" customHeight="1" x14ac:dyDescent="0.25">
      <c r="A482" s="981"/>
      <c r="B482" s="981"/>
      <c r="C482" s="1002"/>
      <c r="D482" s="981"/>
      <c r="E482" s="981"/>
      <c r="F482" s="981"/>
      <c r="G482" s="981"/>
      <c r="H482" s="981"/>
      <c r="I482" s="981"/>
      <c r="J482" s="981"/>
      <c r="K482" s="981"/>
      <c r="L482" s="981"/>
      <c r="M482" s="981"/>
      <c r="N482" s="981"/>
      <c r="O482" s="981"/>
      <c r="P482" s="981"/>
      <c r="Q482" s="981"/>
      <c r="R482" s="981"/>
      <c r="S482" s="981"/>
      <c r="T482" s="981"/>
      <c r="U482" s="981"/>
      <c r="V482" s="981"/>
      <c r="W482" s="981"/>
      <c r="X482" s="981"/>
      <c r="Y482" s="981"/>
      <c r="Z482" s="981"/>
      <c r="AA482" s="981"/>
    </row>
    <row r="483" spans="1:27" ht="15.65" customHeight="1" x14ac:dyDescent="0.25">
      <c r="A483" s="981"/>
      <c r="B483" s="981"/>
      <c r="C483" s="1002"/>
      <c r="D483" s="981"/>
      <c r="E483" s="981"/>
      <c r="F483" s="981"/>
      <c r="G483" s="981"/>
      <c r="H483" s="981"/>
      <c r="I483" s="981"/>
      <c r="J483" s="981"/>
      <c r="K483" s="981"/>
      <c r="L483" s="981"/>
      <c r="M483" s="981"/>
      <c r="N483" s="981"/>
      <c r="O483" s="981"/>
      <c r="P483" s="981"/>
      <c r="Q483" s="981"/>
      <c r="R483" s="981"/>
      <c r="S483" s="981"/>
      <c r="T483" s="981"/>
      <c r="U483" s="981"/>
      <c r="V483" s="981"/>
      <c r="W483" s="981"/>
      <c r="X483" s="981"/>
      <c r="Y483" s="981"/>
      <c r="Z483" s="981"/>
      <c r="AA483" s="981"/>
    </row>
    <row r="484" spans="1:27" ht="15.65" customHeight="1" x14ac:dyDescent="0.25">
      <c r="A484" s="981"/>
      <c r="B484" s="981"/>
      <c r="C484" s="1002"/>
      <c r="D484" s="981"/>
      <c r="E484" s="981"/>
      <c r="F484" s="981"/>
      <c r="G484" s="981"/>
      <c r="H484" s="981"/>
      <c r="I484" s="981"/>
      <c r="J484" s="981"/>
      <c r="K484" s="981"/>
      <c r="L484" s="981"/>
      <c r="M484" s="981"/>
      <c r="N484" s="981"/>
      <c r="O484" s="981"/>
      <c r="P484" s="981"/>
      <c r="Q484" s="981"/>
      <c r="R484" s="981"/>
      <c r="S484" s="981"/>
      <c r="T484" s="981"/>
      <c r="U484" s="981"/>
      <c r="V484" s="981"/>
      <c r="W484" s="981"/>
      <c r="X484" s="981"/>
      <c r="Y484" s="981"/>
      <c r="Z484" s="981"/>
      <c r="AA484" s="981"/>
    </row>
    <row r="485" spans="1:27" ht="15.65" customHeight="1" x14ac:dyDescent="0.25">
      <c r="A485" s="981"/>
      <c r="B485" s="981"/>
      <c r="C485" s="1002"/>
      <c r="D485" s="981"/>
      <c r="E485" s="981"/>
      <c r="F485" s="981"/>
      <c r="G485" s="981"/>
      <c r="H485" s="981"/>
      <c r="I485" s="981"/>
      <c r="J485" s="981"/>
      <c r="K485" s="981"/>
      <c r="L485" s="981"/>
      <c r="M485" s="981"/>
      <c r="N485" s="981"/>
      <c r="O485" s="981"/>
      <c r="P485" s="981"/>
      <c r="Q485" s="981"/>
      <c r="R485" s="981"/>
      <c r="S485" s="981"/>
      <c r="T485" s="981"/>
      <c r="U485" s="981"/>
      <c r="V485" s="981"/>
      <c r="W485" s="981"/>
      <c r="X485" s="981"/>
      <c r="Y485" s="981"/>
      <c r="Z485" s="981"/>
      <c r="AA485" s="981"/>
    </row>
    <row r="486" spans="1:27" ht="15.65" customHeight="1" x14ac:dyDescent="0.25">
      <c r="A486" s="981"/>
      <c r="B486" s="981"/>
      <c r="C486" s="1002"/>
      <c r="D486" s="981"/>
      <c r="E486" s="981"/>
      <c r="F486" s="981"/>
      <c r="G486" s="981"/>
      <c r="H486" s="981"/>
      <c r="I486" s="981"/>
      <c r="J486" s="981"/>
      <c r="K486" s="981"/>
      <c r="L486" s="981"/>
      <c r="M486" s="981"/>
      <c r="N486" s="981"/>
      <c r="O486" s="981"/>
      <c r="P486" s="981"/>
      <c r="Q486" s="981"/>
      <c r="R486" s="981"/>
      <c r="S486" s="981"/>
      <c r="T486" s="981"/>
      <c r="U486" s="981"/>
      <c r="V486" s="981"/>
      <c r="W486" s="981"/>
      <c r="X486" s="981"/>
      <c r="Y486" s="981"/>
      <c r="Z486" s="981"/>
      <c r="AA486" s="981"/>
    </row>
    <row r="487" spans="1:27" ht="15.65" customHeight="1" x14ac:dyDescent="0.25">
      <c r="A487" s="981"/>
      <c r="B487" s="981"/>
      <c r="C487" s="1002"/>
      <c r="D487" s="981"/>
      <c r="E487" s="981"/>
      <c r="F487" s="981"/>
      <c r="G487" s="981"/>
      <c r="H487" s="981"/>
      <c r="I487" s="981"/>
      <c r="J487" s="981"/>
      <c r="K487" s="981"/>
      <c r="L487" s="981"/>
      <c r="M487" s="981"/>
      <c r="N487" s="981"/>
      <c r="O487" s="981"/>
      <c r="P487" s="981"/>
      <c r="Q487" s="981"/>
      <c r="R487" s="981"/>
      <c r="S487" s="981"/>
      <c r="T487" s="981"/>
      <c r="U487" s="981"/>
      <c r="V487" s="981"/>
      <c r="W487" s="981"/>
      <c r="X487" s="981"/>
      <c r="Y487" s="981"/>
      <c r="Z487" s="981"/>
      <c r="AA487" s="981"/>
    </row>
    <row r="488" spans="1:27" ht="15.65" customHeight="1" x14ac:dyDescent="0.25">
      <c r="A488" s="981"/>
      <c r="B488" s="981"/>
      <c r="C488" s="1002"/>
      <c r="D488" s="981"/>
      <c r="E488" s="981"/>
      <c r="F488" s="981"/>
      <c r="G488" s="981"/>
      <c r="H488" s="981"/>
      <c r="I488" s="981"/>
      <c r="J488" s="981"/>
      <c r="K488" s="981"/>
      <c r="L488" s="981"/>
      <c r="M488" s="981"/>
      <c r="N488" s="981"/>
      <c r="O488" s="981"/>
      <c r="P488" s="981"/>
      <c r="Q488" s="981"/>
      <c r="R488" s="981"/>
      <c r="S488" s="981"/>
      <c r="T488" s="981"/>
      <c r="U488" s="981"/>
      <c r="V488" s="981"/>
      <c r="W488" s="981"/>
      <c r="X488" s="981"/>
      <c r="Y488" s="981"/>
      <c r="Z488" s="981"/>
      <c r="AA488" s="981"/>
    </row>
    <row r="489" spans="1:27" ht="15.65" customHeight="1" x14ac:dyDescent="0.25">
      <c r="A489" s="981"/>
      <c r="B489" s="981"/>
      <c r="C489" s="1002"/>
      <c r="D489" s="981"/>
      <c r="E489" s="981"/>
      <c r="F489" s="981"/>
      <c r="G489" s="981"/>
      <c r="H489" s="981"/>
      <c r="I489" s="981"/>
      <c r="J489" s="981"/>
      <c r="K489" s="981"/>
      <c r="L489" s="981"/>
      <c r="M489" s="981"/>
      <c r="N489" s="981"/>
      <c r="O489" s="981"/>
      <c r="P489" s="981"/>
      <c r="Q489" s="981"/>
      <c r="R489" s="981"/>
      <c r="S489" s="981"/>
      <c r="T489" s="981"/>
      <c r="U489" s="981"/>
      <c r="V489" s="981"/>
      <c r="W489" s="981"/>
      <c r="X489" s="981"/>
      <c r="Y489" s="981"/>
      <c r="Z489" s="981"/>
      <c r="AA489" s="981"/>
    </row>
    <row r="490" spans="1:27" ht="15.65" customHeight="1" x14ac:dyDescent="0.25">
      <c r="A490" s="981"/>
      <c r="B490" s="981"/>
      <c r="C490" s="1002"/>
      <c r="D490" s="981"/>
      <c r="E490" s="981"/>
      <c r="F490" s="981"/>
      <c r="G490" s="981"/>
      <c r="H490" s="981"/>
      <c r="I490" s="981"/>
      <c r="J490" s="981"/>
      <c r="K490" s="981"/>
      <c r="L490" s="981"/>
      <c r="M490" s="981"/>
      <c r="N490" s="981"/>
      <c r="O490" s="981"/>
      <c r="P490" s="981"/>
      <c r="Q490" s="981"/>
      <c r="R490" s="981"/>
      <c r="S490" s="981"/>
      <c r="T490" s="981"/>
      <c r="U490" s="981"/>
      <c r="V490" s="981"/>
      <c r="W490" s="981"/>
      <c r="X490" s="981"/>
      <c r="Y490" s="981"/>
      <c r="Z490" s="981"/>
      <c r="AA490" s="981"/>
    </row>
    <row r="491" spans="1:27" ht="15.65" customHeight="1" x14ac:dyDescent="0.25">
      <c r="A491" s="981"/>
      <c r="B491" s="981"/>
      <c r="C491" s="1002"/>
      <c r="D491" s="981"/>
      <c r="E491" s="981"/>
      <c r="F491" s="981"/>
      <c r="G491" s="981"/>
      <c r="H491" s="981"/>
      <c r="I491" s="981"/>
      <c r="J491" s="981"/>
      <c r="K491" s="981"/>
      <c r="L491" s="981"/>
      <c r="M491" s="981"/>
      <c r="N491" s="981"/>
      <c r="O491" s="981"/>
      <c r="P491" s="981"/>
      <c r="Q491" s="981"/>
      <c r="R491" s="981"/>
      <c r="S491" s="981"/>
      <c r="T491" s="981"/>
      <c r="U491" s="981"/>
      <c r="V491" s="981"/>
      <c r="W491" s="981"/>
      <c r="X491" s="981"/>
      <c r="Y491" s="981"/>
      <c r="Z491" s="981"/>
      <c r="AA491" s="981"/>
    </row>
    <row r="492" spans="1:27" ht="15.65" customHeight="1" x14ac:dyDescent="0.25">
      <c r="A492" s="981"/>
      <c r="B492" s="981"/>
      <c r="C492" s="1002"/>
      <c r="D492" s="981"/>
      <c r="E492" s="981"/>
      <c r="F492" s="981"/>
      <c r="G492" s="981"/>
      <c r="H492" s="981"/>
      <c r="I492" s="981"/>
      <c r="J492" s="981"/>
      <c r="K492" s="981"/>
      <c r="L492" s="981"/>
      <c r="M492" s="981"/>
      <c r="N492" s="981"/>
      <c r="O492" s="981"/>
      <c r="P492" s="981"/>
      <c r="Q492" s="981"/>
      <c r="R492" s="981"/>
      <c r="S492" s="981"/>
      <c r="T492" s="981"/>
      <c r="U492" s="981"/>
      <c r="V492" s="981"/>
      <c r="W492" s="981"/>
      <c r="X492" s="981"/>
      <c r="Y492" s="981"/>
      <c r="Z492" s="981"/>
      <c r="AA492" s="981"/>
    </row>
    <row r="493" spans="1:27" ht="15.65" customHeight="1" x14ac:dyDescent="0.25">
      <c r="A493" s="981"/>
      <c r="B493" s="981"/>
      <c r="C493" s="1002"/>
      <c r="D493" s="981"/>
      <c r="E493" s="981"/>
      <c r="F493" s="981"/>
      <c r="G493" s="981"/>
      <c r="H493" s="981"/>
      <c r="I493" s="981"/>
      <c r="J493" s="981"/>
      <c r="K493" s="981"/>
      <c r="L493" s="981"/>
      <c r="M493" s="981"/>
      <c r="N493" s="981"/>
      <c r="O493" s="981"/>
      <c r="P493" s="981"/>
      <c r="Q493" s="981"/>
      <c r="R493" s="981"/>
      <c r="S493" s="981"/>
      <c r="T493" s="981"/>
      <c r="U493" s="981"/>
      <c r="V493" s="981"/>
      <c r="W493" s="981"/>
      <c r="X493" s="981"/>
      <c r="Y493" s="981"/>
      <c r="Z493" s="981"/>
      <c r="AA493" s="981"/>
    </row>
    <row r="494" spans="1:27" ht="15.65" customHeight="1" x14ac:dyDescent="0.25">
      <c r="A494" s="981"/>
      <c r="B494" s="981"/>
      <c r="C494" s="1002"/>
      <c r="D494" s="981"/>
      <c r="E494" s="981"/>
      <c r="F494" s="981"/>
      <c r="G494" s="981"/>
      <c r="H494" s="981"/>
      <c r="I494" s="981"/>
      <c r="J494" s="981"/>
      <c r="K494" s="981"/>
      <c r="L494" s="981"/>
      <c r="M494" s="981"/>
      <c r="N494" s="981"/>
      <c r="O494" s="981"/>
      <c r="P494" s="981"/>
      <c r="Q494" s="981"/>
      <c r="R494" s="981"/>
      <c r="S494" s="981"/>
      <c r="T494" s="981"/>
      <c r="U494" s="981"/>
      <c r="V494" s="981"/>
      <c r="W494" s="981"/>
      <c r="X494" s="981"/>
      <c r="Y494" s="981"/>
      <c r="Z494" s="981"/>
      <c r="AA494" s="981"/>
    </row>
    <row r="495" spans="1:27" ht="15.65" customHeight="1" x14ac:dyDescent="0.25">
      <c r="A495" s="981"/>
      <c r="B495" s="981"/>
      <c r="C495" s="1002"/>
      <c r="D495" s="981"/>
      <c r="E495" s="981"/>
      <c r="F495" s="981"/>
      <c r="G495" s="981"/>
      <c r="H495" s="981"/>
      <c r="I495" s="981"/>
      <c r="J495" s="981"/>
      <c r="K495" s="981"/>
      <c r="L495" s="981"/>
      <c r="M495" s="981"/>
      <c r="N495" s="981"/>
      <c r="O495" s="981"/>
      <c r="P495" s="981"/>
      <c r="Q495" s="981"/>
      <c r="R495" s="981"/>
      <c r="S495" s="981"/>
      <c r="T495" s="981"/>
      <c r="U495" s="981"/>
      <c r="V495" s="981"/>
      <c r="W495" s="981"/>
      <c r="X495" s="981"/>
      <c r="Y495" s="981"/>
      <c r="Z495" s="981"/>
      <c r="AA495" s="981"/>
    </row>
    <row r="496" spans="1:27" ht="15.65" customHeight="1" x14ac:dyDescent="0.25">
      <c r="A496" s="981"/>
      <c r="B496" s="981"/>
      <c r="C496" s="1002"/>
      <c r="D496" s="981"/>
      <c r="E496" s="981"/>
      <c r="F496" s="981"/>
      <c r="G496" s="981"/>
      <c r="H496" s="981"/>
      <c r="I496" s="981"/>
      <c r="J496" s="981"/>
      <c r="K496" s="981"/>
      <c r="L496" s="981"/>
      <c r="M496" s="981"/>
      <c r="N496" s="981"/>
      <c r="O496" s="981"/>
      <c r="P496" s="981"/>
      <c r="Q496" s="981"/>
      <c r="R496" s="981"/>
      <c r="S496" s="981"/>
      <c r="T496" s="981"/>
      <c r="U496" s="981"/>
      <c r="V496" s="981"/>
      <c r="W496" s="981"/>
      <c r="X496" s="981"/>
      <c r="Y496" s="981"/>
      <c r="Z496" s="981"/>
      <c r="AA496" s="981"/>
    </row>
    <row r="497" spans="1:27" ht="15.65" customHeight="1" x14ac:dyDescent="0.25">
      <c r="A497" s="981"/>
      <c r="B497" s="981"/>
      <c r="C497" s="1002"/>
      <c r="D497" s="981"/>
      <c r="E497" s="981"/>
      <c r="F497" s="981"/>
      <c r="G497" s="981"/>
      <c r="H497" s="981"/>
      <c r="I497" s="981"/>
      <c r="J497" s="981"/>
      <c r="K497" s="981"/>
      <c r="L497" s="981"/>
      <c r="M497" s="981"/>
      <c r="N497" s="981"/>
      <c r="O497" s="981"/>
      <c r="P497" s="981"/>
      <c r="Q497" s="981"/>
      <c r="R497" s="981"/>
      <c r="S497" s="981"/>
      <c r="T497" s="981"/>
      <c r="U497" s="981"/>
      <c r="V497" s="981"/>
      <c r="W497" s="981"/>
      <c r="X497" s="981"/>
      <c r="Y497" s="981"/>
      <c r="Z497" s="981"/>
      <c r="AA497" s="981"/>
    </row>
    <row r="498" spans="1:27" ht="15.65" customHeight="1" x14ac:dyDescent="0.25">
      <c r="A498" s="981"/>
      <c r="B498" s="981"/>
      <c r="C498" s="1002"/>
      <c r="D498" s="981"/>
      <c r="E498" s="981"/>
      <c r="F498" s="981"/>
      <c r="G498" s="981"/>
      <c r="H498" s="981"/>
      <c r="I498" s="981"/>
      <c r="J498" s="981"/>
      <c r="K498" s="981"/>
      <c r="L498" s="981"/>
      <c r="M498" s="981"/>
      <c r="N498" s="981"/>
      <c r="O498" s="981"/>
      <c r="P498" s="981"/>
      <c r="Q498" s="981"/>
      <c r="R498" s="981"/>
      <c r="S498" s="981"/>
      <c r="T498" s="981"/>
      <c r="U498" s="981"/>
      <c r="V498" s="981"/>
      <c r="W498" s="981"/>
      <c r="X498" s="981"/>
      <c r="Y498" s="981"/>
      <c r="Z498" s="981"/>
      <c r="AA498" s="981"/>
    </row>
    <row r="499" spans="1:27" ht="15.65" customHeight="1" x14ac:dyDescent="0.25">
      <c r="A499" s="981"/>
      <c r="B499" s="981"/>
      <c r="C499" s="1002"/>
      <c r="D499" s="981"/>
      <c r="E499" s="981"/>
      <c r="F499" s="981"/>
      <c r="G499" s="981"/>
      <c r="H499" s="981"/>
      <c r="I499" s="981"/>
      <c r="J499" s="981"/>
      <c r="K499" s="981"/>
      <c r="L499" s="981"/>
      <c r="M499" s="981"/>
      <c r="N499" s="981"/>
      <c r="O499" s="981"/>
      <c r="P499" s="981"/>
      <c r="Q499" s="981"/>
      <c r="R499" s="981"/>
      <c r="S499" s="981"/>
      <c r="T499" s="981"/>
      <c r="U499" s="981"/>
      <c r="V499" s="981"/>
      <c r="W499" s="981"/>
      <c r="X499" s="981"/>
      <c r="Y499" s="981"/>
      <c r="Z499" s="981"/>
      <c r="AA499" s="981"/>
    </row>
    <row r="500" spans="1:27" ht="15.65" customHeight="1" x14ac:dyDescent="0.25">
      <c r="A500" s="981"/>
      <c r="B500" s="981"/>
      <c r="C500" s="1002"/>
      <c r="D500" s="981"/>
      <c r="E500" s="981"/>
      <c r="F500" s="981"/>
      <c r="G500" s="981"/>
      <c r="H500" s="981"/>
      <c r="I500" s="981"/>
      <c r="J500" s="981"/>
      <c r="K500" s="981"/>
      <c r="L500" s="981"/>
      <c r="M500" s="981"/>
      <c r="N500" s="981"/>
      <c r="O500" s="981"/>
      <c r="P500" s="981"/>
      <c r="Q500" s="981"/>
      <c r="R500" s="981"/>
      <c r="S500" s="981"/>
      <c r="T500" s="981"/>
      <c r="U500" s="981"/>
      <c r="V500" s="981"/>
      <c r="W500" s="981"/>
      <c r="X500" s="981"/>
      <c r="Y500" s="981"/>
      <c r="Z500" s="981"/>
      <c r="AA500" s="981"/>
    </row>
    <row r="501" spans="1:27" ht="15.65" customHeight="1" x14ac:dyDescent="0.25">
      <c r="A501" s="981"/>
      <c r="B501" s="981"/>
      <c r="C501" s="1002"/>
      <c r="D501" s="981"/>
      <c r="E501" s="981"/>
      <c r="F501" s="981"/>
      <c r="G501" s="981"/>
      <c r="H501" s="981"/>
      <c r="I501" s="981"/>
      <c r="J501" s="981"/>
      <c r="K501" s="981"/>
      <c r="L501" s="981"/>
      <c r="M501" s="981"/>
      <c r="N501" s="981"/>
      <c r="O501" s="981"/>
      <c r="P501" s="981"/>
      <c r="Q501" s="981"/>
      <c r="R501" s="981"/>
      <c r="S501" s="981"/>
      <c r="T501" s="981"/>
      <c r="U501" s="981"/>
      <c r="V501" s="981"/>
      <c r="W501" s="981"/>
      <c r="X501" s="981"/>
      <c r="Y501" s="981"/>
      <c r="Z501" s="981"/>
      <c r="AA501" s="981"/>
    </row>
    <row r="502" spans="1:27" ht="15.65" customHeight="1" x14ac:dyDescent="0.25">
      <c r="A502" s="981"/>
      <c r="B502" s="981"/>
      <c r="C502" s="1002"/>
      <c r="D502" s="981"/>
      <c r="E502" s="981"/>
      <c r="F502" s="981"/>
      <c r="G502" s="981"/>
      <c r="H502" s="981"/>
      <c r="I502" s="981"/>
      <c r="J502" s="981"/>
      <c r="K502" s="981"/>
      <c r="L502" s="981"/>
      <c r="M502" s="981"/>
      <c r="N502" s="981"/>
      <c r="O502" s="981"/>
      <c r="P502" s="981"/>
      <c r="Q502" s="981"/>
      <c r="R502" s="981"/>
      <c r="S502" s="981"/>
      <c r="T502" s="981"/>
      <c r="U502" s="981"/>
      <c r="V502" s="981"/>
      <c r="W502" s="981"/>
      <c r="X502" s="981"/>
      <c r="Y502" s="981"/>
      <c r="Z502" s="981"/>
      <c r="AA502" s="981"/>
    </row>
    <row r="503" spans="1:27" ht="15.65" customHeight="1" x14ac:dyDescent="0.25">
      <c r="A503" s="981"/>
      <c r="B503" s="981"/>
      <c r="C503" s="1002"/>
      <c r="D503" s="981"/>
      <c r="E503" s="981"/>
      <c r="F503" s="981"/>
      <c r="G503" s="981"/>
      <c r="H503" s="981"/>
      <c r="I503" s="981"/>
      <c r="J503" s="981"/>
      <c r="K503" s="981"/>
      <c r="L503" s="981"/>
      <c r="M503" s="981"/>
      <c r="N503" s="981"/>
      <c r="O503" s="981"/>
      <c r="P503" s="981"/>
      <c r="Q503" s="981"/>
      <c r="R503" s="981"/>
      <c r="S503" s="981"/>
      <c r="T503" s="981"/>
      <c r="U503" s="981"/>
      <c r="V503" s="981"/>
      <c r="W503" s="981"/>
      <c r="X503" s="981"/>
      <c r="Y503" s="981"/>
      <c r="Z503" s="981"/>
      <c r="AA503" s="981"/>
    </row>
    <row r="504" spans="1:27" ht="15.65" customHeight="1" x14ac:dyDescent="0.25">
      <c r="A504" s="981"/>
      <c r="B504" s="981"/>
      <c r="C504" s="1002"/>
      <c r="D504" s="981"/>
      <c r="E504" s="981"/>
      <c r="F504" s="981"/>
      <c r="G504" s="981"/>
      <c r="H504" s="981"/>
      <c r="I504" s="981"/>
      <c r="J504" s="981"/>
      <c r="K504" s="981"/>
      <c r="L504" s="981"/>
      <c r="M504" s="981"/>
      <c r="N504" s="981"/>
      <c r="O504" s="981"/>
      <c r="P504" s="981"/>
      <c r="Q504" s="981"/>
      <c r="R504" s="981"/>
      <c r="S504" s="981"/>
      <c r="T504" s="981"/>
      <c r="U504" s="981"/>
      <c r="V504" s="981"/>
      <c r="W504" s="981"/>
      <c r="X504" s="981"/>
      <c r="Y504" s="981"/>
      <c r="Z504" s="981"/>
      <c r="AA504" s="981"/>
    </row>
    <row r="505" spans="1:27" ht="15.65" customHeight="1" x14ac:dyDescent="0.25">
      <c r="A505" s="981"/>
      <c r="B505" s="981"/>
      <c r="C505" s="1002"/>
      <c r="D505" s="981"/>
      <c r="E505" s="981"/>
      <c r="F505" s="981"/>
      <c r="G505" s="981"/>
      <c r="H505" s="981"/>
      <c r="I505" s="981"/>
      <c r="J505" s="981"/>
      <c r="K505" s="981"/>
      <c r="L505" s="981"/>
      <c r="M505" s="981"/>
      <c r="N505" s="981"/>
      <c r="O505" s="981"/>
      <c r="P505" s="981"/>
      <c r="Q505" s="981"/>
      <c r="R505" s="981"/>
      <c r="S505" s="981"/>
      <c r="T505" s="981"/>
      <c r="U505" s="981"/>
      <c r="V505" s="981"/>
      <c r="W505" s="981"/>
      <c r="X505" s="981"/>
      <c r="Y505" s="981"/>
      <c r="Z505" s="981"/>
      <c r="AA505" s="981"/>
    </row>
    <row r="506" spans="1:27" ht="15.65" customHeight="1" x14ac:dyDescent="0.25">
      <c r="A506" s="981"/>
      <c r="B506" s="981"/>
      <c r="C506" s="1002"/>
      <c r="D506" s="981"/>
      <c r="E506" s="981"/>
      <c r="F506" s="981"/>
      <c r="G506" s="981"/>
      <c r="H506" s="981"/>
      <c r="I506" s="981"/>
      <c r="J506" s="981"/>
      <c r="K506" s="981"/>
      <c r="L506" s="981"/>
      <c r="M506" s="981"/>
      <c r="N506" s="981"/>
      <c r="O506" s="981"/>
      <c r="P506" s="981"/>
      <c r="Q506" s="981"/>
      <c r="R506" s="981"/>
      <c r="S506" s="981"/>
      <c r="T506" s="981"/>
      <c r="U506" s="981"/>
      <c r="V506" s="981"/>
      <c r="W506" s="981"/>
      <c r="X506" s="981"/>
      <c r="Y506" s="981"/>
      <c r="Z506" s="981"/>
      <c r="AA506" s="981"/>
    </row>
    <row r="507" spans="1:27" ht="15.65" customHeight="1" x14ac:dyDescent="0.25">
      <c r="A507" s="981"/>
      <c r="B507" s="981"/>
      <c r="C507" s="1002"/>
      <c r="D507" s="981"/>
      <c r="E507" s="981"/>
      <c r="F507" s="981"/>
      <c r="G507" s="981"/>
      <c r="H507" s="981"/>
      <c r="I507" s="981"/>
      <c r="J507" s="981"/>
      <c r="K507" s="981"/>
      <c r="L507" s="981"/>
      <c r="M507" s="981"/>
      <c r="N507" s="981"/>
      <c r="O507" s="981"/>
      <c r="P507" s="981"/>
      <c r="Q507" s="981"/>
      <c r="R507" s="981"/>
      <c r="S507" s="981"/>
      <c r="T507" s="981"/>
      <c r="U507" s="981"/>
      <c r="V507" s="981"/>
      <c r="W507" s="981"/>
      <c r="X507" s="981"/>
      <c r="Y507" s="981"/>
      <c r="Z507" s="981"/>
      <c r="AA507" s="981"/>
    </row>
    <row r="508" spans="1:27" ht="15.65" customHeight="1" x14ac:dyDescent="0.25">
      <c r="A508" s="981"/>
      <c r="B508" s="981"/>
      <c r="C508" s="1002"/>
      <c r="D508" s="981"/>
      <c r="E508" s="981"/>
      <c r="F508" s="981"/>
      <c r="G508" s="981"/>
      <c r="H508" s="981"/>
      <c r="I508" s="981"/>
      <c r="J508" s="981"/>
      <c r="K508" s="981"/>
      <c r="L508" s="981"/>
      <c r="M508" s="981"/>
      <c r="N508" s="981"/>
      <c r="O508" s="981"/>
      <c r="P508" s="981"/>
      <c r="Q508" s="981"/>
      <c r="R508" s="981"/>
      <c r="S508" s="981"/>
      <c r="T508" s="981"/>
      <c r="U508" s="981"/>
      <c r="V508" s="981"/>
      <c r="W508" s="981"/>
      <c r="X508" s="981"/>
      <c r="Y508" s="981"/>
      <c r="Z508" s="981"/>
      <c r="AA508" s="981"/>
    </row>
    <row r="509" spans="1:27" ht="15.65" customHeight="1" x14ac:dyDescent="0.25">
      <c r="A509" s="981"/>
      <c r="B509" s="981"/>
      <c r="C509" s="1002"/>
      <c r="D509" s="981"/>
      <c r="E509" s="981"/>
      <c r="F509" s="981"/>
      <c r="G509" s="981"/>
      <c r="H509" s="981"/>
      <c r="I509" s="981"/>
      <c r="J509" s="981"/>
      <c r="K509" s="981"/>
      <c r="L509" s="981"/>
      <c r="M509" s="981"/>
      <c r="N509" s="981"/>
      <c r="O509" s="981"/>
      <c r="P509" s="981"/>
      <c r="Q509" s="981"/>
      <c r="R509" s="981"/>
      <c r="S509" s="981"/>
      <c r="T509" s="981"/>
      <c r="U509" s="981"/>
      <c r="V509" s="981"/>
      <c r="W509" s="981"/>
      <c r="X509" s="981"/>
      <c r="Y509" s="981"/>
      <c r="Z509" s="981"/>
      <c r="AA509" s="981"/>
    </row>
    <row r="510" spans="1:27" ht="15.65" customHeight="1" x14ac:dyDescent="0.25">
      <c r="A510" s="981"/>
      <c r="B510" s="981"/>
      <c r="C510" s="1002"/>
      <c r="D510" s="981"/>
      <c r="E510" s="981"/>
      <c r="F510" s="981"/>
      <c r="G510" s="981"/>
      <c r="H510" s="981"/>
      <c r="I510" s="981"/>
      <c r="J510" s="981"/>
      <c r="K510" s="981"/>
      <c r="L510" s="981"/>
      <c r="M510" s="981"/>
      <c r="N510" s="981"/>
      <c r="O510" s="981"/>
      <c r="P510" s="981"/>
      <c r="Q510" s="981"/>
      <c r="R510" s="981"/>
      <c r="S510" s="981"/>
      <c r="T510" s="981"/>
      <c r="U510" s="981"/>
      <c r="V510" s="981"/>
      <c r="W510" s="981"/>
      <c r="X510" s="981"/>
      <c r="Y510" s="981"/>
      <c r="Z510" s="981"/>
      <c r="AA510" s="981"/>
    </row>
    <row r="511" spans="1:27" ht="15.65" customHeight="1" x14ac:dyDescent="0.25">
      <c r="A511" s="981"/>
      <c r="B511" s="981"/>
      <c r="C511" s="1002"/>
      <c r="D511" s="981"/>
      <c r="E511" s="981"/>
      <c r="F511" s="981"/>
      <c r="G511" s="981"/>
      <c r="H511" s="981"/>
      <c r="I511" s="981"/>
      <c r="J511" s="981"/>
      <c r="K511" s="981"/>
      <c r="L511" s="981"/>
      <c r="M511" s="981"/>
      <c r="N511" s="981"/>
      <c r="O511" s="981"/>
      <c r="P511" s="981"/>
      <c r="Q511" s="981"/>
      <c r="R511" s="981"/>
      <c r="S511" s="981"/>
      <c r="T511" s="981"/>
      <c r="U511" s="981"/>
      <c r="V511" s="981"/>
      <c r="W511" s="981"/>
      <c r="X511" s="981"/>
      <c r="Y511" s="981"/>
      <c r="Z511" s="981"/>
      <c r="AA511" s="981"/>
    </row>
    <row r="512" spans="1:27" ht="15.65" customHeight="1" x14ac:dyDescent="0.25">
      <c r="A512" s="981"/>
      <c r="B512" s="981"/>
      <c r="C512" s="1002"/>
      <c r="D512" s="981"/>
      <c r="E512" s="981"/>
      <c r="F512" s="981"/>
      <c r="G512" s="981"/>
      <c r="H512" s="981"/>
      <c r="I512" s="981"/>
      <c r="J512" s="981"/>
      <c r="K512" s="981"/>
      <c r="L512" s="981"/>
      <c r="M512" s="981"/>
      <c r="N512" s="981"/>
      <c r="O512" s="981"/>
      <c r="P512" s="981"/>
      <c r="Q512" s="981"/>
      <c r="R512" s="981"/>
      <c r="S512" s="981"/>
      <c r="T512" s="981"/>
      <c r="U512" s="981"/>
      <c r="V512" s="981"/>
      <c r="W512" s="981"/>
      <c r="X512" s="981"/>
      <c r="Y512" s="981"/>
      <c r="Z512" s="981"/>
      <c r="AA512" s="981"/>
    </row>
    <row r="513" spans="1:27" ht="15.65" customHeight="1" x14ac:dyDescent="0.25">
      <c r="A513" s="981"/>
      <c r="B513" s="981"/>
      <c r="C513" s="1002"/>
      <c r="D513" s="981"/>
      <c r="E513" s="981"/>
      <c r="F513" s="981"/>
      <c r="G513" s="981"/>
      <c r="H513" s="981"/>
      <c r="I513" s="981"/>
      <c r="J513" s="981"/>
      <c r="K513" s="981"/>
      <c r="L513" s="981"/>
      <c r="M513" s="981"/>
      <c r="N513" s="981"/>
      <c r="O513" s="981"/>
      <c r="P513" s="981"/>
      <c r="Q513" s="981"/>
      <c r="R513" s="981"/>
      <c r="S513" s="981"/>
      <c r="T513" s="981"/>
      <c r="U513" s="981"/>
      <c r="V513" s="981"/>
      <c r="W513" s="981"/>
      <c r="X513" s="981"/>
      <c r="Y513" s="981"/>
      <c r="Z513" s="981"/>
      <c r="AA513" s="981"/>
    </row>
    <row r="514" spans="1:27" ht="15.65" customHeight="1" x14ac:dyDescent="0.25">
      <c r="A514" s="981"/>
      <c r="B514" s="981"/>
      <c r="C514" s="1002"/>
      <c r="D514" s="981"/>
      <c r="E514" s="981"/>
      <c r="F514" s="981"/>
      <c r="G514" s="981"/>
      <c r="H514" s="981"/>
      <c r="I514" s="981"/>
      <c r="J514" s="981"/>
      <c r="K514" s="981"/>
      <c r="L514" s="981"/>
      <c r="M514" s="981"/>
      <c r="N514" s="981"/>
      <c r="O514" s="981"/>
      <c r="P514" s="981"/>
      <c r="Q514" s="981"/>
      <c r="R514" s="981"/>
      <c r="S514" s="981"/>
      <c r="T514" s="981"/>
      <c r="U514" s="981"/>
      <c r="V514" s="981"/>
      <c r="W514" s="981"/>
      <c r="X514" s="981"/>
      <c r="Y514" s="981"/>
      <c r="Z514" s="981"/>
      <c r="AA514" s="981"/>
    </row>
    <row r="515" spans="1:27" ht="15.65" customHeight="1" x14ac:dyDescent="0.25">
      <c r="A515" s="981"/>
      <c r="B515" s="981"/>
      <c r="C515" s="1002"/>
      <c r="D515" s="981"/>
      <c r="E515" s="981"/>
      <c r="F515" s="981"/>
      <c r="G515" s="981"/>
      <c r="H515" s="981"/>
      <c r="I515" s="981"/>
      <c r="J515" s="981"/>
      <c r="K515" s="981"/>
      <c r="L515" s="981"/>
      <c r="M515" s="981"/>
      <c r="N515" s="981"/>
      <c r="O515" s="981"/>
      <c r="P515" s="981"/>
      <c r="Q515" s="981"/>
      <c r="R515" s="981"/>
      <c r="S515" s="981"/>
      <c r="T515" s="981"/>
      <c r="U515" s="981"/>
      <c r="V515" s="981"/>
      <c r="W515" s="981"/>
      <c r="X515" s="981"/>
      <c r="Y515" s="981"/>
      <c r="Z515" s="981"/>
      <c r="AA515" s="981"/>
    </row>
    <row r="516" spans="1:27" ht="15.65" customHeight="1" x14ac:dyDescent="0.25">
      <c r="A516" s="981"/>
      <c r="B516" s="981"/>
      <c r="C516" s="1002"/>
      <c r="D516" s="981"/>
      <c r="E516" s="981"/>
      <c r="F516" s="981"/>
      <c r="G516" s="981"/>
      <c r="H516" s="981"/>
      <c r="I516" s="981"/>
      <c r="J516" s="981"/>
      <c r="K516" s="981"/>
      <c r="L516" s="981"/>
      <c r="M516" s="981"/>
      <c r="N516" s="981"/>
      <c r="O516" s="981"/>
      <c r="P516" s="981"/>
      <c r="Q516" s="981"/>
      <c r="R516" s="981"/>
      <c r="S516" s="981"/>
      <c r="T516" s="981"/>
      <c r="U516" s="981"/>
      <c r="V516" s="981"/>
      <c r="W516" s="981"/>
      <c r="X516" s="981"/>
      <c r="Y516" s="981"/>
      <c r="Z516" s="981"/>
      <c r="AA516" s="981"/>
    </row>
    <row r="517" spans="1:27" ht="15.65" customHeight="1" x14ac:dyDescent="0.25">
      <c r="A517" s="981"/>
      <c r="B517" s="981"/>
      <c r="C517" s="1002"/>
      <c r="D517" s="981"/>
      <c r="E517" s="981"/>
      <c r="F517" s="981"/>
      <c r="G517" s="981"/>
      <c r="H517" s="981"/>
      <c r="I517" s="981"/>
      <c r="J517" s="981"/>
      <c r="K517" s="981"/>
      <c r="L517" s="981"/>
      <c r="M517" s="981"/>
      <c r="N517" s="981"/>
      <c r="O517" s="981"/>
      <c r="P517" s="981"/>
      <c r="Q517" s="981"/>
      <c r="R517" s="981"/>
      <c r="S517" s="981"/>
      <c r="T517" s="981"/>
      <c r="U517" s="981"/>
      <c r="V517" s="981"/>
      <c r="W517" s="981"/>
      <c r="X517" s="981"/>
      <c r="Y517" s="981"/>
      <c r="Z517" s="981"/>
      <c r="AA517" s="981"/>
    </row>
    <row r="518" spans="1:27" ht="15.65" customHeight="1" x14ac:dyDescent="0.25">
      <c r="A518" s="981"/>
      <c r="B518" s="981"/>
      <c r="C518" s="1002"/>
      <c r="D518" s="981"/>
      <c r="E518" s="981"/>
      <c r="F518" s="981"/>
      <c r="G518" s="981"/>
      <c r="H518" s="981"/>
      <c r="I518" s="981"/>
      <c r="J518" s="981"/>
      <c r="K518" s="981"/>
      <c r="L518" s="981"/>
      <c r="M518" s="981"/>
      <c r="N518" s="981"/>
      <c r="O518" s="981"/>
      <c r="P518" s="981"/>
      <c r="Q518" s="981"/>
      <c r="R518" s="981"/>
      <c r="S518" s="981"/>
      <c r="T518" s="981"/>
      <c r="U518" s="981"/>
      <c r="V518" s="981"/>
      <c r="W518" s="981"/>
      <c r="X518" s="981"/>
      <c r="Y518" s="981"/>
      <c r="Z518" s="981"/>
      <c r="AA518" s="981"/>
    </row>
    <row r="519" spans="1:27" ht="15.65" customHeight="1" x14ac:dyDescent="0.25">
      <c r="A519" s="981"/>
      <c r="B519" s="981"/>
      <c r="C519" s="1002"/>
      <c r="D519" s="981"/>
      <c r="E519" s="981"/>
      <c r="F519" s="981"/>
      <c r="G519" s="981"/>
      <c r="H519" s="981"/>
      <c r="I519" s="981"/>
      <c r="J519" s="981"/>
      <c r="K519" s="981"/>
      <c r="L519" s="981"/>
      <c r="M519" s="981"/>
      <c r="N519" s="981"/>
      <c r="O519" s="981"/>
      <c r="P519" s="981"/>
      <c r="Q519" s="981"/>
      <c r="R519" s="981"/>
      <c r="S519" s="981"/>
      <c r="T519" s="981"/>
      <c r="U519" s="981"/>
      <c r="V519" s="981"/>
      <c r="W519" s="981"/>
      <c r="X519" s="981"/>
      <c r="Y519" s="981"/>
      <c r="Z519" s="981"/>
      <c r="AA519" s="981"/>
    </row>
    <row r="520" spans="1:27" ht="15.65" customHeight="1" x14ac:dyDescent="0.25">
      <c r="A520" s="981"/>
      <c r="B520" s="981"/>
      <c r="C520" s="1002"/>
      <c r="D520" s="981"/>
      <c r="E520" s="981"/>
      <c r="F520" s="981"/>
      <c r="G520" s="981"/>
      <c r="H520" s="981"/>
      <c r="I520" s="981"/>
      <c r="J520" s="981"/>
      <c r="K520" s="981"/>
      <c r="L520" s="981"/>
      <c r="M520" s="981"/>
      <c r="N520" s="981"/>
      <c r="O520" s="981"/>
      <c r="P520" s="981"/>
      <c r="Q520" s="981"/>
      <c r="R520" s="981"/>
      <c r="S520" s="981"/>
      <c r="T520" s="981"/>
      <c r="U520" s="981"/>
      <c r="V520" s="981"/>
      <c r="W520" s="981"/>
      <c r="X520" s="981"/>
      <c r="Y520" s="981"/>
      <c r="Z520" s="981"/>
      <c r="AA520" s="981"/>
    </row>
    <row r="521" spans="1:27" ht="15.65" customHeight="1" x14ac:dyDescent="0.25">
      <c r="A521" s="981"/>
      <c r="B521" s="981"/>
      <c r="C521" s="1002"/>
      <c r="D521" s="981"/>
      <c r="E521" s="981"/>
      <c r="F521" s="981"/>
      <c r="G521" s="981"/>
      <c r="H521" s="981"/>
      <c r="I521" s="981"/>
      <c r="J521" s="981"/>
      <c r="K521" s="981"/>
      <c r="L521" s="981"/>
      <c r="M521" s="981"/>
      <c r="N521" s="981"/>
      <c r="O521" s="981"/>
      <c r="P521" s="981"/>
      <c r="Q521" s="981"/>
      <c r="R521" s="981"/>
      <c r="S521" s="981"/>
      <c r="T521" s="981"/>
      <c r="U521" s="981"/>
      <c r="V521" s="981"/>
      <c r="W521" s="981"/>
      <c r="X521" s="981"/>
      <c r="Y521" s="981"/>
      <c r="Z521" s="981"/>
      <c r="AA521" s="981"/>
    </row>
    <row r="522" spans="1:27" ht="15.65" customHeight="1" x14ac:dyDescent="0.25">
      <c r="A522" s="981"/>
      <c r="B522" s="981"/>
      <c r="C522" s="1002"/>
      <c r="D522" s="981"/>
      <c r="E522" s="981"/>
      <c r="F522" s="981"/>
      <c r="G522" s="981"/>
      <c r="H522" s="981"/>
      <c r="I522" s="981"/>
      <c r="J522" s="981"/>
      <c r="K522" s="981"/>
      <c r="L522" s="981"/>
      <c r="M522" s="981"/>
      <c r="N522" s="981"/>
      <c r="O522" s="981"/>
      <c r="P522" s="981"/>
      <c r="Q522" s="981"/>
      <c r="R522" s="981"/>
      <c r="S522" s="981"/>
      <c r="T522" s="981"/>
      <c r="U522" s="981"/>
      <c r="V522" s="981"/>
      <c r="W522" s="981"/>
      <c r="X522" s="981"/>
      <c r="Y522" s="981"/>
      <c r="Z522" s="981"/>
      <c r="AA522" s="981"/>
    </row>
    <row r="523" spans="1:27" ht="15.65" customHeight="1" x14ac:dyDescent="0.25">
      <c r="A523" s="981"/>
      <c r="B523" s="981"/>
      <c r="C523" s="1002"/>
      <c r="D523" s="981"/>
      <c r="E523" s="981"/>
      <c r="F523" s="981"/>
      <c r="G523" s="981"/>
      <c r="H523" s="981"/>
      <c r="I523" s="981"/>
      <c r="J523" s="981"/>
      <c r="K523" s="981"/>
      <c r="L523" s="981"/>
      <c r="M523" s="981"/>
      <c r="N523" s="981"/>
      <c r="O523" s="981"/>
      <c r="P523" s="981"/>
      <c r="Q523" s="981"/>
      <c r="R523" s="981"/>
      <c r="S523" s="981"/>
      <c r="T523" s="981"/>
      <c r="U523" s="981"/>
      <c r="V523" s="981"/>
      <c r="W523" s="981"/>
      <c r="X523" s="981"/>
      <c r="Y523" s="981"/>
      <c r="Z523" s="981"/>
      <c r="AA523" s="981"/>
    </row>
    <row r="524" spans="1:27" ht="15.65" customHeight="1" x14ac:dyDescent="0.25">
      <c r="A524" s="981"/>
      <c r="B524" s="981"/>
      <c r="C524" s="1002"/>
      <c r="D524" s="981"/>
      <c r="E524" s="981"/>
      <c r="F524" s="981"/>
      <c r="G524" s="981"/>
      <c r="H524" s="981"/>
      <c r="I524" s="981"/>
      <c r="J524" s="981"/>
      <c r="K524" s="981"/>
      <c r="L524" s="981"/>
      <c r="M524" s="981"/>
      <c r="N524" s="981"/>
      <c r="O524" s="981"/>
      <c r="P524" s="981"/>
      <c r="Q524" s="981"/>
      <c r="R524" s="981"/>
      <c r="S524" s="981"/>
      <c r="T524" s="981"/>
      <c r="U524" s="981"/>
      <c r="V524" s="981"/>
      <c r="W524" s="981"/>
      <c r="X524" s="981"/>
      <c r="Y524" s="981"/>
      <c r="Z524" s="981"/>
      <c r="AA524" s="981"/>
    </row>
    <row r="525" spans="1:27" ht="15.65" customHeight="1" x14ac:dyDescent="0.25">
      <c r="A525" s="981"/>
      <c r="B525" s="981"/>
      <c r="C525" s="1002"/>
      <c r="D525" s="981"/>
      <c r="E525" s="981"/>
      <c r="F525" s="981"/>
      <c r="G525" s="981"/>
      <c r="H525" s="981"/>
      <c r="I525" s="981"/>
      <c r="J525" s="981"/>
      <c r="K525" s="981"/>
      <c r="L525" s="981"/>
      <c r="M525" s="981"/>
      <c r="N525" s="981"/>
      <c r="O525" s="981"/>
      <c r="P525" s="981"/>
      <c r="Q525" s="981"/>
      <c r="R525" s="981"/>
      <c r="S525" s="981"/>
      <c r="T525" s="981"/>
      <c r="U525" s="981"/>
      <c r="V525" s="981"/>
      <c r="W525" s="981"/>
      <c r="X525" s="981"/>
      <c r="Y525" s="981"/>
      <c r="Z525" s="981"/>
      <c r="AA525" s="981"/>
    </row>
    <row r="526" spans="1:27" ht="15.65" customHeight="1" x14ac:dyDescent="0.25">
      <c r="A526" s="981"/>
      <c r="B526" s="981"/>
      <c r="C526" s="1002"/>
      <c r="D526" s="981"/>
      <c r="E526" s="981"/>
      <c r="F526" s="981"/>
      <c r="G526" s="981"/>
      <c r="H526" s="981"/>
      <c r="I526" s="981"/>
      <c r="J526" s="981"/>
      <c r="K526" s="981"/>
      <c r="L526" s="981"/>
      <c r="M526" s="981"/>
      <c r="N526" s="981"/>
      <c r="O526" s="981"/>
      <c r="P526" s="981"/>
      <c r="Q526" s="981"/>
      <c r="R526" s="981"/>
      <c r="S526" s="981"/>
      <c r="T526" s="981"/>
      <c r="U526" s="981"/>
      <c r="V526" s="981"/>
      <c r="W526" s="981"/>
      <c r="X526" s="981"/>
      <c r="Y526" s="981"/>
      <c r="Z526" s="981"/>
      <c r="AA526" s="981"/>
    </row>
    <row r="527" spans="1:27" ht="15.65" customHeight="1" x14ac:dyDescent="0.25">
      <c r="A527" s="981"/>
      <c r="B527" s="981"/>
      <c r="C527" s="1002"/>
      <c r="D527" s="981"/>
      <c r="E527" s="981"/>
      <c r="F527" s="981"/>
      <c r="G527" s="981"/>
      <c r="H527" s="981"/>
      <c r="I527" s="981"/>
      <c r="J527" s="981"/>
      <c r="K527" s="981"/>
      <c r="L527" s="981"/>
      <c r="M527" s="981"/>
      <c r="N527" s="981"/>
      <c r="O527" s="981"/>
      <c r="P527" s="981"/>
      <c r="Q527" s="981"/>
      <c r="R527" s="981"/>
      <c r="S527" s="981"/>
      <c r="T527" s="981"/>
      <c r="U527" s="981"/>
      <c r="V527" s="981"/>
      <c r="W527" s="981"/>
      <c r="X527" s="981"/>
      <c r="Y527" s="981"/>
      <c r="Z527" s="981"/>
      <c r="AA527" s="981"/>
    </row>
    <row r="528" spans="1:27" ht="15.65" customHeight="1" x14ac:dyDescent="0.25">
      <c r="A528" s="981"/>
      <c r="B528" s="981"/>
      <c r="C528" s="1002"/>
      <c r="D528" s="981"/>
      <c r="E528" s="981"/>
      <c r="F528" s="981"/>
      <c r="G528" s="981"/>
      <c r="H528" s="981"/>
      <c r="I528" s="981"/>
      <c r="J528" s="981"/>
      <c r="K528" s="981"/>
      <c r="L528" s="981"/>
      <c r="M528" s="981"/>
      <c r="N528" s="981"/>
      <c r="O528" s="981"/>
      <c r="P528" s="981"/>
      <c r="Q528" s="981"/>
      <c r="R528" s="981"/>
      <c r="S528" s="981"/>
      <c r="T528" s="981"/>
      <c r="U528" s="981"/>
      <c r="V528" s="981"/>
      <c r="W528" s="981"/>
      <c r="X528" s="981"/>
      <c r="Y528" s="981"/>
      <c r="Z528" s="981"/>
      <c r="AA528" s="981"/>
    </row>
    <row r="529" spans="1:27" ht="15.65" customHeight="1" x14ac:dyDescent="0.25">
      <c r="A529" s="981"/>
      <c r="B529" s="981"/>
      <c r="C529" s="1002"/>
      <c r="D529" s="981"/>
      <c r="E529" s="981"/>
      <c r="F529" s="981"/>
      <c r="G529" s="981"/>
      <c r="H529" s="981"/>
      <c r="I529" s="981"/>
      <c r="J529" s="981"/>
      <c r="K529" s="981"/>
      <c r="L529" s="981"/>
      <c r="M529" s="981"/>
      <c r="N529" s="981"/>
      <c r="O529" s="981"/>
      <c r="P529" s="981"/>
      <c r="Q529" s="981"/>
      <c r="R529" s="981"/>
      <c r="S529" s="981"/>
      <c r="T529" s="981"/>
      <c r="U529" s="981"/>
      <c r="V529" s="981"/>
      <c r="W529" s="981"/>
      <c r="X529" s="981"/>
      <c r="Y529" s="981"/>
      <c r="Z529" s="981"/>
      <c r="AA529" s="981"/>
    </row>
    <row r="530" spans="1:27" ht="15.65" customHeight="1" x14ac:dyDescent="0.25">
      <c r="A530" s="981"/>
      <c r="B530" s="981"/>
      <c r="C530" s="1002"/>
      <c r="D530" s="981"/>
      <c r="E530" s="981"/>
      <c r="F530" s="981"/>
      <c r="G530" s="981"/>
      <c r="H530" s="981"/>
      <c r="I530" s="981"/>
      <c r="J530" s="981"/>
      <c r="K530" s="981"/>
      <c r="L530" s="981"/>
      <c r="M530" s="981"/>
      <c r="N530" s="981"/>
      <c r="O530" s="981"/>
      <c r="P530" s="981"/>
      <c r="Q530" s="981"/>
      <c r="R530" s="981"/>
      <c r="S530" s="981"/>
      <c r="T530" s="981"/>
      <c r="U530" s="981"/>
      <c r="V530" s="981"/>
      <c r="W530" s="981"/>
      <c r="X530" s="981"/>
      <c r="Y530" s="981"/>
      <c r="Z530" s="981"/>
      <c r="AA530" s="981"/>
    </row>
    <row r="531" spans="1:27" ht="15.65" customHeight="1" x14ac:dyDescent="0.25">
      <c r="A531" s="981"/>
      <c r="B531" s="981"/>
      <c r="C531" s="1002"/>
      <c r="D531" s="981"/>
      <c r="E531" s="981"/>
      <c r="F531" s="981"/>
      <c r="G531" s="981"/>
      <c r="H531" s="981"/>
      <c r="I531" s="981"/>
      <c r="J531" s="981"/>
      <c r="K531" s="981"/>
      <c r="L531" s="981"/>
      <c r="M531" s="981"/>
      <c r="N531" s="981"/>
      <c r="O531" s="981"/>
      <c r="P531" s="981"/>
      <c r="Q531" s="981"/>
      <c r="R531" s="981"/>
      <c r="S531" s="981"/>
      <c r="T531" s="981"/>
      <c r="U531" s="981"/>
      <c r="V531" s="981"/>
      <c r="W531" s="981"/>
      <c r="X531" s="981"/>
      <c r="Y531" s="981"/>
      <c r="Z531" s="981"/>
      <c r="AA531" s="981"/>
    </row>
    <row r="532" spans="1:27" ht="15.65" customHeight="1" x14ac:dyDescent="0.25">
      <c r="A532" s="981"/>
      <c r="B532" s="981"/>
      <c r="C532" s="1002"/>
      <c r="D532" s="981"/>
      <c r="E532" s="981"/>
      <c r="F532" s="981"/>
      <c r="G532" s="981"/>
      <c r="H532" s="981"/>
      <c r="I532" s="981"/>
      <c r="J532" s="981"/>
      <c r="K532" s="981"/>
      <c r="L532" s="981"/>
      <c r="M532" s="981"/>
      <c r="N532" s="981"/>
      <c r="O532" s="981"/>
      <c r="P532" s="981"/>
      <c r="Q532" s="981"/>
      <c r="R532" s="981"/>
      <c r="S532" s="981"/>
      <c r="T532" s="981"/>
      <c r="U532" s="981"/>
      <c r="V532" s="981"/>
      <c r="W532" s="981"/>
      <c r="X532" s="981"/>
      <c r="Y532" s="981"/>
      <c r="Z532" s="981"/>
      <c r="AA532" s="981"/>
    </row>
    <row r="533" spans="1:27" ht="15.65" customHeight="1" x14ac:dyDescent="0.25">
      <c r="A533" s="981"/>
      <c r="B533" s="981"/>
      <c r="C533" s="1002"/>
      <c r="D533" s="981"/>
      <c r="E533" s="981"/>
      <c r="F533" s="981"/>
      <c r="G533" s="981"/>
      <c r="H533" s="981"/>
      <c r="I533" s="981"/>
      <c r="J533" s="981"/>
      <c r="K533" s="981"/>
      <c r="L533" s="981"/>
      <c r="M533" s="981"/>
      <c r="N533" s="981"/>
      <c r="O533" s="981"/>
      <c r="P533" s="981"/>
      <c r="Q533" s="981"/>
      <c r="R533" s="981"/>
      <c r="S533" s="981"/>
      <c r="T533" s="981"/>
      <c r="U533" s="981"/>
      <c r="V533" s="981"/>
      <c r="W533" s="981"/>
      <c r="X533" s="981"/>
      <c r="Y533" s="981"/>
      <c r="Z533" s="981"/>
      <c r="AA533" s="981"/>
    </row>
    <row r="534" spans="1:27" ht="15.65" customHeight="1" x14ac:dyDescent="0.25">
      <c r="A534" s="981"/>
      <c r="B534" s="981"/>
      <c r="C534" s="1002"/>
      <c r="D534" s="981"/>
      <c r="E534" s="981"/>
      <c r="F534" s="981"/>
      <c r="G534" s="981"/>
      <c r="H534" s="981"/>
      <c r="I534" s="981"/>
      <c r="J534" s="981"/>
      <c r="K534" s="981"/>
      <c r="L534" s="981"/>
      <c r="M534" s="981"/>
      <c r="N534" s="981"/>
      <c r="O534" s="981"/>
      <c r="P534" s="981"/>
      <c r="Q534" s="981"/>
      <c r="R534" s="981"/>
      <c r="S534" s="981"/>
      <c r="T534" s="981"/>
      <c r="U534" s="981"/>
      <c r="V534" s="981"/>
      <c r="W534" s="981"/>
      <c r="X534" s="981"/>
      <c r="Y534" s="981"/>
      <c r="Z534" s="981"/>
      <c r="AA534" s="981"/>
    </row>
    <row r="535" spans="1:27" ht="15.65" customHeight="1" x14ac:dyDescent="0.25">
      <c r="A535" s="981"/>
      <c r="B535" s="981"/>
      <c r="C535" s="1002"/>
      <c r="D535" s="981"/>
      <c r="E535" s="981"/>
      <c r="F535" s="981"/>
      <c r="G535" s="981"/>
      <c r="H535" s="981"/>
      <c r="I535" s="981"/>
      <c r="J535" s="981"/>
      <c r="K535" s="981"/>
      <c r="L535" s="981"/>
      <c r="M535" s="981"/>
      <c r="N535" s="981"/>
      <c r="O535" s="981"/>
      <c r="P535" s="981"/>
      <c r="Q535" s="981"/>
      <c r="R535" s="981"/>
      <c r="S535" s="981"/>
      <c r="T535" s="981"/>
      <c r="U535" s="981"/>
      <c r="V535" s="981"/>
      <c r="W535" s="981"/>
      <c r="X535" s="981"/>
      <c r="Y535" s="981"/>
      <c r="Z535" s="981"/>
      <c r="AA535" s="981"/>
    </row>
    <row r="536" spans="1:27" ht="15.65" customHeight="1" x14ac:dyDescent="0.25">
      <c r="A536" s="981"/>
      <c r="B536" s="981"/>
      <c r="C536" s="1002"/>
      <c r="D536" s="981"/>
      <c r="E536" s="981"/>
      <c r="F536" s="981"/>
      <c r="G536" s="981"/>
      <c r="H536" s="981"/>
      <c r="I536" s="981"/>
      <c r="J536" s="981"/>
      <c r="K536" s="981"/>
      <c r="L536" s="981"/>
      <c r="M536" s="981"/>
      <c r="N536" s="981"/>
      <c r="O536" s="981"/>
      <c r="P536" s="981"/>
      <c r="Q536" s="981"/>
      <c r="R536" s="981"/>
      <c r="S536" s="981"/>
      <c r="T536" s="981"/>
      <c r="U536" s="981"/>
      <c r="V536" s="981"/>
      <c r="W536" s="981"/>
      <c r="X536" s="981"/>
      <c r="Y536" s="981"/>
      <c r="Z536" s="981"/>
      <c r="AA536" s="981"/>
    </row>
    <row r="537" spans="1:27" ht="15.65" customHeight="1" x14ac:dyDescent="0.25">
      <c r="A537" s="981"/>
      <c r="B537" s="981"/>
      <c r="C537" s="1002"/>
      <c r="D537" s="981"/>
      <c r="E537" s="981"/>
      <c r="F537" s="981"/>
      <c r="G537" s="981"/>
      <c r="H537" s="981"/>
      <c r="I537" s="981"/>
      <c r="J537" s="981"/>
      <c r="K537" s="981"/>
      <c r="L537" s="981"/>
      <c r="M537" s="981"/>
      <c r="N537" s="981"/>
      <c r="O537" s="981"/>
      <c r="P537" s="981"/>
      <c r="Q537" s="981"/>
      <c r="R537" s="981"/>
      <c r="S537" s="981"/>
      <c r="T537" s="981"/>
      <c r="U537" s="981"/>
      <c r="V537" s="981"/>
      <c r="W537" s="981"/>
      <c r="X537" s="981"/>
      <c r="Y537" s="981"/>
      <c r="Z537" s="981"/>
      <c r="AA537" s="981"/>
    </row>
    <row r="538" spans="1:27" ht="15.65" customHeight="1" x14ac:dyDescent="0.25">
      <c r="A538" s="981"/>
      <c r="B538" s="981"/>
      <c r="C538" s="1002"/>
      <c r="D538" s="981"/>
      <c r="E538" s="981"/>
      <c r="F538" s="981"/>
      <c r="G538" s="981"/>
      <c r="H538" s="981"/>
      <c r="I538" s="981"/>
      <c r="J538" s="981"/>
      <c r="K538" s="981"/>
      <c r="L538" s="981"/>
      <c r="M538" s="981"/>
      <c r="N538" s="981"/>
      <c r="O538" s="981"/>
      <c r="P538" s="981"/>
      <c r="Q538" s="981"/>
      <c r="R538" s="981"/>
      <c r="S538" s="981"/>
      <c r="T538" s="981"/>
      <c r="U538" s="981"/>
      <c r="V538" s="981"/>
      <c r="W538" s="981"/>
      <c r="X538" s="981"/>
      <c r="Y538" s="981"/>
      <c r="Z538" s="981"/>
      <c r="AA538" s="981"/>
    </row>
    <row r="539" spans="1:27" ht="15.65" customHeight="1" x14ac:dyDescent="0.25">
      <c r="A539" s="981"/>
      <c r="B539" s="981"/>
      <c r="C539" s="1002"/>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row>
    <row r="540" spans="1:27" ht="15.65" customHeight="1" x14ac:dyDescent="0.25">
      <c r="A540" s="981"/>
      <c r="B540" s="981"/>
      <c r="C540" s="1002"/>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row>
    <row r="541" spans="1:27" ht="15.65" customHeight="1" x14ac:dyDescent="0.25">
      <c r="A541" s="981"/>
      <c r="B541" s="981"/>
      <c r="C541" s="1002"/>
      <c r="D541" s="981"/>
      <c r="E541" s="981"/>
      <c r="F541" s="981"/>
      <c r="G541" s="981"/>
      <c r="H541" s="981"/>
      <c r="I541" s="981"/>
      <c r="J541" s="981"/>
      <c r="K541" s="981"/>
      <c r="L541" s="981"/>
      <c r="M541" s="981"/>
      <c r="N541" s="981"/>
      <c r="O541" s="981"/>
      <c r="P541" s="981"/>
      <c r="Q541" s="981"/>
      <c r="R541" s="981"/>
      <c r="S541" s="981"/>
      <c r="T541" s="981"/>
      <c r="U541" s="981"/>
      <c r="V541" s="981"/>
      <c r="W541" s="981"/>
      <c r="X541" s="981"/>
      <c r="Y541" s="981"/>
      <c r="Z541" s="981"/>
      <c r="AA541" s="981"/>
    </row>
    <row r="542" spans="1:27" ht="15.65" customHeight="1" x14ac:dyDescent="0.25">
      <c r="A542" s="981"/>
      <c r="B542" s="981"/>
      <c r="C542" s="1002"/>
      <c r="D542" s="981"/>
      <c r="E542" s="981"/>
      <c r="F542" s="981"/>
      <c r="G542" s="981"/>
      <c r="H542" s="981"/>
      <c r="I542" s="981"/>
      <c r="J542" s="981"/>
      <c r="K542" s="981"/>
      <c r="L542" s="981"/>
      <c r="M542" s="981"/>
      <c r="N542" s="981"/>
      <c r="O542" s="981"/>
      <c r="P542" s="981"/>
      <c r="Q542" s="981"/>
      <c r="R542" s="981"/>
      <c r="S542" s="981"/>
      <c r="T542" s="981"/>
      <c r="U542" s="981"/>
      <c r="V542" s="981"/>
      <c r="W542" s="981"/>
      <c r="X542" s="981"/>
      <c r="Y542" s="981"/>
      <c r="Z542" s="981"/>
      <c r="AA542" s="981"/>
    </row>
    <row r="543" spans="1:27" ht="15.65" customHeight="1" x14ac:dyDescent="0.25">
      <c r="A543" s="981"/>
      <c r="B543" s="981"/>
      <c r="C543" s="1002"/>
      <c r="D543" s="981"/>
      <c r="E543" s="981"/>
      <c r="F543" s="981"/>
      <c r="G543" s="981"/>
      <c r="H543" s="981"/>
      <c r="I543" s="981"/>
      <c r="J543" s="981"/>
      <c r="K543" s="981"/>
      <c r="L543" s="981"/>
      <c r="M543" s="981"/>
      <c r="N543" s="981"/>
      <c r="O543" s="981"/>
      <c r="P543" s="981"/>
      <c r="Q543" s="981"/>
      <c r="R543" s="981"/>
      <c r="S543" s="981"/>
      <c r="T543" s="981"/>
      <c r="U543" s="981"/>
      <c r="V543" s="981"/>
      <c r="W543" s="981"/>
      <c r="X543" s="981"/>
      <c r="Y543" s="981"/>
      <c r="Z543" s="981"/>
      <c r="AA543" s="981"/>
    </row>
    <row r="544" spans="1:27" ht="15.65" customHeight="1" x14ac:dyDescent="0.25">
      <c r="A544" s="981"/>
      <c r="B544" s="981"/>
      <c r="C544" s="1002"/>
      <c r="D544" s="981"/>
      <c r="E544" s="981"/>
      <c r="F544" s="981"/>
      <c r="G544" s="981"/>
      <c r="H544" s="981"/>
      <c r="I544" s="981"/>
      <c r="J544" s="981"/>
      <c r="K544" s="981"/>
      <c r="L544" s="981"/>
      <c r="M544" s="981"/>
      <c r="N544" s="981"/>
      <c r="O544" s="981"/>
      <c r="P544" s="981"/>
      <c r="Q544" s="981"/>
      <c r="R544" s="981"/>
      <c r="S544" s="981"/>
      <c r="T544" s="981"/>
      <c r="U544" s="981"/>
      <c r="V544" s="981"/>
      <c r="W544" s="981"/>
      <c r="X544" s="981"/>
      <c r="Y544" s="981"/>
      <c r="Z544" s="981"/>
      <c r="AA544" s="981"/>
    </row>
    <row r="545" spans="1:27" ht="15.65" customHeight="1" x14ac:dyDescent="0.25">
      <c r="A545" s="981"/>
      <c r="B545" s="981"/>
      <c r="C545" s="1002"/>
      <c r="D545" s="981"/>
      <c r="E545" s="981"/>
      <c r="F545" s="981"/>
      <c r="G545" s="981"/>
      <c r="H545" s="981"/>
      <c r="I545" s="981"/>
      <c r="J545" s="981"/>
      <c r="K545" s="981"/>
      <c r="L545" s="981"/>
      <c r="M545" s="981"/>
      <c r="N545" s="981"/>
      <c r="O545" s="981"/>
      <c r="P545" s="981"/>
      <c r="Q545" s="981"/>
      <c r="R545" s="981"/>
      <c r="S545" s="981"/>
      <c r="T545" s="981"/>
      <c r="U545" s="981"/>
      <c r="V545" s="981"/>
      <c r="W545" s="981"/>
      <c r="X545" s="981"/>
      <c r="Y545" s="981"/>
      <c r="Z545" s="981"/>
      <c r="AA545" s="981"/>
    </row>
    <row r="546" spans="1:27" ht="15.65" customHeight="1" x14ac:dyDescent="0.25">
      <c r="A546" s="981"/>
      <c r="B546" s="981"/>
      <c r="C546" s="1002"/>
      <c r="D546" s="981"/>
      <c r="E546" s="981"/>
      <c r="F546" s="981"/>
      <c r="G546" s="981"/>
      <c r="H546" s="981"/>
      <c r="I546" s="981"/>
      <c r="J546" s="981"/>
      <c r="K546" s="981"/>
      <c r="L546" s="981"/>
      <c r="M546" s="981"/>
      <c r="N546" s="981"/>
      <c r="O546" s="981"/>
      <c r="P546" s="981"/>
      <c r="Q546" s="981"/>
      <c r="R546" s="981"/>
      <c r="S546" s="981"/>
      <c r="T546" s="981"/>
      <c r="U546" s="981"/>
      <c r="V546" s="981"/>
      <c r="W546" s="981"/>
      <c r="X546" s="981"/>
      <c r="Y546" s="981"/>
      <c r="Z546" s="981"/>
      <c r="AA546" s="981"/>
    </row>
    <row r="547" spans="1:27" ht="15.65" customHeight="1" x14ac:dyDescent="0.25">
      <c r="A547" s="981"/>
      <c r="B547" s="981"/>
      <c r="C547" s="1002"/>
      <c r="D547" s="981"/>
      <c r="E547" s="981"/>
      <c r="F547" s="981"/>
      <c r="G547" s="981"/>
      <c r="H547" s="981"/>
      <c r="I547" s="981"/>
      <c r="J547" s="981"/>
      <c r="K547" s="981"/>
      <c r="L547" s="981"/>
      <c r="M547" s="981"/>
      <c r="N547" s="981"/>
      <c r="O547" s="981"/>
      <c r="P547" s="981"/>
      <c r="Q547" s="981"/>
      <c r="R547" s="981"/>
      <c r="S547" s="981"/>
      <c r="T547" s="981"/>
      <c r="U547" s="981"/>
      <c r="V547" s="981"/>
      <c r="W547" s="981"/>
      <c r="X547" s="981"/>
      <c r="Y547" s="981"/>
      <c r="Z547" s="981"/>
      <c r="AA547" s="981"/>
    </row>
    <row r="548" spans="1:27" ht="15.65" customHeight="1" x14ac:dyDescent="0.25">
      <c r="A548" s="981"/>
      <c r="B548" s="981"/>
      <c r="C548" s="1002"/>
      <c r="D548" s="981"/>
      <c r="E548" s="981"/>
      <c r="F548" s="981"/>
      <c r="G548" s="981"/>
      <c r="H548" s="981"/>
      <c r="I548" s="981"/>
      <c r="J548" s="981"/>
      <c r="K548" s="981"/>
      <c r="L548" s="981"/>
      <c r="M548" s="981"/>
      <c r="N548" s="981"/>
      <c r="O548" s="981"/>
      <c r="P548" s="981"/>
      <c r="Q548" s="981"/>
      <c r="R548" s="981"/>
      <c r="S548" s="981"/>
      <c r="T548" s="981"/>
      <c r="U548" s="981"/>
      <c r="V548" s="981"/>
      <c r="W548" s="981"/>
      <c r="X548" s="981"/>
      <c r="Y548" s="981"/>
      <c r="Z548" s="981"/>
      <c r="AA548" s="981"/>
    </row>
    <row r="549" spans="1:27" ht="15.65" customHeight="1" x14ac:dyDescent="0.25">
      <c r="A549" s="981"/>
      <c r="B549" s="981"/>
      <c r="C549" s="1002"/>
      <c r="D549" s="981"/>
      <c r="E549" s="981"/>
      <c r="F549" s="981"/>
      <c r="G549" s="981"/>
      <c r="H549" s="981"/>
      <c r="I549" s="981"/>
      <c r="J549" s="981"/>
      <c r="K549" s="981"/>
      <c r="L549" s="981"/>
      <c r="M549" s="981"/>
      <c r="N549" s="981"/>
      <c r="O549" s="981"/>
      <c r="P549" s="981"/>
      <c r="Q549" s="981"/>
      <c r="R549" s="981"/>
      <c r="S549" s="981"/>
      <c r="T549" s="981"/>
      <c r="U549" s="981"/>
      <c r="V549" s="981"/>
      <c r="W549" s="981"/>
      <c r="X549" s="981"/>
      <c r="Y549" s="981"/>
      <c r="Z549" s="981"/>
      <c r="AA549" s="981"/>
    </row>
    <row r="550" spans="1:27" ht="15.65" customHeight="1" x14ac:dyDescent="0.25">
      <c r="A550" s="981"/>
      <c r="B550" s="981"/>
      <c r="C550" s="1002"/>
      <c r="D550" s="981"/>
      <c r="E550" s="981"/>
      <c r="F550" s="981"/>
      <c r="G550" s="981"/>
      <c r="H550" s="981"/>
      <c r="I550" s="981"/>
      <c r="J550" s="981"/>
      <c r="K550" s="981"/>
      <c r="L550" s="981"/>
      <c r="M550" s="981"/>
      <c r="N550" s="981"/>
      <c r="O550" s="981"/>
      <c r="P550" s="981"/>
      <c r="Q550" s="981"/>
      <c r="R550" s="981"/>
      <c r="S550" s="981"/>
      <c r="T550" s="981"/>
      <c r="U550" s="981"/>
      <c r="V550" s="981"/>
      <c r="W550" s="981"/>
      <c r="X550" s="981"/>
      <c r="Y550" s="981"/>
      <c r="Z550" s="981"/>
      <c r="AA550" s="981"/>
    </row>
    <row r="551" spans="1:27" ht="15.65" customHeight="1" x14ac:dyDescent="0.25">
      <c r="A551" s="981"/>
      <c r="B551" s="981"/>
      <c r="C551" s="1002"/>
      <c r="D551" s="981"/>
      <c r="E551" s="981"/>
      <c r="F551" s="981"/>
      <c r="G551" s="981"/>
      <c r="H551" s="981"/>
      <c r="I551" s="981"/>
      <c r="J551" s="981"/>
      <c r="K551" s="981"/>
      <c r="L551" s="981"/>
      <c r="M551" s="981"/>
      <c r="N551" s="981"/>
      <c r="O551" s="981"/>
      <c r="P551" s="981"/>
      <c r="Q551" s="981"/>
      <c r="R551" s="981"/>
      <c r="S551" s="981"/>
      <c r="T551" s="981"/>
      <c r="U551" s="981"/>
      <c r="V551" s="981"/>
      <c r="W551" s="981"/>
      <c r="X551" s="981"/>
      <c r="Y551" s="981"/>
      <c r="Z551" s="981"/>
      <c r="AA551" s="981"/>
    </row>
    <row r="552" spans="1:27" ht="15.65" customHeight="1" x14ac:dyDescent="0.25">
      <c r="A552" s="981"/>
      <c r="B552" s="981"/>
      <c r="C552" s="1002"/>
      <c r="D552" s="981"/>
      <c r="E552" s="981"/>
      <c r="F552" s="981"/>
      <c r="G552" s="981"/>
      <c r="H552" s="981"/>
      <c r="I552" s="981"/>
      <c r="J552" s="981"/>
      <c r="K552" s="981"/>
      <c r="L552" s="981"/>
      <c r="M552" s="981"/>
      <c r="N552" s="981"/>
      <c r="O552" s="981"/>
      <c r="P552" s="981"/>
      <c r="Q552" s="981"/>
      <c r="R552" s="981"/>
      <c r="S552" s="981"/>
      <c r="T552" s="981"/>
      <c r="U552" s="981"/>
      <c r="V552" s="981"/>
      <c r="W552" s="981"/>
      <c r="X552" s="981"/>
      <c r="Y552" s="981"/>
      <c r="Z552" s="981"/>
      <c r="AA552" s="981"/>
    </row>
    <row r="553" spans="1:27" ht="15.65" customHeight="1" x14ac:dyDescent="0.25">
      <c r="A553" s="981"/>
      <c r="B553" s="981"/>
      <c r="C553" s="1002"/>
      <c r="D553" s="981"/>
      <c r="E553" s="981"/>
      <c r="F553" s="981"/>
      <c r="G553" s="981"/>
      <c r="H553" s="981"/>
      <c r="I553" s="981"/>
      <c r="J553" s="981"/>
      <c r="K553" s="981"/>
      <c r="L553" s="981"/>
      <c r="M553" s="981"/>
      <c r="N553" s="981"/>
      <c r="O553" s="981"/>
      <c r="P553" s="981"/>
      <c r="Q553" s="981"/>
      <c r="R553" s="981"/>
      <c r="S553" s="981"/>
      <c r="T553" s="981"/>
      <c r="U553" s="981"/>
      <c r="V553" s="981"/>
      <c r="W553" s="981"/>
      <c r="X553" s="981"/>
      <c r="Y553" s="981"/>
      <c r="Z553" s="981"/>
      <c r="AA553" s="981"/>
    </row>
    <row r="554" spans="1:27" ht="15.65" customHeight="1" x14ac:dyDescent="0.25">
      <c r="A554" s="981"/>
      <c r="B554" s="981"/>
      <c r="C554" s="1002"/>
      <c r="D554" s="981"/>
      <c r="E554" s="981"/>
      <c r="F554" s="981"/>
      <c r="G554" s="981"/>
      <c r="H554" s="981"/>
      <c r="I554" s="981"/>
      <c r="J554" s="981"/>
      <c r="K554" s="981"/>
      <c r="L554" s="981"/>
      <c r="M554" s="981"/>
      <c r="N554" s="981"/>
      <c r="O554" s="981"/>
      <c r="P554" s="981"/>
      <c r="Q554" s="981"/>
      <c r="R554" s="981"/>
      <c r="S554" s="981"/>
      <c r="T554" s="981"/>
      <c r="U554" s="981"/>
      <c r="V554" s="981"/>
      <c r="W554" s="981"/>
      <c r="X554" s="981"/>
      <c r="Y554" s="981"/>
      <c r="Z554" s="981"/>
      <c r="AA554" s="981"/>
    </row>
    <row r="555" spans="1:27" ht="15.65" customHeight="1" x14ac:dyDescent="0.25">
      <c r="A555" s="981"/>
      <c r="B555" s="981"/>
      <c r="C555" s="1002"/>
      <c r="D555" s="981"/>
      <c r="E555" s="981"/>
      <c r="F555" s="981"/>
      <c r="G555" s="981"/>
      <c r="H555" s="981"/>
      <c r="I555" s="981"/>
      <c r="J555" s="981"/>
      <c r="K555" s="981"/>
      <c r="L555" s="981"/>
      <c r="M555" s="981"/>
      <c r="N555" s="981"/>
      <c r="O555" s="981"/>
      <c r="P555" s="981"/>
      <c r="Q555" s="981"/>
      <c r="R555" s="981"/>
      <c r="S555" s="981"/>
      <c r="T555" s="981"/>
      <c r="U555" s="981"/>
      <c r="V555" s="981"/>
      <c r="W555" s="981"/>
      <c r="X555" s="981"/>
      <c r="Y555" s="981"/>
      <c r="Z555" s="981"/>
      <c r="AA555" s="981"/>
    </row>
    <row r="556" spans="1:27" ht="15.65" customHeight="1" x14ac:dyDescent="0.25">
      <c r="A556" s="981"/>
      <c r="B556" s="981"/>
      <c r="C556" s="1002"/>
      <c r="D556" s="981"/>
      <c r="E556" s="981"/>
      <c r="F556" s="981"/>
      <c r="G556" s="981"/>
      <c r="H556" s="981"/>
      <c r="I556" s="981"/>
      <c r="J556" s="981"/>
      <c r="K556" s="981"/>
      <c r="L556" s="981"/>
      <c r="M556" s="981"/>
      <c r="N556" s="981"/>
      <c r="O556" s="981"/>
      <c r="P556" s="981"/>
      <c r="Q556" s="981"/>
      <c r="R556" s="981"/>
      <c r="S556" s="981"/>
      <c r="T556" s="981"/>
      <c r="U556" s="981"/>
      <c r="V556" s="981"/>
      <c r="W556" s="981"/>
      <c r="X556" s="981"/>
      <c r="Y556" s="981"/>
      <c r="Z556" s="981"/>
      <c r="AA556" s="981"/>
    </row>
    <row r="557" spans="1:27" ht="15.65" customHeight="1" x14ac:dyDescent="0.25">
      <c r="A557" s="981"/>
      <c r="B557" s="981"/>
      <c r="C557" s="1002"/>
      <c r="D557" s="981"/>
      <c r="E557" s="981"/>
      <c r="F557" s="981"/>
      <c r="G557" s="981"/>
      <c r="H557" s="981"/>
      <c r="I557" s="981"/>
      <c r="J557" s="981"/>
      <c r="K557" s="981"/>
      <c r="L557" s="981"/>
      <c r="M557" s="981"/>
      <c r="N557" s="981"/>
      <c r="O557" s="981"/>
      <c r="P557" s="981"/>
      <c r="Q557" s="981"/>
      <c r="R557" s="981"/>
      <c r="S557" s="981"/>
      <c r="T557" s="981"/>
      <c r="U557" s="981"/>
      <c r="V557" s="981"/>
      <c r="W557" s="981"/>
      <c r="X557" s="981"/>
      <c r="Y557" s="981"/>
      <c r="Z557" s="981"/>
      <c r="AA557" s="981"/>
    </row>
    <row r="558" spans="1:27" ht="15.65" customHeight="1" x14ac:dyDescent="0.25">
      <c r="A558" s="981"/>
      <c r="B558" s="981"/>
      <c r="C558" s="1002"/>
      <c r="D558" s="981"/>
      <c r="E558" s="981"/>
      <c r="F558" s="981"/>
      <c r="G558" s="981"/>
      <c r="H558" s="981"/>
      <c r="I558" s="981"/>
      <c r="J558" s="981"/>
      <c r="K558" s="981"/>
      <c r="L558" s="981"/>
      <c r="M558" s="981"/>
      <c r="N558" s="981"/>
      <c r="O558" s="981"/>
      <c r="P558" s="981"/>
      <c r="Q558" s="981"/>
      <c r="R558" s="981"/>
      <c r="S558" s="981"/>
      <c r="T558" s="981"/>
      <c r="U558" s="981"/>
      <c r="V558" s="981"/>
      <c r="W558" s="981"/>
      <c r="X558" s="981"/>
      <c r="Y558" s="981"/>
      <c r="Z558" s="981"/>
      <c r="AA558" s="981"/>
    </row>
    <row r="559" spans="1:27" ht="15.65" customHeight="1" x14ac:dyDescent="0.25">
      <c r="A559" s="981"/>
      <c r="B559" s="981"/>
      <c r="C559" s="1002"/>
      <c r="D559" s="981"/>
      <c r="E559" s="981"/>
      <c r="F559" s="981"/>
      <c r="G559" s="981"/>
      <c r="H559" s="981"/>
      <c r="I559" s="981"/>
      <c r="J559" s="981"/>
      <c r="K559" s="981"/>
      <c r="L559" s="981"/>
      <c r="M559" s="981"/>
      <c r="N559" s="981"/>
      <c r="O559" s="981"/>
      <c r="P559" s="981"/>
      <c r="Q559" s="981"/>
      <c r="R559" s="981"/>
      <c r="S559" s="981"/>
      <c r="T559" s="981"/>
      <c r="U559" s="981"/>
      <c r="V559" s="981"/>
      <c r="W559" s="981"/>
      <c r="X559" s="981"/>
      <c r="Y559" s="981"/>
      <c r="Z559" s="981"/>
      <c r="AA559" s="981"/>
    </row>
    <row r="560" spans="1:27" ht="15.65" customHeight="1" x14ac:dyDescent="0.25">
      <c r="A560" s="981"/>
      <c r="B560" s="981"/>
      <c r="C560" s="1002"/>
      <c r="D560" s="981"/>
      <c r="E560" s="981"/>
      <c r="F560" s="981"/>
      <c r="G560" s="981"/>
      <c r="H560" s="981"/>
      <c r="I560" s="981"/>
      <c r="J560" s="981"/>
      <c r="K560" s="981"/>
      <c r="L560" s="981"/>
      <c r="M560" s="981"/>
      <c r="N560" s="981"/>
      <c r="O560" s="981"/>
      <c r="P560" s="981"/>
      <c r="Q560" s="981"/>
      <c r="R560" s="981"/>
      <c r="S560" s="981"/>
      <c r="T560" s="981"/>
      <c r="U560" s="981"/>
      <c r="V560" s="981"/>
      <c r="W560" s="981"/>
      <c r="X560" s="981"/>
      <c r="Y560" s="981"/>
      <c r="Z560" s="981"/>
      <c r="AA560" s="981"/>
    </row>
    <row r="561" spans="1:27" ht="15.65" customHeight="1" x14ac:dyDescent="0.25">
      <c r="A561" s="981"/>
      <c r="B561" s="981"/>
      <c r="C561" s="1002"/>
      <c r="D561" s="981"/>
      <c r="E561" s="981"/>
      <c r="F561" s="981"/>
      <c r="G561" s="981"/>
      <c r="H561" s="981"/>
      <c r="I561" s="981"/>
      <c r="J561" s="981"/>
      <c r="K561" s="981"/>
      <c r="L561" s="981"/>
      <c r="M561" s="981"/>
      <c r="N561" s="981"/>
      <c r="O561" s="981"/>
      <c r="P561" s="981"/>
      <c r="Q561" s="981"/>
      <c r="R561" s="981"/>
      <c r="S561" s="981"/>
      <c r="T561" s="981"/>
      <c r="U561" s="981"/>
      <c r="V561" s="981"/>
      <c r="W561" s="981"/>
      <c r="X561" s="981"/>
      <c r="Y561" s="981"/>
      <c r="Z561" s="981"/>
      <c r="AA561" s="981"/>
    </row>
    <row r="562" spans="1:27" ht="15.65" customHeight="1" x14ac:dyDescent="0.25">
      <c r="A562" s="981"/>
      <c r="B562" s="981"/>
      <c r="C562" s="1002"/>
      <c r="D562" s="981"/>
      <c r="E562" s="981"/>
      <c r="F562" s="981"/>
      <c r="G562" s="981"/>
      <c r="H562" s="981"/>
      <c r="I562" s="981"/>
      <c r="J562" s="981"/>
      <c r="K562" s="981"/>
      <c r="L562" s="981"/>
      <c r="M562" s="981"/>
      <c r="N562" s="981"/>
      <c r="O562" s="981"/>
      <c r="P562" s="981"/>
      <c r="Q562" s="981"/>
      <c r="R562" s="981"/>
      <c r="S562" s="981"/>
      <c r="T562" s="981"/>
      <c r="U562" s="981"/>
      <c r="V562" s="981"/>
      <c r="W562" s="981"/>
      <c r="X562" s="981"/>
      <c r="Y562" s="981"/>
      <c r="Z562" s="981"/>
      <c r="AA562" s="981"/>
    </row>
    <row r="563" spans="1:27" ht="15.65" customHeight="1" x14ac:dyDescent="0.25">
      <c r="A563" s="981"/>
      <c r="B563" s="981"/>
      <c r="C563" s="1002"/>
      <c r="D563" s="981"/>
      <c r="E563" s="981"/>
      <c r="F563" s="981"/>
      <c r="G563" s="981"/>
      <c r="H563" s="981"/>
      <c r="I563" s="981"/>
      <c r="J563" s="981"/>
      <c r="K563" s="981"/>
      <c r="L563" s="981"/>
      <c r="M563" s="981"/>
      <c r="N563" s="981"/>
      <c r="O563" s="981"/>
      <c r="P563" s="981"/>
      <c r="Q563" s="981"/>
      <c r="R563" s="981"/>
      <c r="S563" s="981"/>
      <c r="T563" s="981"/>
      <c r="U563" s="981"/>
      <c r="V563" s="981"/>
      <c r="W563" s="981"/>
      <c r="X563" s="981"/>
      <c r="Y563" s="981"/>
      <c r="Z563" s="981"/>
      <c r="AA563" s="981"/>
    </row>
    <row r="564" spans="1:27" ht="15.65" customHeight="1" x14ac:dyDescent="0.25">
      <c r="A564" s="981"/>
      <c r="B564" s="981"/>
      <c r="C564" s="1002"/>
      <c r="D564" s="981"/>
      <c r="E564" s="981"/>
      <c r="F564" s="981"/>
      <c r="G564" s="981"/>
      <c r="H564" s="981"/>
      <c r="I564" s="981"/>
      <c r="J564" s="981"/>
      <c r="K564" s="981"/>
      <c r="L564" s="981"/>
      <c r="M564" s="981"/>
      <c r="N564" s="981"/>
      <c r="O564" s="981"/>
      <c r="P564" s="981"/>
      <c r="Q564" s="981"/>
      <c r="R564" s="981"/>
      <c r="S564" s="981"/>
      <c r="T564" s="981"/>
      <c r="U564" s="981"/>
      <c r="V564" s="981"/>
      <c r="W564" s="981"/>
      <c r="X564" s="981"/>
      <c r="Y564" s="981"/>
      <c r="Z564" s="981"/>
      <c r="AA564" s="981"/>
    </row>
    <row r="565" spans="1:27" ht="15.65" customHeight="1" x14ac:dyDescent="0.25">
      <c r="A565" s="981"/>
      <c r="B565" s="981"/>
      <c r="C565" s="1002"/>
      <c r="D565" s="981"/>
      <c r="E565" s="981"/>
      <c r="F565" s="981"/>
      <c r="G565" s="981"/>
      <c r="H565" s="981"/>
      <c r="I565" s="981"/>
      <c r="J565" s="981"/>
      <c r="K565" s="981"/>
      <c r="L565" s="981"/>
      <c r="M565" s="981"/>
      <c r="N565" s="981"/>
      <c r="O565" s="981"/>
      <c r="P565" s="981"/>
      <c r="Q565" s="981"/>
      <c r="R565" s="981"/>
      <c r="S565" s="981"/>
      <c r="T565" s="981"/>
      <c r="U565" s="981"/>
      <c r="V565" s="981"/>
      <c r="W565" s="981"/>
      <c r="X565" s="981"/>
      <c r="Y565" s="981"/>
      <c r="Z565" s="981"/>
      <c r="AA565" s="981"/>
    </row>
    <row r="566" spans="1:27" ht="15.65" customHeight="1" x14ac:dyDescent="0.25">
      <c r="A566" s="981"/>
      <c r="B566" s="981"/>
      <c r="C566" s="1002"/>
      <c r="D566" s="981"/>
      <c r="E566" s="981"/>
      <c r="F566" s="981"/>
      <c r="G566" s="981"/>
      <c r="H566" s="981"/>
      <c r="I566" s="981"/>
      <c r="J566" s="981"/>
      <c r="K566" s="981"/>
      <c r="L566" s="981"/>
      <c r="M566" s="981"/>
      <c r="N566" s="981"/>
      <c r="O566" s="981"/>
      <c r="P566" s="981"/>
      <c r="Q566" s="981"/>
      <c r="R566" s="981"/>
      <c r="S566" s="981"/>
      <c r="T566" s="981"/>
      <c r="U566" s="981"/>
      <c r="V566" s="981"/>
      <c r="W566" s="981"/>
      <c r="X566" s="981"/>
      <c r="Y566" s="981"/>
      <c r="Z566" s="981"/>
      <c r="AA566" s="981"/>
    </row>
    <row r="567" spans="1:27" ht="15.65" customHeight="1" x14ac:dyDescent="0.25">
      <c r="A567" s="981"/>
      <c r="B567" s="981"/>
      <c r="C567" s="1002"/>
      <c r="D567" s="981"/>
      <c r="E567" s="981"/>
      <c r="F567" s="981"/>
      <c r="G567" s="981"/>
      <c r="H567" s="981"/>
      <c r="I567" s="981"/>
      <c r="J567" s="981"/>
      <c r="K567" s="981"/>
      <c r="L567" s="981"/>
      <c r="M567" s="981"/>
      <c r="N567" s="981"/>
      <c r="O567" s="981"/>
      <c r="P567" s="981"/>
      <c r="Q567" s="981"/>
      <c r="R567" s="981"/>
      <c r="S567" s="981"/>
      <c r="T567" s="981"/>
      <c r="U567" s="981"/>
      <c r="V567" s="981"/>
      <c r="W567" s="981"/>
      <c r="X567" s="981"/>
      <c r="Y567" s="981"/>
      <c r="Z567" s="981"/>
      <c r="AA567" s="981"/>
    </row>
    <row r="568" spans="1:27" ht="15.65" customHeight="1" x14ac:dyDescent="0.25">
      <c r="A568" s="981"/>
      <c r="B568" s="981"/>
      <c r="C568" s="1002"/>
      <c r="D568" s="981"/>
      <c r="E568" s="981"/>
      <c r="F568" s="981"/>
      <c r="G568" s="981"/>
      <c r="H568" s="981"/>
      <c r="I568" s="981"/>
      <c r="J568" s="981"/>
      <c r="K568" s="981"/>
      <c r="L568" s="981"/>
      <c r="M568" s="981"/>
      <c r="N568" s="981"/>
      <c r="O568" s="981"/>
      <c r="P568" s="981"/>
      <c r="Q568" s="981"/>
      <c r="R568" s="981"/>
      <c r="S568" s="981"/>
      <c r="T568" s="981"/>
      <c r="U568" s="981"/>
      <c r="V568" s="981"/>
      <c r="W568" s="981"/>
      <c r="X568" s="981"/>
      <c r="Y568" s="981"/>
      <c r="Z568" s="981"/>
      <c r="AA568" s="981"/>
    </row>
    <row r="569" spans="1:27" ht="15.65" customHeight="1" x14ac:dyDescent="0.25">
      <c r="A569" s="981"/>
      <c r="B569" s="981"/>
      <c r="C569" s="1002"/>
      <c r="D569" s="981"/>
      <c r="E569" s="981"/>
      <c r="F569" s="981"/>
      <c r="G569" s="981"/>
      <c r="H569" s="981"/>
      <c r="I569" s="981"/>
      <c r="J569" s="981"/>
      <c r="K569" s="981"/>
      <c r="L569" s="981"/>
      <c r="M569" s="981"/>
      <c r="N569" s="981"/>
      <c r="O569" s="981"/>
      <c r="P569" s="981"/>
      <c r="Q569" s="981"/>
      <c r="R569" s="981"/>
      <c r="S569" s="981"/>
      <c r="T569" s="981"/>
      <c r="U569" s="981"/>
      <c r="V569" s="981"/>
      <c r="W569" s="981"/>
      <c r="X569" s="981"/>
      <c r="Y569" s="981"/>
      <c r="Z569" s="981"/>
      <c r="AA569" s="981"/>
    </row>
    <row r="570" spans="1:27" ht="15.65" customHeight="1" x14ac:dyDescent="0.25">
      <c r="A570" s="981"/>
      <c r="B570" s="981"/>
      <c r="C570" s="1002"/>
      <c r="D570" s="981"/>
      <c r="E570" s="981"/>
      <c r="F570" s="981"/>
      <c r="G570" s="981"/>
      <c r="H570" s="981"/>
      <c r="I570" s="981"/>
      <c r="J570" s="981"/>
      <c r="K570" s="981"/>
      <c r="L570" s="981"/>
      <c r="M570" s="981"/>
      <c r="N570" s="981"/>
      <c r="O570" s="981"/>
      <c r="P570" s="981"/>
      <c r="Q570" s="981"/>
      <c r="R570" s="981"/>
      <c r="S570" s="981"/>
      <c r="T570" s="981"/>
      <c r="U570" s="981"/>
      <c r="V570" s="981"/>
      <c r="W570" s="981"/>
      <c r="X570" s="981"/>
      <c r="Y570" s="981"/>
      <c r="Z570" s="981"/>
      <c r="AA570" s="981"/>
    </row>
    <row r="571" spans="1:27" ht="15.65" customHeight="1" x14ac:dyDescent="0.25">
      <c r="A571" s="981"/>
      <c r="B571" s="981"/>
      <c r="C571" s="1002"/>
      <c r="D571" s="981"/>
      <c r="E571" s="981"/>
      <c r="F571" s="981"/>
      <c r="G571" s="981"/>
      <c r="H571" s="981"/>
      <c r="I571" s="981"/>
      <c r="J571" s="981"/>
      <c r="K571" s="981"/>
      <c r="L571" s="981"/>
      <c r="M571" s="981"/>
      <c r="N571" s="981"/>
      <c r="O571" s="981"/>
      <c r="P571" s="981"/>
      <c r="Q571" s="981"/>
      <c r="R571" s="981"/>
      <c r="S571" s="981"/>
      <c r="T571" s="981"/>
      <c r="U571" s="981"/>
      <c r="V571" s="981"/>
      <c r="W571" s="981"/>
      <c r="X571" s="981"/>
      <c r="Y571" s="981"/>
      <c r="Z571" s="981"/>
      <c r="AA571" s="981"/>
    </row>
    <row r="572" spans="1:27" ht="15.65" customHeight="1" x14ac:dyDescent="0.25">
      <c r="A572" s="981"/>
      <c r="B572" s="981"/>
      <c r="C572" s="1002"/>
      <c r="D572" s="981"/>
      <c r="E572" s="981"/>
      <c r="F572" s="981"/>
      <c r="G572" s="981"/>
      <c r="H572" s="981"/>
      <c r="I572" s="981"/>
      <c r="J572" s="981"/>
      <c r="K572" s="981"/>
      <c r="L572" s="981"/>
      <c r="M572" s="981"/>
      <c r="N572" s="981"/>
      <c r="O572" s="981"/>
      <c r="P572" s="981"/>
      <c r="Q572" s="981"/>
      <c r="R572" s="981"/>
      <c r="S572" s="981"/>
      <c r="T572" s="981"/>
      <c r="U572" s="981"/>
      <c r="V572" s="981"/>
      <c r="W572" s="981"/>
      <c r="X572" s="981"/>
      <c r="Y572" s="981"/>
      <c r="Z572" s="981"/>
      <c r="AA572" s="981"/>
    </row>
    <row r="573" spans="1:27" ht="15.65" customHeight="1" x14ac:dyDescent="0.25">
      <c r="A573" s="981"/>
      <c r="B573" s="981"/>
      <c r="C573" s="1002"/>
      <c r="D573" s="981"/>
      <c r="E573" s="981"/>
      <c r="F573" s="981"/>
      <c r="G573" s="981"/>
      <c r="H573" s="981"/>
      <c r="I573" s="981"/>
      <c r="J573" s="981"/>
      <c r="K573" s="981"/>
      <c r="L573" s="981"/>
      <c r="M573" s="981"/>
      <c r="N573" s="981"/>
      <c r="O573" s="981"/>
      <c r="P573" s="981"/>
      <c r="Q573" s="981"/>
      <c r="R573" s="981"/>
      <c r="S573" s="981"/>
      <c r="T573" s="981"/>
      <c r="U573" s="981"/>
      <c r="V573" s="981"/>
      <c r="W573" s="981"/>
      <c r="X573" s="981"/>
      <c r="Y573" s="981"/>
      <c r="Z573" s="981"/>
      <c r="AA573" s="981"/>
    </row>
    <row r="574" spans="1:27" ht="15.65" customHeight="1" x14ac:dyDescent="0.25">
      <c r="A574" s="981"/>
      <c r="B574" s="981"/>
      <c r="C574" s="1002"/>
      <c r="D574" s="981"/>
      <c r="E574" s="981"/>
      <c r="F574" s="981"/>
      <c r="G574" s="981"/>
      <c r="H574" s="981"/>
      <c r="I574" s="981"/>
      <c r="J574" s="981"/>
      <c r="K574" s="981"/>
      <c r="L574" s="981"/>
      <c r="M574" s="981"/>
      <c r="N574" s="981"/>
      <c r="O574" s="981"/>
      <c r="P574" s="981"/>
      <c r="Q574" s="981"/>
      <c r="R574" s="981"/>
      <c r="S574" s="981"/>
      <c r="T574" s="981"/>
      <c r="U574" s="981"/>
      <c r="V574" s="981"/>
      <c r="W574" s="981"/>
      <c r="X574" s="981"/>
      <c r="Y574" s="981"/>
      <c r="Z574" s="981"/>
      <c r="AA574" s="981"/>
    </row>
    <row r="575" spans="1:27" ht="15.65" customHeight="1" x14ac:dyDescent="0.25">
      <c r="A575" s="981"/>
      <c r="B575" s="981"/>
      <c r="C575" s="1002"/>
      <c r="D575" s="981"/>
      <c r="E575" s="981"/>
      <c r="F575" s="981"/>
      <c r="G575" s="981"/>
      <c r="H575" s="981"/>
      <c r="I575" s="981"/>
      <c r="J575" s="981"/>
      <c r="K575" s="981"/>
      <c r="L575" s="981"/>
      <c r="M575" s="981"/>
      <c r="N575" s="981"/>
      <c r="O575" s="981"/>
      <c r="P575" s="981"/>
      <c r="Q575" s="981"/>
      <c r="R575" s="981"/>
      <c r="S575" s="981"/>
      <c r="T575" s="981"/>
      <c r="U575" s="981"/>
      <c r="V575" s="981"/>
      <c r="W575" s="981"/>
      <c r="X575" s="981"/>
      <c r="Y575" s="981"/>
      <c r="Z575" s="981"/>
      <c r="AA575" s="981"/>
    </row>
    <row r="576" spans="1:27" ht="15.65" customHeight="1" x14ac:dyDescent="0.25">
      <c r="A576" s="981"/>
      <c r="B576" s="981"/>
      <c r="C576" s="1002"/>
      <c r="D576" s="981"/>
      <c r="E576" s="981"/>
      <c r="F576" s="981"/>
      <c r="G576" s="981"/>
      <c r="H576" s="981"/>
      <c r="I576" s="981"/>
      <c r="J576" s="981"/>
      <c r="K576" s="981"/>
      <c r="L576" s="981"/>
      <c r="M576" s="981"/>
      <c r="N576" s="981"/>
      <c r="O576" s="981"/>
      <c r="P576" s="981"/>
      <c r="Q576" s="981"/>
      <c r="R576" s="981"/>
      <c r="S576" s="981"/>
      <c r="T576" s="981"/>
      <c r="U576" s="981"/>
      <c r="V576" s="981"/>
      <c r="W576" s="981"/>
      <c r="X576" s="981"/>
      <c r="Y576" s="981"/>
      <c r="Z576" s="981"/>
      <c r="AA576" s="981"/>
    </row>
    <row r="577" spans="1:27" ht="15.65" customHeight="1" x14ac:dyDescent="0.25">
      <c r="A577" s="981"/>
      <c r="B577" s="981"/>
      <c r="C577" s="1002"/>
      <c r="D577" s="981"/>
      <c r="E577" s="981"/>
      <c r="F577" s="981"/>
      <c r="G577" s="981"/>
      <c r="H577" s="981"/>
      <c r="I577" s="981"/>
      <c r="J577" s="981"/>
      <c r="K577" s="981"/>
      <c r="L577" s="981"/>
      <c r="M577" s="981"/>
      <c r="N577" s="981"/>
      <c r="O577" s="981"/>
      <c r="P577" s="981"/>
      <c r="Q577" s="981"/>
      <c r="R577" s="981"/>
      <c r="S577" s="981"/>
      <c r="T577" s="981"/>
      <c r="U577" s="981"/>
      <c r="V577" s="981"/>
      <c r="W577" s="981"/>
      <c r="X577" s="981"/>
      <c r="Y577" s="981"/>
      <c r="Z577" s="981"/>
      <c r="AA577" s="981"/>
    </row>
    <row r="578" spans="1:27" ht="15.65" customHeight="1" x14ac:dyDescent="0.25">
      <c r="A578" s="981"/>
      <c r="B578" s="981"/>
      <c r="C578" s="1002"/>
      <c r="D578" s="981"/>
      <c r="E578" s="981"/>
      <c r="F578" s="981"/>
      <c r="G578" s="981"/>
      <c r="H578" s="981"/>
      <c r="I578" s="981"/>
      <c r="J578" s="981"/>
      <c r="K578" s="981"/>
      <c r="L578" s="981"/>
      <c r="M578" s="981"/>
      <c r="N578" s="981"/>
      <c r="O578" s="981"/>
      <c r="P578" s="981"/>
      <c r="Q578" s="981"/>
      <c r="R578" s="981"/>
      <c r="S578" s="981"/>
      <c r="T578" s="981"/>
      <c r="U578" s="981"/>
      <c r="V578" s="981"/>
      <c r="W578" s="981"/>
      <c r="X578" s="981"/>
      <c r="Y578" s="981"/>
      <c r="Z578" s="981"/>
      <c r="AA578" s="981"/>
    </row>
    <row r="579" spans="1:27" ht="15.65" customHeight="1" x14ac:dyDescent="0.25">
      <c r="A579" s="981"/>
      <c r="B579" s="981"/>
      <c r="C579" s="1002"/>
      <c r="D579" s="981"/>
      <c r="E579" s="981"/>
      <c r="F579" s="981"/>
      <c r="G579" s="981"/>
      <c r="H579" s="981"/>
      <c r="I579" s="981"/>
      <c r="J579" s="981"/>
      <c r="K579" s="981"/>
      <c r="L579" s="981"/>
      <c r="M579" s="981"/>
      <c r="N579" s="981"/>
      <c r="O579" s="981"/>
      <c r="P579" s="981"/>
      <c r="Q579" s="981"/>
      <c r="R579" s="981"/>
      <c r="S579" s="981"/>
      <c r="T579" s="981"/>
      <c r="U579" s="981"/>
      <c r="V579" s="981"/>
      <c r="W579" s="981"/>
      <c r="X579" s="981"/>
      <c r="Y579" s="981"/>
      <c r="Z579" s="981"/>
      <c r="AA579" s="981"/>
    </row>
    <row r="580" spans="1:27" ht="15.65" customHeight="1" x14ac:dyDescent="0.25">
      <c r="A580" s="981"/>
      <c r="B580" s="981"/>
      <c r="C580" s="1002"/>
      <c r="D580" s="981"/>
      <c r="E580" s="981"/>
      <c r="F580" s="981"/>
      <c r="G580" s="981"/>
      <c r="H580" s="981"/>
      <c r="I580" s="981"/>
      <c r="J580" s="981"/>
      <c r="K580" s="981"/>
      <c r="L580" s="981"/>
      <c r="M580" s="981"/>
      <c r="N580" s="981"/>
      <c r="O580" s="981"/>
      <c r="P580" s="981"/>
      <c r="Q580" s="981"/>
      <c r="R580" s="981"/>
      <c r="S580" s="981"/>
      <c r="T580" s="981"/>
      <c r="U580" s="981"/>
      <c r="V580" s="981"/>
      <c r="W580" s="981"/>
      <c r="X580" s="981"/>
      <c r="Y580" s="981"/>
      <c r="Z580" s="981"/>
      <c r="AA580" s="981"/>
    </row>
    <row r="581" spans="1:27" ht="15.65" customHeight="1" x14ac:dyDescent="0.25">
      <c r="A581" s="981"/>
      <c r="B581" s="981"/>
      <c r="C581" s="1002"/>
      <c r="D581" s="981"/>
      <c r="E581" s="981"/>
      <c r="F581" s="981"/>
      <c r="G581" s="981"/>
      <c r="H581" s="981"/>
      <c r="I581" s="981"/>
      <c r="J581" s="981"/>
      <c r="K581" s="981"/>
      <c r="L581" s="981"/>
      <c r="M581" s="981"/>
      <c r="N581" s="981"/>
      <c r="O581" s="981"/>
      <c r="P581" s="981"/>
      <c r="Q581" s="981"/>
      <c r="R581" s="981"/>
      <c r="S581" s="981"/>
      <c r="T581" s="981"/>
      <c r="U581" s="981"/>
      <c r="V581" s="981"/>
      <c r="W581" s="981"/>
      <c r="X581" s="981"/>
      <c r="Y581" s="981"/>
      <c r="Z581" s="981"/>
      <c r="AA581" s="981"/>
    </row>
    <row r="582" spans="1:27" ht="15.65" customHeight="1" x14ac:dyDescent="0.25">
      <c r="A582" s="981"/>
      <c r="B582" s="981"/>
      <c r="C582" s="1002"/>
      <c r="D582" s="981"/>
      <c r="E582" s="981"/>
      <c r="F582" s="981"/>
      <c r="G582" s="981"/>
      <c r="H582" s="981"/>
      <c r="I582" s="981"/>
      <c r="J582" s="981"/>
      <c r="K582" s="981"/>
      <c r="L582" s="981"/>
      <c r="M582" s="981"/>
      <c r="N582" s="981"/>
      <c r="O582" s="981"/>
      <c r="P582" s="981"/>
      <c r="Q582" s="981"/>
      <c r="R582" s="981"/>
      <c r="S582" s="981"/>
      <c r="T582" s="981"/>
      <c r="U582" s="981"/>
      <c r="V582" s="981"/>
      <c r="W582" s="981"/>
      <c r="X582" s="981"/>
      <c r="Y582" s="981"/>
      <c r="Z582" s="981"/>
      <c r="AA582" s="981"/>
    </row>
    <row r="583" spans="1:27" ht="15.65" customHeight="1" x14ac:dyDescent="0.25">
      <c r="A583" s="981"/>
      <c r="B583" s="981"/>
      <c r="C583" s="1002"/>
      <c r="D583" s="981"/>
      <c r="E583" s="981"/>
      <c r="F583" s="981"/>
      <c r="G583" s="981"/>
      <c r="H583" s="981"/>
      <c r="I583" s="981"/>
      <c r="J583" s="981"/>
      <c r="K583" s="981"/>
      <c r="L583" s="981"/>
      <c r="M583" s="981"/>
      <c r="N583" s="981"/>
      <c r="O583" s="981"/>
      <c r="P583" s="981"/>
      <c r="Q583" s="981"/>
      <c r="R583" s="981"/>
      <c r="S583" s="981"/>
      <c r="T583" s="981"/>
      <c r="U583" s="981"/>
      <c r="V583" s="981"/>
      <c r="W583" s="981"/>
      <c r="X583" s="981"/>
      <c r="Y583" s="981"/>
      <c r="Z583" s="981"/>
      <c r="AA583" s="981"/>
    </row>
    <row r="584" spans="1:27" ht="15.65" customHeight="1" x14ac:dyDescent="0.25">
      <c r="A584" s="981"/>
      <c r="B584" s="981"/>
      <c r="C584" s="1002"/>
      <c r="D584" s="981"/>
      <c r="E584" s="981"/>
      <c r="F584" s="981"/>
      <c r="G584" s="981"/>
      <c r="H584" s="981"/>
      <c r="I584" s="981"/>
      <c r="J584" s="981"/>
      <c r="K584" s="981"/>
      <c r="L584" s="981"/>
      <c r="M584" s="981"/>
      <c r="N584" s="981"/>
      <c r="O584" s="981"/>
      <c r="P584" s="981"/>
      <c r="Q584" s="981"/>
      <c r="R584" s="981"/>
      <c r="S584" s="981"/>
      <c r="T584" s="981"/>
      <c r="U584" s="981"/>
      <c r="V584" s="981"/>
      <c r="W584" s="981"/>
      <c r="X584" s="981"/>
      <c r="Y584" s="981"/>
      <c r="Z584" s="981"/>
      <c r="AA584" s="981"/>
    </row>
    <row r="585" spans="1:27" ht="15.65" customHeight="1" x14ac:dyDescent="0.25">
      <c r="A585" s="981"/>
      <c r="B585" s="981"/>
      <c r="C585" s="1002"/>
      <c r="D585" s="981"/>
      <c r="E585" s="981"/>
      <c r="F585" s="981"/>
      <c r="G585" s="981"/>
      <c r="H585" s="981"/>
      <c r="I585" s="981"/>
      <c r="J585" s="981"/>
      <c r="K585" s="981"/>
      <c r="L585" s="981"/>
      <c r="M585" s="981"/>
      <c r="N585" s="981"/>
      <c r="O585" s="981"/>
      <c r="P585" s="981"/>
      <c r="Q585" s="981"/>
      <c r="R585" s="981"/>
      <c r="S585" s="981"/>
      <c r="T585" s="981"/>
      <c r="U585" s="981"/>
      <c r="V585" s="981"/>
      <c r="W585" s="981"/>
      <c r="X585" s="981"/>
      <c r="Y585" s="981"/>
      <c r="Z585" s="981"/>
      <c r="AA585" s="981"/>
    </row>
    <row r="586" spans="1:27" ht="15.65" customHeight="1" x14ac:dyDescent="0.25">
      <c r="A586" s="981"/>
      <c r="B586" s="981"/>
      <c r="C586" s="1002"/>
      <c r="D586" s="981"/>
      <c r="E586" s="981"/>
      <c r="F586" s="981"/>
      <c r="G586" s="981"/>
      <c r="H586" s="981"/>
      <c r="I586" s="981"/>
      <c r="J586" s="981"/>
      <c r="K586" s="981"/>
      <c r="L586" s="981"/>
      <c r="M586" s="981"/>
      <c r="N586" s="981"/>
      <c r="O586" s="981"/>
      <c r="P586" s="981"/>
      <c r="Q586" s="981"/>
      <c r="R586" s="981"/>
      <c r="S586" s="981"/>
      <c r="T586" s="981"/>
      <c r="U586" s="981"/>
      <c r="V586" s="981"/>
      <c r="W586" s="981"/>
      <c r="X586" s="981"/>
      <c r="Y586" s="981"/>
      <c r="Z586" s="981"/>
      <c r="AA586" s="981"/>
    </row>
    <row r="587" spans="1:27" ht="15.65" customHeight="1" x14ac:dyDescent="0.25">
      <c r="A587" s="981"/>
      <c r="B587" s="981"/>
      <c r="C587" s="1002"/>
      <c r="D587" s="981"/>
      <c r="E587" s="981"/>
      <c r="F587" s="981"/>
      <c r="G587" s="981"/>
      <c r="H587" s="981"/>
      <c r="I587" s="981"/>
      <c r="J587" s="981"/>
      <c r="K587" s="981"/>
      <c r="L587" s="981"/>
      <c r="M587" s="981"/>
      <c r="N587" s="981"/>
      <c r="O587" s="981"/>
      <c r="P587" s="981"/>
      <c r="Q587" s="981"/>
      <c r="R587" s="981"/>
      <c r="S587" s="981"/>
      <c r="T587" s="981"/>
      <c r="U587" s="981"/>
      <c r="V587" s="981"/>
      <c r="W587" s="981"/>
      <c r="X587" s="981"/>
      <c r="Y587" s="981"/>
      <c r="Z587" s="981"/>
      <c r="AA587" s="981"/>
    </row>
    <row r="588" spans="1:27" ht="15.65" customHeight="1" x14ac:dyDescent="0.25">
      <c r="A588" s="981"/>
      <c r="B588" s="981"/>
      <c r="C588" s="1002"/>
      <c r="D588" s="981"/>
      <c r="E588" s="981"/>
      <c r="F588" s="981"/>
      <c r="G588" s="981"/>
      <c r="H588" s="981"/>
      <c r="I588" s="981"/>
      <c r="J588" s="981"/>
      <c r="K588" s="981"/>
      <c r="L588" s="981"/>
      <c r="M588" s="981"/>
      <c r="N588" s="981"/>
      <c r="O588" s="981"/>
      <c r="P588" s="981"/>
      <c r="Q588" s="981"/>
      <c r="R588" s="981"/>
      <c r="S588" s="981"/>
      <c r="T588" s="981"/>
      <c r="U588" s="981"/>
      <c r="V588" s="981"/>
      <c r="W588" s="981"/>
      <c r="X588" s="981"/>
      <c r="Y588" s="981"/>
      <c r="Z588" s="981"/>
      <c r="AA588" s="981"/>
    </row>
    <row r="589" spans="1:27" ht="15.65" customHeight="1" x14ac:dyDescent="0.25">
      <c r="A589" s="981"/>
      <c r="B589" s="981"/>
      <c r="C589" s="1002"/>
      <c r="D589" s="981"/>
      <c r="E589" s="981"/>
      <c r="F589" s="981"/>
      <c r="G589" s="981"/>
      <c r="H589" s="981"/>
      <c r="I589" s="981"/>
      <c r="J589" s="981"/>
      <c r="K589" s="981"/>
      <c r="L589" s="981"/>
      <c r="M589" s="981"/>
      <c r="N589" s="981"/>
      <c r="O589" s="981"/>
      <c r="P589" s="981"/>
      <c r="Q589" s="981"/>
      <c r="R589" s="981"/>
      <c r="S589" s="981"/>
      <c r="T589" s="981"/>
      <c r="U589" s="981"/>
      <c r="V589" s="981"/>
      <c r="W589" s="981"/>
      <c r="X589" s="981"/>
      <c r="Y589" s="981"/>
      <c r="Z589" s="981"/>
      <c r="AA589" s="981"/>
    </row>
    <row r="590" spans="1:27" ht="15.65" customHeight="1" x14ac:dyDescent="0.25">
      <c r="A590" s="981"/>
      <c r="B590" s="981"/>
      <c r="C590" s="1002"/>
      <c r="D590" s="981"/>
      <c r="E590" s="981"/>
      <c r="F590" s="981"/>
      <c r="G590" s="981"/>
      <c r="H590" s="981"/>
      <c r="I590" s="981"/>
      <c r="J590" s="981"/>
      <c r="K590" s="981"/>
      <c r="L590" s="981"/>
      <c r="M590" s="981"/>
      <c r="N590" s="981"/>
      <c r="O590" s="981"/>
      <c r="P590" s="981"/>
      <c r="Q590" s="981"/>
      <c r="R590" s="981"/>
      <c r="S590" s="981"/>
      <c r="T590" s="981"/>
      <c r="U590" s="981"/>
      <c r="V590" s="981"/>
      <c r="W590" s="981"/>
      <c r="X590" s="981"/>
      <c r="Y590" s="981"/>
      <c r="Z590" s="981"/>
      <c r="AA590" s="981"/>
    </row>
    <row r="591" spans="1:27" ht="15.65" customHeight="1" x14ac:dyDescent="0.25">
      <c r="A591" s="981"/>
      <c r="B591" s="981"/>
      <c r="C591" s="1002"/>
      <c r="D591" s="981"/>
      <c r="E591" s="981"/>
      <c r="F591" s="981"/>
      <c r="G591" s="981"/>
      <c r="H591" s="981"/>
      <c r="I591" s="981"/>
      <c r="J591" s="981"/>
      <c r="K591" s="981"/>
      <c r="L591" s="981"/>
      <c r="M591" s="981"/>
      <c r="N591" s="981"/>
      <c r="O591" s="981"/>
      <c r="P591" s="981"/>
      <c r="Q591" s="981"/>
      <c r="R591" s="981"/>
      <c r="S591" s="981"/>
      <c r="T591" s="981"/>
      <c r="U591" s="981"/>
      <c r="V591" s="981"/>
      <c r="W591" s="981"/>
      <c r="X591" s="981"/>
      <c r="Y591" s="981"/>
      <c r="Z591" s="981"/>
      <c r="AA591" s="981"/>
    </row>
    <row r="592" spans="1:27" ht="15.65" customHeight="1" x14ac:dyDescent="0.25">
      <c r="A592" s="981"/>
      <c r="B592" s="981"/>
      <c r="C592" s="1002"/>
      <c r="D592" s="981"/>
      <c r="E592" s="981"/>
      <c r="F592" s="981"/>
      <c r="G592" s="981"/>
      <c r="H592" s="981"/>
      <c r="I592" s="981"/>
      <c r="J592" s="981"/>
      <c r="K592" s="981"/>
      <c r="L592" s="981"/>
      <c r="M592" s="981"/>
      <c r="N592" s="981"/>
      <c r="O592" s="981"/>
      <c r="P592" s="981"/>
      <c r="Q592" s="981"/>
      <c r="R592" s="981"/>
      <c r="S592" s="981"/>
      <c r="T592" s="981"/>
      <c r="U592" s="981"/>
      <c r="V592" s="981"/>
      <c r="W592" s="981"/>
      <c r="X592" s="981"/>
      <c r="Y592" s="981"/>
      <c r="Z592" s="981"/>
      <c r="AA592" s="981"/>
    </row>
    <row r="593" spans="1:27" ht="15.65" customHeight="1" x14ac:dyDescent="0.25">
      <c r="A593" s="981"/>
      <c r="B593" s="981"/>
      <c r="C593" s="1002"/>
      <c r="D593" s="981"/>
      <c r="E593" s="981"/>
      <c r="F593" s="981"/>
      <c r="G593" s="981"/>
      <c r="H593" s="981"/>
      <c r="I593" s="981"/>
      <c r="J593" s="981"/>
      <c r="K593" s="981"/>
      <c r="L593" s="981"/>
      <c r="M593" s="981"/>
      <c r="N593" s="981"/>
      <c r="O593" s="981"/>
      <c r="P593" s="981"/>
      <c r="Q593" s="981"/>
      <c r="R593" s="981"/>
      <c r="S593" s="981"/>
      <c r="T593" s="981"/>
      <c r="U593" s="981"/>
      <c r="V593" s="981"/>
      <c r="W593" s="981"/>
      <c r="X593" s="981"/>
      <c r="Y593" s="981"/>
      <c r="Z593" s="981"/>
      <c r="AA593" s="981"/>
    </row>
    <row r="594" spans="1:27" ht="15.65" customHeight="1" x14ac:dyDescent="0.25">
      <c r="A594" s="981"/>
      <c r="B594" s="981"/>
      <c r="C594" s="1002"/>
      <c r="D594" s="981"/>
      <c r="E594" s="981"/>
      <c r="F594" s="981"/>
      <c r="G594" s="981"/>
      <c r="H594" s="981"/>
      <c r="I594" s="981"/>
      <c r="J594" s="981"/>
      <c r="K594" s="981"/>
      <c r="L594" s="981"/>
      <c r="M594" s="981"/>
      <c r="N594" s="981"/>
      <c r="O594" s="981"/>
      <c r="P594" s="981"/>
      <c r="Q594" s="981"/>
      <c r="R594" s="981"/>
      <c r="S594" s="981"/>
      <c r="T594" s="981"/>
      <c r="U594" s="981"/>
      <c r="V594" s="981"/>
      <c r="W594" s="981"/>
      <c r="X594" s="981"/>
      <c r="Y594" s="981"/>
      <c r="Z594" s="981"/>
      <c r="AA594" s="981"/>
    </row>
    <row r="595" spans="1:27" ht="15.65" customHeight="1" x14ac:dyDescent="0.25">
      <c r="A595" s="981"/>
      <c r="B595" s="981"/>
      <c r="C595" s="1002"/>
      <c r="D595" s="981"/>
      <c r="E595" s="981"/>
      <c r="F595" s="981"/>
      <c r="G595" s="981"/>
      <c r="H595" s="981"/>
      <c r="I595" s="981"/>
      <c r="J595" s="981"/>
      <c r="K595" s="981"/>
      <c r="L595" s="981"/>
      <c r="M595" s="981"/>
      <c r="N595" s="981"/>
      <c r="O595" s="981"/>
      <c r="P595" s="981"/>
      <c r="Q595" s="981"/>
      <c r="R595" s="981"/>
      <c r="S595" s="981"/>
      <c r="T595" s="981"/>
      <c r="U595" s="981"/>
      <c r="V595" s="981"/>
      <c r="W595" s="981"/>
      <c r="X595" s="981"/>
      <c r="Y595" s="981"/>
      <c r="Z595" s="981"/>
      <c r="AA595" s="981"/>
    </row>
    <row r="596" spans="1:27" ht="15.65" customHeight="1" x14ac:dyDescent="0.25">
      <c r="A596" s="981"/>
      <c r="B596" s="981"/>
      <c r="C596" s="1002"/>
      <c r="D596" s="981"/>
      <c r="E596" s="981"/>
      <c r="F596" s="981"/>
      <c r="G596" s="981"/>
      <c r="H596" s="981"/>
      <c r="I596" s="981"/>
      <c r="J596" s="981"/>
      <c r="K596" s="981"/>
      <c r="L596" s="981"/>
      <c r="M596" s="981"/>
      <c r="N596" s="981"/>
      <c r="O596" s="981"/>
      <c r="P596" s="981"/>
      <c r="Q596" s="981"/>
      <c r="R596" s="981"/>
      <c r="S596" s="981"/>
      <c r="T596" s="981"/>
      <c r="U596" s="981"/>
      <c r="V596" s="981"/>
      <c r="W596" s="981"/>
      <c r="X596" s="981"/>
      <c r="Y596" s="981"/>
      <c r="Z596" s="981"/>
      <c r="AA596" s="981"/>
    </row>
    <row r="597" spans="1:27" ht="15.65" customHeight="1" x14ac:dyDescent="0.25">
      <c r="A597" s="981"/>
      <c r="B597" s="981"/>
      <c r="C597" s="1002"/>
      <c r="D597" s="981"/>
      <c r="E597" s="981"/>
      <c r="F597" s="981"/>
      <c r="G597" s="981"/>
      <c r="H597" s="981"/>
      <c r="I597" s="981"/>
      <c r="J597" s="981"/>
      <c r="K597" s="981"/>
      <c r="L597" s="981"/>
      <c r="M597" s="981"/>
      <c r="N597" s="981"/>
      <c r="O597" s="981"/>
      <c r="P597" s="981"/>
      <c r="Q597" s="981"/>
      <c r="R597" s="981"/>
      <c r="S597" s="981"/>
      <c r="T597" s="981"/>
      <c r="U597" s="981"/>
      <c r="V597" s="981"/>
      <c r="W597" s="981"/>
      <c r="X597" s="981"/>
      <c r="Y597" s="981"/>
      <c r="Z597" s="981"/>
      <c r="AA597" s="981"/>
    </row>
    <row r="598" spans="1:27" ht="15.65" customHeight="1" x14ac:dyDescent="0.25">
      <c r="A598" s="981"/>
      <c r="B598" s="981"/>
      <c r="C598" s="1002"/>
      <c r="D598" s="981"/>
      <c r="E598" s="981"/>
      <c r="F598" s="981"/>
      <c r="G598" s="981"/>
      <c r="H598" s="981"/>
      <c r="I598" s="981"/>
      <c r="J598" s="981"/>
      <c r="K598" s="981"/>
      <c r="L598" s="981"/>
      <c r="M598" s="981"/>
      <c r="N598" s="981"/>
      <c r="O598" s="981"/>
      <c r="P598" s="981"/>
      <c r="Q598" s="981"/>
      <c r="R598" s="981"/>
      <c r="S598" s="981"/>
      <c r="T598" s="981"/>
      <c r="U598" s="981"/>
      <c r="V598" s="981"/>
      <c r="W598" s="981"/>
      <c r="X598" s="981"/>
      <c r="Y598" s="981"/>
      <c r="Z598" s="981"/>
      <c r="AA598" s="981"/>
    </row>
    <row r="599" spans="1:27" ht="15.65" customHeight="1" x14ac:dyDescent="0.25">
      <c r="A599" s="981"/>
      <c r="B599" s="981"/>
      <c r="C599" s="1002"/>
      <c r="D599" s="981"/>
      <c r="E599" s="981"/>
      <c r="F599" s="981"/>
      <c r="G599" s="981"/>
      <c r="H599" s="981"/>
      <c r="I599" s="981"/>
      <c r="J599" s="981"/>
      <c r="K599" s="981"/>
      <c r="L599" s="981"/>
      <c r="M599" s="981"/>
      <c r="N599" s="981"/>
      <c r="O599" s="981"/>
      <c r="P599" s="981"/>
      <c r="Q599" s="981"/>
      <c r="R599" s="981"/>
      <c r="S599" s="981"/>
      <c r="T599" s="981"/>
      <c r="U599" s="981"/>
      <c r="V599" s="981"/>
      <c r="W599" s="981"/>
      <c r="X599" s="981"/>
      <c r="Y599" s="981"/>
      <c r="Z599" s="981"/>
      <c r="AA599" s="981"/>
    </row>
    <row r="600" spans="1:27" ht="15.65" customHeight="1" x14ac:dyDescent="0.25">
      <c r="A600" s="981"/>
      <c r="B600" s="981"/>
      <c r="C600" s="1002"/>
      <c r="D600" s="981"/>
      <c r="E600" s="981"/>
      <c r="F600" s="981"/>
      <c r="G600" s="981"/>
      <c r="H600" s="981"/>
      <c r="I600" s="981"/>
      <c r="J600" s="981"/>
      <c r="K600" s="981"/>
      <c r="L600" s="981"/>
      <c r="M600" s="981"/>
      <c r="N600" s="981"/>
      <c r="O600" s="981"/>
      <c r="P600" s="981"/>
      <c r="Q600" s="981"/>
      <c r="R600" s="981"/>
      <c r="S600" s="981"/>
      <c r="T600" s="981"/>
      <c r="U600" s="981"/>
      <c r="V600" s="981"/>
      <c r="W600" s="981"/>
      <c r="X600" s="981"/>
      <c r="Y600" s="981"/>
      <c r="Z600" s="981"/>
      <c r="AA600" s="981"/>
    </row>
    <row r="601" spans="1:27" x14ac:dyDescent="0.25">
      <c r="A601" s="981"/>
      <c r="B601" s="981"/>
      <c r="C601" s="1002"/>
      <c r="D601" s="981"/>
      <c r="E601" s="981"/>
      <c r="F601" s="981"/>
      <c r="G601" s="981"/>
      <c r="H601" s="981"/>
      <c r="I601" s="981"/>
      <c r="J601" s="981"/>
      <c r="K601" s="981"/>
      <c r="L601" s="981"/>
      <c r="M601" s="981"/>
      <c r="N601" s="981"/>
      <c r="O601" s="981"/>
      <c r="P601" s="981"/>
      <c r="Q601" s="981"/>
      <c r="R601" s="981"/>
      <c r="S601" s="981"/>
      <c r="T601" s="981"/>
      <c r="U601" s="981"/>
      <c r="V601" s="981"/>
      <c r="W601" s="981"/>
      <c r="X601" s="981"/>
      <c r="Y601" s="981"/>
      <c r="Z601" s="981"/>
      <c r="AA601" s="981"/>
    </row>
    <row r="602" spans="1:27" x14ac:dyDescent="0.25">
      <c r="A602" s="981"/>
      <c r="B602" s="981"/>
      <c r="C602" s="1002"/>
      <c r="D602" s="981"/>
      <c r="E602" s="981"/>
      <c r="F602" s="981"/>
      <c r="G602" s="981"/>
      <c r="H602" s="981"/>
      <c r="I602" s="981"/>
      <c r="J602" s="981"/>
      <c r="K602" s="981"/>
      <c r="L602" s="981"/>
      <c r="M602" s="981"/>
      <c r="N602" s="981"/>
      <c r="O602" s="981"/>
      <c r="P602" s="981"/>
      <c r="Q602" s="981"/>
      <c r="R602" s="981"/>
      <c r="S602" s="981"/>
      <c r="T602" s="981"/>
      <c r="U602" s="981"/>
      <c r="V602" s="981"/>
      <c r="W602" s="981"/>
      <c r="X602" s="981"/>
      <c r="Y602" s="981"/>
      <c r="Z602" s="981"/>
      <c r="AA602" s="981"/>
    </row>
    <row r="603" spans="1:27" x14ac:dyDescent="0.25">
      <c r="A603" s="981"/>
      <c r="B603" s="981"/>
      <c r="C603" s="1002"/>
      <c r="D603" s="981"/>
      <c r="E603" s="981"/>
      <c r="F603" s="981"/>
      <c r="G603" s="981"/>
      <c r="H603" s="981"/>
      <c r="I603" s="981"/>
      <c r="J603" s="981"/>
      <c r="K603" s="981"/>
      <c r="L603" s="981"/>
      <c r="M603" s="981"/>
      <c r="N603" s="981"/>
      <c r="O603" s="981"/>
      <c r="P603" s="981"/>
      <c r="Q603" s="981"/>
      <c r="R603" s="981"/>
      <c r="S603" s="981"/>
      <c r="T603" s="981"/>
      <c r="U603" s="981"/>
      <c r="V603" s="981"/>
      <c r="W603" s="981"/>
      <c r="X603" s="981"/>
      <c r="Y603" s="981"/>
      <c r="Z603" s="981"/>
      <c r="AA603" s="981"/>
    </row>
    <row r="604" spans="1:27" x14ac:dyDescent="0.25">
      <c r="A604" s="981"/>
      <c r="B604" s="981"/>
      <c r="C604" s="1002"/>
      <c r="D604" s="981"/>
      <c r="E604" s="981"/>
      <c r="F604" s="981"/>
      <c r="G604" s="981"/>
      <c r="H604" s="981"/>
      <c r="I604" s="981"/>
      <c r="J604" s="981"/>
      <c r="K604" s="981"/>
      <c r="L604" s="981"/>
      <c r="M604" s="981"/>
      <c r="N604" s="981"/>
      <c r="O604" s="981"/>
      <c r="P604" s="981"/>
      <c r="Q604" s="981"/>
      <c r="R604" s="981"/>
      <c r="S604" s="981"/>
      <c r="T604" s="981"/>
      <c r="U604" s="981"/>
      <c r="V604" s="981"/>
      <c r="W604" s="981"/>
      <c r="X604" s="981"/>
      <c r="Y604" s="981"/>
      <c r="Z604" s="981"/>
      <c r="AA604" s="981"/>
    </row>
    <row r="605" spans="1:27" x14ac:dyDescent="0.25">
      <c r="A605" s="981"/>
      <c r="B605" s="981"/>
      <c r="C605" s="1002"/>
      <c r="D605" s="981"/>
      <c r="E605" s="981"/>
      <c r="F605" s="981"/>
      <c r="G605" s="981"/>
      <c r="H605" s="981"/>
      <c r="I605" s="981"/>
      <c r="J605" s="981"/>
      <c r="K605" s="981"/>
      <c r="L605" s="981"/>
      <c r="M605" s="981"/>
      <c r="N605" s="981"/>
      <c r="O605" s="981"/>
      <c r="P605" s="981"/>
      <c r="Q605" s="981"/>
      <c r="R605" s="981"/>
      <c r="S605" s="981"/>
      <c r="T605" s="981"/>
      <c r="U605" s="981"/>
      <c r="V605" s="981"/>
      <c r="W605" s="981"/>
      <c r="X605" s="981"/>
      <c r="Y605" s="981"/>
      <c r="Z605" s="981"/>
      <c r="AA605" s="981"/>
    </row>
    <row r="606" spans="1:27" x14ac:dyDescent="0.25">
      <c r="A606" s="981"/>
      <c r="B606" s="981"/>
      <c r="C606" s="1002"/>
      <c r="D606" s="981"/>
      <c r="E606" s="981"/>
      <c r="F606" s="981"/>
      <c r="G606" s="981"/>
      <c r="H606" s="981"/>
      <c r="I606" s="981"/>
      <c r="J606" s="981"/>
      <c r="K606" s="981"/>
      <c r="L606" s="981"/>
      <c r="M606" s="981"/>
      <c r="N606" s="981"/>
      <c r="O606" s="981"/>
      <c r="P606" s="981"/>
      <c r="Q606" s="981"/>
      <c r="R606" s="981"/>
      <c r="S606" s="981"/>
      <c r="T606" s="981"/>
      <c r="U606" s="981"/>
      <c r="V606" s="981"/>
      <c r="W606" s="981"/>
      <c r="X606" s="981"/>
      <c r="Y606" s="981"/>
      <c r="Z606" s="981"/>
      <c r="AA606" s="981"/>
    </row>
    <row r="607" spans="1:27" x14ac:dyDescent="0.25">
      <c r="A607" s="981"/>
      <c r="B607" s="981"/>
      <c r="C607" s="1002"/>
      <c r="D607" s="981"/>
      <c r="E607" s="981"/>
      <c r="F607" s="981"/>
      <c r="G607" s="981"/>
      <c r="H607" s="981"/>
      <c r="I607" s="981"/>
      <c r="J607" s="981"/>
      <c r="K607" s="981"/>
      <c r="L607" s="981"/>
      <c r="M607" s="981"/>
      <c r="N607" s="981"/>
      <c r="O607" s="981"/>
      <c r="P607" s="981"/>
      <c r="Q607" s="981"/>
      <c r="R607" s="981"/>
      <c r="S607" s="981"/>
      <c r="T607" s="981"/>
      <c r="U607" s="981"/>
      <c r="V607" s="981"/>
      <c r="W607" s="981"/>
      <c r="X607" s="981"/>
      <c r="Y607" s="981"/>
      <c r="Z607" s="981"/>
      <c r="AA607" s="981"/>
    </row>
    <row r="608" spans="1:27" x14ac:dyDescent="0.25">
      <c r="A608" s="981"/>
      <c r="B608" s="981"/>
      <c r="C608" s="1002"/>
      <c r="D608" s="981"/>
      <c r="E608" s="981"/>
      <c r="F608" s="981"/>
      <c r="G608" s="981"/>
      <c r="H608" s="981"/>
      <c r="I608" s="981"/>
      <c r="J608" s="981"/>
      <c r="K608" s="981"/>
      <c r="L608" s="981"/>
      <c r="M608" s="981"/>
      <c r="N608" s="981"/>
      <c r="O608" s="981"/>
      <c r="P608" s="981"/>
      <c r="Q608" s="981"/>
      <c r="R608" s="981"/>
      <c r="S608" s="981"/>
      <c r="T608" s="981"/>
      <c r="U608" s="981"/>
      <c r="V608" s="981"/>
      <c r="W608" s="981"/>
      <c r="X608" s="981"/>
      <c r="Y608" s="981"/>
      <c r="Z608" s="981"/>
      <c r="AA608" s="981"/>
    </row>
    <row r="609" spans="1:27" x14ac:dyDescent="0.25">
      <c r="A609" s="981"/>
      <c r="B609" s="981"/>
      <c r="C609" s="1002"/>
      <c r="D609" s="981"/>
      <c r="E609" s="981"/>
      <c r="F609" s="981"/>
      <c r="G609" s="981"/>
      <c r="H609" s="981"/>
      <c r="I609" s="981"/>
      <c r="J609" s="981"/>
      <c r="K609" s="981"/>
      <c r="L609" s="981"/>
      <c r="M609" s="981"/>
      <c r="N609" s="981"/>
      <c r="O609" s="981"/>
      <c r="P609" s="981"/>
      <c r="Q609" s="981"/>
      <c r="R609" s="981"/>
      <c r="S609" s="981"/>
      <c r="T609" s="981"/>
      <c r="U609" s="981"/>
      <c r="V609" s="981"/>
      <c r="W609" s="981"/>
      <c r="X609" s="981"/>
      <c r="Y609" s="981"/>
      <c r="Z609" s="981"/>
      <c r="AA609" s="981"/>
    </row>
    <row r="610" spans="1:27" x14ac:dyDescent="0.25">
      <c r="A610" s="981"/>
      <c r="B610" s="981"/>
      <c r="C610" s="1002"/>
      <c r="D610" s="981"/>
      <c r="E610" s="981"/>
      <c r="F610" s="981"/>
      <c r="G610" s="981"/>
      <c r="H610" s="981"/>
      <c r="I610" s="981"/>
      <c r="J610" s="981"/>
      <c r="K610" s="981"/>
      <c r="L610" s="981"/>
      <c r="M610" s="981"/>
      <c r="N610" s="981"/>
      <c r="O610" s="981"/>
      <c r="P610" s="981"/>
      <c r="Q610" s="981"/>
      <c r="R610" s="981"/>
      <c r="S610" s="981"/>
      <c r="T610" s="981"/>
      <c r="U610" s="981"/>
      <c r="V610" s="981"/>
      <c r="W610" s="981"/>
      <c r="X610" s="981"/>
      <c r="Y610" s="981"/>
      <c r="Z610" s="981"/>
      <c r="AA610" s="981"/>
    </row>
    <row r="611" spans="1:27" x14ac:dyDescent="0.25">
      <c r="A611" s="981"/>
      <c r="B611" s="981"/>
      <c r="C611" s="1002"/>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row>
    <row r="612" spans="1:27" x14ac:dyDescent="0.25">
      <c r="A612" s="981"/>
      <c r="B612" s="981"/>
      <c r="C612" s="1002"/>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row>
    <row r="613" spans="1:27" x14ac:dyDescent="0.25">
      <c r="A613" s="981"/>
      <c r="B613" s="981"/>
      <c r="C613" s="1002"/>
      <c r="D613" s="981"/>
      <c r="E613" s="981"/>
      <c r="F613" s="981"/>
      <c r="G613" s="981"/>
      <c r="H613" s="981"/>
      <c r="I613" s="981"/>
      <c r="J613" s="981"/>
      <c r="K613" s="981"/>
      <c r="L613" s="981"/>
      <c r="M613" s="981"/>
      <c r="N613" s="981"/>
      <c r="O613" s="981"/>
      <c r="P613" s="981"/>
      <c r="Q613" s="981"/>
      <c r="R613" s="981"/>
      <c r="S613" s="981"/>
      <c r="T613" s="981"/>
      <c r="U613" s="981"/>
      <c r="V613" s="981"/>
      <c r="W613" s="981"/>
      <c r="X613" s="981"/>
      <c r="Y613" s="981"/>
      <c r="Z613" s="981"/>
      <c r="AA613" s="981"/>
    </row>
    <row r="614" spans="1:27" x14ac:dyDescent="0.25">
      <c r="A614" s="981"/>
      <c r="B614" s="981"/>
      <c r="C614" s="1002"/>
      <c r="D614" s="981"/>
      <c r="E614" s="981"/>
      <c r="F614" s="981"/>
      <c r="G614" s="981"/>
      <c r="H614" s="981"/>
      <c r="I614" s="981"/>
      <c r="J614" s="981"/>
      <c r="K614" s="981"/>
      <c r="L614" s="981"/>
      <c r="M614" s="981"/>
      <c r="N614" s="981"/>
      <c r="O614" s="981"/>
      <c r="P614" s="981"/>
      <c r="Q614" s="981"/>
      <c r="R614" s="981"/>
      <c r="S614" s="981"/>
      <c r="T614" s="981"/>
      <c r="U614" s="981"/>
      <c r="V614" s="981"/>
      <c r="W614" s="981"/>
      <c r="X614" s="981"/>
      <c r="Y614" s="981"/>
      <c r="Z614" s="981"/>
      <c r="AA614" s="981"/>
    </row>
    <row r="615" spans="1:27" x14ac:dyDescent="0.25">
      <c r="A615" s="981"/>
      <c r="B615" s="981"/>
      <c r="C615" s="1002"/>
      <c r="D615" s="981"/>
      <c r="E615" s="981"/>
      <c r="F615" s="981"/>
      <c r="G615" s="981"/>
      <c r="H615" s="981"/>
      <c r="I615" s="981"/>
      <c r="J615" s="981"/>
      <c r="K615" s="981"/>
      <c r="L615" s="981"/>
      <c r="M615" s="981"/>
      <c r="N615" s="981"/>
      <c r="O615" s="981"/>
      <c r="P615" s="981"/>
      <c r="Q615" s="981"/>
      <c r="R615" s="981"/>
      <c r="S615" s="981"/>
      <c r="T615" s="981"/>
      <c r="U615" s="981"/>
      <c r="V615" s="981"/>
      <c r="W615" s="981"/>
      <c r="X615" s="981"/>
      <c r="Y615" s="981"/>
      <c r="Z615" s="981"/>
      <c r="AA615" s="981"/>
    </row>
    <row r="616" spans="1:27" x14ac:dyDescent="0.25">
      <c r="A616" s="981"/>
      <c r="B616" s="981"/>
      <c r="C616" s="1002"/>
      <c r="D616" s="981"/>
      <c r="E616" s="981"/>
      <c r="F616" s="981"/>
      <c r="G616" s="981"/>
      <c r="H616" s="981"/>
      <c r="I616" s="981"/>
      <c r="J616" s="981"/>
      <c r="K616" s="981"/>
      <c r="L616" s="981"/>
      <c r="M616" s="981"/>
      <c r="N616" s="981"/>
      <c r="O616" s="981"/>
      <c r="P616" s="981"/>
      <c r="Q616" s="981"/>
      <c r="R616" s="981"/>
      <c r="S616" s="981"/>
      <c r="T616" s="981"/>
      <c r="U616" s="981"/>
      <c r="V616" s="981"/>
      <c r="W616" s="981"/>
      <c r="X616" s="981"/>
      <c r="Y616" s="981"/>
      <c r="Z616" s="981"/>
      <c r="AA616" s="981"/>
    </row>
    <row r="617" spans="1:27" x14ac:dyDescent="0.25">
      <c r="A617" s="981"/>
      <c r="B617" s="981"/>
      <c r="C617" s="1002"/>
      <c r="D617" s="981"/>
      <c r="E617" s="981"/>
      <c r="F617" s="981"/>
      <c r="G617" s="981"/>
      <c r="H617" s="981"/>
      <c r="I617" s="981"/>
      <c r="J617" s="981"/>
      <c r="K617" s="981"/>
      <c r="L617" s="981"/>
      <c r="M617" s="981"/>
      <c r="N617" s="981"/>
      <c r="O617" s="981"/>
      <c r="P617" s="981"/>
      <c r="Q617" s="981"/>
      <c r="R617" s="981"/>
      <c r="S617" s="981"/>
      <c r="T617" s="981"/>
      <c r="U617" s="981"/>
      <c r="V617" s="981"/>
      <c r="W617" s="981"/>
      <c r="X617" s="981"/>
      <c r="Y617" s="981"/>
      <c r="Z617" s="981"/>
      <c r="AA617" s="981"/>
    </row>
    <row r="618" spans="1:27" x14ac:dyDescent="0.25">
      <c r="A618" s="981"/>
      <c r="B618" s="981"/>
      <c r="C618" s="1002"/>
      <c r="D618" s="981"/>
      <c r="E618" s="981"/>
      <c r="F618" s="981"/>
      <c r="G618" s="981"/>
      <c r="H618" s="981"/>
      <c r="I618" s="981"/>
      <c r="J618" s="981"/>
      <c r="K618" s="981"/>
      <c r="L618" s="981"/>
      <c r="M618" s="981"/>
      <c r="N618" s="981"/>
      <c r="O618" s="981"/>
      <c r="P618" s="981"/>
      <c r="Q618" s="981"/>
      <c r="R618" s="981"/>
      <c r="S618" s="981"/>
      <c r="T618" s="981"/>
      <c r="U618" s="981"/>
      <c r="V618" s="981"/>
      <c r="W618" s="981"/>
      <c r="X618" s="981"/>
      <c r="Y618" s="981"/>
      <c r="Z618" s="981"/>
      <c r="AA618" s="981"/>
    </row>
    <row r="619" spans="1:27" x14ac:dyDescent="0.25">
      <c r="A619" s="981"/>
      <c r="B619" s="981"/>
      <c r="C619" s="1002"/>
      <c r="D619" s="981"/>
      <c r="E619" s="981"/>
      <c r="F619" s="981"/>
      <c r="G619" s="981"/>
      <c r="H619" s="981"/>
      <c r="I619" s="981"/>
      <c r="J619" s="981"/>
      <c r="K619" s="981"/>
      <c r="L619" s="981"/>
      <c r="M619" s="981"/>
      <c r="N619" s="981"/>
      <c r="O619" s="981"/>
      <c r="P619" s="981"/>
      <c r="Q619" s="981"/>
      <c r="R619" s="981"/>
      <c r="S619" s="981"/>
      <c r="T619" s="981"/>
      <c r="U619" s="981"/>
      <c r="V619" s="981"/>
      <c r="W619" s="981"/>
      <c r="X619" s="981"/>
      <c r="Y619" s="981"/>
      <c r="Z619" s="981"/>
      <c r="AA619" s="981"/>
    </row>
    <row r="620" spans="1:27" x14ac:dyDescent="0.25">
      <c r="A620" s="981"/>
      <c r="B620" s="981"/>
      <c r="C620" s="1002"/>
      <c r="D620" s="981"/>
      <c r="E620" s="981"/>
      <c r="F620" s="981"/>
      <c r="G620" s="981"/>
      <c r="H620" s="981"/>
      <c r="I620" s="981"/>
      <c r="J620" s="981"/>
      <c r="K620" s="981"/>
      <c r="L620" s="981"/>
      <c r="M620" s="981"/>
      <c r="N620" s="981"/>
      <c r="O620" s="981"/>
      <c r="P620" s="981"/>
      <c r="Q620" s="981"/>
      <c r="R620" s="981"/>
      <c r="S620" s="981"/>
      <c r="T620" s="981"/>
      <c r="U620" s="981"/>
      <c r="V620" s="981"/>
      <c r="W620" s="981"/>
      <c r="X620" s="981"/>
      <c r="Y620" s="981"/>
      <c r="Z620" s="981"/>
      <c r="AA620" s="981"/>
    </row>
    <row r="621" spans="1:27" x14ac:dyDescent="0.25">
      <c r="A621" s="981"/>
      <c r="B621" s="981"/>
      <c r="C621" s="1002"/>
      <c r="D621" s="981"/>
      <c r="E621" s="981"/>
      <c r="F621" s="981"/>
      <c r="G621" s="981"/>
      <c r="H621" s="981"/>
      <c r="I621" s="981"/>
      <c r="J621" s="981"/>
      <c r="K621" s="981"/>
      <c r="L621" s="981"/>
      <c r="M621" s="981"/>
      <c r="N621" s="981"/>
      <c r="O621" s="981"/>
      <c r="P621" s="981"/>
      <c r="Q621" s="981"/>
      <c r="R621" s="981"/>
      <c r="S621" s="981"/>
      <c r="T621" s="981"/>
      <c r="U621" s="981"/>
      <c r="V621" s="981"/>
      <c r="W621" s="981"/>
      <c r="X621" s="981"/>
      <c r="Y621" s="981"/>
      <c r="Z621" s="981"/>
      <c r="AA621" s="981"/>
    </row>
    <row r="622" spans="1:27" x14ac:dyDescent="0.25">
      <c r="A622" s="981"/>
      <c r="B622" s="981"/>
      <c r="C622" s="1002"/>
      <c r="D622" s="981"/>
      <c r="E622" s="981"/>
      <c r="F622" s="981"/>
      <c r="G622" s="981"/>
      <c r="H622" s="981"/>
      <c r="I622" s="981"/>
      <c r="J622" s="981"/>
      <c r="K622" s="981"/>
      <c r="L622" s="981"/>
      <c r="M622" s="981"/>
      <c r="N622" s="981"/>
      <c r="O622" s="981"/>
      <c r="P622" s="981"/>
      <c r="Q622" s="981"/>
      <c r="R622" s="981"/>
      <c r="S622" s="981"/>
      <c r="T622" s="981"/>
      <c r="U622" s="981"/>
      <c r="V622" s="981"/>
      <c r="W622" s="981"/>
      <c r="X622" s="981"/>
      <c r="Y622" s="981"/>
      <c r="Z622" s="981"/>
      <c r="AA622" s="981"/>
    </row>
    <row r="623" spans="1:27" x14ac:dyDescent="0.25">
      <c r="A623" s="981"/>
      <c r="B623" s="981"/>
      <c r="C623" s="1002"/>
      <c r="D623" s="981"/>
      <c r="E623" s="981"/>
      <c r="F623" s="981"/>
      <c r="G623" s="981"/>
      <c r="H623" s="981"/>
      <c r="I623" s="981"/>
      <c r="J623" s="981"/>
      <c r="K623" s="981"/>
      <c r="L623" s="981"/>
      <c r="M623" s="981"/>
      <c r="N623" s="981"/>
      <c r="O623" s="981"/>
      <c r="P623" s="981"/>
      <c r="Q623" s="981"/>
      <c r="R623" s="981"/>
      <c r="S623" s="981"/>
      <c r="T623" s="981"/>
      <c r="U623" s="981"/>
      <c r="V623" s="981"/>
      <c r="W623" s="981"/>
      <c r="X623" s="981"/>
      <c r="Y623" s="981"/>
      <c r="Z623" s="981"/>
      <c r="AA623" s="981"/>
    </row>
    <row r="624" spans="1:27" x14ac:dyDescent="0.25">
      <c r="A624" s="981"/>
      <c r="B624" s="981"/>
      <c r="C624" s="1002"/>
      <c r="D624" s="981"/>
      <c r="E624" s="981"/>
      <c r="F624" s="981"/>
      <c r="G624" s="981"/>
      <c r="H624" s="981"/>
      <c r="I624" s="981"/>
      <c r="J624" s="981"/>
      <c r="K624" s="981"/>
      <c r="L624" s="981"/>
      <c r="M624" s="981"/>
      <c r="N624" s="981"/>
      <c r="O624" s="981"/>
      <c r="P624" s="981"/>
      <c r="Q624" s="981"/>
      <c r="R624" s="981"/>
      <c r="S624" s="981"/>
      <c r="T624" s="981"/>
      <c r="U624" s="981"/>
      <c r="V624" s="981"/>
      <c r="W624" s="981"/>
      <c r="X624" s="981"/>
      <c r="Y624" s="981"/>
      <c r="Z624" s="981"/>
      <c r="AA624" s="981"/>
    </row>
    <row r="625" spans="1:27" x14ac:dyDescent="0.25">
      <c r="A625" s="981"/>
      <c r="B625" s="981"/>
      <c r="C625" s="1002"/>
      <c r="D625" s="981"/>
      <c r="E625" s="981"/>
      <c r="F625" s="981"/>
      <c r="G625" s="981"/>
      <c r="H625" s="981"/>
      <c r="I625" s="981"/>
      <c r="J625" s="981"/>
      <c r="K625" s="981"/>
      <c r="L625" s="981"/>
      <c r="M625" s="981"/>
      <c r="N625" s="981"/>
      <c r="O625" s="981"/>
      <c r="P625" s="981"/>
      <c r="Q625" s="981"/>
      <c r="R625" s="981"/>
      <c r="S625" s="981"/>
      <c r="T625" s="981"/>
      <c r="U625" s="981"/>
      <c r="V625" s="981"/>
      <c r="W625" s="981"/>
      <c r="X625" s="981"/>
      <c r="Y625" s="981"/>
      <c r="Z625" s="981"/>
      <c r="AA625" s="981"/>
    </row>
    <row r="626" spans="1:27" x14ac:dyDescent="0.25">
      <c r="A626" s="981"/>
      <c r="B626" s="981"/>
      <c r="C626" s="1002"/>
      <c r="D626" s="981"/>
      <c r="E626" s="981"/>
      <c r="F626" s="981"/>
      <c r="G626" s="981"/>
      <c r="H626" s="981"/>
      <c r="I626" s="981"/>
      <c r="J626" s="981"/>
      <c r="K626" s="981"/>
      <c r="L626" s="981"/>
      <c r="M626" s="981"/>
      <c r="N626" s="981"/>
      <c r="O626" s="981"/>
      <c r="P626" s="981"/>
      <c r="Q626" s="981"/>
      <c r="R626" s="981"/>
      <c r="S626" s="981"/>
      <c r="T626" s="981"/>
      <c r="U626" s="981"/>
      <c r="V626" s="981"/>
      <c r="W626" s="981"/>
      <c r="X626" s="981"/>
      <c r="Y626" s="981"/>
      <c r="Z626" s="981"/>
      <c r="AA626" s="981"/>
    </row>
    <row r="627" spans="1:27" x14ac:dyDescent="0.25">
      <c r="A627" s="981"/>
      <c r="B627" s="981"/>
      <c r="C627" s="1002"/>
      <c r="D627" s="981"/>
      <c r="E627" s="981"/>
      <c r="F627" s="981"/>
      <c r="G627" s="981"/>
      <c r="H627" s="981"/>
      <c r="I627" s="981"/>
      <c r="J627" s="981"/>
      <c r="K627" s="981"/>
      <c r="L627" s="981"/>
      <c r="M627" s="981"/>
      <c r="N627" s="981"/>
      <c r="O627" s="981"/>
      <c r="P627" s="981"/>
      <c r="Q627" s="981"/>
      <c r="R627" s="981"/>
      <c r="S627" s="981"/>
      <c r="T627" s="981"/>
      <c r="U627" s="981"/>
      <c r="V627" s="981"/>
      <c r="W627" s="981"/>
      <c r="X627" s="981"/>
      <c r="Y627" s="981"/>
      <c r="Z627" s="981"/>
      <c r="AA627" s="981"/>
    </row>
    <row r="628" spans="1:27" x14ac:dyDescent="0.25">
      <c r="A628" s="981"/>
      <c r="B628" s="981"/>
      <c r="C628" s="1002"/>
      <c r="D628" s="981"/>
      <c r="E628" s="981"/>
      <c r="F628" s="981"/>
      <c r="G628" s="981"/>
      <c r="H628" s="981"/>
      <c r="I628" s="981"/>
      <c r="J628" s="981"/>
      <c r="K628" s="981"/>
      <c r="L628" s="981"/>
      <c r="M628" s="981"/>
      <c r="N628" s="981"/>
      <c r="O628" s="981"/>
      <c r="P628" s="981"/>
      <c r="Q628" s="981"/>
      <c r="R628" s="981"/>
      <c r="S628" s="981"/>
      <c r="T628" s="981"/>
      <c r="U628" s="981"/>
      <c r="V628" s="981"/>
      <c r="W628" s="981"/>
      <c r="X628" s="981"/>
      <c r="Y628" s="981"/>
      <c r="Z628" s="981"/>
      <c r="AA628" s="981"/>
    </row>
    <row r="629" spans="1:27" x14ac:dyDescent="0.25">
      <c r="A629" s="981"/>
      <c r="B629" s="981"/>
      <c r="C629" s="1002"/>
      <c r="D629" s="981"/>
      <c r="E629" s="981"/>
      <c r="F629" s="981"/>
      <c r="G629" s="981"/>
      <c r="H629" s="981"/>
      <c r="I629" s="981"/>
      <c r="J629" s="981"/>
      <c r="K629" s="981"/>
      <c r="L629" s="981"/>
      <c r="M629" s="981"/>
      <c r="N629" s="981"/>
      <c r="O629" s="981"/>
      <c r="P629" s="981"/>
      <c r="Q629" s="981"/>
      <c r="R629" s="981"/>
      <c r="S629" s="981"/>
      <c r="T629" s="981"/>
      <c r="U629" s="981"/>
      <c r="V629" s="981"/>
      <c r="W629" s="981"/>
      <c r="X629" s="981"/>
      <c r="Y629" s="981"/>
      <c r="Z629" s="981"/>
      <c r="AA629" s="981"/>
    </row>
    <row r="630" spans="1:27" x14ac:dyDescent="0.25">
      <c r="A630" s="981"/>
      <c r="B630" s="981"/>
      <c r="C630" s="1002"/>
      <c r="D630" s="981"/>
      <c r="E630" s="981"/>
      <c r="F630" s="981"/>
      <c r="G630" s="981"/>
      <c r="H630" s="981"/>
      <c r="I630" s="981"/>
      <c r="J630" s="981"/>
      <c r="K630" s="981"/>
      <c r="L630" s="981"/>
      <c r="M630" s="981"/>
      <c r="N630" s="981"/>
      <c r="O630" s="981"/>
      <c r="P630" s="981"/>
      <c r="Q630" s="981"/>
      <c r="R630" s="981"/>
      <c r="S630" s="981"/>
      <c r="T630" s="981"/>
      <c r="U630" s="981"/>
      <c r="V630" s="981"/>
      <c r="W630" s="981"/>
      <c r="X630" s="981"/>
      <c r="Y630" s="981"/>
      <c r="Z630" s="981"/>
      <c r="AA630" s="981"/>
    </row>
    <row r="631" spans="1:27" x14ac:dyDescent="0.25">
      <c r="A631" s="981"/>
      <c r="B631" s="981"/>
      <c r="C631" s="1002"/>
      <c r="D631" s="981"/>
      <c r="E631" s="981"/>
      <c r="F631" s="981"/>
      <c r="G631" s="981"/>
      <c r="H631" s="981"/>
      <c r="I631" s="981"/>
      <c r="J631" s="981"/>
      <c r="K631" s="981"/>
      <c r="L631" s="981"/>
      <c r="M631" s="981"/>
      <c r="N631" s="981"/>
      <c r="O631" s="981"/>
      <c r="P631" s="981"/>
      <c r="Q631" s="981"/>
      <c r="R631" s="981"/>
      <c r="S631" s="981"/>
      <c r="T631" s="981"/>
      <c r="U631" s="981"/>
      <c r="V631" s="981"/>
      <c r="W631" s="981"/>
      <c r="X631" s="981"/>
      <c r="Y631" s="981"/>
      <c r="Z631" s="981"/>
      <c r="AA631" s="981"/>
    </row>
    <row r="632" spans="1:27" x14ac:dyDescent="0.25">
      <c r="A632" s="981"/>
      <c r="B632" s="981"/>
      <c r="C632" s="1002"/>
      <c r="D632" s="981"/>
      <c r="E632" s="981"/>
      <c r="F632" s="981"/>
      <c r="G632" s="981"/>
      <c r="H632" s="981"/>
      <c r="I632" s="981"/>
      <c r="J632" s="981"/>
      <c r="K632" s="981"/>
      <c r="L632" s="981"/>
      <c r="M632" s="981"/>
      <c r="N632" s="981"/>
      <c r="O632" s="981"/>
      <c r="P632" s="981"/>
      <c r="Q632" s="981"/>
      <c r="R632" s="981"/>
      <c r="S632" s="981"/>
      <c r="T632" s="981"/>
      <c r="U632" s="981"/>
      <c r="V632" s="981"/>
      <c r="W632" s="981"/>
      <c r="X632" s="981"/>
      <c r="Y632" s="981"/>
      <c r="Z632" s="981"/>
      <c r="AA632" s="981"/>
    </row>
    <row r="633" spans="1:27" x14ac:dyDescent="0.25">
      <c r="A633" s="981"/>
      <c r="B633" s="981"/>
      <c r="C633" s="1002"/>
      <c r="D633" s="981"/>
      <c r="E633" s="981"/>
      <c r="F633" s="981"/>
      <c r="G633" s="981"/>
      <c r="H633" s="981"/>
      <c r="I633" s="981"/>
      <c r="J633" s="981"/>
      <c r="K633" s="981"/>
      <c r="L633" s="981"/>
      <c r="M633" s="981"/>
      <c r="N633" s="981"/>
      <c r="O633" s="981"/>
      <c r="P633" s="981"/>
      <c r="Q633" s="981"/>
      <c r="R633" s="981"/>
      <c r="S633" s="981"/>
      <c r="T633" s="981"/>
      <c r="U633" s="981"/>
      <c r="V633" s="981"/>
      <c r="W633" s="981"/>
      <c r="X633" s="981"/>
      <c r="Y633" s="981"/>
      <c r="Z633" s="981"/>
      <c r="AA633" s="981"/>
    </row>
    <row r="634" spans="1:27" x14ac:dyDescent="0.25">
      <c r="A634" s="981"/>
      <c r="B634" s="981"/>
      <c r="C634" s="1002"/>
      <c r="D634" s="981"/>
      <c r="E634" s="981"/>
      <c r="F634" s="981"/>
      <c r="G634" s="981"/>
      <c r="H634" s="981"/>
      <c r="I634" s="981"/>
      <c r="J634" s="981"/>
      <c r="K634" s="981"/>
      <c r="L634" s="981"/>
      <c r="M634" s="981"/>
      <c r="N634" s="981"/>
      <c r="O634" s="981"/>
      <c r="P634" s="981"/>
      <c r="Q634" s="981"/>
      <c r="R634" s="981"/>
      <c r="S634" s="981"/>
      <c r="T634" s="981"/>
      <c r="U634" s="981"/>
      <c r="V634" s="981"/>
      <c r="W634" s="981"/>
      <c r="X634" s="981"/>
      <c r="Y634" s="981"/>
      <c r="Z634" s="981"/>
      <c r="AA634" s="981"/>
    </row>
    <row r="635" spans="1:27" x14ac:dyDescent="0.25">
      <c r="A635" s="981"/>
      <c r="B635" s="981"/>
      <c r="C635" s="1002"/>
      <c r="D635" s="981"/>
      <c r="E635" s="981"/>
      <c r="F635" s="981"/>
      <c r="G635" s="981"/>
      <c r="H635" s="981"/>
      <c r="I635" s="981"/>
      <c r="J635" s="981"/>
      <c r="K635" s="981"/>
      <c r="L635" s="981"/>
      <c r="M635" s="981"/>
      <c r="N635" s="981"/>
      <c r="O635" s="981"/>
      <c r="P635" s="981"/>
      <c r="Q635" s="981"/>
      <c r="R635" s="981"/>
      <c r="S635" s="981"/>
      <c r="T635" s="981"/>
      <c r="U635" s="981"/>
      <c r="V635" s="981"/>
      <c r="W635" s="981"/>
      <c r="X635" s="981"/>
      <c r="Y635" s="981"/>
      <c r="Z635" s="981"/>
      <c r="AA635" s="981"/>
    </row>
    <row r="636" spans="1:27" x14ac:dyDescent="0.25">
      <c r="A636" s="981"/>
      <c r="B636" s="981"/>
      <c r="C636" s="1002"/>
      <c r="D636" s="981"/>
      <c r="E636" s="981"/>
      <c r="F636" s="981"/>
      <c r="G636" s="981"/>
      <c r="H636" s="981"/>
      <c r="I636" s="981"/>
      <c r="J636" s="981"/>
      <c r="K636" s="981"/>
      <c r="L636" s="981"/>
      <c r="M636" s="981"/>
      <c r="N636" s="981"/>
      <c r="O636" s="981"/>
      <c r="P636" s="981"/>
      <c r="Q636" s="981"/>
      <c r="R636" s="981"/>
      <c r="S636" s="981"/>
      <c r="T636" s="981"/>
      <c r="U636" s="981"/>
      <c r="V636" s="981"/>
      <c r="W636" s="981"/>
      <c r="X636" s="981"/>
      <c r="Y636" s="981"/>
      <c r="Z636" s="981"/>
      <c r="AA636" s="981"/>
    </row>
    <row r="637" spans="1:27" x14ac:dyDescent="0.25">
      <c r="A637" s="981"/>
      <c r="B637" s="981"/>
      <c r="C637" s="1002"/>
      <c r="D637" s="981"/>
      <c r="E637" s="981"/>
      <c r="F637" s="981"/>
      <c r="G637" s="981"/>
      <c r="H637" s="981"/>
      <c r="I637" s="981"/>
      <c r="J637" s="981"/>
      <c r="K637" s="981"/>
      <c r="L637" s="981"/>
      <c r="M637" s="981"/>
      <c r="N637" s="981"/>
      <c r="O637" s="981"/>
      <c r="P637" s="981"/>
      <c r="Q637" s="981"/>
      <c r="R637" s="981"/>
      <c r="S637" s="981"/>
      <c r="T637" s="981"/>
      <c r="U637" s="981"/>
      <c r="V637" s="981"/>
      <c r="W637" s="981"/>
      <c r="X637" s="981"/>
      <c r="Y637" s="981"/>
      <c r="Z637" s="981"/>
      <c r="AA637" s="981"/>
    </row>
    <row r="638" spans="1:27" x14ac:dyDescent="0.25">
      <c r="A638" s="981"/>
      <c r="B638" s="981"/>
      <c r="C638" s="1002"/>
      <c r="D638" s="981"/>
      <c r="E638" s="981"/>
      <c r="F638" s="981"/>
      <c r="G638" s="981"/>
      <c r="H638" s="981"/>
      <c r="I638" s="981"/>
      <c r="J638" s="981"/>
      <c r="K638" s="981"/>
      <c r="L638" s="981"/>
      <c r="M638" s="981"/>
      <c r="N638" s="981"/>
      <c r="O638" s="981"/>
      <c r="P638" s="981"/>
      <c r="Q638" s="981"/>
      <c r="R638" s="981"/>
      <c r="S638" s="981"/>
      <c r="T638" s="981"/>
      <c r="U638" s="981"/>
      <c r="V638" s="981"/>
      <c r="W638" s="981"/>
      <c r="X638" s="981"/>
      <c r="Y638" s="981"/>
      <c r="Z638" s="981"/>
      <c r="AA638" s="981"/>
    </row>
    <row r="639" spans="1:27" x14ac:dyDescent="0.25">
      <c r="A639" s="981"/>
      <c r="B639" s="981"/>
      <c r="C639" s="1002"/>
      <c r="D639" s="981"/>
      <c r="E639" s="981"/>
      <c r="F639" s="981"/>
      <c r="G639" s="981"/>
      <c r="H639" s="981"/>
      <c r="I639" s="981"/>
      <c r="J639" s="981"/>
      <c r="K639" s="981"/>
      <c r="L639" s="981"/>
      <c r="M639" s="981"/>
      <c r="N639" s="981"/>
      <c r="O639" s="981"/>
      <c r="P639" s="981"/>
      <c r="Q639" s="981"/>
      <c r="R639" s="981"/>
      <c r="S639" s="981"/>
      <c r="T639" s="981"/>
      <c r="U639" s="981"/>
      <c r="V639" s="981"/>
      <c r="W639" s="981"/>
      <c r="X639" s="981"/>
      <c r="Y639" s="981"/>
      <c r="Z639" s="981"/>
      <c r="AA639" s="981"/>
    </row>
    <row r="640" spans="1:27" x14ac:dyDescent="0.25">
      <c r="A640" s="981"/>
      <c r="B640" s="981"/>
      <c r="C640" s="1002"/>
      <c r="D640" s="981"/>
      <c r="E640" s="981"/>
      <c r="F640" s="981"/>
      <c r="G640" s="981"/>
      <c r="H640" s="981"/>
      <c r="I640" s="981"/>
      <c r="J640" s="981"/>
      <c r="K640" s="981"/>
      <c r="L640" s="981"/>
      <c r="M640" s="981"/>
      <c r="N640" s="981"/>
      <c r="O640" s="981"/>
      <c r="P640" s="981"/>
      <c r="Q640" s="981"/>
      <c r="R640" s="981"/>
      <c r="S640" s="981"/>
      <c r="T640" s="981"/>
      <c r="U640" s="981"/>
      <c r="V640" s="981"/>
      <c r="W640" s="981"/>
      <c r="X640" s="981"/>
      <c r="Y640" s="981"/>
      <c r="Z640" s="981"/>
      <c r="AA640" s="981"/>
    </row>
    <row r="641" spans="1:27" x14ac:dyDescent="0.25">
      <c r="A641" s="981"/>
      <c r="B641" s="981"/>
      <c r="C641" s="1002"/>
      <c r="D641" s="981"/>
      <c r="E641" s="981"/>
      <c r="F641" s="981"/>
      <c r="G641" s="981"/>
      <c r="H641" s="981"/>
      <c r="I641" s="981"/>
      <c r="J641" s="981"/>
      <c r="K641" s="981"/>
      <c r="L641" s="981"/>
      <c r="M641" s="981"/>
      <c r="N641" s="981"/>
      <c r="O641" s="981"/>
      <c r="P641" s="981"/>
      <c r="Q641" s="981"/>
      <c r="R641" s="981"/>
      <c r="S641" s="981"/>
      <c r="T641" s="981"/>
      <c r="U641" s="981"/>
      <c r="V641" s="981"/>
      <c r="W641" s="981"/>
      <c r="X641" s="981"/>
      <c r="Y641" s="981"/>
      <c r="Z641" s="981"/>
      <c r="AA641" s="981"/>
    </row>
    <row r="642" spans="1:27" x14ac:dyDescent="0.25">
      <c r="A642" s="981"/>
      <c r="B642" s="981"/>
      <c r="C642" s="1002"/>
      <c r="D642" s="981"/>
      <c r="E642" s="981"/>
      <c r="F642" s="981"/>
      <c r="G642" s="981"/>
      <c r="H642" s="981"/>
      <c r="I642" s="981"/>
      <c r="J642" s="981"/>
      <c r="K642" s="981"/>
      <c r="L642" s="981"/>
      <c r="M642" s="981"/>
      <c r="N642" s="981"/>
      <c r="O642" s="981"/>
      <c r="P642" s="981"/>
      <c r="Q642" s="981"/>
      <c r="R642" s="981"/>
      <c r="S642" s="981"/>
      <c r="T642" s="981"/>
      <c r="U642" s="981"/>
      <c r="V642" s="981"/>
      <c r="W642" s="981"/>
      <c r="X642" s="981"/>
      <c r="Y642" s="981"/>
      <c r="Z642" s="981"/>
      <c r="AA642" s="981"/>
    </row>
    <row r="643" spans="1:27" x14ac:dyDescent="0.25">
      <c r="A643" s="981"/>
      <c r="B643" s="981"/>
      <c r="C643" s="1002"/>
      <c r="D643" s="981"/>
      <c r="E643" s="981"/>
      <c r="F643" s="981"/>
      <c r="G643" s="981"/>
      <c r="H643" s="981"/>
      <c r="I643" s="981"/>
      <c r="J643" s="981"/>
      <c r="K643" s="981"/>
      <c r="L643" s="981"/>
      <c r="M643" s="981"/>
      <c r="N643" s="981"/>
      <c r="O643" s="981"/>
      <c r="P643" s="981"/>
      <c r="Q643" s="981"/>
      <c r="R643" s="981"/>
      <c r="S643" s="981"/>
      <c r="T643" s="981"/>
      <c r="U643" s="981"/>
      <c r="V643" s="981"/>
      <c r="W643" s="981"/>
      <c r="X643" s="981"/>
      <c r="Y643" s="981"/>
      <c r="Z643" s="981"/>
      <c r="AA643" s="981"/>
    </row>
    <row r="644" spans="1:27" x14ac:dyDescent="0.25">
      <c r="A644" s="981"/>
      <c r="B644" s="981"/>
      <c r="C644" s="1002"/>
      <c r="D644" s="981"/>
      <c r="E644" s="981"/>
      <c r="F644" s="981"/>
      <c r="G644" s="981"/>
      <c r="H644" s="981"/>
      <c r="I644" s="981"/>
      <c r="J644" s="981"/>
      <c r="K644" s="981"/>
      <c r="L644" s="981"/>
      <c r="M644" s="981"/>
      <c r="N644" s="981"/>
      <c r="O644" s="981"/>
      <c r="P644" s="981"/>
      <c r="Q644" s="981"/>
      <c r="R644" s="981"/>
      <c r="S644" s="981"/>
      <c r="T644" s="981"/>
      <c r="U644" s="981"/>
      <c r="V644" s="981"/>
      <c r="W644" s="981"/>
      <c r="X644" s="981"/>
      <c r="Y644" s="981"/>
      <c r="Z644" s="981"/>
      <c r="AA644" s="981"/>
    </row>
    <row r="645" spans="1:27" x14ac:dyDescent="0.25">
      <c r="A645" s="981"/>
      <c r="B645" s="981"/>
      <c r="C645" s="1002"/>
      <c r="D645" s="981"/>
      <c r="E645" s="981"/>
      <c r="F645" s="981"/>
      <c r="G645" s="981"/>
      <c r="H645" s="981"/>
      <c r="I645" s="981"/>
      <c r="J645" s="981"/>
      <c r="K645" s="981"/>
      <c r="L645" s="981"/>
      <c r="M645" s="981"/>
      <c r="N645" s="981"/>
      <c r="O645" s="981"/>
      <c r="P645" s="981"/>
      <c r="Q645" s="981"/>
      <c r="R645" s="981"/>
      <c r="S645" s="981"/>
      <c r="T645" s="981"/>
      <c r="U645" s="981"/>
      <c r="V645" s="981"/>
      <c r="W645" s="981"/>
      <c r="X645" s="981"/>
      <c r="Y645" s="981"/>
      <c r="Z645" s="981"/>
      <c r="AA645" s="981"/>
    </row>
    <row r="646" spans="1:27" x14ac:dyDescent="0.25">
      <c r="A646" s="981"/>
      <c r="B646" s="981"/>
      <c r="C646" s="1002"/>
      <c r="D646" s="981"/>
      <c r="E646" s="981"/>
      <c r="F646" s="981"/>
      <c r="G646" s="981"/>
      <c r="H646" s="981"/>
      <c r="I646" s="981"/>
      <c r="J646" s="981"/>
      <c r="K646" s="981"/>
      <c r="L646" s="981"/>
      <c r="M646" s="981"/>
      <c r="N646" s="981"/>
      <c r="O646" s="981"/>
      <c r="P646" s="981"/>
      <c r="Q646" s="981"/>
      <c r="R646" s="981"/>
      <c r="S646" s="981"/>
      <c r="T646" s="981"/>
      <c r="U646" s="981"/>
      <c r="V646" s="981"/>
      <c r="W646" s="981"/>
      <c r="X646" s="981"/>
      <c r="Y646" s="981"/>
      <c r="Z646" s="981"/>
      <c r="AA646" s="981"/>
    </row>
    <row r="647" spans="1:27" x14ac:dyDescent="0.25">
      <c r="A647" s="981"/>
      <c r="B647" s="981"/>
      <c r="C647" s="1002"/>
      <c r="D647" s="981"/>
      <c r="E647" s="981"/>
      <c r="F647" s="981"/>
      <c r="G647" s="981"/>
      <c r="H647" s="981"/>
      <c r="I647" s="981"/>
      <c r="J647" s="981"/>
      <c r="K647" s="981"/>
      <c r="L647" s="981"/>
      <c r="M647" s="981"/>
      <c r="N647" s="981"/>
      <c r="O647" s="981"/>
      <c r="P647" s="981"/>
      <c r="Q647" s="981"/>
      <c r="R647" s="981"/>
      <c r="S647" s="981"/>
      <c r="T647" s="981"/>
      <c r="U647" s="981"/>
      <c r="V647" s="981"/>
      <c r="W647" s="981"/>
      <c r="X647" s="981"/>
      <c r="Y647" s="981"/>
      <c r="Z647" s="981"/>
      <c r="AA647" s="981"/>
    </row>
    <row r="648" spans="1:27" x14ac:dyDescent="0.25">
      <c r="A648" s="981"/>
      <c r="B648" s="981"/>
      <c r="C648" s="1002"/>
      <c r="D648" s="981"/>
      <c r="E648" s="981"/>
      <c r="F648" s="981"/>
      <c r="G648" s="981"/>
      <c r="H648" s="981"/>
      <c r="I648" s="981"/>
      <c r="J648" s="981"/>
      <c r="K648" s="981"/>
      <c r="L648" s="981"/>
      <c r="M648" s="981"/>
      <c r="N648" s="981"/>
      <c r="O648" s="981"/>
      <c r="P648" s="981"/>
      <c r="Q648" s="981"/>
      <c r="R648" s="981"/>
      <c r="S648" s="981"/>
      <c r="T648" s="981"/>
      <c r="U648" s="981"/>
      <c r="V648" s="981"/>
      <c r="W648" s="981"/>
      <c r="X648" s="981"/>
      <c r="Y648" s="981"/>
      <c r="Z648" s="981"/>
      <c r="AA648" s="981"/>
    </row>
    <row r="649" spans="1:27" x14ac:dyDescent="0.25">
      <c r="A649" s="981"/>
      <c r="B649" s="981"/>
      <c r="C649" s="1002"/>
      <c r="D649" s="981"/>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row>
    <row r="650" spans="1:27" x14ac:dyDescent="0.25">
      <c r="A650" s="981"/>
      <c r="B650" s="981"/>
      <c r="C650" s="1002"/>
      <c r="D650" s="981"/>
      <c r="E650" s="981"/>
      <c r="F650" s="981"/>
      <c r="G650" s="981"/>
      <c r="H650" s="981"/>
      <c r="I650" s="981"/>
      <c r="J650" s="981"/>
      <c r="K650" s="981"/>
      <c r="L650" s="981"/>
      <c r="M650" s="981"/>
      <c r="N650" s="981"/>
      <c r="O650" s="981"/>
      <c r="P650" s="981"/>
      <c r="Q650" s="981"/>
      <c r="R650" s="981"/>
      <c r="S650" s="981"/>
      <c r="T650" s="981"/>
      <c r="U650" s="981"/>
      <c r="V650" s="981"/>
      <c r="W650" s="981"/>
      <c r="X650" s="981"/>
      <c r="Y650" s="981"/>
      <c r="Z650" s="981"/>
      <c r="AA650" s="981"/>
    </row>
    <row r="651" spans="1:27" x14ac:dyDescent="0.25">
      <c r="A651" s="981"/>
      <c r="B651" s="981"/>
      <c r="C651" s="1002"/>
      <c r="D651" s="981"/>
      <c r="E651" s="981"/>
      <c r="F651" s="981"/>
      <c r="G651" s="981"/>
      <c r="H651" s="981"/>
      <c r="I651" s="981"/>
      <c r="J651" s="981"/>
      <c r="K651" s="981"/>
      <c r="L651" s="981"/>
      <c r="M651" s="981"/>
      <c r="N651" s="981"/>
      <c r="O651" s="981"/>
      <c r="P651" s="981"/>
      <c r="Q651" s="981"/>
      <c r="R651" s="981"/>
      <c r="S651" s="981"/>
      <c r="T651" s="981"/>
      <c r="U651" s="981"/>
      <c r="V651" s="981"/>
      <c r="W651" s="981"/>
      <c r="X651" s="981"/>
      <c r="Y651" s="981"/>
      <c r="Z651" s="981"/>
      <c r="AA651" s="981"/>
    </row>
    <row r="652" spans="1:27" x14ac:dyDescent="0.25">
      <c r="A652" s="981"/>
      <c r="B652" s="981"/>
      <c r="C652" s="1002"/>
      <c r="D652" s="981"/>
      <c r="E652" s="981"/>
      <c r="F652" s="981"/>
      <c r="G652" s="981"/>
      <c r="H652" s="981"/>
      <c r="I652" s="981"/>
      <c r="J652" s="981"/>
      <c r="K652" s="981"/>
      <c r="L652" s="981"/>
      <c r="M652" s="981"/>
      <c r="N652" s="981"/>
      <c r="O652" s="981"/>
      <c r="P652" s="981"/>
      <c r="Q652" s="981"/>
      <c r="R652" s="981"/>
      <c r="S652" s="981"/>
      <c r="T652" s="981"/>
      <c r="U652" s="981"/>
      <c r="V652" s="981"/>
      <c r="W652" s="981"/>
      <c r="X652" s="981"/>
      <c r="Y652" s="981"/>
      <c r="Z652" s="981"/>
      <c r="AA652" s="981"/>
    </row>
    <row r="653" spans="1:27" x14ac:dyDescent="0.25">
      <c r="A653" s="981"/>
      <c r="B653" s="981"/>
      <c r="C653" s="1002"/>
      <c r="D653" s="981"/>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row>
    <row r="654" spans="1:27" x14ac:dyDescent="0.25">
      <c r="A654" s="981"/>
      <c r="B654" s="981"/>
      <c r="C654" s="1002"/>
      <c r="D654" s="981"/>
      <c r="E654" s="981"/>
      <c r="F654" s="981"/>
      <c r="G654" s="981"/>
      <c r="H654" s="981"/>
      <c r="I654" s="981"/>
      <c r="J654" s="981"/>
      <c r="K654" s="981"/>
      <c r="L654" s="981"/>
      <c r="M654" s="981"/>
      <c r="N654" s="981"/>
      <c r="O654" s="981"/>
      <c r="P654" s="981"/>
      <c r="Q654" s="981"/>
      <c r="R654" s="981"/>
      <c r="S654" s="981"/>
      <c r="T654" s="981"/>
      <c r="U654" s="981"/>
      <c r="V654" s="981"/>
      <c r="W654" s="981"/>
      <c r="X654" s="981"/>
      <c r="Y654" s="981"/>
      <c r="Z654" s="981"/>
      <c r="AA654" s="981"/>
    </row>
    <row r="655" spans="1:27" x14ac:dyDescent="0.25">
      <c r="A655" s="981"/>
      <c r="B655" s="981"/>
      <c r="C655" s="1002"/>
      <c r="D655" s="981"/>
      <c r="E655" s="981"/>
      <c r="F655" s="981"/>
      <c r="G655" s="981"/>
      <c r="H655" s="981"/>
      <c r="I655" s="981"/>
      <c r="J655" s="981"/>
      <c r="K655" s="981"/>
      <c r="L655" s="981"/>
      <c r="M655" s="981"/>
      <c r="N655" s="981"/>
      <c r="O655" s="981"/>
      <c r="P655" s="981"/>
      <c r="Q655" s="981"/>
      <c r="R655" s="981"/>
      <c r="S655" s="981"/>
      <c r="T655" s="981"/>
      <c r="U655" s="981"/>
      <c r="V655" s="981"/>
      <c r="W655" s="981"/>
      <c r="X655" s="981"/>
      <c r="Y655" s="981"/>
      <c r="Z655" s="981"/>
      <c r="AA655" s="981"/>
    </row>
    <row r="656" spans="1:27" x14ac:dyDescent="0.25">
      <c r="A656" s="981"/>
      <c r="B656" s="981"/>
      <c r="C656" s="1002"/>
      <c r="D656" s="981"/>
      <c r="E656" s="981"/>
      <c r="F656" s="981"/>
      <c r="G656" s="981"/>
      <c r="H656" s="981"/>
      <c r="I656" s="981"/>
      <c r="J656" s="981"/>
      <c r="K656" s="981"/>
      <c r="L656" s="981"/>
      <c r="M656" s="981"/>
      <c r="N656" s="981"/>
      <c r="O656" s="981"/>
      <c r="P656" s="981"/>
      <c r="Q656" s="981"/>
      <c r="R656" s="981"/>
      <c r="S656" s="981"/>
      <c r="T656" s="981"/>
      <c r="U656" s="981"/>
      <c r="V656" s="981"/>
      <c r="W656" s="981"/>
      <c r="X656" s="981"/>
      <c r="Y656" s="981"/>
      <c r="Z656" s="981"/>
      <c r="AA656" s="981"/>
    </row>
    <row r="657" spans="1:27" x14ac:dyDescent="0.25">
      <c r="A657" s="981"/>
      <c r="B657" s="981"/>
      <c r="C657" s="1002"/>
      <c r="D657" s="981"/>
      <c r="E657" s="981"/>
      <c r="F657" s="981"/>
      <c r="G657" s="981"/>
      <c r="H657" s="981"/>
      <c r="I657" s="981"/>
      <c r="J657" s="981"/>
      <c r="K657" s="981"/>
      <c r="L657" s="981"/>
      <c r="M657" s="981"/>
      <c r="N657" s="981"/>
      <c r="O657" s="981"/>
      <c r="P657" s="981"/>
      <c r="Q657" s="981"/>
      <c r="R657" s="981"/>
      <c r="S657" s="981"/>
      <c r="T657" s="981"/>
      <c r="U657" s="981"/>
      <c r="V657" s="981"/>
      <c r="W657" s="981"/>
      <c r="X657" s="981"/>
      <c r="Y657" s="981"/>
      <c r="Z657" s="981"/>
      <c r="AA657" s="981"/>
    </row>
    <row r="658" spans="1:27" x14ac:dyDescent="0.25">
      <c r="A658" s="981"/>
      <c r="B658" s="981"/>
      <c r="C658" s="1002"/>
      <c r="D658" s="981"/>
      <c r="E658" s="981"/>
      <c r="F658" s="981"/>
      <c r="G658" s="981"/>
      <c r="H658" s="981"/>
      <c r="I658" s="981"/>
      <c r="J658" s="981"/>
      <c r="K658" s="981"/>
      <c r="L658" s="981"/>
      <c r="M658" s="981"/>
      <c r="N658" s="981"/>
      <c r="O658" s="981"/>
      <c r="P658" s="981"/>
      <c r="Q658" s="981"/>
      <c r="R658" s="981"/>
      <c r="S658" s="981"/>
      <c r="T658" s="981"/>
      <c r="U658" s="981"/>
      <c r="V658" s="981"/>
      <c r="W658" s="981"/>
      <c r="X658" s="981"/>
      <c r="Y658" s="981"/>
      <c r="Z658" s="981"/>
      <c r="AA658" s="981"/>
    </row>
    <row r="659" spans="1:27" x14ac:dyDescent="0.25">
      <c r="A659" s="981"/>
      <c r="B659" s="981"/>
      <c r="C659" s="1002"/>
      <c r="D659" s="981"/>
      <c r="E659" s="981"/>
      <c r="F659" s="981"/>
      <c r="G659" s="981"/>
      <c r="H659" s="981"/>
      <c r="I659" s="981"/>
      <c r="J659" s="981"/>
      <c r="K659" s="981"/>
      <c r="L659" s="981"/>
      <c r="M659" s="981"/>
      <c r="N659" s="981"/>
      <c r="O659" s="981"/>
      <c r="P659" s="981"/>
      <c r="Q659" s="981"/>
      <c r="R659" s="981"/>
      <c r="S659" s="981"/>
      <c r="T659" s="981"/>
      <c r="U659" s="981"/>
      <c r="V659" s="981"/>
      <c r="W659" s="981"/>
      <c r="X659" s="981"/>
      <c r="Y659" s="981"/>
      <c r="Z659" s="981"/>
      <c r="AA659" s="981"/>
    </row>
    <row r="660" spans="1:27" x14ac:dyDescent="0.25">
      <c r="A660" s="981"/>
      <c r="B660" s="981"/>
      <c r="C660" s="1002"/>
      <c r="D660" s="981"/>
      <c r="E660" s="981"/>
      <c r="F660" s="981"/>
      <c r="G660" s="981"/>
      <c r="H660" s="981"/>
      <c r="I660" s="981"/>
      <c r="J660" s="981"/>
      <c r="K660" s="981"/>
      <c r="L660" s="981"/>
      <c r="M660" s="981"/>
      <c r="N660" s="981"/>
      <c r="O660" s="981"/>
      <c r="P660" s="981"/>
      <c r="Q660" s="981"/>
      <c r="R660" s="981"/>
      <c r="S660" s="981"/>
      <c r="T660" s="981"/>
      <c r="U660" s="981"/>
      <c r="V660" s="981"/>
      <c r="W660" s="981"/>
      <c r="X660" s="981"/>
      <c r="Y660" s="981"/>
      <c r="Z660" s="981"/>
      <c r="AA660" s="981"/>
    </row>
    <row r="661" spans="1:27" x14ac:dyDescent="0.25">
      <c r="A661" s="981"/>
      <c r="B661" s="981"/>
      <c r="C661" s="1002"/>
      <c r="D661" s="981"/>
      <c r="E661" s="981"/>
      <c r="F661" s="981"/>
      <c r="G661" s="981"/>
      <c r="H661" s="981"/>
      <c r="I661" s="981"/>
      <c r="J661" s="981"/>
      <c r="K661" s="981"/>
      <c r="L661" s="981"/>
      <c r="M661" s="981"/>
      <c r="N661" s="981"/>
      <c r="O661" s="981"/>
      <c r="P661" s="981"/>
      <c r="Q661" s="981"/>
      <c r="R661" s="981"/>
      <c r="S661" s="981"/>
      <c r="T661" s="981"/>
      <c r="U661" s="981"/>
      <c r="V661" s="981"/>
      <c r="W661" s="981"/>
      <c r="X661" s="981"/>
      <c r="Y661" s="981"/>
      <c r="Z661" s="981"/>
      <c r="AA661" s="981"/>
    </row>
    <row r="662" spans="1:27" x14ac:dyDescent="0.25">
      <c r="A662" s="981"/>
      <c r="B662" s="981"/>
      <c r="C662" s="1002"/>
      <c r="D662" s="981"/>
      <c r="E662" s="981"/>
      <c r="F662" s="981"/>
      <c r="G662" s="981"/>
      <c r="H662" s="981"/>
      <c r="I662" s="981"/>
      <c r="J662" s="981"/>
      <c r="K662" s="981"/>
      <c r="L662" s="981"/>
      <c r="M662" s="981"/>
      <c r="N662" s="981"/>
      <c r="O662" s="981"/>
      <c r="P662" s="981"/>
      <c r="Q662" s="981"/>
      <c r="R662" s="981"/>
      <c r="S662" s="981"/>
      <c r="T662" s="981"/>
      <c r="U662" s="981"/>
      <c r="V662" s="981"/>
      <c r="W662" s="981"/>
      <c r="X662" s="981"/>
      <c r="Y662" s="981"/>
      <c r="Z662" s="981"/>
      <c r="AA662" s="981"/>
    </row>
    <row r="663" spans="1:27" x14ac:dyDescent="0.25">
      <c r="A663" s="981"/>
      <c r="B663" s="981"/>
      <c r="C663" s="1002"/>
      <c r="D663" s="981"/>
      <c r="E663" s="981"/>
      <c r="F663" s="981"/>
      <c r="G663" s="981"/>
      <c r="H663" s="981"/>
      <c r="I663" s="981"/>
      <c r="J663" s="981"/>
      <c r="K663" s="981"/>
      <c r="L663" s="981"/>
      <c r="M663" s="981"/>
      <c r="N663" s="981"/>
      <c r="O663" s="981"/>
      <c r="P663" s="981"/>
      <c r="Q663" s="981"/>
      <c r="R663" s="981"/>
      <c r="S663" s="981"/>
      <c r="T663" s="981"/>
      <c r="U663" s="981"/>
      <c r="V663" s="981"/>
      <c r="W663" s="981"/>
      <c r="X663" s="981"/>
      <c r="Y663" s="981"/>
      <c r="Z663" s="981"/>
      <c r="AA663" s="981"/>
    </row>
    <row r="664" spans="1:27" x14ac:dyDescent="0.25">
      <c r="A664" s="981"/>
      <c r="B664" s="981"/>
      <c r="C664" s="1002"/>
      <c r="D664" s="981"/>
      <c r="E664" s="981"/>
      <c r="F664" s="981"/>
      <c r="G664" s="981"/>
      <c r="H664" s="981"/>
      <c r="I664" s="981"/>
      <c r="J664" s="981"/>
      <c r="K664" s="981"/>
      <c r="L664" s="981"/>
      <c r="M664" s="981"/>
      <c r="N664" s="981"/>
      <c r="O664" s="981"/>
      <c r="P664" s="981"/>
      <c r="Q664" s="981"/>
      <c r="R664" s="981"/>
      <c r="S664" s="981"/>
      <c r="T664" s="981"/>
      <c r="U664" s="981"/>
      <c r="V664" s="981"/>
      <c r="W664" s="981"/>
      <c r="X664" s="981"/>
      <c r="Y664" s="981"/>
      <c r="Z664" s="981"/>
      <c r="AA664" s="981"/>
    </row>
    <row r="665" spans="1:27" x14ac:dyDescent="0.25">
      <c r="A665" s="981"/>
      <c r="B665" s="981"/>
      <c r="C665" s="1002"/>
      <c r="D665" s="981"/>
      <c r="E665" s="981"/>
      <c r="F665" s="981"/>
      <c r="G665" s="981"/>
      <c r="H665" s="981"/>
      <c r="I665" s="981"/>
      <c r="J665" s="981"/>
      <c r="K665" s="981"/>
      <c r="L665" s="981"/>
      <c r="M665" s="981"/>
      <c r="N665" s="981"/>
      <c r="O665" s="981"/>
      <c r="P665" s="981"/>
      <c r="Q665" s="981"/>
      <c r="R665" s="981"/>
      <c r="S665" s="981"/>
      <c r="T665" s="981"/>
      <c r="U665" s="981"/>
      <c r="V665" s="981"/>
      <c r="W665" s="981"/>
      <c r="X665" s="981"/>
      <c r="Y665" s="981"/>
      <c r="Z665" s="981"/>
      <c r="AA665" s="981"/>
    </row>
    <row r="666" spans="1:27" x14ac:dyDescent="0.25">
      <c r="A666" s="981"/>
      <c r="B666" s="981"/>
      <c r="C666" s="1002"/>
      <c r="D666" s="981"/>
      <c r="E666" s="981"/>
      <c r="F666" s="981"/>
      <c r="G666" s="981"/>
      <c r="H666" s="981"/>
      <c r="I666" s="981"/>
      <c r="J666" s="981"/>
      <c r="K666" s="981"/>
      <c r="L666" s="981"/>
      <c r="M666" s="981"/>
      <c r="N666" s="981"/>
      <c r="O666" s="981"/>
      <c r="P666" s="981"/>
      <c r="Q666" s="981"/>
      <c r="R666" s="981"/>
      <c r="S666" s="981"/>
      <c r="T666" s="981"/>
      <c r="U666" s="981"/>
      <c r="V666" s="981"/>
      <c r="W666" s="981"/>
      <c r="X666" s="981"/>
      <c r="Y666" s="981"/>
      <c r="Z666" s="981"/>
      <c r="AA666" s="981"/>
    </row>
    <row r="667" spans="1:27" x14ac:dyDescent="0.25">
      <c r="A667" s="981"/>
      <c r="B667" s="981"/>
      <c r="C667" s="1002"/>
      <c r="D667" s="981"/>
      <c r="E667" s="981"/>
      <c r="F667" s="981"/>
      <c r="G667" s="981"/>
      <c r="H667" s="981"/>
      <c r="I667" s="981"/>
      <c r="J667" s="981"/>
      <c r="K667" s="981"/>
      <c r="L667" s="981"/>
      <c r="M667" s="981"/>
      <c r="N667" s="981"/>
      <c r="O667" s="981"/>
      <c r="P667" s="981"/>
      <c r="Q667" s="981"/>
      <c r="R667" s="981"/>
      <c r="S667" s="981"/>
      <c r="T667" s="981"/>
      <c r="U667" s="981"/>
      <c r="V667" s="981"/>
      <c r="W667" s="981"/>
      <c r="X667" s="981"/>
      <c r="Y667" s="981"/>
      <c r="Z667" s="981"/>
      <c r="AA667" s="981"/>
    </row>
    <row r="668" spans="1:27" x14ac:dyDescent="0.25">
      <c r="A668" s="981"/>
      <c r="B668" s="981"/>
      <c r="C668" s="1002"/>
      <c r="D668" s="981"/>
      <c r="E668" s="981"/>
      <c r="F668" s="981"/>
      <c r="G668" s="981"/>
      <c r="H668" s="981"/>
      <c r="I668" s="981"/>
      <c r="J668" s="981"/>
      <c r="K668" s="981"/>
      <c r="L668" s="981"/>
      <c r="M668" s="981"/>
      <c r="N668" s="981"/>
      <c r="O668" s="981"/>
      <c r="P668" s="981"/>
      <c r="Q668" s="981"/>
      <c r="R668" s="981"/>
      <c r="S668" s="981"/>
      <c r="T668" s="981"/>
      <c r="U668" s="981"/>
      <c r="V668" s="981"/>
      <c r="W668" s="981"/>
      <c r="X668" s="981"/>
      <c r="Y668" s="981"/>
      <c r="Z668" s="981"/>
      <c r="AA668" s="981"/>
    </row>
    <row r="669" spans="1:27" x14ac:dyDescent="0.25">
      <c r="A669" s="981"/>
      <c r="B669" s="981"/>
      <c r="C669" s="1002"/>
      <c r="D669" s="981"/>
      <c r="E669" s="981"/>
      <c r="F669" s="981"/>
      <c r="G669" s="981"/>
      <c r="H669" s="981"/>
      <c r="I669" s="981"/>
      <c r="J669" s="981"/>
      <c r="K669" s="981"/>
      <c r="L669" s="981"/>
      <c r="M669" s="981"/>
      <c r="N669" s="981"/>
      <c r="O669" s="981"/>
      <c r="P669" s="981"/>
      <c r="Q669" s="981"/>
      <c r="R669" s="981"/>
      <c r="S669" s="981"/>
      <c r="T669" s="981"/>
      <c r="U669" s="981"/>
      <c r="V669" s="981"/>
      <c r="W669" s="981"/>
      <c r="X669" s="981"/>
      <c r="Y669" s="981"/>
      <c r="Z669" s="981"/>
      <c r="AA669" s="981"/>
    </row>
    <row r="670" spans="1:27" x14ac:dyDescent="0.25">
      <c r="A670" s="981"/>
      <c r="B670" s="981"/>
      <c r="C670" s="1002"/>
      <c r="D670" s="981"/>
      <c r="E670" s="981"/>
      <c r="F670" s="981"/>
      <c r="G670" s="981"/>
      <c r="H670" s="981"/>
      <c r="I670" s="981"/>
      <c r="J670" s="981"/>
      <c r="K670" s="981"/>
      <c r="L670" s="981"/>
      <c r="M670" s="981"/>
      <c r="N670" s="981"/>
      <c r="O670" s="981"/>
      <c r="P670" s="981"/>
      <c r="Q670" s="981"/>
      <c r="R670" s="981"/>
      <c r="S670" s="981"/>
      <c r="T670" s="981"/>
      <c r="U670" s="981"/>
      <c r="V670" s="981"/>
      <c r="W670" s="981"/>
      <c r="X670" s="981"/>
      <c r="Y670" s="981"/>
      <c r="Z670" s="981"/>
      <c r="AA670" s="981"/>
    </row>
    <row r="671" spans="1:27" x14ac:dyDescent="0.25">
      <c r="A671" s="981"/>
      <c r="B671" s="981"/>
      <c r="C671" s="1002"/>
      <c r="D671" s="981"/>
      <c r="E671" s="981"/>
      <c r="F671" s="981"/>
      <c r="G671" s="981"/>
      <c r="H671" s="981"/>
      <c r="I671" s="981"/>
      <c r="J671" s="981"/>
      <c r="K671" s="981"/>
      <c r="L671" s="981"/>
      <c r="M671" s="981"/>
      <c r="N671" s="981"/>
      <c r="O671" s="981"/>
      <c r="P671" s="981"/>
      <c r="Q671" s="981"/>
      <c r="R671" s="981"/>
      <c r="S671" s="981"/>
      <c r="T671" s="981"/>
      <c r="U671" s="981"/>
      <c r="V671" s="981"/>
      <c r="W671" s="981"/>
      <c r="X671" s="981"/>
      <c r="Y671" s="981"/>
      <c r="Z671" s="981"/>
      <c r="AA671" s="981"/>
    </row>
    <row r="672" spans="1:27" x14ac:dyDescent="0.25">
      <c r="A672" s="981"/>
      <c r="B672" s="981"/>
      <c r="C672" s="1002"/>
      <c r="D672" s="981"/>
      <c r="E672" s="981"/>
      <c r="F672" s="981"/>
      <c r="G672" s="981"/>
      <c r="H672" s="981"/>
      <c r="I672" s="981"/>
      <c r="J672" s="981"/>
      <c r="K672" s="981"/>
      <c r="L672" s="981"/>
      <c r="M672" s="981"/>
      <c r="N672" s="981"/>
      <c r="O672" s="981"/>
      <c r="P672" s="981"/>
      <c r="Q672" s="981"/>
      <c r="R672" s="981"/>
      <c r="S672" s="981"/>
      <c r="T672" s="981"/>
      <c r="U672" s="981"/>
      <c r="V672" s="981"/>
      <c r="W672" s="981"/>
      <c r="X672" s="981"/>
      <c r="Y672" s="981"/>
      <c r="Z672" s="981"/>
      <c r="AA672" s="981"/>
    </row>
    <row r="673" spans="1:27" x14ac:dyDescent="0.25">
      <c r="A673" s="981"/>
      <c r="B673" s="981"/>
      <c r="C673" s="1002"/>
      <c r="D673" s="981"/>
      <c r="E673" s="981"/>
      <c r="F673" s="981"/>
      <c r="G673" s="981"/>
      <c r="H673" s="981"/>
      <c r="I673" s="981"/>
      <c r="J673" s="981"/>
      <c r="K673" s="981"/>
      <c r="L673" s="981"/>
      <c r="M673" s="981"/>
      <c r="N673" s="981"/>
      <c r="O673" s="981"/>
      <c r="P673" s="981"/>
      <c r="Q673" s="981"/>
      <c r="R673" s="981"/>
      <c r="S673" s="981"/>
      <c r="T673" s="981"/>
      <c r="U673" s="981"/>
      <c r="V673" s="981"/>
      <c r="W673" s="981"/>
      <c r="X673" s="981"/>
      <c r="Y673" s="981"/>
      <c r="Z673" s="981"/>
      <c r="AA673" s="981"/>
    </row>
    <row r="674" spans="1:27" x14ac:dyDescent="0.25">
      <c r="A674" s="981"/>
      <c r="B674" s="981"/>
      <c r="C674" s="1002"/>
      <c r="D674" s="981"/>
      <c r="E674" s="981"/>
      <c r="F674" s="981"/>
      <c r="G674" s="981"/>
      <c r="H674" s="981"/>
      <c r="I674" s="981"/>
      <c r="J674" s="981"/>
      <c r="K674" s="981"/>
      <c r="L674" s="981"/>
      <c r="M674" s="981"/>
      <c r="N674" s="981"/>
      <c r="O674" s="981"/>
      <c r="P674" s="981"/>
      <c r="Q674" s="981"/>
      <c r="R674" s="981"/>
      <c r="S674" s="981"/>
      <c r="T674" s="981"/>
      <c r="U674" s="981"/>
      <c r="V674" s="981"/>
      <c r="W674" s="981"/>
      <c r="X674" s="981"/>
      <c r="Y674" s="981"/>
      <c r="Z674" s="981"/>
      <c r="AA674" s="981"/>
    </row>
    <row r="675" spans="1:27" x14ac:dyDescent="0.25">
      <c r="A675" s="981"/>
      <c r="B675" s="981"/>
      <c r="C675" s="1002"/>
      <c r="D675" s="981"/>
      <c r="E675" s="981"/>
      <c r="F675" s="981"/>
      <c r="G675" s="981"/>
      <c r="H675" s="981"/>
      <c r="I675" s="981"/>
      <c r="J675" s="981"/>
      <c r="K675" s="981"/>
      <c r="L675" s="981"/>
      <c r="M675" s="981"/>
      <c r="N675" s="981"/>
      <c r="O675" s="981"/>
      <c r="P675" s="981"/>
      <c r="Q675" s="981"/>
      <c r="R675" s="981"/>
      <c r="S675" s="981"/>
      <c r="T675" s="981"/>
      <c r="U675" s="981"/>
      <c r="V675" s="981"/>
      <c r="W675" s="981"/>
      <c r="X675" s="981"/>
      <c r="Y675" s="981"/>
      <c r="Z675" s="981"/>
      <c r="AA675" s="981"/>
    </row>
    <row r="676" spans="1:27" x14ac:dyDescent="0.25">
      <c r="A676" s="981"/>
      <c r="B676" s="981"/>
      <c r="C676" s="1002"/>
      <c r="D676" s="981"/>
      <c r="E676" s="981"/>
      <c r="F676" s="981"/>
      <c r="G676" s="981"/>
      <c r="H676" s="981"/>
      <c r="I676" s="981"/>
      <c r="J676" s="981"/>
      <c r="K676" s="981"/>
      <c r="L676" s="981"/>
      <c r="M676" s="981"/>
      <c r="N676" s="981"/>
      <c r="O676" s="981"/>
      <c r="P676" s="981"/>
      <c r="Q676" s="981"/>
      <c r="R676" s="981"/>
      <c r="S676" s="981"/>
      <c r="T676" s="981"/>
      <c r="U676" s="981"/>
      <c r="V676" s="981"/>
      <c r="W676" s="981"/>
      <c r="X676" s="981"/>
      <c r="Y676" s="981"/>
      <c r="Z676" s="981"/>
      <c r="AA676" s="981"/>
    </row>
    <row r="677" spans="1:27" x14ac:dyDescent="0.25">
      <c r="A677" s="981"/>
      <c r="B677" s="981"/>
      <c r="C677" s="1002"/>
      <c r="D677" s="981"/>
      <c r="E677" s="981"/>
      <c r="F677" s="981"/>
      <c r="G677" s="981"/>
      <c r="H677" s="981"/>
      <c r="I677" s="981"/>
      <c r="J677" s="981"/>
      <c r="K677" s="981"/>
      <c r="L677" s="981"/>
      <c r="M677" s="981"/>
      <c r="N677" s="981"/>
      <c r="O677" s="981"/>
      <c r="P677" s="981"/>
      <c r="Q677" s="981"/>
      <c r="R677" s="981"/>
      <c r="S677" s="981"/>
      <c r="T677" s="981"/>
      <c r="U677" s="981"/>
      <c r="V677" s="981"/>
      <c r="W677" s="981"/>
      <c r="X677" s="981"/>
      <c r="Y677" s="981"/>
      <c r="Z677" s="981"/>
      <c r="AA677" s="981"/>
    </row>
    <row r="678" spans="1:27" x14ac:dyDescent="0.25">
      <c r="A678" s="981"/>
      <c r="B678" s="981"/>
      <c r="C678" s="1002"/>
      <c r="D678" s="981"/>
      <c r="E678" s="981"/>
      <c r="F678" s="981"/>
      <c r="G678" s="981"/>
      <c r="H678" s="981"/>
      <c r="I678" s="981"/>
      <c r="J678" s="981"/>
      <c r="K678" s="981"/>
      <c r="L678" s="981"/>
      <c r="M678" s="981"/>
      <c r="N678" s="981"/>
      <c r="O678" s="981"/>
      <c r="P678" s="981"/>
      <c r="Q678" s="981"/>
      <c r="R678" s="981"/>
      <c r="S678" s="981"/>
      <c r="T678" s="981"/>
      <c r="U678" s="981"/>
      <c r="V678" s="981"/>
      <c r="W678" s="981"/>
      <c r="X678" s="981"/>
      <c r="Y678" s="981"/>
      <c r="Z678" s="981"/>
      <c r="AA678" s="981"/>
    </row>
    <row r="679" spans="1:27" x14ac:dyDescent="0.25">
      <c r="A679" s="981"/>
      <c r="B679" s="981"/>
      <c r="C679" s="1002"/>
      <c r="D679" s="981"/>
      <c r="E679" s="981"/>
      <c r="F679" s="981"/>
      <c r="G679" s="981"/>
      <c r="H679" s="981"/>
      <c r="I679" s="981"/>
      <c r="J679" s="981"/>
      <c r="K679" s="981"/>
      <c r="L679" s="981"/>
      <c r="M679" s="981"/>
      <c r="N679" s="981"/>
      <c r="O679" s="981"/>
      <c r="P679" s="981"/>
      <c r="Q679" s="981"/>
      <c r="R679" s="981"/>
      <c r="S679" s="981"/>
      <c r="T679" s="981"/>
      <c r="U679" s="981"/>
      <c r="V679" s="981"/>
      <c r="W679" s="981"/>
      <c r="X679" s="981"/>
      <c r="Y679" s="981"/>
      <c r="Z679" s="981"/>
      <c r="AA679" s="981"/>
    </row>
    <row r="680" spans="1:27" x14ac:dyDescent="0.25">
      <c r="A680" s="981"/>
      <c r="B680" s="981"/>
      <c r="C680" s="1002"/>
      <c r="D680" s="981"/>
      <c r="E680" s="981"/>
      <c r="F680" s="981"/>
      <c r="G680" s="981"/>
      <c r="H680" s="981"/>
      <c r="I680" s="981"/>
      <c r="J680" s="981"/>
      <c r="K680" s="981"/>
      <c r="L680" s="981"/>
      <c r="M680" s="981"/>
      <c r="N680" s="981"/>
      <c r="O680" s="981"/>
      <c r="P680" s="981"/>
      <c r="Q680" s="981"/>
      <c r="R680" s="981"/>
      <c r="S680" s="981"/>
      <c r="T680" s="981"/>
      <c r="U680" s="981"/>
      <c r="V680" s="981"/>
      <c r="W680" s="981"/>
      <c r="X680" s="981"/>
      <c r="Y680" s="981"/>
      <c r="Z680" s="981"/>
      <c r="AA680" s="981"/>
    </row>
    <row r="681" spans="1:27" x14ac:dyDescent="0.25">
      <c r="A681" s="981"/>
      <c r="B681" s="981"/>
      <c r="C681" s="1002"/>
      <c r="D681" s="981"/>
      <c r="E681" s="981"/>
      <c r="F681" s="981"/>
      <c r="G681" s="981"/>
      <c r="H681" s="981"/>
      <c r="I681" s="981"/>
      <c r="J681" s="981"/>
      <c r="K681" s="981"/>
      <c r="L681" s="981"/>
      <c r="M681" s="981"/>
      <c r="N681" s="981"/>
      <c r="O681" s="981"/>
      <c r="P681" s="981"/>
      <c r="Q681" s="981"/>
      <c r="R681" s="981"/>
      <c r="S681" s="981"/>
      <c r="T681" s="981"/>
      <c r="U681" s="981"/>
      <c r="V681" s="981"/>
      <c r="W681" s="981"/>
      <c r="X681" s="981"/>
      <c r="Y681" s="981"/>
      <c r="Z681" s="981"/>
      <c r="AA681" s="981"/>
    </row>
    <row r="682" spans="1:27" x14ac:dyDescent="0.25">
      <c r="A682" s="981"/>
      <c r="B682" s="981"/>
      <c r="C682" s="1002"/>
      <c r="D682" s="981"/>
      <c r="E682" s="981"/>
      <c r="F682" s="981"/>
      <c r="G682" s="981"/>
      <c r="H682" s="981"/>
      <c r="I682" s="981"/>
      <c r="J682" s="981"/>
      <c r="K682" s="981"/>
      <c r="L682" s="981"/>
      <c r="M682" s="981"/>
      <c r="N682" s="981"/>
      <c r="O682" s="981"/>
      <c r="P682" s="981"/>
      <c r="Q682" s="981"/>
      <c r="R682" s="981"/>
      <c r="S682" s="981"/>
      <c r="T682" s="981"/>
      <c r="U682" s="981"/>
      <c r="V682" s="981"/>
      <c r="W682" s="981"/>
      <c r="X682" s="981"/>
      <c r="Y682" s="981"/>
      <c r="Z682" s="981"/>
      <c r="AA682" s="981"/>
    </row>
    <row r="683" spans="1:27" x14ac:dyDescent="0.25">
      <c r="A683" s="981"/>
      <c r="B683" s="981"/>
      <c r="C683" s="1002"/>
      <c r="D683" s="981"/>
      <c r="E683" s="981"/>
      <c r="F683" s="981"/>
      <c r="G683" s="981"/>
      <c r="H683" s="981"/>
      <c r="I683" s="981"/>
      <c r="J683" s="981"/>
      <c r="K683" s="981"/>
      <c r="L683" s="981"/>
      <c r="M683" s="981"/>
      <c r="N683" s="981"/>
      <c r="O683" s="981"/>
      <c r="P683" s="981"/>
      <c r="Q683" s="981"/>
      <c r="R683" s="981"/>
      <c r="S683" s="981"/>
      <c r="T683" s="981"/>
      <c r="U683" s="981"/>
      <c r="V683" s="981"/>
      <c r="W683" s="981"/>
      <c r="X683" s="981"/>
      <c r="Y683" s="981"/>
      <c r="Z683" s="981"/>
      <c r="AA683" s="981"/>
    </row>
    <row r="684" spans="1:27" x14ac:dyDescent="0.25">
      <c r="A684" s="981"/>
      <c r="B684" s="981"/>
      <c r="C684" s="1002"/>
      <c r="D684" s="981"/>
      <c r="E684" s="981"/>
      <c r="F684" s="981"/>
      <c r="G684" s="981"/>
      <c r="H684" s="981"/>
      <c r="I684" s="981"/>
      <c r="J684" s="981"/>
      <c r="K684" s="981"/>
      <c r="L684" s="981"/>
      <c r="M684" s="981"/>
      <c r="N684" s="981"/>
      <c r="O684" s="981"/>
      <c r="P684" s="981"/>
      <c r="Q684" s="981"/>
      <c r="R684" s="981"/>
      <c r="S684" s="981"/>
      <c r="T684" s="981"/>
      <c r="U684" s="981"/>
      <c r="V684" s="981"/>
      <c r="W684" s="981"/>
      <c r="X684" s="981"/>
      <c r="Y684" s="981"/>
      <c r="Z684" s="981"/>
      <c r="AA684" s="981"/>
    </row>
    <row r="685" spans="1:27" x14ac:dyDescent="0.25">
      <c r="A685" s="981"/>
      <c r="B685" s="981"/>
      <c r="C685" s="1002"/>
      <c r="D685" s="981"/>
      <c r="E685" s="981"/>
      <c r="F685" s="981"/>
      <c r="G685" s="981"/>
      <c r="H685" s="981"/>
      <c r="I685" s="981"/>
      <c r="J685" s="981"/>
      <c r="K685" s="981"/>
      <c r="L685" s="981"/>
      <c r="M685" s="981"/>
      <c r="N685" s="981"/>
      <c r="O685" s="981"/>
      <c r="P685" s="981"/>
      <c r="Q685" s="981"/>
      <c r="R685" s="981"/>
      <c r="S685" s="981"/>
      <c r="T685" s="981"/>
      <c r="U685" s="981"/>
      <c r="V685" s="981"/>
      <c r="W685" s="981"/>
      <c r="X685" s="981"/>
      <c r="Y685" s="981"/>
      <c r="Z685" s="981"/>
      <c r="AA685" s="981"/>
    </row>
    <row r="686" spans="1:27" x14ac:dyDescent="0.25">
      <c r="A686" s="981"/>
      <c r="B686" s="981"/>
      <c r="C686" s="1002"/>
      <c r="D686" s="981"/>
      <c r="E686" s="981"/>
      <c r="F686" s="981"/>
      <c r="G686" s="981"/>
      <c r="H686" s="981"/>
      <c r="I686" s="981"/>
      <c r="J686" s="981"/>
      <c r="K686" s="981"/>
      <c r="L686" s="981"/>
      <c r="M686" s="981"/>
      <c r="N686" s="981"/>
      <c r="O686" s="981"/>
      <c r="P686" s="981"/>
      <c r="Q686" s="981"/>
      <c r="R686" s="981"/>
      <c r="S686" s="981"/>
      <c r="T686" s="981"/>
      <c r="U686" s="981"/>
      <c r="V686" s="981"/>
      <c r="W686" s="981"/>
      <c r="X686" s="981"/>
      <c r="Y686" s="981"/>
      <c r="Z686" s="981"/>
      <c r="AA686" s="981"/>
    </row>
    <row r="687" spans="1:27" x14ac:dyDescent="0.25">
      <c r="A687" s="981"/>
      <c r="B687" s="981"/>
      <c r="C687" s="1002"/>
      <c r="D687" s="981"/>
      <c r="E687" s="981"/>
      <c r="F687" s="981"/>
      <c r="G687" s="981"/>
      <c r="H687" s="981"/>
      <c r="I687" s="981"/>
      <c r="J687" s="981"/>
      <c r="K687" s="981"/>
      <c r="L687" s="981"/>
      <c r="M687" s="981"/>
      <c r="N687" s="981"/>
      <c r="O687" s="981"/>
      <c r="P687" s="981"/>
      <c r="Q687" s="981"/>
      <c r="R687" s="981"/>
      <c r="S687" s="981"/>
      <c r="T687" s="981"/>
      <c r="U687" s="981"/>
      <c r="V687" s="981"/>
      <c r="W687" s="981"/>
      <c r="X687" s="981"/>
      <c r="Y687" s="981"/>
      <c r="Z687" s="981"/>
      <c r="AA687" s="981"/>
    </row>
    <row r="688" spans="1:27" x14ac:dyDescent="0.25">
      <c r="A688" s="981"/>
      <c r="B688" s="981"/>
      <c r="C688" s="1002"/>
      <c r="D688" s="981"/>
      <c r="E688" s="981"/>
      <c r="F688" s="981"/>
      <c r="G688" s="981"/>
      <c r="H688" s="981"/>
      <c r="I688" s="981"/>
      <c r="J688" s="981"/>
      <c r="K688" s="981"/>
      <c r="L688" s="981"/>
      <c r="M688" s="981"/>
      <c r="N688" s="981"/>
      <c r="O688" s="981"/>
      <c r="P688" s="981"/>
      <c r="Q688" s="981"/>
      <c r="R688" s="981"/>
      <c r="S688" s="981"/>
      <c r="T688" s="981"/>
      <c r="U688" s="981"/>
      <c r="V688" s="981"/>
      <c r="W688" s="981"/>
      <c r="X688" s="981"/>
      <c r="Y688" s="981"/>
      <c r="Z688" s="981"/>
      <c r="AA688" s="981"/>
    </row>
    <row r="689" spans="1:27" x14ac:dyDescent="0.25">
      <c r="A689" s="981"/>
      <c r="B689" s="981"/>
      <c r="C689" s="1002"/>
      <c r="D689" s="981"/>
      <c r="E689" s="981"/>
      <c r="F689" s="981"/>
      <c r="G689" s="981"/>
      <c r="H689" s="981"/>
      <c r="I689" s="981"/>
      <c r="J689" s="981"/>
      <c r="K689" s="981"/>
      <c r="L689" s="981"/>
      <c r="M689" s="981"/>
      <c r="N689" s="981"/>
      <c r="O689" s="981"/>
      <c r="P689" s="981"/>
      <c r="Q689" s="981"/>
      <c r="R689" s="981"/>
      <c r="S689" s="981"/>
      <c r="T689" s="981"/>
      <c r="U689" s="981"/>
      <c r="V689" s="981"/>
      <c r="W689" s="981"/>
      <c r="X689" s="981"/>
      <c r="Y689" s="981"/>
      <c r="Z689" s="981"/>
      <c r="AA689" s="981"/>
    </row>
    <row r="690" spans="1:27" x14ac:dyDescent="0.25">
      <c r="A690" s="981"/>
      <c r="B690" s="981"/>
      <c r="C690" s="1002"/>
      <c r="D690" s="981"/>
      <c r="E690" s="981"/>
      <c r="F690" s="981"/>
      <c r="G690" s="981"/>
      <c r="H690" s="981"/>
      <c r="I690" s="981"/>
      <c r="J690" s="981"/>
      <c r="K690" s="981"/>
      <c r="L690" s="981"/>
      <c r="M690" s="981"/>
      <c r="N690" s="981"/>
      <c r="O690" s="981"/>
      <c r="P690" s="981"/>
      <c r="Q690" s="981"/>
      <c r="R690" s="981"/>
      <c r="S690" s="981"/>
      <c r="T690" s="981"/>
      <c r="U690" s="981"/>
      <c r="V690" s="981"/>
      <c r="W690" s="981"/>
      <c r="X690" s="981"/>
      <c r="Y690" s="981"/>
      <c r="Z690" s="981"/>
      <c r="AA690" s="981"/>
    </row>
    <row r="691" spans="1:27" x14ac:dyDescent="0.25">
      <c r="A691" s="981"/>
      <c r="B691" s="981"/>
      <c r="C691" s="1002"/>
      <c r="D691" s="981"/>
      <c r="E691" s="981"/>
      <c r="F691" s="981"/>
      <c r="G691" s="981"/>
      <c r="H691" s="981"/>
      <c r="I691" s="981"/>
      <c r="J691" s="981"/>
      <c r="K691" s="981"/>
      <c r="L691" s="981"/>
      <c r="M691" s="981"/>
      <c r="N691" s="981"/>
      <c r="O691" s="981"/>
      <c r="P691" s="981"/>
      <c r="Q691" s="981"/>
      <c r="R691" s="981"/>
      <c r="S691" s="981"/>
      <c r="T691" s="981"/>
      <c r="U691" s="981"/>
      <c r="V691" s="981"/>
      <c r="W691" s="981"/>
      <c r="X691" s="981"/>
      <c r="Y691" s="981"/>
      <c r="Z691" s="981"/>
      <c r="AA691" s="981"/>
    </row>
    <row r="692" spans="1:27" x14ac:dyDescent="0.25">
      <c r="A692" s="981"/>
      <c r="B692" s="981"/>
      <c r="C692" s="1002"/>
      <c r="D692" s="981"/>
      <c r="E692" s="981"/>
      <c r="F692" s="981"/>
      <c r="G692" s="981"/>
      <c r="H692" s="981"/>
      <c r="I692" s="981"/>
      <c r="J692" s="981"/>
      <c r="K692" s="981"/>
      <c r="L692" s="981"/>
      <c r="M692" s="981"/>
      <c r="N692" s="981"/>
      <c r="O692" s="981"/>
      <c r="P692" s="981"/>
      <c r="Q692" s="981"/>
      <c r="R692" s="981"/>
      <c r="S692" s="981"/>
      <c r="T692" s="981"/>
      <c r="U692" s="981"/>
      <c r="V692" s="981"/>
      <c r="W692" s="981"/>
      <c r="X692" s="981"/>
      <c r="Y692" s="981"/>
      <c r="Z692" s="981"/>
      <c r="AA692" s="981"/>
    </row>
    <row r="693" spans="1:27" x14ac:dyDescent="0.25">
      <c r="A693" s="981"/>
      <c r="B693" s="981"/>
      <c r="C693" s="1002"/>
      <c r="D693" s="981"/>
      <c r="E693" s="981"/>
      <c r="F693" s="981"/>
      <c r="G693" s="981"/>
      <c r="H693" s="981"/>
      <c r="I693" s="981"/>
      <c r="J693" s="981"/>
      <c r="K693" s="981"/>
      <c r="L693" s="981"/>
      <c r="M693" s="981"/>
      <c r="N693" s="981"/>
      <c r="O693" s="981"/>
      <c r="P693" s="981"/>
      <c r="Q693" s="981"/>
      <c r="R693" s="981"/>
      <c r="S693" s="981"/>
      <c r="T693" s="981"/>
      <c r="U693" s="981"/>
      <c r="V693" s="981"/>
      <c r="W693" s="981"/>
      <c r="X693" s="981"/>
      <c r="Y693" s="981"/>
      <c r="Z693" s="981"/>
      <c r="AA693" s="981"/>
    </row>
    <row r="694" spans="1:27" x14ac:dyDescent="0.25">
      <c r="A694" s="981"/>
      <c r="B694" s="981"/>
      <c r="C694" s="1002"/>
      <c r="D694" s="981"/>
      <c r="E694" s="981"/>
      <c r="F694" s="981"/>
      <c r="G694" s="981"/>
      <c r="H694" s="981"/>
      <c r="I694" s="981"/>
      <c r="J694" s="981"/>
      <c r="K694" s="981"/>
      <c r="L694" s="981"/>
      <c r="M694" s="981"/>
      <c r="N694" s="981"/>
      <c r="O694" s="981"/>
      <c r="P694" s="981"/>
      <c r="Q694" s="981"/>
      <c r="R694" s="981"/>
      <c r="S694" s="981"/>
      <c r="T694" s="981"/>
      <c r="U694" s="981"/>
      <c r="V694" s="981"/>
      <c r="W694" s="981"/>
      <c r="X694" s="981"/>
      <c r="Y694" s="981"/>
      <c r="Z694" s="981"/>
      <c r="AA694" s="981"/>
    </row>
    <row r="695" spans="1:27" x14ac:dyDescent="0.25">
      <c r="A695" s="981"/>
      <c r="B695" s="981"/>
      <c r="C695" s="1002"/>
      <c r="D695" s="981"/>
      <c r="E695" s="981"/>
      <c r="F695" s="981"/>
      <c r="G695" s="981"/>
      <c r="H695" s="981"/>
      <c r="I695" s="981"/>
      <c r="J695" s="981"/>
      <c r="K695" s="981"/>
      <c r="L695" s="981"/>
      <c r="M695" s="981"/>
      <c r="N695" s="981"/>
      <c r="O695" s="981"/>
      <c r="P695" s="981"/>
      <c r="Q695" s="981"/>
      <c r="R695" s="981"/>
      <c r="S695" s="981"/>
      <c r="T695" s="981"/>
      <c r="U695" s="981"/>
      <c r="V695" s="981"/>
      <c r="W695" s="981"/>
      <c r="X695" s="981"/>
      <c r="Y695" s="981"/>
      <c r="Z695" s="981"/>
      <c r="AA695" s="981"/>
    </row>
    <row r="696" spans="1:27" x14ac:dyDescent="0.25">
      <c r="A696" s="981"/>
      <c r="B696" s="981"/>
      <c r="C696" s="1002"/>
      <c r="D696" s="981"/>
      <c r="E696" s="981"/>
      <c r="F696" s="981"/>
      <c r="G696" s="981"/>
      <c r="H696" s="981"/>
      <c r="I696" s="981"/>
      <c r="J696" s="981"/>
      <c r="K696" s="981"/>
      <c r="L696" s="981"/>
      <c r="M696" s="981"/>
      <c r="N696" s="981"/>
      <c r="O696" s="981"/>
      <c r="P696" s="981"/>
      <c r="Q696" s="981"/>
      <c r="R696" s="981"/>
      <c r="S696" s="981"/>
      <c r="T696" s="981"/>
      <c r="U696" s="981"/>
      <c r="V696" s="981"/>
      <c r="W696" s="981"/>
      <c r="X696" s="981"/>
      <c r="Y696" s="981"/>
      <c r="Z696" s="981"/>
      <c r="AA696" s="981"/>
    </row>
    <row r="697" spans="1:27" x14ac:dyDescent="0.25">
      <c r="A697" s="981"/>
      <c r="B697" s="981"/>
      <c r="C697" s="1002"/>
      <c r="D697" s="981"/>
      <c r="E697" s="981"/>
      <c r="F697" s="981"/>
      <c r="G697" s="981"/>
      <c r="H697" s="981"/>
      <c r="I697" s="981"/>
      <c r="J697" s="981"/>
      <c r="K697" s="981"/>
      <c r="L697" s="981"/>
      <c r="M697" s="981"/>
      <c r="N697" s="981"/>
      <c r="O697" s="981"/>
      <c r="P697" s="981"/>
      <c r="Q697" s="981"/>
      <c r="R697" s="981"/>
      <c r="S697" s="981"/>
      <c r="T697" s="981"/>
      <c r="U697" s="981"/>
      <c r="V697" s="981"/>
      <c r="W697" s="981"/>
      <c r="X697" s="981"/>
      <c r="Y697" s="981"/>
      <c r="Z697" s="981"/>
      <c r="AA697" s="981"/>
    </row>
    <row r="698" spans="1:27" x14ac:dyDescent="0.25">
      <c r="A698" s="981"/>
      <c r="B698" s="981"/>
      <c r="C698" s="1002"/>
      <c r="D698" s="981"/>
      <c r="E698" s="981"/>
      <c r="F698" s="981"/>
      <c r="G698" s="981"/>
      <c r="H698" s="981"/>
      <c r="I698" s="981"/>
      <c r="J698" s="981"/>
      <c r="K698" s="981"/>
      <c r="L698" s="981"/>
      <c r="M698" s="981"/>
      <c r="N698" s="981"/>
      <c r="O698" s="981"/>
      <c r="P698" s="981"/>
      <c r="Q698" s="981"/>
      <c r="R698" s="981"/>
      <c r="S698" s="981"/>
      <c r="T698" s="981"/>
      <c r="U698" s="981"/>
      <c r="V698" s="981"/>
      <c r="W698" s="981"/>
      <c r="X698" s="981"/>
      <c r="Y698" s="981"/>
      <c r="Z698" s="981"/>
      <c r="AA698" s="981"/>
    </row>
    <row r="699" spans="1:27" x14ac:dyDescent="0.25">
      <c r="A699" s="981"/>
      <c r="B699" s="981"/>
      <c r="C699" s="1002"/>
      <c r="D699" s="981"/>
      <c r="E699" s="981"/>
      <c r="F699" s="981"/>
      <c r="G699" s="981"/>
      <c r="H699" s="981"/>
      <c r="I699" s="981"/>
      <c r="J699" s="981"/>
      <c r="K699" s="981"/>
      <c r="L699" s="981"/>
      <c r="M699" s="981"/>
      <c r="N699" s="981"/>
      <c r="O699" s="981"/>
      <c r="P699" s="981"/>
      <c r="Q699" s="981"/>
      <c r="R699" s="981"/>
      <c r="S699" s="981"/>
      <c r="T699" s="981"/>
      <c r="U699" s="981"/>
      <c r="V699" s="981"/>
      <c r="W699" s="981"/>
      <c r="X699" s="981"/>
      <c r="Y699" s="981"/>
      <c r="Z699" s="981"/>
      <c r="AA699" s="981"/>
    </row>
    <row r="700" spans="1:27" x14ac:dyDescent="0.25">
      <c r="A700" s="981"/>
      <c r="B700" s="981"/>
      <c r="C700" s="1002"/>
      <c r="D700" s="981"/>
      <c r="E700" s="981"/>
      <c r="F700" s="981"/>
      <c r="G700" s="981"/>
      <c r="H700" s="981"/>
      <c r="I700" s="981"/>
      <c r="J700" s="981"/>
      <c r="K700" s="981"/>
      <c r="L700" s="981"/>
      <c r="M700" s="981"/>
      <c r="N700" s="981"/>
      <c r="O700" s="981"/>
      <c r="P700" s="981"/>
      <c r="Q700" s="981"/>
      <c r="R700" s="981"/>
      <c r="S700" s="981"/>
      <c r="T700" s="981"/>
      <c r="U700" s="981"/>
      <c r="V700" s="981"/>
      <c r="W700" s="981"/>
      <c r="X700" s="981"/>
      <c r="Y700" s="981"/>
      <c r="Z700" s="981"/>
      <c r="AA700" s="981"/>
    </row>
    <row r="701" spans="1:27" x14ac:dyDescent="0.25">
      <c r="A701" s="981"/>
      <c r="B701" s="981"/>
      <c r="C701" s="1002"/>
      <c r="D701" s="981"/>
      <c r="E701" s="981"/>
      <c r="F701" s="981"/>
      <c r="G701" s="981"/>
      <c r="H701" s="981"/>
      <c r="I701" s="981"/>
      <c r="J701" s="981"/>
      <c r="K701" s="981"/>
      <c r="L701" s="981"/>
      <c r="M701" s="981"/>
      <c r="N701" s="981"/>
      <c r="O701" s="981"/>
      <c r="P701" s="981"/>
      <c r="Q701" s="981"/>
      <c r="R701" s="981"/>
      <c r="S701" s="981"/>
      <c r="T701" s="981"/>
      <c r="U701" s="981"/>
      <c r="V701" s="981"/>
      <c r="W701" s="981"/>
      <c r="X701" s="981"/>
      <c r="Y701" s="981"/>
      <c r="Z701" s="981"/>
      <c r="AA701" s="981"/>
    </row>
    <row r="702" spans="1:27" x14ac:dyDescent="0.25">
      <c r="A702" s="981"/>
      <c r="B702" s="981"/>
      <c r="C702" s="1002"/>
      <c r="D702" s="981"/>
      <c r="E702" s="981"/>
      <c r="F702" s="981"/>
      <c r="G702" s="981"/>
      <c r="H702" s="981"/>
      <c r="I702" s="981"/>
      <c r="J702" s="981"/>
      <c r="K702" s="981"/>
      <c r="L702" s="981"/>
      <c r="M702" s="981"/>
      <c r="N702" s="981"/>
      <c r="O702" s="981"/>
      <c r="P702" s="981"/>
      <c r="Q702" s="981"/>
      <c r="R702" s="981"/>
      <c r="S702" s="981"/>
      <c r="T702" s="981"/>
      <c r="U702" s="981"/>
      <c r="V702" s="981"/>
      <c r="W702" s="981"/>
      <c r="X702" s="981"/>
      <c r="Y702" s="981"/>
      <c r="Z702" s="981"/>
      <c r="AA702" s="981"/>
    </row>
    <row r="703" spans="1:27" x14ac:dyDescent="0.25">
      <c r="A703" s="981"/>
      <c r="B703" s="981"/>
      <c r="C703" s="1002"/>
      <c r="D703" s="981"/>
      <c r="E703" s="981"/>
      <c r="F703" s="981"/>
      <c r="G703" s="981"/>
      <c r="H703" s="981"/>
      <c r="I703" s="981"/>
      <c r="J703" s="981"/>
      <c r="K703" s="981"/>
      <c r="L703" s="981"/>
      <c r="M703" s="981"/>
      <c r="N703" s="981"/>
      <c r="O703" s="981"/>
      <c r="P703" s="981"/>
      <c r="Q703" s="981"/>
      <c r="R703" s="981"/>
      <c r="S703" s="981"/>
      <c r="T703" s="981"/>
      <c r="U703" s="981"/>
      <c r="V703" s="981"/>
      <c r="W703" s="981"/>
      <c r="X703" s="981"/>
      <c r="Y703" s="981"/>
      <c r="Z703" s="981"/>
      <c r="AA703" s="981"/>
    </row>
    <row r="704" spans="1:27" x14ac:dyDescent="0.25">
      <c r="A704" s="981"/>
      <c r="B704" s="981"/>
      <c r="C704" s="1002"/>
      <c r="D704" s="981"/>
      <c r="E704" s="981"/>
      <c r="F704" s="981"/>
      <c r="G704" s="981"/>
      <c r="H704" s="981"/>
      <c r="I704" s="981"/>
      <c r="J704" s="981"/>
      <c r="K704" s="981"/>
      <c r="L704" s="981"/>
      <c r="M704" s="981"/>
      <c r="N704" s="981"/>
      <c r="O704" s="981"/>
      <c r="P704" s="981"/>
      <c r="Q704" s="981"/>
      <c r="R704" s="981"/>
      <c r="S704" s="981"/>
      <c r="T704" s="981"/>
      <c r="U704" s="981"/>
      <c r="V704" s="981"/>
      <c r="W704" s="981"/>
      <c r="X704" s="981"/>
      <c r="Y704" s="981"/>
      <c r="Z704" s="981"/>
      <c r="AA704" s="981"/>
    </row>
    <row r="705" spans="1:27" x14ac:dyDescent="0.25">
      <c r="A705" s="981"/>
      <c r="B705" s="981"/>
      <c r="C705" s="1002"/>
      <c r="D705" s="981"/>
      <c r="E705" s="981"/>
      <c r="F705" s="981"/>
      <c r="G705" s="981"/>
      <c r="H705" s="981"/>
      <c r="I705" s="981"/>
      <c r="J705" s="981"/>
      <c r="K705" s="981"/>
      <c r="L705" s="981"/>
      <c r="M705" s="981"/>
      <c r="N705" s="981"/>
      <c r="O705" s="981"/>
      <c r="P705" s="981"/>
      <c r="Q705" s="981"/>
      <c r="R705" s="981"/>
      <c r="S705" s="981"/>
      <c r="T705" s="981"/>
      <c r="U705" s="981"/>
      <c r="V705" s="981"/>
      <c r="W705" s="981"/>
      <c r="X705" s="981"/>
      <c r="Y705" s="981"/>
      <c r="Z705" s="981"/>
      <c r="AA705" s="981"/>
    </row>
    <row r="706" spans="1:27" x14ac:dyDescent="0.25">
      <c r="A706" s="981"/>
      <c r="B706" s="981"/>
      <c r="C706" s="1002"/>
      <c r="D706" s="981"/>
      <c r="E706" s="981"/>
      <c r="F706" s="981"/>
      <c r="G706" s="981"/>
      <c r="H706" s="981"/>
      <c r="I706" s="981"/>
      <c r="J706" s="981"/>
      <c r="K706" s="981"/>
      <c r="L706" s="981"/>
      <c r="M706" s="981"/>
      <c r="N706" s="981"/>
      <c r="O706" s="981"/>
      <c r="P706" s="981"/>
      <c r="Q706" s="981"/>
      <c r="R706" s="981"/>
      <c r="S706" s="981"/>
      <c r="T706" s="981"/>
      <c r="U706" s="981"/>
      <c r="V706" s="981"/>
      <c r="W706" s="981"/>
      <c r="X706" s="981"/>
      <c r="Y706" s="981"/>
      <c r="Z706" s="981"/>
      <c r="AA706" s="981"/>
    </row>
    <row r="707" spans="1:27" x14ac:dyDescent="0.25">
      <c r="A707" s="981"/>
      <c r="B707" s="981"/>
      <c r="C707" s="1002"/>
      <c r="D707" s="981"/>
      <c r="E707" s="981"/>
      <c r="F707" s="981"/>
      <c r="G707" s="981"/>
      <c r="H707" s="981"/>
      <c r="I707" s="981"/>
      <c r="J707" s="981"/>
      <c r="K707" s="981"/>
      <c r="L707" s="981"/>
      <c r="M707" s="981"/>
      <c r="N707" s="981"/>
      <c r="O707" s="981"/>
      <c r="P707" s="981"/>
      <c r="Q707" s="981"/>
      <c r="R707" s="981"/>
      <c r="S707" s="981"/>
      <c r="T707" s="981"/>
      <c r="U707" s="981"/>
      <c r="V707" s="981"/>
      <c r="W707" s="981"/>
      <c r="X707" s="981"/>
      <c r="Y707" s="981"/>
      <c r="Z707" s="981"/>
      <c r="AA707" s="981"/>
    </row>
    <row r="708" spans="1:27" x14ac:dyDescent="0.25">
      <c r="A708" s="981"/>
      <c r="B708" s="981"/>
      <c r="C708" s="1002"/>
      <c r="D708" s="981"/>
      <c r="E708" s="981"/>
      <c r="F708" s="981"/>
      <c r="G708" s="981"/>
      <c r="H708" s="981"/>
      <c r="I708" s="981"/>
      <c r="J708" s="981"/>
      <c r="K708" s="981"/>
      <c r="L708" s="981"/>
      <c r="M708" s="981"/>
      <c r="N708" s="981"/>
      <c r="O708" s="981"/>
      <c r="P708" s="981"/>
      <c r="Q708" s="981"/>
      <c r="R708" s="981"/>
      <c r="S708" s="981"/>
      <c r="T708" s="981"/>
      <c r="U708" s="981"/>
      <c r="V708" s="981"/>
      <c r="W708" s="981"/>
      <c r="X708" s="981"/>
      <c r="Y708" s="981"/>
      <c r="Z708" s="981"/>
      <c r="AA708" s="981"/>
    </row>
    <row r="709" spans="1:27" x14ac:dyDescent="0.25">
      <c r="A709" s="981"/>
      <c r="B709" s="981"/>
      <c r="C709" s="1002"/>
      <c r="D709" s="981"/>
      <c r="E709" s="981"/>
      <c r="F709" s="981"/>
      <c r="G709" s="981"/>
      <c r="H709" s="981"/>
      <c r="I709" s="981"/>
      <c r="J709" s="981"/>
      <c r="K709" s="981"/>
      <c r="L709" s="981"/>
      <c r="M709" s="981"/>
      <c r="N709" s="981"/>
      <c r="O709" s="981"/>
      <c r="P709" s="981"/>
      <c r="Q709" s="981"/>
      <c r="R709" s="981"/>
      <c r="S709" s="981"/>
      <c r="T709" s="981"/>
      <c r="U709" s="981"/>
      <c r="V709" s="981"/>
      <c r="W709" s="981"/>
      <c r="X709" s="981"/>
      <c r="Y709" s="981"/>
      <c r="Z709" s="981"/>
      <c r="AA709" s="981"/>
    </row>
    <row r="710" spans="1:27" x14ac:dyDescent="0.25">
      <c r="A710" s="981"/>
      <c r="B710" s="981"/>
      <c r="C710" s="1002"/>
      <c r="D710" s="981"/>
      <c r="E710" s="981"/>
      <c r="F710" s="981"/>
      <c r="G710" s="981"/>
      <c r="H710" s="981"/>
      <c r="I710" s="981"/>
      <c r="J710" s="981"/>
      <c r="K710" s="981"/>
      <c r="L710" s="981"/>
      <c r="M710" s="981"/>
      <c r="N710" s="981"/>
      <c r="O710" s="981"/>
      <c r="P710" s="981"/>
      <c r="Q710" s="981"/>
      <c r="R710" s="981"/>
      <c r="S710" s="981"/>
      <c r="T710" s="981"/>
      <c r="U710" s="981"/>
      <c r="V710" s="981"/>
      <c r="W710" s="981"/>
      <c r="X710" s="981"/>
      <c r="Y710" s="981"/>
      <c r="Z710" s="981"/>
      <c r="AA710" s="981"/>
    </row>
    <row r="711" spans="1:27" x14ac:dyDescent="0.25">
      <c r="A711" s="981"/>
      <c r="B711" s="981"/>
      <c r="C711" s="1002"/>
      <c r="D711" s="981"/>
      <c r="E711" s="981"/>
      <c r="F711" s="981"/>
      <c r="G711" s="981"/>
      <c r="H711" s="981"/>
      <c r="I711" s="981"/>
      <c r="J711" s="981"/>
      <c r="K711" s="981"/>
      <c r="L711" s="981"/>
      <c r="M711" s="981"/>
      <c r="N711" s="981"/>
      <c r="O711" s="981"/>
      <c r="P711" s="981"/>
      <c r="Q711" s="981"/>
      <c r="R711" s="981"/>
      <c r="S711" s="981"/>
      <c r="T711" s="981"/>
      <c r="U711" s="981"/>
      <c r="V711" s="981"/>
      <c r="W711" s="981"/>
      <c r="X711" s="981"/>
      <c r="Y711" s="981"/>
      <c r="Z711" s="981"/>
      <c r="AA711" s="981"/>
    </row>
    <row r="712" spans="1:27" x14ac:dyDescent="0.25">
      <c r="A712" s="981"/>
      <c r="B712" s="981"/>
      <c r="C712" s="1002"/>
      <c r="D712" s="981"/>
      <c r="E712" s="981"/>
      <c r="F712" s="981"/>
      <c r="G712" s="981"/>
      <c r="H712" s="981"/>
      <c r="I712" s="981"/>
      <c r="J712" s="981"/>
      <c r="K712" s="981"/>
      <c r="L712" s="981"/>
      <c r="M712" s="981"/>
      <c r="N712" s="981"/>
      <c r="O712" s="981"/>
      <c r="P712" s="981"/>
      <c r="Q712" s="981"/>
      <c r="R712" s="981"/>
      <c r="S712" s="981"/>
      <c r="T712" s="981"/>
      <c r="U712" s="981"/>
      <c r="V712" s="981"/>
      <c r="W712" s="981"/>
      <c r="X712" s="981"/>
      <c r="Y712" s="981"/>
      <c r="Z712" s="981"/>
      <c r="AA712" s="981"/>
    </row>
    <row r="713" spans="1:27" x14ac:dyDescent="0.25">
      <c r="A713" s="981"/>
      <c r="B713" s="981"/>
      <c r="C713" s="1002"/>
      <c r="D713" s="981"/>
      <c r="E713" s="981"/>
      <c r="F713" s="981"/>
      <c r="G713" s="981"/>
      <c r="H713" s="981"/>
      <c r="I713" s="981"/>
      <c r="J713" s="981"/>
      <c r="K713" s="981"/>
      <c r="L713" s="981"/>
      <c r="M713" s="981"/>
      <c r="N713" s="981"/>
      <c r="O713" s="981"/>
      <c r="P713" s="981"/>
      <c r="Q713" s="981"/>
      <c r="R713" s="981"/>
      <c r="S713" s="981"/>
      <c r="T713" s="981"/>
      <c r="U713" s="981"/>
      <c r="V713" s="981"/>
      <c r="W713" s="981"/>
      <c r="X713" s="981"/>
      <c r="Y713" s="981"/>
      <c r="Z713" s="981"/>
      <c r="AA713" s="981"/>
    </row>
    <row r="714" spans="1:27" x14ac:dyDescent="0.25">
      <c r="A714" s="981"/>
      <c r="B714" s="981"/>
      <c r="C714" s="1002"/>
      <c r="D714" s="981"/>
      <c r="E714" s="981"/>
      <c r="F714" s="981"/>
      <c r="G714" s="981"/>
      <c r="H714" s="981"/>
      <c r="I714" s="981"/>
      <c r="J714" s="981"/>
      <c r="K714" s="981"/>
      <c r="L714" s="981"/>
      <c r="M714" s="981"/>
      <c r="N714" s="981"/>
      <c r="O714" s="981"/>
      <c r="P714" s="981"/>
      <c r="Q714" s="981"/>
      <c r="R714" s="981"/>
      <c r="S714" s="981"/>
      <c r="T714" s="981"/>
      <c r="U714" s="981"/>
      <c r="V714" s="981"/>
      <c r="W714" s="981"/>
      <c r="X714" s="981"/>
      <c r="Y714" s="981"/>
      <c r="Z714" s="981"/>
      <c r="AA714" s="981"/>
    </row>
    <row r="715" spans="1:27" x14ac:dyDescent="0.25">
      <c r="A715" s="981"/>
      <c r="B715" s="981"/>
      <c r="C715" s="1002"/>
      <c r="D715" s="981"/>
      <c r="E715" s="981"/>
      <c r="F715" s="981"/>
      <c r="G715" s="981"/>
      <c r="H715" s="981"/>
      <c r="I715" s="981"/>
      <c r="J715" s="981"/>
      <c r="K715" s="981"/>
      <c r="L715" s="981"/>
      <c r="M715" s="981"/>
      <c r="N715" s="981"/>
      <c r="O715" s="981"/>
      <c r="P715" s="981"/>
      <c r="Q715" s="981"/>
      <c r="R715" s="981"/>
      <c r="S715" s="981"/>
      <c r="T715" s="981"/>
      <c r="U715" s="981"/>
      <c r="V715" s="981"/>
      <c r="W715" s="981"/>
      <c r="X715" s="981"/>
      <c r="Y715" s="981"/>
      <c r="Z715" s="981"/>
      <c r="AA715" s="981"/>
    </row>
    <row r="716" spans="1:27" x14ac:dyDescent="0.25">
      <c r="A716" s="981"/>
      <c r="B716" s="981"/>
      <c r="C716" s="1002"/>
      <c r="D716" s="981"/>
      <c r="E716" s="981"/>
      <c r="F716" s="981"/>
      <c r="G716" s="981"/>
      <c r="H716" s="981"/>
      <c r="I716" s="981"/>
      <c r="J716" s="981"/>
      <c r="K716" s="981"/>
      <c r="L716" s="981"/>
      <c r="M716" s="981"/>
      <c r="N716" s="981"/>
      <c r="O716" s="981"/>
      <c r="P716" s="981"/>
      <c r="Q716" s="981"/>
      <c r="R716" s="981"/>
      <c r="S716" s="981"/>
      <c r="T716" s="981"/>
      <c r="U716" s="981"/>
      <c r="V716" s="981"/>
      <c r="W716" s="981"/>
      <c r="X716" s="981"/>
      <c r="Y716" s="981"/>
      <c r="Z716" s="981"/>
      <c r="AA716" s="981"/>
    </row>
    <row r="717" spans="1:27" x14ac:dyDescent="0.25">
      <c r="A717" s="981"/>
      <c r="B717" s="981"/>
      <c r="C717" s="1002"/>
      <c r="D717" s="981"/>
      <c r="E717" s="981"/>
      <c r="F717" s="981"/>
      <c r="G717" s="981"/>
      <c r="H717" s="981"/>
      <c r="I717" s="981"/>
      <c r="J717" s="981"/>
      <c r="K717" s="981"/>
      <c r="L717" s="981"/>
      <c r="M717" s="981"/>
      <c r="N717" s="981"/>
      <c r="O717" s="981"/>
      <c r="P717" s="981"/>
      <c r="Q717" s="981"/>
      <c r="R717" s="981"/>
      <c r="S717" s="981"/>
      <c r="T717" s="981"/>
      <c r="U717" s="981"/>
      <c r="V717" s="981"/>
      <c r="W717" s="981"/>
      <c r="X717" s="981"/>
      <c r="Y717" s="981"/>
      <c r="Z717" s="981"/>
      <c r="AA717" s="981"/>
    </row>
    <row r="718" spans="1:27" x14ac:dyDescent="0.25">
      <c r="A718" s="981"/>
      <c r="B718" s="981"/>
      <c r="C718" s="1002"/>
      <c r="D718" s="981"/>
      <c r="E718" s="981"/>
      <c r="F718" s="981"/>
      <c r="G718" s="981"/>
      <c r="H718" s="981"/>
      <c r="I718" s="981"/>
      <c r="J718" s="981"/>
      <c r="K718" s="981"/>
      <c r="L718" s="981"/>
      <c r="M718" s="981"/>
      <c r="N718" s="981"/>
      <c r="O718" s="981"/>
      <c r="P718" s="981"/>
      <c r="Q718" s="981"/>
      <c r="R718" s="981"/>
      <c r="S718" s="981"/>
      <c r="T718" s="981"/>
      <c r="U718" s="981"/>
      <c r="V718" s="981"/>
      <c r="W718" s="981"/>
      <c r="X718" s="981"/>
      <c r="Y718" s="981"/>
      <c r="Z718" s="981"/>
      <c r="AA718" s="981"/>
    </row>
    <row r="719" spans="1:27" x14ac:dyDescent="0.25">
      <c r="A719" s="981"/>
      <c r="B719" s="981"/>
      <c r="C719" s="1002"/>
      <c r="D719" s="981"/>
      <c r="E719" s="981"/>
      <c r="F719" s="981"/>
      <c r="G719" s="981"/>
      <c r="H719" s="981"/>
      <c r="I719" s="981"/>
      <c r="J719" s="981"/>
      <c r="K719" s="981"/>
      <c r="L719" s="981"/>
      <c r="M719" s="981"/>
      <c r="N719" s="981"/>
      <c r="O719" s="981"/>
      <c r="P719" s="981"/>
      <c r="Q719" s="981"/>
      <c r="R719" s="981"/>
      <c r="S719" s="981"/>
      <c r="T719" s="981"/>
      <c r="U719" s="981"/>
      <c r="V719" s="981"/>
      <c r="W719" s="981"/>
      <c r="X719" s="981"/>
      <c r="Y719" s="981"/>
      <c r="Z719" s="981"/>
      <c r="AA719" s="981"/>
    </row>
    <row r="720" spans="1:27" x14ac:dyDescent="0.25">
      <c r="A720" s="981"/>
      <c r="B720" s="981"/>
      <c r="C720" s="1002"/>
      <c r="D720" s="981"/>
      <c r="E720" s="981"/>
      <c r="F720" s="981"/>
      <c r="G720" s="981"/>
      <c r="H720" s="981"/>
      <c r="I720" s="981"/>
      <c r="J720" s="981"/>
      <c r="K720" s="981"/>
      <c r="L720" s="981"/>
      <c r="M720" s="981"/>
      <c r="N720" s="981"/>
      <c r="O720" s="981"/>
      <c r="P720" s="981"/>
      <c r="Q720" s="981"/>
      <c r="R720" s="981"/>
      <c r="S720" s="981"/>
      <c r="T720" s="981"/>
      <c r="U720" s="981"/>
      <c r="V720" s="981"/>
      <c r="W720" s="981"/>
      <c r="X720" s="981"/>
      <c r="Y720" s="981"/>
      <c r="Z720" s="981"/>
      <c r="AA720" s="981"/>
    </row>
    <row r="721" spans="1:27" x14ac:dyDescent="0.25">
      <c r="A721" s="981"/>
      <c r="B721" s="981"/>
      <c r="C721" s="1002"/>
      <c r="D721" s="981"/>
      <c r="E721" s="981"/>
      <c r="F721" s="981"/>
      <c r="G721" s="981"/>
      <c r="H721" s="981"/>
      <c r="I721" s="981"/>
      <c r="J721" s="981"/>
      <c r="K721" s="981"/>
      <c r="L721" s="981"/>
      <c r="M721" s="981"/>
      <c r="N721" s="981"/>
      <c r="O721" s="981"/>
      <c r="P721" s="981"/>
      <c r="Q721" s="981"/>
      <c r="R721" s="981"/>
      <c r="S721" s="981"/>
      <c r="T721" s="981"/>
      <c r="U721" s="981"/>
      <c r="V721" s="981"/>
      <c r="W721" s="981"/>
      <c r="X721" s="981"/>
      <c r="Y721" s="981"/>
      <c r="Z721" s="981"/>
      <c r="AA721" s="981"/>
    </row>
    <row r="722" spans="1:27" x14ac:dyDescent="0.25">
      <c r="A722" s="981"/>
      <c r="B722" s="981"/>
      <c r="C722" s="1002"/>
      <c r="D722" s="981"/>
      <c r="E722" s="981"/>
      <c r="F722" s="981"/>
      <c r="G722" s="981"/>
      <c r="H722" s="981"/>
      <c r="I722" s="981"/>
      <c r="J722" s="981"/>
      <c r="K722" s="981"/>
      <c r="L722" s="981"/>
      <c r="M722" s="981"/>
      <c r="N722" s="981"/>
      <c r="O722" s="981"/>
      <c r="P722" s="981"/>
      <c r="Q722" s="981"/>
      <c r="R722" s="981"/>
      <c r="S722" s="981"/>
      <c r="T722" s="981"/>
      <c r="U722" s="981"/>
      <c r="V722" s="981"/>
      <c r="W722" s="981"/>
      <c r="X722" s="981"/>
      <c r="Y722" s="981"/>
      <c r="Z722" s="981"/>
      <c r="AA722" s="981"/>
    </row>
    <row r="723" spans="1:27" x14ac:dyDescent="0.25">
      <c r="A723" s="981"/>
      <c r="B723" s="981"/>
      <c r="C723" s="1002"/>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row>
    <row r="724" spans="1:27" x14ac:dyDescent="0.25">
      <c r="A724" s="981"/>
      <c r="B724" s="981"/>
      <c r="C724" s="1002"/>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row>
    <row r="725" spans="1:27" x14ac:dyDescent="0.25">
      <c r="A725" s="981"/>
      <c r="B725" s="981"/>
      <c r="C725" s="1002"/>
      <c r="D725" s="981"/>
      <c r="E725" s="981"/>
      <c r="F725" s="981"/>
      <c r="G725" s="981"/>
      <c r="H725" s="981"/>
      <c r="I725" s="981"/>
      <c r="J725" s="981"/>
      <c r="K725" s="981"/>
      <c r="L725" s="981"/>
      <c r="M725" s="981"/>
      <c r="N725" s="981"/>
      <c r="O725" s="981"/>
      <c r="P725" s="981"/>
      <c r="Q725" s="981"/>
      <c r="R725" s="981"/>
      <c r="S725" s="981"/>
      <c r="T725" s="981"/>
      <c r="U725" s="981"/>
      <c r="V725" s="981"/>
      <c r="W725" s="981"/>
      <c r="X725" s="981"/>
      <c r="Y725" s="981"/>
      <c r="Z725" s="981"/>
      <c r="AA725" s="981"/>
    </row>
    <row r="726" spans="1:27" x14ac:dyDescent="0.25">
      <c r="A726" s="981"/>
      <c r="B726" s="981"/>
      <c r="C726" s="1002"/>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row>
    <row r="727" spans="1:27" x14ac:dyDescent="0.25">
      <c r="A727" s="981"/>
      <c r="B727" s="981"/>
      <c r="C727" s="1002"/>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row>
    <row r="728" spans="1:27" x14ac:dyDescent="0.25">
      <c r="A728" s="981"/>
      <c r="B728" s="981"/>
      <c r="C728" s="1002"/>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row>
    <row r="729" spans="1:27" x14ac:dyDescent="0.25">
      <c r="A729" s="981"/>
      <c r="B729" s="981"/>
      <c r="C729" s="1002"/>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row>
    <row r="730" spans="1:27" x14ac:dyDescent="0.25">
      <c r="A730" s="981"/>
      <c r="B730" s="981"/>
      <c r="C730" s="1002"/>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row>
    <row r="731" spans="1:27" x14ac:dyDescent="0.25">
      <c r="A731" s="981"/>
      <c r="B731" s="981"/>
      <c r="C731" s="1002"/>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row>
    <row r="732" spans="1:27" x14ac:dyDescent="0.25">
      <c r="A732" s="981"/>
      <c r="B732" s="981"/>
      <c r="C732" s="1002"/>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row>
    <row r="733" spans="1:27" x14ac:dyDescent="0.25">
      <c r="A733" s="981"/>
      <c r="B733" s="981"/>
      <c r="C733" s="1002"/>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row>
    <row r="734" spans="1:27" x14ac:dyDescent="0.25">
      <c r="A734" s="981"/>
      <c r="B734" s="981"/>
      <c r="C734" s="1002"/>
      <c r="D734" s="981"/>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row>
    <row r="735" spans="1:27" x14ac:dyDescent="0.25">
      <c r="A735" s="981"/>
      <c r="B735" s="981"/>
      <c r="C735" s="1002"/>
      <c r="D735" s="981"/>
      <c r="E735" s="981"/>
      <c r="F735" s="981"/>
      <c r="G735" s="981"/>
      <c r="H735" s="981"/>
      <c r="I735" s="981"/>
      <c r="J735" s="981"/>
      <c r="K735" s="981"/>
      <c r="L735" s="981"/>
      <c r="M735" s="981"/>
      <c r="N735" s="981"/>
      <c r="O735" s="981"/>
      <c r="P735" s="981"/>
      <c r="Q735" s="981"/>
      <c r="R735" s="981"/>
      <c r="S735" s="981"/>
      <c r="T735" s="981"/>
      <c r="U735" s="981"/>
      <c r="V735" s="981"/>
      <c r="W735" s="981"/>
      <c r="X735" s="981"/>
      <c r="Y735" s="981"/>
      <c r="Z735" s="981"/>
      <c r="AA735" s="981"/>
    </row>
    <row r="736" spans="1:27" x14ac:dyDescent="0.25">
      <c r="A736" s="981"/>
      <c r="B736" s="981"/>
      <c r="C736" s="1002"/>
      <c r="D736" s="981"/>
      <c r="E736" s="981"/>
      <c r="F736" s="981"/>
      <c r="G736" s="981"/>
      <c r="H736" s="981"/>
      <c r="I736" s="981"/>
      <c r="J736" s="981"/>
      <c r="K736" s="981"/>
      <c r="L736" s="981"/>
      <c r="M736" s="981"/>
      <c r="N736" s="981"/>
      <c r="O736" s="981"/>
      <c r="P736" s="981"/>
      <c r="Q736" s="981"/>
      <c r="R736" s="981"/>
      <c r="S736" s="981"/>
      <c r="T736" s="981"/>
      <c r="U736" s="981"/>
      <c r="V736" s="981"/>
      <c r="W736" s="981"/>
      <c r="X736" s="981"/>
      <c r="Y736" s="981"/>
      <c r="Z736" s="981"/>
      <c r="AA736" s="981"/>
    </row>
    <row r="737" spans="1:27" x14ac:dyDescent="0.25">
      <c r="A737" s="981"/>
      <c r="B737" s="981"/>
      <c r="C737" s="1002"/>
      <c r="D737" s="981"/>
      <c r="E737" s="981"/>
      <c r="F737" s="981"/>
      <c r="G737" s="981"/>
      <c r="H737" s="981"/>
      <c r="I737" s="981"/>
      <c r="J737" s="981"/>
      <c r="K737" s="981"/>
      <c r="L737" s="981"/>
      <c r="M737" s="981"/>
      <c r="N737" s="981"/>
      <c r="O737" s="981"/>
      <c r="P737" s="981"/>
      <c r="Q737" s="981"/>
      <c r="R737" s="981"/>
      <c r="S737" s="981"/>
      <c r="T737" s="981"/>
      <c r="U737" s="981"/>
      <c r="V737" s="981"/>
      <c r="W737" s="981"/>
      <c r="X737" s="981"/>
      <c r="Y737" s="981"/>
      <c r="Z737" s="981"/>
      <c r="AA737" s="981"/>
    </row>
    <row r="738" spans="1:27" x14ac:dyDescent="0.25">
      <c r="A738" s="981"/>
      <c r="B738" s="981"/>
      <c r="C738" s="1002"/>
      <c r="D738" s="981"/>
      <c r="E738" s="981"/>
      <c r="F738" s="981"/>
      <c r="G738" s="981"/>
      <c r="H738" s="981"/>
      <c r="I738" s="981"/>
      <c r="J738" s="981"/>
      <c r="K738" s="981"/>
      <c r="L738" s="981"/>
      <c r="M738" s="981"/>
      <c r="N738" s="981"/>
      <c r="O738" s="981"/>
      <c r="P738" s="981"/>
      <c r="Q738" s="981"/>
      <c r="R738" s="981"/>
      <c r="S738" s="981"/>
      <c r="T738" s="981"/>
      <c r="U738" s="981"/>
      <c r="V738" s="981"/>
      <c r="W738" s="981"/>
      <c r="X738" s="981"/>
      <c r="Y738" s="981"/>
      <c r="Z738" s="981"/>
      <c r="AA738" s="981"/>
    </row>
    <row r="739" spans="1:27" x14ac:dyDescent="0.25">
      <c r="A739" s="981"/>
      <c r="B739" s="981"/>
      <c r="C739" s="1002"/>
      <c r="D739" s="981"/>
      <c r="E739" s="981"/>
      <c r="F739" s="981"/>
      <c r="G739" s="981"/>
      <c r="H739" s="981"/>
      <c r="I739" s="981"/>
      <c r="J739" s="981"/>
      <c r="K739" s="981"/>
      <c r="L739" s="981"/>
      <c r="M739" s="981"/>
      <c r="N739" s="981"/>
      <c r="O739" s="981"/>
      <c r="P739" s="981"/>
      <c r="Q739" s="981"/>
      <c r="R739" s="981"/>
      <c r="S739" s="981"/>
      <c r="T739" s="981"/>
      <c r="U739" s="981"/>
      <c r="V739" s="981"/>
      <c r="W739" s="981"/>
      <c r="X739" s="981"/>
      <c r="Y739" s="981"/>
      <c r="Z739" s="981"/>
      <c r="AA739" s="981"/>
    </row>
    <row r="740" spans="1:27" x14ac:dyDescent="0.25">
      <c r="A740" s="981"/>
      <c r="B740" s="981"/>
      <c r="C740" s="1002"/>
      <c r="D740" s="981"/>
      <c r="E740" s="981"/>
      <c r="F740" s="981"/>
      <c r="G740" s="981"/>
      <c r="H740" s="981"/>
      <c r="I740" s="981"/>
      <c r="J740" s="981"/>
      <c r="K740" s="981"/>
      <c r="L740" s="981"/>
      <c r="M740" s="981"/>
      <c r="N740" s="981"/>
      <c r="O740" s="981"/>
      <c r="P740" s="981"/>
      <c r="Q740" s="981"/>
      <c r="R740" s="981"/>
      <c r="S740" s="981"/>
      <c r="T740" s="981"/>
      <c r="U740" s="981"/>
      <c r="V740" s="981"/>
      <c r="W740" s="981"/>
      <c r="X740" s="981"/>
      <c r="Y740" s="981"/>
      <c r="Z740" s="981"/>
      <c r="AA740" s="981"/>
    </row>
    <row r="741" spans="1:27" x14ac:dyDescent="0.25">
      <c r="A741" s="981"/>
      <c r="B741" s="981"/>
      <c r="C741" s="1002"/>
      <c r="D741" s="981"/>
      <c r="E741" s="981"/>
      <c r="F741" s="981"/>
      <c r="G741" s="981"/>
      <c r="H741" s="981"/>
      <c r="I741" s="981"/>
      <c r="J741" s="981"/>
      <c r="K741" s="981"/>
      <c r="L741" s="981"/>
      <c r="M741" s="981"/>
      <c r="N741" s="981"/>
      <c r="O741" s="981"/>
      <c r="P741" s="981"/>
      <c r="Q741" s="981"/>
      <c r="R741" s="981"/>
      <c r="S741" s="981"/>
      <c r="T741" s="981"/>
      <c r="U741" s="981"/>
      <c r="V741" s="981"/>
      <c r="W741" s="981"/>
      <c r="X741" s="981"/>
      <c r="Y741" s="981"/>
      <c r="Z741" s="981"/>
      <c r="AA741" s="981"/>
    </row>
    <row r="742" spans="1:27" x14ac:dyDescent="0.25">
      <c r="A742" s="981"/>
      <c r="B742" s="981"/>
      <c r="C742" s="1002"/>
      <c r="D742" s="981"/>
      <c r="E742" s="981"/>
      <c r="F742" s="981"/>
      <c r="G742" s="981"/>
      <c r="H742" s="981"/>
      <c r="I742" s="981"/>
      <c r="J742" s="981"/>
      <c r="K742" s="981"/>
      <c r="L742" s="981"/>
      <c r="M742" s="981"/>
      <c r="N742" s="981"/>
      <c r="O742" s="981"/>
      <c r="P742" s="981"/>
      <c r="Q742" s="981"/>
      <c r="R742" s="981"/>
      <c r="S742" s="981"/>
      <c r="T742" s="981"/>
      <c r="U742" s="981"/>
      <c r="V742" s="981"/>
      <c r="W742" s="981"/>
      <c r="X742" s="981"/>
      <c r="Y742" s="981"/>
      <c r="Z742" s="981"/>
      <c r="AA742" s="981"/>
    </row>
    <row r="743" spans="1:27" x14ac:dyDescent="0.25">
      <c r="A743" s="981"/>
      <c r="B743" s="981"/>
      <c r="C743" s="1002"/>
      <c r="D743" s="981"/>
      <c r="E743" s="981"/>
      <c r="F743" s="981"/>
      <c r="G743" s="981"/>
      <c r="H743" s="981"/>
      <c r="I743" s="981"/>
      <c r="J743" s="981"/>
      <c r="K743" s="981"/>
      <c r="L743" s="981"/>
      <c r="M743" s="981"/>
      <c r="N743" s="981"/>
      <c r="O743" s="981"/>
      <c r="P743" s="981"/>
      <c r="Q743" s="981"/>
      <c r="R743" s="981"/>
      <c r="S743" s="981"/>
      <c r="T743" s="981"/>
      <c r="U743" s="981"/>
      <c r="V743" s="981"/>
      <c r="W743" s="981"/>
      <c r="X743" s="981"/>
      <c r="Y743" s="981"/>
      <c r="Z743" s="981"/>
      <c r="AA743" s="981"/>
    </row>
    <row r="744" spans="1:27" x14ac:dyDescent="0.25">
      <c r="A744" s="981"/>
      <c r="B744" s="981"/>
      <c r="C744" s="1002"/>
      <c r="D744" s="981"/>
      <c r="E744" s="981"/>
      <c r="F744" s="981"/>
      <c r="G744" s="981"/>
      <c r="H744" s="981"/>
      <c r="I744" s="981"/>
      <c r="J744" s="981"/>
      <c r="K744" s="981"/>
      <c r="L744" s="981"/>
      <c r="M744" s="981"/>
      <c r="N744" s="981"/>
      <c r="O744" s="981"/>
      <c r="P744" s="981"/>
      <c r="Q744" s="981"/>
      <c r="R744" s="981"/>
      <c r="S744" s="981"/>
      <c r="T744" s="981"/>
      <c r="U744" s="981"/>
      <c r="V744" s="981"/>
      <c r="W744" s="981"/>
      <c r="X744" s="981"/>
      <c r="Y744" s="981"/>
      <c r="Z744" s="981"/>
      <c r="AA744" s="981"/>
    </row>
    <row r="745" spans="1:27" x14ac:dyDescent="0.25">
      <c r="A745" s="981"/>
      <c r="B745" s="981"/>
      <c r="C745" s="1002"/>
      <c r="D745" s="981"/>
      <c r="E745" s="981"/>
      <c r="F745" s="981"/>
      <c r="G745" s="981"/>
      <c r="H745" s="981"/>
      <c r="I745" s="981"/>
      <c r="J745" s="981"/>
      <c r="K745" s="981"/>
      <c r="L745" s="981"/>
      <c r="M745" s="981"/>
      <c r="N745" s="981"/>
      <c r="O745" s="981"/>
      <c r="P745" s="981"/>
      <c r="Q745" s="981"/>
      <c r="R745" s="981"/>
      <c r="S745" s="981"/>
      <c r="T745" s="981"/>
      <c r="U745" s="981"/>
      <c r="V745" s="981"/>
      <c r="W745" s="981"/>
      <c r="X745" s="981"/>
      <c r="Y745" s="981"/>
      <c r="Z745" s="981"/>
      <c r="AA745" s="981"/>
    </row>
    <row r="746" spans="1:27" x14ac:dyDescent="0.25">
      <c r="A746" s="981"/>
      <c r="B746" s="981"/>
      <c r="C746" s="1002"/>
      <c r="D746" s="981"/>
      <c r="E746" s="981"/>
      <c r="F746" s="981"/>
      <c r="G746" s="981"/>
      <c r="H746" s="981"/>
      <c r="I746" s="981"/>
      <c r="J746" s="981"/>
      <c r="K746" s="981"/>
      <c r="L746" s="981"/>
      <c r="M746" s="981"/>
      <c r="N746" s="981"/>
      <c r="O746" s="981"/>
      <c r="P746" s="981"/>
      <c r="Q746" s="981"/>
      <c r="R746" s="981"/>
      <c r="S746" s="981"/>
      <c r="T746" s="981"/>
      <c r="U746" s="981"/>
      <c r="V746" s="981"/>
      <c r="W746" s="981"/>
      <c r="X746" s="981"/>
      <c r="Y746" s="981"/>
      <c r="Z746" s="981"/>
      <c r="AA746" s="981"/>
    </row>
    <row r="747" spans="1:27" x14ac:dyDescent="0.25">
      <c r="A747" s="981"/>
      <c r="B747" s="981"/>
      <c r="C747" s="1002"/>
      <c r="D747" s="981"/>
      <c r="E747" s="981"/>
      <c r="F747" s="981"/>
      <c r="G747" s="981"/>
      <c r="H747" s="981"/>
      <c r="I747" s="981"/>
      <c r="J747" s="981"/>
      <c r="K747" s="981"/>
      <c r="L747" s="981"/>
      <c r="M747" s="981"/>
      <c r="N747" s="981"/>
      <c r="O747" s="981"/>
      <c r="P747" s="981"/>
      <c r="Q747" s="981"/>
      <c r="R747" s="981"/>
      <c r="S747" s="981"/>
      <c r="T747" s="981"/>
      <c r="U747" s="981"/>
      <c r="V747" s="981"/>
      <c r="W747" s="981"/>
      <c r="X747" s="981"/>
      <c r="Y747" s="981"/>
      <c r="Z747" s="981"/>
      <c r="AA747" s="981"/>
    </row>
    <row r="748" spans="1:27" x14ac:dyDescent="0.25">
      <c r="A748" s="981"/>
      <c r="B748" s="981"/>
      <c r="C748" s="1002"/>
      <c r="D748" s="981"/>
      <c r="E748" s="981"/>
      <c r="F748" s="981"/>
      <c r="G748" s="981"/>
      <c r="H748" s="981"/>
      <c r="I748" s="981"/>
      <c r="J748" s="981"/>
      <c r="K748" s="981"/>
      <c r="L748" s="981"/>
      <c r="M748" s="981"/>
      <c r="N748" s="981"/>
      <c r="O748" s="981"/>
      <c r="P748" s="981"/>
      <c r="Q748" s="981"/>
      <c r="R748" s="981"/>
      <c r="S748" s="981"/>
      <c r="T748" s="981"/>
      <c r="U748" s="981"/>
      <c r="V748" s="981"/>
      <c r="W748" s="981"/>
      <c r="X748" s="981"/>
      <c r="Y748" s="981"/>
      <c r="Z748" s="981"/>
      <c r="AA748" s="981"/>
    </row>
    <row r="749" spans="1:27" x14ac:dyDescent="0.25">
      <c r="A749" s="981"/>
      <c r="B749" s="981"/>
      <c r="C749" s="1002"/>
      <c r="D749" s="981"/>
      <c r="E749" s="981"/>
      <c r="F749" s="981"/>
      <c r="G749" s="981"/>
      <c r="H749" s="981"/>
      <c r="I749" s="981"/>
      <c r="J749" s="981"/>
      <c r="K749" s="981"/>
      <c r="L749" s="981"/>
      <c r="M749" s="981"/>
      <c r="N749" s="981"/>
      <c r="O749" s="981"/>
      <c r="P749" s="981"/>
      <c r="Q749" s="981"/>
      <c r="R749" s="981"/>
      <c r="S749" s="981"/>
      <c r="T749" s="981"/>
      <c r="U749" s="981"/>
      <c r="V749" s="981"/>
      <c r="W749" s="981"/>
      <c r="X749" s="981"/>
      <c r="Y749" s="981"/>
      <c r="Z749" s="981"/>
      <c r="AA749" s="981"/>
    </row>
    <row r="750" spans="1:27" x14ac:dyDescent="0.25">
      <c r="A750" s="981"/>
      <c r="B750" s="981"/>
      <c r="C750" s="1002"/>
      <c r="D750" s="981"/>
      <c r="E750" s="981"/>
      <c r="F750" s="981"/>
      <c r="G750" s="981"/>
      <c r="H750" s="981"/>
      <c r="I750" s="981"/>
      <c r="J750" s="981"/>
      <c r="K750" s="981"/>
      <c r="L750" s="981"/>
      <c r="M750" s="981"/>
      <c r="N750" s="981"/>
      <c r="O750" s="981"/>
      <c r="P750" s="981"/>
      <c r="Q750" s="981"/>
      <c r="R750" s="981"/>
      <c r="S750" s="981"/>
      <c r="T750" s="981"/>
      <c r="U750" s="981"/>
      <c r="V750" s="981"/>
      <c r="W750" s="981"/>
      <c r="X750" s="981"/>
      <c r="Y750" s="981"/>
      <c r="Z750" s="981"/>
      <c r="AA750" s="981"/>
    </row>
    <row r="751" spans="1:27" x14ac:dyDescent="0.25">
      <c r="A751" s="981"/>
      <c r="B751" s="981"/>
      <c r="C751" s="1002"/>
      <c r="D751" s="981"/>
      <c r="E751" s="981"/>
      <c r="F751" s="981"/>
      <c r="G751" s="981"/>
      <c r="H751" s="981"/>
      <c r="I751" s="981"/>
      <c r="J751" s="981"/>
      <c r="K751" s="981"/>
      <c r="L751" s="981"/>
      <c r="M751" s="981"/>
      <c r="N751" s="981"/>
      <c r="O751" s="981"/>
      <c r="P751" s="981"/>
      <c r="Q751" s="981"/>
      <c r="R751" s="981"/>
      <c r="S751" s="981"/>
      <c r="T751" s="981"/>
      <c r="U751" s="981"/>
      <c r="V751" s="981"/>
      <c r="W751" s="981"/>
      <c r="X751" s="981"/>
      <c r="Y751" s="981"/>
      <c r="Z751" s="981"/>
      <c r="AA751" s="981"/>
    </row>
    <row r="752" spans="1:27" x14ac:dyDescent="0.25">
      <c r="A752" s="981"/>
      <c r="B752" s="981"/>
      <c r="C752" s="1002"/>
      <c r="D752" s="981"/>
      <c r="E752" s="981"/>
      <c r="F752" s="981"/>
      <c r="G752" s="981"/>
      <c r="H752" s="981"/>
      <c r="I752" s="981"/>
      <c r="J752" s="981"/>
      <c r="K752" s="981"/>
      <c r="L752" s="981"/>
      <c r="M752" s="981"/>
      <c r="N752" s="981"/>
      <c r="O752" s="981"/>
      <c r="P752" s="981"/>
      <c r="Q752" s="981"/>
      <c r="R752" s="981"/>
      <c r="S752" s="981"/>
      <c r="T752" s="981"/>
      <c r="U752" s="981"/>
      <c r="V752" s="981"/>
      <c r="W752" s="981"/>
      <c r="X752" s="981"/>
      <c r="Y752" s="981"/>
      <c r="Z752" s="981"/>
      <c r="AA752" s="981"/>
    </row>
    <row r="753" spans="1:27" x14ac:dyDescent="0.25">
      <c r="A753" s="981"/>
      <c r="B753" s="981"/>
      <c r="C753" s="1002"/>
      <c r="D753" s="981"/>
      <c r="E753" s="981"/>
      <c r="F753" s="981"/>
      <c r="G753" s="981"/>
      <c r="H753" s="981"/>
      <c r="I753" s="981"/>
      <c r="J753" s="981"/>
      <c r="K753" s="981"/>
      <c r="L753" s="981"/>
      <c r="M753" s="981"/>
      <c r="N753" s="981"/>
      <c r="O753" s="981"/>
      <c r="P753" s="981"/>
      <c r="Q753" s="981"/>
      <c r="R753" s="981"/>
      <c r="S753" s="981"/>
      <c r="T753" s="981"/>
      <c r="U753" s="981"/>
      <c r="V753" s="981"/>
      <c r="W753" s="981"/>
      <c r="X753" s="981"/>
      <c r="Y753" s="981"/>
      <c r="Z753" s="981"/>
      <c r="AA753" s="981"/>
    </row>
    <row r="754" spans="1:27" x14ac:dyDescent="0.25">
      <c r="A754" s="981"/>
      <c r="B754" s="981"/>
      <c r="C754" s="1002"/>
      <c r="D754" s="981"/>
      <c r="E754" s="981"/>
      <c r="F754" s="981"/>
      <c r="G754" s="981"/>
      <c r="H754" s="981"/>
      <c r="I754" s="981"/>
      <c r="J754" s="981"/>
      <c r="K754" s="981"/>
      <c r="L754" s="981"/>
      <c r="M754" s="981"/>
      <c r="N754" s="981"/>
      <c r="O754" s="981"/>
      <c r="P754" s="981"/>
      <c r="Q754" s="981"/>
      <c r="R754" s="981"/>
      <c r="S754" s="981"/>
      <c r="T754" s="981"/>
      <c r="U754" s="981"/>
      <c r="V754" s="981"/>
      <c r="W754" s="981"/>
      <c r="X754" s="981"/>
      <c r="Y754" s="981"/>
      <c r="Z754" s="981"/>
      <c r="AA754" s="981"/>
    </row>
    <row r="755" spans="1:27" x14ac:dyDescent="0.25">
      <c r="A755" s="981"/>
      <c r="B755" s="981"/>
      <c r="C755" s="1002"/>
      <c r="D755" s="981"/>
      <c r="E755" s="981"/>
      <c r="F755" s="981"/>
      <c r="G755" s="981"/>
      <c r="H755" s="981"/>
      <c r="I755" s="981"/>
      <c r="J755" s="981"/>
      <c r="K755" s="981"/>
      <c r="L755" s="981"/>
      <c r="M755" s="981"/>
      <c r="N755" s="981"/>
      <c r="O755" s="981"/>
      <c r="P755" s="981"/>
      <c r="Q755" s="981"/>
      <c r="R755" s="981"/>
      <c r="S755" s="981"/>
      <c r="T755" s="981"/>
      <c r="U755" s="981"/>
      <c r="V755" s="981"/>
      <c r="W755" s="981"/>
      <c r="X755" s="981"/>
      <c r="Y755" s="981"/>
      <c r="Z755" s="981"/>
      <c r="AA755" s="981"/>
    </row>
    <row r="756" spans="1:27" x14ac:dyDescent="0.25">
      <c r="A756" s="981"/>
      <c r="B756" s="981"/>
      <c r="C756" s="1002"/>
      <c r="D756" s="981"/>
      <c r="E756" s="981"/>
      <c r="F756" s="981"/>
      <c r="G756" s="981"/>
      <c r="H756" s="981"/>
      <c r="I756" s="981"/>
      <c r="J756" s="981"/>
      <c r="K756" s="981"/>
      <c r="L756" s="981"/>
      <c r="M756" s="981"/>
      <c r="N756" s="981"/>
      <c r="O756" s="981"/>
      <c r="P756" s="981"/>
      <c r="Q756" s="981"/>
      <c r="R756" s="981"/>
      <c r="S756" s="981"/>
      <c r="T756" s="981"/>
      <c r="U756" s="981"/>
      <c r="V756" s="981"/>
      <c r="W756" s="981"/>
      <c r="X756" s="981"/>
      <c r="Y756" s="981"/>
      <c r="Z756" s="981"/>
      <c r="AA756" s="981"/>
    </row>
    <row r="757" spans="1:27" x14ac:dyDescent="0.25">
      <c r="A757" s="981"/>
      <c r="B757" s="981"/>
      <c r="C757" s="1002"/>
      <c r="D757" s="981"/>
      <c r="E757" s="981"/>
      <c r="F757" s="981"/>
      <c r="G757" s="981"/>
      <c r="H757" s="981"/>
      <c r="I757" s="981"/>
      <c r="J757" s="981"/>
      <c r="K757" s="981"/>
      <c r="L757" s="981"/>
      <c r="M757" s="981"/>
      <c r="N757" s="981"/>
      <c r="O757" s="981"/>
      <c r="P757" s="981"/>
      <c r="Q757" s="981"/>
      <c r="R757" s="981"/>
      <c r="S757" s="981"/>
      <c r="T757" s="981"/>
      <c r="U757" s="981"/>
      <c r="V757" s="981"/>
      <c r="W757" s="981"/>
      <c r="X757" s="981"/>
      <c r="Y757" s="981"/>
      <c r="Z757" s="981"/>
      <c r="AA757" s="981"/>
    </row>
    <row r="758" spans="1:27" x14ac:dyDescent="0.25">
      <c r="A758" s="981"/>
      <c r="B758" s="981"/>
      <c r="C758" s="1002"/>
      <c r="D758" s="981"/>
      <c r="E758" s="981"/>
      <c r="F758" s="981"/>
      <c r="G758" s="981"/>
      <c r="H758" s="981"/>
      <c r="I758" s="981"/>
      <c r="J758" s="981"/>
      <c r="K758" s="981"/>
      <c r="L758" s="981"/>
      <c r="M758" s="981"/>
      <c r="N758" s="981"/>
      <c r="O758" s="981"/>
      <c r="P758" s="981"/>
      <c r="Q758" s="981"/>
      <c r="R758" s="981"/>
      <c r="S758" s="981"/>
      <c r="T758" s="981"/>
      <c r="U758" s="981"/>
      <c r="V758" s="981"/>
      <c r="W758" s="981"/>
      <c r="X758" s="981"/>
      <c r="Y758" s="981"/>
      <c r="Z758" s="981"/>
      <c r="AA758" s="981"/>
    </row>
    <row r="759" spans="1:27" x14ac:dyDescent="0.25">
      <c r="A759" s="981"/>
      <c r="B759" s="981"/>
      <c r="C759" s="1002"/>
      <c r="D759" s="981"/>
      <c r="E759" s="981"/>
      <c r="F759" s="981"/>
      <c r="G759" s="981"/>
      <c r="H759" s="981"/>
      <c r="I759" s="981"/>
      <c r="J759" s="981"/>
      <c r="K759" s="981"/>
      <c r="L759" s="981"/>
      <c r="M759" s="981"/>
      <c r="N759" s="981"/>
      <c r="O759" s="981"/>
      <c r="P759" s="981"/>
      <c r="Q759" s="981"/>
      <c r="R759" s="981"/>
      <c r="S759" s="981"/>
      <c r="T759" s="981"/>
      <c r="U759" s="981"/>
      <c r="V759" s="981"/>
      <c r="W759" s="981"/>
      <c r="X759" s="981"/>
      <c r="Y759" s="981"/>
      <c r="Z759" s="981"/>
      <c r="AA759" s="981"/>
    </row>
    <row r="760" spans="1:27" x14ac:dyDescent="0.25">
      <c r="A760" s="981"/>
      <c r="B760" s="981"/>
      <c r="C760" s="1002"/>
      <c r="D760" s="981"/>
      <c r="E760" s="981"/>
      <c r="F760" s="981"/>
      <c r="G760" s="981"/>
      <c r="H760" s="981"/>
      <c r="I760" s="981"/>
      <c r="J760" s="981"/>
      <c r="K760" s="981"/>
      <c r="L760" s="981"/>
      <c r="M760" s="981"/>
      <c r="N760" s="981"/>
      <c r="O760" s="981"/>
      <c r="P760" s="981"/>
      <c r="Q760" s="981"/>
      <c r="R760" s="981"/>
      <c r="S760" s="981"/>
      <c r="T760" s="981"/>
      <c r="U760" s="981"/>
      <c r="V760" s="981"/>
      <c r="W760" s="981"/>
      <c r="X760" s="981"/>
      <c r="Y760" s="981"/>
      <c r="Z760" s="981"/>
      <c r="AA760" s="981"/>
    </row>
    <row r="761" spans="1:27" x14ac:dyDescent="0.25">
      <c r="A761" s="981"/>
      <c r="B761" s="981"/>
      <c r="C761" s="1002"/>
      <c r="D761" s="981"/>
      <c r="E761" s="981"/>
      <c r="F761" s="981"/>
      <c r="G761" s="981"/>
      <c r="H761" s="981"/>
      <c r="I761" s="981"/>
      <c r="J761" s="981"/>
      <c r="K761" s="981"/>
      <c r="L761" s="981"/>
      <c r="M761" s="981"/>
      <c r="N761" s="981"/>
      <c r="O761" s="981"/>
      <c r="P761" s="981"/>
      <c r="Q761" s="981"/>
      <c r="R761" s="981"/>
      <c r="S761" s="981"/>
      <c r="T761" s="981"/>
      <c r="U761" s="981"/>
      <c r="V761" s="981"/>
      <c r="W761" s="981"/>
      <c r="X761" s="981"/>
      <c r="Y761" s="981"/>
      <c r="Z761" s="981"/>
      <c r="AA761" s="981"/>
    </row>
    <row r="762" spans="1:27" x14ac:dyDescent="0.25">
      <c r="A762" s="981"/>
      <c r="B762" s="981"/>
      <c r="C762" s="1002"/>
      <c r="D762" s="981"/>
      <c r="E762" s="981"/>
      <c r="F762" s="981"/>
      <c r="G762" s="981"/>
      <c r="H762" s="981"/>
      <c r="I762" s="981"/>
      <c r="J762" s="981"/>
      <c r="K762" s="981"/>
      <c r="L762" s="981"/>
      <c r="M762" s="981"/>
      <c r="N762" s="981"/>
      <c r="O762" s="981"/>
      <c r="P762" s="981"/>
      <c r="Q762" s="981"/>
      <c r="R762" s="981"/>
      <c r="S762" s="981"/>
      <c r="T762" s="981"/>
      <c r="U762" s="981"/>
      <c r="V762" s="981"/>
      <c r="W762" s="981"/>
      <c r="X762" s="981"/>
      <c r="Y762" s="981"/>
      <c r="Z762" s="981"/>
      <c r="AA762" s="981"/>
    </row>
    <row r="763" spans="1:27" x14ac:dyDescent="0.25">
      <c r="A763" s="981"/>
      <c r="B763" s="981"/>
      <c r="C763" s="1002"/>
      <c r="D763" s="981"/>
      <c r="E763" s="981"/>
      <c r="F763" s="981"/>
      <c r="G763" s="981"/>
      <c r="H763" s="981"/>
      <c r="I763" s="981"/>
      <c r="J763" s="981"/>
      <c r="K763" s="981"/>
      <c r="L763" s="981"/>
      <c r="M763" s="981"/>
      <c r="N763" s="981"/>
      <c r="O763" s="981"/>
      <c r="P763" s="981"/>
      <c r="Q763" s="981"/>
      <c r="R763" s="981"/>
      <c r="S763" s="981"/>
      <c r="T763" s="981"/>
      <c r="U763" s="981"/>
      <c r="V763" s="981"/>
      <c r="W763" s="981"/>
      <c r="X763" s="981"/>
      <c r="Y763" s="981"/>
      <c r="Z763" s="981"/>
      <c r="AA763" s="981"/>
    </row>
    <row r="764" spans="1:27" x14ac:dyDescent="0.25">
      <c r="A764" s="981"/>
      <c r="B764" s="981"/>
      <c r="C764" s="1002"/>
      <c r="D764" s="981"/>
      <c r="E764" s="981"/>
      <c r="F764" s="981"/>
      <c r="G764" s="981"/>
      <c r="H764" s="981"/>
      <c r="I764" s="981"/>
      <c r="J764" s="981"/>
      <c r="K764" s="981"/>
      <c r="L764" s="981"/>
      <c r="M764" s="981"/>
      <c r="N764" s="981"/>
      <c r="O764" s="981"/>
      <c r="P764" s="981"/>
      <c r="Q764" s="981"/>
      <c r="R764" s="981"/>
      <c r="S764" s="981"/>
      <c r="T764" s="981"/>
      <c r="U764" s="981"/>
      <c r="V764" s="981"/>
      <c r="W764" s="981"/>
      <c r="X764" s="981"/>
      <c r="Y764" s="981"/>
      <c r="Z764" s="981"/>
      <c r="AA764" s="981"/>
    </row>
    <row r="765" spans="1:27" x14ac:dyDescent="0.25">
      <c r="A765" s="981"/>
      <c r="B765" s="981"/>
      <c r="C765" s="1002"/>
      <c r="D765" s="981"/>
      <c r="E765" s="981"/>
      <c r="F765" s="981"/>
      <c r="G765" s="981"/>
      <c r="H765" s="981"/>
      <c r="I765" s="981"/>
      <c r="J765" s="981"/>
      <c r="K765" s="981"/>
      <c r="L765" s="981"/>
      <c r="M765" s="981"/>
      <c r="N765" s="981"/>
      <c r="O765" s="981"/>
      <c r="P765" s="981"/>
      <c r="Q765" s="981"/>
      <c r="R765" s="981"/>
      <c r="S765" s="981"/>
      <c r="T765" s="981"/>
      <c r="U765" s="981"/>
      <c r="V765" s="981"/>
      <c r="W765" s="981"/>
      <c r="X765" s="981"/>
      <c r="Y765" s="981"/>
      <c r="Z765" s="981"/>
      <c r="AA765" s="981"/>
    </row>
    <row r="766" spans="1:27" x14ac:dyDescent="0.25">
      <c r="A766" s="981"/>
      <c r="B766" s="981"/>
      <c r="C766" s="1002"/>
      <c r="D766" s="981"/>
      <c r="E766" s="981"/>
      <c r="F766" s="981"/>
      <c r="G766" s="981"/>
      <c r="H766" s="981"/>
      <c r="I766" s="981"/>
      <c r="J766" s="981"/>
      <c r="K766" s="981"/>
      <c r="L766" s="981"/>
      <c r="M766" s="981"/>
      <c r="N766" s="981"/>
      <c r="O766" s="981"/>
      <c r="P766" s="981"/>
      <c r="Q766" s="981"/>
      <c r="R766" s="981"/>
      <c r="S766" s="981"/>
      <c r="T766" s="981"/>
      <c r="U766" s="981"/>
      <c r="V766" s="981"/>
      <c r="W766" s="981"/>
      <c r="X766" s="981"/>
      <c r="Y766" s="981"/>
      <c r="Z766" s="981"/>
      <c r="AA766" s="981"/>
    </row>
    <row r="767" spans="1:27" x14ac:dyDescent="0.25">
      <c r="A767" s="981"/>
      <c r="B767" s="981"/>
      <c r="C767" s="1002"/>
      <c r="D767" s="981"/>
      <c r="E767" s="981"/>
      <c r="F767" s="981"/>
      <c r="G767" s="981"/>
      <c r="H767" s="981"/>
      <c r="I767" s="981"/>
      <c r="J767" s="981"/>
      <c r="K767" s="981"/>
      <c r="L767" s="981"/>
      <c r="M767" s="981"/>
      <c r="N767" s="981"/>
      <c r="O767" s="981"/>
      <c r="P767" s="981"/>
      <c r="Q767" s="981"/>
      <c r="R767" s="981"/>
      <c r="S767" s="981"/>
      <c r="T767" s="981"/>
      <c r="U767" s="981"/>
      <c r="V767" s="981"/>
      <c r="W767" s="981"/>
      <c r="X767" s="981"/>
      <c r="Y767" s="981"/>
      <c r="Z767" s="981"/>
      <c r="AA767" s="981"/>
    </row>
    <row r="768" spans="1:27" x14ac:dyDescent="0.25">
      <c r="A768" s="981"/>
      <c r="B768" s="981"/>
      <c r="C768" s="1002"/>
      <c r="D768" s="981"/>
      <c r="E768" s="981"/>
      <c r="F768" s="981"/>
      <c r="G768" s="981"/>
      <c r="H768" s="981"/>
      <c r="I768" s="981"/>
      <c r="J768" s="981"/>
      <c r="K768" s="981"/>
      <c r="L768" s="981"/>
      <c r="M768" s="981"/>
      <c r="N768" s="981"/>
      <c r="O768" s="981"/>
      <c r="P768" s="981"/>
      <c r="Q768" s="981"/>
      <c r="R768" s="981"/>
      <c r="S768" s="981"/>
      <c r="T768" s="981"/>
      <c r="U768" s="981"/>
      <c r="V768" s="981"/>
      <c r="W768" s="981"/>
      <c r="X768" s="981"/>
      <c r="Y768" s="981"/>
      <c r="Z768" s="981"/>
      <c r="AA768" s="981"/>
    </row>
    <row r="769" spans="1:27" x14ac:dyDescent="0.25">
      <c r="A769" s="981"/>
      <c r="B769" s="981"/>
      <c r="C769" s="1002"/>
      <c r="D769" s="981"/>
      <c r="E769" s="981"/>
      <c r="F769" s="981"/>
      <c r="G769" s="981"/>
      <c r="H769" s="981"/>
      <c r="I769" s="981"/>
      <c r="J769" s="981"/>
      <c r="K769" s="981"/>
      <c r="L769" s="981"/>
      <c r="M769" s="981"/>
      <c r="N769" s="981"/>
      <c r="O769" s="981"/>
      <c r="P769" s="981"/>
      <c r="Q769" s="981"/>
      <c r="R769" s="981"/>
      <c r="S769" s="981"/>
      <c r="T769" s="981"/>
      <c r="U769" s="981"/>
      <c r="V769" s="981"/>
      <c r="W769" s="981"/>
      <c r="X769" s="981"/>
      <c r="Y769" s="981"/>
      <c r="Z769" s="981"/>
      <c r="AA769" s="981"/>
    </row>
    <row r="770" spans="1:27" x14ac:dyDescent="0.25">
      <c r="A770" s="981"/>
      <c r="B770" s="981"/>
      <c r="C770" s="1002"/>
      <c r="D770" s="981"/>
      <c r="E770" s="981"/>
      <c r="F770" s="981"/>
      <c r="G770" s="981"/>
      <c r="H770" s="981"/>
      <c r="I770" s="981"/>
      <c r="J770" s="981"/>
      <c r="K770" s="981"/>
      <c r="L770" s="981"/>
      <c r="M770" s="981"/>
      <c r="N770" s="981"/>
      <c r="O770" s="981"/>
      <c r="P770" s="981"/>
      <c r="Q770" s="981"/>
      <c r="R770" s="981"/>
      <c r="S770" s="981"/>
      <c r="T770" s="981"/>
      <c r="U770" s="981"/>
      <c r="V770" s="981"/>
      <c r="W770" s="981"/>
      <c r="X770" s="981"/>
      <c r="Y770" s="981"/>
      <c r="Z770" s="981"/>
      <c r="AA770" s="981"/>
    </row>
    <row r="771" spans="1:27" x14ac:dyDescent="0.25">
      <c r="A771" s="981"/>
      <c r="B771" s="981"/>
      <c r="C771" s="1002"/>
      <c r="D771" s="981"/>
      <c r="E771" s="981"/>
      <c r="F771" s="981"/>
      <c r="G771" s="981"/>
      <c r="H771" s="981"/>
      <c r="I771" s="981"/>
      <c r="J771" s="981"/>
      <c r="K771" s="981"/>
      <c r="L771" s="981"/>
      <c r="M771" s="981"/>
      <c r="N771" s="981"/>
      <c r="O771" s="981"/>
      <c r="P771" s="981"/>
      <c r="Q771" s="981"/>
      <c r="R771" s="981"/>
      <c r="S771" s="981"/>
      <c r="T771" s="981"/>
      <c r="U771" s="981"/>
      <c r="V771" s="981"/>
      <c r="W771" s="981"/>
      <c r="X771" s="981"/>
      <c r="Y771" s="981"/>
      <c r="Z771" s="981"/>
      <c r="AA771" s="981"/>
    </row>
    <row r="772" spans="1:27" x14ac:dyDescent="0.25">
      <c r="A772" s="981"/>
      <c r="B772" s="981"/>
      <c r="C772" s="1002"/>
      <c r="D772" s="981"/>
      <c r="E772" s="981"/>
      <c r="F772" s="981"/>
      <c r="G772" s="981"/>
      <c r="H772" s="981"/>
      <c r="I772" s="981"/>
      <c r="J772" s="981"/>
      <c r="K772" s="981"/>
      <c r="L772" s="981"/>
      <c r="M772" s="981"/>
      <c r="N772" s="981"/>
      <c r="O772" s="981"/>
      <c r="P772" s="981"/>
      <c r="Q772" s="981"/>
      <c r="R772" s="981"/>
      <c r="S772" s="981"/>
      <c r="T772" s="981"/>
      <c r="U772" s="981"/>
      <c r="V772" s="981"/>
      <c r="W772" s="981"/>
      <c r="X772" s="981"/>
      <c r="Y772" s="981"/>
      <c r="Z772" s="981"/>
      <c r="AA772" s="981"/>
    </row>
    <row r="773" spans="1:27" x14ac:dyDescent="0.25">
      <c r="A773" s="981"/>
      <c r="B773" s="981"/>
      <c r="C773" s="1002"/>
      <c r="D773" s="981"/>
      <c r="E773" s="981"/>
      <c r="F773" s="981"/>
      <c r="G773" s="981"/>
      <c r="H773" s="981"/>
      <c r="I773" s="981"/>
      <c r="J773" s="981"/>
      <c r="K773" s="981"/>
      <c r="L773" s="981"/>
      <c r="M773" s="981"/>
      <c r="N773" s="981"/>
      <c r="O773" s="981"/>
      <c r="P773" s="981"/>
      <c r="Q773" s="981"/>
      <c r="R773" s="981"/>
      <c r="S773" s="981"/>
      <c r="T773" s="981"/>
      <c r="U773" s="981"/>
      <c r="V773" s="981"/>
      <c r="W773" s="981"/>
      <c r="X773" s="981"/>
      <c r="Y773" s="981"/>
      <c r="Z773" s="981"/>
      <c r="AA773" s="981"/>
    </row>
    <row r="774" spans="1:27" x14ac:dyDescent="0.25">
      <c r="A774" s="981"/>
      <c r="B774" s="981"/>
      <c r="C774" s="1002"/>
      <c r="D774" s="981"/>
      <c r="E774" s="981"/>
      <c r="F774" s="981"/>
      <c r="G774" s="981"/>
      <c r="H774" s="981"/>
      <c r="I774" s="981"/>
      <c r="J774" s="981"/>
      <c r="K774" s="981"/>
      <c r="L774" s="981"/>
      <c r="M774" s="981"/>
      <c r="N774" s="981"/>
      <c r="O774" s="981"/>
      <c r="P774" s="981"/>
      <c r="Q774" s="981"/>
      <c r="R774" s="981"/>
      <c r="S774" s="981"/>
      <c r="T774" s="981"/>
      <c r="U774" s="981"/>
      <c r="V774" s="981"/>
      <c r="W774" s="981"/>
      <c r="X774" s="981"/>
      <c r="Y774" s="981"/>
      <c r="Z774" s="981"/>
      <c r="AA774" s="981"/>
    </row>
    <row r="775" spans="1:27" x14ac:dyDescent="0.25">
      <c r="A775" s="981"/>
      <c r="B775" s="981"/>
      <c r="C775" s="1002"/>
      <c r="D775" s="981"/>
      <c r="E775" s="981"/>
      <c r="F775" s="981"/>
      <c r="G775" s="981"/>
      <c r="H775" s="981"/>
      <c r="I775" s="981"/>
      <c r="J775" s="981"/>
      <c r="K775" s="981"/>
      <c r="L775" s="981"/>
      <c r="M775" s="981"/>
      <c r="N775" s="981"/>
      <c r="O775" s="981"/>
      <c r="P775" s="981"/>
      <c r="Q775" s="981"/>
      <c r="R775" s="981"/>
      <c r="S775" s="981"/>
      <c r="T775" s="981"/>
      <c r="U775" s="981"/>
      <c r="V775" s="981"/>
      <c r="W775" s="981"/>
      <c r="X775" s="981"/>
      <c r="Y775" s="981"/>
      <c r="Z775" s="981"/>
      <c r="AA775" s="981"/>
    </row>
    <row r="776" spans="1:27" x14ac:dyDescent="0.25">
      <c r="A776" s="981"/>
      <c r="B776" s="981"/>
      <c r="C776" s="1002"/>
      <c r="D776" s="981"/>
      <c r="E776" s="981"/>
      <c r="F776" s="981"/>
      <c r="G776" s="981"/>
      <c r="H776" s="981"/>
      <c r="I776" s="981"/>
      <c r="J776" s="981"/>
      <c r="K776" s="981"/>
      <c r="L776" s="981"/>
      <c r="M776" s="981"/>
      <c r="N776" s="981"/>
      <c r="O776" s="981"/>
      <c r="P776" s="981"/>
      <c r="Q776" s="981"/>
      <c r="R776" s="981"/>
      <c r="S776" s="981"/>
      <c r="T776" s="981"/>
      <c r="U776" s="981"/>
      <c r="V776" s="981"/>
      <c r="W776" s="981"/>
      <c r="X776" s="981"/>
      <c r="Y776" s="981"/>
      <c r="Z776" s="981"/>
      <c r="AA776" s="981"/>
    </row>
    <row r="777" spans="1:27" x14ac:dyDescent="0.25">
      <c r="A777" s="981"/>
      <c r="B777" s="981"/>
      <c r="C777" s="1002"/>
      <c r="D777" s="981"/>
      <c r="E777" s="981"/>
      <c r="F777" s="981"/>
      <c r="G777" s="981"/>
      <c r="H777" s="981"/>
      <c r="I777" s="981"/>
      <c r="J777" s="981"/>
      <c r="K777" s="981"/>
      <c r="L777" s="981"/>
      <c r="M777" s="981"/>
      <c r="N777" s="981"/>
      <c r="O777" s="981"/>
      <c r="P777" s="981"/>
      <c r="Q777" s="981"/>
      <c r="R777" s="981"/>
      <c r="S777" s="981"/>
      <c r="T777" s="981"/>
      <c r="U777" s="981"/>
      <c r="V777" s="981"/>
      <c r="W777" s="981"/>
      <c r="X777" s="981"/>
      <c r="Y777" s="981"/>
      <c r="Z777" s="981"/>
      <c r="AA777" s="981"/>
    </row>
    <row r="778" spans="1:27" x14ac:dyDescent="0.25">
      <c r="A778" s="981"/>
      <c r="B778" s="981"/>
      <c r="C778" s="1002"/>
      <c r="D778" s="981"/>
      <c r="E778" s="981"/>
      <c r="F778" s="981"/>
      <c r="G778" s="981"/>
      <c r="H778" s="981"/>
      <c r="I778" s="981"/>
      <c r="J778" s="981"/>
      <c r="K778" s="981"/>
      <c r="L778" s="981"/>
      <c r="M778" s="981"/>
      <c r="N778" s="981"/>
      <c r="O778" s="981"/>
      <c r="P778" s="981"/>
      <c r="Q778" s="981"/>
      <c r="R778" s="981"/>
      <c r="S778" s="981"/>
      <c r="T778" s="981"/>
      <c r="U778" s="981"/>
      <c r="V778" s="981"/>
      <c r="W778" s="981"/>
      <c r="X778" s="981"/>
      <c r="Y778" s="981"/>
      <c r="Z778" s="981"/>
      <c r="AA778" s="981"/>
    </row>
    <row r="779" spans="1:27" x14ac:dyDescent="0.25">
      <c r="A779" s="981"/>
      <c r="B779" s="981"/>
      <c r="C779" s="1002"/>
      <c r="D779" s="981"/>
      <c r="E779" s="981"/>
      <c r="F779" s="981"/>
      <c r="G779" s="981"/>
      <c r="H779" s="981"/>
      <c r="I779" s="981"/>
      <c r="J779" s="981"/>
      <c r="K779" s="981"/>
      <c r="L779" s="981"/>
      <c r="M779" s="981"/>
      <c r="N779" s="981"/>
      <c r="O779" s="981"/>
      <c r="P779" s="981"/>
      <c r="Q779" s="981"/>
      <c r="R779" s="981"/>
      <c r="S779" s="981"/>
      <c r="T779" s="981"/>
      <c r="U779" s="981"/>
      <c r="V779" s="981"/>
      <c r="W779" s="981"/>
      <c r="X779" s="981"/>
      <c r="Y779" s="981"/>
      <c r="Z779" s="981"/>
      <c r="AA779" s="981"/>
    </row>
    <row r="780" spans="1:27" x14ac:dyDescent="0.25">
      <c r="A780" s="981"/>
      <c r="B780" s="981"/>
      <c r="C780" s="1002"/>
      <c r="D780" s="981"/>
      <c r="E780" s="981"/>
      <c r="F780" s="981"/>
      <c r="G780" s="981"/>
      <c r="H780" s="981"/>
      <c r="I780" s="981"/>
      <c r="J780" s="981"/>
      <c r="K780" s="981"/>
      <c r="L780" s="981"/>
      <c r="M780" s="981"/>
      <c r="N780" s="981"/>
      <c r="O780" s="981"/>
      <c r="P780" s="981"/>
      <c r="Q780" s="981"/>
      <c r="R780" s="981"/>
      <c r="S780" s="981"/>
      <c r="T780" s="981"/>
      <c r="U780" s="981"/>
      <c r="V780" s="981"/>
      <c r="W780" s="981"/>
      <c r="X780" s="981"/>
      <c r="Y780" s="981"/>
      <c r="Z780" s="981"/>
      <c r="AA780" s="981"/>
    </row>
    <row r="781" spans="1:27" x14ac:dyDescent="0.25">
      <c r="A781" s="981"/>
      <c r="B781" s="981"/>
      <c r="C781" s="1002"/>
      <c r="D781" s="981"/>
      <c r="E781" s="981"/>
      <c r="F781" s="981"/>
      <c r="G781" s="981"/>
      <c r="H781" s="981"/>
      <c r="I781" s="981"/>
      <c r="J781" s="981"/>
      <c r="K781" s="981"/>
      <c r="L781" s="981"/>
      <c r="M781" s="981"/>
      <c r="N781" s="981"/>
      <c r="O781" s="981"/>
      <c r="P781" s="981"/>
      <c r="Q781" s="981"/>
      <c r="R781" s="981"/>
      <c r="S781" s="981"/>
      <c r="T781" s="981"/>
      <c r="U781" s="981"/>
      <c r="V781" s="981"/>
      <c r="W781" s="981"/>
      <c r="X781" s="981"/>
      <c r="Y781" s="981"/>
      <c r="Z781" s="981"/>
      <c r="AA781" s="981"/>
    </row>
    <row r="782" spans="1:27" x14ac:dyDescent="0.25">
      <c r="A782" s="981"/>
      <c r="B782" s="981"/>
      <c r="C782" s="1002"/>
      <c r="D782" s="981"/>
      <c r="E782" s="981"/>
      <c r="F782" s="981"/>
      <c r="G782" s="981"/>
      <c r="H782" s="981"/>
      <c r="I782" s="981"/>
      <c r="J782" s="981"/>
      <c r="K782" s="981"/>
      <c r="L782" s="981"/>
      <c r="M782" s="981"/>
      <c r="N782" s="981"/>
      <c r="O782" s="981"/>
      <c r="P782" s="981"/>
      <c r="Q782" s="981"/>
      <c r="R782" s="981"/>
      <c r="S782" s="981"/>
      <c r="T782" s="981"/>
      <c r="U782" s="981"/>
      <c r="V782" s="981"/>
      <c r="W782" s="981"/>
      <c r="X782" s="981"/>
      <c r="Y782" s="981"/>
      <c r="Z782" s="981"/>
      <c r="AA782" s="981"/>
    </row>
    <row r="783" spans="1:27" x14ac:dyDescent="0.25">
      <c r="A783" s="981"/>
      <c r="B783" s="981"/>
      <c r="C783" s="1002"/>
      <c r="D783" s="981"/>
      <c r="E783" s="981"/>
      <c r="F783" s="981"/>
      <c r="G783" s="981"/>
      <c r="H783" s="981"/>
      <c r="I783" s="981"/>
      <c r="J783" s="981"/>
      <c r="K783" s="981"/>
      <c r="L783" s="981"/>
      <c r="M783" s="981"/>
      <c r="N783" s="981"/>
      <c r="O783" s="981"/>
      <c r="P783" s="981"/>
      <c r="Q783" s="981"/>
      <c r="R783" s="981"/>
      <c r="S783" s="981"/>
      <c r="T783" s="981"/>
      <c r="U783" s="981"/>
      <c r="V783" s="981"/>
      <c r="W783" s="981"/>
      <c r="X783" s="981"/>
      <c r="Y783" s="981"/>
      <c r="Z783" s="981"/>
      <c r="AA783" s="981"/>
    </row>
    <row r="784" spans="1:27" x14ac:dyDescent="0.25">
      <c r="A784" s="981"/>
      <c r="B784" s="981"/>
      <c r="C784" s="1002"/>
      <c r="D784" s="981"/>
      <c r="E784" s="981"/>
      <c r="F784" s="981"/>
      <c r="G784" s="981"/>
      <c r="H784" s="981"/>
      <c r="I784" s="981"/>
      <c r="J784" s="981"/>
      <c r="K784" s="981"/>
      <c r="L784" s="981"/>
      <c r="M784" s="981"/>
      <c r="N784" s="981"/>
      <c r="O784" s="981"/>
      <c r="P784" s="981"/>
      <c r="Q784" s="981"/>
      <c r="R784" s="981"/>
      <c r="S784" s="981"/>
      <c r="T784" s="981"/>
      <c r="U784" s="981"/>
      <c r="V784" s="981"/>
      <c r="W784" s="981"/>
      <c r="X784" s="981"/>
      <c r="Y784" s="981"/>
      <c r="Z784" s="981"/>
      <c r="AA784" s="981"/>
    </row>
    <row r="785" spans="1:27" x14ac:dyDescent="0.25">
      <c r="A785" s="981"/>
      <c r="B785" s="981"/>
      <c r="C785" s="1002"/>
      <c r="D785" s="981"/>
      <c r="E785" s="981"/>
      <c r="F785" s="981"/>
      <c r="G785" s="981"/>
      <c r="H785" s="981"/>
      <c r="I785" s="981"/>
      <c r="J785" s="981"/>
      <c r="K785" s="981"/>
      <c r="L785" s="981"/>
      <c r="M785" s="981"/>
      <c r="N785" s="981"/>
      <c r="O785" s="981"/>
      <c r="P785" s="981"/>
      <c r="Q785" s="981"/>
      <c r="R785" s="981"/>
      <c r="S785" s="981"/>
      <c r="T785" s="981"/>
      <c r="U785" s="981"/>
      <c r="V785" s="981"/>
      <c r="W785" s="981"/>
      <c r="X785" s="981"/>
      <c r="Y785" s="981"/>
      <c r="Z785" s="981"/>
      <c r="AA785" s="981"/>
    </row>
    <row r="786" spans="1:27" x14ac:dyDescent="0.25">
      <c r="A786" s="981"/>
      <c r="B786" s="981"/>
      <c r="C786" s="1002"/>
      <c r="D786" s="981"/>
      <c r="E786" s="981"/>
      <c r="F786" s="981"/>
      <c r="G786" s="981"/>
      <c r="H786" s="981"/>
      <c r="I786" s="981"/>
      <c r="J786" s="981"/>
      <c r="K786" s="981"/>
      <c r="L786" s="981"/>
      <c r="M786" s="981"/>
      <c r="N786" s="981"/>
      <c r="O786" s="981"/>
      <c r="P786" s="981"/>
      <c r="Q786" s="981"/>
      <c r="R786" s="981"/>
      <c r="S786" s="981"/>
      <c r="T786" s="981"/>
      <c r="U786" s="981"/>
      <c r="V786" s="981"/>
      <c r="W786" s="981"/>
      <c r="X786" s="981"/>
      <c r="Y786" s="981"/>
      <c r="Z786" s="981"/>
      <c r="AA786" s="981"/>
    </row>
    <row r="787" spans="1:27" x14ac:dyDescent="0.25">
      <c r="A787" s="981"/>
      <c r="B787" s="981"/>
      <c r="C787" s="1002"/>
      <c r="D787" s="981"/>
      <c r="E787" s="981"/>
      <c r="F787" s="981"/>
      <c r="G787" s="981"/>
      <c r="H787" s="981"/>
      <c r="I787" s="981"/>
      <c r="J787" s="981"/>
      <c r="K787" s="981"/>
      <c r="L787" s="981"/>
      <c r="M787" s="981"/>
      <c r="N787" s="981"/>
      <c r="O787" s="981"/>
      <c r="P787" s="981"/>
      <c r="Q787" s="981"/>
      <c r="R787" s="981"/>
      <c r="S787" s="981"/>
      <c r="T787" s="981"/>
      <c r="U787" s="981"/>
      <c r="V787" s="981"/>
      <c r="W787" s="981"/>
      <c r="X787" s="981"/>
      <c r="Y787" s="981"/>
      <c r="Z787" s="981"/>
      <c r="AA787" s="981"/>
    </row>
    <row r="788" spans="1:27" x14ac:dyDescent="0.25">
      <c r="A788" s="981"/>
      <c r="B788" s="981"/>
      <c r="C788" s="1002"/>
      <c r="D788" s="981"/>
      <c r="E788" s="981"/>
      <c r="F788" s="981"/>
      <c r="G788" s="981"/>
      <c r="H788" s="981"/>
      <c r="I788" s="981"/>
      <c r="J788" s="981"/>
      <c r="K788" s="981"/>
      <c r="L788" s="981"/>
      <c r="M788" s="981"/>
      <c r="N788" s="981"/>
      <c r="O788" s="981"/>
      <c r="P788" s="981"/>
      <c r="Q788" s="981"/>
      <c r="R788" s="981"/>
      <c r="S788" s="981"/>
      <c r="T788" s="981"/>
      <c r="U788" s="981"/>
      <c r="V788" s="981"/>
      <c r="W788" s="981"/>
      <c r="X788" s="981"/>
      <c r="Y788" s="981"/>
      <c r="Z788" s="981"/>
      <c r="AA788" s="981"/>
    </row>
    <row r="789" spans="1:27" x14ac:dyDescent="0.25">
      <c r="A789" s="981"/>
      <c r="B789" s="981"/>
      <c r="C789" s="1002"/>
      <c r="D789" s="981"/>
      <c r="E789" s="981"/>
      <c r="F789" s="981"/>
      <c r="G789" s="981"/>
      <c r="H789" s="981"/>
      <c r="I789" s="981"/>
      <c r="J789" s="981"/>
      <c r="K789" s="981"/>
      <c r="L789" s="981"/>
      <c r="M789" s="981"/>
      <c r="N789" s="981"/>
      <c r="O789" s="981"/>
      <c r="P789" s="981"/>
      <c r="Q789" s="981"/>
      <c r="R789" s="981"/>
      <c r="S789" s="981"/>
      <c r="T789" s="981"/>
      <c r="U789" s="981"/>
      <c r="V789" s="981"/>
      <c r="W789" s="981"/>
      <c r="X789" s="981"/>
      <c r="Y789" s="981"/>
      <c r="Z789" s="981"/>
      <c r="AA789" s="981"/>
    </row>
    <row r="790" spans="1:27" x14ac:dyDescent="0.25">
      <c r="A790" s="981"/>
      <c r="B790" s="981"/>
      <c r="C790" s="1002"/>
      <c r="D790" s="981"/>
      <c r="E790" s="981"/>
      <c r="F790" s="981"/>
      <c r="G790" s="981"/>
      <c r="H790" s="981"/>
      <c r="I790" s="981"/>
      <c r="J790" s="981"/>
      <c r="K790" s="981"/>
      <c r="L790" s="981"/>
      <c r="M790" s="981"/>
      <c r="N790" s="981"/>
      <c r="O790" s="981"/>
      <c r="P790" s="981"/>
      <c r="Q790" s="981"/>
      <c r="R790" s="981"/>
      <c r="S790" s="981"/>
      <c r="T790" s="981"/>
      <c r="U790" s="981"/>
      <c r="V790" s="981"/>
      <c r="W790" s="981"/>
      <c r="X790" s="981"/>
      <c r="Y790" s="981"/>
      <c r="Z790" s="981"/>
      <c r="AA790" s="981"/>
    </row>
    <row r="791" spans="1:27" x14ac:dyDescent="0.25">
      <c r="A791" s="981"/>
      <c r="B791" s="981"/>
      <c r="C791" s="1002"/>
      <c r="D791" s="981"/>
      <c r="E791" s="981"/>
      <c r="F791" s="981"/>
      <c r="G791" s="981"/>
      <c r="H791" s="981"/>
      <c r="I791" s="981"/>
      <c r="J791" s="981"/>
      <c r="K791" s="981"/>
      <c r="L791" s="981"/>
      <c r="M791" s="981"/>
      <c r="N791" s="981"/>
      <c r="O791" s="981"/>
      <c r="P791" s="981"/>
      <c r="Q791" s="981"/>
      <c r="R791" s="981"/>
      <c r="S791" s="981"/>
      <c r="T791" s="981"/>
      <c r="U791" s="981"/>
      <c r="V791" s="981"/>
      <c r="W791" s="981"/>
      <c r="X791" s="981"/>
      <c r="Y791" s="981"/>
      <c r="Z791" s="981"/>
      <c r="AA791" s="981"/>
    </row>
    <row r="792" spans="1:27" x14ac:dyDescent="0.25">
      <c r="A792" s="981"/>
      <c r="B792" s="981"/>
      <c r="C792" s="1002"/>
      <c r="D792" s="981"/>
      <c r="E792" s="981"/>
      <c r="F792" s="981"/>
      <c r="G792" s="981"/>
      <c r="H792" s="981"/>
      <c r="I792" s="981"/>
      <c r="J792" s="981"/>
      <c r="K792" s="981"/>
      <c r="L792" s="981"/>
      <c r="M792" s="981"/>
      <c r="N792" s="981"/>
      <c r="O792" s="981"/>
      <c r="P792" s="981"/>
      <c r="Q792" s="981"/>
      <c r="R792" s="981"/>
      <c r="S792" s="981"/>
      <c r="T792" s="981"/>
      <c r="U792" s="981"/>
      <c r="V792" s="981"/>
      <c r="W792" s="981"/>
      <c r="X792" s="981"/>
      <c r="Y792" s="981"/>
      <c r="Z792" s="981"/>
      <c r="AA792" s="981"/>
    </row>
    <row r="793" spans="1:27" x14ac:dyDescent="0.25">
      <c r="A793" s="981"/>
      <c r="B793" s="981"/>
      <c r="C793" s="1002"/>
      <c r="D793" s="981"/>
      <c r="E793" s="981"/>
      <c r="F793" s="981"/>
      <c r="G793" s="981"/>
      <c r="H793" s="981"/>
      <c r="I793" s="981"/>
      <c r="J793" s="981"/>
      <c r="K793" s="981"/>
      <c r="L793" s="981"/>
      <c r="M793" s="981"/>
      <c r="N793" s="981"/>
      <c r="O793" s="981"/>
      <c r="P793" s="981"/>
      <c r="Q793" s="981"/>
      <c r="R793" s="981"/>
      <c r="S793" s="981"/>
      <c r="T793" s="981"/>
      <c r="U793" s="981"/>
      <c r="V793" s="981"/>
      <c r="W793" s="981"/>
      <c r="X793" s="981"/>
      <c r="Y793" s="981"/>
      <c r="Z793" s="981"/>
      <c r="AA793" s="981"/>
    </row>
    <row r="794" spans="1:27" x14ac:dyDescent="0.25">
      <c r="A794" s="981"/>
      <c r="B794" s="981"/>
      <c r="C794" s="1002"/>
      <c r="D794" s="981"/>
      <c r="E794" s="981"/>
      <c r="F794" s="981"/>
      <c r="G794" s="981"/>
      <c r="H794" s="981"/>
      <c r="I794" s="981"/>
      <c r="J794" s="981"/>
      <c r="K794" s="981"/>
      <c r="L794" s="981"/>
      <c r="M794" s="981"/>
      <c r="N794" s="981"/>
      <c r="O794" s="981"/>
      <c r="P794" s="981"/>
      <c r="Q794" s="981"/>
      <c r="R794" s="981"/>
      <c r="S794" s="981"/>
      <c r="T794" s="981"/>
      <c r="U794" s="981"/>
      <c r="V794" s="981"/>
      <c r="W794" s="981"/>
      <c r="X794" s="981"/>
      <c r="Y794" s="981"/>
      <c r="Z794" s="981"/>
      <c r="AA794" s="981"/>
    </row>
    <row r="795" spans="1:27" x14ac:dyDescent="0.25">
      <c r="A795" s="981"/>
      <c r="B795" s="981"/>
      <c r="C795" s="1002"/>
      <c r="D795" s="981"/>
      <c r="E795" s="981"/>
      <c r="F795" s="981"/>
      <c r="G795" s="981"/>
      <c r="H795" s="981"/>
      <c r="I795" s="981"/>
      <c r="J795" s="981"/>
      <c r="K795" s="981"/>
      <c r="L795" s="981"/>
      <c r="M795" s="981"/>
      <c r="N795" s="981"/>
      <c r="O795" s="981"/>
      <c r="P795" s="981"/>
      <c r="Q795" s="981"/>
      <c r="R795" s="981"/>
      <c r="S795" s="981"/>
      <c r="T795" s="981"/>
      <c r="U795" s="981"/>
      <c r="V795" s="981"/>
      <c r="W795" s="981"/>
      <c r="X795" s="981"/>
      <c r="Y795" s="981"/>
      <c r="Z795" s="981"/>
      <c r="AA795" s="981"/>
    </row>
    <row r="796" spans="1:27" x14ac:dyDescent="0.25">
      <c r="A796" s="981"/>
      <c r="B796" s="981"/>
      <c r="C796" s="1002"/>
      <c r="D796" s="981"/>
      <c r="E796" s="981"/>
      <c r="F796" s="981"/>
      <c r="G796" s="981"/>
      <c r="H796" s="981"/>
      <c r="I796" s="981"/>
      <c r="J796" s="981"/>
      <c r="K796" s="981"/>
      <c r="L796" s="981"/>
      <c r="M796" s="981"/>
      <c r="N796" s="981"/>
      <c r="O796" s="981"/>
      <c r="P796" s="981"/>
      <c r="Q796" s="981"/>
      <c r="R796" s="981"/>
      <c r="S796" s="981"/>
      <c r="T796" s="981"/>
      <c r="U796" s="981"/>
      <c r="V796" s="981"/>
      <c r="W796" s="981"/>
      <c r="X796" s="981"/>
      <c r="Y796" s="981"/>
      <c r="Z796" s="981"/>
      <c r="AA796" s="981"/>
    </row>
    <row r="797" spans="1:27" x14ac:dyDescent="0.25">
      <c r="A797" s="981"/>
      <c r="B797" s="981"/>
      <c r="C797" s="1002"/>
      <c r="D797" s="981"/>
      <c r="E797" s="981"/>
      <c r="F797" s="981"/>
      <c r="G797" s="981"/>
      <c r="H797" s="981"/>
      <c r="I797" s="981"/>
      <c r="J797" s="981"/>
      <c r="K797" s="981"/>
      <c r="L797" s="981"/>
      <c r="M797" s="981"/>
      <c r="N797" s="981"/>
      <c r="O797" s="981"/>
      <c r="P797" s="981"/>
      <c r="Q797" s="981"/>
      <c r="R797" s="981"/>
      <c r="S797" s="981"/>
      <c r="T797" s="981"/>
      <c r="U797" s="981"/>
      <c r="V797" s="981"/>
      <c r="W797" s="981"/>
      <c r="X797" s="981"/>
      <c r="Y797" s="981"/>
      <c r="Z797" s="981"/>
      <c r="AA797" s="981"/>
    </row>
    <row r="798" spans="1:27" x14ac:dyDescent="0.25">
      <c r="A798" s="981"/>
      <c r="B798" s="981"/>
      <c r="C798" s="1002"/>
      <c r="D798" s="981"/>
      <c r="E798" s="981"/>
      <c r="F798" s="981"/>
      <c r="G798" s="981"/>
      <c r="H798" s="981"/>
      <c r="I798" s="981"/>
      <c r="J798" s="981"/>
      <c r="K798" s="981"/>
      <c r="L798" s="981"/>
      <c r="M798" s="981"/>
      <c r="N798" s="981"/>
      <c r="O798" s="981"/>
      <c r="P798" s="981"/>
      <c r="Q798" s="981"/>
      <c r="R798" s="981"/>
      <c r="S798" s="981"/>
      <c r="T798" s="981"/>
      <c r="U798" s="981"/>
      <c r="V798" s="981"/>
      <c r="W798" s="981"/>
      <c r="X798" s="981"/>
      <c r="Y798" s="981"/>
      <c r="Z798" s="981"/>
      <c r="AA798" s="981"/>
    </row>
    <row r="799" spans="1:27" x14ac:dyDescent="0.25">
      <c r="A799" s="981"/>
      <c r="B799" s="981"/>
      <c r="C799" s="1002"/>
      <c r="D799" s="981"/>
      <c r="E799" s="981"/>
      <c r="F799" s="981"/>
      <c r="G799" s="981"/>
      <c r="H799" s="981"/>
      <c r="I799" s="981"/>
      <c r="J799" s="981"/>
      <c r="K799" s="981"/>
      <c r="L799" s="981"/>
      <c r="M799" s="981"/>
      <c r="N799" s="981"/>
      <c r="O799" s="981"/>
      <c r="P799" s="981"/>
      <c r="Q799" s="981"/>
      <c r="R799" s="981"/>
      <c r="S799" s="981"/>
      <c r="T799" s="981"/>
      <c r="U799" s="981"/>
      <c r="V799" s="981"/>
      <c r="W799" s="981"/>
      <c r="X799" s="981"/>
      <c r="Y799" s="981"/>
      <c r="Z799" s="981"/>
      <c r="AA799" s="981"/>
    </row>
    <row r="800" spans="1:27" x14ac:dyDescent="0.25">
      <c r="A800" s="981"/>
      <c r="B800" s="981"/>
      <c r="C800" s="1002"/>
      <c r="D800" s="981"/>
      <c r="E800" s="981"/>
      <c r="F800" s="981"/>
      <c r="G800" s="981"/>
      <c r="H800" s="981"/>
      <c r="I800" s="981"/>
      <c r="J800" s="981"/>
      <c r="K800" s="981"/>
      <c r="L800" s="981"/>
      <c r="M800" s="981"/>
      <c r="N800" s="981"/>
      <c r="O800" s="981"/>
      <c r="P800" s="981"/>
      <c r="Q800" s="981"/>
      <c r="R800" s="981"/>
      <c r="S800" s="981"/>
      <c r="T800" s="981"/>
      <c r="U800" s="981"/>
      <c r="V800" s="981"/>
      <c r="W800" s="981"/>
      <c r="X800" s="981"/>
      <c r="Y800" s="981"/>
      <c r="Z800" s="981"/>
      <c r="AA800" s="981"/>
    </row>
    <row r="801" spans="1:27" x14ac:dyDescent="0.25">
      <c r="A801" s="981"/>
      <c r="B801" s="981"/>
      <c r="C801" s="1002"/>
      <c r="D801" s="981"/>
      <c r="E801" s="981"/>
      <c r="F801" s="981"/>
      <c r="G801" s="981"/>
      <c r="H801" s="981"/>
      <c r="I801" s="981"/>
      <c r="J801" s="981"/>
      <c r="K801" s="981"/>
      <c r="L801" s="981"/>
      <c r="M801" s="981"/>
      <c r="N801" s="981"/>
      <c r="O801" s="981"/>
      <c r="P801" s="981"/>
      <c r="Q801" s="981"/>
      <c r="R801" s="981"/>
      <c r="S801" s="981"/>
      <c r="T801" s="981"/>
      <c r="U801" s="981"/>
      <c r="V801" s="981"/>
      <c r="W801" s="981"/>
      <c r="X801" s="981"/>
      <c r="Y801" s="981"/>
      <c r="Z801" s="981"/>
      <c r="AA801" s="981"/>
    </row>
    <row r="802" spans="1:27" x14ac:dyDescent="0.25">
      <c r="A802" s="981"/>
      <c r="B802" s="981"/>
      <c r="C802" s="1002"/>
      <c r="D802" s="981"/>
      <c r="E802" s="981"/>
      <c r="F802" s="981"/>
      <c r="G802" s="981"/>
      <c r="H802" s="981"/>
      <c r="I802" s="981"/>
      <c r="J802" s="981"/>
      <c r="K802" s="981"/>
      <c r="L802" s="981"/>
      <c r="M802" s="981"/>
      <c r="N802" s="981"/>
      <c r="O802" s="981"/>
      <c r="P802" s="981"/>
      <c r="Q802" s="981"/>
      <c r="R802" s="981"/>
      <c r="S802" s="981"/>
      <c r="T802" s="981"/>
      <c r="U802" s="981"/>
      <c r="V802" s="981"/>
      <c r="W802" s="981"/>
      <c r="X802" s="981"/>
      <c r="Y802" s="981"/>
      <c r="Z802" s="981"/>
      <c r="AA802" s="981"/>
    </row>
    <row r="803" spans="1:27" x14ac:dyDescent="0.25">
      <c r="A803" s="981"/>
      <c r="B803" s="981"/>
      <c r="C803" s="1002"/>
      <c r="D803" s="981"/>
      <c r="E803" s="981"/>
      <c r="F803" s="981"/>
      <c r="G803" s="981"/>
      <c r="H803" s="981"/>
      <c r="I803" s="981"/>
      <c r="J803" s="981"/>
      <c r="K803" s="981"/>
      <c r="L803" s="981"/>
      <c r="M803" s="981"/>
      <c r="N803" s="981"/>
      <c r="O803" s="981"/>
      <c r="P803" s="981"/>
      <c r="Q803" s="981"/>
      <c r="R803" s="981"/>
      <c r="S803" s="981"/>
      <c r="T803" s="981"/>
      <c r="U803" s="981"/>
      <c r="V803" s="981"/>
      <c r="W803" s="981"/>
      <c r="X803" s="981"/>
      <c r="Y803" s="981"/>
      <c r="Z803" s="981"/>
      <c r="AA803" s="981"/>
    </row>
    <row r="804" spans="1:27" x14ac:dyDescent="0.25">
      <c r="A804" s="981"/>
      <c r="B804" s="981"/>
      <c r="C804" s="1002"/>
      <c r="D804" s="981"/>
      <c r="E804" s="981"/>
      <c r="F804" s="981"/>
      <c r="G804" s="981"/>
      <c r="H804" s="981"/>
      <c r="I804" s="981"/>
      <c r="J804" s="981"/>
      <c r="K804" s="981"/>
      <c r="L804" s="981"/>
      <c r="M804" s="981"/>
      <c r="N804" s="981"/>
      <c r="O804" s="981"/>
      <c r="P804" s="981"/>
      <c r="Q804" s="981"/>
      <c r="R804" s="981"/>
      <c r="S804" s="981"/>
      <c r="T804" s="981"/>
      <c r="U804" s="981"/>
      <c r="V804" s="981"/>
      <c r="W804" s="981"/>
      <c r="X804" s="981"/>
      <c r="Y804" s="981"/>
      <c r="Z804" s="981"/>
      <c r="AA804" s="981"/>
    </row>
    <row r="805" spans="1:27" x14ac:dyDescent="0.25">
      <c r="A805" s="981"/>
      <c r="B805" s="981"/>
      <c r="C805" s="1002"/>
      <c r="D805" s="981"/>
      <c r="E805" s="981"/>
      <c r="F805" s="981"/>
      <c r="G805" s="981"/>
      <c r="H805" s="981"/>
      <c r="I805" s="981"/>
      <c r="J805" s="981"/>
      <c r="K805" s="981"/>
      <c r="L805" s="981"/>
      <c r="M805" s="981"/>
      <c r="N805" s="981"/>
      <c r="O805" s="981"/>
      <c r="P805" s="981"/>
      <c r="Q805" s="981"/>
      <c r="R805" s="981"/>
      <c r="S805" s="981"/>
      <c r="T805" s="981"/>
      <c r="U805" s="981"/>
      <c r="V805" s="981"/>
      <c r="W805" s="981"/>
      <c r="X805" s="981"/>
      <c r="Y805" s="981"/>
      <c r="Z805" s="981"/>
      <c r="AA805" s="981"/>
    </row>
    <row r="806" spans="1:27" x14ac:dyDescent="0.25">
      <c r="A806" s="981"/>
      <c r="B806" s="981"/>
      <c r="C806" s="1002"/>
      <c r="D806" s="981"/>
      <c r="E806" s="981"/>
      <c r="F806" s="981"/>
      <c r="G806" s="981"/>
      <c r="H806" s="981"/>
      <c r="I806" s="981"/>
      <c r="J806" s="981"/>
      <c r="K806" s="981"/>
      <c r="L806" s="981"/>
      <c r="M806" s="981"/>
      <c r="N806" s="981"/>
      <c r="O806" s="981"/>
      <c r="P806" s="981"/>
      <c r="Q806" s="981"/>
      <c r="R806" s="981"/>
      <c r="S806" s="981"/>
      <c r="T806" s="981"/>
      <c r="U806" s="981"/>
      <c r="V806" s="981"/>
      <c r="W806" s="981"/>
      <c r="X806" s="981"/>
      <c r="Y806" s="981"/>
      <c r="Z806" s="981"/>
      <c r="AA806" s="981"/>
    </row>
    <row r="807" spans="1:27" x14ac:dyDescent="0.25">
      <c r="A807" s="981"/>
      <c r="B807" s="981"/>
      <c r="C807" s="1002"/>
      <c r="D807" s="981"/>
      <c r="E807" s="981"/>
      <c r="F807" s="981"/>
      <c r="G807" s="981"/>
      <c r="H807" s="981"/>
      <c r="I807" s="981"/>
      <c r="J807" s="981"/>
      <c r="K807" s="981"/>
      <c r="L807" s="981"/>
      <c r="M807" s="981"/>
      <c r="N807" s="981"/>
      <c r="O807" s="981"/>
      <c r="P807" s="981"/>
      <c r="Q807" s="981"/>
      <c r="R807" s="981"/>
      <c r="S807" s="981"/>
      <c r="T807" s="981"/>
      <c r="U807" s="981"/>
      <c r="V807" s="981"/>
      <c r="W807" s="981"/>
      <c r="X807" s="981"/>
      <c r="Y807" s="981"/>
      <c r="Z807" s="981"/>
      <c r="AA807" s="981"/>
    </row>
    <row r="808" spans="1:27" x14ac:dyDescent="0.25">
      <c r="A808" s="981"/>
      <c r="B808" s="981"/>
      <c r="C808" s="1002"/>
      <c r="D808" s="981"/>
      <c r="E808" s="981"/>
      <c r="F808" s="981"/>
      <c r="G808" s="981"/>
      <c r="H808" s="981"/>
      <c r="I808" s="981"/>
      <c r="J808" s="981"/>
      <c r="K808" s="981"/>
      <c r="L808" s="981"/>
      <c r="M808" s="981"/>
      <c r="N808" s="981"/>
      <c r="O808" s="981"/>
      <c r="P808" s="981"/>
      <c r="Q808" s="981"/>
      <c r="R808" s="981"/>
      <c r="S808" s="981"/>
      <c r="T808" s="981"/>
      <c r="U808" s="981"/>
      <c r="V808" s="981"/>
      <c r="W808" s="981"/>
      <c r="X808" s="981"/>
      <c r="Y808" s="981"/>
      <c r="Z808" s="981"/>
      <c r="AA808" s="981"/>
    </row>
    <row r="809" spans="1:27" x14ac:dyDescent="0.25">
      <c r="A809" s="981"/>
      <c r="B809" s="981"/>
      <c r="C809" s="1002"/>
      <c r="D809" s="981"/>
      <c r="E809" s="981"/>
      <c r="F809" s="981"/>
      <c r="G809" s="981"/>
      <c r="H809" s="981"/>
      <c r="I809" s="981"/>
      <c r="J809" s="981"/>
      <c r="K809" s="981"/>
      <c r="L809" s="981"/>
      <c r="M809" s="981"/>
      <c r="N809" s="981"/>
      <c r="O809" s="981"/>
      <c r="P809" s="981"/>
      <c r="Q809" s="981"/>
      <c r="R809" s="981"/>
      <c r="S809" s="981"/>
      <c r="T809" s="981"/>
      <c r="U809" s="981"/>
      <c r="V809" s="981"/>
      <c r="W809" s="981"/>
      <c r="X809" s="981"/>
      <c r="Y809" s="981"/>
      <c r="Z809" s="981"/>
      <c r="AA809" s="981"/>
    </row>
    <row r="810" spans="1:27" x14ac:dyDescent="0.25">
      <c r="A810" s="981"/>
      <c r="B810" s="981"/>
      <c r="C810" s="1002"/>
      <c r="D810" s="981"/>
      <c r="E810" s="981"/>
      <c r="F810" s="981"/>
      <c r="G810" s="981"/>
      <c r="H810" s="981"/>
      <c r="I810" s="981"/>
      <c r="J810" s="981"/>
      <c r="K810" s="981"/>
      <c r="L810" s="981"/>
      <c r="M810" s="981"/>
      <c r="N810" s="981"/>
      <c r="O810" s="981"/>
      <c r="P810" s="981"/>
      <c r="Q810" s="981"/>
      <c r="R810" s="981"/>
      <c r="S810" s="981"/>
      <c r="T810" s="981"/>
      <c r="U810" s="981"/>
      <c r="V810" s="981"/>
      <c r="W810" s="981"/>
      <c r="X810" s="981"/>
      <c r="Y810" s="981"/>
      <c r="Z810" s="981"/>
      <c r="AA810" s="981"/>
    </row>
    <row r="811" spans="1:27" x14ac:dyDescent="0.25">
      <c r="A811" s="981"/>
      <c r="B811" s="981"/>
      <c r="C811" s="1002"/>
      <c r="D811" s="981"/>
      <c r="E811" s="981"/>
      <c r="F811" s="981"/>
      <c r="G811" s="981"/>
      <c r="H811" s="981"/>
      <c r="I811" s="981"/>
      <c r="J811" s="981"/>
      <c r="K811" s="981"/>
      <c r="L811" s="981"/>
      <c r="M811" s="981"/>
      <c r="N811" s="981"/>
      <c r="O811" s="981"/>
      <c r="P811" s="981"/>
      <c r="Q811" s="981"/>
      <c r="R811" s="981"/>
      <c r="S811" s="981"/>
      <c r="T811" s="981"/>
      <c r="U811" s="981"/>
      <c r="V811" s="981"/>
      <c r="W811" s="981"/>
      <c r="X811" s="981"/>
      <c r="Y811" s="981"/>
      <c r="Z811" s="981"/>
      <c r="AA811" s="981"/>
    </row>
    <row r="812" spans="1:27" x14ac:dyDescent="0.25">
      <c r="A812" s="981"/>
      <c r="B812" s="981"/>
      <c r="C812" s="1002"/>
      <c r="D812" s="981"/>
      <c r="E812" s="981"/>
      <c r="F812" s="981"/>
      <c r="G812" s="981"/>
      <c r="H812" s="981"/>
      <c r="I812" s="981"/>
      <c r="J812" s="981"/>
      <c r="K812" s="981"/>
      <c r="L812" s="981"/>
      <c r="M812" s="981"/>
      <c r="N812" s="981"/>
      <c r="O812" s="981"/>
      <c r="P812" s="981"/>
      <c r="Q812" s="981"/>
      <c r="R812" s="981"/>
      <c r="S812" s="981"/>
      <c r="T812" s="981"/>
      <c r="U812" s="981"/>
      <c r="V812" s="981"/>
      <c r="W812" s="981"/>
      <c r="X812" s="981"/>
      <c r="Y812" s="981"/>
      <c r="Z812" s="981"/>
      <c r="AA812" s="981"/>
    </row>
    <row r="813" spans="1:27" x14ac:dyDescent="0.25">
      <c r="A813" s="981"/>
      <c r="B813" s="981"/>
      <c r="C813" s="1002"/>
      <c r="D813" s="981"/>
      <c r="E813" s="981"/>
      <c r="F813" s="981"/>
      <c r="G813" s="981"/>
      <c r="H813" s="981"/>
      <c r="I813" s="981"/>
      <c r="J813" s="981"/>
      <c r="K813" s="981"/>
      <c r="L813" s="981"/>
      <c r="M813" s="981"/>
      <c r="N813" s="981"/>
      <c r="O813" s="981"/>
      <c r="P813" s="981"/>
      <c r="Q813" s="981"/>
      <c r="R813" s="981"/>
      <c r="S813" s="981"/>
      <c r="T813" s="981"/>
      <c r="U813" s="981"/>
      <c r="V813" s="981"/>
      <c r="W813" s="981"/>
      <c r="X813" s="981"/>
      <c r="Y813" s="981"/>
      <c r="Z813" s="981"/>
      <c r="AA813" s="981"/>
    </row>
    <row r="814" spans="1:27" x14ac:dyDescent="0.25">
      <c r="A814" s="981"/>
      <c r="B814" s="981"/>
      <c r="C814" s="1002"/>
      <c r="D814" s="981"/>
      <c r="E814" s="981"/>
      <c r="F814" s="981"/>
      <c r="G814" s="981"/>
      <c r="H814" s="981"/>
      <c r="I814" s="981"/>
      <c r="J814" s="981"/>
      <c r="K814" s="981"/>
      <c r="L814" s="981"/>
      <c r="M814" s="981"/>
      <c r="N814" s="981"/>
      <c r="O814" s="981"/>
      <c r="P814" s="981"/>
      <c r="Q814" s="981"/>
      <c r="R814" s="981"/>
      <c r="S814" s="981"/>
      <c r="T814" s="981"/>
      <c r="U814" s="981"/>
      <c r="V814" s="981"/>
      <c r="W814" s="981"/>
      <c r="X814" s="981"/>
      <c r="Y814" s="981"/>
      <c r="Z814" s="981"/>
      <c r="AA814" s="981"/>
    </row>
    <row r="815" spans="1:27" x14ac:dyDescent="0.25">
      <c r="A815" s="981"/>
      <c r="B815" s="981"/>
      <c r="C815" s="1002"/>
      <c r="D815" s="981"/>
      <c r="E815" s="981"/>
      <c r="F815" s="981"/>
      <c r="G815" s="981"/>
      <c r="H815" s="981"/>
      <c r="I815" s="981"/>
      <c r="J815" s="981"/>
      <c r="K815" s="981"/>
      <c r="L815" s="981"/>
      <c r="M815" s="981"/>
      <c r="N815" s="981"/>
      <c r="O815" s="981"/>
      <c r="P815" s="981"/>
      <c r="Q815" s="981"/>
      <c r="R815" s="981"/>
      <c r="S815" s="981"/>
      <c r="T815" s="981"/>
      <c r="U815" s="981"/>
      <c r="V815" s="981"/>
      <c r="W815" s="981"/>
      <c r="X815" s="981"/>
      <c r="Y815" s="981"/>
      <c r="Z815" s="981"/>
      <c r="AA815" s="981"/>
    </row>
    <row r="816" spans="1:27" x14ac:dyDescent="0.25">
      <c r="A816" s="981"/>
      <c r="B816" s="981"/>
      <c r="C816" s="1002"/>
      <c r="D816" s="981"/>
      <c r="E816" s="981"/>
      <c r="F816" s="981"/>
      <c r="G816" s="981"/>
      <c r="H816" s="981"/>
      <c r="I816" s="981"/>
      <c r="J816" s="981"/>
      <c r="K816" s="981"/>
      <c r="L816" s="981"/>
      <c r="M816" s="981"/>
      <c r="N816" s="981"/>
      <c r="O816" s="981"/>
      <c r="P816" s="981"/>
      <c r="Q816" s="981"/>
      <c r="R816" s="981"/>
      <c r="S816" s="981"/>
      <c r="T816" s="981"/>
      <c r="U816" s="981"/>
      <c r="V816" s="981"/>
      <c r="W816" s="981"/>
      <c r="X816" s="981"/>
      <c r="Y816" s="981"/>
      <c r="Z816" s="981"/>
      <c r="AA816" s="981"/>
    </row>
    <row r="817" spans="1:27" x14ac:dyDescent="0.25">
      <c r="A817" s="981"/>
      <c r="B817" s="981"/>
      <c r="C817" s="1002"/>
      <c r="D817" s="981"/>
      <c r="E817" s="981"/>
      <c r="F817" s="981"/>
      <c r="G817" s="981"/>
      <c r="H817" s="981"/>
      <c r="I817" s="981"/>
      <c r="J817" s="981"/>
      <c r="K817" s="981"/>
      <c r="L817" s="981"/>
      <c r="M817" s="981"/>
      <c r="N817" s="981"/>
      <c r="O817" s="981"/>
      <c r="P817" s="981"/>
      <c r="Q817" s="981"/>
      <c r="R817" s="981"/>
      <c r="S817" s="981"/>
      <c r="T817" s="981"/>
      <c r="U817" s="981"/>
      <c r="V817" s="981"/>
      <c r="W817" s="981"/>
      <c r="X817" s="981"/>
      <c r="Y817" s="981"/>
      <c r="Z817" s="981"/>
      <c r="AA817" s="981"/>
    </row>
    <row r="818" spans="1:27" x14ac:dyDescent="0.25">
      <c r="A818" s="981"/>
      <c r="B818" s="981"/>
      <c r="C818" s="1002"/>
      <c r="D818" s="981"/>
      <c r="E818" s="981"/>
      <c r="F818" s="981"/>
      <c r="G818" s="981"/>
      <c r="H818" s="981"/>
      <c r="I818" s="981"/>
      <c r="J818" s="981"/>
      <c r="K818" s="981"/>
      <c r="L818" s="981"/>
      <c r="M818" s="981"/>
      <c r="N818" s="981"/>
      <c r="O818" s="981"/>
      <c r="P818" s="981"/>
      <c r="Q818" s="981"/>
      <c r="R818" s="981"/>
      <c r="S818" s="981"/>
      <c r="T818" s="981"/>
      <c r="U818" s="981"/>
      <c r="V818" s="981"/>
      <c r="W818" s="981"/>
      <c r="X818" s="981"/>
      <c r="Y818" s="981"/>
      <c r="Z818" s="981"/>
      <c r="AA818" s="981"/>
    </row>
    <row r="819" spans="1:27" x14ac:dyDescent="0.25">
      <c r="A819" s="981"/>
      <c r="B819" s="981"/>
      <c r="C819" s="1002"/>
      <c r="D819" s="981"/>
      <c r="E819" s="981"/>
      <c r="F819" s="981"/>
      <c r="G819" s="981"/>
      <c r="H819" s="981"/>
      <c r="I819" s="981"/>
      <c r="J819" s="981"/>
      <c r="K819" s="981"/>
      <c r="L819" s="981"/>
      <c r="M819" s="981"/>
      <c r="N819" s="981"/>
      <c r="O819" s="981"/>
      <c r="P819" s="981"/>
      <c r="Q819" s="981"/>
      <c r="R819" s="981"/>
      <c r="S819" s="981"/>
      <c r="T819" s="981"/>
      <c r="U819" s="981"/>
      <c r="V819" s="981"/>
      <c r="W819" s="981"/>
      <c r="X819" s="981"/>
      <c r="Y819" s="981"/>
      <c r="Z819" s="981"/>
      <c r="AA819" s="981"/>
    </row>
    <row r="820" spans="1:27" x14ac:dyDescent="0.25">
      <c r="A820" s="981"/>
      <c r="B820" s="981"/>
      <c r="C820" s="1002"/>
      <c r="D820" s="981"/>
      <c r="E820" s="981"/>
      <c r="F820" s="981"/>
      <c r="G820" s="981"/>
      <c r="H820" s="981"/>
      <c r="I820" s="981"/>
      <c r="J820" s="981"/>
      <c r="K820" s="981"/>
      <c r="L820" s="981"/>
      <c r="M820" s="981"/>
      <c r="N820" s="981"/>
      <c r="O820" s="981"/>
      <c r="P820" s="981"/>
      <c r="Q820" s="981"/>
      <c r="R820" s="981"/>
      <c r="S820" s="981"/>
      <c r="T820" s="981"/>
      <c r="U820" s="981"/>
      <c r="V820" s="981"/>
      <c r="W820" s="981"/>
      <c r="X820" s="981"/>
      <c r="Y820" s="981"/>
      <c r="Z820" s="981"/>
      <c r="AA820" s="981"/>
    </row>
    <row r="821" spans="1:27" x14ac:dyDescent="0.25">
      <c r="A821" s="981"/>
      <c r="B821" s="981"/>
      <c r="C821" s="1002"/>
      <c r="D821" s="981"/>
      <c r="E821" s="981"/>
      <c r="F821" s="981"/>
      <c r="G821" s="981"/>
      <c r="H821" s="981"/>
      <c r="I821" s="981"/>
      <c r="J821" s="981"/>
      <c r="K821" s="981"/>
      <c r="L821" s="981"/>
      <c r="M821" s="981"/>
      <c r="N821" s="981"/>
      <c r="O821" s="981"/>
      <c r="P821" s="981"/>
      <c r="Q821" s="981"/>
      <c r="R821" s="981"/>
      <c r="S821" s="981"/>
      <c r="T821" s="981"/>
      <c r="U821" s="981"/>
      <c r="V821" s="981"/>
      <c r="W821" s="981"/>
      <c r="X821" s="981"/>
      <c r="Y821" s="981"/>
      <c r="Z821" s="981"/>
      <c r="AA821" s="981"/>
    </row>
    <row r="822" spans="1:27" x14ac:dyDescent="0.25">
      <c r="A822" s="981"/>
      <c r="B822" s="981"/>
      <c r="C822" s="1002"/>
      <c r="D822" s="981"/>
      <c r="E822" s="981"/>
      <c r="F822" s="981"/>
      <c r="G822" s="981"/>
      <c r="H822" s="981"/>
      <c r="I822" s="981"/>
      <c r="J822" s="981"/>
      <c r="K822" s="981"/>
      <c r="L822" s="981"/>
      <c r="M822" s="981"/>
      <c r="N822" s="981"/>
      <c r="O822" s="981"/>
      <c r="P822" s="981"/>
      <c r="Q822" s="981"/>
      <c r="R822" s="981"/>
      <c r="S822" s="981"/>
      <c r="T822" s="981"/>
      <c r="U822" s="981"/>
      <c r="V822" s="981"/>
      <c r="W822" s="981"/>
      <c r="X822" s="981"/>
      <c r="Y822" s="981"/>
      <c r="Z822" s="981"/>
      <c r="AA822" s="981"/>
    </row>
    <row r="823" spans="1:27" x14ac:dyDescent="0.25">
      <c r="A823" s="981"/>
      <c r="B823" s="981"/>
      <c r="C823" s="1002"/>
      <c r="D823" s="981"/>
      <c r="E823" s="981"/>
      <c r="F823" s="981"/>
      <c r="G823" s="981"/>
      <c r="H823" s="981"/>
      <c r="I823" s="981"/>
      <c r="J823" s="981"/>
      <c r="K823" s="981"/>
      <c r="L823" s="981"/>
      <c r="M823" s="981"/>
      <c r="N823" s="981"/>
      <c r="O823" s="981"/>
      <c r="P823" s="981"/>
      <c r="Q823" s="981"/>
      <c r="R823" s="981"/>
      <c r="S823" s="981"/>
      <c r="T823" s="981"/>
      <c r="U823" s="981"/>
      <c r="V823" s="981"/>
      <c r="W823" s="981"/>
      <c r="X823" s="981"/>
      <c r="Y823" s="981"/>
      <c r="Z823" s="981"/>
      <c r="AA823" s="981"/>
    </row>
    <row r="824" spans="1:27" x14ac:dyDescent="0.25">
      <c r="A824" s="981"/>
      <c r="B824" s="981"/>
      <c r="C824" s="1002"/>
      <c r="D824" s="981"/>
      <c r="E824" s="981"/>
      <c r="F824" s="981"/>
      <c r="G824" s="981"/>
      <c r="H824" s="981"/>
      <c r="I824" s="981"/>
      <c r="J824" s="981"/>
      <c r="K824" s="981"/>
      <c r="L824" s="981"/>
      <c r="M824" s="981"/>
      <c r="N824" s="981"/>
      <c r="O824" s="981"/>
      <c r="P824" s="981"/>
      <c r="Q824" s="981"/>
      <c r="R824" s="981"/>
      <c r="S824" s="981"/>
      <c r="T824" s="981"/>
      <c r="U824" s="981"/>
      <c r="V824" s="981"/>
      <c r="W824" s="981"/>
      <c r="X824" s="981"/>
      <c r="Y824" s="981"/>
      <c r="Z824" s="981"/>
      <c r="AA824" s="981"/>
    </row>
    <row r="825" spans="1:27" x14ac:dyDescent="0.25">
      <c r="A825" s="981"/>
      <c r="B825" s="981"/>
      <c r="C825" s="1002"/>
      <c r="D825" s="981"/>
      <c r="E825" s="981"/>
      <c r="F825" s="981"/>
      <c r="G825" s="981"/>
      <c r="H825" s="981"/>
      <c r="I825" s="981"/>
      <c r="J825" s="981"/>
      <c r="K825" s="981"/>
      <c r="L825" s="981"/>
      <c r="M825" s="981"/>
      <c r="N825" s="981"/>
      <c r="O825" s="981"/>
      <c r="P825" s="981"/>
      <c r="Q825" s="981"/>
      <c r="R825" s="981"/>
      <c r="S825" s="981"/>
      <c r="T825" s="981"/>
      <c r="U825" s="981"/>
      <c r="V825" s="981"/>
      <c r="W825" s="981"/>
      <c r="X825" s="981"/>
      <c r="Y825" s="981"/>
      <c r="Z825" s="981"/>
      <c r="AA825" s="981"/>
    </row>
    <row r="826" spans="1:27" x14ac:dyDescent="0.25">
      <c r="A826" s="981"/>
      <c r="B826" s="981"/>
      <c r="C826" s="1002"/>
      <c r="D826" s="981"/>
      <c r="E826" s="981"/>
      <c r="F826" s="981"/>
      <c r="G826" s="981"/>
      <c r="H826" s="981"/>
      <c r="I826" s="981"/>
      <c r="J826" s="981"/>
      <c r="K826" s="981"/>
      <c r="L826" s="981"/>
      <c r="M826" s="981"/>
      <c r="N826" s="981"/>
      <c r="O826" s="981"/>
      <c r="P826" s="981"/>
      <c r="Q826" s="981"/>
      <c r="R826" s="981"/>
      <c r="S826" s="981"/>
      <c r="T826" s="981"/>
      <c r="U826" s="981"/>
      <c r="V826" s="981"/>
      <c r="W826" s="981"/>
      <c r="X826" s="981"/>
      <c r="Y826" s="981"/>
      <c r="Z826" s="981"/>
      <c r="AA826" s="981"/>
    </row>
    <row r="827" spans="1:27" x14ac:dyDescent="0.25">
      <c r="A827" s="981"/>
      <c r="B827" s="981"/>
      <c r="C827" s="1002"/>
      <c r="D827" s="981"/>
      <c r="E827" s="981"/>
      <c r="F827" s="981"/>
      <c r="G827" s="981"/>
      <c r="H827" s="981"/>
      <c r="I827" s="981"/>
      <c r="J827" s="981"/>
      <c r="K827" s="981"/>
      <c r="L827" s="981"/>
      <c r="M827" s="981"/>
      <c r="N827" s="981"/>
      <c r="O827" s="981"/>
      <c r="P827" s="981"/>
      <c r="Q827" s="981"/>
      <c r="R827" s="981"/>
      <c r="S827" s="981"/>
      <c r="T827" s="981"/>
      <c r="U827" s="981"/>
      <c r="V827" s="981"/>
      <c r="W827" s="981"/>
      <c r="X827" s="981"/>
      <c r="Y827" s="981"/>
      <c r="Z827" s="981"/>
      <c r="AA827" s="981"/>
    </row>
    <row r="828" spans="1:27" x14ac:dyDescent="0.25">
      <c r="A828" s="981"/>
      <c r="B828" s="981"/>
      <c r="C828" s="1002"/>
      <c r="D828" s="981"/>
      <c r="E828" s="981"/>
      <c r="F828" s="981"/>
      <c r="G828" s="981"/>
      <c r="H828" s="981"/>
      <c r="I828" s="981"/>
      <c r="J828" s="981"/>
      <c r="K828" s="981"/>
      <c r="L828" s="981"/>
      <c r="M828" s="981"/>
      <c r="N828" s="981"/>
      <c r="O828" s="981"/>
      <c r="P828" s="981"/>
      <c r="Q828" s="981"/>
      <c r="R828" s="981"/>
      <c r="S828" s="981"/>
      <c r="T828" s="981"/>
      <c r="U828" s="981"/>
      <c r="V828" s="981"/>
      <c r="W828" s="981"/>
      <c r="X828" s="981"/>
      <c r="Y828" s="981"/>
      <c r="Z828" s="981"/>
      <c r="AA828" s="981"/>
    </row>
    <row r="829" spans="1:27" x14ac:dyDescent="0.25">
      <c r="A829" s="981"/>
      <c r="B829" s="981"/>
      <c r="C829" s="1002"/>
      <c r="D829" s="981"/>
      <c r="E829" s="981"/>
      <c r="F829" s="981"/>
      <c r="G829" s="981"/>
      <c r="H829" s="981"/>
      <c r="I829" s="981"/>
      <c r="J829" s="981"/>
      <c r="K829" s="981"/>
      <c r="L829" s="981"/>
      <c r="M829" s="981"/>
      <c r="N829" s="981"/>
      <c r="O829" s="981"/>
      <c r="P829" s="981"/>
      <c r="Q829" s="981"/>
      <c r="R829" s="981"/>
      <c r="S829" s="981"/>
      <c r="T829" s="981"/>
      <c r="U829" s="981"/>
      <c r="V829" s="981"/>
      <c r="W829" s="981"/>
      <c r="X829" s="981"/>
      <c r="Y829" s="981"/>
      <c r="Z829" s="981"/>
      <c r="AA829" s="981"/>
    </row>
    <row r="830" spans="1:27" x14ac:dyDescent="0.25">
      <c r="A830" s="981"/>
      <c r="B830" s="981"/>
      <c r="C830" s="1002"/>
      <c r="D830" s="981"/>
      <c r="E830" s="981"/>
      <c r="F830" s="981"/>
      <c r="G830" s="981"/>
      <c r="H830" s="981"/>
      <c r="I830" s="981"/>
      <c r="J830" s="981"/>
      <c r="K830" s="981"/>
      <c r="L830" s="981"/>
      <c r="M830" s="981"/>
      <c r="N830" s="981"/>
      <c r="O830" s="981"/>
      <c r="P830" s="981"/>
      <c r="Q830" s="981"/>
      <c r="R830" s="981"/>
      <c r="S830" s="981"/>
      <c r="T830" s="981"/>
      <c r="U830" s="981"/>
      <c r="V830" s="981"/>
      <c r="W830" s="981"/>
      <c r="X830" s="981"/>
      <c r="Y830" s="981"/>
      <c r="Z830" s="981"/>
      <c r="AA830" s="981"/>
    </row>
    <row r="831" spans="1:27" x14ac:dyDescent="0.25">
      <c r="A831" s="981"/>
      <c r="B831" s="981"/>
      <c r="C831" s="1002"/>
      <c r="D831" s="981"/>
      <c r="E831" s="981"/>
      <c r="F831" s="981"/>
      <c r="G831" s="981"/>
      <c r="H831" s="981"/>
      <c r="I831" s="981"/>
      <c r="J831" s="981"/>
      <c r="K831" s="981"/>
      <c r="L831" s="981"/>
      <c r="M831" s="981"/>
      <c r="N831" s="981"/>
      <c r="O831" s="981"/>
      <c r="P831" s="981"/>
      <c r="Q831" s="981"/>
      <c r="R831" s="981"/>
      <c r="S831" s="981"/>
      <c r="T831" s="981"/>
      <c r="U831" s="981"/>
      <c r="V831" s="981"/>
      <c r="W831" s="981"/>
      <c r="X831" s="981"/>
      <c r="Y831" s="981"/>
      <c r="Z831" s="981"/>
      <c r="AA831" s="981"/>
    </row>
    <row r="832" spans="1:27" x14ac:dyDescent="0.25">
      <c r="A832" s="981"/>
      <c r="B832" s="981"/>
      <c r="C832" s="1002"/>
      <c r="D832" s="981"/>
      <c r="E832" s="981"/>
      <c r="F832" s="981"/>
      <c r="G832" s="981"/>
      <c r="H832" s="981"/>
      <c r="I832" s="981"/>
      <c r="J832" s="981"/>
      <c r="K832" s="981"/>
      <c r="L832" s="981"/>
      <c r="M832" s="981"/>
      <c r="N832" s="981"/>
      <c r="O832" s="981"/>
      <c r="P832" s="981"/>
      <c r="Q832" s="981"/>
      <c r="R832" s="981"/>
      <c r="S832" s="981"/>
      <c r="T832" s="981"/>
      <c r="U832" s="981"/>
      <c r="V832" s="981"/>
      <c r="W832" s="981"/>
      <c r="X832" s="981"/>
      <c r="Y832" s="981"/>
      <c r="Z832" s="981"/>
      <c r="AA832" s="981"/>
    </row>
    <row r="833" spans="1:27" x14ac:dyDescent="0.25">
      <c r="A833" s="981"/>
      <c r="B833" s="981"/>
      <c r="C833" s="1002"/>
      <c r="D833" s="981"/>
      <c r="E833" s="981"/>
      <c r="F833" s="981"/>
      <c r="G833" s="981"/>
      <c r="H833" s="981"/>
      <c r="I833" s="981"/>
      <c r="J833" s="981"/>
      <c r="K833" s="981"/>
      <c r="L833" s="981"/>
      <c r="M833" s="981"/>
      <c r="N833" s="981"/>
      <c r="O833" s="981"/>
      <c r="P833" s="981"/>
      <c r="Q833" s="981"/>
      <c r="R833" s="981"/>
      <c r="S833" s="981"/>
      <c r="T833" s="981"/>
      <c r="U833" s="981"/>
      <c r="V833" s="981"/>
      <c r="W833" s="981"/>
      <c r="X833" s="981"/>
      <c r="Y833" s="981"/>
      <c r="Z833" s="981"/>
      <c r="AA833" s="981"/>
    </row>
    <row r="834" spans="1:27" x14ac:dyDescent="0.25">
      <c r="A834" s="981"/>
      <c r="B834" s="981"/>
      <c r="C834" s="1002"/>
      <c r="D834" s="981"/>
      <c r="E834" s="981"/>
      <c r="F834" s="981"/>
      <c r="G834" s="981"/>
      <c r="H834" s="981"/>
      <c r="I834" s="981"/>
      <c r="J834" s="981"/>
      <c r="K834" s="981"/>
      <c r="L834" s="981"/>
      <c r="M834" s="981"/>
      <c r="N834" s="981"/>
      <c r="O834" s="981"/>
      <c r="P834" s="981"/>
      <c r="Q834" s="981"/>
      <c r="R834" s="981"/>
      <c r="S834" s="981"/>
      <c r="T834" s="981"/>
      <c r="U834" s="981"/>
      <c r="V834" s="981"/>
      <c r="W834" s="981"/>
      <c r="X834" s="981"/>
      <c r="Y834" s="981"/>
      <c r="Z834" s="981"/>
      <c r="AA834" s="981"/>
    </row>
    <row r="835" spans="1:27" x14ac:dyDescent="0.25">
      <c r="A835" s="981"/>
      <c r="B835" s="981"/>
      <c r="C835" s="1002"/>
      <c r="D835" s="981"/>
      <c r="E835" s="981"/>
      <c r="F835" s="981"/>
      <c r="G835" s="981"/>
      <c r="H835" s="981"/>
      <c r="I835" s="981"/>
      <c r="J835" s="981"/>
      <c r="K835" s="981"/>
      <c r="L835" s="981"/>
      <c r="M835" s="981"/>
      <c r="N835" s="981"/>
      <c r="O835" s="981"/>
      <c r="P835" s="981"/>
      <c r="Q835" s="981"/>
      <c r="R835" s="981"/>
      <c r="S835" s="981"/>
      <c r="T835" s="981"/>
      <c r="U835" s="981"/>
      <c r="V835" s="981"/>
      <c r="W835" s="981"/>
      <c r="X835" s="981"/>
      <c r="Y835" s="981"/>
      <c r="Z835" s="981"/>
      <c r="AA835" s="981"/>
    </row>
    <row r="836" spans="1:27" x14ac:dyDescent="0.25">
      <c r="A836" s="981"/>
      <c r="B836" s="981"/>
      <c r="C836" s="1002"/>
      <c r="D836" s="981"/>
      <c r="E836" s="981"/>
      <c r="F836" s="981"/>
      <c r="G836" s="981"/>
      <c r="H836" s="981"/>
      <c r="I836" s="981"/>
      <c r="J836" s="981"/>
      <c r="K836" s="981"/>
      <c r="L836" s="981"/>
      <c r="M836" s="981"/>
      <c r="N836" s="981"/>
      <c r="O836" s="981"/>
      <c r="P836" s="981"/>
      <c r="Q836" s="981"/>
      <c r="R836" s="981"/>
      <c r="S836" s="981"/>
      <c r="T836" s="981"/>
      <c r="U836" s="981"/>
      <c r="V836" s="981"/>
      <c r="W836" s="981"/>
      <c r="X836" s="981"/>
      <c r="Y836" s="981"/>
      <c r="Z836" s="981"/>
      <c r="AA836" s="981"/>
    </row>
    <row r="837" spans="1:27" x14ac:dyDescent="0.25">
      <c r="A837" s="981"/>
      <c r="B837" s="981"/>
      <c r="C837" s="1002"/>
      <c r="D837" s="981"/>
      <c r="E837" s="981"/>
      <c r="F837" s="981"/>
      <c r="G837" s="981"/>
      <c r="H837" s="981"/>
      <c r="I837" s="981"/>
      <c r="J837" s="981"/>
      <c r="K837" s="981"/>
      <c r="L837" s="981"/>
      <c r="M837" s="981"/>
      <c r="N837" s="981"/>
      <c r="O837" s="981"/>
      <c r="P837" s="981"/>
      <c r="Q837" s="981"/>
      <c r="R837" s="981"/>
      <c r="S837" s="981"/>
      <c r="T837" s="981"/>
      <c r="U837" s="981"/>
      <c r="V837" s="981"/>
      <c r="W837" s="981"/>
      <c r="X837" s="981"/>
      <c r="Y837" s="981"/>
      <c r="Z837" s="981"/>
      <c r="AA837" s="981"/>
    </row>
    <row r="838" spans="1:27" x14ac:dyDescent="0.25">
      <c r="A838" s="981"/>
      <c r="B838" s="981"/>
      <c r="C838" s="1002"/>
      <c r="D838" s="981"/>
      <c r="E838" s="981"/>
      <c r="F838" s="981"/>
      <c r="G838" s="981"/>
      <c r="H838" s="981"/>
      <c r="I838" s="981"/>
      <c r="J838" s="981"/>
      <c r="K838" s="981"/>
      <c r="L838" s="981"/>
      <c r="M838" s="981"/>
      <c r="N838" s="981"/>
      <c r="O838" s="981"/>
      <c r="P838" s="981"/>
      <c r="Q838" s="981"/>
      <c r="R838" s="981"/>
      <c r="S838" s="981"/>
      <c r="T838" s="981"/>
      <c r="U838" s="981"/>
      <c r="V838" s="981"/>
      <c r="W838" s="981"/>
      <c r="X838" s="981"/>
      <c r="Y838" s="981"/>
      <c r="Z838" s="981"/>
      <c r="AA838" s="981"/>
    </row>
    <row r="839" spans="1:27" x14ac:dyDescent="0.25">
      <c r="A839" s="981"/>
      <c r="B839" s="981"/>
      <c r="C839" s="1002"/>
      <c r="D839" s="981"/>
      <c r="E839" s="981"/>
      <c r="F839" s="981"/>
      <c r="G839" s="981"/>
      <c r="H839" s="981"/>
      <c r="I839" s="981"/>
      <c r="J839" s="981"/>
      <c r="K839" s="981"/>
      <c r="L839" s="981"/>
      <c r="M839" s="981"/>
      <c r="N839" s="981"/>
      <c r="O839" s="981"/>
      <c r="P839" s="981"/>
      <c r="Q839" s="981"/>
      <c r="R839" s="981"/>
      <c r="S839" s="981"/>
      <c r="T839" s="981"/>
      <c r="U839" s="981"/>
      <c r="V839" s="981"/>
      <c r="W839" s="981"/>
      <c r="X839" s="981"/>
      <c r="Y839" s="981"/>
      <c r="Z839" s="981"/>
      <c r="AA839" s="981"/>
    </row>
    <row r="840" spans="1:27" x14ac:dyDescent="0.25">
      <c r="A840" s="981"/>
      <c r="B840" s="981"/>
      <c r="C840" s="1002"/>
      <c r="D840" s="981"/>
      <c r="E840" s="981"/>
      <c r="F840" s="981"/>
      <c r="G840" s="981"/>
      <c r="H840" s="981"/>
      <c r="I840" s="981"/>
      <c r="J840" s="981"/>
      <c r="K840" s="981"/>
      <c r="L840" s="981"/>
      <c r="M840" s="981"/>
      <c r="N840" s="981"/>
      <c r="O840" s="981"/>
      <c r="P840" s="981"/>
      <c r="Q840" s="981"/>
      <c r="R840" s="981"/>
      <c r="S840" s="981"/>
      <c r="T840" s="981"/>
      <c r="U840" s="981"/>
      <c r="V840" s="981"/>
      <c r="W840" s="981"/>
      <c r="X840" s="981"/>
      <c r="Y840" s="981"/>
      <c r="Z840" s="981"/>
      <c r="AA840" s="981"/>
    </row>
    <row r="841" spans="1:27" x14ac:dyDescent="0.25">
      <c r="A841" s="981"/>
      <c r="B841" s="981"/>
      <c r="C841" s="1002"/>
      <c r="D841" s="981"/>
      <c r="E841" s="981"/>
      <c r="F841" s="981"/>
      <c r="G841" s="981"/>
      <c r="H841" s="981"/>
      <c r="I841" s="981"/>
      <c r="J841" s="981"/>
      <c r="K841" s="981"/>
      <c r="L841" s="981"/>
      <c r="M841" s="981"/>
      <c r="N841" s="981"/>
      <c r="O841" s="981"/>
      <c r="P841" s="981"/>
      <c r="Q841" s="981"/>
      <c r="R841" s="981"/>
      <c r="S841" s="981"/>
      <c r="T841" s="981"/>
      <c r="U841" s="981"/>
      <c r="V841" s="981"/>
      <c r="W841" s="981"/>
      <c r="X841" s="981"/>
      <c r="Y841" s="981"/>
      <c r="Z841" s="981"/>
      <c r="AA841" s="981"/>
    </row>
    <row r="842" spans="1:27" x14ac:dyDescent="0.25">
      <c r="A842" s="981"/>
      <c r="B842" s="981"/>
      <c r="C842" s="1002"/>
      <c r="D842" s="981"/>
      <c r="E842" s="981"/>
      <c r="F842" s="981"/>
      <c r="G842" s="981"/>
      <c r="H842" s="981"/>
      <c r="I842" s="981"/>
      <c r="J842" s="981"/>
      <c r="K842" s="981"/>
      <c r="L842" s="981"/>
      <c r="M842" s="981"/>
      <c r="N842" s="981"/>
      <c r="O842" s="981"/>
      <c r="P842" s="981"/>
      <c r="Q842" s="981"/>
      <c r="R842" s="981"/>
      <c r="S842" s="981"/>
      <c r="T842" s="981"/>
      <c r="U842" s="981"/>
      <c r="V842" s="981"/>
      <c r="W842" s="981"/>
      <c r="X842" s="981"/>
      <c r="Y842" s="981"/>
      <c r="Z842" s="981"/>
      <c r="AA842" s="981"/>
    </row>
    <row r="843" spans="1:27" x14ac:dyDescent="0.25">
      <c r="A843" s="981"/>
      <c r="B843" s="981"/>
      <c r="C843" s="1002"/>
      <c r="D843" s="981"/>
      <c r="E843" s="981"/>
      <c r="F843" s="981"/>
      <c r="G843" s="981"/>
      <c r="H843" s="981"/>
      <c r="I843" s="981"/>
      <c r="J843" s="981"/>
      <c r="K843" s="981"/>
      <c r="L843" s="981"/>
      <c r="M843" s="981"/>
      <c r="N843" s="981"/>
      <c r="O843" s="981"/>
      <c r="P843" s="981"/>
      <c r="Q843" s="981"/>
      <c r="R843" s="981"/>
      <c r="S843" s="981"/>
      <c r="T843" s="981"/>
      <c r="U843" s="981"/>
      <c r="V843" s="981"/>
      <c r="W843" s="981"/>
      <c r="X843" s="981"/>
      <c r="Y843" s="981"/>
      <c r="Z843" s="981"/>
      <c r="AA843" s="981"/>
    </row>
    <row r="844" spans="1:27" x14ac:dyDescent="0.25">
      <c r="A844" s="981"/>
      <c r="B844" s="981"/>
      <c r="C844" s="1002"/>
      <c r="D844" s="981"/>
      <c r="E844" s="981"/>
      <c r="F844" s="981"/>
      <c r="G844" s="981"/>
      <c r="H844" s="981"/>
      <c r="I844" s="981"/>
      <c r="J844" s="981"/>
      <c r="K844" s="981"/>
      <c r="L844" s="981"/>
      <c r="M844" s="981"/>
      <c r="N844" s="981"/>
      <c r="O844" s="981"/>
      <c r="P844" s="981"/>
      <c r="Q844" s="981"/>
      <c r="R844" s="981"/>
      <c r="S844" s="981"/>
      <c r="T844" s="981"/>
      <c r="U844" s="981"/>
      <c r="V844" s="981"/>
      <c r="W844" s="981"/>
      <c r="X844" s="981"/>
      <c r="Y844" s="981"/>
      <c r="Z844" s="981"/>
      <c r="AA844" s="981"/>
    </row>
    <row r="845" spans="1:27" x14ac:dyDescent="0.25">
      <c r="A845" s="981"/>
      <c r="B845" s="981"/>
      <c r="C845" s="1002"/>
      <c r="D845" s="981"/>
      <c r="E845" s="981"/>
      <c r="F845" s="981"/>
      <c r="G845" s="981"/>
      <c r="H845" s="981"/>
      <c r="I845" s="981"/>
      <c r="J845" s="981"/>
      <c r="K845" s="981"/>
      <c r="L845" s="981"/>
      <c r="M845" s="981"/>
      <c r="N845" s="981"/>
      <c r="O845" s="981"/>
      <c r="P845" s="981"/>
      <c r="Q845" s="981"/>
      <c r="R845" s="981"/>
      <c r="S845" s="981"/>
      <c r="T845" s="981"/>
      <c r="U845" s="981"/>
      <c r="V845" s="981"/>
      <c r="W845" s="981"/>
      <c r="X845" s="981"/>
      <c r="Y845" s="981"/>
      <c r="Z845" s="981"/>
      <c r="AA845" s="981"/>
    </row>
    <row r="846" spans="1:27" x14ac:dyDescent="0.25">
      <c r="A846" s="981"/>
      <c r="B846" s="981"/>
      <c r="C846" s="1002"/>
      <c r="D846" s="981"/>
      <c r="E846" s="981"/>
      <c r="F846" s="981"/>
      <c r="G846" s="981"/>
      <c r="H846" s="981"/>
      <c r="I846" s="981"/>
      <c r="J846" s="981"/>
      <c r="K846" s="981"/>
      <c r="L846" s="981"/>
      <c r="M846" s="981"/>
      <c r="N846" s="981"/>
      <c r="O846" s="981"/>
      <c r="P846" s="981"/>
      <c r="Q846" s="981"/>
      <c r="R846" s="981"/>
      <c r="S846" s="981"/>
      <c r="T846" s="981"/>
      <c r="U846" s="981"/>
      <c r="V846" s="981"/>
      <c r="W846" s="981"/>
      <c r="X846" s="981"/>
      <c r="Y846" s="981"/>
      <c r="Z846" s="981"/>
      <c r="AA846" s="981"/>
    </row>
    <row r="847" spans="1:27" x14ac:dyDescent="0.25">
      <c r="A847" s="981"/>
      <c r="B847" s="981"/>
      <c r="C847" s="1002"/>
      <c r="D847" s="981"/>
      <c r="E847" s="981"/>
      <c r="F847" s="981"/>
      <c r="G847" s="981"/>
      <c r="H847" s="981"/>
      <c r="I847" s="981"/>
      <c r="J847" s="981"/>
      <c r="K847" s="981"/>
      <c r="L847" s="981"/>
      <c r="M847" s="981"/>
      <c r="N847" s="981"/>
      <c r="O847" s="981"/>
      <c r="P847" s="981"/>
      <c r="Q847" s="981"/>
      <c r="R847" s="981"/>
      <c r="S847" s="981"/>
      <c r="T847" s="981"/>
      <c r="U847" s="981"/>
      <c r="V847" s="981"/>
      <c r="W847" s="981"/>
      <c r="X847" s="981"/>
      <c r="Y847" s="981"/>
      <c r="Z847" s="981"/>
      <c r="AA847" s="981"/>
    </row>
    <row r="848" spans="1:27" x14ac:dyDescent="0.25">
      <c r="A848" s="981"/>
      <c r="B848" s="981"/>
      <c r="C848" s="1002"/>
      <c r="D848" s="981"/>
      <c r="E848" s="981"/>
      <c r="F848" s="981"/>
      <c r="G848" s="981"/>
      <c r="H848" s="981"/>
      <c r="I848" s="981"/>
      <c r="J848" s="981"/>
      <c r="K848" s="981"/>
      <c r="L848" s="981"/>
      <c r="M848" s="981"/>
      <c r="N848" s="981"/>
      <c r="O848" s="981"/>
      <c r="P848" s="981"/>
      <c r="Q848" s="981"/>
      <c r="R848" s="981"/>
      <c r="S848" s="981"/>
      <c r="T848" s="981"/>
      <c r="U848" s="981"/>
      <c r="V848" s="981"/>
      <c r="W848" s="981"/>
      <c r="X848" s="981"/>
      <c r="Y848" s="981"/>
      <c r="Z848" s="981"/>
      <c r="AA848" s="981"/>
    </row>
    <row r="849" spans="1:27" x14ac:dyDescent="0.25">
      <c r="A849" s="981"/>
      <c r="B849" s="981"/>
      <c r="C849" s="1002"/>
      <c r="D849" s="981"/>
      <c r="E849" s="981"/>
      <c r="F849" s="981"/>
      <c r="G849" s="981"/>
      <c r="H849" s="981"/>
      <c r="I849" s="981"/>
      <c r="J849" s="981"/>
      <c r="K849" s="981"/>
      <c r="L849" s="981"/>
      <c r="M849" s="981"/>
      <c r="N849" s="981"/>
      <c r="O849" s="981"/>
      <c r="P849" s="981"/>
      <c r="Q849" s="981"/>
      <c r="R849" s="981"/>
      <c r="S849" s="981"/>
      <c r="T849" s="981"/>
      <c r="U849" s="981"/>
      <c r="V849" s="981"/>
      <c r="W849" s="981"/>
      <c r="X849" s="981"/>
      <c r="Y849" s="981"/>
      <c r="Z849" s="981"/>
      <c r="AA849" s="981"/>
    </row>
    <row r="850" spans="1:27" x14ac:dyDescent="0.25">
      <c r="A850" s="981"/>
      <c r="B850" s="981"/>
      <c r="C850" s="1002"/>
      <c r="D850" s="981"/>
      <c r="E850" s="981"/>
      <c r="F850" s="981"/>
      <c r="G850" s="981"/>
      <c r="H850" s="981"/>
      <c r="I850" s="981"/>
      <c r="J850" s="981"/>
      <c r="K850" s="981"/>
      <c r="L850" s="981"/>
      <c r="M850" s="981"/>
      <c r="N850" s="981"/>
      <c r="O850" s="981"/>
      <c r="P850" s="981"/>
      <c r="Q850" s="981"/>
      <c r="R850" s="981"/>
      <c r="S850" s="981"/>
      <c r="T850" s="981"/>
      <c r="U850" s="981"/>
      <c r="V850" s="981"/>
      <c r="W850" s="981"/>
      <c r="X850" s="981"/>
      <c r="Y850" s="981"/>
      <c r="Z850" s="981"/>
      <c r="AA850" s="981"/>
    </row>
    <row r="851" spans="1:27" x14ac:dyDescent="0.25">
      <c r="A851" s="981"/>
      <c r="B851" s="981"/>
      <c r="C851" s="1002"/>
      <c r="D851" s="981"/>
      <c r="E851" s="981"/>
      <c r="F851" s="981"/>
      <c r="G851" s="981"/>
      <c r="H851" s="981"/>
      <c r="I851" s="981"/>
      <c r="J851" s="981"/>
      <c r="K851" s="981"/>
      <c r="L851" s="981"/>
      <c r="M851" s="981"/>
      <c r="N851" s="981"/>
      <c r="O851" s="981"/>
      <c r="P851" s="981"/>
      <c r="Q851" s="981"/>
      <c r="R851" s="981"/>
      <c r="S851" s="981"/>
      <c r="T851" s="981"/>
      <c r="U851" s="981"/>
      <c r="V851" s="981"/>
      <c r="W851" s="981"/>
      <c r="X851" s="981"/>
      <c r="Y851" s="981"/>
      <c r="Z851" s="981"/>
      <c r="AA851" s="981"/>
    </row>
    <row r="852" spans="1:27" x14ac:dyDescent="0.25">
      <c r="A852" s="981"/>
      <c r="B852" s="981"/>
      <c r="C852" s="1002"/>
      <c r="D852" s="981"/>
      <c r="E852" s="981"/>
      <c r="F852" s="981"/>
      <c r="G852" s="981"/>
      <c r="H852" s="981"/>
      <c r="I852" s="981"/>
      <c r="J852" s="981"/>
      <c r="K852" s="981"/>
      <c r="L852" s="981"/>
      <c r="M852" s="981"/>
      <c r="N852" s="981"/>
      <c r="O852" s="981"/>
      <c r="P852" s="981"/>
      <c r="Q852" s="981"/>
      <c r="R852" s="981"/>
      <c r="S852" s="981"/>
      <c r="T852" s="981"/>
      <c r="U852" s="981"/>
      <c r="V852" s="981"/>
      <c r="W852" s="981"/>
      <c r="X852" s="981"/>
      <c r="Y852" s="981"/>
      <c r="Z852" s="981"/>
      <c r="AA852" s="981"/>
    </row>
    <row r="853" spans="1:27" x14ac:dyDescent="0.25">
      <c r="A853" s="981"/>
      <c r="B853" s="981"/>
      <c r="C853" s="1002"/>
      <c r="D853" s="981"/>
      <c r="E853" s="981"/>
      <c r="F853" s="981"/>
      <c r="G853" s="981"/>
      <c r="H853" s="981"/>
      <c r="I853" s="981"/>
      <c r="J853" s="981"/>
      <c r="K853" s="981"/>
      <c r="L853" s="981"/>
      <c r="M853" s="981"/>
      <c r="N853" s="981"/>
      <c r="O853" s="981"/>
      <c r="P853" s="981"/>
      <c r="Q853" s="981"/>
      <c r="R853" s="981"/>
      <c r="S853" s="981"/>
      <c r="T853" s="981"/>
      <c r="U853" s="981"/>
      <c r="V853" s="981"/>
      <c r="W853" s="981"/>
      <c r="X853" s="981"/>
      <c r="Y853" s="981"/>
      <c r="Z853" s="981"/>
      <c r="AA853" s="981"/>
    </row>
    <row r="854" spans="1:27" x14ac:dyDescent="0.25">
      <c r="A854" s="981"/>
      <c r="B854" s="981"/>
      <c r="C854" s="1002"/>
      <c r="D854" s="981"/>
      <c r="E854" s="981"/>
      <c r="F854" s="981"/>
      <c r="G854" s="981"/>
      <c r="H854" s="981"/>
      <c r="I854" s="981"/>
      <c r="J854" s="981"/>
      <c r="K854" s="981"/>
      <c r="L854" s="981"/>
      <c r="M854" s="981"/>
      <c r="N854" s="981"/>
      <c r="O854" s="981"/>
      <c r="P854" s="981"/>
      <c r="Q854" s="981"/>
      <c r="R854" s="981"/>
      <c r="S854" s="981"/>
      <c r="T854" s="981"/>
      <c r="U854" s="981"/>
      <c r="V854" s="981"/>
      <c r="W854" s="981"/>
      <c r="X854" s="981"/>
      <c r="Y854" s="981"/>
      <c r="Z854" s="981"/>
      <c r="AA854" s="981"/>
    </row>
    <row r="855" spans="1:27" x14ac:dyDescent="0.25">
      <c r="A855" s="981"/>
      <c r="B855" s="981"/>
      <c r="C855" s="1002"/>
      <c r="D855" s="981"/>
      <c r="E855" s="981"/>
      <c r="F855" s="981"/>
      <c r="G855" s="981"/>
      <c r="H855" s="981"/>
      <c r="I855" s="981"/>
      <c r="J855" s="981"/>
      <c r="K855" s="981"/>
      <c r="L855" s="981"/>
      <c r="M855" s="981"/>
      <c r="N855" s="981"/>
      <c r="O855" s="981"/>
      <c r="P855" s="981"/>
      <c r="Q855" s="981"/>
      <c r="R855" s="981"/>
      <c r="S855" s="981"/>
      <c r="T855" s="981"/>
      <c r="U855" s="981"/>
      <c r="V855" s="981"/>
      <c r="W855" s="981"/>
      <c r="X855" s="981"/>
      <c r="Y855" s="981"/>
      <c r="Z855" s="981"/>
      <c r="AA855" s="981"/>
    </row>
    <row r="856" spans="1:27" x14ac:dyDescent="0.25">
      <c r="A856" s="981"/>
      <c r="B856" s="981"/>
      <c r="C856" s="1002"/>
      <c r="D856" s="981"/>
      <c r="E856" s="981"/>
      <c r="F856" s="981"/>
      <c r="G856" s="981"/>
      <c r="H856" s="981"/>
      <c r="I856" s="981"/>
      <c r="J856" s="981"/>
      <c r="K856" s="981"/>
      <c r="L856" s="981"/>
      <c r="M856" s="981"/>
      <c r="N856" s="981"/>
      <c r="O856" s="981"/>
      <c r="P856" s="981"/>
      <c r="Q856" s="981"/>
      <c r="R856" s="981"/>
      <c r="S856" s="981"/>
      <c r="T856" s="981"/>
      <c r="U856" s="981"/>
      <c r="V856" s="981"/>
      <c r="W856" s="981"/>
      <c r="X856" s="981"/>
      <c r="Y856" s="981"/>
      <c r="Z856" s="981"/>
      <c r="AA856" s="981"/>
    </row>
    <row r="857" spans="1:27" x14ac:dyDescent="0.25">
      <c r="A857" s="981"/>
      <c r="B857" s="981"/>
      <c r="C857" s="1002"/>
      <c r="D857" s="981"/>
      <c r="E857" s="981"/>
      <c r="F857" s="981"/>
      <c r="G857" s="981"/>
      <c r="H857" s="981"/>
      <c r="I857" s="981"/>
      <c r="J857" s="981"/>
      <c r="K857" s="981"/>
      <c r="L857" s="981"/>
      <c r="M857" s="981"/>
      <c r="N857" s="981"/>
      <c r="O857" s="981"/>
      <c r="P857" s="981"/>
      <c r="Q857" s="981"/>
      <c r="R857" s="981"/>
      <c r="S857" s="981"/>
      <c r="T857" s="981"/>
      <c r="U857" s="981"/>
      <c r="V857" s="981"/>
      <c r="W857" s="981"/>
      <c r="X857" s="981"/>
      <c r="Y857" s="981"/>
      <c r="Z857" s="981"/>
      <c r="AA857" s="981"/>
    </row>
    <row r="858" spans="1:27" x14ac:dyDescent="0.25">
      <c r="A858" s="981"/>
      <c r="B858" s="981"/>
      <c r="C858" s="1002"/>
      <c r="D858" s="981"/>
      <c r="E858" s="981"/>
      <c r="F858" s="981"/>
      <c r="G858" s="981"/>
      <c r="H858" s="981"/>
      <c r="I858" s="981"/>
      <c r="J858" s="981"/>
      <c r="K858" s="981"/>
      <c r="L858" s="981"/>
      <c r="M858" s="981"/>
      <c r="N858" s="981"/>
      <c r="O858" s="981"/>
      <c r="P858" s="981"/>
      <c r="Q858" s="981"/>
      <c r="R858" s="981"/>
      <c r="S858" s="981"/>
      <c r="T858" s="981"/>
      <c r="U858" s="981"/>
      <c r="V858" s="981"/>
      <c r="W858" s="981"/>
      <c r="X858" s="981"/>
      <c r="Y858" s="981"/>
      <c r="Z858" s="981"/>
      <c r="AA858" s="981"/>
    </row>
    <row r="859" spans="1:27" x14ac:dyDescent="0.25">
      <c r="A859" s="981"/>
      <c r="B859" s="981"/>
      <c r="C859" s="1002"/>
      <c r="D859" s="981"/>
      <c r="E859" s="981"/>
      <c r="F859" s="981"/>
      <c r="G859" s="981"/>
      <c r="H859" s="981"/>
      <c r="I859" s="981"/>
      <c r="J859" s="981"/>
      <c r="K859" s="981"/>
      <c r="L859" s="981"/>
      <c r="M859" s="981"/>
      <c r="N859" s="981"/>
      <c r="O859" s="981"/>
      <c r="P859" s="981"/>
      <c r="Q859" s="981"/>
      <c r="R859" s="981"/>
      <c r="S859" s="981"/>
      <c r="T859" s="981"/>
      <c r="U859" s="981"/>
      <c r="V859" s="981"/>
      <c r="W859" s="981"/>
      <c r="X859" s="981"/>
      <c r="Y859" s="981"/>
      <c r="Z859" s="981"/>
      <c r="AA859" s="981"/>
    </row>
    <row r="860" spans="1:27" x14ac:dyDescent="0.25">
      <c r="A860" s="981"/>
      <c r="B860" s="981"/>
      <c r="C860" s="1002"/>
      <c r="D860" s="981"/>
      <c r="E860" s="981"/>
      <c r="F860" s="981"/>
      <c r="G860" s="981"/>
      <c r="H860" s="981"/>
      <c r="I860" s="981"/>
      <c r="J860" s="981"/>
      <c r="K860" s="981"/>
      <c r="L860" s="981"/>
      <c r="M860" s="981"/>
      <c r="N860" s="981"/>
      <c r="O860" s="981"/>
      <c r="P860" s="981"/>
      <c r="Q860" s="981"/>
      <c r="R860" s="981"/>
      <c r="S860" s="981"/>
      <c r="T860" s="981"/>
      <c r="U860" s="981"/>
      <c r="V860" s="981"/>
      <c r="W860" s="981"/>
      <c r="X860" s="981"/>
      <c r="Y860" s="981"/>
      <c r="Z860" s="981"/>
      <c r="AA860" s="981"/>
    </row>
    <row r="861" spans="1:27" x14ac:dyDescent="0.25">
      <c r="A861" s="981"/>
      <c r="B861" s="981"/>
      <c r="C861" s="1002"/>
      <c r="D861" s="981"/>
      <c r="E861" s="981"/>
      <c r="F861" s="981"/>
      <c r="G861" s="981"/>
      <c r="H861" s="981"/>
      <c r="I861" s="981"/>
      <c r="J861" s="981"/>
      <c r="K861" s="981"/>
      <c r="L861" s="981"/>
      <c r="M861" s="981"/>
      <c r="N861" s="981"/>
      <c r="O861" s="981"/>
      <c r="P861" s="981"/>
      <c r="Q861" s="981"/>
      <c r="R861" s="981"/>
      <c r="S861" s="981"/>
      <c r="T861" s="981"/>
      <c r="U861" s="981"/>
      <c r="V861" s="981"/>
      <c r="W861" s="981"/>
      <c r="X861" s="981"/>
      <c r="Y861" s="981"/>
      <c r="Z861" s="981"/>
      <c r="AA861" s="981"/>
    </row>
    <row r="862" spans="1:27" x14ac:dyDescent="0.25">
      <c r="A862" s="981"/>
      <c r="B862" s="981"/>
      <c r="C862" s="1002"/>
      <c r="D862" s="981"/>
      <c r="E862" s="981"/>
      <c r="F862" s="981"/>
      <c r="G862" s="981"/>
      <c r="H862" s="981"/>
      <c r="I862" s="981"/>
      <c r="J862" s="981"/>
      <c r="K862" s="981"/>
      <c r="L862" s="981"/>
      <c r="M862" s="981"/>
      <c r="N862" s="981"/>
      <c r="O862" s="981"/>
      <c r="P862" s="981"/>
      <c r="Q862" s="981"/>
      <c r="R862" s="981"/>
      <c r="S862" s="981"/>
      <c r="T862" s="981"/>
      <c r="U862" s="981"/>
      <c r="V862" s="981"/>
      <c r="W862" s="981"/>
      <c r="X862" s="981"/>
      <c r="Y862" s="981"/>
      <c r="Z862" s="981"/>
      <c r="AA862" s="981"/>
    </row>
    <row r="863" spans="1:27" x14ac:dyDescent="0.25">
      <c r="A863" s="981"/>
      <c r="B863" s="981"/>
      <c r="C863" s="1002"/>
      <c r="D863" s="981"/>
      <c r="E863" s="981"/>
      <c r="F863" s="981"/>
      <c r="G863" s="981"/>
      <c r="H863" s="981"/>
      <c r="I863" s="981"/>
      <c r="J863" s="981"/>
      <c r="K863" s="981"/>
      <c r="L863" s="981"/>
      <c r="M863" s="981"/>
      <c r="N863" s="981"/>
      <c r="O863" s="981"/>
      <c r="P863" s="981"/>
      <c r="Q863" s="981"/>
      <c r="R863" s="981"/>
      <c r="S863" s="981"/>
      <c r="T863" s="981"/>
      <c r="U863" s="981"/>
      <c r="V863" s="981"/>
      <c r="W863" s="981"/>
      <c r="X863" s="981"/>
      <c r="Y863" s="981"/>
      <c r="Z863" s="981"/>
      <c r="AA863" s="981"/>
    </row>
    <row r="864" spans="1:27" x14ac:dyDescent="0.25">
      <c r="A864" s="981"/>
      <c r="B864" s="981"/>
      <c r="C864" s="1002"/>
      <c r="D864" s="981"/>
      <c r="E864" s="981"/>
      <c r="F864" s="981"/>
      <c r="G864" s="981"/>
      <c r="H864" s="981"/>
      <c r="I864" s="981"/>
      <c r="J864" s="981"/>
      <c r="K864" s="981"/>
      <c r="L864" s="981"/>
      <c r="M864" s="981"/>
      <c r="N864" s="981"/>
      <c r="O864" s="981"/>
      <c r="P864" s="981"/>
      <c r="Q864" s="981"/>
      <c r="R864" s="981"/>
      <c r="S864" s="981"/>
      <c r="T864" s="981"/>
      <c r="U864" s="981"/>
      <c r="V864" s="981"/>
      <c r="W864" s="981"/>
      <c r="X864" s="981"/>
      <c r="Y864" s="981"/>
      <c r="Z864" s="981"/>
      <c r="AA864" s="981"/>
    </row>
    <row r="865" spans="1:27" x14ac:dyDescent="0.25">
      <c r="A865" s="981"/>
      <c r="B865" s="981"/>
      <c r="C865" s="1002"/>
      <c r="D865" s="981"/>
      <c r="E865" s="981"/>
      <c r="F865" s="981"/>
      <c r="G865" s="981"/>
      <c r="H865" s="981"/>
      <c r="I865" s="981"/>
      <c r="J865" s="981"/>
      <c r="K865" s="981"/>
      <c r="L865" s="981"/>
      <c r="M865" s="981"/>
      <c r="N865" s="981"/>
      <c r="O865" s="981"/>
      <c r="P865" s="981"/>
      <c r="Q865" s="981"/>
      <c r="R865" s="981"/>
      <c r="S865" s="981"/>
      <c r="T865" s="981"/>
      <c r="U865" s="981"/>
      <c r="V865" s="981"/>
      <c r="W865" s="981"/>
      <c r="X865" s="981"/>
      <c r="Y865" s="981"/>
      <c r="Z865" s="981"/>
      <c r="AA865" s="981"/>
    </row>
    <row r="866" spans="1:27" x14ac:dyDescent="0.25">
      <c r="A866" s="981"/>
      <c r="B866" s="981"/>
      <c r="C866" s="1002"/>
      <c r="D866" s="981"/>
      <c r="E866" s="981"/>
      <c r="F866" s="981"/>
      <c r="G866" s="981"/>
      <c r="H866" s="981"/>
      <c r="I866" s="981"/>
      <c r="J866" s="981"/>
      <c r="K866" s="981"/>
      <c r="L866" s="981"/>
      <c r="M866" s="981"/>
      <c r="N866" s="981"/>
      <c r="O866" s="981"/>
      <c r="P866" s="981"/>
      <c r="Q866" s="981"/>
      <c r="R866" s="981"/>
      <c r="S866" s="981"/>
      <c r="T866" s="981"/>
      <c r="U866" s="981"/>
      <c r="V866" s="981"/>
      <c r="W866" s="981"/>
      <c r="X866" s="981"/>
      <c r="Y866" s="981"/>
      <c r="Z866" s="981"/>
      <c r="AA866" s="981"/>
    </row>
    <row r="867" spans="1:27" x14ac:dyDescent="0.25">
      <c r="A867" s="981"/>
      <c r="B867" s="981"/>
      <c r="C867" s="1002"/>
      <c r="D867" s="981"/>
      <c r="E867" s="981"/>
      <c r="F867" s="981"/>
      <c r="G867" s="981"/>
      <c r="H867" s="981"/>
      <c r="I867" s="981"/>
      <c r="J867" s="981"/>
      <c r="K867" s="981"/>
      <c r="L867" s="981"/>
      <c r="M867" s="981"/>
      <c r="N867" s="981"/>
      <c r="O867" s="981"/>
      <c r="P867" s="981"/>
      <c r="Q867" s="981"/>
      <c r="R867" s="981"/>
      <c r="S867" s="981"/>
      <c r="T867" s="981"/>
      <c r="U867" s="981"/>
      <c r="V867" s="981"/>
      <c r="W867" s="981"/>
      <c r="X867" s="981"/>
      <c r="Y867" s="981"/>
      <c r="Z867" s="981"/>
      <c r="AA867" s="981"/>
    </row>
    <row r="868" spans="1:27" x14ac:dyDescent="0.25">
      <c r="A868" s="981"/>
      <c r="B868" s="981"/>
      <c r="C868" s="1002"/>
      <c r="D868" s="981"/>
      <c r="E868" s="981"/>
      <c r="F868" s="981"/>
      <c r="G868" s="981"/>
      <c r="H868" s="981"/>
      <c r="I868" s="981"/>
      <c r="J868" s="981"/>
      <c r="K868" s="981"/>
      <c r="L868" s="981"/>
      <c r="M868" s="981"/>
      <c r="N868" s="981"/>
      <c r="O868" s="981"/>
      <c r="P868" s="981"/>
      <c r="Q868" s="981"/>
      <c r="R868" s="981"/>
      <c r="S868" s="981"/>
      <c r="T868" s="981"/>
      <c r="U868" s="981"/>
      <c r="V868" s="981"/>
      <c r="W868" s="981"/>
      <c r="X868" s="981"/>
      <c r="Y868" s="981"/>
      <c r="Z868" s="981"/>
      <c r="AA868" s="981"/>
    </row>
    <row r="869" spans="1:27" x14ac:dyDescent="0.25">
      <c r="A869" s="981"/>
      <c r="B869" s="981"/>
      <c r="C869" s="1002"/>
      <c r="D869" s="981"/>
      <c r="E869" s="981"/>
      <c r="F869" s="981"/>
      <c r="G869" s="981"/>
      <c r="H869" s="981"/>
      <c r="I869" s="981"/>
      <c r="J869" s="981"/>
      <c r="K869" s="981"/>
      <c r="L869" s="981"/>
      <c r="M869" s="981"/>
      <c r="N869" s="981"/>
      <c r="O869" s="981"/>
      <c r="P869" s="981"/>
      <c r="Q869" s="981"/>
      <c r="R869" s="981"/>
      <c r="S869" s="981"/>
      <c r="T869" s="981"/>
      <c r="U869" s="981"/>
      <c r="V869" s="981"/>
      <c r="W869" s="981"/>
      <c r="X869" s="981"/>
      <c r="Y869" s="981"/>
      <c r="Z869" s="981"/>
      <c r="AA869" s="981"/>
    </row>
    <row r="870" spans="1:27" x14ac:dyDescent="0.25">
      <c r="A870" s="981"/>
      <c r="B870" s="981"/>
      <c r="C870" s="1002"/>
      <c r="D870" s="981"/>
      <c r="E870" s="981"/>
      <c r="F870" s="981"/>
      <c r="G870" s="981"/>
      <c r="H870" s="981"/>
      <c r="I870" s="981"/>
      <c r="J870" s="981"/>
      <c r="K870" s="981"/>
      <c r="L870" s="981"/>
      <c r="M870" s="981"/>
      <c r="N870" s="981"/>
      <c r="O870" s="981"/>
      <c r="P870" s="981"/>
      <c r="Q870" s="981"/>
      <c r="R870" s="981"/>
      <c r="S870" s="981"/>
      <c r="T870" s="981"/>
      <c r="U870" s="981"/>
      <c r="V870" s="981"/>
      <c r="W870" s="981"/>
      <c r="X870" s="981"/>
      <c r="Y870" s="981"/>
      <c r="Z870" s="981"/>
      <c r="AA870" s="981"/>
    </row>
    <row r="871" spans="1:27" x14ac:dyDescent="0.25">
      <c r="A871" s="981"/>
      <c r="B871" s="981"/>
      <c r="C871" s="1002"/>
      <c r="D871" s="981"/>
      <c r="E871" s="981"/>
      <c r="F871" s="981"/>
      <c r="G871" s="981"/>
      <c r="H871" s="981"/>
      <c r="I871" s="981"/>
      <c r="J871" s="981"/>
      <c r="K871" s="981"/>
      <c r="L871" s="981"/>
      <c r="M871" s="981"/>
      <c r="N871" s="981"/>
      <c r="O871" s="981"/>
      <c r="P871" s="981"/>
      <c r="Q871" s="981"/>
      <c r="R871" s="981"/>
      <c r="S871" s="981"/>
      <c r="T871" s="981"/>
      <c r="U871" s="981"/>
      <c r="V871" s="981"/>
      <c r="W871" s="981"/>
      <c r="X871" s="981"/>
      <c r="Y871" s="981"/>
      <c r="Z871" s="981"/>
      <c r="AA871" s="981"/>
    </row>
    <row r="872" spans="1:27" x14ac:dyDescent="0.25">
      <c r="A872" s="981"/>
      <c r="B872" s="981"/>
      <c r="C872" s="1002"/>
      <c r="D872" s="981"/>
      <c r="E872" s="981"/>
      <c r="F872" s="981"/>
      <c r="G872" s="981"/>
      <c r="H872" s="981"/>
      <c r="I872" s="981"/>
      <c r="J872" s="981"/>
      <c r="K872" s="981"/>
      <c r="L872" s="981"/>
      <c r="M872" s="981"/>
      <c r="N872" s="981"/>
      <c r="O872" s="981"/>
      <c r="P872" s="981"/>
      <c r="Q872" s="981"/>
      <c r="R872" s="981"/>
      <c r="S872" s="981"/>
      <c r="T872" s="981"/>
      <c r="U872" s="981"/>
      <c r="V872" s="981"/>
      <c r="W872" s="981"/>
      <c r="X872" s="981"/>
      <c r="Y872" s="981"/>
      <c r="Z872" s="981"/>
      <c r="AA872" s="981"/>
    </row>
    <row r="873" spans="1:27" x14ac:dyDescent="0.25">
      <c r="A873" s="981"/>
      <c r="B873" s="981"/>
      <c r="C873" s="1002"/>
      <c r="D873" s="981"/>
      <c r="E873" s="981"/>
      <c r="F873" s="981"/>
      <c r="G873" s="981"/>
      <c r="H873" s="981"/>
      <c r="I873" s="981"/>
      <c r="J873" s="981"/>
      <c r="K873" s="981"/>
      <c r="L873" s="981"/>
      <c r="M873" s="981"/>
      <c r="N873" s="981"/>
      <c r="O873" s="981"/>
      <c r="P873" s="981"/>
      <c r="Q873" s="981"/>
      <c r="R873" s="981"/>
      <c r="S873" s="981"/>
      <c r="T873" s="981"/>
      <c r="U873" s="981"/>
      <c r="V873" s="981"/>
      <c r="W873" s="981"/>
      <c r="X873" s="981"/>
      <c r="Y873" s="981"/>
      <c r="Z873" s="981"/>
      <c r="AA873" s="981"/>
    </row>
    <row r="874" spans="1:27" x14ac:dyDescent="0.25">
      <c r="A874" s="981"/>
      <c r="B874" s="981"/>
      <c r="C874" s="1002"/>
      <c r="D874" s="981"/>
      <c r="E874" s="981"/>
      <c r="F874" s="981"/>
      <c r="G874" s="981"/>
      <c r="H874" s="981"/>
      <c r="I874" s="981"/>
      <c r="J874" s="981"/>
      <c r="K874" s="981"/>
      <c r="L874" s="981"/>
      <c r="M874" s="981"/>
      <c r="N874" s="981"/>
      <c r="O874" s="981"/>
      <c r="P874" s="981"/>
      <c r="Q874" s="981"/>
      <c r="R874" s="981"/>
      <c r="S874" s="981"/>
      <c r="T874" s="981"/>
      <c r="U874" s="981"/>
      <c r="V874" s="981"/>
      <c r="W874" s="981"/>
      <c r="X874" s="981"/>
      <c r="Y874" s="981"/>
      <c r="Z874" s="981"/>
      <c r="AA874" s="981"/>
    </row>
    <row r="875" spans="1:27" x14ac:dyDescent="0.25">
      <c r="A875" s="981"/>
      <c r="B875" s="981"/>
      <c r="C875" s="1002"/>
      <c r="D875" s="981"/>
      <c r="E875" s="981"/>
      <c r="F875" s="981"/>
      <c r="G875" s="981"/>
      <c r="H875" s="981"/>
      <c r="I875" s="981"/>
      <c r="J875" s="981"/>
      <c r="K875" s="981"/>
      <c r="L875" s="981"/>
      <c r="M875" s="981"/>
      <c r="N875" s="981"/>
      <c r="O875" s="981"/>
      <c r="P875" s="981"/>
      <c r="Q875" s="981"/>
      <c r="R875" s="981"/>
      <c r="S875" s="981"/>
      <c r="T875" s="981"/>
      <c r="U875" s="981"/>
      <c r="V875" s="981"/>
      <c r="W875" s="981"/>
      <c r="X875" s="981"/>
      <c r="Y875" s="981"/>
      <c r="Z875" s="981"/>
      <c r="AA875" s="981"/>
    </row>
    <row r="876" spans="1:27" x14ac:dyDescent="0.25">
      <c r="A876" s="981"/>
      <c r="B876" s="981"/>
      <c r="C876" s="1002"/>
      <c r="D876" s="981"/>
      <c r="E876" s="981"/>
      <c r="F876" s="981"/>
      <c r="G876" s="981"/>
      <c r="H876" s="981"/>
      <c r="I876" s="981"/>
      <c r="J876" s="981"/>
      <c r="K876" s="981"/>
      <c r="L876" s="981"/>
      <c r="M876" s="981"/>
      <c r="N876" s="981"/>
      <c r="O876" s="981"/>
      <c r="P876" s="981"/>
      <c r="Q876" s="981"/>
      <c r="R876" s="981"/>
      <c r="S876" s="981"/>
      <c r="T876" s="981"/>
      <c r="U876" s="981"/>
      <c r="V876" s="981"/>
      <c r="W876" s="981"/>
      <c r="X876" s="981"/>
      <c r="Y876" s="981"/>
      <c r="Z876" s="981"/>
      <c r="AA876" s="981"/>
    </row>
    <row r="877" spans="1:27" x14ac:dyDescent="0.25">
      <c r="A877" s="981"/>
      <c r="B877" s="981"/>
      <c r="C877" s="1002"/>
      <c r="D877" s="981"/>
      <c r="E877" s="981"/>
      <c r="F877" s="981"/>
      <c r="G877" s="981"/>
      <c r="H877" s="981"/>
      <c r="I877" s="981"/>
      <c r="J877" s="981"/>
      <c r="K877" s="981"/>
      <c r="L877" s="981"/>
      <c r="M877" s="981"/>
      <c r="N877" s="981"/>
      <c r="O877" s="981"/>
      <c r="P877" s="981"/>
      <c r="Q877" s="981"/>
      <c r="R877" s="981"/>
      <c r="S877" s="981"/>
      <c r="T877" s="981"/>
      <c r="U877" s="981"/>
      <c r="V877" s="981"/>
      <c r="W877" s="981"/>
      <c r="X877" s="981"/>
      <c r="Y877" s="981"/>
      <c r="Z877" s="981"/>
      <c r="AA877" s="981"/>
    </row>
    <row r="878" spans="1:27" x14ac:dyDescent="0.25">
      <c r="A878" s="981"/>
      <c r="B878" s="981"/>
      <c r="C878" s="1002"/>
      <c r="D878" s="981"/>
      <c r="E878" s="981"/>
      <c r="F878" s="981"/>
      <c r="G878" s="981"/>
      <c r="H878" s="981"/>
      <c r="I878" s="981"/>
      <c r="J878" s="981"/>
      <c r="K878" s="981"/>
      <c r="L878" s="981"/>
      <c r="M878" s="981"/>
      <c r="N878" s="981"/>
      <c r="O878" s="981"/>
      <c r="P878" s="981"/>
      <c r="Q878" s="981"/>
      <c r="R878" s="981"/>
      <c r="S878" s="981"/>
      <c r="T878" s="981"/>
      <c r="U878" s="981"/>
      <c r="V878" s="981"/>
      <c r="W878" s="981"/>
      <c r="X878" s="981"/>
      <c r="Y878" s="981"/>
      <c r="Z878" s="981"/>
      <c r="AA878" s="981"/>
    </row>
    <row r="879" spans="1:27" x14ac:dyDescent="0.25">
      <c r="A879" s="981"/>
      <c r="B879" s="981"/>
      <c r="C879" s="1002"/>
      <c r="D879" s="981"/>
      <c r="E879" s="981"/>
      <c r="F879" s="981"/>
      <c r="G879" s="981"/>
      <c r="H879" s="981"/>
      <c r="I879" s="981"/>
      <c r="J879" s="981"/>
      <c r="K879" s="981"/>
      <c r="L879" s="981"/>
      <c r="M879" s="981"/>
      <c r="N879" s="981"/>
      <c r="O879" s="981"/>
      <c r="P879" s="981"/>
      <c r="Q879" s="981"/>
      <c r="R879" s="981"/>
      <c r="S879" s="981"/>
      <c r="T879" s="981"/>
      <c r="U879" s="981"/>
      <c r="V879" s="981"/>
      <c r="W879" s="981"/>
      <c r="X879" s="981"/>
      <c r="Y879" s="981"/>
      <c r="Z879" s="981"/>
      <c r="AA879" s="981"/>
    </row>
    <row r="880" spans="1:27" x14ac:dyDescent="0.25">
      <c r="A880" s="981"/>
      <c r="B880" s="981"/>
      <c r="C880" s="1002"/>
      <c r="D880" s="981"/>
      <c r="E880" s="981"/>
      <c r="F880" s="981"/>
      <c r="G880" s="981"/>
      <c r="H880" s="981"/>
      <c r="I880" s="981"/>
      <c r="J880" s="981"/>
      <c r="K880" s="981"/>
      <c r="L880" s="981"/>
      <c r="M880" s="981"/>
      <c r="N880" s="981"/>
      <c r="O880" s="981"/>
      <c r="P880" s="981"/>
      <c r="Q880" s="981"/>
      <c r="R880" s="981"/>
      <c r="S880" s="981"/>
      <c r="T880" s="981"/>
      <c r="U880" s="981"/>
      <c r="V880" s="981"/>
      <c r="W880" s="981"/>
      <c r="X880" s="981"/>
      <c r="Y880" s="981"/>
      <c r="Z880" s="981"/>
      <c r="AA880" s="981"/>
    </row>
    <row r="881" spans="1:27" x14ac:dyDescent="0.25">
      <c r="A881" s="981"/>
      <c r="B881" s="981"/>
      <c r="C881" s="1002"/>
      <c r="D881" s="981"/>
      <c r="E881" s="981"/>
      <c r="F881" s="981"/>
      <c r="G881" s="981"/>
      <c r="H881" s="981"/>
      <c r="I881" s="981"/>
      <c r="J881" s="981"/>
      <c r="K881" s="981"/>
      <c r="L881" s="981"/>
      <c r="M881" s="981"/>
      <c r="N881" s="981"/>
      <c r="O881" s="981"/>
      <c r="P881" s="981"/>
      <c r="Q881" s="981"/>
      <c r="R881" s="981"/>
      <c r="S881" s="981"/>
      <c r="T881" s="981"/>
      <c r="U881" s="981"/>
      <c r="V881" s="981"/>
      <c r="W881" s="981"/>
      <c r="X881" s="981"/>
      <c r="Y881" s="981"/>
      <c r="Z881" s="981"/>
      <c r="AA881" s="981"/>
    </row>
    <row r="882" spans="1:27" x14ac:dyDescent="0.25">
      <c r="A882" s="981"/>
      <c r="B882" s="981"/>
      <c r="C882" s="1002"/>
      <c r="D882" s="981"/>
      <c r="E882" s="981"/>
      <c r="F882" s="981"/>
      <c r="G882" s="981"/>
      <c r="H882" s="981"/>
      <c r="I882" s="981"/>
      <c r="J882" s="981"/>
      <c r="K882" s="981"/>
      <c r="L882" s="981"/>
      <c r="M882" s="981"/>
      <c r="N882" s="981"/>
      <c r="O882" s="981"/>
      <c r="P882" s="981"/>
      <c r="Q882" s="981"/>
      <c r="R882" s="981"/>
      <c r="S882" s="981"/>
      <c r="T882" s="981"/>
      <c r="U882" s="981"/>
      <c r="V882" s="981"/>
      <c r="W882" s="981"/>
      <c r="X882" s="981"/>
      <c r="Y882" s="981"/>
      <c r="Z882" s="981"/>
      <c r="AA882" s="981"/>
    </row>
    <row r="883" spans="1:27" x14ac:dyDescent="0.25">
      <c r="A883" s="981"/>
      <c r="B883" s="981"/>
      <c r="C883" s="1002"/>
      <c r="D883" s="981"/>
      <c r="E883" s="981"/>
      <c r="F883" s="981"/>
      <c r="G883" s="981"/>
      <c r="H883" s="981"/>
      <c r="I883" s="981"/>
      <c r="J883" s="981"/>
      <c r="K883" s="981"/>
      <c r="L883" s="981"/>
      <c r="M883" s="981"/>
      <c r="N883" s="981"/>
      <c r="O883" s="981"/>
      <c r="P883" s="981"/>
      <c r="Q883" s="981"/>
      <c r="R883" s="981"/>
      <c r="S883" s="981"/>
      <c r="T883" s="981"/>
      <c r="U883" s="981"/>
      <c r="V883" s="981"/>
      <c r="W883" s="981"/>
      <c r="X883" s="981"/>
      <c r="Y883" s="981"/>
      <c r="Z883" s="981"/>
      <c r="AA883" s="981"/>
    </row>
    <row r="884" spans="1:27" x14ac:dyDescent="0.25">
      <c r="A884" s="981"/>
      <c r="B884" s="981"/>
      <c r="C884" s="1002"/>
      <c r="D884" s="981"/>
      <c r="E884" s="981"/>
      <c r="F884" s="981"/>
      <c r="G884" s="981"/>
      <c r="H884" s="981"/>
      <c r="I884" s="981"/>
      <c r="J884" s="981"/>
      <c r="K884" s="981"/>
      <c r="L884" s="981"/>
      <c r="M884" s="981"/>
      <c r="N884" s="981"/>
      <c r="O884" s="981"/>
      <c r="P884" s="981"/>
      <c r="Q884" s="981"/>
      <c r="R884" s="981"/>
      <c r="S884" s="981"/>
      <c r="T884" s="981"/>
      <c r="U884" s="981"/>
      <c r="V884" s="981"/>
      <c r="W884" s="981"/>
      <c r="X884" s="981"/>
      <c r="Y884" s="981"/>
      <c r="Z884" s="981"/>
      <c r="AA884" s="981"/>
    </row>
    <row r="885" spans="1:27" x14ac:dyDescent="0.25">
      <c r="A885" s="981"/>
      <c r="B885" s="981"/>
      <c r="C885" s="1002"/>
      <c r="D885" s="981"/>
      <c r="E885" s="981"/>
      <c r="F885" s="981"/>
      <c r="G885" s="981"/>
      <c r="H885" s="981"/>
      <c r="I885" s="981"/>
      <c r="J885" s="981"/>
      <c r="K885" s="981"/>
      <c r="L885" s="981"/>
      <c r="M885" s="981"/>
      <c r="N885" s="981"/>
      <c r="O885" s="981"/>
      <c r="P885" s="981"/>
      <c r="Q885" s="981"/>
      <c r="R885" s="981"/>
      <c r="S885" s="981"/>
      <c r="T885" s="981"/>
      <c r="U885" s="981"/>
      <c r="V885" s="981"/>
      <c r="W885" s="981"/>
      <c r="X885" s="981"/>
      <c r="Y885" s="981"/>
      <c r="Z885" s="981"/>
      <c r="AA885" s="981"/>
    </row>
    <row r="886" spans="1:27" x14ac:dyDescent="0.25">
      <c r="A886" s="981"/>
      <c r="B886" s="981"/>
      <c r="C886" s="1002"/>
      <c r="D886" s="981"/>
      <c r="E886" s="981"/>
      <c r="F886" s="981"/>
      <c r="G886" s="981"/>
      <c r="H886" s="981"/>
      <c r="I886" s="981"/>
      <c r="J886" s="981"/>
      <c r="K886" s="981"/>
      <c r="L886" s="981"/>
      <c r="M886" s="981"/>
      <c r="N886" s="981"/>
      <c r="O886" s="981"/>
      <c r="P886" s="981"/>
      <c r="Q886" s="981"/>
      <c r="R886" s="981"/>
      <c r="S886" s="981"/>
      <c r="T886" s="981"/>
      <c r="U886" s="981"/>
      <c r="V886" s="981"/>
      <c r="W886" s="981"/>
      <c r="X886" s="981"/>
      <c r="Y886" s="981"/>
      <c r="Z886" s="981"/>
      <c r="AA886" s="981"/>
    </row>
    <row r="887" spans="1:27" x14ac:dyDescent="0.25">
      <c r="A887" s="981"/>
      <c r="B887" s="981"/>
      <c r="C887" s="1002"/>
      <c r="D887" s="981"/>
      <c r="E887" s="981"/>
      <c r="F887" s="981"/>
      <c r="G887" s="981"/>
      <c r="H887" s="981"/>
      <c r="I887" s="981"/>
      <c r="J887" s="981"/>
      <c r="K887" s="981"/>
      <c r="L887" s="981"/>
      <c r="M887" s="981"/>
      <c r="N887" s="981"/>
      <c r="O887" s="981"/>
      <c r="P887" s="981"/>
      <c r="Q887" s="981"/>
      <c r="R887" s="981"/>
      <c r="S887" s="981"/>
      <c r="T887" s="981"/>
      <c r="U887" s="981"/>
      <c r="V887" s="981"/>
      <c r="W887" s="981"/>
      <c r="X887" s="981"/>
      <c r="Y887" s="981"/>
      <c r="Z887" s="981"/>
      <c r="AA887" s="981"/>
    </row>
    <row r="888" spans="1:27" x14ac:dyDescent="0.25">
      <c r="A888" s="981"/>
      <c r="B888" s="981"/>
      <c r="C888" s="1002"/>
      <c r="D888" s="981"/>
      <c r="E888" s="981"/>
      <c r="F888" s="981"/>
      <c r="G888" s="981"/>
      <c r="H888" s="981"/>
      <c r="I888" s="981"/>
      <c r="J888" s="981"/>
      <c r="K888" s="981"/>
      <c r="L888" s="981"/>
      <c r="M888" s="981"/>
      <c r="N888" s="981"/>
      <c r="O888" s="981"/>
      <c r="P888" s="981"/>
      <c r="Q888" s="981"/>
      <c r="R888" s="981"/>
      <c r="S888" s="981"/>
      <c r="T888" s="981"/>
      <c r="U888" s="981"/>
      <c r="V888" s="981"/>
      <c r="W888" s="981"/>
      <c r="X888" s="981"/>
      <c r="Y888" s="981"/>
      <c r="Z888" s="981"/>
      <c r="AA888" s="981"/>
    </row>
    <row r="889" spans="1:27" x14ac:dyDescent="0.25">
      <c r="A889" s="981"/>
      <c r="B889" s="981"/>
      <c r="C889" s="1002"/>
      <c r="D889" s="981"/>
      <c r="E889" s="981"/>
      <c r="F889" s="981"/>
      <c r="G889" s="981"/>
      <c r="H889" s="981"/>
      <c r="I889" s="981"/>
      <c r="J889" s="981"/>
      <c r="K889" s="981"/>
      <c r="L889" s="981"/>
      <c r="M889" s="981"/>
      <c r="N889" s="981"/>
      <c r="O889" s="981"/>
      <c r="P889" s="981"/>
      <c r="Q889" s="981"/>
      <c r="R889" s="981"/>
      <c r="S889" s="981"/>
      <c r="T889" s="981"/>
      <c r="U889" s="981"/>
      <c r="V889" s="981"/>
      <c r="W889" s="981"/>
      <c r="X889" s="981"/>
      <c r="Y889" s="981"/>
      <c r="Z889" s="981"/>
      <c r="AA889" s="981"/>
    </row>
    <row r="890" spans="1:27" x14ac:dyDescent="0.25">
      <c r="A890" s="981"/>
      <c r="B890" s="981"/>
      <c r="C890" s="1002"/>
      <c r="D890" s="981"/>
      <c r="E890" s="981"/>
      <c r="F890" s="981"/>
      <c r="G890" s="981"/>
      <c r="H890" s="981"/>
      <c r="I890" s="981"/>
      <c r="J890" s="981"/>
      <c r="K890" s="981"/>
      <c r="L890" s="981"/>
      <c r="M890" s="981"/>
      <c r="N890" s="981"/>
      <c r="O890" s="981"/>
      <c r="P890" s="981"/>
      <c r="Q890" s="981"/>
      <c r="R890" s="981"/>
      <c r="S890" s="981"/>
      <c r="T890" s="981"/>
      <c r="U890" s="981"/>
      <c r="V890" s="981"/>
      <c r="W890" s="981"/>
      <c r="X890" s="981"/>
      <c r="Y890" s="981"/>
      <c r="Z890" s="981"/>
      <c r="AA890" s="981"/>
    </row>
    <row r="891" spans="1:27" x14ac:dyDescent="0.25">
      <c r="A891" s="981"/>
      <c r="B891" s="981"/>
      <c r="C891" s="1002"/>
      <c r="D891" s="981"/>
      <c r="E891" s="981"/>
      <c r="F891" s="981"/>
      <c r="G891" s="981"/>
      <c r="H891" s="981"/>
      <c r="I891" s="981"/>
      <c r="J891" s="981"/>
      <c r="K891" s="981"/>
      <c r="L891" s="981"/>
      <c r="M891" s="981"/>
      <c r="N891" s="981"/>
      <c r="O891" s="981"/>
      <c r="P891" s="981"/>
      <c r="Q891" s="981"/>
      <c r="R891" s="981"/>
      <c r="S891" s="981"/>
      <c r="T891" s="981"/>
      <c r="U891" s="981"/>
      <c r="V891" s="981"/>
      <c r="W891" s="981"/>
      <c r="X891" s="981"/>
      <c r="Y891" s="981"/>
      <c r="Z891" s="981"/>
      <c r="AA891" s="981"/>
    </row>
    <row r="892" spans="1:27" x14ac:dyDescent="0.25">
      <c r="A892" s="981"/>
      <c r="B892" s="981"/>
      <c r="C892" s="1002"/>
      <c r="D892" s="981"/>
      <c r="E892" s="981"/>
      <c r="F892" s="981"/>
      <c r="G892" s="981"/>
      <c r="H892" s="981"/>
      <c r="I892" s="981"/>
      <c r="J892" s="981"/>
      <c r="K892" s="981"/>
      <c r="L892" s="981"/>
      <c r="M892" s="981"/>
      <c r="N892" s="981"/>
      <c r="O892" s="981"/>
      <c r="P892" s="981"/>
      <c r="Q892" s="981"/>
      <c r="R892" s="981"/>
      <c r="S892" s="981"/>
      <c r="T892" s="981"/>
      <c r="U892" s="981"/>
      <c r="V892" s="981"/>
      <c r="W892" s="981"/>
      <c r="X892" s="981"/>
      <c r="Y892" s="981"/>
      <c r="Z892" s="981"/>
      <c r="AA892" s="981"/>
    </row>
    <row r="893" spans="1:27" x14ac:dyDescent="0.25">
      <c r="A893" s="981"/>
      <c r="B893" s="981"/>
      <c r="C893" s="1002"/>
      <c r="D893" s="981"/>
      <c r="E893" s="981"/>
      <c r="F893" s="981"/>
      <c r="G893" s="981"/>
      <c r="H893" s="981"/>
      <c r="I893" s="981"/>
      <c r="J893" s="981"/>
      <c r="K893" s="981"/>
      <c r="L893" s="981"/>
      <c r="M893" s="981"/>
      <c r="N893" s="981"/>
      <c r="O893" s="981"/>
      <c r="P893" s="981"/>
      <c r="Q893" s="981"/>
      <c r="R893" s="981"/>
      <c r="S893" s="981"/>
      <c r="T893" s="981"/>
      <c r="U893" s="981"/>
      <c r="V893" s="981"/>
      <c r="W893" s="981"/>
      <c r="X893" s="981"/>
      <c r="Y893" s="981"/>
      <c r="Z893" s="981"/>
      <c r="AA893" s="981"/>
    </row>
    <row r="894" spans="1:27" x14ac:dyDescent="0.25">
      <c r="A894" s="981"/>
      <c r="B894" s="981"/>
      <c r="C894" s="1002"/>
      <c r="D894" s="981"/>
      <c r="E894" s="981"/>
      <c r="F894" s="981"/>
      <c r="G894" s="981"/>
      <c r="H894" s="981"/>
      <c r="I894" s="981"/>
      <c r="J894" s="981"/>
      <c r="K894" s="981"/>
      <c r="L894" s="981"/>
      <c r="M894" s="981"/>
      <c r="N894" s="981"/>
      <c r="O894" s="981"/>
      <c r="P894" s="981"/>
      <c r="Q894" s="981"/>
      <c r="R894" s="981"/>
      <c r="S894" s="981"/>
      <c r="T894" s="981"/>
      <c r="U894" s="981"/>
      <c r="V894" s="981"/>
      <c r="W894" s="981"/>
      <c r="X894" s="981"/>
      <c r="Y894" s="981"/>
      <c r="Z894" s="981"/>
      <c r="AA894" s="981"/>
    </row>
    <row r="895" spans="1:27" x14ac:dyDescent="0.25">
      <c r="A895" s="981"/>
      <c r="B895" s="981"/>
      <c r="C895" s="1002"/>
      <c r="D895" s="981"/>
      <c r="E895" s="981"/>
      <c r="F895" s="981"/>
      <c r="G895" s="981"/>
      <c r="H895" s="981"/>
      <c r="I895" s="981"/>
      <c r="J895" s="981"/>
      <c r="K895" s="981"/>
      <c r="L895" s="981"/>
      <c r="M895" s="981"/>
      <c r="N895" s="981"/>
      <c r="O895" s="981"/>
      <c r="P895" s="981"/>
      <c r="Q895" s="981"/>
      <c r="R895" s="981"/>
      <c r="S895" s="981"/>
      <c r="T895" s="981"/>
      <c r="U895" s="981"/>
      <c r="V895" s="981"/>
      <c r="W895" s="981"/>
      <c r="X895" s="981"/>
      <c r="Y895" s="981"/>
      <c r="Z895" s="981"/>
      <c r="AA895" s="981"/>
    </row>
    <row r="896" spans="1:27" x14ac:dyDescent="0.25">
      <c r="A896" s="981"/>
      <c r="B896" s="981"/>
      <c r="C896" s="1002"/>
      <c r="D896" s="981"/>
      <c r="E896" s="981"/>
      <c r="F896" s="981"/>
      <c r="G896" s="981"/>
      <c r="H896" s="981"/>
      <c r="I896" s="981"/>
      <c r="J896" s="981"/>
      <c r="K896" s="981"/>
      <c r="L896" s="981"/>
      <c r="M896" s="981"/>
      <c r="N896" s="981"/>
      <c r="O896" s="981"/>
      <c r="P896" s="981"/>
      <c r="Q896" s="981"/>
      <c r="R896" s="981"/>
      <c r="S896" s="981"/>
      <c r="T896" s="981"/>
      <c r="U896" s="981"/>
      <c r="V896" s="981"/>
      <c r="W896" s="981"/>
      <c r="X896" s="981"/>
      <c r="Y896" s="981"/>
      <c r="Z896" s="981"/>
      <c r="AA896" s="981"/>
    </row>
    <row r="897" spans="1:27" x14ac:dyDescent="0.25">
      <c r="A897" s="981"/>
      <c r="B897" s="981"/>
      <c r="C897" s="1002"/>
      <c r="D897" s="981"/>
      <c r="E897" s="981"/>
      <c r="F897" s="981"/>
      <c r="G897" s="981"/>
      <c r="H897" s="981"/>
      <c r="I897" s="981"/>
      <c r="J897" s="981"/>
      <c r="K897" s="981"/>
      <c r="L897" s="981"/>
      <c r="M897" s="981"/>
      <c r="N897" s="981"/>
      <c r="O897" s="981"/>
      <c r="P897" s="981"/>
      <c r="Q897" s="981"/>
      <c r="R897" s="981"/>
      <c r="S897" s="981"/>
      <c r="T897" s="981"/>
      <c r="U897" s="981"/>
      <c r="V897" s="981"/>
      <c r="W897" s="981"/>
      <c r="X897" s="981"/>
      <c r="Y897" s="981"/>
      <c r="Z897" s="981"/>
      <c r="AA897" s="981"/>
    </row>
    <row r="898" spans="1:27" x14ac:dyDescent="0.25">
      <c r="A898" s="981"/>
      <c r="B898" s="981"/>
      <c r="C898" s="1002"/>
      <c r="D898" s="981"/>
      <c r="E898" s="981"/>
      <c r="F898" s="981"/>
      <c r="G898" s="981"/>
      <c r="H898" s="981"/>
      <c r="I898" s="981"/>
      <c r="J898" s="981"/>
      <c r="K898" s="981"/>
      <c r="L898" s="981"/>
      <c r="M898" s="981"/>
      <c r="N898" s="981"/>
      <c r="O898" s="981"/>
      <c r="P898" s="981"/>
      <c r="Q898" s="981"/>
      <c r="R898" s="981"/>
      <c r="S898" s="981"/>
      <c r="T898" s="981"/>
      <c r="U898" s="981"/>
      <c r="V898" s="981"/>
      <c r="W898" s="981"/>
      <c r="X898" s="981"/>
      <c r="Y898" s="981"/>
      <c r="Z898" s="981"/>
      <c r="AA898" s="981"/>
    </row>
    <row r="899" spans="1:27" x14ac:dyDescent="0.25">
      <c r="A899" s="981"/>
      <c r="B899" s="981"/>
      <c r="C899" s="1002"/>
      <c r="D899" s="981"/>
      <c r="E899" s="981"/>
      <c r="F899" s="981"/>
      <c r="G899" s="981"/>
      <c r="H899" s="981"/>
      <c r="I899" s="981"/>
      <c r="J899" s="981"/>
      <c r="K899" s="981"/>
      <c r="L899" s="981"/>
      <c r="M899" s="981"/>
      <c r="N899" s="981"/>
      <c r="O899" s="981"/>
      <c r="P899" s="981"/>
      <c r="Q899" s="981"/>
      <c r="R899" s="981"/>
      <c r="S899" s="981"/>
      <c r="T899" s="981"/>
      <c r="U899" s="981"/>
      <c r="V899" s="981"/>
      <c r="W899" s="981"/>
      <c r="X899" s="981"/>
      <c r="Y899" s="981"/>
      <c r="Z899" s="981"/>
      <c r="AA899" s="981"/>
    </row>
    <row r="900" spans="1:27" x14ac:dyDescent="0.25">
      <c r="A900" s="981"/>
      <c r="B900" s="981"/>
      <c r="C900" s="1002"/>
      <c r="D900" s="981"/>
      <c r="E900" s="981"/>
      <c r="F900" s="981"/>
      <c r="G900" s="981"/>
      <c r="H900" s="981"/>
      <c r="I900" s="981"/>
      <c r="J900" s="981"/>
      <c r="K900" s="981"/>
      <c r="L900" s="981"/>
      <c r="M900" s="981"/>
      <c r="N900" s="981"/>
      <c r="O900" s="981"/>
      <c r="P900" s="981"/>
      <c r="Q900" s="981"/>
      <c r="R900" s="981"/>
      <c r="S900" s="981"/>
      <c r="T900" s="981"/>
      <c r="U900" s="981"/>
      <c r="V900" s="981"/>
      <c r="W900" s="981"/>
      <c r="X900" s="981"/>
      <c r="Y900" s="981"/>
      <c r="Z900" s="981"/>
      <c r="AA900" s="981"/>
    </row>
    <row r="901" spans="1:27" x14ac:dyDescent="0.25">
      <c r="A901" s="981"/>
      <c r="B901" s="981"/>
      <c r="C901" s="1002"/>
      <c r="D901" s="981"/>
      <c r="E901" s="981"/>
      <c r="F901" s="981"/>
      <c r="G901" s="981"/>
      <c r="H901" s="981"/>
      <c r="I901" s="981"/>
      <c r="J901" s="981"/>
      <c r="K901" s="981"/>
      <c r="L901" s="981"/>
      <c r="M901" s="981"/>
      <c r="N901" s="981"/>
      <c r="O901" s="981"/>
      <c r="P901" s="981"/>
      <c r="Q901" s="981"/>
      <c r="R901" s="981"/>
      <c r="S901" s="981"/>
      <c r="T901" s="981"/>
      <c r="U901" s="981"/>
      <c r="V901" s="981"/>
      <c r="W901" s="981"/>
      <c r="X901" s="981"/>
      <c r="Y901" s="981"/>
      <c r="Z901" s="981"/>
      <c r="AA901" s="981"/>
    </row>
    <row r="902" spans="1:27" x14ac:dyDescent="0.25">
      <c r="A902" s="981"/>
      <c r="B902" s="981"/>
      <c r="C902" s="1002"/>
      <c r="D902" s="981"/>
      <c r="E902" s="981"/>
      <c r="F902" s="981"/>
      <c r="G902" s="981"/>
      <c r="H902" s="981"/>
      <c r="I902" s="981"/>
      <c r="J902" s="981"/>
      <c r="K902" s="981"/>
      <c r="L902" s="981"/>
      <c r="M902" s="981"/>
      <c r="N902" s="981"/>
      <c r="O902" s="981"/>
      <c r="P902" s="981"/>
      <c r="Q902" s="981"/>
      <c r="R902" s="981"/>
      <c r="S902" s="981"/>
      <c r="T902" s="981"/>
      <c r="U902" s="981"/>
      <c r="V902" s="981"/>
      <c r="W902" s="981"/>
      <c r="X902" s="981"/>
      <c r="Y902" s="981"/>
      <c r="Z902" s="981"/>
      <c r="AA902" s="981"/>
    </row>
    <row r="903" spans="1:27" x14ac:dyDescent="0.25">
      <c r="A903" s="981"/>
      <c r="B903" s="981"/>
      <c r="C903" s="1002"/>
      <c r="D903" s="981"/>
      <c r="E903" s="981"/>
      <c r="F903" s="981"/>
      <c r="G903" s="981"/>
      <c r="H903" s="981"/>
      <c r="I903" s="981"/>
      <c r="J903" s="981"/>
      <c r="K903" s="981"/>
      <c r="L903" s="981"/>
      <c r="M903" s="981"/>
      <c r="N903" s="981"/>
      <c r="O903" s="981"/>
      <c r="P903" s="981"/>
      <c r="Q903" s="981"/>
      <c r="R903" s="981"/>
      <c r="S903" s="981"/>
      <c r="T903" s="981"/>
      <c r="U903" s="981"/>
      <c r="V903" s="981"/>
      <c r="W903" s="981"/>
      <c r="X903" s="981"/>
      <c r="Y903" s="981"/>
      <c r="Z903" s="981"/>
      <c r="AA903" s="981"/>
    </row>
    <row r="904" spans="1:27" x14ac:dyDescent="0.25">
      <c r="A904" s="981"/>
      <c r="B904" s="981"/>
      <c r="C904" s="1002"/>
      <c r="D904" s="981"/>
      <c r="E904" s="981"/>
      <c r="F904" s="981"/>
      <c r="G904" s="981"/>
      <c r="H904" s="981"/>
      <c r="I904" s="981"/>
      <c r="J904" s="981"/>
      <c r="K904" s="981"/>
      <c r="L904" s="981"/>
      <c r="M904" s="981"/>
      <c r="N904" s="981"/>
      <c r="O904" s="981"/>
      <c r="P904" s="981"/>
      <c r="Q904" s="981"/>
      <c r="R904" s="981"/>
      <c r="S904" s="981"/>
      <c r="T904" s="981"/>
      <c r="U904" s="981"/>
      <c r="V904" s="981"/>
      <c r="W904" s="981"/>
      <c r="X904" s="981"/>
      <c r="Y904" s="981"/>
      <c r="Z904" s="981"/>
      <c r="AA904" s="981"/>
    </row>
    <row r="905" spans="1:27" x14ac:dyDescent="0.25">
      <c r="A905" s="981"/>
      <c r="B905" s="981"/>
      <c r="C905" s="1002"/>
      <c r="D905" s="981"/>
      <c r="E905" s="981"/>
      <c r="F905" s="981"/>
      <c r="G905" s="981"/>
      <c r="H905" s="981"/>
      <c r="I905" s="981"/>
      <c r="J905" s="981"/>
      <c r="K905" s="981"/>
      <c r="L905" s="981"/>
      <c r="M905" s="981"/>
      <c r="N905" s="981"/>
      <c r="O905" s="981"/>
      <c r="P905" s="981"/>
      <c r="Q905" s="981"/>
      <c r="R905" s="981"/>
      <c r="S905" s="981"/>
      <c r="T905" s="981"/>
      <c r="U905" s="981"/>
      <c r="V905" s="981"/>
      <c r="W905" s="981"/>
      <c r="X905" s="981"/>
      <c r="Y905" s="981"/>
      <c r="Z905" s="981"/>
      <c r="AA905" s="981"/>
    </row>
    <row r="906" spans="1:27" x14ac:dyDescent="0.25">
      <c r="A906" s="981"/>
      <c r="B906" s="981"/>
      <c r="C906" s="1002"/>
      <c r="D906" s="981"/>
      <c r="E906" s="981"/>
      <c r="F906" s="981"/>
      <c r="G906" s="981"/>
      <c r="H906" s="981"/>
      <c r="I906" s="981"/>
      <c r="J906" s="981"/>
      <c r="K906" s="981"/>
      <c r="L906" s="981"/>
      <c r="M906" s="981"/>
      <c r="N906" s="981"/>
      <c r="O906" s="981"/>
      <c r="P906" s="981"/>
      <c r="Q906" s="981"/>
      <c r="R906" s="981"/>
      <c r="S906" s="981"/>
      <c r="T906" s="981"/>
      <c r="U906" s="981"/>
      <c r="V906" s="981"/>
      <c r="W906" s="981"/>
      <c r="X906" s="981"/>
      <c r="Y906" s="981"/>
      <c r="Z906" s="981"/>
      <c r="AA906" s="981"/>
    </row>
    <row r="907" spans="1:27" x14ac:dyDescent="0.25">
      <c r="A907" s="981"/>
      <c r="B907" s="981"/>
      <c r="C907" s="1002"/>
      <c r="D907" s="981"/>
      <c r="E907" s="981"/>
      <c r="F907" s="981"/>
      <c r="G907" s="981"/>
      <c r="H907" s="981"/>
      <c r="I907" s="981"/>
      <c r="J907" s="981"/>
      <c r="K907" s="981"/>
      <c r="L907" s="981"/>
      <c r="M907" s="981"/>
      <c r="N907" s="981"/>
      <c r="O907" s="981"/>
      <c r="P907" s="981"/>
      <c r="Q907" s="981"/>
      <c r="R907" s="981"/>
      <c r="S907" s="981"/>
      <c r="T907" s="981"/>
      <c r="U907" s="981"/>
      <c r="V907" s="981"/>
      <c r="W907" s="981"/>
      <c r="X907" s="981"/>
      <c r="Y907" s="981"/>
      <c r="Z907" s="981"/>
      <c r="AA907" s="981"/>
    </row>
    <row r="908" spans="1:27" x14ac:dyDescent="0.25">
      <c r="A908" s="981"/>
      <c r="B908" s="981"/>
      <c r="C908" s="1002"/>
      <c r="D908" s="981"/>
      <c r="E908" s="981"/>
      <c r="F908" s="981"/>
      <c r="G908" s="981"/>
      <c r="H908" s="981"/>
      <c r="I908" s="981"/>
      <c r="J908" s="981"/>
      <c r="K908" s="981"/>
      <c r="L908" s="981"/>
      <c r="M908" s="981"/>
      <c r="N908" s="981"/>
      <c r="O908" s="981"/>
      <c r="P908" s="981"/>
      <c r="Q908" s="981"/>
      <c r="R908" s="981"/>
      <c r="S908" s="981"/>
      <c r="T908" s="981"/>
      <c r="U908" s="981"/>
      <c r="V908" s="981"/>
      <c r="W908" s="981"/>
      <c r="X908" s="981"/>
      <c r="Y908" s="981"/>
      <c r="Z908" s="981"/>
      <c r="AA908" s="981"/>
    </row>
    <row r="909" spans="1:27" x14ac:dyDescent="0.25">
      <c r="A909" s="981"/>
      <c r="B909" s="981"/>
      <c r="C909" s="1002"/>
      <c r="D909" s="981"/>
      <c r="E909" s="981"/>
      <c r="F909" s="981"/>
      <c r="G909" s="981"/>
      <c r="H909" s="981"/>
      <c r="I909" s="981"/>
      <c r="J909" s="981"/>
      <c r="K909" s="981"/>
      <c r="L909" s="981"/>
      <c r="M909" s="981"/>
      <c r="N909" s="981"/>
      <c r="O909" s="981"/>
      <c r="P909" s="981"/>
      <c r="Q909" s="981"/>
      <c r="R909" s="981"/>
      <c r="S909" s="981"/>
      <c r="T909" s="981"/>
      <c r="U909" s="981"/>
      <c r="V909" s="981"/>
      <c r="W909" s="981"/>
      <c r="X909" s="981"/>
      <c r="Y909" s="981"/>
      <c r="Z909" s="981"/>
      <c r="AA909" s="981"/>
    </row>
    <row r="910" spans="1:27" x14ac:dyDescent="0.25">
      <c r="A910" s="981"/>
      <c r="B910" s="981"/>
      <c r="C910" s="1002"/>
      <c r="D910" s="981"/>
      <c r="E910" s="981"/>
      <c r="F910" s="981"/>
      <c r="G910" s="981"/>
      <c r="H910" s="981"/>
      <c r="I910" s="981"/>
      <c r="J910" s="981"/>
      <c r="K910" s="981"/>
      <c r="L910" s="981"/>
      <c r="M910" s="981"/>
      <c r="N910" s="981"/>
      <c r="O910" s="981"/>
      <c r="P910" s="981"/>
      <c r="Q910" s="981"/>
      <c r="R910" s="981"/>
      <c r="S910" s="981"/>
      <c r="T910" s="981"/>
      <c r="U910" s="981"/>
      <c r="V910" s="981"/>
      <c r="W910" s="981"/>
      <c r="X910" s="981"/>
      <c r="Y910" s="981"/>
      <c r="Z910" s="981"/>
      <c r="AA910" s="981"/>
    </row>
    <row r="911" spans="1:27" x14ac:dyDescent="0.25">
      <c r="A911" s="981"/>
      <c r="B911" s="981"/>
      <c r="C911" s="1002"/>
      <c r="D911" s="981"/>
      <c r="E911" s="981"/>
      <c r="F911" s="981"/>
      <c r="G911" s="981"/>
      <c r="H911" s="981"/>
      <c r="I911" s="981"/>
      <c r="J911" s="981"/>
      <c r="K911" s="981"/>
      <c r="L911" s="981"/>
      <c r="M911" s="981"/>
      <c r="N911" s="981"/>
      <c r="O911" s="981"/>
      <c r="P911" s="981"/>
      <c r="Q911" s="981"/>
      <c r="R911" s="981"/>
      <c r="S911" s="981"/>
      <c r="T911" s="981"/>
      <c r="U911" s="981"/>
      <c r="V911" s="981"/>
      <c r="W911" s="981"/>
      <c r="X911" s="981"/>
      <c r="Y911" s="981"/>
      <c r="Z911" s="981"/>
      <c r="AA911" s="981"/>
    </row>
    <row r="912" spans="1:27" x14ac:dyDescent="0.25">
      <c r="A912" s="981"/>
      <c r="B912" s="981"/>
      <c r="C912" s="1002"/>
      <c r="D912" s="981"/>
      <c r="E912" s="981"/>
      <c r="F912" s="981"/>
      <c r="G912" s="981"/>
      <c r="H912" s="981"/>
      <c r="I912" s="981"/>
      <c r="J912" s="981"/>
      <c r="K912" s="981"/>
      <c r="L912" s="981"/>
      <c r="M912" s="981"/>
      <c r="N912" s="981"/>
      <c r="O912" s="981"/>
      <c r="P912" s="981"/>
      <c r="Q912" s="981"/>
      <c r="R912" s="981"/>
      <c r="S912" s="981"/>
      <c r="T912" s="981"/>
      <c r="U912" s="981"/>
      <c r="V912" s="981"/>
      <c r="W912" s="981"/>
      <c r="X912" s="981"/>
      <c r="Y912" s="981"/>
      <c r="Z912" s="981"/>
      <c r="AA912" s="981"/>
    </row>
    <row r="913" spans="1:27" x14ac:dyDescent="0.25">
      <c r="A913" s="981"/>
      <c r="B913" s="981"/>
      <c r="C913" s="1002"/>
      <c r="D913" s="981"/>
      <c r="E913" s="981"/>
      <c r="F913" s="981"/>
      <c r="G913" s="981"/>
      <c r="H913" s="981"/>
      <c r="I913" s="981"/>
      <c r="J913" s="981"/>
      <c r="K913" s="981"/>
      <c r="L913" s="981"/>
      <c r="M913" s="981"/>
      <c r="N913" s="981"/>
      <c r="O913" s="981"/>
      <c r="P913" s="981"/>
      <c r="Q913" s="981"/>
      <c r="R913" s="981"/>
      <c r="S913" s="981"/>
      <c r="T913" s="981"/>
      <c r="U913" s="981"/>
      <c r="V913" s="981"/>
      <c r="W913" s="981"/>
      <c r="X913" s="981"/>
      <c r="Y913" s="981"/>
      <c r="Z913" s="981"/>
      <c r="AA913" s="981"/>
    </row>
    <row r="914" spans="1:27" x14ac:dyDescent="0.25">
      <c r="A914" s="981"/>
      <c r="B914" s="981"/>
      <c r="C914" s="1002"/>
      <c r="D914" s="981"/>
      <c r="E914" s="981"/>
      <c r="F914" s="981"/>
      <c r="G914" s="981"/>
      <c r="H914" s="981"/>
      <c r="I914" s="981"/>
      <c r="J914" s="981"/>
      <c r="K914" s="981"/>
      <c r="L914" s="981"/>
      <c r="M914" s="981"/>
      <c r="N914" s="981"/>
      <c r="O914" s="981"/>
      <c r="P914" s="981"/>
      <c r="Q914" s="981"/>
      <c r="R914" s="981"/>
      <c r="S914" s="981"/>
      <c r="T914" s="981"/>
      <c r="U914" s="981"/>
      <c r="V914" s="981"/>
      <c r="W914" s="981"/>
      <c r="X914" s="981"/>
      <c r="Y914" s="981"/>
      <c r="Z914" s="981"/>
      <c r="AA914" s="981"/>
    </row>
    <row r="915" spans="1:27" x14ac:dyDescent="0.25">
      <c r="A915" s="981"/>
      <c r="B915" s="981"/>
      <c r="C915" s="1002"/>
      <c r="D915" s="981"/>
      <c r="E915" s="981"/>
      <c r="F915" s="981"/>
      <c r="G915" s="981"/>
      <c r="H915" s="981"/>
      <c r="I915" s="981"/>
      <c r="J915" s="981"/>
      <c r="K915" s="981"/>
      <c r="L915" s="981"/>
      <c r="M915" s="981"/>
      <c r="N915" s="981"/>
      <c r="O915" s="981"/>
      <c r="P915" s="981"/>
      <c r="Q915" s="981"/>
      <c r="R915" s="981"/>
      <c r="S915" s="981"/>
      <c r="T915" s="981"/>
      <c r="U915" s="981"/>
      <c r="V915" s="981"/>
      <c r="W915" s="981"/>
      <c r="X915" s="981"/>
      <c r="Y915" s="981"/>
      <c r="Z915" s="981"/>
      <c r="AA915" s="981"/>
    </row>
    <row r="916" spans="1:27" x14ac:dyDescent="0.25">
      <c r="A916" s="981"/>
      <c r="B916" s="981"/>
      <c r="C916" s="1002"/>
      <c r="D916" s="981"/>
      <c r="E916" s="981"/>
      <c r="F916" s="981"/>
      <c r="G916" s="981"/>
      <c r="H916" s="981"/>
      <c r="I916" s="981"/>
      <c r="J916" s="981"/>
      <c r="K916" s="981"/>
      <c r="L916" s="981"/>
      <c r="M916" s="981"/>
      <c r="N916" s="981"/>
      <c r="O916" s="981"/>
      <c r="P916" s="981"/>
      <c r="Q916" s="981"/>
      <c r="R916" s="981"/>
      <c r="S916" s="981"/>
      <c r="T916" s="981"/>
      <c r="U916" s="981"/>
      <c r="V916" s="981"/>
      <c r="W916" s="981"/>
      <c r="X916" s="981"/>
      <c r="Y916" s="981"/>
      <c r="Z916" s="981"/>
      <c r="AA916" s="981"/>
    </row>
    <row r="917" spans="1:27" x14ac:dyDescent="0.25">
      <c r="A917" s="981"/>
      <c r="B917" s="981"/>
      <c r="C917" s="1002"/>
      <c r="D917" s="981"/>
      <c r="E917" s="981"/>
      <c r="F917" s="981"/>
      <c r="G917" s="981"/>
      <c r="H917" s="981"/>
      <c r="I917" s="981"/>
      <c r="J917" s="981"/>
      <c r="K917" s="981"/>
      <c r="L917" s="981"/>
      <c r="M917" s="981"/>
      <c r="N917" s="981"/>
      <c r="O917" s="981"/>
      <c r="P917" s="981"/>
      <c r="Q917" s="981"/>
      <c r="R917" s="981"/>
      <c r="S917" s="981"/>
      <c r="T917" s="981"/>
      <c r="U917" s="981"/>
      <c r="V917" s="981"/>
      <c r="W917" s="981"/>
      <c r="X917" s="981"/>
      <c r="Y917" s="981"/>
      <c r="Z917" s="981"/>
      <c r="AA917" s="981"/>
    </row>
    <row r="918" spans="1:27" x14ac:dyDescent="0.25">
      <c r="A918" s="981"/>
      <c r="B918" s="981"/>
      <c r="C918" s="1002"/>
      <c r="D918" s="981"/>
      <c r="E918" s="981"/>
      <c r="F918" s="981"/>
      <c r="G918" s="981"/>
      <c r="H918" s="981"/>
      <c r="I918" s="981"/>
      <c r="J918" s="981"/>
      <c r="K918" s="981"/>
      <c r="L918" s="981"/>
      <c r="M918" s="981"/>
      <c r="N918" s="981"/>
      <c r="O918" s="981"/>
      <c r="P918" s="981"/>
      <c r="Q918" s="981"/>
      <c r="R918" s="981"/>
      <c r="S918" s="981"/>
      <c r="T918" s="981"/>
      <c r="U918" s="981"/>
      <c r="V918" s="981"/>
      <c r="W918" s="981"/>
      <c r="X918" s="981"/>
      <c r="Y918" s="981"/>
      <c r="Z918" s="981"/>
      <c r="AA918" s="981"/>
    </row>
    <row r="919" spans="1:27" x14ac:dyDescent="0.25">
      <c r="A919" s="981"/>
      <c r="B919" s="981"/>
      <c r="C919" s="1002"/>
      <c r="D919" s="981"/>
      <c r="E919" s="981"/>
      <c r="F919" s="981"/>
      <c r="G919" s="981"/>
      <c r="H919" s="981"/>
      <c r="I919" s="981"/>
      <c r="J919" s="981"/>
      <c r="K919" s="981"/>
      <c r="L919" s="981"/>
      <c r="M919" s="981"/>
      <c r="N919" s="981"/>
      <c r="O919" s="981"/>
      <c r="P919" s="981"/>
      <c r="Q919" s="981"/>
      <c r="R919" s="981"/>
      <c r="S919" s="981"/>
      <c r="T919" s="981"/>
      <c r="U919" s="981"/>
      <c r="V919" s="981"/>
      <c r="W919" s="981"/>
      <c r="X919" s="981"/>
      <c r="Y919" s="981"/>
      <c r="Z919" s="981"/>
      <c r="AA919" s="981"/>
    </row>
    <row r="920" spans="1:27" x14ac:dyDescent="0.25">
      <c r="A920" s="981"/>
      <c r="B920" s="981"/>
      <c r="C920" s="1002"/>
      <c r="D920" s="981"/>
      <c r="E920" s="981"/>
      <c r="F920" s="981"/>
      <c r="G920" s="981"/>
      <c r="H920" s="981"/>
      <c r="I920" s="981"/>
      <c r="J920" s="981"/>
      <c r="K920" s="981"/>
      <c r="L920" s="981"/>
      <c r="M920" s="981"/>
      <c r="N920" s="981"/>
      <c r="O920" s="981"/>
      <c r="P920" s="981"/>
      <c r="Q920" s="981"/>
      <c r="R920" s="981"/>
      <c r="S920" s="981"/>
      <c r="T920" s="981"/>
      <c r="U920" s="981"/>
      <c r="V920" s="981"/>
      <c r="W920" s="981"/>
      <c r="X920" s="981"/>
      <c r="Y920" s="981"/>
      <c r="Z920" s="981"/>
      <c r="AA920" s="981"/>
    </row>
    <row r="921" spans="1:27" x14ac:dyDescent="0.25">
      <c r="A921" s="981"/>
      <c r="B921" s="981"/>
      <c r="C921" s="1002"/>
      <c r="D921" s="981"/>
      <c r="E921" s="981"/>
      <c r="F921" s="981"/>
      <c r="G921" s="981"/>
      <c r="H921" s="981"/>
      <c r="I921" s="981"/>
      <c r="J921" s="981"/>
      <c r="K921" s="981"/>
      <c r="L921" s="981"/>
      <c r="M921" s="981"/>
      <c r="N921" s="981"/>
      <c r="O921" s="981"/>
      <c r="P921" s="981"/>
      <c r="Q921" s="981"/>
      <c r="R921" s="981"/>
      <c r="S921" s="981"/>
      <c r="T921" s="981"/>
      <c r="U921" s="981"/>
      <c r="V921" s="981"/>
      <c r="W921" s="981"/>
      <c r="X921" s="981"/>
      <c r="Y921" s="981"/>
      <c r="Z921" s="981"/>
      <c r="AA921" s="981"/>
    </row>
    <row r="922" spans="1:27" x14ac:dyDescent="0.25">
      <c r="A922" s="981"/>
      <c r="B922" s="981"/>
      <c r="C922" s="1002"/>
      <c r="D922" s="981"/>
      <c r="E922" s="981"/>
      <c r="F922" s="981"/>
      <c r="G922" s="981"/>
      <c r="H922" s="981"/>
      <c r="I922" s="981"/>
      <c r="J922" s="981"/>
      <c r="K922" s="981"/>
      <c r="L922" s="981"/>
      <c r="M922" s="981"/>
      <c r="N922" s="981"/>
      <c r="O922" s="981"/>
      <c r="P922" s="981"/>
      <c r="Q922" s="981"/>
      <c r="R922" s="981"/>
      <c r="S922" s="981"/>
      <c r="T922" s="981"/>
      <c r="U922" s="981"/>
      <c r="V922" s="981"/>
      <c r="W922" s="981"/>
      <c r="X922" s="981"/>
      <c r="Y922" s="981"/>
      <c r="Z922" s="981"/>
      <c r="AA922" s="981"/>
    </row>
    <row r="923" spans="1:27" x14ac:dyDescent="0.25">
      <c r="A923" s="981"/>
      <c r="B923" s="981"/>
      <c r="C923" s="1002"/>
      <c r="D923" s="981"/>
      <c r="E923" s="981"/>
      <c r="F923" s="981"/>
      <c r="G923" s="981"/>
      <c r="H923" s="981"/>
      <c r="I923" s="981"/>
      <c r="J923" s="981"/>
      <c r="K923" s="981"/>
      <c r="L923" s="981"/>
      <c r="M923" s="981"/>
      <c r="N923" s="981"/>
      <c r="O923" s="981"/>
      <c r="P923" s="981"/>
      <c r="Q923" s="981"/>
      <c r="R923" s="981"/>
      <c r="S923" s="981"/>
      <c r="T923" s="981"/>
      <c r="U923" s="981"/>
      <c r="V923" s="981"/>
      <c r="W923" s="981"/>
      <c r="X923" s="981"/>
      <c r="Y923" s="981"/>
      <c r="Z923" s="981"/>
      <c r="AA923" s="981"/>
    </row>
    <row r="924" spans="1:27" x14ac:dyDescent="0.25">
      <c r="A924" s="981"/>
      <c r="B924" s="981"/>
      <c r="C924" s="1002"/>
      <c r="D924" s="981"/>
      <c r="E924" s="981"/>
      <c r="F924" s="981"/>
      <c r="G924" s="981"/>
      <c r="H924" s="981"/>
      <c r="I924" s="981"/>
      <c r="J924" s="981"/>
      <c r="K924" s="981"/>
      <c r="L924" s="981"/>
      <c r="M924" s="981"/>
      <c r="N924" s="981"/>
      <c r="O924" s="981"/>
      <c r="P924" s="981"/>
      <c r="Q924" s="981"/>
      <c r="R924" s="981"/>
      <c r="S924" s="981"/>
      <c r="T924" s="981"/>
      <c r="U924" s="981"/>
      <c r="V924" s="981"/>
      <c r="W924" s="981"/>
      <c r="X924" s="981"/>
      <c r="Y924" s="981"/>
      <c r="Z924" s="981"/>
      <c r="AA924" s="981"/>
    </row>
    <row r="925" spans="1:27" x14ac:dyDescent="0.25">
      <c r="A925" s="981"/>
      <c r="B925" s="981"/>
      <c r="C925" s="1002"/>
      <c r="D925" s="981"/>
      <c r="E925" s="981"/>
      <c r="F925" s="981"/>
      <c r="G925" s="981"/>
      <c r="H925" s="981"/>
      <c r="I925" s="981"/>
      <c r="J925" s="981"/>
      <c r="K925" s="981"/>
      <c r="L925" s="981"/>
      <c r="M925" s="981"/>
      <c r="N925" s="981"/>
      <c r="O925" s="981"/>
      <c r="P925" s="981"/>
      <c r="Q925" s="981"/>
      <c r="R925" s="981"/>
      <c r="S925" s="981"/>
      <c r="T925" s="981"/>
      <c r="U925" s="981"/>
      <c r="V925" s="981"/>
      <c r="W925" s="981"/>
      <c r="X925" s="981"/>
      <c r="Y925" s="981"/>
      <c r="Z925" s="981"/>
      <c r="AA925" s="981"/>
    </row>
    <row r="926" spans="1:27" x14ac:dyDescent="0.25">
      <c r="A926" s="981"/>
      <c r="B926" s="981"/>
      <c r="C926" s="1002"/>
      <c r="D926" s="981"/>
      <c r="E926" s="981"/>
      <c r="F926" s="981"/>
      <c r="G926" s="981"/>
      <c r="H926" s="981"/>
      <c r="I926" s="981"/>
      <c r="J926" s="981"/>
      <c r="K926" s="981"/>
      <c r="L926" s="981"/>
      <c r="M926" s="981"/>
      <c r="N926" s="981"/>
      <c r="O926" s="981"/>
      <c r="P926" s="981"/>
      <c r="Q926" s="981"/>
      <c r="R926" s="981"/>
      <c r="S926" s="981"/>
      <c r="T926" s="981"/>
      <c r="U926" s="981"/>
      <c r="V926" s="981"/>
      <c r="W926" s="981"/>
      <c r="X926" s="981"/>
      <c r="Y926" s="981"/>
      <c r="Z926" s="981"/>
      <c r="AA926" s="981"/>
    </row>
    <row r="927" spans="1:27" x14ac:dyDescent="0.25">
      <c r="A927" s="981"/>
      <c r="B927" s="981"/>
      <c r="C927" s="1002"/>
      <c r="D927" s="981"/>
      <c r="E927" s="981"/>
      <c r="F927" s="981"/>
      <c r="G927" s="981"/>
      <c r="H927" s="981"/>
      <c r="I927" s="981"/>
      <c r="J927" s="981"/>
      <c r="K927" s="981"/>
      <c r="L927" s="981"/>
      <c r="M927" s="981"/>
      <c r="N927" s="981"/>
      <c r="O927" s="981"/>
      <c r="P927" s="981"/>
      <c r="Q927" s="981"/>
      <c r="R927" s="981"/>
      <c r="S927" s="981"/>
      <c r="T927" s="981"/>
      <c r="U927" s="981"/>
      <c r="V927" s="981"/>
      <c r="W927" s="981"/>
      <c r="X927" s="981"/>
      <c r="Y927" s="981"/>
      <c r="Z927" s="981"/>
      <c r="AA927" s="981"/>
    </row>
    <row r="928" spans="1:27" x14ac:dyDescent="0.25">
      <c r="A928" s="981"/>
      <c r="B928" s="981"/>
      <c r="C928" s="1002"/>
      <c r="D928" s="981"/>
      <c r="E928" s="981"/>
      <c r="F928" s="981"/>
      <c r="G928" s="981"/>
      <c r="H928" s="981"/>
      <c r="I928" s="981"/>
      <c r="J928" s="981"/>
      <c r="K928" s="981"/>
      <c r="L928" s="981"/>
      <c r="M928" s="981"/>
      <c r="N928" s="981"/>
      <c r="O928" s="981"/>
      <c r="P928" s="981"/>
      <c r="Q928" s="981"/>
      <c r="R928" s="981"/>
      <c r="S928" s="981"/>
      <c r="T928" s="981"/>
      <c r="U928" s="981"/>
      <c r="V928" s="981"/>
      <c r="W928" s="981"/>
      <c r="X928" s="981"/>
      <c r="Y928" s="981"/>
      <c r="Z928" s="981"/>
      <c r="AA928" s="981"/>
    </row>
    <row r="929" spans="1:27" x14ac:dyDescent="0.25">
      <c r="A929" s="981"/>
      <c r="B929" s="981"/>
      <c r="C929" s="1002"/>
      <c r="D929" s="981"/>
      <c r="E929" s="981"/>
      <c r="F929" s="981"/>
      <c r="G929" s="981"/>
      <c r="H929" s="981"/>
      <c r="I929" s="981"/>
      <c r="J929" s="981"/>
      <c r="K929" s="981"/>
      <c r="L929" s="981"/>
      <c r="M929" s="981"/>
      <c r="N929" s="981"/>
      <c r="O929" s="981"/>
      <c r="P929" s="981"/>
      <c r="Q929" s="981"/>
      <c r="R929" s="981"/>
      <c r="S929" s="981"/>
      <c r="T929" s="981"/>
      <c r="U929" s="981"/>
      <c r="V929" s="981"/>
      <c r="W929" s="981"/>
      <c r="X929" s="981"/>
      <c r="Y929" s="981"/>
      <c r="Z929" s="981"/>
      <c r="AA929" s="981"/>
    </row>
    <row r="930" spans="1:27" x14ac:dyDescent="0.25">
      <c r="A930" s="981"/>
      <c r="B930" s="981"/>
      <c r="C930" s="1002"/>
      <c r="D930" s="981"/>
      <c r="E930" s="981"/>
      <c r="F930" s="981"/>
      <c r="G930" s="981"/>
      <c r="H930" s="981"/>
      <c r="I930" s="981"/>
      <c r="J930" s="981"/>
      <c r="K930" s="981"/>
      <c r="L930" s="981"/>
      <c r="M930" s="981"/>
      <c r="N930" s="981"/>
      <c r="O930" s="981"/>
      <c r="P930" s="981"/>
      <c r="Q930" s="981"/>
      <c r="R930" s="981"/>
      <c r="S930" s="981"/>
      <c r="T930" s="981"/>
      <c r="U930" s="981"/>
      <c r="V930" s="981"/>
      <c r="W930" s="981"/>
      <c r="X930" s="981"/>
      <c r="Y930" s="981"/>
      <c r="Z930" s="981"/>
      <c r="AA930" s="981"/>
    </row>
    <row r="931" spans="1:27" x14ac:dyDescent="0.25">
      <c r="A931" s="981"/>
      <c r="B931" s="981"/>
      <c r="C931" s="1002"/>
      <c r="D931" s="981"/>
      <c r="E931" s="981"/>
      <c r="F931" s="981"/>
      <c r="G931" s="981"/>
      <c r="H931" s="981"/>
      <c r="I931" s="981"/>
      <c r="J931" s="981"/>
      <c r="K931" s="981"/>
      <c r="L931" s="981"/>
      <c r="M931" s="981"/>
      <c r="N931" s="981"/>
      <c r="O931" s="981"/>
      <c r="P931" s="981"/>
      <c r="Q931" s="981"/>
      <c r="R931" s="981"/>
      <c r="S931" s="981"/>
      <c r="T931" s="981"/>
      <c r="U931" s="981"/>
      <c r="V931" s="981"/>
      <c r="W931" s="981"/>
      <c r="X931" s="981"/>
      <c r="Y931" s="981"/>
      <c r="Z931" s="981"/>
      <c r="AA931" s="981"/>
    </row>
    <row r="932" spans="1:27" x14ac:dyDescent="0.25">
      <c r="A932" s="981"/>
      <c r="B932" s="981"/>
      <c r="C932" s="1002"/>
      <c r="D932" s="981"/>
      <c r="E932" s="981"/>
      <c r="F932" s="981"/>
      <c r="G932" s="981"/>
      <c r="H932" s="981"/>
      <c r="I932" s="981"/>
      <c r="J932" s="981"/>
      <c r="K932" s="981"/>
      <c r="L932" s="981"/>
      <c r="M932" s="981"/>
      <c r="N932" s="981"/>
      <c r="O932" s="981"/>
      <c r="P932" s="981"/>
      <c r="Q932" s="981"/>
      <c r="R932" s="981"/>
      <c r="S932" s="981"/>
      <c r="T932" s="981"/>
      <c r="U932" s="981"/>
      <c r="V932" s="981"/>
      <c r="W932" s="981"/>
      <c r="X932" s="981"/>
      <c r="Y932" s="981"/>
      <c r="Z932" s="981"/>
      <c r="AA932" s="981"/>
    </row>
    <row r="933" spans="1:27" x14ac:dyDescent="0.25">
      <c r="A933" s="981"/>
      <c r="B933" s="981"/>
      <c r="C933" s="1002"/>
      <c r="D933" s="981"/>
      <c r="E933" s="981"/>
      <c r="F933" s="981"/>
      <c r="G933" s="981"/>
      <c r="H933" s="981"/>
      <c r="I933" s="981"/>
      <c r="J933" s="981"/>
      <c r="K933" s="981"/>
      <c r="L933" s="981"/>
      <c r="M933" s="981"/>
      <c r="N933" s="981"/>
      <c r="O933" s="981"/>
      <c r="P933" s="981"/>
      <c r="Q933" s="981"/>
      <c r="R933" s="981"/>
      <c r="S933" s="981"/>
      <c r="T933" s="981"/>
      <c r="U933" s="981"/>
      <c r="V933" s="981"/>
      <c r="W933" s="981"/>
      <c r="X933" s="981"/>
      <c r="Y933" s="981"/>
      <c r="Z933" s="981"/>
      <c r="AA933" s="981"/>
    </row>
    <row r="934" spans="1:27" x14ac:dyDescent="0.25">
      <c r="A934" s="981"/>
      <c r="B934" s="981"/>
      <c r="C934" s="1002"/>
      <c r="D934" s="981"/>
      <c r="E934" s="981"/>
      <c r="F934" s="981"/>
      <c r="G934" s="981"/>
      <c r="H934" s="981"/>
      <c r="I934" s="981"/>
      <c r="J934" s="981"/>
      <c r="K934" s="981"/>
      <c r="L934" s="981"/>
      <c r="M934" s="981"/>
      <c r="N934" s="981"/>
      <c r="O934" s="981"/>
      <c r="P934" s="981"/>
      <c r="Q934" s="981"/>
      <c r="R934" s="981"/>
      <c r="S934" s="981"/>
      <c r="T934" s="981"/>
      <c r="U934" s="981"/>
      <c r="V934" s="981"/>
      <c r="W934" s="981"/>
      <c r="X934" s="981"/>
      <c r="Y934" s="981"/>
      <c r="Z934" s="981"/>
      <c r="AA934" s="981"/>
    </row>
    <row r="935" spans="1:27" x14ac:dyDescent="0.25">
      <c r="A935" s="981"/>
      <c r="B935" s="981"/>
      <c r="C935" s="1002"/>
      <c r="D935" s="981"/>
      <c r="E935" s="981"/>
      <c r="F935" s="981"/>
      <c r="G935" s="981"/>
      <c r="H935" s="981"/>
      <c r="I935" s="981"/>
      <c r="J935" s="981"/>
      <c r="K935" s="981"/>
      <c r="L935" s="981"/>
      <c r="M935" s="981"/>
      <c r="N935" s="981"/>
      <c r="O935" s="981"/>
      <c r="P935" s="981"/>
      <c r="Q935" s="981"/>
      <c r="R935" s="981"/>
      <c r="S935" s="981"/>
      <c r="T935" s="981"/>
      <c r="U935" s="981"/>
      <c r="V935" s="981"/>
      <c r="W935" s="981"/>
      <c r="X935" s="981"/>
      <c r="Y935" s="981"/>
      <c r="Z935" s="981"/>
      <c r="AA935" s="981"/>
    </row>
    <row r="936" spans="1:27" x14ac:dyDescent="0.25">
      <c r="A936" s="981"/>
      <c r="B936" s="981"/>
      <c r="C936" s="1002"/>
      <c r="D936" s="981"/>
      <c r="E936" s="981"/>
      <c r="F936" s="981"/>
      <c r="G936" s="981"/>
      <c r="H936" s="981"/>
      <c r="I936" s="981"/>
      <c r="J936" s="981"/>
      <c r="K936" s="981"/>
      <c r="L936" s="981"/>
      <c r="M936" s="981"/>
      <c r="N936" s="981"/>
      <c r="O936" s="981"/>
      <c r="P936" s="981"/>
      <c r="Q936" s="981"/>
      <c r="R936" s="981"/>
      <c r="S936" s="981"/>
      <c r="T936" s="981"/>
      <c r="U936" s="981"/>
      <c r="V936" s="981"/>
      <c r="W936" s="981"/>
      <c r="X936" s="981"/>
      <c r="Y936" s="981"/>
      <c r="Z936" s="981"/>
      <c r="AA936" s="981"/>
    </row>
    <row r="937" spans="1:27" x14ac:dyDescent="0.25">
      <c r="A937" s="981"/>
      <c r="B937" s="981"/>
      <c r="C937" s="1002"/>
      <c r="D937" s="981"/>
      <c r="E937" s="981"/>
      <c r="F937" s="981"/>
      <c r="G937" s="981"/>
      <c r="H937" s="981"/>
      <c r="I937" s="981"/>
      <c r="J937" s="981"/>
      <c r="K937" s="981"/>
      <c r="L937" s="981"/>
      <c r="M937" s="981"/>
      <c r="N937" s="981"/>
      <c r="O937" s="981"/>
      <c r="P937" s="981"/>
      <c r="Q937" s="981"/>
      <c r="R937" s="981"/>
      <c r="S937" s="981"/>
      <c r="T937" s="981"/>
      <c r="U937" s="981"/>
      <c r="V937" s="981"/>
      <c r="W937" s="981"/>
      <c r="X937" s="981"/>
      <c r="Y937" s="981"/>
      <c r="Z937" s="981"/>
      <c r="AA937" s="981"/>
    </row>
    <row r="938" spans="1:27" x14ac:dyDescent="0.25">
      <c r="A938" s="981"/>
      <c r="B938" s="981"/>
      <c r="C938" s="1002"/>
      <c r="D938" s="981"/>
      <c r="E938" s="981"/>
      <c r="F938" s="981"/>
      <c r="G938" s="981"/>
      <c r="H938" s="981"/>
      <c r="I938" s="981"/>
      <c r="J938" s="981"/>
      <c r="K938" s="981"/>
      <c r="L938" s="981"/>
      <c r="M938" s="981"/>
      <c r="N938" s="981"/>
      <c r="O938" s="981"/>
      <c r="P938" s="981"/>
      <c r="Q938" s="981"/>
      <c r="R938" s="981"/>
      <c r="S938" s="981"/>
      <c r="T938" s="981"/>
      <c r="U938" s="981"/>
      <c r="V938" s="981"/>
      <c r="W938" s="981"/>
      <c r="X938" s="981"/>
      <c r="Y938" s="981"/>
      <c r="Z938" s="981"/>
      <c r="AA938" s="981"/>
    </row>
    <row r="939" spans="1:27" x14ac:dyDescent="0.25">
      <c r="A939" s="981"/>
      <c r="B939" s="981"/>
      <c r="C939" s="1002"/>
      <c r="D939" s="981"/>
      <c r="E939" s="981"/>
      <c r="F939" s="981"/>
      <c r="G939" s="981"/>
      <c r="H939" s="981"/>
      <c r="I939" s="981"/>
      <c r="J939" s="981"/>
      <c r="K939" s="981"/>
      <c r="L939" s="981"/>
      <c r="M939" s="981"/>
      <c r="N939" s="981"/>
      <c r="O939" s="981"/>
      <c r="P939" s="981"/>
      <c r="Q939" s="981"/>
      <c r="R939" s="981"/>
      <c r="S939" s="981"/>
      <c r="T939" s="981"/>
      <c r="U939" s="981"/>
      <c r="V939" s="981"/>
      <c r="W939" s="981"/>
      <c r="X939" s="981"/>
      <c r="Y939" s="981"/>
      <c r="Z939" s="981"/>
      <c r="AA939" s="981"/>
    </row>
    <row r="940" spans="1:27" x14ac:dyDescent="0.25">
      <c r="A940" s="981"/>
      <c r="B940" s="981"/>
      <c r="C940" s="1002"/>
      <c r="D940" s="981"/>
      <c r="E940" s="981"/>
      <c r="F940" s="981"/>
      <c r="G940" s="981"/>
      <c r="H940" s="981"/>
      <c r="I940" s="981"/>
      <c r="J940" s="981"/>
      <c r="K940" s="981"/>
      <c r="L940" s="981"/>
      <c r="M940" s="981"/>
      <c r="N940" s="981"/>
      <c r="O940" s="981"/>
      <c r="P940" s="981"/>
      <c r="Q940" s="981"/>
      <c r="R940" s="981"/>
      <c r="S940" s="981"/>
      <c r="T940" s="981"/>
      <c r="U940" s="981"/>
      <c r="V940" s="981"/>
      <c r="W940" s="981"/>
      <c r="X940" s="981"/>
      <c r="Y940" s="981"/>
      <c r="Z940" s="981"/>
      <c r="AA940" s="981"/>
    </row>
    <row r="941" spans="1:27" x14ac:dyDescent="0.25">
      <c r="A941" s="981"/>
      <c r="B941" s="981"/>
      <c r="C941" s="1002"/>
      <c r="D941" s="981"/>
      <c r="E941" s="981"/>
      <c r="F941" s="981"/>
      <c r="G941" s="981"/>
      <c r="H941" s="981"/>
      <c r="I941" s="981"/>
      <c r="J941" s="981"/>
      <c r="K941" s="981"/>
      <c r="L941" s="981"/>
      <c r="M941" s="981"/>
      <c r="N941" s="981"/>
      <c r="O941" s="981"/>
      <c r="P941" s="981"/>
      <c r="Q941" s="981"/>
      <c r="R941" s="981"/>
      <c r="S941" s="981"/>
      <c r="T941" s="981"/>
      <c r="U941" s="981"/>
      <c r="V941" s="981"/>
      <c r="W941" s="981"/>
      <c r="X941" s="981"/>
      <c r="Y941" s="981"/>
      <c r="Z941" s="981"/>
      <c r="AA941" s="981"/>
    </row>
    <row r="942" spans="1:27" x14ac:dyDescent="0.25">
      <c r="A942" s="981"/>
      <c r="B942" s="981"/>
      <c r="C942" s="1002"/>
      <c r="D942" s="981"/>
      <c r="E942" s="981"/>
      <c r="F942" s="981"/>
      <c r="G942" s="981"/>
      <c r="H942" s="981"/>
      <c r="I942" s="981"/>
      <c r="J942" s="981"/>
      <c r="K942" s="981"/>
      <c r="L942" s="981"/>
      <c r="M942" s="981"/>
      <c r="N942" s="981"/>
      <c r="O942" s="981"/>
      <c r="P942" s="981"/>
      <c r="Q942" s="981"/>
      <c r="R942" s="981"/>
      <c r="S942" s="981"/>
      <c r="T942" s="981"/>
      <c r="U942" s="981"/>
      <c r="V942" s="981"/>
      <c r="W942" s="981"/>
      <c r="X942" s="981"/>
      <c r="Y942" s="981"/>
      <c r="Z942" s="981"/>
      <c r="AA942" s="981"/>
    </row>
    <row r="943" spans="1:27" x14ac:dyDescent="0.25">
      <c r="A943" s="981"/>
      <c r="B943" s="981"/>
      <c r="C943" s="1002"/>
      <c r="D943" s="981"/>
      <c r="E943" s="981"/>
      <c r="F943" s="981"/>
      <c r="G943" s="981"/>
      <c r="H943" s="981"/>
      <c r="I943" s="981"/>
      <c r="J943" s="981"/>
      <c r="K943" s="981"/>
      <c r="L943" s="981"/>
      <c r="M943" s="981"/>
      <c r="N943" s="981"/>
      <c r="O943" s="981"/>
      <c r="P943" s="981"/>
      <c r="Q943" s="981"/>
      <c r="R943" s="981"/>
      <c r="S943" s="981"/>
      <c r="T943" s="981"/>
      <c r="U943" s="981"/>
      <c r="V943" s="981"/>
      <c r="W943" s="981"/>
      <c r="X943" s="981"/>
      <c r="Y943" s="981"/>
      <c r="Z943" s="981"/>
      <c r="AA943" s="981"/>
    </row>
    <row r="944" spans="1:27" x14ac:dyDescent="0.25">
      <c r="A944" s="981"/>
      <c r="B944" s="981"/>
      <c r="C944" s="1002"/>
      <c r="D944" s="981"/>
      <c r="E944" s="981"/>
      <c r="F944" s="981"/>
      <c r="G944" s="981"/>
      <c r="H944" s="981"/>
      <c r="I944" s="981"/>
      <c r="J944" s="981"/>
      <c r="K944" s="981"/>
      <c r="L944" s="981"/>
      <c r="M944" s="981"/>
      <c r="N944" s="981"/>
      <c r="O944" s="981"/>
      <c r="P944" s="981"/>
      <c r="Q944" s="981"/>
      <c r="R944" s="981"/>
      <c r="S944" s="981"/>
      <c r="T944" s="981"/>
      <c r="U944" s="981"/>
      <c r="V944" s="981"/>
      <c r="W944" s="981"/>
      <c r="X944" s="981"/>
      <c r="Y944" s="981"/>
      <c r="Z944" s="981"/>
      <c r="AA944" s="981"/>
    </row>
    <row r="945" spans="1:27" x14ac:dyDescent="0.25">
      <c r="A945" s="981"/>
      <c r="B945" s="981"/>
      <c r="C945" s="1002"/>
      <c r="D945" s="981"/>
      <c r="E945" s="981"/>
      <c r="F945" s="981"/>
      <c r="G945" s="981"/>
      <c r="H945" s="981"/>
      <c r="I945" s="981"/>
      <c r="J945" s="981"/>
      <c r="K945" s="981"/>
      <c r="L945" s="981"/>
      <c r="M945" s="981"/>
      <c r="N945" s="981"/>
      <c r="O945" s="981"/>
      <c r="P945" s="981"/>
      <c r="Q945" s="981"/>
      <c r="R945" s="981"/>
      <c r="S945" s="981"/>
      <c r="T945" s="981"/>
      <c r="U945" s="981"/>
      <c r="V945" s="981"/>
      <c r="W945" s="981"/>
      <c r="X945" s="981"/>
      <c r="Y945" s="981"/>
      <c r="Z945" s="981"/>
      <c r="AA945" s="981"/>
    </row>
    <row r="946" spans="1:27" x14ac:dyDescent="0.25">
      <c r="A946" s="981"/>
      <c r="B946" s="981"/>
      <c r="C946" s="1002"/>
      <c r="D946" s="981"/>
      <c r="E946" s="981"/>
      <c r="F946" s="981"/>
      <c r="G946" s="981"/>
      <c r="H946" s="981"/>
      <c r="I946" s="981"/>
      <c r="J946" s="981"/>
      <c r="K946" s="981"/>
      <c r="L946" s="981"/>
      <c r="M946" s="981"/>
      <c r="N946" s="981"/>
      <c r="O946" s="981"/>
      <c r="P946" s="981"/>
      <c r="Q946" s="981"/>
      <c r="R946" s="981"/>
      <c r="S946" s="981"/>
      <c r="T946" s="981"/>
      <c r="U946" s="981"/>
      <c r="V946" s="981"/>
      <c r="W946" s="981"/>
      <c r="X946" s="981"/>
      <c r="Y946" s="981"/>
      <c r="Z946" s="981"/>
      <c r="AA946" s="981"/>
    </row>
    <row r="947" spans="1:27" x14ac:dyDescent="0.25">
      <c r="A947" s="981"/>
      <c r="B947" s="981"/>
      <c r="C947" s="1002"/>
      <c r="D947" s="981"/>
      <c r="E947" s="981"/>
      <c r="F947" s="981"/>
      <c r="G947" s="981"/>
      <c r="H947" s="981"/>
      <c r="I947" s="981"/>
      <c r="J947" s="981"/>
      <c r="K947" s="981"/>
      <c r="L947" s="981"/>
      <c r="M947" s="981"/>
      <c r="N947" s="981"/>
      <c r="O947" s="981"/>
      <c r="P947" s="981"/>
      <c r="Q947" s="981"/>
      <c r="R947" s="981"/>
      <c r="S947" s="981"/>
      <c r="T947" s="981"/>
      <c r="U947" s="981"/>
      <c r="V947" s="981"/>
      <c r="W947" s="981"/>
      <c r="X947" s="981"/>
      <c r="Y947" s="981"/>
      <c r="Z947" s="981"/>
      <c r="AA947" s="981"/>
    </row>
    <row r="948" spans="1:27" x14ac:dyDescent="0.25">
      <c r="A948" s="981"/>
      <c r="B948" s="981"/>
      <c r="C948" s="1002"/>
      <c r="D948" s="981"/>
      <c r="E948" s="981"/>
      <c r="F948" s="981"/>
      <c r="G948" s="981"/>
      <c r="H948" s="981"/>
      <c r="I948" s="981"/>
      <c r="J948" s="981"/>
      <c r="K948" s="981"/>
      <c r="L948" s="981"/>
      <c r="M948" s="981"/>
      <c r="N948" s="981"/>
      <c r="O948" s="981"/>
      <c r="P948" s="981"/>
      <c r="Q948" s="981"/>
      <c r="R948" s="981"/>
      <c r="S948" s="981"/>
      <c r="T948" s="981"/>
      <c r="U948" s="981"/>
      <c r="V948" s="981"/>
      <c r="W948" s="981"/>
      <c r="X948" s="981"/>
      <c r="Y948" s="981"/>
      <c r="Z948" s="981"/>
      <c r="AA948" s="981"/>
    </row>
    <row r="949" spans="1:27" x14ac:dyDescent="0.25">
      <c r="A949" s="981"/>
      <c r="B949" s="981"/>
      <c r="C949" s="1002"/>
      <c r="D949" s="981"/>
      <c r="E949" s="981"/>
      <c r="F949" s="981"/>
      <c r="G949" s="981"/>
      <c r="H949" s="981"/>
      <c r="I949" s="981"/>
      <c r="J949" s="981"/>
      <c r="K949" s="981"/>
      <c r="L949" s="981"/>
      <c r="M949" s="981"/>
      <c r="N949" s="981"/>
      <c r="O949" s="981"/>
      <c r="P949" s="981"/>
      <c r="Q949" s="981"/>
      <c r="R949" s="981"/>
      <c r="S949" s="981"/>
      <c r="T949" s="981"/>
      <c r="U949" s="981"/>
      <c r="V949" s="981"/>
      <c r="W949" s="981"/>
      <c r="X949" s="981"/>
      <c r="Y949" s="981"/>
      <c r="Z949" s="981"/>
      <c r="AA949" s="981"/>
    </row>
    <row r="950" spans="1:27" x14ac:dyDescent="0.25">
      <c r="A950" s="981"/>
      <c r="B950" s="981"/>
      <c r="C950" s="1002"/>
      <c r="D950" s="981"/>
      <c r="E950" s="981"/>
      <c r="F950" s="981"/>
      <c r="G950" s="981"/>
      <c r="H950" s="981"/>
      <c r="I950" s="981"/>
      <c r="J950" s="981"/>
      <c r="K950" s="981"/>
      <c r="L950" s="981"/>
      <c r="M950" s="981"/>
      <c r="N950" s="981"/>
      <c r="O950" s="981"/>
      <c r="P950" s="981"/>
      <c r="Q950" s="981"/>
      <c r="R950" s="981"/>
      <c r="S950" s="981"/>
      <c r="T950" s="981"/>
      <c r="U950" s="981"/>
      <c r="V950" s="981"/>
      <c r="W950" s="981"/>
      <c r="X950" s="981"/>
      <c r="Y950" s="981"/>
      <c r="Z950" s="981"/>
      <c r="AA950" s="981"/>
    </row>
    <row r="951" spans="1:27" x14ac:dyDescent="0.25">
      <c r="A951" s="981"/>
      <c r="B951" s="981"/>
      <c r="C951" s="1002"/>
      <c r="D951" s="981"/>
      <c r="E951" s="981"/>
      <c r="F951" s="981"/>
      <c r="G951" s="981"/>
      <c r="H951" s="981"/>
      <c r="I951" s="981"/>
      <c r="J951" s="981"/>
      <c r="K951" s="981"/>
      <c r="L951" s="981"/>
      <c r="M951" s="981"/>
      <c r="N951" s="981"/>
      <c r="O951" s="981"/>
      <c r="P951" s="981"/>
      <c r="Q951" s="981"/>
      <c r="R951" s="981"/>
      <c r="S951" s="981"/>
      <c r="T951" s="981"/>
      <c r="U951" s="981"/>
      <c r="V951" s="981"/>
      <c r="W951" s="981"/>
      <c r="X951" s="981"/>
      <c r="Y951" s="981"/>
      <c r="Z951" s="981"/>
      <c r="AA951" s="981"/>
    </row>
    <row r="952" spans="1:27" x14ac:dyDescent="0.25">
      <c r="A952" s="981"/>
      <c r="B952" s="981"/>
      <c r="C952" s="1002"/>
      <c r="D952" s="981"/>
      <c r="E952" s="981"/>
      <c r="F952" s="981"/>
      <c r="G952" s="981"/>
      <c r="H952" s="981"/>
      <c r="I952" s="981"/>
      <c r="J952" s="981"/>
      <c r="K952" s="981"/>
      <c r="L952" s="981"/>
      <c r="M952" s="981"/>
      <c r="N952" s="981"/>
      <c r="O952" s="981"/>
      <c r="P952" s="981"/>
      <c r="Q952" s="981"/>
      <c r="R952" s="981"/>
      <c r="S952" s="981"/>
      <c r="T952" s="981"/>
      <c r="U952" s="981"/>
      <c r="V952" s="981"/>
      <c r="W952" s="981"/>
      <c r="X952" s="981"/>
      <c r="Y952" s="981"/>
      <c r="Z952" s="981"/>
      <c r="AA952" s="981"/>
    </row>
    <row r="953" spans="1:27" x14ac:dyDescent="0.25">
      <c r="A953" s="981"/>
      <c r="B953" s="981"/>
      <c r="C953" s="1002"/>
      <c r="D953" s="981"/>
      <c r="E953" s="981"/>
      <c r="F953" s="981"/>
      <c r="G953" s="981"/>
      <c r="H953" s="981"/>
      <c r="I953" s="981"/>
      <c r="J953" s="981"/>
      <c r="K953" s="981"/>
      <c r="L953" s="981"/>
      <c r="M953" s="981"/>
      <c r="N953" s="981"/>
      <c r="O953" s="981"/>
      <c r="P953" s="981"/>
      <c r="Q953" s="981"/>
      <c r="R953" s="981"/>
      <c r="S953" s="981"/>
      <c r="T953" s="981"/>
      <c r="U953" s="981"/>
      <c r="V953" s="981"/>
      <c r="W953" s="981"/>
      <c r="X953" s="981"/>
      <c r="Y953" s="981"/>
      <c r="Z953" s="981"/>
      <c r="AA953" s="981"/>
    </row>
    <row r="954" spans="1:27" x14ac:dyDescent="0.25">
      <c r="A954" s="981"/>
      <c r="B954" s="981"/>
      <c r="C954" s="1002"/>
      <c r="D954" s="981"/>
      <c r="E954" s="981"/>
      <c r="F954" s="981"/>
      <c r="G954" s="981"/>
      <c r="H954" s="981"/>
      <c r="I954" s="981"/>
      <c r="J954" s="981"/>
      <c r="K954" s="981"/>
      <c r="L954" s="981"/>
      <c r="M954" s="981"/>
      <c r="N954" s="981"/>
      <c r="O954" s="981"/>
      <c r="P954" s="981"/>
      <c r="Q954" s="981"/>
      <c r="R954" s="981"/>
      <c r="S954" s="981"/>
      <c r="T954" s="981"/>
      <c r="U954" s="981"/>
      <c r="V954" s="981"/>
      <c r="W954" s="981"/>
      <c r="X954" s="981"/>
      <c r="Y954" s="981"/>
      <c r="Z954" s="981"/>
      <c r="AA954" s="981"/>
    </row>
    <row r="955" spans="1:27" x14ac:dyDescent="0.25">
      <c r="A955" s="981"/>
      <c r="B955" s="981"/>
      <c r="C955" s="1002"/>
      <c r="D955" s="981"/>
      <c r="E955" s="981"/>
      <c r="F955" s="981"/>
      <c r="G955" s="981"/>
      <c r="H955" s="981"/>
      <c r="I955" s="981"/>
      <c r="J955" s="981"/>
      <c r="K955" s="981"/>
      <c r="L955" s="981"/>
      <c r="M955" s="981"/>
      <c r="N955" s="981"/>
      <c r="O955" s="981"/>
      <c r="P955" s="981"/>
      <c r="Q955" s="981"/>
      <c r="R955" s="981"/>
      <c r="S955" s="981"/>
      <c r="T955" s="981"/>
      <c r="U955" s="981"/>
      <c r="V955" s="981"/>
      <c r="W955" s="981"/>
      <c r="X955" s="981"/>
      <c r="Y955" s="981"/>
      <c r="Z955" s="981"/>
      <c r="AA955" s="981"/>
    </row>
    <row r="956" spans="1:27" x14ac:dyDescent="0.25">
      <c r="A956" s="981"/>
      <c r="B956" s="981"/>
      <c r="C956" s="1002"/>
      <c r="D956" s="981"/>
      <c r="E956" s="981"/>
      <c r="F956" s="981"/>
      <c r="G956" s="981"/>
      <c r="H956" s="981"/>
      <c r="I956" s="981"/>
      <c r="J956" s="981"/>
      <c r="K956" s="981"/>
      <c r="L956" s="981"/>
      <c r="M956" s="981"/>
      <c r="N956" s="981"/>
      <c r="O956" s="981"/>
      <c r="P956" s="981"/>
      <c r="Q956" s="981"/>
      <c r="R956" s="981"/>
      <c r="S956" s="981"/>
      <c r="T956" s="981"/>
      <c r="U956" s="981"/>
      <c r="V956" s="981"/>
      <c r="W956" s="981"/>
      <c r="X956" s="981"/>
      <c r="Y956" s="981"/>
      <c r="Z956" s="981"/>
      <c r="AA956" s="981"/>
    </row>
    <row r="957" spans="1:27" x14ac:dyDescent="0.25">
      <c r="A957" s="981"/>
      <c r="B957" s="981"/>
      <c r="C957" s="1002"/>
      <c r="D957" s="981"/>
      <c r="E957" s="981"/>
      <c r="F957" s="981"/>
      <c r="G957" s="981"/>
      <c r="H957" s="981"/>
      <c r="I957" s="981"/>
      <c r="J957" s="981"/>
      <c r="K957" s="981"/>
      <c r="L957" s="981"/>
      <c r="M957" s="981"/>
      <c r="N957" s="981"/>
      <c r="O957" s="981"/>
      <c r="P957" s="981"/>
      <c r="Q957" s="981"/>
      <c r="R957" s="981"/>
      <c r="S957" s="981"/>
      <c r="T957" s="981"/>
      <c r="U957" s="981"/>
      <c r="V957" s="981"/>
      <c r="W957" s="981"/>
      <c r="X957" s="981"/>
      <c r="Y957" s="981"/>
      <c r="Z957" s="981"/>
      <c r="AA957" s="981"/>
    </row>
    <row r="958" spans="1:27" x14ac:dyDescent="0.25">
      <c r="A958" s="981"/>
      <c r="B958" s="981"/>
      <c r="C958" s="1002"/>
      <c r="D958" s="981"/>
      <c r="E958" s="981"/>
      <c r="F958" s="981"/>
      <c r="G958" s="981"/>
      <c r="H958" s="981"/>
      <c r="I958" s="981"/>
      <c r="J958" s="981"/>
      <c r="K958" s="981"/>
      <c r="L958" s="981"/>
      <c r="M958" s="981"/>
      <c r="N958" s="981"/>
      <c r="O958" s="981"/>
      <c r="P958" s="981"/>
      <c r="Q958" s="981"/>
      <c r="R958" s="981"/>
      <c r="S958" s="981"/>
      <c r="T958" s="981"/>
      <c r="U958" s="981"/>
      <c r="V958" s="981"/>
      <c r="W958" s="981"/>
      <c r="X958" s="981"/>
      <c r="Y958" s="981"/>
      <c r="Z958" s="981"/>
      <c r="AA958" s="981"/>
    </row>
    <row r="959" spans="1:27" x14ac:dyDescent="0.25">
      <c r="A959" s="981"/>
      <c r="B959" s="981"/>
      <c r="C959" s="1002"/>
      <c r="D959" s="981"/>
      <c r="E959" s="981"/>
      <c r="F959" s="981"/>
      <c r="G959" s="981"/>
      <c r="H959" s="981"/>
      <c r="I959" s="981"/>
      <c r="J959" s="981"/>
      <c r="K959" s="981"/>
      <c r="L959" s="981"/>
      <c r="M959" s="981"/>
      <c r="N959" s="981"/>
      <c r="O959" s="981"/>
      <c r="P959" s="981"/>
      <c r="Q959" s="981"/>
      <c r="R959" s="981"/>
      <c r="S959" s="981"/>
      <c r="T959" s="981"/>
      <c r="U959" s="981"/>
      <c r="V959" s="981"/>
      <c r="W959" s="981"/>
      <c r="X959" s="981"/>
      <c r="Y959" s="981"/>
      <c r="Z959" s="981"/>
      <c r="AA959" s="981"/>
    </row>
    <row r="960" spans="1:27" x14ac:dyDescent="0.25">
      <c r="A960" s="981"/>
      <c r="B960" s="981"/>
      <c r="C960" s="1002"/>
      <c r="D960" s="981"/>
      <c r="E960" s="981"/>
      <c r="F960" s="981"/>
      <c r="G960" s="981"/>
      <c r="H960" s="981"/>
      <c r="I960" s="981"/>
      <c r="J960" s="981"/>
      <c r="K960" s="981"/>
      <c r="L960" s="981"/>
      <c r="M960" s="981"/>
      <c r="N960" s="981"/>
      <c r="O960" s="981"/>
      <c r="P960" s="981"/>
      <c r="Q960" s="981"/>
      <c r="R960" s="981"/>
      <c r="S960" s="981"/>
      <c r="T960" s="981"/>
      <c r="U960" s="981"/>
      <c r="V960" s="981"/>
      <c r="W960" s="981"/>
      <c r="X960" s="981"/>
      <c r="Y960" s="981"/>
      <c r="Z960" s="981"/>
      <c r="AA960" s="981"/>
    </row>
    <row r="961" spans="1:27" x14ac:dyDescent="0.25">
      <c r="A961" s="981"/>
      <c r="B961" s="981"/>
      <c r="C961" s="1002"/>
      <c r="D961" s="981"/>
      <c r="E961" s="981"/>
      <c r="F961" s="981"/>
      <c r="G961" s="981"/>
      <c r="H961" s="981"/>
      <c r="I961" s="981"/>
      <c r="J961" s="981"/>
      <c r="K961" s="981"/>
      <c r="L961" s="981"/>
      <c r="M961" s="981"/>
      <c r="N961" s="981"/>
      <c r="O961" s="981"/>
      <c r="P961" s="981"/>
      <c r="Q961" s="981"/>
      <c r="R961" s="981"/>
      <c r="S961" s="981"/>
      <c r="T961" s="981"/>
      <c r="U961" s="981"/>
      <c r="V961" s="981"/>
      <c r="W961" s="981"/>
      <c r="X961" s="981"/>
      <c r="Y961" s="981"/>
      <c r="Z961" s="981"/>
      <c r="AA961" s="981"/>
    </row>
    <row r="962" spans="1:27" x14ac:dyDescent="0.25">
      <c r="A962" s="981"/>
      <c r="B962" s="981"/>
      <c r="C962" s="1002"/>
      <c r="D962" s="981"/>
      <c r="E962" s="981"/>
      <c r="F962" s="981"/>
      <c r="G962" s="981"/>
      <c r="H962" s="981"/>
      <c r="I962" s="981"/>
      <c r="J962" s="981"/>
      <c r="K962" s="981"/>
      <c r="L962" s="981"/>
      <c r="M962" s="981"/>
      <c r="N962" s="981"/>
      <c r="O962" s="981"/>
      <c r="P962" s="981"/>
      <c r="Q962" s="981"/>
      <c r="R962" s="981"/>
      <c r="S962" s="981"/>
      <c r="T962" s="981"/>
      <c r="U962" s="981"/>
      <c r="V962" s="981"/>
      <c r="W962" s="981"/>
      <c r="X962" s="981"/>
      <c r="Y962" s="981"/>
      <c r="Z962" s="981"/>
      <c r="AA962" s="981"/>
    </row>
    <row r="963" spans="1:27" x14ac:dyDescent="0.25">
      <c r="A963" s="981"/>
      <c r="B963" s="981"/>
      <c r="C963" s="1002"/>
      <c r="D963" s="981"/>
      <c r="E963" s="981"/>
      <c r="F963" s="981"/>
      <c r="G963" s="981"/>
      <c r="H963" s="981"/>
      <c r="I963" s="981"/>
      <c r="J963" s="981"/>
      <c r="K963" s="981"/>
      <c r="L963" s="981"/>
      <c r="M963" s="981"/>
      <c r="N963" s="981"/>
      <c r="O963" s="981"/>
      <c r="P963" s="981"/>
      <c r="Q963" s="981"/>
      <c r="R963" s="981"/>
      <c r="S963" s="981"/>
      <c r="T963" s="981"/>
      <c r="U963" s="981"/>
      <c r="V963" s="981"/>
      <c r="W963" s="981"/>
      <c r="X963" s="981"/>
      <c r="Y963" s="981"/>
      <c r="Z963" s="981"/>
      <c r="AA963" s="981"/>
    </row>
    <row r="964" spans="1:27" x14ac:dyDescent="0.25">
      <c r="A964" s="981"/>
      <c r="B964" s="981"/>
      <c r="C964" s="1002"/>
      <c r="D964" s="981"/>
      <c r="E964" s="981"/>
      <c r="F964" s="981"/>
      <c r="G964" s="981"/>
      <c r="H964" s="981"/>
      <c r="I964" s="981"/>
      <c r="J964" s="981"/>
      <c r="K964" s="981"/>
      <c r="L964" s="981"/>
      <c r="M964" s="981"/>
      <c r="N964" s="981"/>
      <c r="O964" s="981"/>
      <c r="P964" s="981"/>
      <c r="Q964" s="981"/>
      <c r="R964" s="981"/>
      <c r="S964" s="981"/>
      <c r="T964" s="981"/>
      <c r="U964" s="981"/>
      <c r="V964" s="981"/>
      <c r="W964" s="981"/>
      <c r="X964" s="981"/>
      <c r="Y964" s="981"/>
      <c r="Z964" s="981"/>
      <c r="AA964" s="981"/>
    </row>
    <row r="965" spans="1:27" x14ac:dyDescent="0.25">
      <c r="A965" s="981"/>
      <c r="B965" s="981"/>
      <c r="C965" s="1002"/>
      <c r="D965" s="981"/>
      <c r="E965" s="981"/>
      <c r="F965" s="981"/>
      <c r="G965" s="981"/>
      <c r="H965" s="981"/>
      <c r="I965" s="981"/>
      <c r="J965" s="981"/>
      <c r="K965" s="981"/>
      <c r="L965" s="981"/>
      <c r="M965" s="981"/>
      <c r="N965" s="981"/>
      <c r="O965" s="981"/>
      <c r="P965" s="981"/>
      <c r="Q965" s="981"/>
      <c r="R965" s="981"/>
      <c r="S965" s="981"/>
      <c r="T965" s="981"/>
      <c r="U965" s="981"/>
      <c r="V965" s="981"/>
      <c r="W965" s="981"/>
      <c r="X965" s="981"/>
      <c r="Y965" s="981"/>
      <c r="Z965" s="981"/>
      <c r="AA965" s="981"/>
    </row>
    <row r="966" spans="1:27" x14ac:dyDescent="0.25">
      <c r="A966" s="981"/>
      <c r="B966" s="981"/>
      <c r="C966" s="1002"/>
      <c r="D966" s="981"/>
      <c r="E966" s="981"/>
      <c r="F966" s="981"/>
      <c r="G966" s="981"/>
      <c r="H966" s="981"/>
      <c r="I966" s="981"/>
      <c r="J966" s="981"/>
      <c r="K966" s="981"/>
      <c r="L966" s="981"/>
      <c r="M966" s="981"/>
      <c r="N966" s="981"/>
      <c r="O966" s="981"/>
      <c r="P966" s="981"/>
      <c r="Q966" s="981"/>
      <c r="R966" s="981"/>
      <c r="S966" s="981"/>
      <c r="T966" s="981"/>
      <c r="U966" s="981"/>
      <c r="V966" s="981"/>
      <c r="W966" s="981"/>
      <c r="X966" s="981"/>
      <c r="Y966" s="981"/>
      <c r="Z966" s="981"/>
      <c r="AA966" s="981"/>
    </row>
    <row r="967" spans="1:27" x14ac:dyDescent="0.25">
      <c r="A967" s="981"/>
      <c r="B967" s="981"/>
      <c r="C967" s="1002"/>
      <c r="D967" s="981"/>
      <c r="E967" s="981"/>
      <c r="F967" s="981"/>
      <c r="G967" s="981"/>
      <c r="H967" s="981"/>
      <c r="I967" s="981"/>
      <c r="J967" s="981"/>
      <c r="K967" s="981"/>
      <c r="L967" s="981"/>
      <c r="M967" s="981"/>
      <c r="N967" s="981"/>
      <c r="O967" s="981"/>
      <c r="P967" s="981"/>
      <c r="Q967" s="981"/>
      <c r="R967" s="981"/>
      <c r="S967" s="981"/>
      <c r="T967" s="981"/>
      <c r="U967" s="981"/>
      <c r="V967" s="981"/>
      <c r="W967" s="981"/>
      <c r="X967" s="981"/>
      <c r="Y967" s="981"/>
      <c r="Z967" s="981"/>
      <c r="AA967" s="981"/>
    </row>
    <row r="968" spans="1:27" x14ac:dyDescent="0.25">
      <c r="A968" s="981"/>
      <c r="B968" s="981"/>
      <c r="C968" s="1002"/>
      <c r="D968" s="981"/>
      <c r="E968" s="981"/>
      <c r="F968" s="981"/>
      <c r="G968" s="981"/>
      <c r="H968" s="981"/>
      <c r="I968" s="981"/>
      <c r="J968" s="981"/>
      <c r="K968" s="981"/>
      <c r="L968" s="981"/>
      <c r="M968" s="981"/>
      <c r="N968" s="981"/>
      <c r="O968" s="981"/>
      <c r="P968" s="981"/>
      <c r="Q968" s="981"/>
      <c r="R968" s="981"/>
      <c r="S968" s="981"/>
      <c r="T968" s="981"/>
      <c r="U968" s="981"/>
      <c r="V968" s="981"/>
      <c r="W968" s="981"/>
      <c r="X968" s="981"/>
      <c r="Y968" s="981"/>
      <c r="Z968" s="981"/>
      <c r="AA968" s="981"/>
    </row>
    <row r="969" spans="1:27" x14ac:dyDescent="0.25">
      <c r="A969" s="981"/>
      <c r="B969" s="981"/>
      <c r="C969" s="1002"/>
      <c r="D969" s="981"/>
      <c r="E969" s="981"/>
      <c r="F969" s="981"/>
      <c r="G969" s="981"/>
      <c r="H969" s="981"/>
      <c r="I969" s="981"/>
      <c r="J969" s="981"/>
      <c r="K969" s="981"/>
      <c r="L969" s="981"/>
      <c r="M969" s="981"/>
      <c r="N969" s="981"/>
      <c r="O969" s="981"/>
      <c r="P969" s="981"/>
      <c r="Q969" s="981"/>
      <c r="R969" s="981"/>
      <c r="S969" s="981"/>
      <c r="T969" s="981"/>
      <c r="U969" s="981"/>
      <c r="V969" s="981"/>
      <c r="W969" s="981"/>
      <c r="X969" s="981"/>
      <c r="Y969" s="981"/>
      <c r="Z969" s="981"/>
      <c r="AA969" s="981"/>
    </row>
    <row r="970" spans="1:27" x14ac:dyDescent="0.25">
      <c r="A970" s="981"/>
      <c r="B970" s="981"/>
      <c r="C970" s="1002"/>
      <c r="D970" s="981"/>
      <c r="E970" s="981"/>
      <c r="F970" s="981"/>
      <c r="G970" s="981"/>
      <c r="H970" s="981"/>
      <c r="I970" s="981"/>
      <c r="J970" s="981"/>
      <c r="K970" s="981"/>
      <c r="L970" s="981"/>
      <c r="M970" s="981"/>
      <c r="N970" s="981"/>
      <c r="O970" s="981"/>
      <c r="P970" s="981"/>
      <c r="Q970" s="981"/>
      <c r="R970" s="981"/>
      <c r="S970" s="981"/>
      <c r="T970" s="981"/>
      <c r="U970" s="981"/>
      <c r="V970" s="981"/>
      <c r="W970" s="981"/>
      <c r="X970" s="981"/>
      <c r="Y970" s="981"/>
      <c r="Z970" s="981"/>
      <c r="AA970" s="981"/>
    </row>
    <row r="971" spans="1:27" x14ac:dyDescent="0.25">
      <c r="A971" s="981"/>
      <c r="B971" s="981"/>
      <c r="C971" s="1002"/>
      <c r="D971" s="981"/>
      <c r="E971" s="981"/>
      <c r="F971" s="981"/>
      <c r="G971" s="981"/>
      <c r="H971" s="981"/>
      <c r="I971" s="981"/>
      <c r="J971" s="981"/>
      <c r="K971" s="981"/>
      <c r="L971" s="981"/>
      <c r="M971" s="981"/>
      <c r="N971" s="981"/>
      <c r="O971" s="981"/>
      <c r="P971" s="981"/>
      <c r="Q971" s="981"/>
      <c r="R971" s="981"/>
      <c r="S971" s="981"/>
      <c r="T971" s="981"/>
      <c r="U971" s="981"/>
      <c r="V971" s="981"/>
      <c r="W971" s="981"/>
      <c r="X971" s="981"/>
      <c r="Y971" s="981"/>
      <c r="Z971" s="981"/>
      <c r="AA971" s="981"/>
    </row>
    <row r="972" spans="1:27" x14ac:dyDescent="0.25">
      <c r="A972" s="981"/>
      <c r="B972" s="981"/>
      <c r="C972" s="1002"/>
      <c r="D972" s="981"/>
      <c r="E972" s="981"/>
      <c r="F972" s="981"/>
      <c r="G972" s="981"/>
      <c r="H972" s="981"/>
      <c r="I972" s="981"/>
      <c r="J972" s="981"/>
      <c r="K972" s="981"/>
      <c r="L972" s="981"/>
      <c r="M972" s="981"/>
      <c r="N972" s="981"/>
      <c r="O972" s="981"/>
      <c r="P972" s="981"/>
      <c r="Q972" s="981"/>
      <c r="R972" s="981"/>
      <c r="S972" s="981"/>
      <c r="T972" s="981"/>
      <c r="U972" s="981"/>
      <c r="V972" s="981"/>
      <c r="W972" s="981"/>
      <c r="X972" s="981"/>
      <c r="Y972" s="981"/>
      <c r="Z972" s="981"/>
      <c r="AA972" s="981"/>
    </row>
    <row r="973" spans="1:27" x14ac:dyDescent="0.25">
      <c r="A973" s="981"/>
      <c r="B973" s="981"/>
      <c r="C973" s="1002"/>
      <c r="D973" s="981"/>
      <c r="E973" s="981"/>
      <c r="F973" s="981"/>
      <c r="G973" s="981"/>
      <c r="H973" s="981"/>
      <c r="I973" s="981"/>
      <c r="J973" s="981"/>
      <c r="K973" s="981"/>
      <c r="L973" s="981"/>
      <c r="M973" s="981"/>
      <c r="N973" s="981"/>
      <c r="O973" s="981"/>
      <c r="P973" s="981"/>
      <c r="Q973" s="981"/>
      <c r="R973" s="981"/>
      <c r="S973" s="981"/>
      <c r="T973" s="981"/>
      <c r="U973" s="981"/>
      <c r="V973" s="981"/>
      <c r="W973" s="981"/>
      <c r="X973" s="981"/>
      <c r="Y973" s="981"/>
      <c r="Z973" s="981"/>
      <c r="AA973" s="981"/>
    </row>
    <row r="974" spans="1:27" x14ac:dyDescent="0.25">
      <c r="A974" s="981"/>
      <c r="B974" s="981"/>
      <c r="C974" s="1002"/>
      <c r="D974" s="981"/>
      <c r="E974" s="981"/>
      <c r="F974" s="981"/>
      <c r="G974" s="981"/>
      <c r="H974" s="981"/>
      <c r="I974" s="981"/>
      <c r="J974" s="981"/>
      <c r="K974" s="981"/>
      <c r="L974" s="981"/>
      <c r="M974" s="981"/>
      <c r="N974" s="981"/>
      <c r="O974" s="981"/>
      <c r="P974" s="981"/>
      <c r="Q974" s="981"/>
      <c r="R974" s="981"/>
      <c r="S974" s="981"/>
      <c r="T974" s="981"/>
      <c r="U974" s="981"/>
      <c r="V974" s="981"/>
      <c r="W974" s="981"/>
      <c r="X974" s="981"/>
      <c r="Y974" s="981"/>
      <c r="Z974" s="981"/>
      <c r="AA974" s="981"/>
    </row>
    <row r="975" spans="1:27" x14ac:dyDescent="0.25">
      <c r="A975" s="981"/>
      <c r="B975" s="981"/>
      <c r="C975" s="1002"/>
      <c r="D975" s="981"/>
      <c r="E975" s="981"/>
      <c r="F975" s="981"/>
      <c r="G975" s="981"/>
      <c r="H975" s="981"/>
      <c r="I975" s="981"/>
      <c r="J975" s="981"/>
      <c r="K975" s="981"/>
      <c r="L975" s="981"/>
      <c r="M975" s="981"/>
      <c r="N975" s="981"/>
      <c r="O975" s="981"/>
      <c r="P975" s="981"/>
      <c r="Q975" s="981"/>
      <c r="R975" s="981"/>
      <c r="S975" s="981"/>
      <c r="T975" s="981"/>
      <c r="U975" s="981"/>
      <c r="V975" s="981"/>
      <c r="W975" s="981"/>
      <c r="X975" s="981"/>
      <c r="Y975" s="981"/>
      <c r="Z975" s="981"/>
      <c r="AA975" s="981"/>
    </row>
    <row r="976" spans="1:27" x14ac:dyDescent="0.25">
      <c r="A976" s="981"/>
      <c r="B976" s="981"/>
      <c r="C976" s="1002"/>
      <c r="D976" s="981"/>
      <c r="E976" s="981"/>
      <c r="F976" s="981"/>
      <c r="G976" s="981"/>
      <c r="H976" s="981"/>
      <c r="I976" s="981"/>
      <c r="J976" s="981"/>
      <c r="K976" s="981"/>
      <c r="L976" s="981"/>
      <c r="M976" s="981"/>
      <c r="N976" s="981"/>
      <c r="O976" s="981"/>
      <c r="P976" s="981"/>
      <c r="Q976" s="981"/>
      <c r="R976" s="981"/>
      <c r="S976" s="981"/>
      <c r="T976" s="981"/>
      <c r="U976" s="981"/>
      <c r="V976" s="981"/>
      <c r="W976" s="981"/>
      <c r="X976" s="981"/>
      <c r="Y976" s="981"/>
      <c r="Z976" s="981"/>
      <c r="AA976" s="981"/>
    </row>
    <row r="977" spans="1:27" x14ac:dyDescent="0.25">
      <c r="A977" s="981"/>
      <c r="B977" s="981"/>
      <c r="C977" s="1002"/>
      <c r="D977" s="981"/>
      <c r="E977" s="981"/>
      <c r="F977" s="981"/>
      <c r="G977" s="981"/>
      <c r="H977" s="981"/>
      <c r="I977" s="981"/>
      <c r="J977" s="981"/>
      <c r="K977" s="981"/>
      <c r="L977" s="981"/>
      <c r="M977" s="981"/>
      <c r="N977" s="981"/>
      <c r="O977" s="981"/>
      <c r="P977" s="981"/>
      <c r="Q977" s="981"/>
      <c r="R977" s="981"/>
      <c r="S977" s="981"/>
      <c r="T977" s="981"/>
      <c r="U977" s="981"/>
      <c r="V977" s="981"/>
      <c r="W977" s="981"/>
      <c r="X977" s="981"/>
      <c r="Y977" s="981"/>
      <c r="Z977" s="981"/>
      <c r="AA977" s="981"/>
    </row>
    <row r="978" spans="1:27" x14ac:dyDescent="0.25">
      <c r="A978" s="981"/>
      <c r="B978" s="981"/>
      <c r="C978" s="1002"/>
      <c r="D978" s="981"/>
      <c r="E978" s="981"/>
      <c r="F978" s="981"/>
      <c r="G978" s="981"/>
      <c r="H978" s="981"/>
      <c r="I978" s="981"/>
      <c r="J978" s="981"/>
      <c r="K978" s="981"/>
      <c r="L978" s="981"/>
      <c r="M978" s="981"/>
      <c r="N978" s="981"/>
      <c r="O978" s="981"/>
      <c r="P978" s="981"/>
      <c r="Q978" s="981"/>
      <c r="R978" s="981"/>
      <c r="S978" s="981"/>
      <c r="T978" s="981"/>
      <c r="U978" s="981"/>
      <c r="V978" s="981"/>
      <c r="W978" s="981"/>
      <c r="X978" s="981"/>
      <c r="Y978" s="981"/>
      <c r="Z978" s="981"/>
      <c r="AA978" s="981"/>
    </row>
    <row r="979" spans="1:27" x14ac:dyDescent="0.25">
      <c r="A979" s="981"/>
      <c r="B979" s="981"/>
      <c r="C979" s="1002"/>
      <c r="D979" s="981"/>
      <c r="E979" s="981"/>
      <c r="F979" s="981"/>
      <c r="G979" s="981"/>
      <c r="H979" s="981"/>
      <c r="I979" s="981"/>
      <c r="J979" s="981"/>
      <c r="K979" s="981"/>
      <c r="L979" s="981"/>
      <c r="M979" s="981"/>
      <c r="N979" s="981"/>
      <c r="O979" s="981"/>
      <c r="P979" s="981"/>
      <c r="Q979" s="981"/>
      <c r="R979" s="981"/>
      <c r="S979" s="981"/>
      <c r="T979" s="981"/>
      <c r="U979" s="981"/>
      <c r="V979" s="981"/>
      <c r="W979" s="981"/>
      <c r="X979" s="981"/>
      <c r="Y979" s="981"/>
      <c r="Z979" s="981"/>
      <c r="AA979" s="981"/>
    </row>
    <row r="980" spans="1:27" x14ac:dyDescent="0.25">
      <c r="A980" s="981"/>
      <c r="B980" s="981"/>
      <c r="C980" s="1002"/>
      <c r="D980" s="981"/>
      <c r="E980" s="981"/>
      <c r="F980" s="981"/>
      <c r="G980" s="981"/>
      <c r="H980" s="981"/>
      <c r="I980" s="981"/>
      <c r="J980" s="981"/>
      <c r="K980" s="981"/>
      <c r="L980" s="981"/>
      <c r="M980" s="981"/>
      <c r="N980" s="981"/>
      <c r="O980" s="981"/>
      <c r="P980" s="981"/>
      <c r="Q980" s="981"/>
      <c r="R980" s="981"/>
      <c r="S980" s="981"/>
      <c r="T980" s="981"/>
      <c r="U980" s="981"/>
      <c r="V980" s="981"/>
      <c r="W980" s="981"/>
      <c r="X980" s="981"/>
      <c r="Y980" s="981"/>
      <c r="Z980" s="981"/>
      <c r="AA980" s="981"/>
    </row>
    <row r="981" spans="1:27" x14ac:dyDescent="0.25">
      <c r="A981" s="981"/>
      <c r="B981" s="981"/>
      <c r="C981" s="1002"/>
      <c r="D981" s="981"/>
      <c r="E981" s="981"/>
      <c r="F981" s="981"/>
      <c r="G981" s="981"/>
      <c r="H981" s="981"/>
      <c r="I981" s="981"/>
      <c r="J981" s="981"/>
      <c r="K981" s="981"/>
      <c r="L981" s="981"/>
      <c r="M981" s="981"/>
      <c r="N981" s="981"/>
      <c r="O981" s="981"/>
      <c r="P981" s="981"/>
      <c r="Q981" s="981"/>
      <c r="R981" s="981"/>
      <c r="S981" s="981"/>
      <c r="T981" s="981"/>
      <c r="U981" s="981"/>
      <c r="V981" s="981"/>
      <c r="W981" s="981"/>
      <c r="X981" s="981"/>
      <c r="Y981" s="981"/>
      <c r="Z981" s="981"/>
      <c r="AA981" s="981"/>
    </row>
    <row r="982" spans="1:27" x14ac:dyDescent="0.25">
      <c r="A982" s="981"/>
      <c r="B982" s="981"/>
      <c r="C982" s="1002"/>
      <c r="D982" s="981"/>
      <c r="E982" s="981"/>
      <c r="F982" s="981"/>
      <c r="G982" s="981"/>
      <c r="H982" s="981"/>
      <c r="I982" s="981"/>
      <c r="J982" s="981"/>
      <c r="K982" s="981"/>
      <c r="L982" s="981"/>
      <c r="M982" s="981"/>
      <c r="N982" s="981"/>
      <c r="O982" s="981"/>
      <c r="P982" s="981"/>
      <c r="Q982" s="981"/>
      <c r="R982" s="981"/>
      <c r="S982" s="981"/>
      <c r="T982" s="981"/>
      <c r="U982" s="981"/>
      <c r="V982" s="981"/>
      <c r="W982" s="981"/>
      <c r="X982" s="981"/>
      <c r="Y982" s="981"/>
      <c r="Z982" s="981"/>
      <c r="AA982" s="981"/>
    </row>
    <row r="983" spans="1:27" x14ac:dyDescent="0.25">
      <c r="A983" s="981"/>
      <c r="B983" s="981"/>
      <c r="C983" s="1002"/>
      <c r="D983" s="981"/>
      <c r="E983" s="981"/>
      <c r="F983" s="981"/>
      <c r="G983" s="981"/>
      <c r="H983" s="981"/>
      <c r="I983" s="981"/>
      <c r="J983" s="981"/>
      <c r="K983" s="981"/>
      <c r="L983" s="981"/>
      <c r="M983" s="981"/>
      <c r="N983" s="981"/>
      <c r="O983" s="981"/>
      <c r="P983" s="981"/>
      <c r="Q983" s="981"/>
      <c r="R983" s="981"/>
      <c r="S983" s="981"/>
      <c r="T983" s="981"/>
      <c r="U983" s="981"/>
      <c r="V983" s="981"/>
      <c r="W983" s="981"/>
      <c r="X983" s="981"/>
      <c r="Y983" s="981"/>
      <c r="Z983" s="981"/>
      <c r="AA983" s="981"/>
    </row>
    <row r="984" spans="1:27" x14ac:dyDescent="0.25">
      <c r="A984" s="981"/>
      <c r="B984" s="981"/>
      <c r="C984" s="1002"/>
      <c r="D984" s="981"/>
      <c r="E984" s="981"/>
      <c r="F984" s="981"/>
      <c r="G984" s="981"/>
      <c r="H984" s="981"/>
      <c r="I984" s="981"/>
      <c r="J984" s="981"/>
      <c r="K984" s="981"/>
      <c r="L984" s="981"/>
      <c r="M984" s="981"/>
      <c r="N984" s="981"/>
      <c r="O984" s="981"/>
      <c r="P984" s="981"/>
      <c r="Q984" s="981"/>
      <c r="R984" s="981"/>
      <c r="S984" s="981"/>
      <c r="T984" s="981"/>
      <c r="U984" s="981"/>
      <c r="V984" s="981"/>
      <c r="W984" s="981"/>
      <c r="X984" s="981"/>
      <c r="Y984" s="981"/>
      <c r="Z984" s="981"/>
      <c r="AA984" s="981"/>
    </row>
    <row r="985" spans="1:27" x14ac:dyDescent="0.25">
      <c r="A985" s="981"/>
      <c r="B985" s="981"/>
      <c r="C985" s="1002"/>
      <c r="D985" s="981"/>
      <c r="E985" s="981"/>
      <c r="F985" s="981"/>
      <c r="G985" s="981"/>
      <c r="H985" s="981"/>
      <c r="I985" s="981"/>
      <c r="J985" s="981"/>
      <c r="K985" s="981"/>
      <c r="L985" s="981"/>
      <c r="M985" s="981"/>
      <c r="N985" s="981"/>
      <c r="O985" s="981"/>
      <c r="P985" s="981"/>
      <c r="Q985" s="981"/>
      <c r="R985" s="981"/>
      <c r="S985" s="981"/>
      <c r="T985" s="981"/>
      <c r="U985" s="981"/>
      <c r="V985" s="981"/>
      <c r="W985" s="981"/>
      <c r="X985" s="981"/>
      <c r="Y985" s="981"/>
      <c r="Z985" s="981"/>
      <c r="AA985" s="981"/>
    </row>
    <row r="986" spans="1:27" x14ac:dyDescent="0.25">
      <c r="A986" s="981"/>
      <c r="B986" s="981"/>
      <c r="C986" s="1002"/>
      <c r="D986" s="981"/>
      <c r="E986" s="981"/>
      <c r="F986" s="981"/>
      <c r="G986" s="981"/>
      <c r="H986" s="981"/>
      <c r="I986" s="981"/>
      <c r="J986" s="981"/>
      <c r="K986" s="981"/>
      <c r="L986" s="981"/>
      <c r="M986" s="981"/>
      <c r="N986" s="981"/>
      <c r="O986" s="981"/>
      <c r="P986" s="981"/>
      <c r="Q986" s="981"/>
      <c r="R986" s="981"/>
      <c r="S986" s="981"/>
      <c r="T986" s="981"/>
      <c r="U986" s="981"/>
      <c r="V986" s="981"/>
      <c r="W986" s="981"/>
      <c r="X986" s="981"/>
      <c r="Y986" s="981"/>
      <c r="Z986" s="981"/>
      <c r="AA986" s="981"/>
    </row>
    <row r="987" spans="1:27" x14ac:dyDescent="0.25">
      <c r="A987" s="981"/>
      <c r="B987" s="981"/>
      <c r="C987" s="1002"/>
      <c r="D987" s="981"/>
      <c r="E987" s="981"/>
      <c r="F987" s="981"/>
      <c r="G987" s="981"/>
      <c r="H987" s="981"/>
      <c r="I987" s="981"/>
      <c r="J987" s="981"/>
      <c r="K987" s="981"/>
      <c r="L987" s="981"/>
      <c r="M987" s="981"/>
      <c r="N987" s="981"/>
      <c r="O987" s="981"/>
      <c r="P987" s="981"/>
      <c r="Q987" s="981"/>
      <c r="R987" s="981"/>
      <c r="S987" s="981"/>
      <c r="T987" s="981"/>
      <c r="U987" s="981"/>
      <c r="V987" s="981"/>
      <c r="W987" s="981"/>
      <c r="X987" s="981"/>
      <c r="Y987" s="981"/>
      <c r="Z987" s="981"/>
      <c r="AA987" s="981"/>
    </row>
    <row r="988" spans="1:27" x14ac:dyDescent="0.25">
      <c r="A988" s="981"/>
      <c r="B988" s="981"/>
      <c r="C988" s="1002"/>
      <c r="D988" s="981"/>
      <c r="E988" s="981"/>
      <c r="F988" s="981"/>
      <c r="G988" s="981"/>
      <c r="H988" s="981"/>
      <c r="I988" s="981"/>
      <c r="J988" s="981"/>
      <c r="K988" s="981"/>
      <c r="L988" s="981"/>
      <c r="M988" s="981"/>
      <c r="N988" s="981"/>
      <c r="O988" s="981"/>
      <c r="P988" s="981"/>
      <c r="Q988" s="981"/>
      <c r="R988" s="981"/>
      <c r="S988" s="981"/>
      <c r="T988" s="981"/>
      <c r="U988" s="981"/>
      <c r="V988" s="981"/>
      <c r="W988" s="981"/>
      <c r="X988" s="981"/>
      <c r="Y988" s="981"/>
      <c r="Z988" s="981"/>
      <c r="AA988" s="981"/>
    </row>
    <row r="989" spans="1:27" x14ac:dyDescent="0.25">
      <c r="A989" s="981"/>
      <c r="B989" s="981"/>
      <c r="C989" s="1002"/>
      <c r="D989" s="981"/>
      <c r="E989" s="981"/>
      <c r="F989" s="981"/>
      <c r="G989" s="981"/>
      <c r="H989" s="981"/>
      <c r="I989" s="981"/>
      <c r="J989" s="981"/>
      <c r="K989" s="981"/>
      <c r="L989" s="981"/>
      <c r="M989" s="981"/>
      <c r="N989" s="981"/>
      <c r="O989" s="981"/>
      <c r="P989" s="981"/>
      <c r="Q989" s="981"/>
      <c r="R989" s="981"/>
      <c r="S989" s="981"/>
      <c r="T989" s="981"/>
      <c r="U989" s="981"/>
      <c r="V989" s="981"/>
      <c r="W989" s="981"/>
      <c r="X989" s="981"/>
      <c r="Y989" s="981"/>
      <c r="Z989" s="981"/>
      <c r="AA989" s="981"/>
    </row>
    <row r="990" spans="1:27" x14ac:dyDescent="0.25">
      <c r="A990" s="981"/>
      <c r="B990" s="981"/>
      <c r="C990" s="1002"/>
      <c r="D990" s="981"/>
      <c r="E990" s="981"/>
      <c r="F990" s="981"/>
      <c r="G990" s="981"/>
      <c r="H990" s="981"/>
      <c r="I990" s="981"/>
      <c r="J990" s="981"/>
      <c r="K990" s="981"/>
      <c r="L990" s="981"/>
      <c r="M990" s="981"/>
      <c r="N990" s="981"/>
      <c r="O990" s="981"/>
      <c r="P990" s="981"/>
      <c r="Q990" s="981"/>
      <c r="R990" s="981"/>
      <c r="S990" s="981"/>
      <c r="T990" s="981"/>
      <c r="U990" s="981"/>
      <c r="V990" s="981"/>
      <c r="W990" s="981"/>
      <c r="X990" s="981"/>
      <c r="Y990" s="981"/>
      <c r="Z990" s="981"/>
      <c r="AA990" s="981"/>
    </row>
    <row r="991" spans="1:27" x14ac:dyDescent="0.25">
      <c r="A991" s="981"/>
      <c r="B991" s="981"/>
      <c r="C991" s="1002"/>
      <c r="D991" s="981"/>
      <c r="E991" s="981"/>
      <c r="F991" s="981"/>
      <c r="G991" s="981"/>
      <c r="H991" s="981"/>
      <c r="I991" s="981"/>
      <c r="J991" s="981"/>
      <c r="K991" s="981"/>
      <c r="L991" s="981"/>
      <c r="M991" s="981"/>
      <c r="N991" s="981"/>
      <c r="O991" s="981"/>
      <c r="P991" s="981"/>
      <c r="Q991" s="981"/>
      <c r="R991" s="981"/>
      <c r="S991" s="981"/>
      <c r="T991" s="981"/>
      <c r="U991" s="981"/>
      <c r="V991" s="981"/>
      <c r="W991" s="981"/>
      <c r="X991" s="981"/>
      <c r="Y991" s="981"/>
      <c r="Z991" s="981"/>
      <c r="AA991" s="981"/>
    </row>
    <row r="992" spans="1:27" x14ac:dyDescent="0.25">
      <c r="A992" s="981"/>
      <c r="B992" s="981"/>
      <c r="C992" s="1002"/>
      <c r="D992" s="981"/>
      <c r="E992" s="981"/>
      <c r="F992" s="981"/>
      <c r="G992" s="981"/>
      <c r="H992" s="981"/>
      <c r="I992" s="981"/>
      <c r="J992" s="981"/>
      <c r="K992" s="981"/>
      <c r="L992" s="981"/>
      <c r="M992" s="981"/>
      <c r="N992" s="981"/>
      <c r="O992" s="981"/>
      <c r="P992" s="981"/>
      <c r="Q992" s="981"/>
      <c r="R992" s="981"/>
      <c r="S992" s="981"/>
      <c r="T992" s="981"/>
      <c r="U992" s="981"/>
      <c r="V992" s="981"/>
      <c r="W992" s="981"/>
      <c r="X992" s="981"/>
      <c r="Y992" s="981"/>
      <c r="Z992" s="981"/>
      <c r="AA992" s="981"/>
    </row>
    <row r="993" spans="1:27" x14ac:dyDescent="0.25">
      <c r="A993" s="981"/>
      <c r="B993" s="981"/>
      <c r="C993" s="1002"/>
      <c r="D993" s="981"/>
      <c r="E993" s="981"/>
      <c r="F993" s="981"/>
      <c r="G993" s="981"/>
      <c r="H993" s="981"/>
      <c r="I993" s="981"/>
      <c r="J993" s="981"/>
      <c r="K993" s="981"/>
      <c r="L993" s="981"/>
      <c r="M993" s="981"/>
      <c r="N993" s="981"/>
      <c r="O993" s="981"/>
      <c r="P993" s="981"/>
      <c r="Q993" s="981"/>
      <c r="R993" s="981"/>
      <c r="S993" s="981"/>
      <c r="T993" s="981"/>
      <c r="U993" s="981"/>
      <c r="V993" s="981"/>
      <c r="W993" s="981"/>
      <c r="X993" s="981"/>
      <c r="Y993" s="981"/>
      <c r="Z993" s="981"/>
      <c r="AA993" s="981"/>
    </row>
    <row r="994" spans="1:27" x14ac:dyDescent="0.25">
      <c r="A994" s="981"/>
      <c r="B994" s="981"/>
      <c r="C994" s="1002"/>
      <c r="D994" s="981"/>
      <c r="E994" s="981"/>
      <c r="F994" s="981"/>
      <c r="G994" s="981"/>
      <c r="H994" s="981"/>
      <c r="I994" s="981"/>
      <c r="J994" s="981"/>
      <c r="K994" s="981"/>
      <c r="L994" s="981"/>
      <c r="M994" s="981"/>
      <c r="N994" s="981"/>
      <c r="O994" s="981"/>
      <c r="P994" s="981"/>
      <c r="Q994" s="981"/>
      <c r="R994" s="981"/>
      <c r="S994" s="981"/>
      <c r="T994" s="981"/>
      <c r="U994" s="981"/>
      <c r="V994" s="981"/>
      <c r="W994" s="981"/>
      <c r="X994" s="981"/>
      <c r="Y994" s="981"/>
      <c r="Z994" s="981"/>
      <c r="AA994" s="981"/>
    </row>
    <row r="995" spans="1:27" x14ac:dyDescent="0.25">
      <c r="A995" s="981"/>
      <c r="B995" s="981"/>
      <c r="C995" s="1002"/>
      <c r="D995" s="981"/>
      <c r="E995" s="981"/>
      <c r="F995" s="981"/>
      <c r="G995" s="981"/>
      <c r="H995" s="981"/>
      <c r="I995" s="981"/>
      <c r="J995" s="981"/>
      <c r="K995" s="981"/>
      <c r="L995" s="981"/>
      <c r="M995" s="981"/>
      <c r="N995" s="981"/>
      <c r="O995" s="981"/>
      <c r="P995" s="981"/>
      <c r="Q995" s="981"/>
      <c r="R995" s="981"/>
      <c r="S995" s="981"/>
      <c r="T995" s="981"/>
      <c r="U995" s="981"/>
      <c r="V995" s="981"/>
      <c r="W995" s="981"/>
      <c r="X995" s="981"/>
      <c r="Y995" s="981"/>
      <c r="Z995" s="981"/>
      <c r="AA995" s="981"/>
    </row>
    <row r="996" spans="1:27" x14ac:dyDescent="0.25">
      <c r="A996" s="981"/>
      <c r="B996" s="981"/>
      <c r="C996" s="1002"/>
      <c r="D996" s="981"/>
      <c r="E996" s="981"/>
      <c r="F996" s="981"/>
      <c r="G996" s="981"/>
      <c r="H996" s="981"/>
      <c r="I996" s="981"/>
      <c r="J996" s="981"/>
      <c r="K996" s="981"/>
      <c r="L996" s="981"/>
      <c r="M996" s="981"/>
      <c r="N996" s="981"/>
      <c r="O996" s="981"/>
      <c r="P996" s="981"/>
      <c r="Q996" s="981"/>
      <c r="R996" s="981"/>
      <c r="S996" s="981"/>
      <c r="T996" s="981"/>
      <c r="U996" s="981"/>
      <c r="V996" s="981"/>
      <c r="W996" s="981"/>
      <c r="X996" s="981"/>
      <c r="Y996" s="981"/>
      <c r="Z996" s="981"/>
      <c r="AA996" s="981"/>
    </row>
    <row r="997" spans="1:27" x14ac:dyDescent="0.25">
      <c r="A997" s="981"/>
      <c r="B997" s="981"/>
      <c r="C997" s="1002"/>
      <c r="D997" s="981"/>
      <c r="E997" s="981"/>
      <c r="F997" s="981"/>
      <c r="G997" s="981"/>
      <c r="H997" s="981"/>
      <c r="I997" s="981"/>
      <c r="J997" s="981"/>
      <c r="K997" s="981"/>
      <c r="L997" s="981"/>
      <c r="M997" s="981"/>
      <c r="N997" s="981"/>
      <c r="O997" s="981"/>
      <c r="P997" s="981"/>
      <c r="Q997" s="981"/>
      <c r="R997" s="981"/>
      <c r="S997" s="981"/>
      <c r="T997" s="981"/>
      <c r="U997" s="981"/>
      <c r="V997" s="981"/>
      <c r="W997" s="981"/>
      <c r="X997" s="981"/>
      <c r="Y997" s="981"/>
      <c r="Z997" s="981"/>
      <c r="AA997" s="981"/>
    </row>
    <row r="998" spans="1:27" x14ac:dyDescent="0.25">
      <c r="A998" s="981"/>
      <c r="B998" s="981"/>
      <c r="C998" s="1002"/>
      <c r="D998" s="981"/>
      <c r="E998" s="981"/>
      <c r="F998" s="981"/>
      <c r="G998" s="981"/>
      <c r="H998" s="981"/>
      <c r="I998" s="981"/>
      <c r="J998" s="981"/>
      <c r="K998" s="981"/>
      <c r="L998" s="981"/>
      <c r="M998" s="981"/>
      <c r="N998" s="981"/>
      <c r="O998" s="981"/>
      <c r="P998" s="981"/>
      <c r="Q998" s="981"/>
      <c r="R998" s="981"/>
      <c r="S998" s="981"/>
      <c r="T998" s="981"/>
      <c r="U998" s="981"/>
      <c r="V998" s="981"/>
      <c r="W998" s="981"/>
      <c r="X998" s="981"/>
      <c r="Y998" s="981"/>
      <c r="Z998" s="981"/>
      <c r="AA998" s="981"/>
    </row>
    <row r="999" spans="1:27" x14ac:dyDescent="0.25">
      <c r="A999" s="981"/>
      <c r="B999" s="981"/>
      <c r="C999" s="1002"/>
      <c r="D999" s="981"/>
      <c r="E999" s="981"/>
      <c r="F999" s="981"/>
      <c r="G999" s="981"/>
      <c r="H999" s="981"/>
      <c r="I999" s="981"/>
      <c r="J999" s="981"/>
      <c r="K999" s="981"/>
      <c r="L999" s="981"/>
      <c r="M999" s="981"/>
      <c r="N999" s="981"/>
      <c r="O999" s="981"/>
      <c r="P999" s="981"/>
      <c r="Q999" s="981"/>
      <c r="R999" s="981"/>
      <c r="S999" s="981"/>
      <c r="T999" s="981"/>
      <c r="U999" s="981"/>
      <c r="V999" s="981"/>
      <c r="W999" s="981"/>
      <c r="X999" s="981"/>
      <c r="Y999" s="981"/>
      <c r="Z999" s="981"/>
      <c r="AA999" s="981"/>
    </row>
    <row r="1000" spans="1:27" x14ac:dyDescent="0.25">
      <c r="A1000" s="981"/>
      <c r="B1000" s="981"/>
      <c r="C1000" s="1002"/>
      <c r="D1000" s="981"/>
      <c r="E1000" s="981"/>
      <c r="F1000" s="981"/>
      <c r="G1000" s="981"/>
      <c r="H1000" s="981"/>
      <c r="I1000" s="981"/>
      <c r="J1000" s="981"/>
      <c r="K1000" s="981"/>
      <c r="L1000" s="981"/>
      <c r="M1000" s="981"/>
      <c r="N1000" s="981"/>
      <c r="O1000" s="981"/>
      <c r="P1000" s="981"/>
      <c r="Q1000" s="981"/>
      <c r="R1000" s="981"/>
      <c r="S1000" s="981"/>
      <c r="T1000" s="981"/>
      <c r="U1000" s="981"/>
      <c r="V1000" s="981"/>
      <c r="W1000" s="981"/>
      <c r="X1000" s="981"/>
      <c r="Y1000" s="981"/>
      <c r="Z1000" s="981"/>
      <c r="AA1000" s="981"/>
    </row>
  </sheetData>
  <mergeCells count="2">
    <mergeCell ref="D3:D7"/>
    <mergeCell ref="D9:F9"/>
  </mergeCells>
  <dataValidations count="1">
    <dataValidation type="list" allowBlank="1" showInputMessage="1" showErrorMessage="1" sqref="E13:E484" xr:uid="{985A054F-2122-44C4-B93A-9F8CC89043A0}">
      <formula1>Liste_PostesBudgetaires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7">
    <tabColor rgb="FFFF33CC"/>
  </sheetPr>
  <dimension ref="A1:AM1000"/>
  <sheetViews>
    <sheetView showGridLines="0" showRowColHeaders="0" zoomScaleNormal="100" workbookViewId="0">
      <pane ySplit="1" topLeftCell="A2" activePane="bottomLeft" state="frozen"/>
      <selection activeCell="G21" sqref="G21:K21"/>
      <selection pane="bottomLeft" activeCell="B1" sqref="B1:C1"/>
    </sheetView>
  </sheetViews>
  <sheetFormatPr baseColWidth="10" defaultColWidth="12.54296875" defaultRowHeight="15" customHeight="1" x14ac:dyDescent="0.25"/>
  <cols>
    <col min="1" max="2" width="3" customWidth="1"/>
    <col min="3" max="3" width="12.453125" customWidth="1"/>
    <col min="4" max="4" width="34.7265625" customWidth="1"/>
    <col min="5" max="5" width="54.81640625" customWidth="1"/>
    <col min="6" max="6" width="19.81640625" customWidth="1"/>
    <col min="7" max="7" width="7.81640625" customWidth="1"/>
    <col min="8" max="8" width="3.453125" customWidth="1"/>
    <col min="9" max="39" width="2.1796875" customWidth="1"/>
  </cols>
  <sheetData>
    <row r="1" spans="1:39" ht="15" customHeight="1" x14ac:dyDescent="0.25">
      <c r="A1" s="638"/>
      <c r="B1" s="1661" t="s">
        <v>378</v>
      </c>
      <c r="C1" s="1662"/>
      <c r="D1" s="63"/>
      <c r="E1" s="63"/>
      <c r="F1" s="63"/>
      <c r="G1" s="723"/>
      <c r="H1" s="72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row>
    <row r="2" spans="1:39" ht="21" customHeight="1" x14ac:dyDescent="0.25">
      <c r="A2" s="60"/>
      <c r="B2" s="60"/>
      <c r="C2" s="60"/>
      <c r="D2" s="724"/>
      <c r="E2" s="724"/>
      <c r="F2" s="679" t="str">
        <f>CONCATENATE("Page",LEFT('Table des matières'!$K$10,2))</f>
        <v>Page 1</v>
      </c>
      <c r="G2" s="725" t="str">
        <f>IF(PageDerniere="","",CONCATENATE("sur ",PageDerniere))</f>
        <v>sur 46</v>
      </c>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row>
    <row r="3" spans="1:39" ht="12" customHeight="1" x14ac:dyDescent="0.25">
      <c r="A3" s="60"/>
      <c r="B3" s="60"/>
      <c r="C3" s="64"/>
      <c r="D3" s="64"/>
      <c r="E3" s="64"/>
      <c r="F3" s="64"/>
      <c r="G3" s="65"/>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row>
    <row r="4" spans="1:39" ht="18" customHeight="1" x14ac:dyDescent="0.25">
      <c r="A4" s="60"/>
      <c r="B4" s="1663" t="s">
        <v>1108</v>
      </c>
      <c r="C4" s="1628"/>
      <c r="D4" s="1628"/>
      <c r="E4" s="1629"/>
      <c r="F4" s="717"/>
      <c r="G4" s="726"/>
      <c r="H4" s="66" t="str">
        <f>IF(NomOrg="","«nom de l'organisme»",IF(TypeOrg="OSBL-H","de l'organisme "&amp;NomOrg,IF(TypeOrg="Coopérative","de la "&amp;NomOrg,"Compléter le type et/ou le nom de l'organisme à la page titre")))</f>
        <v>«nom de l'organisme»</v>
      </c>
      <c r="I4" s="66" t="str">
        <f t="shared" ref="I4:S4" si="0">IF(TypeOrg="OSBL-H","de l'organisme "&amp;NomOrg,IF(TypeOrg="Coopérative","de la "&amp;NomOrg,"Compléter le type et/ou le nom de l'organisme à la page titre"))</f>
        <v>Compléter le type et/ou le nom de l'organisme à la page titre</v>
      </c>
      <c r="J4" s="66" t="str">
        <f t="shared" si="0"/>
        <v>Compléter le type et/ou le nom de l'organisme à la page titre</v>
      </c>
      <c r="K4" s="66" t="str">
        <f t="shared" si="0"/>
        <v>Compléter le type et/ou le nom de l'organisme à la page titre</v>
      </c>
      <c r="L4" s="66" t="str">
        <f t="shared" si="0"/>
        <v>Compléter le type et/ou le nom de l'organisme à la page titre</v>
      </c>
      <c r="M4" s="66" t="str">
        <f t="shared" si="0"/>
        <v>Compléter le type et/ou le nom de l'organisme à la page titre</v>
      </c>
      <c r="N4" s="66" t="str">
        <f t="shared" si="0"/>
        <v>Compléter le type et/ou le nom de l'organisme à la page titre</v>
      </c>
      <c r="O4" s="66" t="str">
        <f t="shared" si="0"/>
        <v>Compléter le type et/ou le nom de l'organisme à la page titre</v>
      </c>
      <c r="P4" s="66" t="str">
        <f t="shared" si="0"/>
        <v>Compléter le type et/ou le nom de l'organisme à la page titre</v>
      </c>
      <c r="Q4" s="66" t="str">
        <f t="shared" si="0"/>
        <v>Compléter le type et/ou le nom de l'organisme à la page titre</v>
      </c>
      <c r="R4" s="66" t="str">
        <f t="shared" si="0"/>
        <v>Compléter le type et/ou le nom de l'organisme à la page titre</v>
      </c>
      <c r="S4" s="66" t="str">
        <f t="shared" si="0"/>
        <v>Compléter le type et/ou le nom de l'organisme à la page titre</v>
      </c>
      <c r="T4" s="33"/>
      <c r="U4" s="33"/>
      <c r="V4" s="33"/>
      <c r="W4" s="33"/>
      <c r="X4" s="33"/>
      <c r="Y4" s="33"/>
      <c r="Z4" s="33"/>
      <c r="AA4" s="33"/>
      <c r="AB4" s="33"/>
      <c r="AC4" s="33"/>
      <c r="AD4" s="33"/>
      <c r="AE4" s="33"/>
      <c r="AF4" s="33"/>
      <c r="AG4" s="33"/>
      <c r="AH4" s="33"/>
      <c r="AI4" s="33"/>
      <c r="AJ4" s="33"/>
      <c r="AK4" s="33"/>
      <c r="AL4" s="33"/>
      <c r="AM4" s="33"/>
    </row>
    <row r="5" spans="1:39" ht="12" customHeight="1" x14ac:dyDescent="0.25">
      <c r="A5" s="60"/>
      <c r="B5" s="60"/>
      <c r="C5" s="64"/>
      <c r="D5" s="64"/>
      <c r="E5" s="64"/>
      <c r="F5" s="64"/>
      <c r="G5" s="65"/>
      <c r="H5" s="66"/>
      <c r="I5" s="66"/>
      <c r="J5" s="66"/>
      <c r="K5" s="66"/>
      <c r="L5" s="66"/>
      <c r="M5" s="66"/>
      <c r="N5" s="66"/>
      <c r="O5" s="66"/>
      <c r="P5" s="66"/>
      <c r="Q5" s="66"/>
      <c r="R5" s="66"/>
      <c r="S5" s="66"/>
      <c r="T5" s="33"/>
      <c r="U5" s="33"/>
      <c r="V5" s="33"/>
      <c r="W5" s="33"/>
      <c r="X5" s="33"/>
      <c r="Y5" s="33"/>
      <c r="Z5" s="33"/>
      <c r="AA5" s="33"/>
      <c r="AB5" s="33"/>
      <c r="AC5" s="33"/>
      <c r="AD5" s="33"/>
      <c r="AE5" s="33"/>
      <c r="AF5" s="33"/>
      <c r="AG5" s="33"/>
      <c r="AH5" s="33"/>
      <c r="AI5" s="33"/>
      <c r="AJ5" s="33"/>
      <c r="AK5" s="33"/>
      <c r="AL5" s="33"/>
      <c r="AM5" s="33"/>
    </row>
    <row r="6" spans="1:39" ht="12" customHeight="1" x14ac:dyDescent="0.25">
      <c r="A6" s="60"/>
      <c r="B6" s="60"/>
      <c r="C6" s="64"/>
      <c r="D6" s="64"/>
      <c r="E6" s="64"/>
      <c r="F6" s="64"/>
      <c r="G6" s="65"/>
      <c r="H6" s="66"/>
      <c r="I6" s="66"/>
      <c r="J6" s="66"/>
      <c r="K6" s="66"/>
      <c r="L6" s="66"/>
      <c r="M6" s="66"/>
      <c r="N6" s="66"/>
      <c r="O6" s="66"/>
      <c r="P6" s="66"/>
      <c r="Q6" s="66"/>
      <c r="R6" s="66"/>
      <c r="S6" s="66"/>
      <c r="T6" s="33"/>
      <c r="U6" s="33"/>
      <c r="V6" s="33"/>
      <c r="W6" s="33"/>
      <c r="X6" s="33"/>
      <c r="Y6" s="33"/>
      <c r="Z6" s="33"/>
      <c r="AA6" s="33"/>
      <c r="AB6" s="33"/>
      <c r="AC6" s="33"/>
      <c r="AD6" s="33"/>
      <c r="AE6" s="33"/>
      <c r="AF6" s="33"/>
      <c r="AG6" s="33"/>
      <c r="AH6" s="33"/>
      <c r="AI6" s="33"/>
      <c r="AJ6" s="33"/>
      <c r="AK6" s="33"/>
      <c r="AL6" s="33"/>
      <c r="AM6" s="33"/>
    </row>
    <row r="7" spans="1:39" ht="12" customHeight="1" x14ac:dyDescent="0.35">
      <c r="A7" s="60"/>
      <c r="B7" s="60"/>
      <c r="C7" s="67"/>
      <c r="D7" s="67"/>
      <c r="E7" s="67"/>
      <c r="F7" s="67"/>
      <c r="G7" s="68"/>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row>
    <row r="8" spans="1:39" ht="12" customHeight="1" x14ac:dyDescent="0.35">
      <c r="A8" s="60"/>
      <c r="B8" s="60"/>
      <c r="C8" s="67"/>
      <c r="D8" s="67"/>
      <c r="E8" s="67"/>
      <c r="F8" s="67"/>
      <c r="G8" s="68"/>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row>
    <row r="9" spans="1:39" ht="18.75" customHeight="1" x14ac:dyDescent="0.25">
      <c r="A9" s="60"/>
      <c r="B9" s="1664" t="str">
        <f>CONCATENATE("Aux membres ", NomTOrg)</f>
        <v>Aux membres «nom de l'organisme»</v>
      </c>
      <c r="C9" s="1628"/>
      <c r="D9" s="1628"/>
      <c r="E9" s="1628"/>
      <c r="F9" s="1628"/>
      <c r="G9" s="1629"/>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row>
    <row r="10" spans="1:39" ht="12" customHeight="1" x14ac:dyDescent="0.25">
      <c r="A10" s="60"/>
      <c r="B10" s="60"/>
      <c r="C10" s="69"/>
      <c r="D10" s="69"/>
      <c r="E10" s="69"/>
      <c r="F10" s="69"/>
      <c r="G10" s="70"/>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row>
    <row r="11" spans="1:39" ht="22.5" customHeight="1" x14ac:dyDescent="0.25">
      <c r="A11" s="60"/>
      <c r="B11" s="60"/>
      <c r="C11" s="69"/>
      <c r="D11" s="69"/>
      <c r="E11" s="69"/>
      <c r="F11" s="69"/>
      <c r="G11" s="70"/>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row>
    <row r="12" spans="1:39" ht="21" customHeight="1" x14ac:dyDescent="0.25">
      <c r="A12" s="60"/>
      <c r="B12" s="1665" t="s">
        <v>1109</v>
      </c>
      <c r="C12" s="1629"/>
      <c r="D12" s="717"/>
      <c r="E12" s="717"/>
      <c r="F12" s="717"/>
      <c r="G12" s="726"/>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c r="AH12" s="33"/>
      <c r="AI12" s="33"/>
      <c r="AJ12" s="33"/>
      <c r="AK12" s="33"/>
      <c r="AL12" s="33"/>
      <c r="AM12" s="33"/>
    </row>
    <row r="13" spans="1:39" ht="12" customHeight="1" x14ac:dyDescent="0.35">
      <c r="A13" s="60"/>
      <c r="B13" s="60"/>
      <c r="C13" s="67"/>
      <c r="D13" s="67"/>
      <c r="E13" s="67"/>
      <c r="F13" s="67"/>
      <c r="G13" s="68"/>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row>
    <row r="14" spans="1:39" ht="51.75" customHeight="1" x14ac:dyDescent="0.25">
      <c r="A14" s="60"/>
      <c r="B14" s="1666" t="str">
        <f>CONCATENATE("Nous avons effectué l’audit des états financiers ci-joints ",NomTOrg,", qui comprennent le bilan au ", IF(DateFinAF="","«date de fin d'année»",TEXT(DateFinAF, "jj mmmm aaaa")),", les états des résultats sommaires, l’évolution de l’actif net et  les flux de trésorerie pour l’exercice terminé à cette date, ainsi que les notes complémentaires, y compris le résumé des principales méthodes comptables.")</f>
        <v>Nous avons effectué l’audit des états financiers ci-joints «nom de l'organisme», qui comprennent le bilan au «date de fin d'année», les états des résultats sommaires, l’évolution de l’actif net et  les flux de trésorerie pour l’exercice terminé à cette date, ainsi que les notes complémentaires, y compris le résumé des principales méthodes comptables.</v>
      </c>
      <c r="C14" s="1628"/>
      <c r="D14" s="1628"/>
      <c r="E14" s="1628"/>
      <c r="F14" s="1628"/>
      <c r="G14" s="1629"/>
      <c r="H14" s="33"/>
      <c r="I14" s="33"/>
      <c r="J14" s="33"/>
      <c r="K14" s="33"/>
      <c r="L14" s="33"/>
      <c r="M14" s="33"/>
      <c r="N14" s="33"/>
      <c r="O14" s="33"/>
      <c r="P14" s="33"/>
      <c r="Q14" s="33"/>
      <c r="R14" s="33"/>
      <c r="S14" s="33"/>
      <c r="T14" s="33"/>
      <c r="U14" s="33"/>
      <c r="V14" s="33"/>
      <c r="W14" s="33"/>
      <c r="X14" s="33"/>
      <c r="Y14" s="33"/>
      <c r="Z14" s="33"/>
      <c r="AA14" s="33"/>
      <c r="AB14" s="33"/>
      <c r="AC14" s="33"/>
      <c r="AD14" s="33"/>
      <c r="AE14" s="33"/>
      <c r="AF14" s="33"/>
      <c r="AG14" s="33"/>
      <c r="AH14" s="33"/>
      <c r="AI14" s="33"/>
      <c r="AJ14" s="33"/>
      <c r="AK14" s="33"/>
      <c r="AL14" s="33"/>
      <c r="AM14" s="33"/>
    </row>
    <row r="15" spans="1:39" ht="12" customHeight="1" x14ac:dyDescent="0.35">
      <c r="A15" s="60"/>
      <c r="B15" s="962"/>
      <c r="C15" s="629"/>
      <c r="D15" s="629"/>
      <c r="E15" s="629"/>
      <c r="F15" s="629"/>
      <c r="G15" s="630"/>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row>
    <row r="16" spans="1:39" ht="54.75" customHeight="1" x14ac:dyDescent="0.25">
      <c r="A16" s="60"/>
      <c r="B16" s="1667" t="str">
        <f>CONCATENATE("À notre avis, les états financiers ci-joints donnent, dans tous leurs aspects significatifs, une image fidèle de la situation financière de ",NomTOrg, " au ", IF(DateFinAF="","«date de fin d'année»",TEXT(DateFinAF, "jj mmmm aaaa")),", ainsi que de ses résultats d’exploitation et de ses flux de trésorerie pour l’exercice terminé à cette date, conformément aux Normes comptables canadiennes pour les organismes sans but lucratif.")</f>
        <v>À notre avis, les états financiers ci-joints donnent, dans tous leurs aspects significatifs, une image fidèle de la situation financière de «nom de l'organisme» au «date de fin d'année», ainsi que de ses résultats d’exploitation et de ses flux de trésorerie pour l’exercice terminé à cette date, conformément aux Normes comptables canadiennes pour les organismes sans but lucratif.</v>
      </c>
      <c r="C16" s="1634"/>
      <c r="D16" s="1634"/>
      <c r="E16" s="1634"/>
      <c r="F16" s="1634"/>
      <c r="G16" s="1635"/>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row>
    <row r="17" spans="1:39" ht="12" customHeight="1" x14ac:dyDescent="0.35">
      <c r="A17" s="60"/>
      <c r="B17" s="60"/>
      <c r="C17" s="67"/>
      <c r="D17" s="67"/>
      <c r="E17" s="67"/>
      <c r="F17" s="67"/>
      <c r="G17" s="68"/>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row>
    <row r="18" spans="1:39" ht="21" customHeight="1" x14ac:dyDescent="0.25">
      <c r="A18" s="60"/>
      <c r="B18" s="1665" t="s">
        <v>1110</v>
      </c>
      <c r="C18" s="1628"/>
      <c r="D18" s="1629"/>
      <c r="E18" s="717"/>
      <c r="F18" s="717"/>
      <c r="G18" s="726"/>
      <c r="H18" s="33"/>
      <c r="I18" s="33"/>
      <c r="J18" s="33"/>
      <c r="K18" s="33"/>
      <c r="L18" s="33"/>
      <c r="M18" s="33"/>
      <c r="N18" s="33"/>
      <c r="O18" s="33"/>
      <c r="P18" s="33"/>
      <c r="Q18" s="33"/>
      <c r="R18" s="33"/>
      <c r="S18" s="33"/>
      <c r="T18" s="33"/>
      <c r="U18" s="33"/>
      <c r="V18" s="33"/>
      <c r="W18" s="33"/>
      <c r="X18" s="33"/>
      <c r="Y18" s="33"/>
      <c r="Z18" s="33"/>
      <c r="AA18" s="33"/>
      <c r="AB18" s="33"/>
      <c r="AC18" s="33"/>
      <c r="AD18" s="33"/>
      <c r="AE18" s="33"/>
      <c r="AF18" s="33"/>
      <c r="AG18" s="33"/>
      <c r="AH18" s="33"/>
      <c r="AI18" s="33"/>
      <c r="AJ18" s="33"/>
      <c r="AK18" s="33"/>
      <c r="AL18" s="33"/>
      <c r="AM18" s="33"/>
    </row>
    <row r="19" spans="1:39" ht="12" customHeight="1" x14ac:dyDescent="0.25">
      <c r="A19" s="60"/>
      <c r="B19" s="60"/>
      <c r="C19" s="71"/>
      <c r="D19" s="71"/>
      <c r="E19" s="71"/>
      <c r="F19" s="71"/>
      <c r="G19" s="72"/>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row>
    <row r="20" spans="1:39" ht="69.75" customHeight="1" x14ac:dyDescent="0.25">
      <c r="A20" s="60"/>
      <c r="B20" s="1668" t="s">
        <v>1111</v>
      </c>
      <c r="C20" s="1628"/>
      <c r="D20" s="1628"/>
      <c r="E20" s="1628"/>
      <c r="F20" s="1628"/>
      <c r="G20" s="1629"/>
      <c r="H20" s="33"/>
      <c r="I20" s="33"/>
      <c r="J20" s="33"/>
      <c r="K20" s="33"/>
      <c r="L20" s="33"/>
      <c r="M20" s="33"/>
      <c r="N20" s="33"/>
      <c r="O20" s="33"/>
      <c r="P20" s="33"/>
      <c r="Q20" s="33"/>
      <c r="R20" s="33"/>
      <c r="S20" s="33"/>
      <c r="T20" s="33"/>
      <c r="U20" s="33"/>
      <c r="V20" s="33"/>
      <c r="W20" s="33"/>
      <c r="X20" s="33"/>
      <c r="Y20" s="33"/>
      <c r="Z20" s="33"/>
      <c r="AA20" s="33"/>
      <c r="AB20" s="33"/>
      <c r="AC20" s="33"/>
      <c r="AD20" s="33"/>
      <c r="AE20" s="33"/>
      <c r="AF20" s="33"/>
      <c r="AG20" s="33"/>
      <c r="AH20" s="33"/>
      <c r="AI20" s="33"/>
      <c r="AJ20" s="33"/>
      <c r="AK20" s="33"/>
      <c r="AL20" s="33"/>
      <c r="AM20" s="33"/>
    </row>
    <row r="21" spans="1:39" ht="21.75" customHeight="1" x14ac:dyDescent="0.25">
      <c r="A21" s="60"/>
      <c r="B21" s="1669" t="s">
        <v>1112</v>
      </c>
      <c r="C21" s="1634"/>
      <c r="D21" s="1634"/>
      <c r="E21" s="1634"/>
      <c r="F21" s="1634"/>
      <c r="G21" s="1635"/>
      <c r="H21" s="33"/>
      <c r="I21" s="33"/>
      <c r="J21" s="33"/>
      <c r="K21" s="33"/>
      <c r="L21" s="33"/>
      <c r="M21" s="33"/>
      <c r="N21" s="33"/>
      <c r="O21" s="33"/>
      <c r="P21" s="33"/>
      <c r="Q21" s="33"/>
      <c r="R21" s="33"/>
      <c r="S21" s="33"/>
      <c r="T21" s="33"/>
      <c r="U21" s="33"/>
      <c r="V21" s="33"/>
      <c r="W21" s="33"/>
      <c r="X21" s="33"/>
      <c r="Y21" s="33"/>
      <c r="Z21" s="33"/>
      <c r="AA21" s="33"/>
      <c r="AB21" s="33"/>
      <c r="AC21" s="33"/>
      <c r="AD21" s="33"/>
      <c r="AE21" s="33"/>
      <c r="AF21" s="33"/>
      <c r="AG21" s="33"/>
      <c r="AH21" s="33"/>
      <c r="AI21" s="33"/>
      <c r="AJ21" s="33"/>
      <c r="AK21" s="33"/>
      <c r="AL21" s="33"/>
      <c r="AM21" s="33"/>
    </row>
    <row r="22" spans="1:39" ht="12" customHeight="1" x14ac:dyDescent="0.35">
      <c r="A22" s="60"/>
      <c r="B22" s="60"/>
      <c r="C22" s="67"/>
      <c r="D22" s="67"/>
      <c r="E22" s="67"/>
      <c r="F22" s="67"/>
      <c r="G22" s="68"/>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row>
    <row r="23" spans="1:39" ht="21" customHeight="1" x14ac:dyDescent="0.25">
      <c r="A23" s="60"/>
      <c r="B23" s="1665" t="s">
        <v>1113</v>
      </c>
      <c r="C23" s="1628"/>
      <c r="D23" s="1628"/>
      <c r="E23" s="1628"/>
      <c r="F23" s="1628"/>
      <c r="G23" s="1629"/>
      <c r="H23" s="33"/>
      <c r="I23" s="33"/>
      <c r="J23" s="33"/>
      <c r="K23" s="33"/>
      <c r="L23" s="33"/>
      <c r="M23" s="33"/>
      <c r="N23" s="33"/>
      <c r="O23" s="33"/>
      <c r="P23" s="33"/>
      <c r="Q23" s="33"/>
      <c r="R23" s="33"/>
      <c r="S23" s="33"/>
      <c r="T23" s="33"/>
      <c r="U23" s="33"/>
      <c r="V23" s="33"/>
      <c r="W23" s="33"/>
      <c r="X23" s="33"/>
      <c r="Y23" s="33"/>
      <c r="Z23" s="33"/>
      <c r="AA23" s="33"/>
      <c r="AB23" s="33"/>
      <c r="AC23" s="33"/>
      <c r="AD23" s="33"/>
      <c r="AE23" s="33"/>
      <c r="AF23" s="33"/>
      <c r="AG23" s="33"/>
      <c r="AH23" s="33"/>
      <c r="AI23" s="33"/>
      <c r="AJ23" s="33"/>
      <c r="AK23" s="33"/>
      <c r="AL23" s="33"/>
      <c r="AM23" s="33"/>
    </row>
    <row r="24" spans="1:39" ht="12" customHeight="1" x14ac:dyDescent="0.35">
      <c r="A24" s="60"/>
      <c r="B24" s="60"/>
      <c r="C24" s="67"/>
      <c r="D24" s="67"/>
      <c r="E24" s="67"/>
      <c r="F24" s="67"/>
      <c r="G24" s="68"/>
      <c r="H24" s="33"/>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row>
    <row r="25" spans="1:39" ht="52.5" customHeight="1" x14ac:dyDescent="0.25">
      <c r="A25" s="60"/>
      <c r="B25" s="1668" t="s">
        <v>1114</v>
      </c>
      <c r="C25" s="1628"/>
      <c r="D25" s="1628"/>
      <c r="E25" s="1628"/>
      <c r="F25" s="1628"/>
      <c r="G25" s="1629"/>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row>
    <row r="26" spans="1:39" ht="9" customHeight="1" x14ac:dyDescent="0.25">
      <c r="A26" s="60"/>
      <c r="B26" s="60"/>
      <c r="C26" s="73"/>
      <c r="D26" s="73"/>
      <c r="E26" s="73"/>
      <c r="F26" s="73"/>
      <c r="G26" s="74"/>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row>
    <row r="27" spans="1:39" ht="66" customHeight="1" x14ac:dyDescent="0.25">
      <c r="A27" s="60"/>
      <c r="B27" s="1668" t="s">
        <v>1115</v>
      </c>
      <c r="C27" s="1628"/>
      <c r="D27" s="1628"/>
      <c r="E27" s="1628"/>
      <c r="F27" s="1628"/>
      <c r="G27" s="1629"/>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row>
    <row r="28" spans="1:39" ht="9" customHeight="1" x14ac:dyDescent="0.25">
      <c r="A28" s="60"/>
      <c r="B28" s="60"/>
      <c r="C28" s="73"/>
      <c r="D28" s="73"/>
      <c r="E28" s="73"/>
      <c r="F28" s="73"/>
      <c r="G28" s="74"/>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row>
    <row r="29" spans="1:39" ht="21" customHeight="1" x14ac:dyDescent="0.25">
      <c r="A29" s="60"/>
      <c r="B29" s="1670" t="s">
        <v>1116</v>
      </c>
      <c r="C29" s="1628"/>
      <c r="D29" s="1628"/>
      <c r="E29" s="1628"/>
      <c r="F29" s="1628"/>
      <c r="G29" s="1629"/>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row>
    <row r="30" spans="1:39" ht="12" customHeight="1" x14ac:dyDescent="0.35">
      <c r="A30" s="60"/>
      <c r="B30" s="60"/>
      <c r="C30" s="67"/>
      <c r="D30" s="67"/>
      <c r="E30" s="67"/>
      <c r="F30" s="67"/>
      <c r="G30" s="68"/>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row>
    <row r="31" spans="1:39" ht="21" customHeight="1" x14ac:dyDescent="0.25">
      <c r="A31" s="60"/>
      <c r="B31" s="1665" t="s">
        <v>1117</v>
      </c>
      <c r="C31" s="1628"/>
      <c r="D31" s="1628"/>
      <c r="E31" s="1628"/>
      <c r="F31" s="1629"/>
      <c r="G31" s="726"/>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row>
    <row r="32" spans="1:39" ht="12" customHeight="1" x14ac:dyDescent="0.35">
      <c r="A32" s="60"/>
      <c r="B32" s="60"/>
      <c r="C32" s="67"/>
      <c r="D32" s="67"/>
      <c r="E32" s="67"/>
      <c r="F32" s="67"/>
      <c r="G32" s="68"/>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row>
    <row r="33" spans="1:39" ht="99" customHeight="1" x14ac:dyDescent="0.25">
      <c r="A33" s="60"/>
      <c r="B33" s="1668" t="s">
        <v>1118</v>
      </c>
      <c r="C33" s="1628"/>
      <c r="D33" s="1628"/>
      <c r="E33" s="1628"/>
      <c r="F33" s="1628"/>
      <c r="G33" s="1629"/>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row>
    <row r="34" spans="1:39" ht="42.75" customHeight="1" x14ac:dyDescent="0.25">
      <c r="A34" s="60"/>
      <c r="B34" s="1668" t="s">
        <v>1119</v>
      </c>
      <c r="C34" s="1628"/>
      <c r="D34" s="1628"/>
      <c r="E34" s="1628"/>
      <c r="F34" s="1628"/>
      <c r="G34" s="1629"/>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row>
    <row r="35" spans="1:39" ht="6" customHeight="1" x14ac:dyDescent="0.25">
      <c r="A35" s="60"/>
      <c r="B35" s="60"/>
      <c r="C35" s="73"/>
      <c r="D35" s="73"/>
      <c r="E35" s="73"/>
      <c r="F35" s="73"/>
      <c r="G35" s="74"/>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row>
    <row r="36" spans="1:39" ht="80.25" customHeight="1" x14ac:dyDescent="0.25">
      <c r="A36" s="60"/>
      <c r="B36" s="75" t="s">
        <v>1120</v>
      </c>
      <c r="C36" s="1668" t="s">
        <v>1121</v>
      </c>
      <c r="D36" s="1628"/>
      <c r="E36" s="1628"/>
      <c r="F36" s="1628"/>
      <c r="G36" s="1629"/>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row>
    <row r="37" spans="1:39" ht="6" customHeight="1" x14ac:dyDescent="0.25">
      <c r="A37" s="60"/>
      <c r="B37" s="60"/>
      <c r="C37" s="73"/>
      <c r="D37" s="73"/>
      <c r="E37" s="73"/>
      <c r="F37" s="73"/>
      <c r="G37" s="74"/>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row>
    <row r="38" spans="1:39" ht="28.5" customHeight="1" x14ac:dyDescent="0.25">
      <c r="A38" s="60"/>
      <c r="B38" s="60"/>
      <c r="C38" s="73"/>
      <c r="D38" s="73"/>
      <c r="E38" s="73"/>
      <c r="F38" s="679" t="str">
        <f>CONCATENATE("Page",RIGHT('Table des matières'!$K$10,2))</f>
        <v>Page 2</v>
      </c>
      <c r="G38" s="725" t="str">
        <f>IF(PageDerniere="","",CONCATENATE("sur ",PageDerniere))</f>
        <v>sur 46</v>
      </c>
      <c r="H38" s="33"/>
      <c r="I38" s="33"/>
      <c r="J38" s="76"/>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row>
    <row r="39" spans="1:39" ht="24" customHeight="1" x14ac:dyDescent="0.35">
      <c r="A39" s="60"/>
      <c r="B39" s="77" t="s">
        <v>1122</v>
      </c>
      <c r="C39" s="688"/>
      <c r="D39" s="688"/>
      <c r="E39" s="688"/>
      <c r="F39" s="60"/>
      <c r="G39" s="61"/>
      <c r="H39" s="33"/>
      <c r="I39" s="33"/>
      <c r="J39" s="78"/>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row>
    <row r="40" spans="1:39" ht="28.5" customHeight="1" x14ac:dyDescent="0.25">
      <c r="A40" s="60"/>
      <c r="B40" s="75"/>
      <c r="C40" s="73"/>
      <c r="D40" s="73"/>
      <c r="E40" s="73"/>
      <c r="F40" s="73"/>
      <c r="G40" s="74"/>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row>
    <row r="41" spans="1:39" ht="33" customHeight="1" x14ac:dyDescent="0.25">
      <c r="A41" s="60"/>
      <c r="B41" s="75" t="s">
        <v>1120</v>
      </c>
      <c r="C41" s="1668" t="s">
        <v>1123</v>
      </c>
      <c r="D41" s="1628"/>
      <c r="E41" s="1628"/>
      <c r="F41" s="1628"/>
      <c r="G41" s="1629"/>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row>
    <row r="42" spans="1:39" ht="6" customHeight="1" x14ac:dyDescent="0.25">
      <c r="A42" s="60"/>
      <c r="B42" s="75"/>
      <c r="C42" s="73"/>
      <c r="D42" s="73"/>
      <c r="E42" s="73"/>
      <c r="F42" s="73"/>
      <c r="G42" s="74"/>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row>
    <row r="43" spans="1:39" ht="31.5" customHeight="1" x14ac:dyDescent="0.25">
      <c r="A43" s="60"/>
      <c r="B43" s="75" t="s">
        <v>1120</v>
      </c>
      <c r="C43" s="1668" t="s">
        <v>1124</v>
      </c>
      <c r="D43" s="1628"/>
      <c r="E43" s="1628"/>
      <c r="F43" s="1628"/>
      <c r="G43" s="1629"/>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row>
    <row r="44" spans="1:39" ht="6" customHeight="1" x14ac:dyDescent="0.25">
      <c r="A44" s="60"/>
      <c r="B44" s="75"/>
      <c r="C44" s="73"/>
      <c r="D44" s="73"/>
      <c r="E44" s="73"/>
      <c r="F44" s="73"/>
      <c r="G44" s="74"/>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row>
    <row r="45" spans="1:39" ht="105" customHeight="1" x14ac:dyDescent="0.25">
      <c r="A45" s="60"/>
      <c r="B45" s="75" t="s">
        <v>1120</v>
      </c>
      <c r="C45" s="1668" t="s">
        <v>1125</v>
      </c>
      <c r="D45" s="1628"/>
      <c r="E45" s="1628"/>
      <c r="F45" s="1628"/>
      <c r="G45" s="1629"/>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row>
    <row r="46" spans="1:39" ht="6" customHeight="1" x14ac:dyDescent="0.25">
      <c r="A46" s="60"/>
      <c r="B46" s="75"/>
      <c r="C46" s="73"/>
      <c r="D46" s="73"/>
      <c r="E46" s="73"/>
      <c r="F46" s="73"/>
      <c r="G46" s="74"/>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row>
    <row r="47" spans="1:39" ht="36" customHeight="1" x14ac:dyDescent="0.25">
      <c r="A47" s="60"/>
      <c r="B47" s="75" t="s">
        <v>1120</v>
      </c>
      <c r="C47" s="1668" t="s">
        <v>1126</v>
      </c>
      <c r="D47" s="1628"/>
      <c r="E47" s="1628"/>
      <c r="F47" s="1628"/>
      <c r="G47" s="1629"/>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row>
    <row r="48" spans="1:39" ht="6" customHeight="1" x14ac:dyDescent="0.25">
      <c r="A48" s="60"/>
      <c r="B48" s="75"/>
      <c r="C48" s="73"/>
      <c r="D48" s="73"/>
      <c r="E48" s="73"/>
      <c r="F48" s="73"/>
      <c r="G48" s="74"/>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row>
    <row r="49" spans="1:39" ht="32.25" customHeight="1" x14ac:dyDescent="0.25">
      <c r="A49" s="60"/>
      <c r="B49" s="75" t="s">
        <v>1120</v>
      </c>
      <c r="C49" s="1668" t="s">
        <v>1127</v>
      </c>
      <c r="D49" s="1628"/>
      <c r="E49" s="1628"/>
      <c r="F49" s="1628"/>
      <c r="G49" s="1629"/>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row>
    <row r="50" spans="1:39" ht="12" customHeight="1" x14ac:dyDescent="0.35">
      <c r="A50" s="60"/>
      <c r="B50" s="60"/>
      <c r="C50" s="67"/>
      <c r="D50" s="67"/>
      <c r="E50" s="67"/>
      <c r="F50" s="67"/>
      <c r="G50" s="79"/>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row>
    <row r="51" spans="1:39" ht="27" customHeight="1" x14ac:dyDescent="0.3">
      <c r="A51" s="34"/>
      <c r="B51" s="48"/>
      <c r="C51" s="48"/>
      <c r="D51" s="727"/>
      <c r="E51" s="727"/>
      <c r="G51" s="79"/>
      <c r="H51" s="80"/>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3"/>
      <c r="AJ51" s="33"/>
      <c r="AK51" s="33"/>
      <c r="AL51" s="33"/>
      <c r="AM51" s="33"/>
    </row>
    <row r="52" spans="1:39" ht="21.75" customHeight="1" x14ac:dyDescent="0.35">
      <c r="A52" s="39"/>
      <c r="B52" s="81" t="s">
        <v>1128</v>
      </c>
      <c r="C52" s="728"/>
      <c r="D52" s="727"/>
      <c r="E52" s="1671"/>
      <c r="F52" s="1672"/>
      <c r="G52" s="729"/>
      <c r="H52" s="80"/>
      <c r="I52" s="33"/>
      <c r="J52" s="33"/>
      <c r="K52" s="33"/>
      <c r="L52" s="33"/>
      <c r="M52" s="33"/>
      <c r="N52" s="33"/>
      <c r="O52" s="33"/>
      <c r="P52" s="33"/>
      <c r="Q52" s="82"/>
      <c r="R52" s="33"/>
      <c r="S52" s="33"/>
      <c r="T52" s="33"/>
      <c r="U52" s="33"/>
      <c r="V52" s="33"/>
      <c r="W52" s="33"/>
      <c r="X52" s="33"/>
      <c r="Y52" s="33"/>
      <c r="Z52" s="33"/>
      <c r="AA52" s="33"/>
      <c r="AB52" s="33"/>
      <c r="AC52" s="33"/>
      <c r="AD52" s="33"/>
      <c r="AE52" s="33"/>
      <c r="AF52" s="33"/>
      <c r="AG52" s="33"/>
      <c r="AH52" s="33"/>
      <c r="AI52" s="33"/>
      <c r="AJ52" s="33"/>
      <c r="AK52" s="33"/>
      <c r="AL52" s="33"/>
      <c r="AM52" s="33"/>
    </row>
    <row r="53" spans="1:39" ht="5.25" customHeight="1" x14ac:dyDescent="0.25">
      <c r="A53" s="39"/>
      <c r="B53" s="83"/>
      <c r="C53" s="83"/>
      <c r="D53" s="39"/>
      <c r="E53" s="730"/>
      <c r="F53" s="730"/>
      <c r="G53" s="42"/>
      <c r="H53" s="84"/>
      <c r="I53" s="33"/>
      <c r="J53" s="33"/>
      <c r="K53" s="33"/>
      <c r="L53" s="33"/>
      <c r="M53" s="33"/>
      <c r="N53" s="33"/>
      <c r="O53" s="33"/>
      <c r="P53" s="33"/>
      <c r="Q53" s="84"/>
      <c r="R53" s="84"/>
      <c r="S53" s="84"/>
      <c r="T53" s="84"/>
      <c r="U53" s="84"/>
      <c r="V53" s="84"/>
      <c r="W53" s="84"/>
      <c r="X53" s="84"/>
      <c r="Y53" s="84"/>
      <c r="Z53" s="84"/>
      <c r="AA53" s="84"/>
      <c r="AB53" s="84"/>
      <c r="AC53" s="84"/>
      <c r="AD53" s="84"/>
      <c r="AE53" s="84"/>
      <c r="AF53" s="84"/>
      <c r="AG53" s="84"/>
      <c r="AH53" s="84"/>
      <c r="AI53" s="84"/>
      <c r="AJ53" s="84"/>
      <c r="AK53" s="84"/>
      <c r="AL53" s="84"/>
      <c r="AM53" s="84"/>
    </row>
    <row r="54" spans="1:39" ht="21.75" customHeight="1" x14ac:dyDescent="0.3">
      <c r="A54" s="39"/>
      <c r="B54" s="85" t="s">
        <v>1129</v>
      </c>
      <c r="C54" s="81"/>
      <c r="D54" s="727"/>
      <c r="E54" s="1673"/>
      <c r="F54" s="1674"/>
      <c r="G54" s="729"/>
      <c r="H54" s="80"/>
      <c r="I54" s="33"/>
      <c r="J54" s="33"/>
      <c r="K54" s="33"/>
      <c r="L54" s="33"/>
      <c r="M54" s="33"/>
      <c r="N54" s="33"/>
      <c r="O54" s="33"/>
      <c r="P54" s="33"/>
      <c r="Q54" s="86"/>
      <c r="R54" s="43"/>
      <c r="S54" s="43"/>
      <c r="T54" s="43"/>
      <c r="U54" s="43"/>
      <c r="V54" s="43"/>
      <c r="W54" s="43"/>
      <c r="X54" s="43"/>
      <c r="Y54" s="43"/>
      <c r="Z54" s="43"/>
      <c r="AA54" s="43"/>
      <c r="AB54" s="43"/>
      <c r="AC54" s="43"/>
      <c r="AD54" s="43"/>
      <c r="AE54" s="43"/>
      <c r="AF54" s="43"/>
      <c r="AG54" s="33"/>
      <c r="AH54" s="33"/>
      <c r="AI54" s="33"/>
      <c r="AJ54" s="33"/>
      <c r="AK54" s="33"/>
      <c r="AL54" s="33"/>
      <c r="AM54" s="33"/>
    </row>
    <row r="55" spans="1:39" ht="19.5" customHeight="1" x14ac:dyDescent="0.35">
      <c r="A55" s="34"/>
      <c r="B55" s="85"/>
      <c r="C55" s="81"/>
      <c r="D55" s="727"/>
      <c r="E55" s="1675"/>
      <c r="F55" s="1676"/>
      <c r="G55" s="729"/>
      <c r="H55" s="87"/>
      <c r="I55" s="33"/>
      <c r="J55" s="33"/>
      <c r="K55" s="33"/>
      <c r="L55" s="33"/>
      <c r="M55" s="33"/>
      <c r="N55" s="33"/>
      <c r="O55" s="33"/>
      <c r="P55" s="33"/>
      <c r="Q55" s="82"/>
      <c r="R55" s="33"/>
      <c r="S55" s="33"/>
      <c r="T55" s="33"/>
      <c r="U55" s="33"/>
      <c r="V55" s="33"/>
      <c r="W55" s="33"/>
      <c r="X55" s="33"/>
      <c r="Y55" s="33"/>
      <c r="Z55" s="33"/>
      <c r="AA55" s="33"/>
      <c r="AB55" s="33"/>
      <c r="AC55" s="33"/>
      <c r="AD55" s="33"/>
      <c r="AE55" s="33"/>
      <c r="AF55" s="33"/>
      <c r="AG55" s="33"/>
      <c r="AH55" s="33"/>
      <c r="AI55" s="33"/>
      <c r="AJ55" s="33"/>
      <c r="AK55" s="33"/>
      <c r="AL55" s="33"/>
      <c r="AM55" s="33"/>
    </row>
    <row r="56" spans="1:39" ht="5.25" customHeight="1" x14ac:dyDescent="0.25">
      <c r="A56" s="39"/>
      <c r="B56" s="83"/>
      <c r="C56" s="83"/>
      <c r="D56" s="39"/>
      <c r="E56" s="731"/>
      <c r="F56" s="731"/>
      <c r="G56" s="42"/>
      <c r="H56" s="84"/>
      <c r="I56" s="33"/>
      <c r="J56" s="33"/>
      <c r="K56" s="33"/>
      <c r="L56" s="33"/>
      <c r="M56" s="33"/>
      <c r="N56" s="33"/>
      <c r="O56" s="33"/>
      <c r="P56" s="33"/>
      <c r="Q56" s="84"/>
      <c r="R56" s="84"/>
      <c r="S56" s="84"/>
      <c r="T56" s="84"/>
      <c r="U56" s="84"/>
      <c r="V56" s="84"/>
      <c r="W56" s="84"/>
      <c r="X56" s="84"/>
      <c r="Y56" s="84"/>
      <c r="Z56" s="84"/>
      <c r="AA56" s="84"/>
      <c r="AB56" s="84"/>
      <c r="AC56" s="84"/>
      <c r="AD56" s="84"/>
      <c r="AE56" s="84"/>
      <c r="AF56" s="84"/>
      <c r="AG56" s="84"/>
      <c r="AH56" s="84"/>
      <c r="AI56" s="84"/>
      <c r="AJ56" s="84"/>
      <c r="AK56" s="84"/>
      <c r="AL56" s="84"/>
      <c r="AM56" s="84"/>
    </row>
    <row r="57" spans="1:39" ht="21.75" customHeight="1" x14ac:dyDescent="0.25">
      <c r="A57" s="39"/>
      <c r="B57" s="85" t="s">
        <v>1130</v>
      </c>
      <c r="C57" s="81"/>
      <c r="D57" s="727"/>
      <c r="E57" s="1145"/>
      <c r="F57" s="685"/>
      <c r="G57" s="88"/>
      <c r="H57" s="80"/>
      <c r="I57" s="33"/>
      <c r="J57" s="33"/>
      <c r="K57" s="33"/>
      <c r="L57" s="33"/>
      <c r="M57" s="33"/>
      <c r="N57" s="33"/>
      <c r="O57" s="33"/>
      <c r="P57" s="33"/>
      <c r="Q57" s="86"/>
      <c r="R57" s="43"/>
      <c r="S57" s="43"/>
      <c r="T57" s="43"/>
      <c r="U57" s="43"/>
      <c r="V57" s="43"/>
      <c r="W57" s="43"/>
      <c r="X57" s="43"/>
      <c r="Y57" s="43"/>
      <c r="Z57" s="43"/>
      <c r="AA57" s="43"/>
      <c r="AB57" s="43"/>
      <c r="AC57" s="43"/>
      <c r="AD57" s="43"/>
      <c r="AE57" s="43"/>
      <c r="AF57" s="43"/>
      <c r="AG57" s="33"/>
      <c r="AH57" s="33"/>
      <c r="AI57" s="33"/>
      <c r="AJ57" s="33"/>
      <c r="AK57" s="33"/>
      <c r="AL57" s="33"/>
      <c r="AM57" s="33"/>
    </row>
    <row r="58" spans="1:39" ht="5.25" customHeight="1" x14ac:dyDescent="0.25">
      <c r="A58" s="39"/>
      <c r="B58" s="83"/>
      <c r="C58" s="83"/>
      <c r="D58" s="39"/>
      <c r="E58" s="732"/>
      <c r="F58" s="732"/>
      <c r="G58" s="42"/>
      <c r="H58" s="84"/>
      <c r="I58" s="33"/>
      <c r="J58" s="33"/>
      <c r="K58" s="33"/>
      <c r="L58" s="33"/>
      <c r="M58" s="33"/>
      <c r="N58" s="33"/>
      <c r="O58" s="33"/>
      <c r="P58" s="33"/>
      <c r="Q58" s="84"/>
      <c r="R58" s="84"/>
      <c r="S58" s="84"/>
      <c r="T58" s="84"/>
      <c r="U58" s="84"/>
      <c r="V58" s="84"/>
      <c r="W58" s="84"/>
      <c r="X58" s="84"/>
      <c r="Y58" s="84"/>
      <c r="Z58" s="84"/>
      <c r="AA58" s="84"/>
      <c r="AB58" s="84"/>
      <c r="AC58" s="84"/>
      <c r="AD58" s="84"/>
      <c r="AE58" s="84"/>
      <c r="AF58" s="84"/>
      <c r="AG58" s="84"/>
      <c r="AH58" s="84"/>
      <c r="AI58" s="84"/>
      <c r="AJ58" s="84"/>
      <c r="AK58" s="84"/>
      <c r="AL58" s="84"/>
      <c r="AM58" s="84"/>
    </row>
    <row r="59" spans="1:39" ht="21.75" customHeight="1" x14ac:dyDescent="0.25">
      <c r="A59" s="39"/>
      <c r="B59" s="85" t="s">
        <v>1131</v>
      </c>
      <c r="C59" s="81"/>
      <c r="D59" s="727"/>
      <c r="E59" s="1673"/>
      <c r="F59" s="1674"/>
      <c r="G59" s="733"/>
      <c r="H59" s="80"/>
      <c r="I59" s="33"/>
      <c r="J59" s="33"/>
      <c r="K59" s="33"/>
      <c r="L59" s="33"/>
      <c r="M59" s="33"/>
      <c r="N59" s="33"/>
      <c r="O59" s="33"/>
      <c r="P59" s="33"/>
      <c r="Q59" s="86"/>
      <c r="R59" s="43"/>
      <c r="S59" s="43"/>
      <c r="T59" s="43"/>
      <c r="U59" s="43"/>
      <c r="V59" s="43"/>
      <c r="W59" s="43"/>
      <c r="X59" s="43"/>
      <c r="Y59" s="43"/>
      <c r="Z59" s="43"/>
      <c r="AA59" s="43"/>
      <c r="AB59" s="43"/>
      <c r="AC59" s="43"/>
      <c r="AD59" s="43"/>
      <c r="AE59" s="43"/>
      <c r="AF59" s="43"/>
      <c r="AG59" s="33"/>
      <c r="AH59" s="33"/>
      <c r="AI59" s="33"/>
      <c r="AJ59" s="33"/>
      <c r="AK59" s="33"/>
      <c r="AL59" s="33"/>
      <c r="AM59" s="33"/>
    </row>
    <row r="60" spans="1:39" ht="19.5" customHeight="1" x14ac:dyDescent="0.35">
      <c r="A60" s="720"/>
      <c r="B60" s="696"/>
      <c r="C60" s="695"/>
      <c r="D60" s="727"/>
      <c r="E60" s="1675"/>
      <c r="F60" s="1676"/>
      <c r="G60" s="1146"/>
      <c r="H60" s="1147"/>
      <c r="I60" s="722"/>
      <c r="J60" s="722"/>
      <c r="K60" s="722"/>
      <c r="L60" s="722"/>
      <c r="M60" s="722"/>
      <c r="N60" s="722"/>
      <c r="O60" s="722"/>
      <c r="P60" s="722"/>
      <c r="Q60" s="734"/>
      <c r="R60" s="722"/>
      <c r="S60" s="722"/>
      <c r="T60" s="722"/>
      <c r="U60" s="722"/>
      <c r="V60" s="722"/>
      <c r="W60" s="722"/>
      <c r="X60" s="722"/>
      <c r="Y60" s="722"/>
      <c r="Z60" s="722"/>
      <c r="AA60" s="722"/>
      <c r="AB60" s="722"/>
      <c r="AC60" s="722"/>
      <c r="AD60" s="722"/>
      <c r="AE60" s="722"/>
      <c r="AF60" s="722"/>
      <c r="AG60" s="722"/>
      <c r="AH60" s="722"/>
      <c r="AI60" s="722"/>
      <c r="AJ60" s="722"/>
      <c r="AK60" s="722"/>
      <c r="AL60" s="722"/>
      <c r="AM60" s="722"/>
    </row>
    <row r="61" spans="1:39" ht="19.5" customHeight="1" x14ac:dyDescent="0.35">
      <c r="A61" s="62"/>
      <c r="B61" s="89"/>
      <c r="C61" s="89"/>
      <c r="D61" s="90"/>
      <c r="E61" s="89"/>
      <c r="F61" s="1148"/>
      <c r="G61" s="1149"/>
      <c r="H61" s="1149"/>
      <c r="I61" s="33"/>
      <c r="J61" s="33"/>
      <c r="K61" s="33"/>
      <c r="L61" s="33"/>
      <c r="M61" s="33"/>
      <c r="N61" s="33"/>
      <c r="O61" s="33"/>
      <c r="P61" s="33"/>
      <c r="Q61" s="82"/>
      <c r="R61" s="33"/>
      <c r="S61" s="33"/>
      <c r="T61" s="33"/>
      <c r="U61" s="33"/>
      <c r="V61" s="33"/>
      <c r="W61" s="33"/>
      <c r="X61" s="33"/>
      <c r="Y61" s="33"/>
      <c r="Z61" s="33"/>
      <c r="AA61" s="33"/>
      <c r="AB61" s="33"/>
      <c r="AC61" s="33"/>
      <c r="AD61" s="33"/>
      <c r="AE61" s="33"/>
      <c r="AF61" s="33"/>
      <c r="AG61" s="33"/>
      <c r="AH61" s="33"/>
      <c r="AI61" s="33"/>
      <c r="AJ61" s="33"/>
      <c r="AK61" s="33"/>
      <c r="AL61" s="33"/>
      <c r="AM61" s="33"/>
    </row>
    <row r="62" spans="1:39" ht="15.75"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row>
    <row r="63" spans="1:39" ht="15.75"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row>
    <row r="64" spans="1:39" ht="15.75"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row>
    <row r="65" spans="1:39" ht="15.75"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row>
    <row r="66" spans="1:39" ht="15.75"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row>
    <row r="67" spans="1:39" ht="15.75"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row>
    <row r="68" spans="1:39" ht="15.75"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row>
    <row r="69" spans="1:39" ht="15.75"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row>
    <row r="70" spans="1:39" ht="15.75"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row>
    <row r="71" spans="1:39" ht="15.75"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row>
    <row r="72" spans="1:39" ht="15.75"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row>
    <row r="73" spans="1:39" ht="15.75" customHeight="1" x14ac:dyDescent="0.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row>
    <row r="74" spans="1:39" ht="15.75"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row>
    <row r="75" spans="1:39" ht="15.75" customHeight="1" x14ac:dyDescent="0.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row>
    <row r="76" spans="1:39" ht="15.75" customHeight="1" x14ac:dyDescent="0.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row>
    <row r="77" spans="1:39" ht="15.75"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row>
    <row r="78" spans="1:39" ht="15.75" customHeight="1" x14ac:dyDescent="0.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row>
    <row r="79" spans="1:39" ht="15.75" customHeight="1" x14ac:dyDescent="0.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row>
    <row r="80" spans="1:39" ht="15.75" customHeight="1" x14ac:dyDescent="0.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row>
    <row r="81" spans="1:39" ht="15.75" customHeight="1" x14ac:dyDescent="0.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row>
    <row r="82" spans="1:39" ht="15.75" customHeight="1" x14ac:dyDescent="0.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row>
    <row r="83" spans="1:39" ht="15.75" customHeight="1" x14ac:dyDescent="0.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row>
    <row r="84" spans="1:39" ht="15.75" customHeight="1" x14ac:dyDescent="0.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row>
    <row r="85" spans="1:39" ht="15.75" customHeight="1" x14ac:dyDescent="0.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row>
    <row r="86" spans="1:39" ht="15.75" customHeight="1" x14ac:dyDescent="0.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row>
    <row r="87" spans="1:39" ht="15.75"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row>
    <row r="88" spans="1:39" ht="15.75"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row>
    <row r="89" spans="1:39" ht="15.75"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row>
    <row r="90" spans="1:39" ht="15.75" customHeight="1" x14ac:dyDescent="0.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row>
    <row r="91" spans="1:39" ht="15.75" customHeight="1" x14ac:dyDescent="0.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row>
    <row r="92" spans="1:39" ht="15.75" customHeight="1" x14ac:dyDescent="0.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row>
    <row r="93" spans="1:39" ht="15.75" customHeight="1" x14ac:dyDescent="0.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row>
    <row r="94" spans="1:39" ht="15.75" customHeight="1" x14ac:dyDescent="0.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row>
    <row r="95" spans="1:39" ht="15.75" customHeight="1" x14ac:dyDescent="0.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row>
    <row r="96" spans="1:39" ht="15.75"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row>
    <row r="97" spans="1:39" ht="15.75" customHeight="1" x14ac:dyDescent="0.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row>
    <row r="98" spans="1:39" ht="15.75" customHeight="1" x14ac:dyDescent="0.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row>
    <row r="99" spans="1:39" ht="15.75" customHeight="1" x14ac:dyDescent="0.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row>
    <row r="100" spans="1:39" ht="15.75" customHeight="1" x14ac:dyDescent="0.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row>
    <row r="101" spans="1:39" ht="15.75" customHeight="1" x14ac:dyDescent="0.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row>
    <row r="102" spans="1:39" ht="15.75" customHeight="1" x14ac:dyDescent="0.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row>
    <row r="103" spans="1:39" ht="15.75" customHeight="1" x14ac:dyDescent="0.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row>
    <row r="104" spans="1:39" ht="15.75" customHeight="1" x14ac:dyDescent="0.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row>
    <row r="105" spans="1:39" ht="15.75" customHeight="1" x14ac:dyDescent="0.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row>
    <row r="106" spans="1:39" ht="15.75" customHeight="1" x14ac:dyDescent="0.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row>
    <row r="107" spans="1:39" ht="15.75" customHeight="1" x14ac:dyDescent="0.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row>
    <row r="108" spans="1:39" ht="15.75" customHeight="1" x14ac:dyDescent="0.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row>
    <row r="109" spans="1:39" ht="15.75"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row>
    <row r="110" spans="1:39" ht="15.75"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row>
    <row r="111" spans="1:39" ht="15.75" customHeight="1" x14ac:dyDescent="0.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row>
    <row r="112" spans="1:39" ht="15.75" customHeight="1" x14ac:dyDescent="0.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row>
    <row r="113" spans="1:39" ht="15.75"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row>
    <row r="114" spans="1:39" ht="15.75" customHeight="1" x14ac:dyDescent="0.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row>
    <row r="115" spans="1:39" ht="15.75" customHeight="1" x14ac:dyDescent="0.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row>
    <row r="116" spans="1:39" ht="15.75" customHeight="1" x14ac:dyDescent="0.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row>
    <row r="117" spans="1:39" ht="15.75" customHeight="1" x14ac:dyDescent="0.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row>
    <row r="118" spans="1:39" ht="15.75" customHeight="1" x14ac:dyDescent="0.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row>
    <row r="119" spans="1:39" ht="15.75" customHeight="1" x14ac:dyDescent="0.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row>
    <row r="120" spans="1:39" ht="15.75" customHeight="1" x14ac:dyDescent="0.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row>
    <row r="121" spans="1:39" ht="15.75" customHeight="1" x14ac:dyDescent="0.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row>
    <row r="122" spans="1:39" ht="15.75" customHeight="1" x14ac:dyDescent="0.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row>
    <row r="123" spans="1:39" ht="15.75" customHeight="1" x14ac:dyDescent="0.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row>
    <row r="124" spans="1:39" ht="15.75" customHeight="1" x14ac:dyDescent="0.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row>
    <row r="125" spans="1:39" ht="15.75" customHeight="1" x14ac:dyDescent="0.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row>
    <row r="126" spans="1:39" ht="15.75" customHeight="1" x14ac:dyDescent="0.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row>
    <row r="127" spans="1:39" ht="15.75" customHeight="1" x14ac:dyDescent="0.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row>
    <row r="128" spans="1:39" ht="15.75" customHeight="1" x14ac:dyDescent="0.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row>
    <row r="129" spans="1:39" ht="15.75" customHeight="1" x14ac:dyDescent="0.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row>
    <row r="130" spans="1:39" ht="15.75" customHeight="1" x14ac:dyDescent="0.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row>
    <row r="131" spans="1:39" ht="15.75" customHeight="1" x14ac:dyDescent="0.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row>
    <row r="132" spans="1:39" ht="15.75" customHeight="1" x14ac:dyDescent="0.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row>
    <row r="133" spans="1:39" ht="15.75" customHeight="1" x14ac:dyDescent="0.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row>
    <row r="134" spans="1:39" ht="15.75" customHeight="1" x14ac:dyDescent="0.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row>
    <row r="135" spans="1:39" ht="15.75" customHeight="1" x14ac:dyDescent="0.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row>
    <row r="136" spans="1:39" ht="15.75" customHeight="1" x14ac:dyDescent="0.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row>
    <row r="137" spans="1:39" ht="15.75" customHeight="1" x14ac:dyDescent="0.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row>
    <row r="138" spans="1:39" ht="15.75" customHeight="1" x14ac:dyDescent="0.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row>
    <row r="139" spans="1:39" ht="15.75" customHeight="1" x14ac:dyDescent="0.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row>
    <row r="140" spans="1:39" ht="15.75" customHeight="1" x14ac:dyDescent="0.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row>
    <row r="141" spans="1:39" ht="15.75" customHeight="1" x14ac:dyDescent="0.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row>
    <row r="142" spans="1:39" ht="15.75" customHeight="1" x14ac:dyDescent="0.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row>
    <row r="143" spans="1:39" ht="15.75" customHeight="1" x14ac:dyDescent="0.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row>
    <row r="144" spans="1:39" ht="15.75" customHeight="1" x14ac:dyDescent="0.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row>
    <row r="145" spans="1:39" ht="15.75" customHeight="1" x14ac:dyDescent="0.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row>
    <row r="146" spans="1:39" ht="15.75" customHeight="1" x14ac:dyDescent="0.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row>
    <row r="147" spans="1:39" ht="15.75" customHeight="1" x14ac:dyDescent="0.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row>
    <row r="148" spans="1:39" ht="15.75" customHeight="1" x14ac:dyDescent="0.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row>
    <row r="149" spans="1:39" ht="15.75" customHeight="1" x14ac:dyDescent="0.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row>
    <row r="150" spans="1:39" ht="15.75" customHeight="1" x14ac:dyDescent="0.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row>
    <row r="151" spans="1:39" ht="15.75"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row>
    <row r="152" spans="1:39" ht="15.75" customHeight="1" x14ac:dyDescent="0.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row>
    <row r="153" spans="1:39" ht="15.75" customHeight="1" x14ac:dyDescent="0.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row>
    <row r="154" spans="1:39" ht="15.75" customHeight="1" x14ac:dyDescent="0.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row>
    <row r="155" spans="1:39" ht="15.75" customHeight="1" x14ac:dyDescent="0.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row>
    <row r="156" spans="1:39" ht="15.75" customHeight="1" x14ac:dyDescent="0.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row>
    <row r="157" spans="1:39" ht="15.75" customHeight="1" x14ac:dyDescent="0.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row>
    <row r="158" spans="1:39" ht="15.75" customHeight="1" x14ac:dyDescent="0.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row>
    <row r="159" spans="1:39" ht="15.75" customHeight="1" x14ac:dyDescent="0.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row>
    <row r="160" spans="1:39" ht="15.75" customHeight="1" x14ac:dyDescent="0.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row>
    <row r="161" spans="1:39" ht="15.75"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row>
    <row r="162" spans="1:39" ht="15.75" customHeight="1" x14ac:dyDescent="0.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row>
    <row r="163" spans="1:39" ht="15.75" customHeight="1" x14ac:dyDescent="0.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row>
    <row r="164" spans="1:39" ht="15.75" customHeight="1" x14ac:dyDescent="0.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row>
    <row r="165" spans="1:39" ht="15.75" customHeight="1" x14ac:dyDescent="0.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row>
    <row r="166" spans="1:39" ht="15.75" customHeight="1" x14ac:dyDescent="0.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row>
    <row r="167" spans="1:39" ht="15.75"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row>
    <row r="168" spans="1:39" ht="15.75"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row>
    <row r="169" spans="1:39" ht="15.75"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row>
    <row r="170" spans="1:39" ht="15.75"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row>
    <row r="171" spans="1:39" ht="15.75" customHeight="1" x14ac:dyDescent="0.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row>
    <row r="172" spans="1:39" ht="15.75" customHeight="1" x14ac:dyDescent="0.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row>
    <row r="173" spans="1:39" ht="15.75"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row>
    <row r="174" spans="1:39" ht="15.75" customHeight="1" x14ac:dyDescent="0.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row>
    <row r="175" spans="1:39" ht="15.75"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row>
    <row r="176" spans="1:39" ht="15.75"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row>
    <row r="177" spans="1:39" ht="15.75" customHeight="1" x14ac:dyDescent="0.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row>
    <row r="178" spans="1:39" ht="15.75"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row>
    <row r="179" spans="1:39" ht="15.75" customHeight="1" x14ac:dyDescent="0.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row>
    <row r="180" spans="1:39" ht="15.75" customHeight="1" x14ac:dyDescent="0.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row>
    <row r="181" spans="1:39" ht="15.75"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row>
    <row r="182" spans="1:39" ht="15.75"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row>
    <row r="183" spans="1:39" ht="15.75" customHeight="1" x14ac:dyDescent="0.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row>
    <row r="184" spans="1:39" ht="15.75" customHeight="1" x14ac:dyDescent="0.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row>
    <row r="185" spans="1:39" ht="15.75"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row>
    <row r="186" spans="1:39" ht="15.75"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row>
    <row r="187" spans="1:39" ht="15.75" customHeight="1" x14ac:dyDescent="0.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row>
    <row r="188" spans="1:39" ht="15.75" customHeight="1" x14ac:dyDescent="0.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row>
    <row r="189" spans="1:39" ht="15.75" customHeight="1" x14ac:dyDescent="0.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row>
    <row r="190" spans="1:39" ht="15.75" customHeight="1" x14ac:dyDescent="0.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row>
    <row r="191" spans="1:39" ht="15.75" customHeight="1" x14ac:dyDescent="0.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row>
    <row r="192" spans="1:39" ht="15.75" customHeight="1" x14ac:dyDescent="0.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row>
    <row r="193" spans="1:39" ht="15.75" customHeight="1" x14ac:dyDescent="0.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row>
    <row r="194" spans="1:39" ht="17.25" customHeight="1" x14ac:dyDescent="0.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row>
    <row r="195" spans="1:39" ht="31.5" customHeight="1" x14ac:dyDescent="0.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row>
    <row r="196" spans="1:39" ht="15.75" customHeight="1" x14ac:dyDescent="0.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row>
    <row r="197" spans="1:39" ht="15.75"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row>
    <row r="198" spans="1:39" ht="15.75"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row>
    <row r="199" spans="1:39" ht="15.75" customHeight="1" x14ac:dyDescent="0.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row>
    <row r="200" spans="1:39" ht="15.75" customHeight="1" x14ac:dyDescent="0.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row>
    <row r="201" spans="1:39" ht="15.75" customHeight="1" x14ac:dyDescent="0.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row>
    <row r="202" spans="1:39" ht="15.75" customHeight="1" x14ac:dyDescent="0.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row>
    <row r="203" spans="1:39" ht="15.75" customHeight="1" x14ac:dyDescent="0.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row>
    <row r="204" spans="1:39" ht="15.75" customHeight="1" x14ac:dyDescent="0.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row>
    <row r="205" spans="1:39" ht="15.75" customHeight="1" x14ac:dyDescent="0.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row>
    <row r="206" spans="1:39" ht="15.75" customHeight="1" x14ac:dyDescent="0.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row>
    <row r="207" spans="1:39" ht="15.75" customHeight="1" x14ac:dyDescent="0.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row>
    <row r="208" spans="1:39" ht="15.75" customHeight="1" x14ac:dyDescent="0.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row>
    <row r="209" spans="1:39" ht="15.75" customHeight="1" x14ac:dyDescent="0.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row>
    <row r="210" spans="1:39" ht="15.75" customHeight="1" x14ac:dyDescent="0.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row>
    <row r="211" spans="1:39" ht="15.75" customHeight="1" x14ac:dyDescent="0.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row>
    <row r="212" spans="1:39" ht="15.75"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row>
    <row r="213" spans="1:39" ht="15.75" customHeight="1" x14ac:dyDescent="0.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row>
    <row r="214" spans="1:39" ht="15.75" customHeight="1" x14ac:dyDescent="0.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row>
    <row r="215" spans="1:39" ht="15.75" customHeight="1" x14ac:dyDescent="0.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row>
    <row r="216" spans="1:39" ht="15.75" customHeight="1" x14ac:dyDescent="0.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row>
    <row r="217" spans="1:39" ht="15.75"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row>
    <row r="218" spans="1:39" ht="15.75" customHeight="1" x14ac:dyDescent="0.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row>
    <row r="219" spans="1:39" ht="15.75" customHeight="1" x14ac:dyDescent="0.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row>
    <row r="220" spans="1:39" ht="15.75" customHeight="1" x14ac:dyDescent="0.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row>
    <row r="221" spans="1:39" ht="15.75" customHeight="1" x14ac:dyDescent="0.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row>
    <row r="222" spans="1:39" ht="15.75" customHeight="1" x14ac:dyDescent="0.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row>
    <row r="223" spans="1:39" ht="15.75" customHeight="1" x14ac:dyDescent="0.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row>
    <row r="224" spans="1:39" ht="15.75" customHeight="1" x14ac:dyDescent="0.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row>
    <row r="225" spans="1:39" ht="15.75" customHeight="1" x14ac:dyDescent="0.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row>
    <row r="226" spans="1:39" ht="15.75" customHeight="1" x14ac:dyDescent="0.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row>
    <row r="227" spans="1:39" ht="15.75" customHeight="1" x14ac:dyDescent="0.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row>
    <row r="228" spans="1:39" ht="15.75" customHeight="1" x14ac:dyDescent="0.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row>
    <row r="229" spans="1:39" ht="15.75" customHeight="1" x14ac:dyDescent="0.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row>
    <row r="230" spans="1:39" ht="15.75" customHeight="1" x14ac:dyDescent="0.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row>
    <row r="231" spans="1:39" ht="15.75" customHeight="1" x14ac:dyDescent="0.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row>
    <row r="232" spans="1:39" ht="15.75" customHeight="1" x14ac:dyDescent="0.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row>
    <row r="233" spans="1:39" ht="15.75" customHeight="1" x14ac:dyDescent="0.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row>
    <row r="234" spans="1:39" ht="15.75" customHeight="1" x14ac:dyDescent="0.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row>
    <row r="235" spans="1:39" ht="15.75" customHeight="1" x14ac:dyDescent="0.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row>
    <row r="236" spans="1:39" ht="15.75" customHeight="1" x14ac:dyDescent="0.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row>
    <row r="237" spans="1:39" ht="15.75" customHeight="1" x14ac:dyDescent="0.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row>
    <row r="238" spans="1:39" ht="15.75" customHeight="1" x14ac:dyDescent="0.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row>
    <row r="239" spans="1:39" ht="15.75" customHeight="1" x14ac:dyDescent="0.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row>
    <row r="240" spans="1:39" ht="15.75" customHeight="1" x14ac:dyDescent="0.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row>
    <row r="241" spans="1:39" ht="15.75" customHeight="1" x14ac:dyDescent="0.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row>
    <row r="242" spans="1:39" ht="15.75" customHeight="1" x14ac:dyDescent="0.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row>
    <row r="243" spans="1:39" ht="15.75" customHeight="1" x14ac:dyDescent="0.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row>
    <row r="244" spans="1:39" ht="15.75" customHeight="1" x14ac:dyDescent="0.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row>
    <row r="245" spans="1:39" ht="15.75" customHeight="1" x14ac:dyDescent="0.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row>
    <row r="246" spans="1:39" ht="15.75" customHeight="1" x14ac:dyDescent="0.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row>
    <row r="247" spans="1:39" ht="15.75" customHeight="1" x14ac:dyDescent="0.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row>
    <row r="248" spans="1:39" ht="15.75" customHeight="1" x14ac:dyDescent="0.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row>
    <row r="249" spans="1:39" ht="15.75" customHeight="1" x14ac:dyDescent="0.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row>
    <row r="250" spans="1:39" ht="15.75" customHeight="1" x14ac:dyDescent="0.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row>
    <row r="251" spans="1:39" ht="15.75" customHeight="1" x14ac:dyDescent="0.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row>
    <row r="252" spans="1:39" ht="15.75" customHeight="1" x14ac:dyDescent="0.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row>
    <row r="253" spans="1:39" ht="15.75" customHeight="1" x14ac:dyDescent="0.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row>
    <row r="254" spans="1:39" ht="15.75" customHeight="1" x14ac:dyDescent="0.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row>
    <row r="255" spans="1:39" ht="15.75" customHeight="1" x14ac:dyDescent="0.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row>
    <row r="256" spans="1:39" ht="15.75" customHeight="1" x14ac:dyDescent="0.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row>
    <row r="257" spans="1:39" ht="15.75" customHeight="1" x14ac:dyDescent="0.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row>
    <row r="258" spans="1:39" ht="15.75" customHeight="1" x14ac:dyDescent="0.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row>
    <row r="259" spans="1:39" ht="15.75" customHeight="1" x14ac:dyDescent="0.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row>
    <row r="260" spans="1:39" ht="15.75" customHeight="1" x14ac:dyDescent="0.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row>
    <row r="261" spans="1:39" ht="15.75" customHeight="1" x14ac:dyDescent="0.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row>
    <row r="262" spans="1:39" ht="15.75" customHeight="1" x14ac:dyDescent="0.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row>
    <row r="263" spans="1:39" ht="15.75" customHeight="1" x14ac:dyDescent="0.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row>
    <row r="264" spans="1:39" ht="15.75" customHeight="1" x14ac:dyDescent="0.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row>
    <row r="265" spans="1:39" ht="15.75" customHeight="1" x14ac:dyDescent="0.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row>
    <row r="266" spans="1:39" ht="15.75" customHeight="1" x14ac:dyDescent="0.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row>
    <row r="267" spans="1:39" ht="15.75" customHeight="1" x14ac:dyDescent="0.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row>
    <row r="268" spans="1:39" ht="15.75" customHeight="1" x14ac:dyDescent="0.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row>
    <row r="269" spans="1:39" ht="15.75" customHeight="1" x14ac:dyDescent="0.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row>
    <row r="270" spans="1:39" ht="15.75" customHeight="1" x14ac:dyDescent="0.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row>
    <row r="271" spans="1:39" ht="15.75" customHeight="1" x14ac:dyDescent="0.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row>
    <row r="272" spans="1:39" ht="15.75" customHeight="1" x14ac:dyDescent="0.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row>
    <row r="273" spans="1:39" ht="15.75" customHeight="1" x14ac:dyDescent="0.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row>
    <row r="274" spans="1:39" ht="15.75" customHeight="1" x14ac:dyDescent="0.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row>
    <row r="275" spans="1:39" ht="15.75" customHeight="1" x14ac:dyDescent="0.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row>
    <row r="276" spans="1:39" ht="15.75" customHeight="1" x14ac:dyDescent="0.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row>
    <row r="277" spans="1:39" ht="15.75" customHeight="1" x14ac:dyDescent="0.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row>
    <row r="278" spans="1:39" ht="15.75" customHeight="1" x14ac:dyDescent="0.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row>
    <row r="279" spans="1:39" ht="15.75" customHeight="1" x14ac:dyDescent="0.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row>
    <row r="280" spans="1:39" ht="15.75" customHeight="1" x14ac:dyDescent="0.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row>
    <row r="281" spans="1:39" ht="15.75" customHeight="1" x14ac:dyDescent="0.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row>
    <row r="282" spans="1:39" ht="15.75" customHeight="1" x14ac:dyDescent="0.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row>
    <row r="283" spans="1:39" ht="15.75" customHeight="1" x14ac:dyDescent="0.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row>
    <row r="284" spans="1:39" ht="15.75" customHeight="1" x14ac:dyDescent="0.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row>
    <row r="285" spans="1:39" ht="15.75" customHeight="1" x14ac:dyDescent="0.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row>
    <row r="286" spans="1:39" ht="15.75" customHeight="1" x14ac:dyDescent="0.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row>
    <row r="287" spans="1:39" ht="15.75" customHeight="1" x14ac:dyDescent="0.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row>
    <row r="288" spans="1:39" ht="15.75" customHeight="1" x14ac:dyDescent="0.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row>
    <row r="289" spans="1:39" ht="15.75" customHeight="1" x14ac:dyDescent="0.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row>
    <row r="290" spans="1:39" ht="15.75" customHeight="1" x14ac:dyDescent="0.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row>
    <row r="291" spans="1:39" ht="15.75" customHeight="1" x14ac:dyDescent="0.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row>
    <row r="292" spans="1:39" ht="15.75" customHeight="1" x14ac:dyDescent="0.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row>
    <row r="293" spans="1:39" ht="15.75" customHeight="1" x14ac:dyDescent="0.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row>
    <row r="294" spans="1:39" ht="15.75" customHeight="1" x14ac:dyDescent="0.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row>
    <row r="295" spans="1:39" ht="15.75" customHeight="1" x14ac:dyDescent="0.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row>
    <row r="296" spans="1:39" ht="15.75" customHeight="1" x14ac:dyDescent="0.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row>
    <row r="297" spans="1:39" ht="15.75" customHeight="1" x14ac:dyDescent="0.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row>
    <row r="298" spans="1:39" ht="15.75" customHeight="1" x14ac:dyDescent="0.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row>
    <row r="299" spans="1:39" ht="15.75" customHeight="1" x14ac:dyDescent="0.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row>
    <row r="300" spans="1:39" ht="15.75" customHeight="1" x14ac:dyDescent="0.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row>
    <row r="301" spans="1:39" ht="15.75" customHeight="1" x14ac:dyDescent="0.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row>
    <row r="302" spans="1:39" ht="15.75" customHeight="1" x14ac:dyDescent="0.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row>
    <row r="303" spans="1:39" ht="15.75" customHeight="1" x14ac:dyDescent="0.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row>
    <row r="304" spans="1:39" ht="15.75" customHeight="1" x14ac:dyDescent="0.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row>
    <row r="305" spans="1:39" ht="15.75" customHeight="1" x14ac:dyDescent="0.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row>
    <row r="306" spans="1:39" ht="15.75" customHeight="1" x14ac:dyDescent="0.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row>
    <row r="307" spans="1:39" ht="15.75" customHeight="1" x14ac:dyDescent="0.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row>
    <row r="308" spans="1:39" ht="15.75" customHeight="1" x14ac:dyDescent="0.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row>
    <row r="309" spans="1:39" ht="15.75" customHeight="1" x14ac:dyDescent="0.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row>
    <row r="310" spans="1:39" ht="15.75" customHeight="1" x14ac:dyDescent="0.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row>
    <row r="311" spans="1:39" ht="15.75" customHeight="1" x14ac:dyDescent="0.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row>
    <row r="312" spans="1:39" ht="15.75" customHeight="1" x14ac:dyDescent="0.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row>
    <row r="313" spans="1:39" ht="15.75" customHeight="1" x14ac:dyDescent="0.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row>
    <row r="314" spans="1:39" ht="15.75" customHeight="1" x14ac:dyDescent="0.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row>
    <row r="315" spans="1:39" ht="15.75" customHeight="1" x14ac:dyDescent="0.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row>
    <row r="316" spans="1:39" ht="15.75" customHeight="1" x14ac:dyDescent="0.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row>
    <row r="317" spans="1:39" ht="15.75" customHeight="1" x14ac:dyDescent="0.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row>
    <row r="318" spans="1:39" ht="15.75" customHeight="1" x14ac:dyDescent="0.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row>
    <row r="319" spans="1:39" ht="15.75" customHeight="1" x14ac:dyDescent="0.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row>
    <row r="320" spans="1:39" ht="15.75" customHeight="1" x14ac:dyDescent="0.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row>
    <row r="321" spans="1:39" ht="15.75" customHeight="1" x14ac:dyDescent="0.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row>
    <row r="322" spans="1:39" ht="15.75" customHeight="1" x14ac:dyDescent="0.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row>
    <row r="323" spans="1:39" ht="15.75" customHeight="1" x14ac:dyDescent="0.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row>
    <row r="324" spans="1:39" ht="15.75" customHeight="1" x14ac:dyDescent="0.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row>
    <row r="325" spans="1:39" ht="15.75" customHeight="1" x14ac:dyDescent="0.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row>
    <row r="326" spans="1:39" ht="15.75" customHeight="1" x14ac:dyDescent="0.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row>
    <row r="327" spans="1:39" ht="15.75" customHeight="1" x14ac:dyDescent="0.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row>
    <row r="328" spans="1:39" ht="15.75" customHeight="1" x14ac:dyDescent="0.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row>
    <row r="329" spans="1:39" ht="15.75" customHeight="1" x14ac:dyDescent="0.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row>
    <row r="330" spans="1:39" ht="15.75" customHeight="1" x14ac:dyDescent="0.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row>
    <row r="331" spans="1:39" ht="15.75" customHeight="1" x14ac:dyDescent="0.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row>
    <row r="332" spans="1:39" ht="15.75" customHeight="1" x14ac:dyDescent="0.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row>
    <row r="333" spans="1:39" ht="15.75" customHeight="1" x14ac:dyDescent="0.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row>
    <row r="334" spans="1:39" ht="15.75" customHeight="1" x14ac:dyDescent="0.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row>
    <row r="335" spans="1:39" ht="15.75" customHeight="1" x14ac:dyDescent="0.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row>
    <row r="336" spans="1:39" ht="15.75" customHeight="1" x14ac:dyDescent="0.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row>
    <row r="337" spans="1:39" ht="15.75" customHeight="1" x14ac:dyDescent="0.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row>
    <row r="338" spans="1:39" ht="15.75" customHeight="1" x14ac:dyDescent="0.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row>
    <row r="339" spans="1:39" ht="15.75" customHeight="1" x14ac:dyDescent="0.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row>
    <row r="340" spans="1:39" ht="15.75" customHeight="1" x14ac:dyDescent="0.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row>
    <row r="341" spans="1:39" ht="15.75" customHeight="1" x14ac:dyDescent="0.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row>
    <row r="342" spans="1:39" ht="15.75" customHeight="1" x14ac:dyDescent="0.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row>
    <row r="343" spans="1:39" ht="15.75" customHeight="1" x14ac:dyDescent="0.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row>
    <row r="344" spans="1:39" ht="15.75" customHeight="1" x14ac:dyDescent="0.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row>
    <row r="345" spans="1:39" ht="15.75" customHeight="1" x14ac:dyDescent="0.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row>
    <row r="346" spans="1:39" ht="15.75" customHeight="1" x14ac:dyDescent="0.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row>
    <row r="347" spans="1:39" ht="15.75" customHeight="1" x14ac:dyDescent="0.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row>
    <row r="348" spans="1:39" ht="15.75" customHeight="1" x14ac:dyDescent="0.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row>
    <row r="349" spans="1:39" ht="15.75" customHeight="1" x14ac:dyDescent="0.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row>
    <row r="350" spans="1:39" ht="15.75" customHeight="1" x14ac:dyDescent="0.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row>
    <row r="351" spans="1:39" ht="15.75" customHeight="1" x14ac:dyDescent="0.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row>
    <row r="352" spans="1:39" ht="15.75" customHeight="1" x14ac:dyDescent="0.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row>
    <row r="353" spans="1:39" ht="15.75" customHeight="1" x14ac:dyDescent="0.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row>
    <row r="354" spans="1:39" ht="15.75" customHeight="1" x14ac:dyDescent="0.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row>
    <row r="355" spans="1:39" ht="15.75" customHeight="1" x14ac:dyDescent="0.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row>
    <row r="356" spans="1:39" ht="15.75" customHeight="1" x14ac:dyDescent="0.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row>
    <row r="357" spans="1:39" ht="15.75" customHeight="1" x14ac:dyDescent="0.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row>
    <row r="358" spans="1:39" ht="15.75" customHeight="1" x14ac:dyDescent="0.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row>
    <row r="359" spans="1:39" ht="15.75" customHeight="1" x14ac:dyDescent="0.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row>
    <row r="360" spans="1:39" ht="15.75" customHeight="1" x14ac:dyDescent="0.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row>
    <row r="361" spans="1:39" ht="15.75" customHeight="1" x14ac:dyDescent="0.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row>
    <row r="362" spans="1:39" ht="15.75" customHeight="1" x14ac:dyDescent="0.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row>
    <row r="363" spans="1:39" ht="15.75" customHeight="1" x14ac:dyDescent="0.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row>
    <row r="364" spans="1:39" ht="15.75" customHeight="1" x14ac:dyDescent="0.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row>
    <row r="365" spans="1:39" ht="15.75" customHeight="1" x14ac:dyDescent="0.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row>
    <row r="366" spans="1:39" ht="15.75" customHeight="1" x14ac:dyDescent="0.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row>
    <row r="367" spans="1:39" ht="15.75" customHeight="1" x14ac:dyDescent="0.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row>
    <row r="368" spans="1:39" ht="15.75" customHeight="1" x14ac:dyDescent="0.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row>
    <row r="369" spans="1:39" ht="15.75" customHeight="1" x14ac:dyDescent="0.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row>
    <row r="370" spans="1:39" ht="15.75" customHeight="1" x14ac:dyDescent="0.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row>
    <row r="371" spans="1:39" ht="15.75" customHeight="1" x14ac:dyDescent="0.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row>
    <row r="372" spans="1:39" ht="15.75" customHeight="1" x14ac:dyDescent="0.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row>
    <row r="373" spans="1:39" ht="15.75" customHeight="1" x14ac:dyDescent="0.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row>
    <row r="374" spans="1:39" ht="15.75" customHeight="1" x14ac:dyDescent="0.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row>
    <row r="375" spans="1:39" ht="15.75" customHeight="1" x14ac:dyDescent="0.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row>
    <row r="376" spans="1:39" ht="15.75" customHeight="1" x14ac:dyDescent="0.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row>
    <row r="377" spans="1:39" ht="15.75" customHeight="1" x14ac:dyDescent="0.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row>
    <row r="378" spans="1:39" ht="15.75" customHeight="1" x14ac:dyDescent="0.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row>
    <row r="379" spans="1:39" ht="15.75" customHeight="1" x14ac:dyDescent="0.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row>
    <row r="380" spans="1:39" ht="15.75" customHeight="1" x14ac:dyDescent="0.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row>
    <row r="381" spans="1:39" ht="15.75" customHeight="1" x14ac:dyDescent="0.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row>
    <row r="382" spans="1:39" ht="15.75" customHeight="1" x14ac:dyDescent="0.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row>
    <row r="383" spans="1:39" ht="15.75" customHeight="1" x14ac:dyDescent="0.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row>
    <row r="384" spans="1:39" ht="15.75" customHeight="1" x14ac:dyDescent="0.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row>
    <row r="385" spans="1:39" ht="15.75" customHeight="1" x14ac:dyDescent="0.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row>
    <row r="386" spans="1:39" ht="15.75" customHeight="1" x14ac:dyDescent="0.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row>
    <row r="387" spans="1:39" ht="15.75" customHeight="1" x14ac:dyDescent="0.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row>
    <row r="388" spans="1:39" ht="15.75" customHeight="1" x14ac:dyDescent="0.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row>
    <row r="389" spans="1:39" ht="15.75" customHeight="1" x14ac:dyDescent="0.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row>
    <row r="390" spans="1:39" ht="15.75" customHeight="1" x14ac:dyDescent="0.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row>
    <row r="391" spans="1:39" ht="15.75" customHeight="1" x14ac:dyDescent="0.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row>
    <row r="392" spans="1:39" ht="15.75" customHeight="1" x14ac:dyDescent="0.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row>
    <row r="393" spans="1:39" ht="15.75" customHeight="1" x14ac:dyDescent="0.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row>
    <row r="394" spans="1:39" ht="15.75" customHeight="1" x14ac:dyDescent="0.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row>
    <row r="395" spans="1:39" ht="15.75" customHeight="1" x14ac:dyDescent="0.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row>
    <row r="396" spans="1:39" ht="15.75" customHeight="1" x14ac:dyDescent="0.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row>
    <row r="397" spans="1:39" ht="15.75" customHeight="1" x14ac:dyDescent="0.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row>
    <row r="398" spans="1:39" ht="15.75" customHeight="1" x14ac:dyDescent="0.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row>
    <row r="399" spans="1:39" ht="15.75" customHeight="1" x14ac:dyDescent="0.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row>
    <row r="400" spans="1:39" ht="15.75" customHeight="1" x14ac:dyDescent="0.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row>
    <row r="401" spans="1:39" ht="15.75" customHeight="1" x14ac:dyDescent="0.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row>
    <row r="402" spans="1:39" ht="15.75" customHeight="1" x14ac:dyDescent="0.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row>
    <row r="403" spans="1:39" ht="15.75" customHeight="1" x14ac:dyDescent="0.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row>
    <row r="404" spans="1:39" ht="15.75" customHeight="1" x14ac:dyDescent="0.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row>
    <row r="405" spans="1:39" ht="15.75" customHeight="1" x14ac:dyDescent="0.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row>
    <row r="406" spans="1:39" ht="15.75" customHeight="1" x14ac:dyDescent="0.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row>
    <row r="407" spans="1:39" ht="15.75" customHeight="1" x14ac:dyDescent="0.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row>
    <row r="408" spans="1:39" ht="15.75" customHeight="1" x14ac:dyDescent="0.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row>
    <row r="409" spans="1:39" ht="15.75" customHeight="1" x14ac:dyDescent="0.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row>
    <row r="410" spans="1:39" ht="15.75" customHeight="1" x14ac:dyDescent="0.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row>
    <row r="411" spans="1:39" ht="15.75" customHeight="1" x14ac:dyDescent="0.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row>
    <row r="412" spans="1:39" ht="15.75" customHeight="1" x14ac:dyDescent="0.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row>
    <row r="413" spans="1:39" ht="15.75" customHeight="1" x14ac:dyDescent="0.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row>
    <row r="414" spans="1:39" ht="15.75" customHeight="1" x14ac:dyDescent="0.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row>
    <row r="415" spans="1:39" ht="15.75" customHeight="1" x14ac:dyDescent="0.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row>
    <row r="416" spans="1:39" ht="15.75" customHeight="1" x14ac:dyDescent="0.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row>
    <row r="417" spans="1:39" ht="15.75" customHeight="1" x14ac:dyDescent="0.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row>
    <row r="418" spans="1:39" ht="15.75" customHeight="1" x14ac:dyDescent="0.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row>
    <row r="419" spans="1:39" ht="15.75" customHeight="1" x14ac:dyDescent="0.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row>
    <row r="420" spans="1:39" ht="15.75" customHeight="1" x14ac:dyDescent="0.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row>
    <row r="421" spans="1:39" ht="15.75" customHeight="1" x14ac:dyDescent="0.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row>
    <row r="422" spans="1:39" ht="15.75" customHeight="1" x14ac:dyDescent="0.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row>
    <row r="423" spans="1:39" ht="15.75" customHeight="1" x14ac:dyDescent="0.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row>
    <row r="424" spans="1:39" ht="15.75" customHeight="1" x14ac:dyDescent="0.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row>
    <row r="425" spans="1:39" ht="15.75" customHeight="1" x14ac:dyDescent="0.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row>
    <row r="426" spans="1:39" ht="15.75" customHeight="1" x14ac:dyDescent="0.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row>
    <row r="427" spans="1:39" ht="15.75" customHeight="1" x14ac:dyDescent="0.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row>
    <row r="428" spans="1:39" ht="15.75" customHeight="1" x14ac:dyDescent="0.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row>
    <row r="429" spans="1:39" ht="15.75" customHeight="1" x14ac:dyDescent="0.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row>
    <row r="430" spans="1:39" ht="15.75" customHeight="1" x14ac:dyDescent="0.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row>
    <row r="431" spans="1:39" ht="15.75" customHeight="1" x14ac:dyDescent="0.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row>
    <row r="432" spans="1:39" ht="15.75" customHeight="1" x14ac:dyDescent="0.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row>
    <row r="433" spans="1:39" ht="15.75" customHeight="1" x14ac:dyDescent="0.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row>
    <row r="434" spans="1:39" ht="15.75" customHeight="1" x14ac:dyDescent="0.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row>
    <row r="435" spans="1:39" ht="15.75" customHeight="1" x14ac:dyDescent="0.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row>
    <row r="436" spans="1:39" ht="15.75" customHeight="1" x14ac:dyDescent="0.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row>
    <row r="437" spans="1:39" ht="15.75" customHeight="1" x14ac:dyDescent="0.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row>
    <row r="438" spans="1:39" ht="15.75" customHeight="1" x14ac:dyDescent="0.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row>
    <row r="439" spans="1:39" ht="15.75" customHeight="1" x14ac:dyDescent="0.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row>
    <row r="440" spans="1:39" ht="15.75" customHeight="1" x14ac:dyDescent="0.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row>
    <row r="441" spans="1:39" ht="15.75" customHeight="1" x14ac:dyDescent="0.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row>
    <row r="442" spans="1:39" ht="15.75" customHeight="1" x14ac:dyDescent="0.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row>
    <row r="443" spans="1:39" ht="15.75" customHeight="1" x14ac:dyDescent="0.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row>
    <row r="444" spans="1:39" ht="15.75" customHeight="1" x14ac:dyDescent="0.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row>
    <row r="445" spans="1:39" ht="15.75" customHeight="1" x14ac:dyDescent="0.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row>
    <row r="446" spans="1:39" ht="15.75" customHeight="1" x14ac:dyDescent="0.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row>
    <row r="447" spans="1:39" ht="15.75" customHeight="1" x14ac:dyDescent="0.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row>
    <row r="448" spans="1:39" ht="15.75" customHeight="1" x14ac:dyDescent="0.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row>
    <row r="449" spans="1:39" ht="15.75" customHeight="1" x14ac:dyDescent="0.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row>
    <row r="450" spans="1:39" ht="15.75" customHeight="1" x14ac:dyDescent="0.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row>
    <row r="451" spans="1:39" ht="15.75" customHeight="1" x14ac:dyDescent="0.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row>
    <row r="452" spans="1:39" ht="15.75" customHeight="1" x14ac:dyDescent="0.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row>
    <row r="453" spans="1:39" ht="15.75" customHeight="1" x14ac:dyDescent="0.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row>
    <row r="454" spans="1:39" ht="15.75" customHeight="1" x14ac:dyDescent="0.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row>
    <row r="455" spans="1:39" ht="15.75" customHeight="1" x14ac:dyDescent="0.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row>
    <row r="456" spans="1:39" ht="15.75" customHeight="1" x14ac:dyDescent="0.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row>
    <row r="457" spans="1:39" ht="15.75" customHeight="1" x14ac:dyDescent="0.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row>
    <row r="458" spans="1:39" ht="15.75" customHeight="1" x14ac:dyDescent="0.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row>
    <row r="459" spans="1:39" ht="15.75" customHeight="1" x14ac:dyDescent="0.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row>
    <row r="460" spans="1:39" ht="15.75" customHeight="1" x14ac:dyDescent="0.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row>
    <row r="461" spans="1:39" ht="15.75" customHeight="1" x14ac:dyDescent="0.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row>
    <row r="462" spans="1:39" ht="15.75" customHeight="1" x14ac:dyDescent="0.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row>
    <row r="463" spans="1:39" ht="15.75" customHeight="1" x14ac:dyDescent="0.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row>
    <row r="464" spans="1:39" ht="15.75" customHeight="1" x14ac:dyDescent="0.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row>
    <row r="465" spans="1:39" ht="15.75" customHeight="1" x14ac:dyDescent="0.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row>
    <row r="466" spans="1:39" ht="15.75" customHeight="1" x14ac:dyDescent="0.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row>
    <row r="467" spans="1:39" ht="15.75" customHeight="1" x14ac:dyDescent="0.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row>
    <row r="468" spans="1:39" ht="15.75" customHeight="1" x14ac:dyDescent="0.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row>
    <row r="469" spans="1:39" ht="15.75" customHeight="1" x14ac:dyDescent="0.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row>
    <row r="470" spans="1:39" ht="15.75" customHeight="1" x14ac:dyDescent="0.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row>
    <row r="471" spans="1:39" ht="15.75" customHeight="1" x14ac:dyDescent="0.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row>
    <row r="472" spans="1:39" ht="15.75" customHeight="1" x14ac:dyDescent="0.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row>
    <row r="473" spans="1:39" ht="15.75" customHeight="1" x14ac:dyDescent="0.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row>
    <row r="474" spans="1:39" ht="15.75" customHeight="1" x14ac:dyDescent="0.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row>
    <row r="475" spans="1:39" ht="15.75" customHeight="1" x14ac:dyDescent="0.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row>
    <row r="476" spans="1:39" ht="15.75" customHeight="1" x14ac:dyDescent="0.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row>
    <row r="477" spans="1:39" ht="15.75" customHeight="1" x14ac:dyDescent="0.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row>
    <row r="478" spans="1:39" ht="15.75" customHeight="1" x14ac:dyDescent="0.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row>
    <row r="479" spans="1:39" ht="15.75" customHeight="1" x14ac:dyDescent="0.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row>
    <row r="480" spans="1:39" ht="15.75" customHeight="1" x14ac:dyDescent="0.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row>
    <row r="481" spans="1:39" ht="15.75" customHeight="1" x14ac:dyDescent="0.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row>
    <row r="482" spans="1:39" ht="15.75" customHeight="1" x14ac:dyDescent="0.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row>
    <row r="483" spans="1:39" ht="15.75" customHeight="1" x14ac:dyDescent="0.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row>
    <row r="484" spans="1:39" ht="15.75" customHeight="1" x14ac:dyDescent="0.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row>
    <row r="485" spans="1:39" ht="15.75" customHeight="1" x14ac:dyDescent="0.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row>
    <row r="486" spans="1:39" ht="15.75" customHeight="1" x14ac:dyDescent="0.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row>
    <row r="487" spans="1:39" ht="15.75" customHeight="1" x14ac:dyDescent="0.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row>
    <row r="488" spans="1:39" ht="15.75" customHeight="1" x14ac:dyDescent="0.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row>
    <row r="489" spans="1:39" ht="15.75" customHeight="1" x14ac:dyDescent="0.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row>
    <row r="490" spans="1:39" ht="15.75" customHeight="1" x14ac:dyDescent="0.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row>
    <row r="491" spans="1:39" ht="15.75" customHeight="1" x14ac:dyDescent="0.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row>
    <row r="492" spans="1:39" ht="15.75" customHeight="1" x14ac:dyDescent="0.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row>
    <row r="493" spans="1:39" ht="15.75" customHeight="1" x14ac:dyDescent="0.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row>
    <row r="494" spans="1:39" ht="15.75" customHeight="1" x14ac:dyDescent="0.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row>
    <row r="495" spans="1:39" ht="15.75" customHeight="1" x14ac:dyDescent="0.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row>
    <row r="496" spans="1:39" ht="15.75" customHeight="1" x14ac:dyDescent="0.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row>
    <row r="497" spans="1:39" ht="15.75" customHeight="1" x14ac:dyDescent="0.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row>
    <row r="498" spans="1:39" ht="15.75" customHeight="1" x14ac:dyDescent="0.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row>
    <row r="499" spans="1:39" ht="15.75" customHeight="1" x14ac:dyDescent="0.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row>
    <row r="500" spans="1:39" ht="15.75" customHeight="1" x14ac:dyDescent="0.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row>
    <row r="501" spans="1:39" ht="15.75" customHeight="1" x14ac:dyDescent="0.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row>
    <row r="502" spans="1:39" ht="15.75" customHeight="1" x14ac:dyDescent="0.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row>
    <row r="503" spans="1:39" ht="15.75" customHeight="1" x14ac:dyDescent="0.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row>
    <row r="504" spans="1:39" ht="15.75" customHeight="1" x14ac:dyDescent="0.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row>
    <row r="505" spans="1:39" ht="15.75" customHeight="1" x14ac:dyDescent="0.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row>
    <row r="506" spans="1:39" ht="15.75" customHeight="1" x14ac:dyDescent="0.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row>
    <row r="507" spans="1:39" ht="15.75" customHeight="1" x14ac:dyDescent="0.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row>
    <row r="508" spans="1:39" ht="15.75" customHeight="1" x14ac:dyDescent="0.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row>
    <row r="509" spans="1:39" ht="15.75" customHeight="1" x14ac:dyDescent="0.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row>
    <row r="510" spans="1:39" ht="15.75" customHeight="1" x14ac:dyDescent="0.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row>
    <row r="511" spans="1:39" ht="15.75" customHeight="1" x14ac:dyDescent="0.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row>
    <row r="512" spans="1:39" ht="15.75" customHeight="1" x14ac:dyDescent="0.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row>
    <row r="513" spans="1:39" ht="15.75" customHeight="1" x14ac:dyDescent="0.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row>
    <row r="514" spans="1:39" ht="15.75" customHeight="1" x14ac:dyDescent="0.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row>
    <row r="515" spans="1:39" ht="15.75" customHeight="1" x14ac:dyDescent="0.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row>
    <row r="516" spans="1:39" ht="15.75" customHeight="1" x14ac:dyDescent="0.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row>
    <row r="517" spans="1:39" ht="15.75" customHeight="1" x14ac:dyDescent="0.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row>
    <row r="518" spans="1:39" ht="15.75" customHeight="1" x14ac:dyDescent="0.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row>
    <row r="519" spans="1:39" ht="15.75" customHeight="1" x14ac:dyDescent="0.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row>
    <row r="520" spans="1:39" ht="15.75" customHeight="1" x14ac:dyDescent="0.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row>
    <row r="521" spans="1:39" ht="15.75" customHeight="1" x14ac:dyDescent="0.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row>
    <row r="522" spans="1:39" ht="15.75" customHeight="1" x14ac:dyDescent="0.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row>
    <row r="523" spans="1:39" ht="15.75" customHeight="1" x14ac:dyDescent="0.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row>
    <row r="524" spans="1:39" ht="15.75" customHeight="1" x14ac:dyDescent="0.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row>
    <row r="525" spans="1:39" ht="15.75" customHeight="1" x14ac:dyDescent="0.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row>
    <row r="526" spans="1:39" ht="15.75" customHeight="1" x14ac:dyDescent="0.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row>
    <row r="527" spans="1:39" ht="15.75" customHeight="1" x14ac:dyDescent="0.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row>
    <row r="528" spans="1:39" ht="15.75" customHeight="1" x14ac:dyDescent="0.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row>
    <row r="529" spans="1:39" ht="15.75" customHeight="1" x14ac:dyDescent="0.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row>
    <row r="530" spans="1:39" ht="15.75" customHeight="1" x14ac:dyDescent="0.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row>
    <row r="531" spans="1:39" ht="15.75" customHeight="1" x14ac:dyDescent="0.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row>
    <row r="532" spans="1:39" ht="15.75" customHeight="1" x14ac:dyDescent="0.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row>
    <row r="533" spans="1:39" ht="15.75" customHeight="1" x14ac:dyDescent="0.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row>
    <row r="534" spans="1:39" ht="15.75" customHeight="1" x14ac:dyDescent="0.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row>
    <row r="535" spans="1:39" ht="15.75" customHeight="1" x14ac:dyDescent="0.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row>
    <row r="536" spans="1:39" ht="15.75" customHeight="1" x14ac:dyDescent="0.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row>
    <row r="537" spans="1:39" ht="15.75" customHeight="1" x14ac:dyDescent="0.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row>
    <row r="538" spans="1:39" ht="15.75" customHeight="1" x14ac:dyDescent="0.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row>
    <row r="539" spans="1:39" ht="15.75" customHeight="1" x14ac:dyDescent="0.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row>
    <row r="540" spans="1:39" ht="15.75" customHeight="1" x14ac:dyDescent="0.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row>
    <row r="541" spans="1:39" ht="15.75" customHeight="1" x14ac:dyDescent="0.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row>
    <row r="542" spans="1:39" ht="15.75" customHeight="1" x14ac:dyDescent="0.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row>
    <row r="543" spans="1:39" ht="15.75" customHeight="1" x14ac:dyDescent="0.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row>
    <row r="544" spans="1:39" ht="15.75" customHeight="1" x14ac:dyDescent="0.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row>
    <row r="545" spans="1:39" ht="15.75" customHeight="1" x14ac:dyDescent="0.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row>
    <row r="546" spans="1:39" ht="15.75" customHeight="1" x14ac:dyDescent="0.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row>
    <row r="547" spans="1:39" ht="15.75" customHeight="1" x14ac:dyDescent="0.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row>
    <row r="548" spans="1:39" ht="15.75" customHeight="1" x14ac:dyDescent="0.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row>
    <row r="549" spans="1:39" ht="15.75" customHeight="1" x14ac:dyDescent="0.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row>
    <row r="550" spans="1:39" ht="15.75" customHeight="1" x14ac:dyDescent="0.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row>
    <row r="551" spans="1:39" ht="15.75" customHeight="1" x14ac:dyDescent="0.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row>
    <row r="552" spans="1:39" ht="15.75" customHeight="1" x14ac:dyDescent="0.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row>
    <row r="553" spans="1:39" ht="15.75" customHeight="1" x14ac:dyDescent="0.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row>
    <row r="554" spans="1:39" ht="15.75" customHeight="1" x14ac:dyDescent="0.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row>
    <row r="555" spans="1:39" ht="15.75" customHeight="1" x14ac:dyDescent="0.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row>
    <row r="556" spans="1:39" ht="15.75" customHeight="1" x14ac:dyDescent="0.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row>
    <row r="557" spans="1:39" ht="15.75" customHeight="1" x14ac:dyDescent="0.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row>
    <row r="558" spans="1:39" ht="15.75" customHeight="1" x14ac:dyDescent="0.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row>
    <row r="559" spans="1:39" ht="15.75" customHeight="1" x14ac:dyDescent="0.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row>
    <row r="560" spans="1:39" ht="15.75" customHeight="1" x14ac:dyDescent="0.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row>
    <row r="561" spans="1:39" ht="15.75" customHeight="1" x14ac:dyDescent="0.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row>
    <row r="562" spans="1:39" ht="15.75" customHeight="1" x14ac:dyDescent="0.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row>
    <row r="563" spans="1:39" ht="15.75" customHeight="1" x14ac:dyDescent="0.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row>
    <row r="564" spans="1:39" ht="15.75" customHeight="1" x14ac:dyDescent="0.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row>
    <row r="565" spans="1:39" ht="15.75" customHeight="1" x14ac:dyDescent="0.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row>
    <row r="566" spans="1:39" ht="15.75" customHeight="1" x14ac:dyDescent="0.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row>
    <row r="567" spans="1:39" ht="15.75" customHeight="1" x14ac:dyDescent="0.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row>
    <row r="568" spans="1:39" ht="15.75" customHeight="1" x14ac:dyDescent="0.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row>
    <row r="569" spans="1:39" ht="15.75" customHeight="1" x14ac:dyDescent="0.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row>
    <row r="570" spans="1:39" ht="15.75" customHeight="1" x14ac:dyDescent="0.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row>
    <row r="571" spans="1:39" ht="15.75" customHeight="1" x14ac:dyDescent="0.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row>
    <row r="572" spans="1:39" ht="15.75" customHeight="1" x14ac:dyDescent="0.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row>
    <row r="573" spans="1:39" ht="15.75" customHeight="1" x14ac:dyDescent="0.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row>
    <row r="574" spans="1:39" ht="15.75" customHeight="1" x14ac:dyDescent="0.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row>
    <row r="575" spans="1:39" ht="15.75" customHeight="1" x14ac:dyDescent="0.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row>
    <row r="576" spans="1:39" ht="15.75" customHeight="1" x14ac:dyDescent="0.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row>
    <row r="577" spans="1:39" ht="15.75" customHeight="1" x14ac:dyDescent="0.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row>
    <row r="578" spans="1:39" ht="15.75" customHeight="1" x14ac:dyDescent="0.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row>
    <row r="579" spans="1:39" ht="15.75" customHeight="1" x14ac:dyDescent="0.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row>
    <row r="580" spans="1:39" ht="15.75" customHeight="1" x14ac:dyDescent="0.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row>
    <row r="581" spans="1:39" ht="15.75" customHeight="1" x14ac:dyDescent="0.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row>
    <row r="582" spans="1:39" ht="15.75" customHeight="1" x14ac:dyDescent="0.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row>
    <row r="583" spans="1:39" ht="15.75" customHeight="1" x14ac:dyDescent="0.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row>
    <row r="584" spans="1:39" ht="15.75" customHeight="1" x14ac:dyDescent="0.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row>
    <row r="585" spans="1:39" ht="15.75" customHeight="1" x14ac:dyDescent="0.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row>
    <row r="586" spans="1:39" ht="15.75" customHeight="1" x14ac:dyDescent="0.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row>
    <row r="587" spans="1:39" ht="15.75" customHeight="1" x14ac:dyDescent="0.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row>
    <row r="588" spans="1:39" ht="15.75" customHeight="1" x14ac:dyDescent="0.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row>
    <row r="589" spans="1:39" ht="15.75" customHeight="1" x14ac:dyDescent="0.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row>
    <row r="590" spans="1:39" ht="15.75" customHeight="1" x14ac:dyDescent="0.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row>
    <row r="591" spans="1:39" ht="15.75" customHeight="1" x14ac:dyDescent="0.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row>
    <row r="592" spans="1:39" ht="15.75" customHeight="1" x14ac:dyDescent="0.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row>
    <row r="593" spans="1:39" ht="15.75" customHeight="1" x14ac:dyDescent="0.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row>
    <row r="594" spans="1:39" ht="15.75" customHeight="1" x14ac:dyDescent="0.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row>
    <row r="595" spans="1:39" ht="15.75" customHeight="1" x14ac:dyDescent="0.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row>
    <row r="596" spans="1:39" ht="15.75" customHeight="1" x14ac:dyDescent="0.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row>
    <row r="597" spans="1:39" ht="15.75" customHeight="1" x14ac:dyDescent="0.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row>
    <row r="598" spans="1:39" ht="15.75" customHeight="1" x14ac:dyDescent="0.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row>
    <row r="599" spans="1:39" ht="15.75" customHeight="1" x14ac:dyDescent="0.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row>
    <row r="600" spans="1:39" ht="15.75" customHeight="1" x14ac:dyDescent="0.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row>
    <row r="601" spans="1:39" ht="15.75" customHeight="1" x14ac:dyDescent="0.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row>
    <row r="602" spans="1:39" ht="15.75" customHeight="1" x14ac:dyDescent="0.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row>
    <row r="603" spans="1:39" ht="15.75" customHeight="1" x14ac:dyDescent="0.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row>
    <row r="604" spans="1:39" ht="15.75" customHeight="1" x14ac:dyDescent="0.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row>
    <row r="605" spans="1:39" ht="15.75" customHeight="1" x14ac:dyDescent="0.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row>
    <row r="606" spans="1:39" ht="15.75" customHeight="1" x14ac:dyDescent="0.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row>
    <row r="607" spans="1:39" ht="15.75" customHeight="1" x14ac:dyDescent="0.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row>
    <row r="608" spans="1:39" ht="15.75" customHeight="1" x14ac:dyDescent="0.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row>
    <row r="609" spans="1:39" ht="15.75" customHeight="1" x14ac:dyDescent="0.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row>
    <row r="610" spans="1:39" ht="15.75" customHeight="1" x14ac:dyDescent="0.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row>
    <row r="611" spans="1:39" ht="15.75" customHeight="1" x14ac:dyDescent="0.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row>
    <row r="612" spans="1:39" ht="15.75" customHeight="1" x14ac:dyDescent="0.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row>
    <row r="613" spans="1:39" ht="15.75" customHeight="1" x14ac:dyDescent="0.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row>
    <row r="614" spans="1:39" ht="15.75" customHeight="1" x14ac:dyDescent="0.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row>
    <row r="615" spans="1:39" ht="15.75" customHeight="1" x14ac:dyDescent="0.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row>
    <row r="616" spans="1:39" ht="15.75" customHeight="1" x14ac:dyDescent="0.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row>
    <row r="617" spans="1:39" ht="15.75" customHeight="1" x14ac:dyDescent="0.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row>
    <row r="618" spans="1:39" ht="15.75" customHeight="1" x14ac:dyDescent="0.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row>
    <row r="619" spans="1:39" ht="15.75" customHeight="1" x14ac:dyDescent="0.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row>
    <row r="620" spans="1:39" ht="15.75" customHeight="1" x14ac:dyDescent="0.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row>
    <row r="621" spans="1:39" ht="15.75" customHeight="1" x14ac:dyDescent="0.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row>
    <row r="622" spans="1:39" ht="15.75" customHeight="1" x14ac:dyDescent="0.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row>
    <row r="623" spans="1:39" ht="15.75" customHeight="1" x14ac:dyDescent="0.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row>
    <row r="624" spans="1:39" ht="15.75" customHeight="1" x14ac:dyDescent="0.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row>
    <row r="625" spans="1:39" ht="15.75" customHeight="1" x14ac:dyDescent="0.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row>
    <row r="626" spans="1:39" ht="15.75" customHeight="1" x14ac:dyDescent="0.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row>
    <row r="627" spans="1:39" ht="15.75" customHeight="1" x14ac:dyDescent="0.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row>
    <row r="628" spans="1:39" ht="15.75" customHeight="1" x14ac:dyDescent="0.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row>
    <row r="629" spans="1:39" ht="15.75" customHeight="1" x14ac:dyDescent="0.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row>
    <row r="630" spans="1:39" ht="15.75" customHeight="1" x14ac:dyDescent="0.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row>
    <row r="631" spans="1:39" ht="15.75" customHeight="1" x14ac:dyDescent="0.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row>
    <row r="632" spans="1:39" ht="15.75" customHeight="1" x14ac:dyDescent="0.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row>
    <row r="633" spans="1:39" ht="15.75" customHeight="1" x14ac:dyDescent="0.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row>
    <row r="634" spans="1:39" ht="15.75" customHeight="1" x14ac:dyDescent="0.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row>
    <row r="635" spans="1:39" ht="15.75" customHeight="1" x14ac:dyDescent="0.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row>
    <row r="636" spans="1:39" ht="15.75" customHeight="1" x14ac:dyDescent="0.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row>
    <row r="637" spans="1:39" ht="15.75" customHeight="1" x14ac:dyDescent="0.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row>
    <row r="638" spans="1:39" ht="15.75" customHeight="1" x14ac:dyDescent="0.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row>
    <row r="639" spans="1:39" ht="15.75" customHeight="1" x14ac:dyDescent="0.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row>
    <row r="640" spans="1:39" ht="15.75" customHeight="1" x14ac:dyDescent="0.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row>
    <row r="641" spans="1:39" ht="15.75" customHeight="1" x14ac:dyDescent="0.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row>
    <row r="642" spans="1:39" ht="15.75" customHeight="1" x14ac:dyDescent="0.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row>
    <row r="643" spans="1:39" ht="15.75" customHeight="1" x14ac:dyDescent="0.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row>
    <row r="644" spans="1:39" ht="15.75" customHeight="1" x14ac:dyDescent="0.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row>
    <row r="645" spans="1:39" ht="15.75" customHeight="1" x14ac:dyDescent="0.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row>
    <row r="646" spans="1:39" ht="15.75" customHeight="1" x14ac:dyDescent="0.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row>
    <row r="647" spans="1:39" ht="15.75" customHeight="1" x14ac:dyDescent="0.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row>
    <row r="648" spans="1:39" ht="15.75" customHeight="1" x14ac:dyDescent="0.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row>
    <row r="649" spans="1:39" ht="15.75" customHeight="1" x14ac:dyDescent="0.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row>
    <row r="650" spans="1:39" ht="15.75" customHeight="1" x14ac:dyDescent="0.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row>
    <row r="651" spans="1:39" ht="15.75" customHeight="1" x14ac:dyDescent="0.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row>
    <row r="652" spans="1:39" ht="15.75" customHeight="1" x14ac:dyDescent="0.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row>
    <row r="653" spans="1:39" ht="15.75" customHeight="1" x14ac:dyDescent="0.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row>
    <row r="654" spans="1:39" ht="15.75" customHeight="1" x14ac:dyDescent="0.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row>
    <row r="655" spans="1:39" ht="15.75" customHeight="1" x14ac:dyDescent="0.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row>
    <row r="656" spans="1:39" ht="15.75" customHeight="1" x14ac:dyDescent="0.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row>
    <row r="657" spans="1:39" ht="15.75" customHeight="1" x14ac:dyDescent="0.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row>
    <row r="658" spans="1:39" ht="15.75" customHeight="1" x14ac:dyDescent="0.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row>
    <row r="659" spans="1:39" ht="15.75" customHeight="1" x14ac:dyDescent="0.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row>
    <row r="660" spans="1:39" ht="15.75" customHeight="1" x14ac:dyDescent="0.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row>
    <row r="661" spans="1:39" ht="15.75" customHeight="1" x14ac:dyDescent="0.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row>
    <row r="662" spans="1:39" ht="15.75" customHeight="1" x14ac:dyDescent="0.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row>
    <row r="663" spans="1:39" ht="15.75" customHeight="1" x14ac:dyDescent="0.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row>
    <row r="664" spans="1:39" ht="15.75" customHeight="1" x14ac:dyDescent="0.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row>
    <row r="665" spans="1:39" ht="15.75" customHeight="1" x14ac:dyDescent="0.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row>
    <row r="666" spans="1:39" ht="15.75" customHeight="1" x14ac:dyDescent="0.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row>
    <row r="667" spans="1:39" ht="15.75" customHeight="1" x14ac:dyDescent="0.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row>
    <row r="668" spans="1:39" ht="15.75" customHeight="1" x14ac:dyDescent="0.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row>
    <row r="669" spans="1:39" ht="15.75" customHeight="1" x14ac:dyDescent="0.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row>
    <row r="670" spans="1:39" ht="15.75" customHeight="1" x14ac:dyDescent="0.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row>
    <row r="671" spans="1:39" ht="15.75" customHeight="1" x14ac:dyDescent="0.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row>
    <row r="672" spans="1:39" ht="15.75" customHeight="1" x14ac:dyDescent="0.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row>
    <row r="673" spans="1:39" ht="15.75" customHeight="1" x14ac:dyDescent="0.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row>
    <row r="674" spans="1:39" ht="15.75" customHeight="1" x14ac:dyDescent="0.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row>
    <row r="675" spans="1:39" ht="15.75" customHeight="1" x14ac:dyDescent="0.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row>
    <row r="676" spans="1:39" ht="15.75" customHeight="1" x14ac:dyDescent="0.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row>
    <row r="677" spans="1:39" ht="15.75" customHeight="1" x14ac:dyDescent="0.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row>
    <row r="678" spans="1:39" ht="15.75" customHeight="1" x14ac:dyDescent="0.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row>
    <row r="679" spans="1:39" ht="15.75" customHeight="1" x14ac:dyDescent="0.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row>
    <row r="680" spans="1:39" ht="15.75" customHeight="1" x14ac:dyDescent="0.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row>
    <row r="681" spans="1:39" ht="15.75" customHeight="1" x14ac:dyDescent="0.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row>
    <row r="682" spans="1:39" ht="15.75" customHeight="1" x14ac:dyDescent="0.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row>
    <row r="683" spans="1:39" ht="15.75" customHeight="1" x14ac:dyDescent="0.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row>
    <row r="684" spans="1:39" ht="15.75" customHeight="1" x14ac:dyDescent="0.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row>
    <row r="685" spans="1:39" ht="15.75" customHeight="1" x14ac:dyDescent="0.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row>
    <row r="686" spans="1:39" ht="15.75" customHeight="1" x14ac:dyDescent="0.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row>
    <row r="687" spans="1:39" ht="15.75" customHeight="1" x14ac:dyDescent="0.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row>
    <row r="688" spans="1:39" ht="15.75" customHeight="1" x14ac:dyDescent="0.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row>
    <row r="689" spans="1:39" ht="15.75" customHeight="1" x14ac:dyDescent="0.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row>
    <row r="690" spans="1:39" ht="15.75" customHeight="1" x14ac:dyDescent="0.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row>
    <row r="691" spans="1:39" ht="15.75" customHeight="1" x14ac:dyDescent="0.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row>
    <row r="692" spans="1:39" ht="15.75" customHeight="1" x14ac:dyDescent="0.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row>
    <row r="693" spans="1:39" ht="15.75" customHeight="1" x14ac:dyDescent="0.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row>
    <row r="694" spans="1:39" ht="15.75" customHeight="1" x14ac:dyDescent="0.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row>
    <row r="695" spans="1:39" ht="15.75" customHeight="1" x14ac:dyDescent="0.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row>
    <row r="696" spans="1:39" ht="15.75" customHeight="1" x14ac:dyDescent="0.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row>
    <row r="697" spans="1:39" ht="15.75" customHeight="1" x14ac:dyDescent="0.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row>
    <row r="698" spans="1:39" ht="15.75" customHeight="1" x14ac:dyDescent="0.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row>
    <row r="699" spans="1:39" ht="15.75" customHeight="1" x14ac:dyDescent="0.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row>
    <row r="700" spans="1:39" ht="15.75" customHeight="1" x14ac:dyDescent="0.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row>
    <row r="701" spans="1:39" ht="15.75" customHeight="1" x14ac:dyDescent="0.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row>
    <row r="702" spans="1:39" ht="15.75" customHeight="1" x14ac:dyDescent="0.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row>
    <row r="703" spans="1:39" ht="15.75" customHeight="1" x14ac:dyDescent="0.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row>
    <row r="704" spans="1:39" ht="15.75" customHeight="1" x14ac:dyDescent="0.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row>
    <row r="705" spans="1:39" ht="15.75" customHeight="1" x14ac:dyDescent="0.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row>
    <row r="706" spans="1:39" ht="15.75" customHeight="1" x14ac:dyDescent="0.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row>
    <row r="707" spans="1:39" ht="15.75" customHeight="1" x14ac:dyDescent="0.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row>
    <row r="708" spans="1:39" ht="15.75" customHeight="1" x14ac:dyDescent="0.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row>
    <row r="709" spans="1:39" ht="15.75" customHeight="1" x14ac:dyDescent="0.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row>
    <row r="710" spans="1:39" ht="15.75" customHeight="1" x14ac:dyDescent="0.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row>
    <row r="711" spans="1:39" ht="15.75" customHeight="1" x14ac:dyDescent="0.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row>
    <row r="712" spans="1:39" ht="15.75" customHeight="1" x14ac:dyDescent="0.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row>
    <row r="713" spans="1:39" ht="15.75" customHeight="1" x14ac:dyDescent="0.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row>
    <row r="714" spans="1:39" ht="15.75" customHeight="1" x14ac:dyDescent="0.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row>
    <row r="715" spans="1:39" ht="15.75" customHeight="1" x14ac:dyDescent="0.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row>
    <row r="716" spans="1:39" ht="15.75" customHeight="1" x14ac:dyDescent="0.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row>
    <row r="717" spans="1:39" ht="15.75" customHeight="1" x14ac:dyDescent="0.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row>
    <row r="718" spans="1:39" ht="15.75" customHeight="1" x14ac:dyDescent="0.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row>
    <row r="719" spans="1:39" ht="15.75" customHeight="1" x14ac:dyDescent="0.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row>
    <row r="720" spans="1:39" ht="15.75" customHeight="1" x14ac:dyDescent="0.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row>
    <row r="721" spans="1:39" ht="15.75" customHeight="1" x14ac:dyDescent="0.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row>
    <row r="722" spans="1:39" ht="15.75" customHeight="1" x14ac:dyDescent="0.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row>
    <row r="723" spans="1:39" ht="15.75" customHeight="1" x14ac:dyDescent="0.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row>
    <row r="724" spans="1:39" ht="15.75" customHeight="1" x14ac:dyDescent="0.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row>
    <row r="725" spans="1:39" ht="15.75" customHeight="1" x14ac:dyDescent="0.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row>
    <row r="726" spans="1:39" ht="15.75" customHeight="1" x14ac:dyDescent="0.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row>
    <row r="727" spans="1:39" ht="15.75" customHeight="1" x14ac:dyDescent="0.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row>
    <row r="728" spans="1:39" ht="15.75" customHeight="1" x14ac:dyDescent="0.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row>
    <row r="729" spans="1:39" ht="15.75" customHeight="1" x14ac:dyDescent="0.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row>
    <row r="730" spans="1:39" ht="15.75" customHeight="1" x14ac:dyDescent="0.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row>
    <row r="731" spans="1:39" ht="15.75" customHeight="1" x14ac:dyDescent="0.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row>
    <row r="732" spans="1:39" ht="15.75" customHeight="1" x14ac:dyDescent="0.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row>
    <row r="733" spans="1:39" ht="15.75" customHeight="1" x14ac:dyDescent="0.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row>
    <row r="734" spans="1:39" ht="15.75" customHeight="1" x14ac:dyDescent="0.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row>
    <row r="735" spans="1:39" ht="15.75" customHeight="1" x14ac:dyDescent="0.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row>
    <row r="736" spans="1:39" ht="15.75" customHeight="1" x14ac:dyDescent="0.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row>
    <row r="737" spans="1:39" ht="15.75" customHeight="1" x14ac:dyDescent="0.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row>
    <row r="738" spans="1:39" ht="15.75" customHeight="1" x14ac:dyDescent="0.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row>
    <row r="739" spans="1:39" ht="15.75" customHeight="1" x14ac:dyDescent="0.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row>
    <row r="740" spans="1:39" ht="15.75" customHeight="1" x14ac:dyDescent="0.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row>
    <row r="741" spans="1:39" ht="15.75" customHeight="1" x14ac:dyDescent="0.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row>
    <row r="742" spans="1:39" ht="15.75" customHeight="1" x14ac:dyDescent="0.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row>
    <row r="743" spans="1:39" ht="15.75" customHeight="1" x14ac:dyDescent="0.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row>
    <row r="744" spans="1:39" ht="15.75" customHeight="1" x14ac:dyDescent="0.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row>
    <row r="745" spans="1:39" ht="15.75" customHeight="1" x14ac:dyDescent="0.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row>
    <row r="746" spans="1:39" ht="15.75" customHeight="1" x14ac:dyDescent="0.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row>
    <row r="747" spans="1:39" ht="15.75" customHeight="1" x14ac:dyDescent="0.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row>
    <row r="748" spans="1:39" ht="15.75" customHeight="1" x14ac:dyDescent="0.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row>
    <row r="749" spans="1:39" ht="15.75" customHeight="1" x14ac:dyDescent="0.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row>
    <row r="750" spans="1:39" ht="15.75" customHeight="1" x14ac:dyDescent="0.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row>
    <row r="751" spans="1:39" ht="15.75" customHeight="1" x14ac:dyDescent="0.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row>
    <row r="752" spans="1:39" ht="15.75" customHeight="1" x14ac:dyDescent="0.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row>
    <row r="753" spans="1:39" ht="15.75" customHeight="1" x14ac:dyDescent="0.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row>
    <row r="754" spans="1:39" ht="15.75" customHeight="1" x14ac:dyDescent="0.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row>
    <row r="755" spans="1:39" ht="15.75" customHeight="1" x14ac:dyDescent="0.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row>
    <row r="756" spans="1:39" ht="15.75" customHeight="1" x14ac:dyDescent="0.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row>
    <row r="757" spans="1:39" ht="15.75" customHeight="1" x14ac:dyDescent="0.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row>
    <row r="758" spans="1:39" ht="15.75" customHeight="1" x14ac:dyDescent="0.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row>
    <row r="759" spans="1:39" ht="15.75" customHeight="1" x14ac:dyDescent="0.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row>
    <row r="760" spans="1:39" ht="15.75" customHeight="1" x14ac:dyDescent="0.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row>
    <row r="761" spans="1:39" ht="15.75" customHeight="1" x14ac:dyDescent="0.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row>
    <row r="762" spans="1:39" ht="15.75" customHeight="1" x14ac:dyDescent="0.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row>
    <row r="763" spans="1:39" ht="15.75" customHeight="1" x14ac:dyDescent="0.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row>
    <row r="764" spans="1:39" ht="15.75" customHeight="1" x14ac:dyDescent="0.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row>
    <row r="765" spans="1:39" ht="15.75" customHeight="1" x14ac:dyDescent="0.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row>
    <row r="766" spans="1:39" ht="15.75" customHeight="1" x14ac:dyDescent="0.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row>
    <row r="767" spans="1:39" ht="15.75" customHeight="1" x14ac:dyDescent="0.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row>
    <row r="768" spans="1:39" ht="15.75" customHeight="1" x14ac:dyDescent="0.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row>
    <row r="769" spans="1:39" ht="15.75" customHeight="1" x14ac:dyDescent="0.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row>
    <row r="770" spans="1:39" ht="15.75" customHeight="1" x14ac:dyDescent="0.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row>
    <row r="771" spans="1:39" ht="15.75" customHeight="1" x14ac:dyDescent="0.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row>
    <row r="772" spans="1:39" ht="15.75" customHeight="1" x14ac:dyDescent="0.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row>
    <row r="773" spans="1:39" ht="15.75" customHeight="1" x14ac:dyDescent="0.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row>
    <row r="774" spans="1:39" ht="15.75" customHeight="1" x14ac:dyDescent="0.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row>
    <row r="775" spans="1:39" ht="15.75" customHeight="1" x14ac:dyDescent="0.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row>
    <row r="776" spans="1:39" ht="15.75" customHeight="1" x14ac:dyDescent="0.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row>
    <row r="777" spans="1:39" ht="15.75" customHeight="1" x14ac:dyDescent="0.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row>
    <row r="778" spans="1:39" ht="15.75" customHeight="1" x14ac:dyDescent="0.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row>
    <row r="779" spans="1:39" ht="15.75" customHeight="1" x14ac:dyDescent="0.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row>
    <row r="780" spans="1:39" ht="15.75" customHeight="1" x14ac:dyDescent="0.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row>
    <row r="781" spans="1:39" ht="15.75" customHeight="1" x14ac:dyDescent="0.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row>
    <row r="782" spans="1:39" ht="15.75" customHeight="1" x14ac:dyDescent="0.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row>
    <row r="783" spans="1:39" ht="15.75" customHeight="1" x14ac:dyDescent="0.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row>
    <row r="784" spans="1:39" ht="15.75" customHeight="1" x14ac:dyDescent="0.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row>
    <row r="785" spans="1:39" ht="15.75" customHeight="1" x14ac:dyDescent="0.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row>
    <row r="786" spans="1:39" ht="15.75" customHeight="1" x14ac:dyDescent="0.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row>
    <row r="787" spans="1:39" ht="15.75" customHeight="1" x14ac:dyDescent="0.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row>
    <row r="788" spans="1:39" ht="15.75" customHeight="1" x14ac:dyDescent="0.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row>
    <row r="789" spans="1:39" ht="15.75" customHeight="1" x14ac:dyDescent="0.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row>
    <row r="790" spans="1:39" ht="15.75" customHeight="1" x14ac:dyDescent="0.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row>
    <row r="791" spans="1:39" ht="15.75" customHeight="1" x14ac:dyDescent="0.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row>
    <row r="792" spans="1:39" ht="15.75" customHeight="1" x14ac:dyDescent="0.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row>
    <row r="793" spans="1:39" ht="15.75" customHeight="1" x14ac:dyDescent="0.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row>
    <row r="794" spans="1:39" ht="15.75" customHeight="1" x14ac:dyDescent="0.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row>
    <row r="795" spans="1:39" ht="15.75" customHeight="1" x14ac:dyDescent="0.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row>
    <row r="796" spans="1:39" ht="15.75" customHeight="1" x14ac:dyDescent="0.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row>
    <row r="797" spans="1:39" ht="15.75" customHeight="1" x14ac:dyDescent="0.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row>
    <row r="798" spans="1:39" ht="15.75" customHeight="1" x14ac:dyDescent="0.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row>
    <row r="799" spans="1:39" ht="15.75" customHeight="1" x14ac:dyDescent="0.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row>
    <row r="800" spans="1:39" ht="15.75" customHeight="1" x14ac:dyDescent="0.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row>
    <row r="801" spans="1:39" ht="15.75" customHeight="1" x14ac:dyDescent="0.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row>
    <row r="802" spans="1:39" ht="15.75" customHeight="1" x14ac:dyDescent="0.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row>
    <row r="803" spans="1:39" ht="15.75" customHeight="1" x14ac:dyDescent="0.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row>
    <row r="804" spans="1:39" ht="15.75" customHeight="1" x14ac:dyDescent="0.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row>
    <row r="805" spans="1:39" ht="15.75" customHeight="1" x14ac:dyDescent="0.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row>
    <row r="806" spans="1:39" ht="15.75" customHeight="1" x14ac:dyDescent="0.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row>
    <row r="807" spans="1:39" ht="15.75" customHeight="1" x14ac:dyDescent="0.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row>
    <row r="808" spans="1:39" ht="15.75" customHeight="1" x14ac:dyDescent="0.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row>
    <row r="809" spans="1:39" ht="15.75" customHeight="1" x14ac:dyDescent="0.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row>
    <row r="810" spans="1:39" ht="15.75" customHeight="1" x14ac:dyDescent="0.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row>
    <row r="811" spans="1:39" ht="15.75" customHeight="1" x14ac:dyDescent="0.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row>
    <row r="812" spans="1:39" ht="15.75" customHeight="1" x14ac:dyDescent="0.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row>
    <row r="813" spans="1:39" ht="15.75" customHeight="1" x14ac:dyDescent="0.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row>
    <row r="814" spans="1:39" ht="15.75" customHeight="1" x14ac:dyDescent="0.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row>
    <row r="815" spans="1:39" ht="15.75" customHeight="1" x14ac:dyDescent="0.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row>
    <row r="816" spans="1:39" ht="15.75" customHeight="1" x14ac:dyDescent="0.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row>
    <row r="817" spans="1:39" ht="15.75" customHeight="1" x14ac:dyDescent="0.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row>
    <row r="818" spans="1:39" ht="15.75" customHeight="1" x14ac:dyDescent="0.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row>
    <row r="819" spans="1:39" ht="15.75" customHeight="1" x14ac:dyDescent="0.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row>
    <row r="820" spans="1:39" ht="15.75" customHeight="1" x14ac:dyDescent="0.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row>
    <row r="821" spans="1:39" ht="15.75" customHeight="1" x14ac:dyDescent="0.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row>
    <row r="822" spans="1:39" ht="15.75" customHeight="1" x14ac:dyDescent="0.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row>
    <row r="823" spans="1:39" ht="15.75" customHeight="1" x14ac:dyDescent="0.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row>
    <row r="824" spans="1:39" ht="15.75" customHeight="1" x14ac:dyDescent="0.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row>
    <row r="825" spans="1:39" ht="15.75" customHeight="1" x14ac:dyDescent="0.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row>
    <row r="826" spans="1:39" ht="15.75" customHeight="1" x14ac:dyDescent="0.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row>
    <row r="827" spans="1:39" ht="15.75" customHeight="1" x14ac:dyDescent="0.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row>
    <row r="828" spans="1:39" ht="15.75" customHeight="1" x14ac:dyDescent="0.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row>
    <row r="829" spans="1:39" ht="15.75" customHeight="1" x14ac:dyDescent="0.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row>
    <row r="830" spans="1:39" ht="15.75" customHeight="1" x14ac:dyDescent="0.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row>
    <row r="831" spans="1:39" ht="15.75" customHeight="1" x14ac:dyDescent="0.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row>
    <row r="832" spans="1:39" ht="15.75" customHeight="1" x14ac:dyDescent="0.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row>
    <row r="833" spans="1:39" ht="15.75" customHeight="1" x14ac:dyDescent="0.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row>
    <row r="834" spans="1:39" ht="15.75" customHeight="1" x14ac:dyDescent="0.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row>
    <row r="835" spans="1:39" ht="15.75" customHeight="1" x14ac:dyDescent="0.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row>
    <row r="836" spans="1:39" ht="15.75" customHeight="1" x14ac:dyDescent="0.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row>
    <row r="837" spans="1:39" ht="15.75" customHeight="1" x14ac:dyDescent="0.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row>
    <row r="838" spans="1:39" ht="15.75" customHeight="1" x14ac:dyDescent="0.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row>
    <row r="839" spans="1:39" ht="15.75" customHeight="1" x14ac:dyDescent="0.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row>
    <row r="840" spans="1:39" ht="15.75" customHeight="1" x14ac:dyDescent="0.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row>
    <row r="841" spans="1:39" ht="15.75" customHeight="1" x14ac:dyDescent="0.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row>
    <row r="842" spans="1:39" ht="15.75" customHeight="1" x14ac:dyDescent="0.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row>
    <row r="843" spans="1:39" ht="15.75" customHeight="1" x14ac:dyDescent="0.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row>
    <row r="844" spans="1:39" ht="15.75" customHeight="1" x14ac:dyDescent="0.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row>
    <row r="845" spans="1:39" ht="15.75" customHeight="1" x14ac:dyDescent="0.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row>
    <row r="846" spans="1:39" ht="15.75" customHeight="1" x14ac:dyDescent="0.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row>
    <row r="847" spans="1:39" ht="15.75" customHeight="1" x14ac:dyDescent="0.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row>
    <row r="848" spans="1:39" ht="15.75" customHeight="1" x14ac:dyDescent="0.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row>
    <row r="849" spans="1:39" ht="15.75" customHeight="1" x14ac:dyDescent="0.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row>
    <row r="850" spans="1:39" ht="15.75" customHeight="1" x14ac:dyDescent="0.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row>
    <row r="851" spans="1:39" ht="15.75" customHeight="1" x14ac:dyDescent="0.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row>
    <row r="852" spans="1:39" ht="15.75" customHeight="1" x14ac:dyDescent="0.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row>
    <row r="853" spans="1:39" ht="15.75" customHeight="1" x14ac:dyDescent="0.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row>
    <row r="854" spans="1:39" ht="15.75" customHeight="1" x14ac:dyDescent="0.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row>
    <row r="855" spans="1:39" ht="15.75" customHeight="1" x14ac:dyDescent="0.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row>
    <row r="856" spans="1:39" ht="15.75" customHeight="1" x14ac:dyDescent="0.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row>
    <row r="857" spans="1:39" ht="15.75" customHeight="1" x14ac:dyDescent="0.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row>
    <row r="858" spans="1:39" ht="15.75" customHeight="1" x14ac:dyDescent="0.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row>
    <row r="859" spans="1:39" ht="15.75" customHeight="1" x14ac:dyDescent="0.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row>
    <row r="860" spans="1:39" ht="15.75" customHeight="1" x14ac:dyDescent="0.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row>
    <row r="861" spans="1:39" ht="15.75" customHeight="1" x14ac:dyDescent="0.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row>
    <row r="862" spans="1:39" ht="15.75" customHeight="1" x14ac:dyDescent="0.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row>
    <row r="863" spans="1:39" ht="15.75" customHeight="1" x14ac:dyDescent="0.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row>
    <row r="864" spans="1:39" ht="15.75" customHeight="1" x14ac:dyDescent="0.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row>
    <row r="865" spans="1:39" ht="15.75" customHeight="1" x14ac:dyDescent="0.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row>
    <row r="866" spans="1:39" ht="15.75" customHeight="1" x14ac:dyDescent="0.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row>
    <row r="867" spans="1:39" ht="15.75" customHeight="1" x14ac:dyDescent="0.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row>
    <row r="868" spans="1:39" ht="15.75" customHeight="1" x14ac:dyDescent="0.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row>
    <row r="869" spans="1:39" ht="15.75" customHeight="1" x14ac:dyDescent="0.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row>
    <row r="870" spans="1:39" ht="15.75" customHeight="1" x14ac:dyDescent="0.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row>
    <row r="871" spans="1:39" ht="15.75" customHeight="1" x14ac:dyDescent="0.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row>
    <row r="872" spans="1:39" ht="15.75" customHeight="1" x14ac:dyDescent="0.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row>
    <row r="873" spans="1:39" ht="15.75" customHeight="1" x14ac:dyDescent="0.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row>
    <row r="874" spans="1:39" ht="15.75" customHeight="1" x14ac:dyDescent="0.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row>
    <row r="875" spans="1:39" ht="15.75" customHeight="1" x14ac:dyDescent="0.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row>
    <row r="876" spans="1:39" ht="15.75" customHeight="1" x14ac:dyDescent="0.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row>
    <row r="877" spans="1:39" ht="15.75" customHeight="1" x14ac:dyDescent="0.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row>
    <row r="878" spans="1:39" ht="15.75" customHeight="1" x14ac:dyDescent="0.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row>
    <row r="879" spans="1:39" ht="15.75" customHeight="1" x14ac:dyDescent="0.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row>
    <row r="880" spans="1:39" ht="15.75" customHeight="1" x14ac:dyDescent="0.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row>
    <row r="881" spans="1:39" ht="15.75" customHeight="1" x14ac:dyDescent="0.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row>
    <row r="882" spans="1:39" ht="15.75" customHeight="1" x14ac:dyDescent="0.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row>
    <row r="883" spans="1:39" ht="15.75" customHeight="1" x14ac:dyDescent="0.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row>
    <row r="884" spans="1:39" ht="15.75" customHeight="1" x14ac:dyDescent="0.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row>
    <row r="885" spans="1:39" ht="15.75" customHeight="1" x14ac:dyDescent="0.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row>
    <row r="886" spans="1:39" ht="15.75" customHeight="1" x14ac:dyDescent="0.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row>
    <row r="887" spans="1:39" ht="15.75" customHeight="1" x14ac:dyDescent="0.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row>
    <row r="888" spans="1:39" ht="15.75" customHeight="1" x14ac:dyDescent="0.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row>
    <row r="889" spans="1:39" ht="15.75" customHeight="1" x14ac:dyDescent="0.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row>
    <row r="890" spans="1:39" ht="15.75" customHeight="1" x14ac:dyDescent="0.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row>
    <row r="891" spans="1:39" ht="15.75" customHeight="1" x14ac:dyDescent="0.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row>
    <row r="892" spans="1:39" ht="15.75" customHeight="1" x14ac:dyDescent="0.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row>
    <row r="893" spans="1:39" ht="15.75" customHeight="1" x14ac:dyDescent="0.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row>
    <row r="894" spans="1:39" ht="15.75" customHeight="1" x14ac:dyDescent="0.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row>
    <row r="895" spans="1:39" ht="15.75" customHeight="1" x14ac:dyDescent="0.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row>
    <row r="896" spans="1:39" ht="15.75" customHeight="1" x14ac:dyDescent="0.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row>
    <row r="897" spans="1:39" ht="15.75" customHeight="1" x14ac:dyDescent="0.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row>
    <row r="898" spans="1:39" ht="15.75" customHeight="1" x14ac:dyDescent="0.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row>
    <row r="899" spans="1:39" ht="15.75" customHeight="1" x14ac:dyDescent="0.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row>
    <row r="900" spans="1:39" ht="15.75" customHeight="1" x14ac:dyDescent="0.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row>
    <row r="901" spans="1:39" ht="15.75" customHeight="1" x14ac:dyDescent="0.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row>
    <row r="902" spans="1:39" ht="15.75" customHeight="1" x14ac:dyDescent="0.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row>
    <row r="903" spans="1:39" ht="15.75" customHeight="1" x14ac:dyDescent="0.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row>
    <row r="904" spans="1:39" ht="15.75" customHeight="1" x14ac:dyDescent="0.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row>
    <row r="905" spans="1:39" ht="15.75" customHeight="1" x14ac:dyDescent="0.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row>
    <row r="906" spans="1:39" ht="15.75" customHeight="1" x14ac:dyDescent="0.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row>
    <row r="907" spans="1:39" ht="15.75" customHeight="1" x14ac:dyDescent="0.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row>
    <row r="908" spans="1:39" ht="15.75" customHeight="1" x14ac:dyDescent="0.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row>
    <row r="909" spans="1:39" ht="15.75" customHeight="1" x14ac:dyDescent="0.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row>
    <row r="910" spans="1:39" ht="15.75" customHeight="1" x14ac:dyDescent="0.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row>
    <row r="911" spans="1:39" ht="15.75" customHeight="1" x14ac:dyDescent="0.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row>
    <row r="912" spans="1:39" ht="15.75" customHeight="1" x14ac:dyDescent="0.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row>
    <row r="913" spans="1:39" ht="15.75" customHeight="1" x14ac:dyDescent="0.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row>
    <row r="914" spans="1:39" ht="15.75" customHeight="1" x14ac:dyDescent="0.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row>
    <row r="915" spans="1:39" ht="15.75" customHeight="1" x14ac:dyDescent="0.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row>
    <row r="916" spans="1:39" ht="15.75" customHeight="1" x14ac:dyDescent="0.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row>
    <row r="917" spans="1:39" ht="15.75" customHeight="1" x14ac:dyDescent="0.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row>
    <row r="918" spans="1:39" ht="15.75" customHeight="1" x14ac:dyDescent="0.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row>
    <row r="919" spans="1:39" ht="15.75" customHeight="1" x14ac:dyDescent="0.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row>
    <row r="920" spans="1:39" ht="15.75" customHeight="1" x14ac:dyDescent="0.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row>
    <row r="921" spans="1:39" ht="15.75" customHeight="1" x14ac:dyDescent="0.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row>
    <row r="922" spans="1:39" ht="15.75" customHeight="1" x14ac:dyDescent="0.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row>
    <row r="923" spans="1:39" ht="15.75" customHeight="1" x14ac:dyDescent="0.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row>
    <row r="924" spans="1:39" ht="15.75" customHeight="1" x14ac:dyDescent="0.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row>
    <row r="925" spans="1:39" ht="15.75" customHeight="1" x14ac:dyDescent="0.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row>
    <row r="926" spans="1:39" ht="15.75" customHeight="1" x14ac:dyDescent="0.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row>
    <row r="927" spans="1:39" ht="15.75" customHeight="1" x14ac:dyDescent="0.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row>
    <row r="928" spans="1:39" ht="15.75" customHeight="1" x14ac:dyDescent="0.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row>
    <row r="929" spans="1:39" ht="15.75" customHeight="1" x14ac:dyDescent="0.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row>
    <row r="930" spans="1:39" ht="15.75" customHeight="1" x14ac:dyDescent="0.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row>
    <row r="931" spans="1:39" ht="15.75" customHeight="1" x14ac:dyDescent="0.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row>
    <row r="932" spans="1:39" ht="15.75" customHeight="1" x14ac:dyDescent="0.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row>
    <row r="933" spans="1:39" ht="15.75" customHeight="1" x14ac:dyDescent="0.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row>
    <row r="934" spans="1:39" ht="15.75" customHeight="1" x14ac:dyDescent="0.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row>
    <row r="935" spans="1:39" ht="15.75" customHeight="1" x14ac:dyDescent="0.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row>
    <row r="936" spans="1:39" ht="15.75" customHeight="1" x14ac:dyDescent="0.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row>
    <row r="937" spans="1:39" ht="15.75" customHeight="1" x14ac:dyDescent="0.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row>
    <row r="938" spans="1:39" ht="15.75" customHeight="1" x14ac:dyDescent="0.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row>
    <row r="939" spans="1:39" ht="15.75" customHeight="1" x14ac:dyDescent="0.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row>
    <row r="940" spans="1:39" ht="15.75" customHeight="1" x14ac:dyDescent="0.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row>
    <row r="941" spans="1:39" ht="15.75" customHeight="1" x14ac:dyDescent="0.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row>
    <row r="942" spans="1:39" ht="15.75" customHeight="1" x14ac:dyDescent="0.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row>
    <row r="943" spans="1:39" ht="15.75" customHeight="1" x14ac:dyDescent="0.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row>
    <row r="944" spans="1:39" ht="15.75" customHeight="1" x14ac:dyDescent="0.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row>
    <row r="945" spans="1:39" ht="15.75" customHeight="1" x14ac:dyDescent="0.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row>
    <row r="946" spans="1:39" ht="15.75" customHeight="1" x14ac:dyDescent="0.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row>
    <row r="947" spans="1:39" ht="15.75" customHeight="1" x14ac:dyDescent="0.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row>
    <row r="948" spans="1:39" ht="15.75" customHeight="1" x14ac:dyDescent="0.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row>
    <row r="949" spans="1:39" ht="15.75" customHeight="1" x14ac:dyDescent="0.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row>
    <row r="950" spans="1:39" ht="15.75" customHeight="1" x14ac:dyDescent="0.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row>
    <row r="951" spans="1:39" ht="15.75" customHeight="1" x14ac:dyDescent="0.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row>
    <row r="952" spans="1:39" ht="15.75" customHeight="1" x14ac:dyDescent="0.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row>
    <row r="953" spans="1:39" ht="15.75" customHeight="1" x14ac:dyDescent="0.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row>
    <row r="954" spans="1:39" ht="15.75" customHeight="1" x14ac:dyDescent="0.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row>
    <row r="955" spans="1:39" ht="15.75" customHeight="1" x14ac:dyDescent="0.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row>
    <row r="956" spans="1:39" ht="15.75" customHeight="1" x14ac:dyDescent="0.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row>
    <row r="957" spans="1:39" ht="15.75" customHeight="1" x14ac:dyDescent="0.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row>
    <row r="958" spans="1:39" ht="15.75" customHeight="1" x14ac:dyDescent="0.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row>
    <row r="959" spans="1:39" ht="15.75" customHeight="1" x14ac:dyDescent="0.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row>
    <row r="960" spans="1:39" ht="15.75" customHeight="1" x14ac:dyDescent="0.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row>
    <row r="961" spans="1:39" ht="15.75" customHeight="1" x14ac:dyDescent="0.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row>
    <row r="962" spans="1:39" ht="15.75" customHeight="1" x14ac:dyDescent="0.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row>
    <row r="963" spans="1:39" ht="15.75" customHeight="1" x14ac:dyDescent="0.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row>
    <row r="964" spans="1:39" ht="15.75" customHeight="1" x14ac:dyDescent="0.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row>
    <row r="965" spans="1:39" ht="15.75" customHeight="1" x14ac:dyDescent="0.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row>
    <row r="966" spans="1:39" ht="15.75" customHeight="1" x14ac:dyDescent="0.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row>
    <row r="967" spans="1:39" ht="15.75" customHeight="1" x14ac:dyDescent="0.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row>
    <row r="968" spans="1:39" ht="15.75" customHeight="1" x14ac:dyDescent="0.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row>
    <row r="969" spans="1:39" ht="15.75" customHeight="1" x14ac:dyDescent="0.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row>
    <row r="970" spans="1:39" ht="15.75" customHeight="1" x14ac:dyDescent="0.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row>
    <row r="971" spans="1:39" ht="15.75" customHeight="1" x14ac:dyDescent="0.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row>
    <row r="972" spans="1:39" ht="15.75" customHeight="1" x14ac:dyDescent="0.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row>
    <row r="973" spans="1:39" ht="15.75" customHeight="1" x14ac:dyDescent="0.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row>
    <row r="974" spans="1:39" ht="15.75" customHeight="1" x14ac:dyDescent="0.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row>
    <row r="975" spans="1:39" ht="15.75" customHeight="1" x14ac:dyDescent="0.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row>
    <row r="976" spans="1:39" ht="15.75" customHeight="1" x14ac:dyDescent="0.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row>
    <row r="977" spans="1:39" ht="15.75" customHeight="1" x14ac:dyDescent="0.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row>
    <row r="978" spans="1:39" ht="15.75" customHeight="1" x14ac:dyDescent="0.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row>
    <row r="979" spans="1:39" ht="15.75" customHeight="1" x14ac:dyDescent="0.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row>
    <row r="980" spans="1:39" ht="15.75" customHeight="1" x14ac:dyDescent="0.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row>
    <row r="981" spans="1:39" ht="15.75" customHeight="1" x14ac:dyDescent="0.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row>
    <row r="982" spans="1:39" ht="15.75" customHeight="1" x14ac:dyDescent="0.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row>
    <row r="983" spans="1:39" ht="15.75" customHeight="1" x14ac:dyDescent="0.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row>
    <row r="984" spans="1:39" ht="15.75" customHeight="1" x14ac:dyDescent="0.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row>
    <row r="985" spans="1:39" ht="15.75" customHeight="1" x14ac:dyDescent="0.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row>
    <row r="986" spans="1:39" ht="15.75" customHeight="1" x14ac:dyDescent="0.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row>
    <row r="987" spans="1:39" ht="15.75" customHeight="1" x14ac:dyDescent="0.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row>
    <row r="988" spans="1:39" ht="15.75" customHeight="1" x14ac:dyDescent="0.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row>
    <row r="989" spans="1:39" ht="15.75" customHeight="1" x14ac:dyDescent="0.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row>
    <row r="990" spans="1:39" ht="15.75" customHeight="1" x14ac:dyDescent="0.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33"/>
      <c r="AJ990" s="33"/>
      <c r="AK990" s="33"/>
      <c r="AL990" s="33"/>
      <c r="AM990" s="33"/>
    </row>
    <row r="991" spans="1:39" ht="15.75" customHeight="1" x14ac:dyDescent="0.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I991" s="33"/>
      <c r="AJ991" s="33"/>
      <c r="AK991" s="33"/>
      <c r="AL991" s="33"/>
      <c r="AM991" s="33"/>
    </row>
    <row r="992" spans="1:39" ht="15.75" customHeight="1" x14ac:dyDescent="0.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row>
    <row r="993" spans="1:39" ht="15.75" customHeight="1" x14ac:dyDescent="0.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row>
    <row r="994" spans="1:39" ht="15.75" customHeight="1" x14ac:dyDescent="0.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row>
    <row r="995" spans="1:39" ht="15.75" customHeight="1" x14ac:dyDescent="0.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row>
    <row r="996" spans="1:39" ht="15.75" customHeight="1" x14ac:dyDescent="0.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row>
    <row r="997" spans="1:39" ht="15.75" customHeight="1" x14ac:dyDescent="0.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row>
    <row r="998" spans="1:39" ht="15.75" customHeight="1" x14ac:dyDescent="0.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row>
    <row r="999" spans="1:39" ht="15.75" customHeight="1" x14ac:dyDescent="0.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row>
    <row r="1000" spans="1:39" ht="15.75" customHeight="1" x14ac:dyDescent="0.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row>
  </sheetData>
  <sheetProtection selectLockedCells="1"/>
  <mergeCells count="25">
    <mergeCell ref="E52:F52"/>
    <mergeCell ref="E54:F55"/>
    <mergeCell ref="E59:F60"/>
    <mergeCell ref="B33:G33"/>
    <mergeCell ref="B34:G34"/>
    <mergeCell ref="C36:G36"/>
    <mergeCell ref="C41:G41"/>
    <mergeCell ref="C43:G43"/>
    <mergeCell ref="C45:G45"/>
    <mergeCell ref="C47:G47"/>
    <mergeCell ref="B25:G25"/>
    <mergeCell ref="B27:G27"/>
    <mergeCell ref="B29:G29"/>
    <mergeCell ref="B31:F31"/>
    <mergeCell ref="C49:G49"/>
    <mergeCell ref="B16:G16"/>
    <mergeCell ref="B18:D18"/>
    <mergeCell ref="B20:G20"/>
    <mergeCell ref="B21:G21"/>
    <mergeCell ref="B23:G23"/>
    <mergeCell ref="B1:C1"/>
    <mergeCell ref="B4:E4"/>
    <mergeCell ref="B9:G9"/>
    <mergeCell ref="B12:C12"/>
    <mergeCell ref="B14:G14"/>
  </mergeCells>
  <conditionalFormatting sqref="B1">
    <cfRule type="cellIs" dxfId="304" priority="5" operator="equal">
      <formula>"Terminé"</formula>
    </cfRule>
    <cfRule type="cellIs" dxfId="303" priority="6" operator="equal">
      <formula>"En rédaction"</formula>
    </cfRule>
  </conditionalFormatting>
  <conditionalFormatting sqref="B16:G16">
    <cfRule type="expression" dxfId="302" priority="7">
      <formula>$B$1="Terminé"</formula>
    </cfRule>
  </conditionalFormatting>
  <conditionalFormatting sqref="B21:G21">
    <cfRule type="expression" dxfId="301" priority="8">
      <formula>$B$1="Terminé"</formula>
    </cfRule>
  </conditionalFormatting>
  <conditionalFormatting sqref="E52">
    <cfRule type="expression" dxfId="300" priority="1">
      <formula>$B$1="Terminé"</formula>
    </cfRule>
  </conditionalFormatting>
  <conditionalFormatting sqref="E54">
    <cfRule type="expression" dxfId="299" priority="2">
      <formula>$B$1="Terminé"</formula>
    </cfRule>
  </conditionalFormatting>
  <conditionalFormatting sqref="E57">
    <cfRule type="expression" dxfId="298" priority="3">
      <formula>$B$1="Terminé"</formula>
    </cfRule>
  </conditionalFormatting>
  <conditionalFormatting sqref="E59">
    <cfRule type="expression" dxfId="297" priority="4">
      <formula>$B$1="Terminé"</formula>
    </cfRule>
  </conditionalFormatting>
  <dataValidations count="1">
    <dataValidation type="list" allowBlank="1" sqref="B1" xr:uid="{00000000-0002-0000-0500-000000000000}">
      <formula1>"Terminé,En rédaction"</formula1>
    </dataValidation>
  </dataValidations>
  <printOptions horizontalCentered="1"/>
  <pageMargins left="0.31496062992125984" right="0.31496062992125984" top="0.39370078740157483" bottom="0.74803149606299213" header="0" footer="0"/>
  <pageSetup scale="70" fitToHeight="0" orientation="portrait" r:id="rId1"/>
  <rowBreaks count="1" manualBreakCount="1">
    <brk id="36" max="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rgb="FFB4DE86"/>
    <outlinePr summaryBelow="0" summaryRight="0"/>
    <pageSetUpPr fitToPage="1"/>
  </sheetPr>
  <dimension ref="A1:AE1000"/>
  <sheetViews>
    <sheetView showGridLines="0" showRowColHeaders="0" workbookViewId="0">
      <pane ySplit="1" topLeftCell="A2" activePane="bottomLeft" state="frozen"/>
      <selection activeCell="G21" sqref="G21:K21"/>
      <selection pane="bottomLeft" activeCell="G26" sqref="G26"/>
    </sheetView>
  </sheetViews>
  <sheetFormatPr baseColWidth="10" defaultColWidth="12.54296875" defaultRowHeight="15" customHeight="1" x14ac:dyDescent="0.25"/>
  <cols>
    <col min="1" max="1" width="1.453125" customWidth="1"/>
    <col min="2" max="2" width="5.26953125" customWidth="1"/>
    <col min="3" max="3" width="9.54296875" customWidth="1"/>
    <col min="4" max="4" width="7.453125" customWidth="1"/>
    <col min="5" max="5" width="12.1796875" customWidth="1"/>
    <col min="6" max="6" width="13.453125" customWidth="1"/>
    <col min="7" max="7" width="18" customWidth="1"/>
    <col min="8" max="8" width="14.81640625" customWidth="1"/>
    <col min="9" max="9" width="12.81640625" customWidth="1"/>
    <col min="10" max="10" width="3.453125" customWidth="1"/>
    <col min="11" max="11" width="13.81640625" customWidth="1"/>
    <col min="12" max="12" width="9.1796875" customWidth="1"/>
    <col min="13" max="13" width="15.453125" customWidth="1"/>
    <col min="14" max="14" width="5.453125" customWidth="1"/>
    <col min="15" max="15" width="9.54296875" customWidth="1"/>
    <col min="16" max="16" width="11.453125" customWidth="1"/>
    <col min="17" max="31" width="10.81640625" customWidth="1"/>
  </cols>
  <sheetData>
    <row r="1" spans="1:31" ht="15" customHeight="1" x14ac:dyDescent="0.25">
      <c r="A1" s="63"/>
      <c r="B1" s="1636" t="s">
        <v>378</v>
      </c>
      <c r="C1" s="1681"/>
      <c r="D1" s="1637"/>
      <c r="E1" s="63"/>
      <c r="F1" s="63"/>
      <c r="G1" s="63"/>
      <c r="H1" s="63"/>
      <c r="I1" s="63"/>
      <c r="J1" s="63"/>
      <c r="K1" s="63"/>
      <c r="L1" s="63"/>
      <c r="M1" s="63"/>
      <c r="N1" s="63"/>
      <c r="O1" s="723"/>
      <c r="P1" s="91"/>
      <c r="Q1" s="91"/>
      <c r="R1" s="91"/>
      <c r="S1" s="91"/>
      <c r="T1" s="91"/>
      <c r="U1" s="91"/>
      <c r="V1" s="91"/>
      <c r="W1" s="91"/>
      <c r="X1" s="91"/>
      <c r="Y1" s="91"/>
      <c r="Z1" s="91"/>
      <c r="AA1" s="91"/>
      <c r="AB1" s="91"/>
      <c r="AC1" s="91"/>
      <c r="AD1" s="91"/>
      <c r="AE1" s="91"/>
    </row>
    <row r="2" spans="1:31" ht="18" customHeight="1" x14ac:dyDescent="0.3">
      <c r="A2" s="1150"/>
      <c r="B2" s="36" t="s">
        <v>944</v>
      </c>
      <c r="C2" s="36"/>
      <c r="D2" s="36"/>
      <c r="E2" s="1682" t="str">
        <f>IF(NomOrg="","",NomOrg)</f>
        <v/>
      </c>
      <c r="F2" s="1683"/>
      <c r="G2" s="1683"/>
      <c r="H2" s="1683"/>
      <c r="I2" s="1683"/>
      <c r="J2" s="1683"/>
      <c r="K2" s="1684"/>
      <c r="L2" s="1151"/>
      <c r="M2" s="1685" t="str">
        <f>CONCATENATE("Page ",LEFT('Table des matières'!$K$12,2))</f>
        <v>Page 3</v>
      </c>
      <c r="N2" s="1686"/>
      <c r="O2" s="735" t="str">
        <f>IF(PageDerniere="","",CONCATENATE("sur ",PageDerniere))</f>
        <v>sur 46</v>
      </c>
      <c r="P2" s="1150"/>
      <c r="Q2" s="3"/>
      <c r="R2" s="3"/>
      <c r="S2" s="3"/>
      <c r="T2" s="3"/>
      <c r="U2" s="3"/>
      <c r="V2" s="3"/>
      <c r="W2" s="3"/>
      <c r="X2" s="3"/>
      <c r="Y2" s="3"/>
      <c r="Z2" s="3"/>
      <c r="AA2" s="3"/>
      <c r="AB2" s="3"/>
      <c r="AC2" s="3"/>
      <c r="AD2" s="3"/>
      <c r="AE2" s="3"/>
    </row>
    <row r="3" spans="1:31" ht="18" customHeight="1" x14ac:dyDescent="0.35">
      <c r="A3" s="1128"/>
      <c r="B3" s="36" t="s">
        <v>1132</v>
      </c>
      <c r="C3" s="36"/>
      <c r="D3" s="36"/>
      <c r="E3" s="1647" t="str">
        <f>IF(NomProjet="","",NomProjet)</f>
        <v/>
      </c>
      <c r="F3" s="1628"/>
      <c r="G3" s="1628"/>
      <c r="H3" s="1628"/>
      <c r="I3" s="1629"/>
      <c r="J3" s="1648" t="s">
        <v>946</v>
      </c>
      <c r="K3" s="1628"/>
      <c r="L3" s="1629"/>
      <c r="M3" s="1687" t="str">
        <f>IF(NoProjet="","",NoProjet)</f>
        <v/>
      </c>
      <c r="N3" s="1688"/>
      <c r="O3" s="37" t="str">
        <f>VersionDoc</f>
        <v>V260301</v>
      </c>
      <c r="P3" s="1128"/>
      <c r="Q3" s="3"/>
      <c r="R3" s="3"/>
      <c r="S3" s="3"/>
      <c r="T3" s="3"/>
      <c r="U3" s="3"/>
      <c r="V3" s="3"/>
      <c r="W3" s="3"/>
      <c r="X3" s="3"/>
      <c r="Y3" s="3"/>
      <c r="Z3" s="3"/>
      <c r="AA3" s="3"/>
      <c r="AB3" s="3"/>
      <c r="AC3" s="3"/>
      <c r="AD3" s="3"/>
      <c r="AE3" s="3"/>
    </row>
    <row r="4" spans="1:31" ht="24" customHeight="1" x14ac:dyDescent="0.35">
      <c r="A4" s="34"/>
      <c r="B4" s="34"/>
      <c r="C4" s="34"/>
      <c r="D4" s="34"/>
      <c r="E4" s="38"/>
      <c r="F4" s="38"/>
      <c r="G4" s="736"/>
      <c r="H4" s="38"/>
      <c r="I4" s="38"/>
      <c r="J4" s="34"/>
      <c r="K4" s="34"/>
      <c r="L4" s="34"/>
      <c r="M4" s="34"/>
      <c r="N4" s="34"/>
      <c r="O4" s="3"/>
      <c r="P4" s="34"/>
      <c r="Q4" s="3"/>
      <c r="R4" s="3"/>
      <c r="S4" s="3"/>
      <c r="T4" s="3"/>
      <c r="U4" s="3"/>
      <c r="V4" s="3"/>
      <c r="W4" s="3"/>
      <c r="X4" s="3"/>
      <c r="Y4" s="3"/>
      <c r="Z4" s="3"/>
      <c r="AA4" s="3"/>
      <c r="AB4" s="3"/>
      <c r="AC4" s="3"/>
      <c r="AD4" s="3"/>
      <c r="AE4" s="3"/>
    </row>
    <row r="5" spans="1:31" ht="22.5" customHeight="1" x14ac:dyDescent="0.35">
      <c r="A5" s="92"/>
      <c r="B5" s="93" t="s">
        <v>391</v>
      </c>
      <c r="C5" s="54"/>
      <c r="D5" s="92"/>
      <c r="E5" s="38"/>
      <c r="F5" s="38"/>
      <c r="G5" s="94"/>
      <c r="H5" s="38"/>
      <c r="I5" s="38"/>
      <c r="J5" s="92"/>
      <c r="K5" s="92"/>
      <c r="L5" s="92"/>
      <c r="M5" s="92"/>
      <c r="N5" s="92"/>
      <c r="O5" s="92"/>
      <c r="P5" s="92"/>
      <c r="Q5" s="95"/>
      <c r="R5" s="95"/>
      <c r="S5" s="95"/>
      <c r="T5" s="95"/>
      <c r="U5" s="95"/>
      <c r="V5" s="95"/>
      <c r="W5" s="95"/>
      <c r="X5" s="95"/>
      <c r="Y5" s="95"/>
      <c r="Z5" s="95"/>
      <c r="AA5" s="95"/>
      <c r="AB5" s="95"/>
      <c r="AC5" s="95"/>
      <c r="AD5" s="95"/>
      <c r="AE5" s="95"/>
    </row>
    <row r="6" spans="1:31" ht="18.75" customHeight="1" x14ac:dyDescent="0.35">
      <c r="A6" s="34"/>
      <c r="B6" s="1133" t="s">
        <v>1133</v>
      </c>
      <c r="C6" s="39"/>
      <c r="D6" s="39"/>
      <c r="E6" s="1689" t="str">
        <f>IF(DateFinAF="","",DateFinAF)</f>
        <v/>
      </c>
      <c r="F6" s="1629"/>
      <c r="G6" s="38"/>
      <c r="H6" s="38"/>
      <c r="I6" s="38"/>
      <c r="J6" s="3"/>
      <c r="K6" s="34"/>
      <c r="L6" s="34"/>
      <c r="M6" s="34"/>
      <c r="N6" s="34"/>
      <c r="O6" s="34"/>
      <c r="P6" s="34"/>
      <c r="Q6" s="3"/>
      <c r="R6" s="3"/>
      <c r="S6" s="3"/>
      <c r="T6" s="3"/>
      <c r="U6" s="3"/>
      <c r="V6" s="3"/>
      <c r="W6" s="3"/>
      <c r="X6" s="3"/>
      <c r="Y6" s="3"/>
      <c r="Z6" s="3"/>
      <c r="AA6" s="3"/>
      <c r="AB6" s="3"/>
      <c r="AC6" s="3"/>
      <c r="AD6" s="3"/>
      <c r="AE6" s="3"/>
    </row>
    <row r="7" spans="1:31" ht="12" customHeight="1" x14ac:dyDescent="0.35">
      <c r="A7" s="34"/>
      <c r="B7" s="96"/>
      <c r="C7" s="96"/>
      <c r="D7" s="96"/>
      <c r="E7" s="97"/>
      <c r="F7" s="97"/>
      <c r="G7" s="97"/>
      <c r="H7" s="97"/>
      <c r="I7" s="97"/>
      <c r="J7" s="97"/>
      <c r="K7" s="97"/>
      <c r="L7" s="97"/>
      <c r="M7" s="97"/>
      <c r="N7" s="97"/>
      <c r="O7" s="98"/>
      <c r="P7" s="34"/>
      <c r="Q7" s="3"/>
      <c r="R7" s="3"/>
      <c r="S7" s="3"/>
      <c r="T7" s="3"/>
      <c r="U7" s="3"/>
      <c r="V7" s="3"/>
      <c r="W7" s="3"/>
      <c r="X7" s="3"/>
      <c r="Y7" s="3"/>
      <c r="Z7" s="3"/>
      <c r="AA7" s="3"/>
      <c r="AB7" s="3"/>
      <c r="AC7" s="3"/>
      <c r="AD7" s="3"/>
      <c r="AE7" s="3"/>
    </row>
    <row r="8" spans="1:31" ht="6" customHeight="1" x14ac:dyDescent="0.25">
      <c r="A8" s="34"/>
      <c r="B8" s="737"/>
      <c r="C8" s="738"/>
      <c r="D8" s="1690"/>
      <c r="E8" s="1684"/>
      <c r="F8" s="1690"/>
      <c r="G8" s="1683"/>
      <c r="H8" s="1683"/>
      <c r="I8" s="1684"/>
      <c r="J8" s="1690"/>
      <c r="K8" s="1684"/>
      <c r="L8" s="1690"/>
      <c r="M8" s="1684"/>
      <c r="N8" s="1690"/>
      <c r="O8" s="1684"/>
      <c r="P8" s="34"/>
      <c r="Q8" s="3"/>
      <c r="R8" s="3"/>
      <c r="S8" s="3"/>
      <c r="T8" s="3"/>
      <c r="U8" s="3"/>
      <c r="V8" s="3"/>
      <c r="W8" s="3"/>
      <c r="X8" s="3"/>
      <c r="Y8" s="3"/>
      <c r="Z8" s="3"/>
      <c r="AA8" s="3"/>
      <c r="AB8" s="3"/>
      <c r="AC8" s="3"/>
      <c r="AD8" s="3"/>
      <c r="AE8" s="3"/>
    </row>
    <row r="9" spans="1:31" ht="6" customHeight="1" x14ac:dyDescent="0.25">
      <c r="A9" s="34"/>
      <c r="B9" s="34"/>
      <c r="C9" s="34"/>
      <c r="D9" s="34"/>
      <c r="E9" s="34"/>
      <c r="F9" s="34"/>
      <c r="G9" s="34"/>
      <c r="H9" s="34"/>
      <c r="I9" s="34"/>
      <c r="J9" s="34"/>
      <c r="K9" s="34"/>
      <c r="L9" s="34"/>
      <c r="M9" s="34"/>
      <c r="N9" s="34"/>
      <c r="O9" s="34"/>
      <c r="P9" s="34"/>
      <c r="Q9" s="3"/>
      <c r="R9" s="3"/>
      <c r="S9" s="3"/>
      <c r="T9" s="3"/>
      <c r="U9" s="3"/>
      <c r="V9" s="3"/>
      <c r="W9" s="3"/>
      <c r="X9" s="3"/>
      <c r="Y9" s="3"/>
      <c r="Z9" s="3"/>
      <c r="AA9" s="3"/>
      <c r="AB9" s="3"/>
      <c r="AC9" s="3"/>
      <c r="AD9" s="3"/>
      <c r="AE9" s="3"/>
    </row>
    <row r="10" spans="1:31" ht="19.5" customHeight="1" x14ac:dyDescent="0.35">
      <c r="A10" s="34"/>
      <c r="B10" s="47"/>
      <c r="C10" s="47"/>
      <c r="D10" s="1128"/>
      <c r="E10" s="1152"/>
      <c r="F10" s="1152"/>
      <c r="G10" s="1153"/>
      <c r="H10" s="1152"/>
      <c r="I10" s="1152"/>
      <c r="J10" s="1152"/>
      <c r="K10" s="1152"/>
      <c r="L10" s="1152"/>
      <c r="M10" s="1152"/>
      <c r="N10" s="1152"/>
      <c r="O10" s="1152"/>
      <c r="P10" s="99"/>
      <c r="Q10" s="3"/>
      <c r="R10" s="3"/>
      <c r="S10" s="3"/>
      <c r="T10" s="3"/>
      <c r="U10" s="3"/>
      <c r="V10" s="3"/>
      <c r="W10" s="3"/>
      <c r="X10" s="3"/>
      <c r="Y10" s="3"/>
      <c r="Z10" s="3"/>
      <c r="AA10" s="3"/>
      <c r="AB10" s="3"/>
      <c r="AC10" s="3"/>
      <c r="AD10" s="3"/>
      <c r="AE10" s="3"/>
    </row>
    <row r="11" spans="1:31" ht="19.5" customHeight="1" x14ac:dyDescent="0.35">
      <c r="A11" s="34"/>
      <c r="B11" s="47" t="s">
        <v>1134</v>
      </c>
      <c r="C11" s="47"/>
      <c r="D11" s="1128"/>
      <c r="E11" s="1152"/>
      <c r="F11" s="1691"/>
      <c r="G11" s="1678"/>
      <c r="H11" s="1678"/>
      <c r="I11" s="1678"/>
      <c r="J11" s="1678"/>
      <c r="K11" s="1678"/>
      <c r="L11" s="1678"/>
      <c r="M11" s="1678"/>
      <c r="N11" s="1678"/>
      <c r="O11" s="1679"/>
      <c r="P11" s="99"/>
      <c r="Q11" s="3"/>
      <c r="R11" s="3"/>
      <c r="S11" s="3"/>
      <c r="T11" s="3"/>
      <c r="U11" s="3"/>
      <c r="V11" s="3"/>
      <c r="W11" s="3"/>
      <c r="X11" s="3"/>
      <c r="Y11" s="3"/>
      <c r="Z11" s="3"/>
      <c r="AA11" s="3"/>
      <c r="AB11" s="3"/>
      <c r="AC11" s="3"/>
      <c r="AD11" s="3"/>
      <c r="AE11" s="3"/>
    </row>
    <row r="12" spans="1:31" ht="19.5" customHeight="1" x14ac:dyDescent="0.35">
      <c r="A12" s="34"/>
      <c r="B12" s="47" t="s">
        <v>1135</v>
      </c>
      <c r="C12" s="47"/>
      <c r="D12" s="1128"/>
      <c r="E12" s="1152"/>
      <c r="F12" s="1691"/>
      <c r="G12" s="1678"/>
      <c r="H12" s="1678"/>
      <c r="I12" s="1678"/>
      <c r="J12" s="1678"/>
      <c r="K12" s="1678"/>
      <c r="L12" s="1678"/>
      <c r="M12" s="1678"/>
      <c r="N12" s="1678"/>
      <c r="O12" s="1679"/>
      <c r="P12" s="99"/>
      <c r="Q12" s="3"/>
      <c r="R12" s="3"/>
      <c r="S12" s="3"/>
      <c r="T12" s="3"/>
      <c r="U12" s="3"/>
      <c r="V12" s="3"/>
      <c r="W12" s="3"/>
      <c r="X12" s="3"/>
      <c r="Y12" s="3"/>
      <c r="Z12" s="3"/>
      <c r="AA12" s="3"/>
      <c r="AB12" s="3"/>
      <c r="AC12" s="3"/>
      <c r="AD12" s="3"/>
      <c r="AE12" s="3"/>
    </row>
    <row r="13" spans="1:31" ht="19.5" customHeight="1" x14ac:dyDescent="0.35">
      <c r="A13" s="34"/>
      <c r="B13" s="47" t="s">
        <v>1136</v>
      </c>
      <c r="C13" s="47"/>
      <c r="D13" s="1128"/>
      <c r="E13" s="1152"/>
      <c r="F13" s="1691"/>
      <c r="G13" s="1678"/>
      <c r="H13" s="1678"/>
      <c r="I13" s="1678"/>
      <c r="J13" s="1678"/>
      <c r="K13" s="1678"/>
      <c r="L13" s="1678"/>
      <c r="M13" s="1678"/>
      <c r="N13" s="1678"/>
      <c r="O13" s="1679"/>
      <c r="P13" s="99"/>
      <c r="Q13" s="3"/>
      <c r="R13" s="3"/>
      <c r="S13" s="3"/>
      <c r="T13" s="3"/>
      <c r="U13" s="3"/>
      <c r="V13" s="3"/>
      <c r="W13" s="3"/>
      <c r="X13" s="3"/>
      <c r="Y13" s="3"/>
      <c r="Z13" s="3"/>
      <c r="AA13" s="3"/>
      <c r="AB13" s="3"/>
      <c r="AC13" s="3"/>
      <c r="AD13" s="3"/>
      <c r="AE13" s="3"/>
    </row>
    <row r="14" spans="1:31" ht="19.5" customHeight="1" x14ac:dyDescent="0.35">
      <c r="A14" s="34"/>
      <c r="B14" s="47"/>
      <c r="C14" s="47"/>
      <c r="D14" s="1128"/>
      <c r="E14" s="1152"/>
      <c r="F14" s="1152"/>
      <c r="G14" s="1153"/>
      <c r="H14" s="1152"/>
      <c r="I14" s="1152"/>
      <c r="J14" s="1152"/>
      <c r="K14" s="1152"/>
      <c r="L14" s="1152"/>
      <c r="M14" s="1152"/>
      <c r="N14" s="1152"/>
      <c r="O14" s="1152"/>
      <c r="P14" s="99"/>
      <c r="Q14" s="3"/>
      <c r="R14" s="3"/>
      <c r="S14" s="3"/>
      <c r="T14" s="3"/>
      <c r="U14" s="3"/>
      <c r="V14" s="3"/>
      <c r="W14" s="3"/>
      <c r="X14" s="3"/>
      <c r="Y14" s="3"/>
      <c r="Z14" s="3"/>
      <c r="AA14" s="3"/>
      <c r="AB14" s="3"/>
      <c r="AC14" s="3"/>
      <c r="AD14" s="3"/>
      <c r="AE14" s="3"/>
    </row>
    <row r="15" spans="1:31" ht="19.5" customHeight="1" x14ac:dyDescent="0.35">
      <c r="A15" s="34"/>
      <c r="B15" s="47" t="s">
        <v>1137</v>
      </c>
      <c r="C15" s="47"/>
      <c r="D15" s="1128"/>
      <c r="E15" s="1152"/>
      <c r="F15" s="1154"/>
      <c r="G15" s="1155"/>
      <c r="H15" s="1152"/>
      <c r="I15" s="1152"/>
      <c r="J15" s="1152"/>
      <c r="K15" s="1152"/>
      <c r="L15" s="1152"/>
      <c r="M15" s="1152"/>
      <c r="N15" s="1152"/>
      <c r="O15" s="1152"/>
      <c r="P15" s="99"/>
      <c r="Q15" s="3"/>
      <c r="R15" s="3"/>
      <c r="S15" s="3"/>
      <c r="T15" s="3"/>
      <c r="U15" s="3"/>
      <c r="V15" s="3"/>
      <c r="W15" s="3"/>
      <c r="X15" s="3"/>
      <c r="Y15" s="3"/>
      <c r="Z15" s="3"/>
      <c r="AA15" s="3"/>
      <c r="AB15" s="3"/>
      <c r="AC15" s="3"/>
      <c r="AD15" s="3"/>
      <c r="AE15" s="3"/>
    </row>
    <row r="16" spans="1:31" ht="19.5" customHeight="1" x14ac:dyDescent="0.35">
      <c r="A16" s="34"/>
      <c r="B16" s="47" t="s">
        <v>1138</v>
      </c>
      <c r="C16" s="47"/>
      <c r="D16" s="1128"/>
      <c r="E16" s="1152"/>
      <c r="F16" s="1154"/>
      <c r="G16" s="1155"/>
      <c r="H16" s="1152"/>
      <c r="I16" s="1152"/>
      <c r="J16" s="1152"/>
      <c r="K16" s="1152"/>
      <c r="L16" s="1152"/>
      <c r="M16" s="1152"/>
      <c r="N16" s="1152"/>
      <c r="O16" s="1152"/>
      <c r="P16" s="99"/>
      <c r="Q16" s="3"/>
      <c r="R16" s="3"/>
      <c r="S16" s="3"/>
      <c r="T16" s="3"/>
      <c r="U16" s="3"/>
      <c r="V16" s="3"/>
      <c r="W16" s="3"/>
      <c r="X16" s="3"/>
      <c r="Y16" s="3"/>
      <c r="Z16" s="3"/>
      <c r="AA16" s="3"/>
      <c r="AB16" s="3"/>
      <c r="AC16" s="3"/>
      <c r="AD16" s="3"/>
      <c r="AE16" s="3"/>
    </row>
    <row r="17" spans="1:31" ht="10.5" customHeight="1" x14ac:dyDescent="0.35">
      <c r="A17" s="34"/>
      <c r="B17" s="47"/>
      <c r="C17" s="47"/>
      <c r="D17" s="1128"/>
      <c r="E17" s="1152"/>
      <c r="F17" s="1153"/>
      <c r="G17" s="1152"/>
      <c r="H17" s="1152"/>
      <c r="I17" s="1152"/>
      <c r="J17" s="1152"/>
      <c r="K17" s="1152"/>
      <c r="L17" s="1152"/>
      <c r="M17" s="1152"/>
      <c r="N17" s="1152"/>
      <c r="O17" s="1152"/>
      <c r="P17" s="99"/>
      <c r="Q17" s="3"/>
      <c r="R17" s="3"/>
      <c r="S17" s="3"/>
      <c r="T17" s="3"/>
      <c r="U17" s="3"/>
      <c r="V17" s="3"/>
      <c r="W17" s="3"/>
      <c r="X17" s="3"/>
      <c r="Y17" s="3"/>
      <c r="Z17" s="3"/>
      <c r="AA17" s="3"/>
      <c r="AB17" s="3"/>
      <c r="AC17" s="3"/>
      <c r="AD17" s="3"/>
      <c r="AE17" s="3"/>
    </row>
    <row r="18" spans="1:31" ht="17.25" customHeight="1" x14ac:dyDescent="0.3">
      <c r="A18" s="34"/>
      <c r="B18" s="47"/>
      <c r="C18" s="47"/>
      <c r="D18" s="47"/>
      <c r="E18" s="1128"/>
      <c r="F18" s="1156"/>
      <c r="G18" s="1156"/>
      <c r="H18" s="1156"/>
      <c r="I18" s="1156"/>
      <c r="J18" s="720"/>
      <c r="K18" s="1156"/>
      <c r="L18" s="1156"/>
      <c r="M18" s="1156"/>
      <c r="N18" s="1156"/>
      <c r="O18" s="1156"/>
      <c r="P18" s="1128"/>
      <c r="Q18" s="3"/>
      <c r="R18" s="3"/>
      <c r="S18" s="3"/>
      <c r="T18" s="3"/>
      <c r="U18" s="3"/>
      <c r="V18" s="3"/>
      <c r="W18" s="3"/>
      <c r="X18" s="3"/>
      <c r="Y18" s="3"/>
      <c r="Z18" s="3"/>
      <c r="AA18" s="3"/>
      <c r="AB18" s="3"/>
      <c r="AC18" s="3"/>
      <c r="AD18" s="3"/>
      <c r="AE18" s="3"/>
    </row>
    <row r="19" spans="1:31" ht="19.5" customHeight="1" x14ac:dyDescent="0.3">
      <c r="A19" s="39"/>
      <c r="B19" s="48" t="s">
        <v>1139</v>
      </c>
      <c r="C19" s="48"/>
      <c r="D19" s="1133"/>
      <c r="E19" s="1129"/>
      <c r="F19" s="1691"/>
      <c r="G19" s="1678"/>
      <c r="H19" s="1678"/>
      <c r="I19" s="1678"/>
      <c r="J19" s="1678"/>
      <c r="K19" s="1678"/>
      <c r="L19" s="1678"/>
      <c r="M19" s="1678"/>
      <c r="N19" s="1678"/>
      <c r="O19" s="1679"/>
      <c r="P19" s="739"/>
      <c r="Q19" s="58"/>
      <c r="R19" s="3"/>
      <c r="S19" s="58"/>
      <c r="T19" s="58"/>
      <c r="U19" s="58"/>
      <c r="V19" s="58"/>
      <c r="W19" s="58"/>
      <c r="X19" s="58"/>
      <c r="Y19" s="58"/>
      <c r="Z19" s="58"/>
      <c r="AA19" s="58"/>
      <c r="AB19" s="58"/>
      <c r="AC19" s="58"/>
      <c r="AD19" s="58"/>
      <c r="AE19" s="58"/>
    </row>
    <row r="20" spans="1:31" ht="19.5" customHeight="1" x14ac:dyDescent="0.35">
      <c r="A20" s="34"/>
      <c r="B20" s="47"/>
      <c r="C20" s="47"/>
      <c r="D20" s="1128"/>
      <c r="E20" s="3"/>
      <c r="F20" s="1153" t="s">
        <v>1140</v>
      </c>
      <c r="G20" s="1153" t="s">
        <v>1141</v>
      </c>
      <c r="H20" s="1157"/>
      <c r="I20" s="1158"/>
      <c r="J20" s="1153"/>
      <c r="K20" s="1153"/>
      <c r="L20" s="1153"/>
      <c r="M20" s="1153"/>
      <c r="N20" s="1153"/>
      <c r="O20" s="1153"/>
      <c r="P20" s="99"/>
      <c r="Q20" s="3"/>
      <c r="R20" s="3"/>
      <c r="S20" s="3"/>
      <c r="T20" s="3"/>
      <c r="U20" s="3"/>
      <c r="V20" s="3"/>
      <c r="W20" s="3"/>
      <c r="X20" s="3"/>
      <c r="Y20" s="3"/>
      <c r="Z20" s="3"/>
      <c r="AA20" s="3"/>
      <c r="AB20" s="3"/>
      <c r="AC20" s="3"/>
      <c r="AD20" s="3"/>
      <c r="AE20" s="3"/>
    </row>
    <row r="21" spans="1:31" ht="10.5" customHeight="1" x14ac:dyDescent="0.35">
      <c r="A21" s="34"/>
      <c r="B21" s="34"/>
      <c r="C21" s="34"/>
      <c r="D21" s="34"/>
      <c r="E21" s="34"/>
      <c r="F21" s="34"/>
      <c r="G21" s="34"/>
      <c r="H21" s="1152"/>
      <c r="I21" s="1152"/>
      <c r="J21" s="1152"/>
      <c r="K21" s="1152"/>
      <c r="L21" s="1152"/>
      <c r="M21" s="1152"/>
      <c r="N21" s="1152"/>
      <c r="O21" s="1152"/>
      <c r="P21" s="99"/>
      <c r="Q21" s="3"/>
      <c r="R21" s="3"/>
      <c r="S21" s="3"/>
      <c r="T21" s="3"/>
      <c r="U21" s="3"/>
      <c r="V21" s="3"/>
      <c r="W21" s="3"/>
      <c r="X21" s="3"/>
      <c r="Y21" s="3"/>
      <c r="Z21" s="3"/>
      <c r="AA21" s="3"/>
      <c r="AB21" s="3"/>
      <c r="AC21" s="3"/>
      <c r="AD21" s="3"/>
      <c r="AE21" s="3"/>
    </row>
    <row r="22" spans="1:31" ht="10.5" customHeight="1" x14ac:dyDescent="0.35">
      <c r="A22" s="34"/>
      <c r="B22" s="34"/>
      <c r="C22" s="34"/>
      <c r="D22" s="34"/>
      <c r="E22" s="35"/>
      <c r="F22" s="35"/>
      <c r="G22" s="35"/>
      <c r="H22" s="1152"/>
      <c r="I22" s="1152"/>
      <c r="J22" s="1152"/>
      <c r="K22" s="1152"/>
      <c r="L22" s="1152"/>
      <c r="M22" s="1152"/>
      <c r="N22" s="1152"/>
      <c r="O22" s="1152"/>
      <c r="P22" s="99"/>
      <c r="Q22" s="3"/>
      <c r="R22" s="3"/>
      <c r="S22" s="3"/>
      <c r="T22" s="3"/>
      <c r="U22" s="3"/>
      <c r="V22" s="3"/>
      <c r="W22" s="3"/>
      <c r="X22" s="3"/>
      <c r="Y22" s="3"/>
      <c r="Z22" s="3"/>
      <c r="AA22" s="3"/>
      <c r="AB22" s="3"/>
      <c r="AC22" s="3"/>
      <c r="AD22" s="3"/>
      <c r="AE22" s="3"/>
    </row>
    <row r="23" spans="1:31" ht="19.5" customHeight="1" x14ac:dyDescent="0.3">
      <c r="A23" s="39"/>
      <c r="B23" s="48" t="s">
        <v>1142</v>
      </c>
      <c r="C23" s="48"/>
      <c r="D23" s="1133"/>
      <c r="E23" s="1129"/>
      <c r="F23" s="1691"/>
      <c r="G23" s="1678"/>
      <c r="H23" s="1678"/>
      <c r="I23" s="1678"/>
      <c r="J23" s="1678"/>
      <c r="K23" s="1678"/>
      <c r="L23" s="1678"/>
      <c r="M23" s="1678"/>
      <c r="N23" s="1678"/>
      <c r="O23" s="1679"/>
      <c r="P23" s="739"/>
      <c r="Q23" s="58"/>
      <c r="R23" s="3"/>
      <c r="S23" s="58"/>
      <c r="T23" s="58"/>
      <c r="U23" s="58"/>
      <c r="V23" s="58"/>
      <c r="W23" s="58"/>
      <c r="X23" s="58"/>
      <c r="Y23" s="58"/>
      <c r="Z23" s="58"/>
      <c r="AA23" s="58"/>
      <c r="AB23" s="58"/>
      <c r="AC23" s="58"/>
      <c r="AD23" s="58"/>
      <c r="AE23" s="58"/>
    </row>
    <row r="24" spans="1:31" ht="19.5" customHeight="1" x14ac:dyDescent="0.35">
      <c r="A24" s="34"/>
      <c r="B24" s="47"/>
      <c r="C24" s="47"/>
      <c r="D24" s="1128"/>
      <c r="E24" s="3"/>
      <c r="F24" s="1153" t="s">
        <v>1140</v>
      </c>
      <c r="G24" s="1153" t="s">
        <v>1141</v>
      </c>
      <c r="H24" s="1159"/>
      <c r="I24" s="1158"/>
      <c r="J24" s="1153"/>
      <c r="K24" s="1153"/>
      <c r="L24" s="1153"/>
      <c r="M24" s="1153"/>
      <c r="N24" s="1153"/>
      <c r="O24" s="1153"/>
      <c r="P24" s="99"/>
      <c r="Q24" s="3"/>
      <c r="R24" s="3"/>
      <c r="S24" s="3"/>
      <c r="T24" s="3"/>
      <c r="U24" s="3"/>
      <c r="V24" s="3"/>
      <c r="W24" s="3"/>
      <c r="X24" s="3"/>
      <c r="Y24" s="3"/>
      <c r="Z24" s="3"/>
      <c r="AA24" s="3"/>
      <c r="AB24" s="3"/>
      <c r="AC24" s="3"/>
      <c r="AD24" s="3"/>
      <c r="AE24" s="3"/>
    </row>
    <row r="25" spans="1:31" ht="7.5" customHeight="1" x14ac:dyDescent="0.35">
      <c r="A25" s="34"/>
      <c r="B25" s="34"/>
      <c r="C25" s="34"/>
      <c r="D25" s="34"/>
      <c r="E25" s="34"/>
      <c r="F25" s="34"/>
      <c r="G25" s="720"/>
      <c r="H25" s="1152"/>
      <c r="I25" s="1152"/>
      <c r="J25" s="1152"/>
      <c r="K25" s="1152"/>
      <c r="L25" s="1152"/>
      <c r="M25" s="1152"/>
      <c r="N25" s="1152"/>
      <c r="O25" s="1152"/>
      <c r="P25" s="99"/>
      <c r="Q25" s="3"/>
      <c r="R25" s="3"/>
      <c r="S25" s="3"/>
      <c r="T25" s="3"/>
      <c r="U25" s="3"/>
      <c r="V25" s="3"/>
      <c r="W25" s="3"/>
      <c r="X25" s="3"/>
      <c r="Y25" s="3"/>
      <c r="Z25" s="3"/>
      <c r="AA25" s="3"/>
      <c r="AB25" s="3"/>
      <c r="AC25" s="3"/>
      <c r="AD25" s="3"/>
      <c r="AE25" s="3"/>
    </row>
    <row r="26" spans="1:31" ht="19.5" customHeight="1" x14ac:dyDescent="0.35">
      <c r="A26" s="34"/>
      <c r="B26" s="48" t="s">
        <v>1143</v>
      </c>
      <c r="C26" s="48"/>
      <c r="D26" s="48"/>
      <c r="E26" s="48"/>
      <c r="F26" s="48"/>
      <c r="G26" s="740">
        <v>12</v>
      </c>
      <c r="H26" s="27" t="s">
        <v>1144</v>
      </c>
      <c r="I26" s="27"/>
      <c r="J26" s="1152"/>
      <c r="K26" s="1152"/>
      <c r="L26" s="1152"/>
      <c r="M26" s="1152"/>
      <c r="N26" s="1152"/>
      <c r="O26" s="1152"/>
      <c r="P26" s="99"/>
      <c r="Q26" s="3"/>
      <c r="R26" s="3"/>
      <c r="S26" s="3"/>
      <c r="T26" s="3"/>
      <c r="U26" s="3"/>
      <c r="V26" s="3"/>
      <c r="W26" s="3"/>
      <c r="X26" s="3"/>
      <c r="Y26" s="3"/>
      <c r="Z26" s="3"/>
      <c r="AA26" s="3"/>
      <c r="AB26" s="3"/>
      <c r="AC26" s="3"/>
      <c r="AD26" s="3"/>
      <c r="AE26" s="3"/>
    </row>
    <row r="27" spans="1:31" ht="19.5" customHeight="1" x14ac:dyDescent="0.35">
      <c r="A27" s="34"/>
      <c r="B27" s="47"/>
      <c r="C27" s="47"/>
      <c r="D27" s="1128"/>
      <c r="E27" s="1152"/>
      <c r="F27" s="1152"/>
      <c r="G27" s="1152"/>
      <c r="H27" s="1152"/>
      <c r="I27" s="1152"/>
      <c r="J27" s="1152"/>
      <c r="K27" s="1152"/>
      <c r="L27" s="1152"/>
      <c r="M27" s="1152"/>
      <c r="N27" s="1152"/>
      <c r="O27" s="1152"/>
      <c r="P27" s="99"/>
      <c r="Q27" s="3"/>
      <c r="R27" s="3"/>
      <c r="S27" s="3"/>
      <c r="T27" s="3"/>
      <c r="U27" s="3"/>
      <c r="V27" s="3"/>
      <c r="W27" s="3"/>
      <c r="X27" s="3"/>
      <c r="Y27" s="3"/>
      <c r="Z27" s="3"/>
      <c r="AA27" s="3"/>
      <c r="AB27" s="3"/>
      <c r="AC27" s="3"/>
      <c r="AD27" s="3"/>
      <c r="AE27" s="3"/>
    </row>
    <row r="28" spans="1:31" ht="62.25" customHeight="1" x14ac:dyDescent="0.35">
      <c r="A28" s="34"/>
      <c r="B28" s="47"/>
      <c r="C28" s="1692" t="s">
        <v>1145</v>
      </c>
      <c r="D28" s="1693"/>
      <c r="E28" s="1693"/>
      <c r="F28" s="1693"/>
      <c r="G28" s="1693"/>
      <c r="H28" s="1694"/>
      <c r="I28" s="1692" t="s">
        <v>1146</v>
      </c>
      <c r="J28" s="1693"/>
      <c r="K28" s="1693"/>
      <c r="L28" s="1693"/>
      <c r="M28" s="678" t="s">
        <v>1147</v>
      </c>
      <c r="N28" s="1695" t="s">
        <v>1148</v>
      </c>
      <c r="O28" s="1694"/>
      <c r="P28" s="99"/>
      <c r="Q28" s="3"/>
      <c r="R28" s="3"/>
      <c r="S28" s="3"/>
      <c r="T28" s="3"/>
      <c r="U28" s="3"/>
      <c r="V28" s="3"/>
      <c r="W28" s="3"/>
      <c r="X28" s="3"/>
      <c r="Y28" s="3"/>
      <c r="Z28" s="3"/>
      <c r="AA28" s="3"/>
      <c r="AB28" s="3"/>
      <c r="AC28" s="3"/>
      <c r="AD28" s="3"/>
      <c r="AE28" s="3"/>
    </row>
    <row r="29" spans="1:31" ht="21" customHeight="1" x14ac:dyDescent="0.35">
      <c r="A29" s="34"/>
      <c r="B29" s="741">
        <v>1</v>
      </c>
      <c r="C29" s="1677"/>
      <c r="D29" s="1678"/>
      <c r="E29" s="1678"/>
      <c r="F29" s="1678"/>
      <c r="G29" s="1678"/>
      <c r="H29" s="1679"/>
      <c r="I29" s="1680"/>
      <c r="J29" s="1678"/>
      <c r="K29" s="1678"/>
      <c r="L29" s="1678"/>
      <c r="M29" s="1160"/>
      <c r="N29" s="1696"/>
      <c r="O29" s="1679"/>
      <c r="P29" s="742"/>
      <c r="Q29" s="3"/>
      <c r="R29" s="3"/>
      <c r="S29" s="3"/>
      <c r="T29" s="3"/>
      <c r="U29" s="3"/>
      <c r="V29" s="3"/>
      <c r="W29" s="3"/>
      <c r="X29" s="3"/>
      <c r="Y29" s="3"/>
      <c r="Z29" s="3"/>
      <c r="AA29" s="3"/>
      <c r="AB29" s="3"/>
      <c r="AC29" s="3"/>
      <c r="AD29" s="3"/>
      <c r="AE29" s="3"/>
    </row>
    <row r="30" spans="1:31" ht="21" customHeight="1" x14ac:dyDescent="0.35">
      <c r="A30" s="34"/>
      <c r="B30" s="741">
        <v>2</v>
      </c>
      <c r="C30" s="1677"/>
      <c r="D30" s="1678"/>
      <c r="E30" s="1678"/>
      <c r="F30" s="1678"/>
      <c r="G30" s="1678"/>
      <c r="H30" s="1679"/>
      <c r="I30" s="1680"/>
      <c r="J30" s="1678"/>
      <c r="K30" s="1678"/>
      <c r="L30" s="1678"/>
      <c r="M30" s="1160"/>
      <c r="N30" s="1696"/>
      <c r="O30" s="1679"/>
      <c r="P30" s="742"/>
      <c r="Q30" s="3"/>
      <c r="R30" s="3"/>
      <c r="S30" s="3"/>
      <c r="T30" s="3"/>
      <c r="U30" s="3"/>
      <c r="V30" s="3"/>
      <c r="W30" s="3"/>
      <c r="X30" s="3"/>
      <c r="Y30" s="3"/>
      <c r="Z30" s="3"/>
      <c r="AA30" s="3"/>
      <c r="AB30" s="3"/>
      <c r="AC30" s="3"/>
      <c r="AD30" s="3"/>
      <c r="AE30" s="3"/>
    </row>
    <row r="31" spans="1:31" ht="21" customHeight="1" x14ac:dyDescent="0.35">
      <c r="A31" s="34"/>
      <c r="B31" s="741">
        <v>3</v>
      </c>
      <c r="C31" s="1677"/>
      <c r="D31" s="1678"/>
      <c r="E31" s="1678"/>
      <c r="F31" s="1678"/>
      <c r="G31" s="1678"/>
      <c r="H31" s="1679"/>
      <c r="I31" s="1680"/>
      <c r="J31" s="1678"/>
      <c r="K31" s="1678"/>
      <c r="L31" s="1678"/>
      <c r="M31" s="1160"/>
      <c r="N31" s="1696"/>
      <c r="O31" s="1679"/>
      <c r="P31" s="742"/>
      <c r="Q31" s="3"/>
      <c r="R31" s="3"/>
      <c r="S31" s="3"/>
      <c r="T31" s="3"/>
      <c r="U31" s="3"/>
      <c r="V31" s="3"/>
      <c r="W31" s="3"/>
      <c r="X31" s="3"/>
      <c r="Y31" s="3"/>
      <c r="Z31" s="3"/>
      <c r="AA31" s="3"/>
      <c r="AB31" s="3"/>
      <c r="AC31" s="3"/>
      <c r="AD31" s="3"/>
      <c r="AE31" s="3"/>
    </row>
    <row r="32" spans="1:31" ht="21" customHeight="1" x14ac:dyDescent="0.35">
      <c r="A32" s="34"/>
      <c r="B32" s="741">
        <v>4</v>
      </c>
      <c r="C32" s="1677"/>
      <c r="D32" s="1678"/>
      <c r="E32" s="1678"/>
      <c r="F32" s="1678"/>
      <c r="G32" s="1678"/>
      <c r="H32" s="1679"/>
      <c r="I32" s="1680"/>
      <c r="J32" s="1678"/>
      <c r="K32" s="1678"/>
      <c r="L32" s="1678"/>
      <c r="M32" s="1160"/>
      <c r="N32" s="1696"/>
      <c r="O32" s="1679"/>
      <c r="P32" s="742"/>
      <c r="Q32" s="3"/>
      <c r="R32" s="3"/>
      <c r="S32" s="3"/>
      <c r="T32" s="3"/>
      <c r="U32" s="3"/>
      <c r="V32" s="3"/>
      <c r="W32" s="3"/>
      <c r="X32" s="3"/>
      <c r="Y32" s="3"/>
      <c r="Z32" s="3"/>
      <c r="AA32" s="3"/>
      <c r="AB32" s="3"/>
      <c r="AC32" s="3"/>
      <c r="AD32" s="3"/>
      <c r="AE32" s="3"/>
    </row>
    <row r="33" spans="1:31" ht="21" customHeight="1" x14ac:dyDescent="0.35">
      <c r="A33" s="34"/>
      <c r="B33" s="741">
        <v>5</v>
      </c>
      <c r="C33" s="1677"/>
      <c r="D33" s="1678"/>
      <c r="E33" s="1678"/>
      <c r="F33" s="1678"/>
      <c r="G33" s="1678"/>
      <c r="H33" s="1679"/>
      <c r="I33" s="1680"/>
      <c r="J33" s="1678"/>
      <c r="K33" s="1678"/>
      <c r="L33" s="1678"/>
      <c r="M33" s="1160"/>
      <c r="N33" s="1696"/>
      <c r="O33" s="1679"/>
      <c r="P33" s="742"/>
      <c r="Q33" s="3"/>
      <c r="R33" s="3"/>
      <c r="S33" s="3"/>
      <c r="T33" s="3"/>
      <c r="U33" s="3"/>
      <c r="V33" s="3"/>
      <c r="W33" s="3"/>
      <c r="X33" s="3"/>
      <c r="Y33" s="3"/>
      <c r="Z33" s="3"/>
      <c r="AA33" s="3"/>
      <c r="AB33" s="3"/>
      <c r="AC33" s="3"/>
      <c r="AD33" s="3"/>
      <c r="AE33" s="3"/>
    </row>
    <row r="34" spans="1:31" ht="21" customHeight="1" x14ac:dyDescent="0.35">
      <c r="A34" s="34"/>
      <c r="B34" s="741">
        <v>6</v>
      </c>
      <c r="C34" s="1677"/>
      <c r="D34" s="1678"/>
      <c r="E34" s="1678"/>
      <c r="F34" s="1678"/>
      <c r="G34" s="1678"/>
      <c r="H34" s="1679"/>
      <c r="I34" s="1680"/>
      <c r="J34" s="1678"/>
      <c r="K34" s="1678"/>
      <c r="L34" s="1678"/>
      <c r="M34" s="1160"/>
      <c r="N34" s="1696"/>
      <c r="O34" s="1679"/>
      <c r="P34" s="742"/>
      <c r="Q34" s="3"/>
      <c r="R34" s="3"/>
      <c r="S34" s="3"/>
      <c r="T34" s="3"/>
      <c r="U34" s="3"/>
      <c r="V34" s="3"/>
      <c r="W34" s="3"/>
      <c r="X34" s="3"/>
      <c r="Y34" s="3"/>
      <c r="Z34" s="3"/>
      <c r="AA34" s="3"/>
      <c r="AB34" s="3"/>
      <c r="AC34" s="3"/>
      <c r="AD34" s="3"/>
      <c r="AE34" s="3"/>
    </row>
    <row r="35" spans="1:31" ht="21" customHeight="1" x14ac:dyDescent="0.35">
      <c r="A35" s="34"/>
      <c r="B35" s="741">
        <v>7</v>
      </c>
      <c r="C35" s="1677"/>
      <c r="D35" s="1678"/>
      <c r="E35" s="1678"/>
      <c r="F35" s="1678"/>
      <c r="G35" s="1678"/>
      <c r="H35" s="1679"/>
      <c r="I35" s="1680"/>
      <c r="J35" s="1678"/>
      <c r="K35" s="1678"/>
      <c r="L35" s="1678"/>
      <c r="M35" s="1160"/>
      <c r="N35" s="1696"/>
      <c r="O35" s="1679"/>
      <c r="P35" s="742"/>
      <c r="Q35" s="3"/>
      <c r="R35" s="3"/>
      <c r="S35" s="3"/>
      <c r="T35" s="3"/>
      <c r="U35" s="3"/>
      <c r="V35" s="3"/>
      <c r="W35" s="3"/>
      <c r="X35" s="3"/>
      <c r="Y35" s="3"/>
      <c r="Z35" s="3"/>
      <c r="AA35" s="3"/>
      <c r="AB35" s="3"/>
      <c r="AC35" s="3"/>
      <c r="AD35" s="3"/>
      <c r="AE35" s="3"/>
    </row>
    <row r="36" spans="1:31" ht="21" customHeight="1" x14ac:dyDescent="0.35">
      <c r="A36" s="34"/>
      <c r="B36" s="741">
        <v>8</v>
      </c>
      <c r="C36" s="1677"/>
      <c r="D36" s="1678"/>
      <c r="E36" s="1678"/>
      <c r="F36" s="1678"/>
      <c r="G36" s="1678"/>
      <c r="H36" s="1679"/>
      <c r="I36" s="1680"/>
      <c r="J36" s="1678"/>
      <c r="K36" s="1678"/>
      <c r="L36" s="1678"/>
      <c r="M36" s="1160"/>
      <c r="N36" s="1696"/>
      <c r="O36" s="1679"/>
      <c r="P36" s="742"/>
      <c r="Q36" s="3"/>
      <c r="R36" s="3"/>
      <c r="S36" s="3"/>
      <c r="T36" s="3"/>
      <c r="U36" s="3"/>
      <c r="V36" s="3"/>
      <c r="W36" s="3"/>
      <c r="X36" s="3"/>
      <c r="Y36" s="3"/>
      <c r="Z36" s="3"/>
      <c r="AA36" s="3"/>
      <c r="AB36" s="3"/>
      <c r="AC36" s="3"/>
      <c r="AD36" s="3"/>
      <c r="AE36" s="3"/>
    </row>
    <row r="37" spans="1:31" ht="21" customHeight="1" x14ac:dyDescent="0.35">
      <c r="A37" s="34"/>
      <c r="B37" s="741">
        <v>9</v>
      </c>
      <c r="C37" s="1677"/>
      <c r="D37" s="1678"/>
      <c r="E37" s="1678"/>
      <c r="F37" s="1678"/>
      <c r="G37" s="1678"/>
      <c r="H37" s="1679"/>
      <c r="I37" s="1680"/>
      <c r="J37" s="1678"/>
      <c r="K37" s="1678"/>
      <c r="L37" s="1678"/>
      <c r="M37" s="1160"/>
      <c r="N37" s="1696"/>
      <c r="O37" s="1679"/>
      <c r="P37" s="742"/>
      <c r="Q37" s="3"/>
      <c r="R37" s="3"/>
      <c r="S37" s="3"/>
      <c r="T37" s="3"/>
      <c r="U37" s="3"/>
      <c r="V37" s="3"/>
      <c r="W37" s="3"/>
      <c r="X37" s="3"/>
      <c r="Y37" s="3"/>
      <c r="Z37" s="3"/>
      <c r="AA37" s="3"/>
      <c r="AB37" s="3"/>
      <c r="AC37" s="3"/>
      <c r="AD37" s="3"/>
      <c r="AE37" s="3"/>
    </row>
    <row r="38" spans="1:31" ht="21" customHeight="1" x14ac:dyDescent="0.35">
      <c r="A38" s="34"/>
      <c r="B38" s="741">
        <v>10</v>
      </c>
      <c r="C38" s="1677"/>
      <c r="D38" s="1678"/>
      <c r="E38" s="1678"/>
      <c r="F38" s="1678"/>
      <c r="G38" s="1678"/>
      <c r="H38" s="1679"/>
      <c r="I38" s="1680"/>
      <c r="J38" s="1678"/>
      <c r="K38" s="1678"/>
      <c r="L38" s="1678"/>
      <c r="M38" s="1160"/>
      <c r="N38" s="1696"/>
      <c r="O38" s="1679"/>
      <c r="P38" s="742"/>
      <c r="Q38" s="3"/>
      <c r="R38" s="3"/>
      <c r="S38" s="3"/>
      <c r="T38" s="3"/>
      <c r="U38" s="3"/>
      <c r="V38" s="3"/>
      <c r="W38" s="3"/>
      <c r="X38" s="3"/>
      <c r="Y38" s="3"/>
      <c r="Z38" s="3"/>
      <c r="AA38" s="3"/>
      <c r="AB38" s="3"/>
      <c r="AC38" s="3"/>
      <c r="AD38" s="3"/>
      <c r="AE38" s="3"/>
    </row>
    <row r="39" spans="1:31" ht="21" customHeight="1" x14ac:dyDescent="0.35">
      <c r="A39" s="34"/>
      <c r="B39" s="741">
        <v>11</v>
      </c>
      <c r="C39" s="1677"/>
      <c r="D39" s="1678"/>
      <c r="E39" s="1678"/>
      <c r="F39" s="1678"/>
      <c r="G39" s="1678"/>
      <c r="H39" s="1679"/>
      <c r="I39" s="1680"/>
      <c r="J39" s="1678"/>
      <c r="K39" s="1678"/>
      <c r="L39" s="1678"/>
      <c r="M39" s="1160"/>
      <c r="N39" s="1696"/>
      <c r="O39" s="1679"/>
      <c r="P39" s="742"/>
      <c r="Q39" s="3"/>
      <c r="R39" s="3"/>
      <c r="S39" s="3"/>
      <c r="T39" s="3"/>
      <c r="U39" s="3"/>
      <c r="V39" s="3"/>
      <c r="W39" s="3"/>
      <c r="X39" s="3"/>
      <c r="Y39" s="3"/>
      <c r="Z39" s="3"/>
      <c r="AA39" s="3"/>
      <c r="AB39" s="3"/>
      <c r="AC39" s="3"/>
      <c r="AD39" s="3"/>
      <c r="AE39" s="3"/>
    </row>
    <row r="40" spans="1:31" ht="21" customHeight="1" x14ac:dyDescent="0.35">
      <c r="A40" s="34"/>
      <c r="B40" s="741">
        <v>12</v>
      </c>
      <c r="C40" s="1677"/>
      <c r="D40" s="1678"/>
      <c r="E40" s="1678"/>
      <c r="F40" s="1678"/>
      <c r="G40" s="1678"/>
      <c r="H40" s="1679"/>
      <c r="I40" s="1680"/>
      <c r="J40" s="1678"/>
      <c r="K40" s="1678"/>
      <c r="L40" s="1678"/>
      <c r="M40" s="1160"/>
      <c r="N40" s="1696"/>
      <c r="O40" s="1679"/>
      <c r="P40" s="742"/>
      <c r="Q40" s="3"/>
      <c r="R40" s="3"/>
      <c r="S40" s="3"/>
      <c r="T40" s="3"/>
      <c r="U40" s="3"/>
      <c r="V40" s="3"/>
      <c r="W40" s="3"/>
      <c r="X40" s="3"/>
      <c r="Y40" s="3"/>
      <c r="Z40" s="3"/>
      <c r="AA40" s="3"/>
      <c r="AB40" s="3"/>
      <c r="AC40" s="3"/>
      <c r="AD40" s="3"/>
      <c r="AE40" s="3"/>
    </row>
    <row r="41" spans="1:31" ht="21" customHeight="1" x14ac:dyDescent="0.35">
      <c r="A41" s="34"/>
      <c r="B41" s="741">
        <v>13</v>
      </c>
      <c r="C41" s="1677"/>
      <c r="D41" s="1678"/>
      <c r="E41" s="1678"/>
      <c r="F41" s="1678"/>
      <c r="G41" s="1678"/>
      <c r="H41" s="1679"/>
      <c r="I41" s="1680"/>
      <c r="J41" s="1678"/>
      <c r="K41" s="1678"/>
      <c r="L41" s="1678"/>
      <c r="M41" s="1160"/>
      <c r="N41" s="1696"/>
      <c r="O41" s="1679"/>
      <c r="P41" s="742"/>
      <c r="Q41" s="3"/>
      <c r="R41" s="3"/>
      <c r="S41" s="3"/>
      <c r="T41" s="3"/>
      <c r="U41" s="3"/>
      <c r="V41" s="3"/>
      <c r="W41" s="3"/>
      <c r="X41" s="3"/>
      <c r="Y41" s="3"/>
      <c r="Z41" s="3"/>
      <c r="AA41" s="3"/>
      <c r="AB41" s="3"/>
      <c r="AC41" s="3"/>
      <c r="AD41" s="3"/>
      <c r="AE41" s="3"/>
    </row>
    <row r="42" spans="1:31" ht="21" customHeight="1" x14ac:dyDescent="0.35">
      <c r="A42" s="34"/>
      <c r="B42" s="741">
        <v>14</v>
      </c>
      <c r="C42" s="1677"/>
      <c r="D42" s="1678"/>
      <c r="E42" s="1678"/>
      <c r="F42" s="1678"/>
      <c r="G42" s="1678"/>
      <c r="H42" s="1679"/>
      <c r="I42" s="1680"/>
      <c r="J42" s="1678"/>
      <c r="K42" s="1678"/>
      <c r="L42" s="1678"/>
      <c r="M42" s="1160"/>
      <c r="N42" s="1696"/>
      <c r="O42" s="1679"/>
      <c r="P42" s="742"/>
      <c r="Q42" s="3"/>
      <c r="R42" s="3"/>
      <c r="S42" s="3"/>
      <c r="T42" s="3"/>
      <c r="U42" s="3"/>
      <c r="V42" s="3"/>
      <c r="W42" s="3"/>
      <c r="X42" s="3"/>
      <c r="Y42" s="3"/>
      <c r="Z42" s="3"/>
      <c r="AA42" s="3"/>
      <c r="AB42" s="3"/>
      <c r="AC42" s="3"/>
      <c r="AD42" s="3"/>
      <c r="AE42" s="3"/>
    </row>
    <row r="43" spans="1:31" ht="21" customHeight="1" x14ac:dyDescent="0.35">
      <c r="A43" s="34"/>
      <c r="B43" s="741">
        <v>15</v>
      </c>
      <c r="C43" s="1677"/>
      <c r="D43" s="1678"/>
      <c r="E43" s="1678"/>
      <c r="F43" s="1678"/>
      <c r="G43" s="1678"/>
      <c r="H43" s="1679"/>
      <c r="I43" s="1680"/>
      <c r="J43" s="1678"/>
      <c r="K43" s="1678"/>
      <c r="L43" s="1678"/>
      <c r="M43" s="1160"/>
      <c r="N43" s="1696"/>
      <c r="O43" s="1679"/>
      <c r="P43" s="742"/>
      <c r="Q43" s="3"/>
      <c r="R43" s="3"/>
      <c r="S43" s="3"/>
      <c r="T43" s="3"/>
      <c r="U43" s="3"/>
      <c r="V43" s="3"/>
      <c r="W43" s="3"/>
      <c r="X43" s="3"/>
      <c r="Y43" s="3"/>
      <c r="Z43" s="3"/>
      <c r="AA43" s="3"/>
      <c r="AB43" s="3"/>
      <c r="AC43" s="3"/>
      <c r="AD43" s="3"/>
      <c r="AE43" s="3"/>
    </row>
    <row r="44" spans="1:31" ht="21" customHeight="1" x14ac:dyDescent="0.35">
      <c r="A44" s="34"/>
      <c r="B44" s="741">
        <v>16</v>
      </c>
      <c r="C44" s="1677"/>
      <c r="D44" s="1678"/>
      <c r="E44" s="1678"/>
      <c r="F44" s="1678"/>
      <c r="G44" s="1678"/>
      <c r="H44" s="1679"/>
      <c r="I44" s="1680"/>
      <c r="J44" s="1678"/>
      <c r="K44" s="1678"/>
      <c r="L44" s="1678"/>
      <c r="M44" s="1160"/>
      <c r="N44" s="1696"/>
      <c r="O44" s="1679"/>
      <c r="P44" s="742"/>
      <c r="Q44" s="3"/>
      <c r="R44" s="3"/>
      <c r="S44" s="3"/>
      <c r="T44" s="3"/>
      <c r="U44" s="3"/>
      <c r="V44" s="3"/>
      <c r="W44" s="3"/>
      <c r="X44" s="3"/>
      <c r="Y44" s="3"/>
      <c r="Z44" s="3"/>
      <c r="AA44" s="3"/>
      <c r="AB44" s="3"/>
      <c r="AC44" s="3"/>
      <c r="AD44" s="3"/>
      <c r="AE44" s="3"/>
    </row>
    <row r="45" spans="1:31" ht="21" customHeight="1" x14ac:dyDescent="0.35">
      <c r="A45" s="34"/>
      <c r="B45" s="741">
        <v>17</v>
      </c>
      <c r="C45" s="1677"/>
      <c r="D45" s="1678"/>
      <c r="E45" s="1678"/>
      <c r="F45" s="1678"/>
      <c r="G45" s="1678"/>
      <c r="H45" s="1679"/>
      <c r="I45" s="1680"/>
      <c r="J45" s="1678"/>
      <c r="K45" s="1678"/>
      <c r="L45" s="1678"/>
      <c r="M45" s="1160"/>
      <c r="N45" s="1696"/>
      <c r="O45" s="1679"/>
      <c r="P45" s="742"/>
      <c r="Q45" s="3"/>
      <c r="R45" s="3"/>
      <c r="S45" s="3"/>
      <c r="T45" s="3"/>
      <c r="U45" s="3"/>
      <c r="V45" s="3"/>
      <c r="W45" s="3"/>
      <c r="X45" s="3"/>
      <c r="Y45" s="3"/>
      <c r="Z45" s="3"/>
      <c r="AA45" s="3"/>
      <c r="AB45" s="3"/>
      <c r="AC45" s="3"/>
      <c r="AD45" s="3"/>
      <c r="AE45" s="3"/>
    </row>
    <row r="46" spans="1:31" ht="21" customHeight="1" x14ac:dyDescent="0.35">
      <c r="A46" s="34"/>
      <c r="B46" s="741">
        <v>18</v>
      </c>
      <c r="C46" s="1677"/>
      <c r="D46" s="1678"/>
      <c r="E46" s="1678"/>
      <c r="F46" s="1678"/>
      <c r="G46" s="1678"/>
      <c r="H46" s="1679"/>
      <c r="I46" s="1680"/>
      <c r="J46" s="1678"/>
      <c r="K46" s="1678"/>
      <c r="L46" s="1678"/>
      <c r="M46" s="1160"/>
      <c r="N46" s="1696"/>
      <c r="O46" s="1679"/>
      <c r="P46" s="742"/>
      <c r="Q46" s="3"/>
      <c r="R46" s="3"/>
      <c r="S46" s="3"/>
      <c r="T46" s="3"/>
      <c r="U46" s="3"/>
      <c r="V46" s="3"/>
      <c r="W46" s="3"/>
      <c r="X46" s="3"/>
      <c r="Y46" s="3"/>
      <c r="Z46" s="3"/>
      <c r="AA46" s="3"/>
      <c r="AB46" s="3"/>
      <c r="AC46" s="3"/>
      <c r="AD46" s="3"/>
      <c r="AE46" s="3"/>
    </row>
    <row r="47" spans="1:31" ht="21" customHeight="1" x14ac:dyDescent="0.35">
      <c r="A47" s="34"/>
      <c r="B47" s="741">
        <v>19</v>
      </c>
      <c r="C47" s="1677"/>
      <c r="D47" s="1678"/>
      <c r="E47" s="1678"/>
      <c r="F47" s="1678"/>
      <c r="G47" s="1678"/>
      <c r="H47" s="1679"/>
      <c r="I47" s="1680"/>
      <c r="J47" s="1678"/>
      <c r="K47" s="1678"/>
      <c r="L47" s="1678"/>
      <c r="M47" s="1160"/>
      <c r="N47" s="1696"/>
      <c r="O47" s="1679"/>
      <c r="P47" s="742"/>
      <c r="Q47" s="3"/>
      <c r="R47" s="3"/>
      <c r="S47" s="3"/>
      <c r="T47" s="3"/>
      <c r="U47" s="3"/>
      <c r="V47" s="3"/>
      <c r="W47" s="3"/>
      <c r="X47" s="3"/>
      <c r="Y47" s="3"/>
      <c r="Z47" s="3"/>
      <c r="AA47" s="3"/>
      <c r="AB47" s="3"/>
      <c r="AC47" s="3"/>
      <c r="AD47" s="3"/>
      <c r="AE47" s="3"/>
    </row>
    <row r="48" spans="1:31" ht="21" customHeight="1" x14ac:dyDescent="0.35">
      <c r="A48" s="34"/>
      <c r="B48" s="741">
        <v>20</v>
      </c>
      <c r="C48" s="1677"/>
      <c r="D48" s="1678"/>
      <c r="E48" s="1678"/>
      <c r="F48" s="1678"/>
      <c r="G48" s="1678"/>
      <c r="H48" s="1679"/>
      <c r="I48" s="1680"/>
      <c r="J48" s="1678"/>
      <c r="K48" s="1678"/>
      <c r="L48" s="1678"/>
      <c r="M48" s="1160"/>
      <c r="N48" s="1696"/>
      <c r="O48" s="1679"/>
      <c r="P48" s="742"/>
      <c r="Q48" s="3"/>
      <c r="R48" s="3"/>
      <c r="S48" s="3"/>
      <c r="T48" s="3"/>
      <c r="U48" s="3"/>
      <c r="V48" s="3"/>
      <c r="W48" s="3"/>
      <c r="X48" s="3"/>
      <c r="Y48" s="3"/>
      <c r="Z48" s="3"/>
      <c r="AA48" s="3"/>
      <c r="AB48" s="3"/>
      <c r="AC48" s="3"/>
      <c r="AD48" s="3"/>
      <c r="AE48" s="3"/>
    </row>
    <row r="49" spans="1:31" ht="19.5" customHeight="1" x14ac:dyDescent="0.35">
      <c r="A49" s="34"/>
      <c r="B49" s="47"/>
      <c r="C49" s="743"/>
      <c r="D49" s="1150"/>
      <c r="E49" s="1153"/>
      <c r="F49" s="1153"/>
      <c r="G49" s="1153"/>
      <c r="H49" s="1153"/>
      <c r="I49" s="1153"/>
      <c r="J49" s="1153"/>
      <c r="K49" s="1153"/>
      <c r="L49" s="1153"/>
      <c r="M49" s="1153"/>
      <c r="N49" s="1153"/>
      <c r="O49" s="1153"/>
      <c r="P49" s="99"/>
      <c r="Q49" s="3"/>
      <c r="R49" s="3"/>
      <c r="S49" s="3"/>
      <c r="T49" s="3"/>
      <c r="U49" s="3"/>
      <c r="V49" s="3"/>
      <c r="W49" s="3"/>
      <c r="X49" s="3"/>
      <c r="Y49" s="3"/>
      <c r="Z49" s="3"/>
      <c r="AA49" s="3"/>
      <c r="AB49" s="3"/>
      <c r="AC49" s="3"/>
      <c r="AD49" s="3"/>
      <c r="AE49" s="3"/>
    </row>
    <row r="50" spans="1:31" ht="19.5" customHeight="1" x14ac:dyDescent="0.35">
      <c r="A50" s="34"/>
      <c r="B50" s="47"/>
      <c r="C50" s="47"/>
      <c r="D50" s="1128"/>
      <c r="E50" s="1152"/>
      <c r="F50" s="1152"/>
      <c r="G50" s="1152"/>
      <c r="H50" s="1152"/>
      <c r="I50" s="1152"/>
      <c r="J50" s="1152"/>
      <c r="K50" s="1152"/>
      <c r="L50" s="1152"/>
      <c r="M50" s="1152"/>
      <c r="N50" s="1152"/>
      <c r="O50" s="1152"/>
      <c r="P50" s="99"/>
      <c r="Q50" s="3"/>
      <c r="R50" s="3"/>
      <c r="S50" s="3"/>
      <c r="T50" s="3"/>
      <c r="U50" s="3"/>
      <c r="V50" s="3"/>
      <c r="W50" s="3"/>
      <c r="X50" s="3"/>
      <c r="Y50" s="3"/>
      <c r="Z50" s="3"/>
      <c r="AA50" s="3"/>
      <c r="AB50" s="3"/>
      <c r="AC50" s="3"/>
      <c r="AD50" s="3"/>
      <c r="AE50" s="3"/>
    </row>
    <row r="51" spans="1:31" ht="19.5" customHeight="1" x14ac:dyDescent="0.35">
      <c r="A51" s="34"/>
      <c r="B51" s="47"/>
      <c r="C51" s="47"/>
      <c r="D51" s="1128"/>
      <c r="E51" s="1152"/>
      <c r="F51" s="1152"/>
      <c r="G51" s="1152"/>
      <c r="H51" s="1152"/>
      <c r="I51" s="1152"/>
      <c r="J51" s="1152"/>
      <c r="K51" s="1152"/>
      <c r="L51" s="1152"/>
      <c r="M51" s="1152"/>
      <c r="N51" s="1152"/>
      <c r="O51" s="1152"/>
      <c r="P51" s="99"/>
      <c r="Q51" s="3"/>
      <c r="R51" s="3"/>
      <c r="S51" s="3"/>
      <c r="T51" s="3"/>
      <c r="U51" s="3"/>
      <c r="V51" s="3"/>
      <c r="W51" s="3"/>
      <c r="X51" s="3"/>
      <c r="Y51" s="3"/>
      <c r="Z51" s="3"/>
      <c r="AA51" s="3"/>
      <c r="AB51" s="3"/>
      <c r="AC51" s="3"/>
      <c r="AD51" s="3"/>
      <c r="AE51" s="3"/>
    </row>
    <row r="52" spans="1:31" ht="19.5" customHeight="1" x14ac:dyDescent="0.35">
      <c r="A52" s="34"/>
      <c r="B52" s="47"/>
      <c r="C52" s="47"/>
      <c r="D52" s="1128"/>
      <c r="E52" s="1152"/>
      <c r="F52" s="1152"/>
      <c r="G52" s="1152"/>
      <c r="H52" s="1152"/>
      <c r="I52" s="1152"/>
      <c r="J52" s="1152"/>
      <c r="K52" s="1152"/>
      <c r="L52" s="1152"/>
      <c r="M52" s="1152"/>
      <c r="N52" s="1152"/>
      <c r="O52" s="1152"/>
      <c r="P52" s="99"/>
      <c r="Q52" s="3"/>
      <c r="R52" s="3"/>
      <c r="S52" s="3"/>
      <c r="T52" s="3"/>
      <c r="U52" s="3"/>
      <c r="V52" s="3"/>
      <c r="W52" s="3"/>
      <c r="X52" s="3"/>
      <c r="Y52" s="3"/>
      <c r="Z52" s="3"/>
      <c r="AA52" s="3"/>
      <c r="AB52" s="3"/>
      <c r="AC52" s="3"/>
      <c r="AD52" s="3"/>
      <c r="AE52" s="3"/>
    </row>
    <row r="53" spans="1:31" ht="19.5" customHeight="1" x14ac:dyDescent="0.35">
      <c r="A53" s="34"/>
      <c r="B53" s="47"/>
      <c r="C53" s="47"/>
      <c r="D53" s="1128"/>
      <c r="E53" s="1152"/>
      <c r="F53" s="1152"/>
      <c r="G53" s="1152"/>
      <c r="H53" s="1152"/>
      <c r="I53" s="1152"/>
      <c r="J53" s="1152"/>
      <c r="K53" s="1152"/>
      <c r="L53" s="1152"/>
      <c r="M53" s="1152"/>
      <c r="N53" s="1152"/>
      <c r="O53" s="1152"/>
      <c r="P53" s="99"/>
      <c r="Q53" s="3"/>
      <c r="R53" s="3"/>
      <c r="S53" s="3"/>
      <c r="T53" s="3"/>
      <c r="U53" s="3"/>
      <c r="V53" s="3"/>
      <c r="W53" s="3"/>
      <c r="X53" s="3"/>
      <c r="Y53" s="3"/>
      <c r="Z53" s="3"/>
      <c r="AA53" s="3"/>
      <c r="AB53" s="3"/>
      <c r="AC53" s="3"/>
      <c r="AD53" s="3"/>
      <c r="AE53" s="3"/>
    </row>
    <row r="54" spans="1:31" ht="19.5" customHeight="1" x14ac:dyDescent="0.35">
      <c r="A54" s="34"/>
      <c r="B54" s="47"/>
      <c r="C54" s="47"/>
      <c r="D54" s="1128"/>
      <c r="E54" s="1152"/>
      <c r="F54" s="1152"/>
      <c r="G54" s="1152"/>
      <c r="H54" s="1152"/>
      <c r="I54" s="1152"/>
      <c r="J54" s="1152"/>
      <c r="K54" s="1152"/>
      <c r="L54" s="1152"/>
      <c r="M54" s="1152"/>
      <c r="N54" s="1152"/>
      <c r="O54" s="1152"/>
      <c r="P54" s="99"/>
      <c r="Q54" s="3"/>
      <c r="R54" s="3"/>
      <c r="S54" s="3"/>
      <c r="T54" s="3"/>
      <c r="U54" s="3"/>
      <c r="V54" s="3"/>
      <c r="W54" s="3"/>
      <c r="X54" s="3"/>
      <c r="Y54" s="3"/>
      <c r="Z54" s="3"/>
      <c r="AA54" s="3"/>
      <c r="AB54" s="3"/>
      <c r="AC54" s="3"/>
      <c r="AD54" s="3"/>
      <c r="AE54" s="3"/>
    </row>
    <row r="55" spans="1:31" ht="19.5" customHeight="1" x14ac:dyDescent="0.35">
      <c r="A55" s="34"/>
      <c r="B55" s="47"/>
      <c r="C55" s="47"/>
      <c r="D55" s="1128"/>
      <c r="E55" s="1152"/>
      <c r="F55" s="1152"/>
      <c r="G55" s="1152"/>
      <c r="H55" s="1152"/>
      <c r="I55" s="1152"/>
      <c r="J55" s="1152"/>
      <c r="K55" s="1152"/>
      <c r="L55" s="1152"/>
      <c r="M55" s="1152"/>
      <c r="N55" s="1152"/>
      <c r="O55" s="1152"/>
      <c r="P55" s="99"/>
      <c r="Q55" s="3"/>
      <c r="R55" s="3"/>
      <c r="S55" s="3"/>
      <c r="T55" s="3"/>
      <c r="U55" s="3"/>
      <c r="V55" s="3"/>
      <c r="W55" s="3"/>
      <c r="X55" s="3"/>
      <c r="Y55" s="3"/>
      <c r="Z55" s="3"/>
      <c r="AA55" s="3"/>
      <c r="AB55" s="3"/>
      <c r="AC55" s="3"/>
      <c r="AD55" s="3"/>
      <c r="AE55" s="3"/>
    </row>
    <row r="56" spans="1:31" ht="19.5" customHeight="1" x14ac:dyDescent="0.35">
      <c r="A56" s="34"/>
      <c r="B56" s="47"/>
      <c r="C56" s="47"/>
      <c r="D56" s="1128"/>
      <c r="E56" s="1152"/>
      <c r="F56" s="1152"/>
      <c r="G56" s="1152"/>
      <c r="H56" s="1152"/>
      <c r="I56" s="1152"/>
      <c r="J56" s="1152"/>
      <c r="K56" s="1152"/>
      <c r="L56" s="1152"/>
      <c r="M56" s="1152"/>
      <c r="N56" s="1152"/>
      <c r="O56" s="1152"/>
      <c r="P56" s="99"/>
      <c r="Q56" s="3"/>
      <c r="R56" s="3"/>
      <c r="S56" s="3"/>
      <c r="T56" s="3"/>
      <c r="U56" s="3"/>
      <c r="V56" s="3"/>
      <c r="W56" s="3"/>
      <c r="X56" s="3"/>
      <c r="Y56" s="3"/>
      <c r="Z56" s="3"/>
      <c r="AA56" s="3"/>
      <c r="AB56" s="3"/>
      <c r="AC56" s="3"/>
      <c r="AD56" s="3"/>
      <c r="AE56" s="3"/>
    </row>
    <row r="57" spans="1:31" ht="19.5" customHeight="1" x14ac:dyDescent="0.35">
      <c r="A57" s="34"/>
      <c r="B57" s="47"/>
      <c r="C57" s="47"/>
      <c r="D57" s="1128"/>
      <c r="E57" s="1152"/>
      <c r="F57" s="1152"/>
      <c r="G57" s="1152"/>
      <c r="H57" s="1152"/>
      <c r="I57" s="1152"/>
      <c r="J57" s="1152"/>
      <c r="K57" s="1152"/>
      <c r="L57" s="1152"/>
      <c r="M57" s="1152"/>
      <c r="N57" s="1152"/>
      <c r="O57" s="1152"/>
      <c r="P57" s="99"/>
      <c r="Q57" s="3"/>
      <c r="R57" s="3"/>
      <c r="S57" s="3"/>
      <c r="T57" s="3"/>
      <c r="U57" s="3"/>
      <c r="V57" s="3"/>
      <c r="W57" s="3"/>
      <c r="X57" s="3"/>
      <c r="Y57" s="3"/>
      <c r="Z57" s="3"/>
      <c r="AA57" s="3"/>
      <c r="AB57" s="3"/>
      <c r="AC57" s="3"/>
      <c r="AD57" s="3"/>
      <c r="AE57" s="3"/>
    </row>
    <row r="58" spans="1:31" ht="19.5" customHeight="1" x14ac:dyDescent="0.35">
      <c r="A58" s="34"/>
      <c r="B58" s="47"/>
      <c r="C58" s="47"/>
      <c r="D58" s="1128"/>
      <c r="E58" s="1152"/>
      <c r="F58" s="1152"/>
      <c r="G58" s="1152"/>
      <c r="H58" s="1152"/>
      <c r="I58" s="1152"/>
      <c r="J58" s="1152"/>
      <c r="K58" s="1152"/>
      <c r="L58" s="1152"/>
      <c r="M58" s="1152"/>
      <c r="N58" s="1152"/>
      <c r="O58" s="1152"/>
      <c r="P58" s="99"/>
      <c r="Q58" s="3"/>
      <c r="R58" s="3"/>
      <c r="S58" s="3"/>
      <c r="T58" s="3"/>
      <c r="U58" s="3"/>
      <c r="V58" s="3"/>
      <c r="W58" s="3"/>
      <c r="X58" s="3"/>
      <c r="Y58" s="3"/>
      <c r="Z58" s="3"/>
      <c r="AA58" s="3"/>
      <c r="AB58" s="3"/>
      <c r="AC58" s="3"/>
      <c r="AD58" s="3"/>
      <c r="AE58" s="3"/>
    </row>
    <row r="59" spans="1:31" ht="19.5" customHeight="1" x14ac:dyDescent="0.35">
      <c r="A59" s="34"/>
      <c r="B59" s="47"/>
      <c r="C59" s="47"/>
      <c r="D59" s="1128"/>
      <c r="E59" s="1152"/>
      <c r="F59" s="1152"/>
      <c r="G59" s="1152"/>
      <c r="H59" s="1152"/>
      <c r="I59" s="1152"/>
      <c r="J59" s="1152"/>
      <c r="K59" s="1152"/>
      <c r="L59" s="1152"/>
      <c r="M59" s="1152"/>
      <c r="N59" s="1152"/>
      <c r="O59" s="1152"/>
      <c r="P59" s="99"/>
      <c r="Q59" s="3"/>
      <c r="R59" s="3"/>
      <c r="S59" s="3"/>
      <c r="T59" s="3"/>
      <c r="U59" s="3"/>
      <c r="V59" s="3"/>
      <c r="W59" s="3"/>
      <c r="X59" s="3"/>
      <c r="Y59" s="3"/>
      <c r="Z59" s="3"/>
      <c r="AA59" s="3"/>
      <c r="AB59" s="3"/>
      <c r="AC59" s="3"/>
      <c r="AD59" s="3"/>
      <c r="AE59" s="3"/>
    </row>
    <row r="60" spans="1:31" ht="19.5" customHeight="1" x14ac:dyDescent="0.35">
      <c r="A60" s="34"/>
      <c r="B60" s="47"/>
      <c r="C60" s="47"/>
      <c r="D60" s="1128"/>
      <c r="E60" s="1152"/>
      <c r="F60" s="1152"/>
      <c r="G60" s="1152"/>
      <c r="H60" s="1152"/>
      <c r="I60" s="1152"/>
      <c r="J60" s="1152"/>
      <c r="K60" s="1152"/>
      <c r="L60" s="1152"/>
      <c r="M60" s="1152"/>
      <c r="N60" s="1152"/>
      <c r="O60" s="1152"/>
      <c r="P60" s="99"/>
      <c r="Q60" s="3"/>
      <c r="R60" s="3"/>
      <c r="S60" s="3"/>
      <c r="T60" s="3"/>
      <c r="U60" s="3"/>
      <c r="V60" s="3"/>
      <c r="W60" s="3"/>
      <c r="X60" s="3"/>
      <c r="Y60" s="3"/>
      <c r="Z60" s="3"/>
      <c r="AA60" s="3"/>
      <c r="AB60" s="3"/>
      <c r="AC60" s="3"/>
      <c r="AD60" s="3"/>
      <c r="AE60" s="3"/>
    </row>
    <row r="61" spans="1:31" ht="19.5" customHeight="1" x14ac:dyDescent="0.35">
      <c r="A61" s="34"/>
      <c r="B61" s="47"/>
      <c r="C61" s="47"/>
      <c r="D61" s="1128"/>
      <c r="E61" s="1152"/>
      <c r="F61" s="1152"/>
      <c r="G61" s="1152"/>
      <c r="H61" s="1152"/>
      <c r="I61" s="1152"/>
      <c r="J61" s="1152"/>
      <c r="K61" s="1152"/>
      <c r="L61" s="1152"/>
      <c r="M61" s="1152"/>
      <c r="N61" s="1152"/>
      <c r="O61" s="1152"/>
      <c r="P61" s="99"/>
      <c r="Q61" s="3"/>
      <c r="R61" s="3"/>
      <c r="S61" s="3"/>
      <c r="T61" s="3"/>
      <c r="U61" s="3"/>
      <c r="V61" s="3"/>
      <c r="W61" s="3"/>
      <c r="X61" s="3"/>
      <c r="Y61" s="3"/>
      <c r="Z61" s="3"/>
      <c r="AA61" s="3"/>
      <c r="AB61" s="3"/>
      <c r="AC61" s="3"/>
      <c r="AD61" s="3"/>
      <c r="AE61" s="3"/>
    </row>
    <row r="62" spans="1:31" ht="19.5" customHeight="1" x14ac:dyDescent="0.35">
      <c r="A62" s="34"/>
      <c r="B62" s="47"/>
      <c r="C62" s="47"/>
      <c r="D62" s="1128"/>
      <c r="E62" s="1152"/>
      <c r="F62" s="1152"/>
      <c r="G62" s="1152"/>
      <c r="H62" s="1152"/>
      <c r="I62" s="1152"/>
      <c r="J62" s="1152"/>
      <c r="K62" s="1152"/>
      <c r="L62" s="1152"/>
      <c r="M62" s="1152"/>
      <c r="N62" s="1152"/>
      <c r="O62" s="1152"/>
      <c r="P62" s="99"/>
      <c r="Q62" s="3"/>
      <c r="R62" s="3"/>
      <c r="S62" s="3"/>
      <c r="T62" s="3"/>
      <c r="U62" s="3"/>
      <c r="V62" s="3"/>
      <c r="W62" s="3"/>
      <c r="X62" s="3"/>
      <c r="Y62" s="3"/>
      <c r="Z62" s="3"/>
      <c r="AA62" s="3"/>
      <c r="AB62" s="3"/>
      <c r="AC62" s="3"/>
      <c r="AD62" s="3"/>
      <c r="AE62" s="3"/>
    </row>
    <row r="63" spans="1:31" ht="19.5" customHeight="1" x14ac:dyDescent="0.35">
      <c r="A63" s="34"/>
      <c r="B63" s="47"/>
      <c r="C63" s="47"/>
      <c r="D63" s="1128"/>
      <c r="E63" s="1152"/>
      <c r="F63" s="1152"/>
      <c r="G63" s="1152"/>
      <c r="H63" s="1152"/>
      <c r="I63" s="1152"/>
      <c r="J63" s="1152"/>
      <c r="K63" s="1152"/>
      <c r="L63" s="1152"/>
      <c r="M63" s="1152"/>
      <c r="N63" s="1152"/>
      <c r="O63" s="1152"/>
      <c r="P63" s="99"/>
      <c r="Q63" s="3"/>
      <c r="R63" s="3"/>
      <c r="S63" s="3"/>
      <c r="T63" s="3"/>
      <c r="U63" s="3"/>
      <c r="V63" s="3"/>
      <c r="W63" s="3"/>
      <c r="X63" s="3"/>
      <c r="Y63" s="3"/>
      <c r="Z63" s="3"/>
      <c r="AA63" s="3"/>
      <c r="AB63" s="3"/>
      <c r="AC63" s="3"/>
      <c r="AD63" s="3"/>
      <c r="AE63" s="3"/>
    </row>
    <row r="64" spans="1:31" ht="15" customHeight="1" x14ac:dyDescent="0.25">
      <c r="A64" s="3"/>
      <c r="B64" s="3"/>
      <c r="C64" s="3"/>
      <c r="D64" s="3"/>
      <c r="E64" s="3"/>
      <c r="F64" s="3"/>
      <c r="G64" s="3"/>
      <c r="H64" s="3"/>
      <c r="I64" s="3"/>
      <c r="J64" s="34"/>
      <c r="K64" s="3"/>
      <c r="L64" s="3"/>
      <c r="M64" s="3"/>
      <c r="N64" s="3"/>
      <c r="O64" s="3"/>
      <c r="P64" s="3"/>
      <c r="Q64" s="3"/>
      <c r="R64" s="3"/>
      <c r="S64" s="3"/>
      <c r="T64" s="3"/>
      <c r="U64" s="3"/>
      <c r="V64" s="3"/>
      <c r="W64" s="3"/>
      <c r="X64" s="3"/>
      <c r="Y64" s="3"/>
      <c r="Z64" s="3"/>
      <c r="AA64" s="3"/>
      <c r="AB64" s="3"/>
      <c r="AC64" s="3"/>
      <c r="AD64" s="3"/>
      <c r="AE64" s="3"/>
    </row>
    <row r="65" spans="1:31" ht="15" customHeight="1" x14ac:dyDescent="0.25">
      <c r="A65" s="3"/>
      <c r="B65" s="3"/>
      <c r="C65" s="3"/>
      <c r="D65" s="3"/>
      <c r="E65" s="3"/>
      <c r="F65" s="3"/>
      <c r="G65" s="3"/>
      <c r="H65" s="3"/>
      <c r="I65" s="3"/>
      <c r="J65" s="34"/>
      <c r="K65" s="3"/>
      <c r="L65" s="3"/>
      <c r="M65" s="3"/>
      <c r="N65" s="3"/>
      <c r="O65" s="3"/>
      <c r="P65" s="3"/>
      <c r="Q65" s="3"/>
      <c r="R65" s="3"/>
      <c r="S65" s="3"/>
      <c r="T65" s="3"/>
      <c r="U65" s="3"/>
      <c r="V65" s="3"/>
      <c r="W65" s="3"/>
      <c r="X65" s="3"/>
      <c r="Y65" s="3"/>
      <c r="Z65" s="3"/>
      <c r="AA65" s="3"/>
      <c r="AB65" s="3"/>
      <c r="AC65" s="3"/>
      <c r="AD65" s="3"/>
      <c r="AE65" s="3"/>
    </row>
    <row r="66" spans="1:31" ht="15" customHeight="1" x14ac:dyDescent="0.25">
      <c r="A66" s="3"/>
      <c r="B66" s="3"/>
      <c r="C66" s="3"/>
      <c r="D66" s="3"/>
      <c r="E66" s="3"/>
      <c r="F66" s="3"/>
      <c r="G66" s="3"/>
      <c r="H66" s="3"/>
      <c r="I66" s="3"/>
      <c r="J66" s="34"/>
      <c r="K66" s="3"/>
      <c r="L66" s="3"/>
      <c r="M66" s="3"/>
      <c r="N66" s="3"/>
      <c r="O66" s="3"/>
      <c r="P66" s="3"/>
      <c r="Q66" s="3"/>
      <c r="R66" s="3"/>
      <c r="S66" s="3"/>
      <c r="T66" s="3"/>
      <c r="U66" s="3"/>
      <c r="V66" s="3"/>
      <c r="W66" s="3"/>
      <c r="X66" s="3"/>
      <c r="Y66" s="3"/>
      <c r="Z66" s="3"/>
      <c r="AA66" s="3"/>
      <c r="AB66" s="3"/>
      <c r="AC66" s="3"/>
      <c r="AD66" s="3"/>
      <c r="AE66" s="3"/>
    </row>
    <row r="67" spans="1:31" ht="15" customHeight="1" x14ac:dyDescent="0.25">
      <c r="A67" s="3"/>
      <c r="B67" s="3"/>
      <c r="C67" s="3"/>
      <c r="D67" s="3"/>
      <c r="E67" s="3"/>
      <c r="F67" s="3"/>
      <c r="G67" s="3"/>
      <c r="H67" s="3"/>
      <c r="I67" s="3"/>
      <c r="J67" s="34"/>
      <c r="K67" s="3"/>
      <c r="L67" s="3"/>
      <c r="M67" s="3"/>
      <c r="N67" s="3"/>
      <c r="O67" s="3"/>
      <c r="P67" s="3"/>
      <c r="Q67" s="3"/>
      <c r="R67" s="3"/>
      <c r="S67" s="3"/>
      <c r="T67" s="3"/>
      <c r="U67" s="3"/>
      <c r="V67" s="3"/>
      <c r="W67" s="3"/>
      <c r="X67" s="3"/>
      <c r="Y67" s="3"/>
      <c r="Z67" s="3"/>
      <c r="AA67" s="3"/>
      <c r="AB67" s="3"/>
      <c r="AC67" s="3"/>
      <c r="AD67" s="3"/>
      <c r="AE67" s="3"/>
    </row>
    <row r="68" spans="1:31" ht="15" customHeight="1" x14ac:dyDescent="0.25">
      <c r="A68" s="3"/>
      <c r="B68" s="3"/>
      <c r="C68" s="3"/>
      <c r="D68" s="3"/>
      <c r="E68" s="3"/>
      <c r="F68" s="3"/>
      <c r="G68" s="3"/>
      <c r="H68" s="3"/>
      <c r="I68" s="3"/>
      <c r="J68" s="34"/>
      <c r="K68" s="3"/>
      <c r="L68" s="3"/>
      <c r="M68" s="3"/>
      <c r="N68" s="3"/>
      <c r="O68" s="3"/>
      <c r="P68" s="3"/>
      <c r="Q68" s="3"/>
      <c r="R68" s="3"/>
      <c r="S68" s="3"/>
      <c r="T68" s="3"/>
      <c r="U68" s="3"/>
      <c r="V68" s="3"/>
      <c r="W68" s="3"/>
      <c r="X68" s="3"/>
      <c r="Y68" s="3"/>
      <c r="Z68" s="3"/>
      <c r="AA68" s="3"/>
      <c r="AB68" s="3"/>
      <c r="AC68" s="3"/>
      <c r="AD68" s="3"/>
      <c r="AE68" s="3"/>
    </row>
    <row r="69" spans="1:31" ht="15" customHeight="1" x14ac:dyDescent="0.25">
      <c r="A69" s="3"/>
      <c r="B69" s="3"/>
      <c r="C69" s="3"/>
      <c r="D69" s="3"/>
      <c r="E69" s="3"/>
      <c r="F69" s="3"/>
      <c r="G69" s="3"/>
      <c r="H69" s="3"/>
      <c r="I69" s="3"/>
      <c r="J69" s="34"/>
      <c r="K69" s="3"/>
      <c r="L69" s="3"/>
      <c r="M69" s="3"/>
      <c r="N69" s="3"/>
      <c r="O69" s="3"/>
      <c r="P69" s="3"/>
      <c r="Q69" s="3"/>
      <c r="R69" s="3"/>
      <c r="S69" s="3"/>
      <c r="T69" s="3"/>
      <c r="U69" s="3"/>
      <c r="V69" s="3"/>
      <c r="W69" s="3"/>
      <c r="X69" s="3"/>
      <c r="Y69" s="3"/>
      <c r="Z69" s="3"/>
      <c r="AA69" s="3"/>
      <c r="AB69" s="3"/>
      <c r="AC69" s="3"/>
      <c r="AD69" s="3"/>
      <c r="AE69" s="3"/>
    </row>
    <row r="70" spans="1:31" ht="15" customHeight="1" x14ac:dyDescent="0.25">
      <c r="A70" s="3"/>
      <c r="B70" s="3"/>
      <c r="C70" s="3"/>
      <c r="D70" s="3"/>
      <c r="E70" s="3"/>
      <c r="F70" s="3"/>
      <c r="G70" s="3"/>
      <c r="H70" s="3"/>
      <c r="I70" s="3"/>
      <c r="J70" s="34"/>
      <c r="K70" s="3"/>
      <c r="L70" s="3"/>
      <c r="M70" s="3"/>
      <c r="N70" s="3"/>
      <c r="O70" s="3"/>
      <c r="P70" s="3"/>
      <c r="Q70" s="3"/>
      <c r="R70" s="3"/>
      <c r="S70" s="3"/>
      <c r="T70" s="3"/>
      <c r="U70" s="3"/>
      <c r="V70" s="3"/>
      <c r="W70" s="3"/>
      <c r="X70" s="3"/>
      <c r="Y70" s="3"/>
      <c r="Z70" s="3"/>
      <c r="AA70" s="3"/>
      <c r="AB70" s="3"/>
      <c r="AC70" s="3"/>
      <c r="AD70" s="3"/>
      <c r="AE70" s="3"/>
    </row>
    <row r="71" spans="1:31" ht="15" customHeight="1" x14ac:dyDescent="0.25">
      <c r="A71" s="3"/>
      <c r="B71" s="3"/>
      <c r="C71" s="3"/>
      <c r="D71" s="3"/>
      <c r="E71" s="3"/>
      <c r="F71" s="3"/>
      <c r="G71" s="3"/>
      <c r="H71" s="3"/>
      <c r="I71" s="3"/>
      <c r="J71" s="34"/>
      <c r="K71" s="3"/>
      <c r="L71" s="3"/>
      <c r="M71" s="3"/>
      <c r="N71" s="3"/>
      <c r="O71" s="3"/>
      <c r="P71" s="3"/>
      <c r="Q71" s="3"/>
      <c r="R71" s="3"/>
      <c r="S71" s="3"/>
      <c r="T71" s="3"/>
      <c r="U71" s="3"/>
      <c r="V71" s="3"/>
      <c r="W71" s="3"/>
      <c r="X71" s="3"/>
      <c r="Y71" s="3"/>
      <c r="Z71" s="3"/>
      <c r="AA71" s="3"/>
      <c r="AB71" s="3"/>
      <c r="AC71" s="3"/>
      <c r="AD71" s="3"/>
      <c r="AE71" s="3"/>
    </row>
    <row r="72" spans="1:31" ht="15" customHeight="1" x14ac:dyDescent="0.25">
      <c r="A72" s="3"/>
      <c r="B72" s="3"/>
      <c r="C72" s="3"/>
      <c r="D72" s="3"/>
      <c r="E72" s="3"/>
      <c r="F72" s="3"/>
      <c r="G72" s="3"/>
      <c r="H72" s="3"/>
      <c r="I72" s="3"/>
      <c r="J72" s="34"/>
      <c r="K72" s="3"/>
      <c r="L72" s="3"/>
      <c r="M72" s="3"/>
      <c r="N72" s="3"/>
      <c r="O72" s="3"/>
      <c r="P72" s="3"/>
      <c r="Q72" s="3"/>
      <c r="R72" s="3"/>
      <c r="S72" s="3"/>
      <c r="T72" s="3"/>
      <c r="U72" s="3"/>
      <c r="V72" s="3"/>
      <c r="W72" s="3"/>
      <c r="X72" s="3"/>
      <c r="Y72" s="3"/>
      <c r="Z72" s="3"/>
      <c r="AA72" s="3"/>
      <c r="AB72" s="3"/>
      <c r="AC72" s="3"/>
      <c r="AD72" s="3"/>
      <c r="AE72" s="3"/>
    </row>
    <row r="73" spans="1:31" ht="15" customHeight="1" x14ac:dyDescent="0.25">
      <c r="A73" s="3"/>
      <c r="B73" s="3"/>
      <c r="C73" s="3"/>
      <c r="D73" s="3"/>
      <c r="E73" s="3"/>
      <c r="F73" s="3"/>
      <c r="G73" s="3"/>
      <c r="H73" s="3"/>
      <c r="I73" s="3"/>
      <c r="J73" s="34"/>
      <c r="K73" s="3"/>
      <c r="L73" s="3"/>
      <c r="M73" s="3"/>
      <c r="N73" s="3"/>
      <c r="O73" s="3"/>
      <c r="P73" s="3"/>
      <c r="Q73" s="3"/>
      <c r="R73" s="3"/>
      <c r="S73" s="3"/>
      <c r="T73" s="3"/>
      <c r="U73" s="3"/>
      <c r="V73" s="3"/>
      <c r="W73" s="3"/>
      <c r="X73" s="3"/>
      <c r="Y73" s="3"/>
      <c r="Z73" s="3"/>
      <c r="AA73" s="3"/>
      <c r="AB73" s="3"/>
      <c r="AC73" s="3"/>
      <c r="AD73" s="3"/>
      <c r="AE73" s="3"/>
    </row>
    <row r="74" spans="1:31" ht="15" customHeight="1" x14ac:dyDescent="0.25">
      <c r="A74" s="3"/>
      <c r="B74" s="3"/>
      <c r="C74" s="3"/>
      <c r="D74" s="3"/>
      <c r="E74" s="3"/>
      <c r="F74" s="3"/>
      <c r="G74" s="3"/>
      <c r="H74" s="3"/>
      <c r="I74" s="3"/>
      <c r="J74" s="34"/>
      <c r="K74" s="3"/>
      <c r="L74" s="3"/>
      <c r="M74" s="3"/>
      <c r="N74" s="3"/>
      <c r="O74" s="3"/>
      <c r="P74" s="3"/>
      <c r="Q74" s="3"/>
      <c r="R74" s="3"/>
      <c r="S74" s="3"/>
      <c r="T74" s="3"/>
      <c r="U74" s="3"/>
      <c r="V74" s="3"/>
      <c r="W74" s="3"/>
      <c r="X74" s="3"/>
      <c r="Y74" s="3"/>
      <c r="Z74" s="3"/>
      <c r="AA74" s="3"/>
      <c r="AB74" s="3"/>
      <c r="AC74" s="3"/>
      <c r="AD74" s="3"/>
      <c r="AE74" s="3"/>
    </row>
    <row r="75" spans="1:31" ht="15" customHeight="1" x14ac:dyDescent="0.25">
      <c r="A75" s="3"/>
      <c r="B75" s="3"/>
      <c r="C75" s="3"/>
      <c r="D75" s="3"/>
      <c r="E75" s="3"/>
      <c r="F75" s="3"/>
      <c r="G75" s="3"/>
      <c r="H75" s="3"/>
      <c r="I75" s="3"/>
      <c r="J75" s="34"/>
      <c r="K75" s="3"/>
      <c r="L75" s="3"/>
      <c r="M75" s="3"/>
      <c r="N75" s="3"/>
      <c r="O75" s="3"/>
      <c r="P75" s="3"/>
      <c r="Q75" s="3"/>
      <c r="R75" s="3"/>
      <c r="S75" s="3"/>
      <c r="T75" s="3"/>
      <c r="U75" s="3"/>
      <c r="V75" s="3"/>
      <c r="W75" s="3"/>
      <c r="X75" s="3"/>
      <c r="Y75" s="3"/>
      <c r="Z75" s="3"/>
      <c r="AA75" s="3"/>
      <c r="AB75" s="3"/>
      <c r="AC75" s="3"/>
      <c r="AD75" s="3"/>
      <c r="AE75" s="3"/>
    </row>
    <row r="76" spans="1:31" ht="15" customHeight="1" x14ac:dyDescent="0.25">
      <c r="A76" s="3"/>
      <c r="B76" s="3"/>
      <c r="C76" s="3"/>
      <c r="D76" s="3"/>
      <c r="E76" s="3"/>
      <c r="F76" s="3"/>
      <c r="G76" s="3"/>
      <c r="H76" s="3"/>
      <c r="I76" s="3"/>
      <c r="J76" s="34"/>
      <c r="K76" s="3"/>
      <c r="L76" s="3"/>
      <c r="M76" s="3"/>
      <c r="N76" s="3"/>
      <c r="O76" s="3"/>
      <c r="P76" s="3"/>
      <c r="Q76" s="3"/>
      <c r="R76" s="3"/>
      <c r="S76" s="3"/>
      <c r="T76" s="3"/>
      <c r="U76" s="3"/>
      <c r="V76" s="3"/>
      <c r="W76" s="3"/>
      <c r="X76" s="3"/>
      <c r="Y76" s="3"/>
      <c r="Z76" s="3"/>
      <c r="AA76" s="3"/>
      <c r="AB76" s="3"/>
      <c r="AC76" s="3"/>
      <c r="AD76" s="3"/>
      <c r="AE76" s="3"/>
    </row>
    <row r="77" spans="1:31" ht="15" customHeight="1" x14ac:dyDescent="0.25">
      <c r="A77" s="3"/>
      <c r="B77" s="3"/>
      <c r="C77" s="3"/>
      <c r="D77" s="3"/>
      <c r="E77" s="3"/>
      <c r="F77" s="3"/>
      <c r="G77" s="3"/>
      <c r="H77" s="3"/>
      <c r="I77" s="3"/>
      <c r="J77" s="34"/>
      <c r="K77" s="3"/>
      <c r="L77" s="3"/>
      <c r="M77" s="3"/>
      <c r="N77" s="3"/>
      <c r="O77" s="3"/>
      <c r="P77" s="3"/>
      <c r="Q77" s="3"/>
      <c r="R77" s="3"/>
      <c r="S77" s="3"/>
      <c r="T77" s="3"/>
      <c r="U77" s="3"/>
      <c r="V77" s="3"/>
      <c r="W77" s="3"/>
      <c r="X77" s="3"/>
      <c r="Y77" s="3"/>
      <c r="Z77" s="3"/>
      <c r="AA77" s="3"/>
      <c r="AB77" s="3"/>
      <c r="AC77" s="3"/>
      <c r="AD77" s="3"/>
      <c r="AE77" s="3"/>
    </row>
    <row r="78" spans="1:31" ht="15" customHeight="1" x14ac:dyDescent="0.25">
      <c r="A78" s="3"/>
      <c r="B78" s="3"/>
      <c r="C78" s="3"/>
      <c r="D78" s="3"/>
      <c r="E78" s="3"/>
      <c r="F78" s="3"/>
      <c r="G78" s="3"/>
      <c r="H78" s="3"/>
      <c r="I78" s="3"/>
      <c r="J78" s="34"/>
      <c r="K78" s="3"/>
      <c r="L78" s="3"/>
      <c r="M78" s="3"/>
      <c r="N78" s="3"/>
      <c r="O78" s="3"/>
      <c r="P78" s="3"/>
      <c r="Q78" s="3"/>
      <c r="R78" s="3"/>
      <c r="S78" s="3"/>
      <c r="T78" s="3"/>
      <c r="U78" s="3"/>
      <c r="V78" s="3"/>
      <c r="W78" s="3"/>
      <c r="X78" s="3"/>
      <c r="Y78" s="3"/>
      <c r="Z78" s="3"/>
      <c r="AA78" s="3"/>
      <c r="AB78" s="3"/>
      <c r="AC78" s="3"/>
      <c r="AD78" s="3"/>
      <c r="AE78" s="3"/>
    </row>
    <row r="79" spans="1:31" ht="15" customHeight="1" x14ac:dyDescent="0.25">
      <c r="A79" s="3"/>
      <c r="B79" s="3"/>
      <c r="C79" s="3"/>
      <c r="D79" s="3"/>
      <c r="E79" s="3"/>
      <c r="F79" s="3"/>
      <c r="G79" s="3"/>
      <c r="H79" s="3"/>
      <c r="I79" s="3"/>
      <c r="J79" s="34"/>
      <c r="K79" s="3"/>
      <c r="L79" s="3"/>
      <c r="M79" s="3"/>
      <c r="N79" s="3"/>
      <c r="O79" s="3"/>
      <c r="P79" s="3"/>
      <c r="Q79" s="3"/>
      <c r="R79" s="3"/>
      <c r="S79" s="3"/>
      <c r="T79" s="3"/>
      <c r="U79" s="3"/>
      <c r="V79" s="3"/>
      <c r="W79" s="3"/>
      <c r="X79" s="3"/>
      <c r="Y79" s="3"/>
      <c r="Z79" s="3"/>
      <c r="AA79" s="3"/>
      <c r="AB79" s="3"/>
      <c r="AC79" s="3"/>
      <c r="AD79" s="3"/>
      <c r="AE79" s="3"/>
    </row>
    <row r="80" spans="1:31" ht="15" customHeight="1" x14ac:dyDescent="0.25">
      <c r="A80" s="3"/>
      <c r="B80" s="3"/>
      <c r="C80" s="3"/>
      <c r="D80" s="3"/>
      <c r="E80" s="3"/>
      <c r="F80" s="3"/>
      <c r="G80" s="3"/>
      <c r="H80" s="3"/>
      <c r="I80" s="3"/>
      <c r="J80" s="34"/>
      <c r="K80" s="3"/>
      <c r="L80" s="3"/>
      <c r="M80" s="3"/>
      <c r="N80" s="3"/>
      <c r="O80" s="3"/>
      <c r="P80" s="3"/>
      <c r="Q80" s="3"/>
      <c r="R80" s="3"/>
      <c r="S80" s="3"/>
      <c r="T80" s="3"/>
      <c r="U80" s="3"/>
      <c r="V80" s="3"/>
      <c r="W80" s="3"/>
      <c r="X80" s="3"/>
      <c r="Y80" s="3"/>
      <c r="Z80" s="3"/>
      <c r="AA80" s="3"/>
      <c r="AB80" s="3"/>
      <c r="AC80" s="3"/>
      <c r="AD80" s="3"/>
      <c r="AE80" s="3"/>
    </row>
    <row r="81" spans="1:31" ht="15" customHeight="1" x14ac:dyDescent="0.25">
      <c r="A81" s="3"/>
      <c r="B81" s="3"/>
      <c r="C81" s="3"/>
      <c r="D81" s="3"/>
      <c r="E81" s="3"/>
      <c r="F81" s="3"/>
      <c r="G81" s="3"/>
      <c r="H81" s="3"/>
      <c r="I81" s="3"/>
      <c r="J81" s="34"/>
      <c r="K81" s="3"/>
      <c r="L81" s="3"/>
      <c r="M81" s="3"/>
      <c r="N81" s="3"/>
      <c r="O81" s="3"/>
      <c r="P81" s="3"/>
      <c r="Q81" s="3"/>
      <c r="R81" s="3"/>
      <c r="S81" s="3"/>
      <c r="T81" s="3"/>
      <c r="U81" s="3"/>
      <c r="V81" s="3"/>
      <c r="W81" s="3"/>
      <c r="X81" s="3"/>
      <c r="Y81" s="3"/>
      <c r="Z81" s="3"/>
      <c r="AA81" s="3"/>
      <c r="AB81" s="3"/>
      <c r="AC81" s="3"/>
      <c r="AD81" s="3"/>
      <c r="AE81" s="3"/>
    </row>
    <row r="82" spans="1:31" ht="15" customHeight="1" x14ac:dyDescent="0.25">
      <c r="A82" s="3"/>
      <c r="B82" s="3"/>
      <c r="C82" s="3"/>
      <c r="D82" s="3"/>
      <c r="E82" s="3"/>
      <c r="F82" s="3"/>
      <c r="G82" s="3"/>
      <c r="H82" s="3"/>
      <c r="I82" s="3"/>
      <c r="J82" s="34"/>
      <c r="K82" s="3"/>
      <c r="L82" s="3"/>
      <c r="M82" s="3"/>
      <c r="N82" s="3"/>
      <c r="O82" s="3"/>
      <c r="P82" s="3"/>
      <c r="Q82" s="3"/>
      <c r="R82" s="3"/>
      <c r="S82" s="3"/>
      <c r="T82" s="3"/>
      <c r="U82" s="3"/>
      <c r="V82" s="3"/>
      <c r="W82" s="3"/>
      <c r="X82" s="3"/>
      <c r="Y82" s="3"/>
      <c r="Z82" s="3"/>
      <c r="AA82" s="3"/>
      <c r="AB82" s="3"/>
      <c r="AC82" s="3"/>
      <c r="AD82" s="3"/>
      <c r="AE82" s="3"/>
    </row>
    <row r="83" spans="1:31" ht="15" customHeight="1" x14ac:dyDescent="0.25">
      <c r="A83" s="3"/>
      <c r="B83" s="3"/>
      <c r="C83" s="3"/>
      <c r="D83" s="3"/>
      <c r="E83" s="3"/>
      <c r="F83" s="3"/>
      <c r="G83" s="3"/>
      <c r="H83" s="3"/>
      <c r="I83" s="3"/>
      <c r="J83" s="34"/>
      <c r="K83" s="3"/>
      <c r="L83" s="3"/>
      <c r="M83" s="3"/>
      <c r="N83" s="3"/>
      <c r="O83" s="3"/>
      <c r="P83" s="3"/>
      <c r="Q83" s="3"/>
      <c r="R83" s="3"/>
      <c r="S83" s="3"/>
      <c r="T83" s="3"/>
      <c r="U83" s="3"/>
      <c r="V83" s="3"/>
      <c r="W83" s="3"/>
      <c r="X83" s="3"/>
      <c r="Y83" s="3"/>
      <c r="Z83" s="3"/>
      <c r="AA83" s="3"/>
      <c r="AB83" s="3"/>
      <c r="AC83" s="3"/>
      <c r="AD83" s="3"/>
      <c r="AE83" s="3"/>
    </row>
    <row r="84" spans="1:31" ht="15" customHeight="1" x14ac:dyDescent="0.25">
      <c r="A84" s="3"/>
      <c r="B84" s="3"/>
      <c r="C84" s="3"/>
      <c r="D84" s="3"/>
      <c r="E84" s="3"/>
      <c r="F84" s="3"/>
      <c r="G84" s="3"/>
      <c r="H84" s="3"/>
      <c r="I84" s="3"/>
      <c r="J84" s="34"/>
      <c r="K84" s="3"/>
      <c r="L84" s="3"/>
      <c r="M84" s="3"/>
      <c r="N84" s="3"/>
      <c r="O84" s="3"/>
      <c r="P84" s="3"/>
      <c r="Q84" s="3"/>
      <c r="R84" s="3"/>
      <c r="S84" s="3"/>
      <c r="T84" s="3"/>
      <c r="U84" s="3"/>
      <c r="V84" s="3"/>
      <c r="W84" s="3"/>
      <c r="X84" s="3"/>
      <c r="Y84" s="3"/>
      <c r="Z84" s="3"/>
      <c r="AA84" s="3"/>
      <c r="AB84" s="3"/>
      <c r="AC84" s="3"/>
      <c r="AD84" s="3"/>
      <c r="AE84" s="3"/>
    </row>
    <row r="85" spans="1:31" ht="15" customHeight="1" x14ac:dyDescent="0.25">
      <c r="A85" s="3"/>
      <c r="B85" s="3"/>
      <c r="C85" s="3"/>
      <c r="D85" s="3"/>
      <c r="E85" s="3"/>
      <c r="F85" s="3"/>
      <c r="G85" s="3"/>
      <c r="H85" s="3"/>
      <c r="I85" s="3"/>
      <c r="J85" s="34"/>
      <c r="K85" s="3"/>
      <c r="L85" s="3"/>
      <c r="M85" s="3"/>
      <c r="N85" s="3"/>
      <c r="O85" s="3"/>
      <c r="P85" s="3"/>
      <c r="Q85" s="3"/>
      <c r="R85" s="3"/>
      <c r="S85" s="3"/>
      <c r="T85" s="3"/>
      <c r="U85" s="3"/>
      <c r="V85" s="3"/>
      <c r="W85" s="3"/>
      <c r="X85" s="3"/>
      <c r="Y85" s="3"/>
      <c r="Z85" s="3"/>
      <c r="AA85" s="3"/>
      <c r="AB85" s="3"/>
      <c r="AC85" s="3"/>
      <c r="AD85" s="3"/>
      <c r="AE85" s="3"/>
    </row>
    <row r="86" spans="1:31" ht="15" customHeight="1" x14ac:dyDescent="0.25">
      <c r="A86" s="3"/>
      <c r="B86" s="3"/>
      <c r="C86" s="3"/>
      <c r="D86" s="3"/>
      <c r="E86" s="3"/>
      <c r="F86" s="3"/>
      <c r="G86" s="3"/>
      <c r="H86" s="3"/>
      <c r="I86" s="3"/>
      <c r="J86" s="34"/>
      <c r="K86" s="3"/>
      <c r="L86" s="3"/>
      <c r="M86" s="3"/>
      <c r="N86" s="3"/>
      <c r="O86" s="3"/>
      <c r="P86" s="3"/>
      <c r="Q86" s="3"/>
      <c r="R86" s="3"/>
      <c r="S86" s="3"/>
      <c r="T86" s="3"/>
      <c r="U86" s="3"/>
      <c r="V86" s="3"/>
      <c r="W86" s="3"/>
      <c r="X86" s="3"/>
      <c r="Y86" s="3"/>
      <c r="Z86" s="3"/>
      <c r="AA86" s="3"/>
      <c r="AB86" s="3"/>
      <c r="AC86" s="3"/>
      <c r="AD86" s="3"/>
      <c r="AE86" s="3"/>
    </row>
    <row r="87" spans="1:31" ht="15" customHeight="1" x14ac:dyDescent="0.25">
      <c r="A87" s="3"/>
      <c r="B87" s="3"/>
      <c r="C87" s="3"/>
      <c r="D87" s="3"/>
      <c r="E87" s="3"/>
      <c r="F87" s="3"/>
      <c r="G87" s="3"/>
      <c r="H87" s="3"/>
      <c r="I87" s="3"/>
      <c r="J87" s="34"/>
      <c r="K87" s="3"/>
      <c r="L87" s="3"/>
      <c r="M87" s="3"/>
      <c r="N87" s="3"/>
      <c r="O87" s="3"/>
      <c r="P87" s="3"/>
      <c r="Q87" s="3"/>
      <c r="R87" s="3"/>
      <c r="S87" s="3"/>
      <c r="T87" s="3"/>
      <c r="U87" s="3"/>
      <c r="V87" s="3"/>
      <c r="W87" s="3"/>
      <c r="X87" s="3"/>
      <c r="Y87" s="3"/>
      <c r="Z87" s="3"/>
      <c r="AA87" s="3"/>
      <c r="AB87" s="3"/>
      <c r="AC87" s="3"/>
      <c r="AD87" s="3"/>
      <c r="AE87" s="3"/>
    </row>
    <row r="88" spans="1:31" ht="15" customHeight="1" x14ac:dyDescent="0.25">
      <c r="A88" s="3"/>
      <c r="B88" s="3"/>
      <c r="C88" s="3"/>
      <c r="D88" s="3"/>
      <c r="E88" s="3"/>
      <c r="F88" s="3"/>
      <c r="G88" s="3"/>
      <c r="H88" s="3"/>
      <c r="I88" s="3"/>
      <c r="J88" s="34"/>
      <c r="K88" s="3"/>
      <c r="L88" s="3"/>
      <c r="M88" s="3"/>
      <c r="N88" s="3"/>
      <c r="O88" s="3"/>
      <c r="P88" s="3"/>
      <c r="Q88" s="3"/>
      <c r="R88" s="3"/>
      <c r="S88" s="3"/>
      <c r="T88" s="3"/>
      <c r="U88" s="3"/>
      <c r="V88" s="3"/>
      <c r="W88" s="3"/>
      <c r="X88" s="3"/>
      <c r="Y88" s="3"/>
      <c r="Z88" s="3"/>
      <c r="AA88" s="3"/>
      <c r="AB88" s="3"/>
      <c r="AC88" s="3"/>
      <c r="AD88" s="3"/>
      <c r="AE88" s="3"/>
    </row>
    <row r="89" spans="1:31" ht="15" customHeight="1" x14ac:dyDescent="0.25">
      <c r="A89" s="3"/>
      <c r="B89" s="3"/>
      <c r="C89" s="3"/>
      <c r="D89" s="3"/>
      <c r="E89" s="3"/>
      <c r="F89" s="3"/>
      <c r="G89" s="3"/>
      <c r="H89" s="3"/>
      <c r="I89" s="3"/>
      <c r="J89" s="34"/>
      <c r="K89" s="3"/>
      <c r="L89" s="3"/>
      <c r="M89" s="3"/>
      <c r="N89" s="3"/>
      <c r="O89" s="3"/>
      <c r="P89" s="3"/>
      <c r="Q89" s="3"/>
      <c r="R89" s="3"/>
      <c r="S89" s="3"/>
      <c r="T89" s="3"/>
      <c r="U89" s="3"/>
      <c r="V89" s="3"/>
      <c r="W89" s="3"/>
      <c r="X89" s="3"/>
      <c r="Y89" s="3"/>
      <c r="Z89" s="3"/>
      <c r="AA89" s="3"/>
      <c r="AB89" s="3"/>
      <c r="AC89" s="3"/>
      <c r="AD89" s="3"/>
      <c r="AE89" s="3"/>
    </row>
    <row r="90" spans="1:31" ht="15" customHeight="1" x14ac:dyDescent="0.25">
      <c r="A90" s="3"/>
      <c r="B90" s="3"/>
      <c r="C90" s="3"/>
      <c r="D90" s="3"/>
      <c r="E90" s="3"/>
      <c r="F90" s="3"/>
      <c r="G90" s="3"/>
      <c r="H90" s="3"/>
      <c r="I90" s="3"/>
      <c r="J90" s="34"/>
      <c r="K90" s="3"/>
      <c r="L90" s="3"/>
      <c r="M90" s="3"/>
      <c r="N90" s="3"/>
      <c r="O90" s="3"/>
      <c r="P90" s="3"/>
      <c r="Q90" s="3"/>
      <c r="R90" s="3"/>
      <c r="S90" s="3"/>
      <c r="T90" s="3"/>
      <c r="U90" s="3"/>
      <c r="V90" s="3"/>
      <c r="W90" s="3"/>
      <c r="X90" s="3"/>
      <c r="Y90" s="3"/>
      <c r="Z90" s="3"/>
      <c r="AA90" s="3"/>
      <c r="AB90" s="3"/>
      <c r="AC90" s="3"/>
      <c r="AD90" s="3"/>
      <c r="AE90" s="3"/>
    </row>
    <row r="91" spans="1:31" ht="15" customHeight="1" x14ac:dyDescent="0.25">
      <c r="A91" s="3"/>
      <c r="B91" s="3"/>
      <c r="C91" s="3"/>
      <c r="D91" s="3"/>
      <c r="E91" s="3"/>
      <c r="F91" s="3"/>
      <c r="G91" s="3"/>
      <c r="H91" s="3"/>
      <c r="I91" s="3"/>
      <c r="J91" s="34"/>
      <c r="K91" s="3"/>
      <c r="L91" s="3"/>
      <c r="M91" s="3"/>
      <c r="N91" s="3"/>
      <c r="O91" s="3"/>
      <c r="P91" s="3"/>
      <c r="Q91" s="3"/>
      <c r="R91" s="3"/>
      <c r="S91" s="3"/>
      <c r="T91" s="3"/>
      <c r="U91" s="3"/>
      <c r="V91" s="3"/>
      <c r="W91" s="3"/>
      <c r="X91" s="3"/>
      <c r="Y91" s="3"/>
      <c r="Z91" s="3"/>
      <c r="AA91" s="3"/>
      <c r="AB91" s="3"/>
      <c r="AC91" s="3"/>
      <c r="AD91" s="3"/>
      <c r="AE91" s="3"/>
    </row>
    <row r="92" spans="1:31" ht="15" customHeight="1" x14ac:dyDescent="0.25">
      <c r="A92" s="3"/>
      <c r="B92" s="3"/>
      <c r="C92" s="3"/>
      <c r="D92" s="3"/>
      <c r="E92" s="3"/>
      <c r="F92" s="3"/>
      <c r="G92" s="3"/>
      <c r="H92" s="3"/>
      <c r="I92" s="3"/>
      <c r="J92" s="34"/>
      <c r="K92" s="3"/>
      <c r="L92" s="3"/>
      <c r="M92" s="3"/>
      <c r="N92" s="3"/>
      <c r="O92" s="3"/>
      <c r="P92" s="3"/>
      <c r="Q92" s="3"/>
      <c r="R92" s="3"/>
      <c r="S92" s="3"/>
      <c r="T92" s="3"/>
      <c r="U92" s="3"/>
      <c r="V92" s="3"/>
      <c r="W92" s="3"/>
      <c r="X92" s="3"/>
      <c r="Y92" s="3"/>
      <c r="Z92" s="3"/>
      <c r="AA92" s="3"/>
      <c r="AB92" s="3"/>
      <c r="AC92" s="3"/>
      <c r="AD92" s="3"/>
      <c r="AE92" s="3"/>
    </row>
    <row r="93" spans="1:31" ht="15" customHeight="1" x14ac:dyDescent="0.25">
      <c r="A93" s="3"/>
      <c r="B93" s="3"/>
      <c r="C93" s="3"/>
      <c r="D93" s="3"/>
      <c r="E93" s="3"/>
      <c r="F93" s="3"/>
      <c r="G93" s="3"/>
      <c r="H93" s="3"/>
      <c r="I93" s="3"/>
      <c r="J93" s="34"/>
      <c r="K93" s="3"/>
      <c r="L93" s="3"/>
      <c r="M93" s="3"/>
      <c r="N93" s="3"/>
      <c r="O93" s="3"/>
      <c r="P93" s="3"/>
      <c r="Q93" s="3"/>
      <c r="R93" s="3"/>
      <c r="S93" s="3"/>
      <c r="T93" s="3"/>
      <c r="U93" s="3"/>
      <c r="V93" s="3"/>
      <c r="W93" s="3"/>
      <c r="X93" s="3"/>
      <c r="Y93" s="3"/>
      <c r="Z93" s="3"/>
      <c r="AA93" s="3"/>
      <c r="AB93" s="3"/>
      <c r="AC93" s="3"/>
      <c r="AD93" s="3"/>
      <c r="AE93" s="3"/>
    </row>
    <row r="94" spans="1:31" ht="15" customHeight="1" x14ac:dyDescent="0.25">
      <c r="A94" s="3"/>
      <c r="B94" s="3"/>
      <c r="C94" s="3"/>
      <c r="D94" s="3"/>
      <c r="E94" s="3"/>
      <c r="F94" s="3"/>
      <c r="G94" s="3"/>
      <c r="H94" s="3"/>
      <c r="I94" s="3"/>
      <c r="J94" s="34"/>
      <c r="K94" s="3"/>
      <c r="L94" s="3"/>
      <c r="M94" s="3"/>
      <c r="N94" s="3"/>
      <c r="O94" s="3"/>
      <c r="P94" s="3"/>
      <c r="Q94" s="3"/>
      <c r="R94" s="3"/>
      <c r="S94" s="3"/>
      <c r="T94" s="3"/>
      <c r="U94" s="3"/>
      <c r="V94" s="3"/>
      <c r="W94" s="3"/>
      <c r="X94" s="3"/>
      <c r="Y94" s="3"/>
      <c r="Z94" s="3"/>
      <c r="AA94" s="3"/>
      <c r="AB94" s="3"/>
      <c r="AC94" s="3"/>
      <c r="AD94" s="3"/>
      <c r="AE94" s="3"/>
    </row>
    <row r="95" spans="1:31" ht="15" customHeight="1" x14ac:dyDescent="0.25">
      <c r="A95" s="3"/>
      <c r="B95" s="3"/>
      <c r="C95" s="3"/>
      <c r="D95" s="3"/>
      <c r="E95" s="3"/>
      <c r="F95" s="3"/>
      <c r="G95" s="3"/>
      <c r="H95" s="3"/>
      <c r="I95" s="3"/>
      <c r="J95" s="34"/>
      <c r="K95" s="3"/>
      <c r="L95" s="3"/>
      <c r="M95" s="3"/>
      <c r="N95" s="3"/>
      <c r="O95" s="3"/>
      <c r="P95" s="3"/>
      <c r="Q95" s="3"/>
      <c r="R95" s="3"/>
      <c r="S95" s="3"/>
      <c r="T95" s="3"/>
      <c r="U95" s="3"/>
      <c r="V95" s="3"/>
      <c r="W95" s="3"/>
      <c r="X95" s="3"/>
      <c r="Y95" s="3"/>
      <c r="Z95" s="3"/>
      <c r="AA95" s="3"/>
      <c r="AB95" s="3"/>
      <c r="AC95" s="3"/>
      <c r="AD95" s="3"/>
      <c r="AE95" s="3"/>
    </row>
    <row r="96" spans="1:31" ht="15" customHeight="1" x14ac:dyDescent="0.25">
      <c r="A96" s="3"/>
      <c r="B96" s="3"/>
      <c r="C96" s="3"/>
      <c r="D96" s="3"/>
      <c r="E96" s="3"/>
      <c r="F96" s="3"/>
      <c r="G96" s="3"/>
      <c r="H96" s="3"/>
      <c r="I96" s="3"/>
      <c r="J96" s="34"/>
      <c r="K96" s="3"/>
      <c r="L96" s="3"/>
      <c r="M96" s="3"/>
      <c r="N96" s="3"/>
      <c r="O96" s="3"/>
      <c r="P96" s="3"/>
      <c r="Q96" s="3"/>
      <c r="R96" s="3"/>
      <c r="S96" s="3"/>
      <c r="T96" s="3"/>
      <c r="U96" s="3"/>
      <c r="V96" s="3"/>
      <c r="W96" s="3"/>
      <c r="X96" s="3"/>
      <c r="Y96" s="3"/>
      <c r="Z96" s="3"/>
      <c r="AA96" s="3"/>
      <c r="AB96" s="3"/>
      <c r="AC96" s="3"/>
      <c r="AD96" s="3"/>
      <c r="AE96" s="3"/>
    </row>
    <row r="97" spans="1:31" ht="15" customHeight="1" x14ac:dyDescent="0.25">
      <c r="A97" s="3"/>
      <c r="B97" s="3"/>
      <c r="C97" s="3"/>
      <c r="D97" s="3"/>
      <c r="E97" s="3"/>
      <c r="F97" s="3"/>
      <c r="G97" s="3"/>
      <c r="H97" s="3"/>
      <c r="I97" s="3"/>
      <c r="J97" s="34"/>
      <c r="K97" s="3"/>
      <c r="L97" s="3"/>
      <c r="M97" s="3"/>
      <c r="N97" s="3"/>
      <c r="O97" s="3"/>
      <c r="P97" s="3"/>
      <c r="Q97" s="3"/>
      <c r="R97" s="3"/>
      <c r="S97" s="3"/>
      <c r="T97" s="3"/>
      <c r="U97" s="3"/>
      <c r="V97" s="3"/>
      <c r="W97" s="3"/>
      <c r="X97" s="3"/>
      <c r="Y97" s="3"/>
      <c r="Z97" s="3"/>
      <c r="AA97" s="3"/>
      <c r="AB97" s="3"/>
      <c r="AC97" s="3"/>
      <c r="AD97" s="3"/>
      <c r="AE97" s="3"/>
    </row>
    <row r="98" spans="1:31" ht="15" customHeight="1" x14ac:dyDescent="0.25">
      <c r="A98" s="3"/>
      <c r="B98" s="3"/>
      <c r="C98" s="3"/>
      <c r="D98" s="3"/>
      <c r="E98" s="3"/>
      <c r="F98" s="3"/>
      <c r="G98" s="3"/>
      <c r="H98" s="3"/>
      <c r="I98" s="3"/>
      <c r="J98" s="34"/>
      <c r="K98" s="3"/>
      <c r="L98" s="3"/>
      <c r="M98" s="3"/>
      <c r="N98" s="3"/>
      <c r="O98" s="3"/>
      <c r="P98" s="3"/>
      <c r="Q98" s="3"/>
      <c r="R98" s="3"/>
      <c r="S98" s="3"/>
      <c r="T98" s="3"/>
      <c r="U98" s="3"/>
      <c r="V98" s="3"/>
      <c r="W98" s="3"/>
      <c r="X98" s="3"/>
      <c r="Y98" s="3"/>
      <c r="Z98" s="3"/>
      <c r="AA98" s="3"/>
      <c r="AB98" s="3"/>
      <c r="AC98" s="3"/>
      <c r="AD98" s="3"/>
      <c r="AE98" s="3"/>
    </row>
    <row r="99" spans="1:31" ht="15" customHeight="1" x14ac:dyDescent="0.25">
      <c r="A99" s="3"/>
      <c r="B99" s="3"/>
      <c r="C99" s="3"/>
      <c r="D99" s="3"/>
      <c r="E99" s="3"/>
      <c r="F99" s="3"/>
      <c r="G99" s="3"/>
      <c r="H99" s="3"/>
      <c r="I99" s="3"/>
      <c r="J99" s="34"/>
      <c r="K99" s="3"/>
      <c r="L99" s="3"/>
      <c r="M99" s="3"/>
      <c r="N99" s="3"/>
      <c r="O99" s="3"/>
      <c r="P99" s="3"/>
      <c r="Q99" s="3"/>
      <c r="R99" s="3"/>
      <c r="S99" s="3"/>
      <c r="T99" s="3"/>
      <c r="U99" s="3"/>
      <c r="V99" s="3"/>
      <c r="W99" s="3"/>
      <c r="X99" s="3"/>
      <c r="Y99" s="3"/>
      <c r="Z99" s="3"/>
      <c r="AA99" s="3"/>
      <c r="AB99" s="3"/>
      <c r="AC99" s="3"/>
      <c r="AD99" s="3"/>
      <c r="AE99" s="3"/>
    </row>
    <row r="100" spans="1:31" ht="15" customHeight="1" x14ac:dyDescent="0.25">
      <c r="A100" s="3"/>
      <c r="B100" s="3"/>
      <c r="C100" s="3"/>
      <c r="D100" s="3"/>
      <c r="E100" s="3"/>
      <c r="F100" s="3"/>
      <c r="G100" s="3"/>
      <c r="H100" s="3"/>
      <c r="I100" s="3"/>
      <c r="J100" s="34"/>
      <c r="K100" s="3"/>
      <c r="L100" s="3"/>
      <c r="M100" s="3"/>
      <c r="N100" s="3"/>
      <c r="O100" s="3"/>
      <c r="P100" s="3"/>
      <c r="Q100" s="3"/>
      <c r="R100" s="3"/>
      <c r="S100" s="3"/>
      <c r="T100" s="3"/>
      <c r="U100" s="3"/>
      <c r="V100" s="3"/>
      <c r="W100" s="3"/>
      <c r="X100" s="3"/>
      <c r="Y100" s="3"/>
      <c r="Z100" s="3"/>
      <c r="AA100" s="3"/>
      <c r="AB100" s="3"/>
      <c r="AC100" s="3"/>
      <c r="AD100" s="3"/>
      <c r="AE100" s="3"/>
    </row>
    <row r="101" spans="1:31" ht="15" customHeight="1" x14ac:dyDescent="0.25">
      <c r="A101" s="3"/>
      <c r="B101" s="3"/>
      <c r="C101" s="3"/>
      <c r="D101" s="3"/>
      <c r="E101" s="3"/>
      <c r="F101" s="3"/>
      <c r="G101" s="3"/>
      <c r="H101" s="3"/>
      <c r="I101" s="3"/>
      <c r="J101" s="34"/>
      <c r="K101" s="3"/>
      <c r="L101" s="3"/>
      <c r="M101" s="3"/>
      <c r="N101" s="3"/>
      <c r="O101" s="3"/>
      <c r="P101" s="3"/>
      <c r="Q101" s="3"/>
      <c r="R101" s="3"/>
      <c r="S101" s="3"/>
      <c r="T101" s="3"/>
      <c r="U101" s="3"/>
      <c r="V101" s="3"/>
      <c r="W101" s="3"/>
      <c r="X101" s="3"/>
      <c r="Y101" s="3"/>
      <c r="Z101" s="3"/>
      <c r="AA101" s="3"/>
      <c r="AB101" s="3"/>
      <c r="AC101" s="3"/>
      <c r="AD101" s="3"/>
      <c r="AE101" s="3"/>
    </row>
    <row r="102" spans="1:31" ht="15" customHeight="1" x14ac:dyDescent="0.25">
      <c r="A102" s="3"/>
      <c r="B102" s="3"/>
      <c r="C102" s="3"/>
      <c r="D102" s="3"/>
      <c r="E102" s="3"/>
      <c r="F102" s="3"/>
      <c r="G102" s="3"/>
      <c r="H102" s="3"/>
      <c r="I102" s="3"/>
      <c r="J102" s="34"/>
      <c r="K102" s="3"/>
      <c r="L102" s="3"/>
      <c r="M102" s="3"/>
      <c r="N102" s="3"/>
      <c r="O102" s="3"/>
      <c r="P102" s="3"/>
      <c r="Q102" s="3"/>
      <c r="R102" s="3"/>
      <c r="S102" s="3"/>
      <c r="T102" s="3"/>
      <c r="U102" s="3"/>
      <c r="V102" s="3"/>
      <c r="W102" s="3"/>
      <c r="X102" s="3"/>
      <c r="Y102" s="3"/>
      <c r="Z102" s="3"/>
      <c r="AA102" s="3"/>
      <c r="AB102" s="3"/>
      <c r="AC102" s="3"/>
      <c r="AD102" s="3"/>
      <c r="AE102" s="3"/>
    </row>
    <row r="103" spans="1:31" ht="15" customHeight="1" x14ac:dyDescent="0.25">
      <c r="A103" s="3"/>
      <c r="B103" s="3"/>
      <c r="C103" s="3"/>
      <c r="D103" s="3"/>
      <c r="E103" s="3"/>
      <c r="F103" s="3"/>
      <c r="G103" s="3"/>
      <c r="H103" s="3"/>
      <c r="I103" s="3"/>
      <c r="J103" s="34"/>
      <c r="K103" s="3"/>
      <c r="L103" s="3"/>
      <c r="M103" s="3"/>
      <c r="N103" s="3"/>
      <c r="O103" s="3"/>
      <c r="P103" s="3"/>
      <c r="Q103" s="3"/>
      <c r="R103" s="3"/>
      <c r="S103" s="3"/>
      <c r="T103" s="3"/>
      <c r="U103" s="3"/>
      <c r="V103" s="3"/>
      <c r="W103" s="3"/>
      <c r="X103" s="3"/>
      <c r="Y103" s="3"/>
      <c r="Z103" s="3"/>
      <c r="AA103" s="3"/>
      <c r="AB103" s="3"/>
      <c r="AC103" s="3"/>
      <c r="AD103" s="3"/>
      <c r="AE103" s="3"/>
    </row>
    <row r="104" spans="1:31" ht="15" customHeight="1" x14ac:dyDescent="0.25">
      <c r="A104" s="3"/>
      <c r="B104" s="3"/>
      <c r="C104" s="3"/>
      <c r="D104" s="3"/>
      <c r="E104" s="3"/>
      <c r="F104" s="3"/>
      <c r="G104" s="3"/>
      <c r="H104" s="3"/>
      <c r="I104" s="3"/>
      <c r="J104" s="34"/>
      <c r="K104" s="3"/>
      <c r="L104" s="3"/>
      <c r="M104" s="3"/>
      <c r="N104" s="3"/>
      <c r="O104" s="3"/>
      <c r="P104" s="3"/>
      <c r="Q104" s="3"/>
      <c r="R104" s="3"/>
      <c r="S104" s="3"/>
      <c r="T104" s="3"/>
      <c r="U104" s="3"/>
      <c r="V104" s="3"/>
      <c r="W104" s="3"/>
      <c r="X104" s="3"/>
      <c r="Y104" s="3"/>
      <c r="Z104" s="3"/>
      <c r="AA104" s="3"/>
      <c r="AB104" s="3"/>
      <c r="AC104" s="3"/>
      <c r="AD104" s="3"/>
      <c r="AE104" s="3"/>
    </row>
    <row r="105" spans="1:31" ht="15" customHeight="1" x14ac:dyDescent="0.25">
      <c r="A105" s="3"/>
      <c r="B105" s="3"/>
      <c r="C105" s="3"/>
      <c r="D105" s="3"/>
      <c r="E105" s="3"/>
      <c r="F105" s="3"/>
      <c r="G105" s="3"/>
      <c r="H105" s="3"/>
      <c r="I105" s="3"/>
      <c r="J105" s="34"/>
      <c r="K105" s="3"/>
      <c r="L105" s="3"/>
      <c r="M105" s="3"/>
      <c r="N105" s="3"/>
      <c r="O105" s="3"/>
      <c r="P105" s="3"/>
      <c r="Q105" s="3"/>
      <c r="R105" s="3"/>
      <c r="S105" s="3"/>
      <c r="T105" s="3"/>
      <c r="U105" s="3"/>
      <c r="V105" s="3"/>
      <c r="W105" s="3"/>
      <c r="X105" s="3"/>
      <c r="Y105" s="3"/>
      <c r="Z105" s="3"/>
      <c r="AA105" s="3"/>
      <c r="AB105" s="3"/>
      <c r="AC105" s="3"/>
      <c r="AD105" s="3"/>
      <c r="AE105" s="3"/>
    </row>
    <row r="106" spans="1:31" ht="15" customHeight="1" x14ac:dyDescent="0.25">
      <c r="A106" s="3"/>
      <c r="B106" s="3"/>
      <c r="C106" s="3"/>
      <c r="D106" s="3"/>
      <c r="E106" s="3"/>
      <c r="F106" s="3"/>
      <c r="G106" s="3"/>
      <c r="H106" s="3"/>
      <c r="I106" s="3"/>
      <c r="J106" s="34"/>
      <c r="K106" s="3"/>
      <c r="L106" s="3"/>
      <c r="M106" s="3"/>
      <c r="N106" s="3"/>
      <c r="O106" s="3"/>
      <c r="P106" s="3"/>
      <c r="Q106" s="3"/>
      <c r="R106" s="3"/>
      <c r="S106" s="3"/>
      <c r="T106" s="3"/>
      <c r="U106" s="3"/>
      <c r="V106" s="3"/>
      <c r="W106" s="3"/>
      <c r="X106" s="3"/>
      <c r="Y106" s="3"/>
      <c r="Z106" s="3"/>
      <c r="AA106" s="3"/>
      <c r="AB106" s="3"/>
      <c r="AC106" s="3"/>
      <c r="AD106" s="3"/>
      <c r="AE106" s="3"/>
    </row>
    <row r="107" spans="1:31" ht="15" customHeight="1" x14ac:dyDescent="0.25">
      <c r="A107" s="3"/>
      <c r="B107" s="3"/>
      <c r="C107" s="3"/>
      <c r="D107" s="3"/>
      <c r="E107" s="3"/>
      <c r="F107" s="3"/>
      <c r="G107" s="3"/>
      <c r="H107" s="3"/>
      <c r="I107" s="3"/>
      <c r="J107" s="34"/>
      <c r="K107" s="3"/>
      <c r="L107" s="3"/>
      <c r="M107" s="3"/>
      <c r="N107" s="3"/>
      <c r="O107" s="3"/>
      <c r="P107" s="3"/>
      <c r="Q107" s="3"/>
      <c r="R107" s="3"/>
      <c r="S107" s="3"/>
      <c r="T107" s="3"/>
      <c r="U107" s="3"/>
      <c r="V107" s="3"/>
      <c r="W107" s="3"/>
      <c r="X107" s="3"/>
      <c r="Y107" s="3"/>
      <c r="Z107" s="3"/>
      <c r="AA107" s="3"/>
      <c r="AB107" s="3"/>
      <c r="AC107" s="3"/>
      <c r="AD107" s="3"/>
      <c r="AE107" s="3"/>
    </row>
    <row r="108" spans="1:31" ht="15" customHeight="1" x14ac:dyDescent="0.25">
      <c r="A108" s="3"/>
      <c r="B108" s="3"/>
      <c r="C108" s="3"/>
      <c r="D108" s="3"/>
      <c r="E108" s="3"/>
      <c r="F108" s="3"/>
      <c r="G108" s="3"/>
      <c r="H108" s="3"/>
      <c r="I108" s="3"/>
      <c r="J108" s="34"/>
      <c r="K108" s="3"/>
      <c r="L108" s="3"/>
      <c r="M108" s="3"/>
      <c r="N108" s="3"/>
      <c r="O108" s="3"/>
      <c r="P108" s="3"/>
      <c r="Q108" s="3"/>
      <c r="R108" s="3"/>
      <c r="S108" s="3"/>
      <c r="T108" s="3"/>
      <c r="U108" s="3"/>
      <c r="V108" s="3"/>
      <c r="W108" s="3"/>
      <c r="X108" s="3"/>
      <c r="Y108" s="3"/>
      <c r="Z108" s="3"/>
      <c r="AA108" s="3"/>
      <c r="AB108" s="3"/>
      <c r="AC108" s="3"/>
      <c r="AD108" s="3"/>
      <c r="AE108" s="3"/>
    </row>
    <row r="109" spans="1:31" ht="15" customHeight="1" x14ac:dyDescent="0.25">
      <c r="A109" s="3"/>
      <c r="B109" s="3"/>
      <c r="C109" s="3"/>
      <c r="D109" s="3"/>
      <c r="E109" s="3"/>
      <c r="F109" s="3"/>
      <c r="G109" s="3"/>
      <c r="H109" s="3"/>
      <c r="I109" s="3"/>
      <c r="J109" s="34"/>
      <c r="K109" s="3"/>
      <c r="L109" s="3"/>
      <c r="M109" s="3"/>
      <c r="N109" s="3"/>
      <c r="O109" s="3"/>
      <c r="P109" s="3"/>
      <c r="Q109" s="3"/>
      <c r="R109" s="3"/>
      <c r="S109" s="3"/>
      <c r="T109" s="3"/>
      <c r="U109" s="3"/>
      <c r="V109" s="3"/>
      <c r="W109" s="3"/>
      <c r="X109" s="3"/>
      <c r="Y109" s="3"/>
      <c r="Z109" s="3"/>
      <c r="AA109" s="3"/>
      <c r="AB109" s="3"/>
      <c r="AC109" s="3"/>
      <c r="AD109" s="3"/>
      <c r="AE109" s="3"/>
    </row>
    <row r="110" spans="1:31" ht="15" customHeight="1" x14ac:dyDescent="0.25">
      <c r="A110" s="3"/>
      <c r="B110" s="3"/>
      <c r="C110" s="3"/>
      <c r="D110" s="3"/>
      <c r="E110" s="3"/>
      <c r="F110" s="3"/>
      <c r="G110" s="3"/>
      <c r="H110" s="3"/>
      <c r="I110" s="3"/>
      <c r="J110" s="34"/>
      <c r="K110" s="3"/>
      <c r="L110" s="3"/>
      <c r="M110" s="3"/>
      <c r="N110" s="3"/>
      <c r="O110" s="3"/>
      <c r="P110" s="3"/>
      <c r="Q110" s="3"/>
      <c r="R110" s="3"/>
      <c r="S110" s="3"/>
      <c r="T110" s="3"/>
      <c r="U110" s="3"/>
      <c r="V110" s="3"/>
      <c r="W110" s="3"/>
      <c r="X110" s="3"/>
      <c r="Y110" s="3"/>
      <c r="Z110" s="3"/>
      <c r="AA110" s="3"/>
      <c r="AB110" s="3"/>
      <c r="AC110" s="3"/>
      <c r="AD110" s="3"/>
      <c r="AE110" s="3"/>
    </row>
    <row r="111" spans="1:31" ht="15" customHeight="1" x14ac:dyDescent="0.25">
      <c r="A111" s="3"/>
      <c r="B111" s="3"/>
      <c r="C111" s="3"/>
      <c r="D111" s="3"/>
      <c r="E111" s="3"/>
      <c r="F111" s="3"/>
      <c r="G111" s="3"/>
      <c r="H111" s="3"/>
      <c r="I111" s="3"/>
      <c r="J111" s="34"/>
      <c r="K111" s="3"/>
      <c r="L111" s="3"/>
      <c r="M111" s="3"/>
      <c r="N111" s="3"/>
      <c r="O111" s="3"/>
      <c r="P111" s="3"/>
      <c r="Q111" s="3"/>
      <c r="R111" s="3"/>
      <c r="S111" s="3"/>
      <c r="T111" s="3"/>
      <c r="U111" s="3"/>
      <c r="V111" s="3"/>
      <c r="W111" s="3"/>
      <c r="X111" s="3"/>
      <c r="Y111" s="3"/>
      <c r="Z111" s="3"/>
      <c r="AA111" s="3"/>
      <c r="AB111" s="3"/>
      <c r="AC111" s="3"/>
      <c r="AD111" s="3"/>
      <c r="AE111" s="3"/>
    </row>
    <row r="112" spans="1:31" ht="15" customHeight="1" x14ac:dyDescent="0.25">
      <c r="A112" s="3"/>
      <c r="B112" s="3"/>
      <c r="C112" s="3"/>
      <c r="D112" s="3"/>
      <c r="E112" s="3"/>
      <c r="F112" s="3"/>
      <c r="G112" s="3"/>
      <c r="H112" s="3"/>
      <c r="I112" s="3"/>
      <c r="J112" s="34"/>
      <c r="K112" s="3"/>
      <c r="L112" s="3"/>
      <c r="M112" s="3"/>
      <c r="N112" s="3"/>
      <c r="O112" s="3"/>
      <c r="P112" s="3"/>
      <c r="Q112" s="3"/>
      <c r="R112" s="3"/>
      <c r="S112" s="3"/>
      <c r="T112" s="3"/>
      <c r="U112" s="3"/>
      <c r="V112" s="3"/>
      <c r="W112" s="3"/>
      <c r="X112" s="3"/>
      <c r="Y112" s="3"/>
      <c r="Z112" s="3"/>
      <c r="AA112" s="3"/>
      <c r="AB112" s="3"/>
      <c r="AC112" s="3"/>
      <c r="AD112" s="3"/>
      <c r="AE112" s="3"/>
    </row>
    <row r="113" spans="1:31" ht="15" customHeight="1" x14ac:dyDescent="0.25">
      <c r="A113" s="3"/>
      <c r="B113" s="3"/>
      <c r="C113" s="3"/>
      <c r="D113" s="3"/>
      <c r="E113" s="3"/>
      <c r="F113" s="3"/>
      <c r="G113" s="3"/>
      <c r="H113" s="3"/>
      <c r="I113" s="3"/>
      <c r="J113" s="34"/>
      <c r="K113" s="3"/>
      <c r="L113" s="3"/>
      <c r="M113" s="3"/>
      <c r="N113" s="3"/>
      <c r="O113" s="3"/>
      <c r="P113" s="3"/>
      <c r="Q113" s="3"/>
      <c r="R113" s="3"/>
      <c r="S113" s="3"/>
      <c r="T113" s="3"/>
      <c r="U113" s="3"/>
      <c r="V113" s="3"/>
      <c r="W113" s="3"/>
      <c r="X113" s="3"/>
      <c r="Y113" s="3"/>
      <c r="Z113" s="3"/>
      <c r="AA113" s="3"/>
      <c r="AB113" s="3"/>
      <c r="AC113" s="3"/>
      <c r="AD113" s="3"/>
      <c r="AE113" s="3"/>
    </row>
    <row r="114" spans="1:31" ht="15" customHeight="1" x14ac:dyDescent="0.25">
      <c r="A114" s="3"/>
      <c r="B114" s="3"/>
      <c r="C114" s="3"/>
      <c r="D114" s="3"/>
      <c r="E114" s="3"/>
      <c r="F114" s="3"/>
      <c r="G114" s="3"/>
      <c r="H114" s="3"/>
      <c r="I114" s="3"/>
      <c r="J114" s="34"/>
      <c r="K114" s="3"/>
      <c r="L114" s="3"/>
      <c r="M114" s="3"/>
      <c r="N114" s="3"/>
      <c r="O114" s="3"/>
      <c r="P114" s="3"/>
      <c r="Q114" s="3"/>
      <c r="R114" s="3"/>
      <c r="S114" s="3"/>
      <c r="T114" s="3"/>
      <c r="U114" s="3"/>
      <c r="V114" s="3"/>
      <c r="W114" s="3"/>
      <c r="X114" s="3"/>
      <c r="Y114" s="3"/>
      <c r="Z114" s="3"/>
      <c r="AA114" s="3"/>
      <c r="AB114" s="3"/>
      <c r="AC114" s="3"/>
      <c r="AD114" s="3"/>
      <c r="AE114" s="3"/>
    </row>
    <row r="115" spans="1:31" ht="15" customHeight="1" x14ac:dyDescent="0.25">
      <c r="A115" s="3"/>
      <c r="B115" s="3"/>
      <c r="C115" s="3"/>
      <c r="D115" s="3"/>
      <c r="E115" s="3"/>
      <c r="F115" s="3"/>
      <c r="G115" s="3"/>
      <c r="H115" s="3"/>
      <c r="I115" s="3"/>
      <c r="J115" s="34"/>
      <c r="K115" s="3"/>
      <c r="L115" s="3"/>
      <c r="M115" s="3"/>
      <c r="N115" s="3"/>
      <c r="O115" s="3"/>
      <c r="P115" s="3"/>
      <c r="Q115" s="3"/>
      <c r="R115" s="3"/>
      <c r="S115" s="3"/>
      <c r="T115" s="3"/>
      <c r="U115" s="3"/>
      <c r="V115" s="3"/>
      <c r="W115" s="3"/>
      <c r="X115" s="3"/>
      <c r="Y115" s="3"/>
      <c r="Z115" s="3"/>
      <c r="AA115" s="3"/>
      <c r="AB115" s="3"/>
      <c r="AC115" s="3"/>
      <c r="AD115" s="3"/>
      <c r="AE115" s="3"/>
    </row>
    <row r="116" spans="1:31" ht="15" customHeight="1" x14ac:dyDescent="0.25">
      <c r="A116" s="3"/>
      <c r="B116" s="3"/>
      <c r="C116" s="3"/>
      <c r="D116" s="3"/>
      <c r="E116" s="3"/>
      <c r="F116" s="3"/>
      <c r="G116" s="3"/>
      <c r="H116" s="3"/>
      <c r="I116" s="3"/>
      <c r="J116" s="34"/>
      <c r="K116" s="3"/>
      <c r="L116" s="3"/>
      <c r="M116" s="3"/>
      <c r="N116" s="3"/>
      <c r="O116" s="3"/>
      <c r="P116" s="3"/>
      <c r="Q116" s="3"/>
      <c r="R116" s="3"/>
      <c r="S116" s="3"/>
      <c r="T116" s="3"/>
      <c r="U116" s="3"/>
      <c r="V116" s="3"/>
      <c r="W116" s="3"/>
      <c r="X116" s="3"/>
      <c r="Y116" s="3"/>
      <c r="Z116" s="3"/>
      <c r="AA116" s="3"/>
      <c r="AB116" s="3"/>
      <c r="AC116" s="3"/>
      <c r="AD116" s="3"/>
      <c r="AE116" s="3"/>
    </row>
    <row r="117" spans="1:31" ht="15" customHeight="1" x14ac:dyDescent="0.25">
      <c r="A117" s="3"/>
      <c r="B117" s="3"/>
      <c r="C117" s="3"/>
      <c r="D117" s="3"/>
      <c r="E117" s="3"/>
      <c r="F117" s="3"/>
      <c r="G117" s="3"/>
      <c r="H117" s="3"/>
      <c r="I117" s="3"/>
      <c r="J117" s="34"/>
      <c r="K117" s="3"/>
      <c r="L117" s="3"/>
      <c r="M117" s="3"/>
      <c r="N117" s="3"/>
      <c r="O117" s="3"/>
      <c r="P117" s="3"/>
      <c r="Q117" s="3"/>
      <c r="R117" s="3"/>
      <c r="S117" s="3"/>
      <c r="T117" s="3"/>
      <c r="U117" s="3"/>
      <c r="V117" s="3"/>
      <c r="W117" s="3"/>
      <c r="X117" s="3"/>
      <c r="Y117" s="3"/>
      <c r="Z117" s="3"/>
      <c r="AA117" s="3"/>
      <c r="AB117" s="3"/>
      <c r="AC117" s="3"/>
      <c r="AD117" s="3"/>
      <c r="AE117" s="3"/>
    </row>
    <row r="118" spans="1:31" ht="15" customHeight="1" x14ac:dyDescent="0.25">
      <c r="A118" s="3"/>
      <c r="B118" s="3"/>
      <c r="C118" s="3"/>
      <c r="D118" s="3"/>
      <c r="E118" s="3"/>
      <c r="F118" s="3"/>
      <c r="G118" s="3"/>
      <c r="H118" s="3"/>
      <c r="I118" s="3"/>
      <c r="J118" s="34"/>
      <c r="K118" s="3"/>
      <c r="L118" s="3"/>
      <c r="M118" s="3"/>
      <c r="N118" s="3"/>
      <c r="O118" s="3"/>
      <c r="P118" s="3"/>
      <c r="Q118" s="3"/>
      <c r="R118" s="3"/>
      <c r="S118" s="3"/>
      <c r="T118" s="3"/>
      <c r="U118" s="3"/>
      <c r="V118" s="3"/>
      <c r="W118" s="3"/>
      <c r="X118" s="3"/>
      <c r="Y118" s="3"/>
      <c r="Z118" s="3"/>
      <c r="AA118" s="3"/>
      <c r="AB118" s="3"/>
      <c r="AC118" s="3"/>
      <c r="AD118" s="3"/>
      <c r="AE118" s="3"/>
    </row>
    <row r="119" spans="1:31" ht="15" customHeight="1" x14ac:dyDescent="0.25">
      <c r="A119" s="3"/>
      <c r="B119" s="3"/>
      <c r="C119" s="3"/>
      <c r="D119" s="3"/>
      <c r="E119" s="3"/>
      <c r="F119" s="3"/>
      <c r="G119" s="3"/>
      <c r="H119" s="3"/>
      <c r="I119" s="3"/>
      <c r="J119" s="34"/>
      <c r="K119" s="3"/>
      <c r="L119" s="3"/>
      <c r="M119" s="3"/>
      <c r="N119" s="3"/>
      <c r="O119" s="3"/>
      <c r="P119" s="3"/>
      <c r="Q119" s="3"/>
      <c r="R119" s="3"/>
      <c r="S119" s="3"/>
      <c r="T119" s="3"/>
      <c r="U119" s="3"/>
      <c r="V119" s="3"/>
      <c r="W119" s="3"/>
      <c r="X119" s="3"/>
      <c r="Y119" s="3"/>
      <c r="Z119" s="3"/>
      <c r="AA119" s="3"/>
      <c r="AB119" s="3"/>
      <c r="AC119" s="3"/>
      <c r="AD119" s="3"/>
      <c r="AE119" s="3"/>
    </row>
    <row r="120" spans="1:31" ht="15" customHeight="1" x14ac:dyDescent="0.25">
      <c r="A120" s="3"/>
      <c r="B120" s="3"/>
      <c r="C120" s="3"/>
      <c r="D120" s="3"/>
      <c r="E120" s="3"/>
      <c r="F120" s="3"/>
      <c r="G120" s="3"/>
      <c r="H120" s="3"/>
      <c r="I120" s="3"/>
      <c r="J120" s="34"/>
      <c r="K120" s="3"/>
      <c r="L120" s="3"/>
      <c r="M120" s="3"/>
      <c r="N120" s="3"/>
      <c r="O120" s="3"/>
      <c r="P120" s="3"/>
      <c r="Q120" s="3"/>
      <c r="R120" s="3"/>
      <c r="S120" s="3"/>
      <c r="T120" s="3"/>
      <c r="U120" s="3"/>
      <c r="V120" s="3"/>
      <c r="W120" s="3"/>
      <c r="X120" s="3"/>
      <c r="Y120" s="3"/>
      <c r="Z120" s="3"/>
      <c r="AA120" s="3"/>
      <c r="AB120" s="3"/>
      <c r="AC120" s="3"/>
      <c r="AD120" s="3"/>
      <c r="AE120" s="3"/>
    </row>
    <row r="121" spans="1:31" ht="15" customHeight="1" x14ac:dyDescent="0.25">
      <c r="A121" s="3"/>
      <c r="B121" s="3"/>
      <c r="C121" s="3"/>
      <c r="D121" s="3"/>
      <c r="E121" s="3"/>
      <c r="F121" s="3"/>
      <c r="G121" s="3"/>
      <c r="H121" s="3"/>
      <c r="I121" s="3"/>
      <c r="J121" s="34"/>
      <c r="K121" s="3"/>
      <c r="L121" s="3"/>
      <c r="M121" s="3"/>
      <c r="N121" s="3"/>
      <c r="O121" s="3"/>
      <c r="P121" s="3"/>
      <c r="Q121" s="3"/>
      <c r="R121" s="3"/>
      <c r="S121" s="3"/>
      <c r="T121" s="3"/>
      <c r="U121" s="3"/>
      <c r="V121" s="3"/>
      <c r="W121" s="3"/>
      <c r="X121" s="3"/>
      <c r="Y121" s="3"/>
      <c r="Z121" s="3"/>
      <c r="AA121" s="3"/>
      <c r="AB121" s="3"/>
      <c r="AC121" s="3"/>
      <c r="AD121" s="3"/>
      <c r="AE121" s="3"/>
    </row>
    <row r="122" spans="1:31" ht="15" customHeight="1" x14ac:dyDescent="0.25">
      <c r="A122" s="3"/>
      <c r="B122" s="3"/>
      <c r="C122" s="3"/>
      <c r="D122" s="3"/>
      <c r="E122" s="3"/>
      <c r="F122" s="3"/>
      <c r="G122" s="3"/>
      <c r="H122" s="3"/>
      <c r="I122" s="3"/>
      <c r="J122" s="34"/>
      <c r="K122" s="3"/>
      <c r="L122" s="3"/>
      <c r="M122" s="3"/>
      <c r="N122" s="3"/>
      <c r="O122" s="3"/>
      <c r="P122" s="3"/>
      <c r="Q122" s="3"/>
      <c r="R122" s="3"/>
      <c r="S122" s="3"/>
      <c r="T122" s="3"/>
      <c r="U122" s="3"/>
      <c r="V122" s="3"/>
      <c r="W122" s="3"/>
      <c r="X122" s="3"/>
      <c r="Y122" s="3"/>
      <c r="Z122" s="3"/>
      <c r="AA122" s="3"/>
      <c r="AB122" s="3"/>
      <c r="AC122" s="3"/>
      <c r="AD122" s="3"/>
      <c r="AE122" s="3"/>
    </row>
    <row r="123" spans="1:31" ht="15" customHeight="1" x14ac:dyDescent="0.25">
      <c r="A123" s="3"/>
      <c r="B123" s="3"/>
      <c r="C123" s="3"/>
      <c r="D123" s="3"/>
      <c r="E123" s="3"/>
      <c r="F123" s="3"/>
      <c r="G123" s="3"/>
      <c r="H123" s="3"/>
      <c r="I123" s="3"/>
      <c r="J123" s="34"/>
      <c r="K123" s="3"/>
      <c r="L123" s="3"/>
      <c r="M123" s="3"/>
      <c r="N123" s="3"/>
      <c r="O123" s="3"/>
      <c r="P123" s="3"/>
      <c r="Q123" s="3"/>
      <c r="R123" s="3"/>
      <c r="S123" s="3"/>
      <c r="T123" s="3"/>
      <c r="U123" s="3"/>
      <c r="V123" s="3"/>
      <c r="W123" s="3"/>
      <c r="X123" s="3"/>
      <c r="Y123" s="3"/>
      <c r="Z123" s="3"/>
      <c r="AA123" s="3"/>
      <c r="AB123" s="3"/>
      <c r="AC123" s="3"/>
      <c r="AD123" s="3"/>
      <c r="AE123" s="3"/>
    </row>
    <row r="124" spans="1:31" ht="15" customHeight="1" x14ac:dyDescent="0.25">
      <c r="A124" s="3"/>
      <c r="B124" s="3"/>
      <c r="C124" s="3"/>
      <c r="D124" s="3"/>
      <c r="E124" s="3"/>
      <c r="F124" s="3"/>
      <c r="G124" s="3"/>
      <c r="H124" s="3"/>
      <c r="I124" s="3"/>
      <c r="J124" s="34"/>
      <c r="K124" s="3"/>
      <c r="L124" s="3"/>
      <c r="M124" s="3"/>
      <c r="N124" s="3"/>
      <c r="O124" s="3"/>
      <c r="P124" s="3"/>
      <c r="Q124" s="3"/>
      <c r="R124" s="3"/>
      <c r="S124" s="3"/>
      <c r="T124" s="3"/>
      <c r="U124" s="3"/>
      <c r="V124" s="3"/>
      <c r="W124" s="3"/>
      <c r="X124" s="3"/>
      <c r="Y124" s="3"/>
      <c r="Z124" s="3"/>
      <c r="AA124" s="3"/>
      <c r="AB124" s="3"/>
      <c r="AC124" s="3"/>
      <c r="AD124" s="3"/>
      <c r="AE124" s="3"/>
    </row>
    <row r="125" spans="1:31" ht="15" customHeight="1" x14ac:dyDescent="0.25">
      <c r="A125" s="3"/>
      <c r="B125" s="3"/>
      <c r="C125" s="3"/>
      <c r="D125" s="3"/>
      <c r="E125" s="3"/>
      <c r="F125" s="3"/>
      <c r="G125" s="3"/>
      <c r="H125" s="3"/>
      <c r="I125" s="3"/>
      <c r="J125" s="34"/>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x14ac:dyDescent="0.25"/>
    <row r="250" spans="1:31" ht="15.75" customHeight="1" x14ac:dyDescent="0.25"/>
    <row r="251" spans="1:31" ht="15.75" customHeight="1" x14ac:dyDescent="0.25"/>
    <row r="252" spans="1:31" ht="15.75" customHeight="1" x14ac:dyDescent="0.25"/>
    <row r="253" spans="1:31" ht="15.75" customHeight="1" x14ac:dyDescent="0.25"/>
    <row r="254" spans="1:31" ht="15.75" customHeight="1" x14ac:dyDescent="0.25"/>
    <row r="255" spans="1:31" ht="15.75" customHeight="1" x14ac:dyDescent="0.25"/>
    <row r="256" spans="1:31"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heetProtection selectLockedCells="1"/>
  <mergeCells count="80">
    <mergeCell ref="N37:O37"/>
    <mergeCell ref="N38:O38"/>
    <mergeCell ref="N39:O39"/>
    <mergeCell ref="C43:H43"/>
    <mergeCell ref="I43:L43"/>
    <mergeCell ref="I40:L40"/>
    <mergeCell ref="C40:H40"/>
    <mergeCell ref="C41:H41"/>
    <mergeCell ref="I41:L41"/>
    <mergeCell ref="C42:H42"/>
    <mergeCell ref="I42:L42"/>
    <mergeCell ref="C37:H37"/>
    <mergeCell ref="I37:L37"/>
    <mergeCell ref="I38:L38"/>
    <mergeCell ref="C39:H39"/>
    <mergeCell ref="I39:L39"/>
    <mergeCell ref="N45:O45"/>
    <mergeCell ref="N46:O46"/>
    <mergeCell ref="N47:O47"/>
    <mergeCell ref="N48:O48"/>
    <mergeCell ref="N40:O40"/>
    <mergeCell ref="N41:O41"/>
    <mergeCell ref="N42:O42"/>
    <mergeCell ref="N43:O43"/>
    <mergeCell ref="N44:O44"/>
    <mergeCell ref="N33:O33"/>
    <mergeCell ref="C36:H36"/>
    <mergeCell ref="I36:L36"/>
    <mergeCell ref="C35:H35"/>
    <mergeCell ref="I35:L35"/>
    <mergeCell ref="I33:L33"/>
    <mergeCell ref="C38:H38"/>
    <mergeCell ref="N35:O35"/>
    <mergeCell ref="N36:O36"/>
    <mergeCell ref="N30:O30"/>
    <mergeCell ref="N31:O31"/>
    <mergeCell ref="N32:O32"/>
    <mergeCell ref="N34:O34"/>
    <mergeCell ref="C33:H33"/>
    <mergeCell ref="C34:H34"/>
    <mergeCell ref="I34:L34"/>
    <mergeCell ref="C30:H30"/>
    <mergeCell ref="I30:L30"/>
    <mergeCell ref="C31:H31"/>
    <mergeCell ref="I31:L31"/>
    <mergeCell ref="C32:H32"/>
    <mergeCell ref="I32:L32"/>
    <mergeCell ref="F23:O23"/>
    <mergeCell ref="C28:H28"/>
    <mergeCell ref="I28:L28"/>
    <mergeCell ref="C29:H29"/>
    <mergeCell ref="I29:L29"/>
    <mergeCell ref="N28:O28"/>
    <mergeCell ref="N29:O29"/>
    <mergeCell ref="N8:O8"/>
    <mergeCell ref="F11:O11"/>
    <mergeCell ref="F12:O12"/>
    <mergeCell ref="F13:O13"/>
    <mergeCell ref="F19:O19"/>
    <mergeCell ref="E6:F6"/>
    <mergeCell ref="D8:E8"/>
    <mergeCell ref="F8:I8"/>
    <mergeCell ref="J8:K8"/>
    <mergeCell ref="L8:M8"/>
    <mergeCell ref="B1:D1"/>
    <mergeCell ref="E2:K2"/>
    <mergeCell ref="M2:N2"/>
    <mergeCell ref="E3:I3"/>
    <mergeCell ref="J3:L3"/>
    <mergeCell ref="M3:N3"/>
    <mergeCell ref="C47:H47"/>
    <mergeCell ref="C48:H48"/>
    <mergeCell ref="I48:L48"/>
    <mergeCell ref="C44:H44"/>
    <mergeCell ref="I44:L44"/>
    <mergeCell ref="C45:H45"/>
    <mergeCell ref="I45:L45"/>
    <mergeCell ref="C46:H46"/>
    <mergeCell ref="I46:L46"/>
    <mergeCell ref="I47:L47"/>
  </mergeCells>
  <conditionalFormatting sqref="B1">
    <cfRule type="cellIs" dxfId="296" priority="2" operator="equal">
      <formula>"Terminé"</formula>
    </cfRule>
    <cfRule type="cellIs" dxfId="295" priority="3" operator="equal">
      <formula>"En rédaction"</formula>
    </cfRule>
  </conditionalFormatting>
  <conditionalFormatting sqref="E6">
    <cfRule type="expression" dxfId="294" priority="1">
      <formula>$B$1="Terminé"</formula>
    </cfRule>
  </conditionalFormatting>
  <conditionalFormatting sqref="E2:K2 E3:I3">
    <cfRule type="expression" dxfId="293" priority="5">
      <formula>$B$1="Terminé"</formula>
    </cfRule>
  </conditionalFormatting>
  <conditionalFormatting sqref="M3 F11:O13 F15:F16 F19:O19 H20 F23:O23 H24 C29:O48">
    <cfRule type="expression" dxfId="292" priority="4">
      <formula>$B$1="Terminé"</formula>
    </cfRule>
  </conditionalFormatting>
  <dataValidations count="4">
    <dataValidation type="list" allowBlank="1" showErrorMessage="1" sqref="G26" xr:uid="{00000000-0002-0000-0600-000000000000}">
      <formula1>"1,2,3,4,5,6,7,8,9,10,11,12"</formula1>
    </dataValidation>
    <dataValidation type="list" allowBlank="1" showErrorMessage="1" sqref="I29:I48" xr:uid="{00000000-0002-0000-0600-000001000000}">
      <formula1>listeMdf</formula1>
    </dataValidation>
    <dataValidation type="list" allowBlank="1" sqref="B1" xr:uid="{00000000-0002-0000-0600-000002000000}">
      <formula1>"Terminé,En rédaction"</formula1>
    </dataValidation>
    <dataValidation type="decimal" allowBlank="1" showErrorMessage="1" sqref="M29:M48" xr:uid="{00000000-0002-0000-0600-000003000000}">
      <formula1>1</formula1>
      <formula2>12</formula2>
    </dataValidation>
  </dataValidations>
  <pageMargins left="0.31496062992125984" right="0.31496062992125984" top="0.39370078740157483" bottom="0.51181102362204722" header="0" footer="0"/>
  <pageSetup scale="67" fitToHeight="0"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rgb="FF71E4FF"/>
    <outlinePr summaryBelow="0" summaryRight="0"/>
  </sheetPr>
  <dimension ref="A1:AE1001"/>
  <sheetViews>
    <sheetView showGridLines="0" showRowColHeaders="0" workbookViewId="0">
      <pane ySplit="8" topLeftCell="A9" activePane="bottomLeft" state="frozen"/>
      <selection activeCell="G21" sqref="G21:K21"/>
      <selection pane="bottomLeft" activeCell="B1" sqref="B1:D1"/>
    </sheetView>
  </sheetViews>
  <sheetFormatPr baseColWidth="10" defaultColWidth="12.54296875" defaultRowHeight="15" customHeight="1" x14ac:dyDescent="0.25"/>
  <cols>
    <col min="1" max="1" width="3.81640625" customWidth="1"/>
    <col min="2" max="2" width="9.453125" customWidth="1"/>
    <col min="3" max="3" width="2.26953125" customWidth="1"/>
    <col min="4" max="4" width="14.26953125" customWidth="1"/>
    <col min="5" max="5" width="48.26953125" customWidth="1"/>
    <col min="6" max="6" width="18.81640625" customWidth="1"/>
    <col min="7" max="7" width="18.1796875" customWidth="1"/>
    <col min="8" max="8" width="4.54296875" customWidth="1"/>
    <col min="9" max="9" width="18.1796875" customWidth="1"/>
    <col min="10" max="10" width="2.453125" customWidth="1"/>
    <col min="11" max="11" width="11.26953125" customWidth="1"/>
    <col min="12" max="12" width="3" customWidth="1"/>
    <col min="13" max="31" width="12.54296875" customWidth="1"/>
  </cols>
  <sheetData>
    <row r="1" spans="1:31" ht="15.75" customHeight="1" x14ac:dyDescent="0.25">
      <c r="A1" s="63"/>
      <c r="B1" s="1697" t="s">
        <v>378</v>
      </c>
      <c r="C1" s="1698"/>
      <c r="D1" s="1699"/>
      <c r="E1" s="63"/>
      <c r="F1" s="63"/>
      <c r="G1" s="63"/>
      <c r="H1" s="63"/>
      <c r="I1" s="63"/>
      <c r="J1" s="63"/>
      <c r="K1" s="723"/>
      <c r="L1" s="91"/>
      <c r="M1" s="91"/>
      <c r="N1" s="91"/>
      <c r="O1" s="91"/>
      <c r="P1" s="91"/>
      <c r="Q1" s="91"/>
      <c r="R1" s="91"/>
      <c r="S1" s="91"/>
      <c r="T1" s="91"/>
      <c r="U1" s="91"/>
      <c r="V1" s="91"/>
      <c r="W1" s="91"/>
      <c r="X1" s="91"/>
      <c r="Y1" s="91"/>
      <c r="Z1" s="91"/>
      <c r="AA1" s="91"/>
      <c r="AB1" s="91"/>
      <c r="AC1" s="91"/>
      <c r="AD1" s="91"/>
      <c r="AE1" s="91"/>
    </row>
    <row r="2" spans="1:31" ht="18" customHeight="1" x14ac:dyDescent="0.3">
      <c r="A2" s="1150"/>
      <c r="B2" s="100" t="s">
        <v>944</v>
      </c>
      <c r="C2" s="100"/>
      <c r="D2" s="100"/>
      <c r="E2" s="1704" t="str">
        <f>IF(NomOrg="","",NomOrg)</f>
        <v/>
      </c>
      <c r="F2" s="1705"/>
      <c r="G2" s="1705"/>
      <c r="H2" s="1706"/>
      <c r="I2" s="1700" t="str">
        <f>CONCATENATE("Page ",LEFT('Table des matières'!$K$15,2))</f>
        <v>Page 4</v>
      </c>
      <c r="J2" s="1701"/>
      <c r="K2" s="744" t="str">
        <f>IF(PageDerniere="","",CONCATENATE("sur ",PageDerniere))</f>
        <v>sur 46</v>
      </c>
      <c r="L2" s="1161"/>
      <c r="M2" s="3"/>
      <c r="N2" s="3"/>
      <c r="O2" s="3"/>
      <c r="P2" s="3"/>
      <c r="Q2" s="3"/>
      <c r="R2" s="3"/>
      <c r="S2" s="3"/>
      <c r="T2" s="3"/>
      <c r="U2" s="3"/>
      <c r="V2" s="3"/>
      <c r="W2" s="3"/>
      <c r="X2" s="3"/>
      <c r="Y2" s="3"/>
      <c r="Z2" s="3"/>
      <c r="AA2" s="3"/>
      <c r="AB2" s="3"/>
      <c r="AC2" s="3"/>
      <c r="AD2" s="3"/>
      <c r="AE2" s="3"/>
    </row>
    <row r="3" spans="1:31" ht="18" customHeight="1" x14ac:dyDescent="0.35">
      <c r="A3" s="1128"/>
      <c r="B3" s="36" t="s">
        <v>1132</v>
      </c>
      <c r="C3" s="36"/>
      <c r="D3" s="36"/>
      <c r="E3" s="1702" t="str">
        <f>IF(NomProjet="","",NomProjet)</f>
        <v/>
      </c>
      <c r="F3" s="1629"/>
      <c r="G3" s="101" t="s">
        <v>946</v>
      </c>
      <c r="H3" s="1703" t="str">
        <f>IF(NoProjet="","",NoProjet)</f>
        <v/>
      </c>
      <c r="I3" s="1684"/>
      <c r="J3" s="101"/>
      <c r="K3" s="745" t="str">
        <f>VersionDoc</f>
        <v>V260301</v>
      </c>
      <c r="L3" s="1128"/>
    </row>
    <row r="4" spans="1:31" ht="9" customHeight="1" x14ac:dyDescent="0.35">
      <c r="A4" s="34"/>
      <c r="B4" s="34"/>
      <c r="C4" s="34"/>
      <c r="D4" s="34"/>
      <c r="E4" s="38"/>
      <c r="F4" s="38"/>
      <c r="G4" s="34"/>
      <c r="H4" s="34"/>
      <c r="I4" s="34"/>
      <c r="J4" s="34"/>
      <c r="K4" s="34"/>
      <c r="L4" s="34"/>
    </row>
    <row r="5" spans="1:31" ht="23.25" customHeight="1" x14ac:dyDescent="0.35">
      <c r="A5" s="34"/>
      <c r="B5" s="102" t="s">
        <v>394</v>
      </c>
      <c r="C5" s="34"/>
      <c r="D5" s="34"/>
      <c r="E5" s="38"/>
      <c r="F5" s="38"/>
      <c r="G5" s="34"/>
      <c r="H5" s="34"/>
      <c r="I5" s="34"/>
      <c r="J5" s="34"/>
      <c r="K5" s="34"/>
      <c r="L5" s="34"/>
    </row>
    <row r="6" spans="1:31" ht="19.5" customHeight="1" x14ac:dyDescent="0.25">
      <c r="A6" s="39"/>
      <c r="B6" s="1133" t="s">
        <v>1133</v>
      </c>
      <c r="C6" s="39"/>
      <c r="D6" s="39"/>
      <c r="E6" s="1162" t="str">
        <f>IF(DateFinAF="","",DateFinAF)</f>
        <v/>
      </c>
      <c r="F6" s="39"/>
      <c r="G6" s="39"/>
      <c r="H6" s="39"/>
      <c r="I6" s="39"/>
      <c r="J6" s="39"/>
      <c r="K6" s="39"/>
      <c r="L6" s="39"/>
      <c r="M6" s="58"/>
      <c r="N6" s="58"/>
      <c r="O6" s="58"/>
      <c r="P6" s="58"/>
      <c r="Q6" s="58"/>
      <c r="R6" s="58"/>
      <c r="S6" s="58"/>
      <c r="T6" s="58"/>
      <c r="U6" s="58"/>
      <c r="V6" s="58"/>
      <c r="W6" s="58"/>
      <c r="X6" s="58"/>
      <c r="Y6" s="58"/>
      <c r="Z6" s="58"/>
      <c r="AA6" s="58"/>
      <c r="AB6" s="58"/>
      <c r="AC6" s="58"/>
      <c r="AD6" s="58"/>
      <c r="AE6" s="58"/>
    </row>
    <row r="7" spans="1:31" ht="18" customHeight="1" x14ac:dyDescent="0.3">
      <c r="A7" s="34"/>
      <c r="B7" s="47" t="s">
        <v>1149</v>
      </c>
      <c r="C7" s="47"/>
      <c r="D7" s="47"/>
      <c r="E7" s="47"/>
      <c r="F7" s="103"/>
      <c r="G7" s="34"/>
      <c r="H7" s="34"/>
      <c r="I7" s="34"/>
      <c r="J7" s="34"/>
      <c r="K7" s="34"/>
      <c r="L7" s="34"/>
    </row>
    <row r="8" spans="1:31" ht="34.5" customHeight="1" x14ac:dyDescent="0.35">
      <c r="A8" s="39"/>
      <c r="B8" s="39"/>
      <c r="C8" s="39"/>
      <c r="D8" s="39"/>
      <c r="E8" s="41"/>
      <c r="F8" s="104"/>
      <c r="G8" s="105" t="str">
        <f>CONCATENATE("  Résultats   ", IF(DateFinAF="","",YEAR(DateFinAF)))</f>
        <v xml:space="preserve">  Résultats   </v>
      </c>
      <c r="H8" s="106"/>
      <c r="I8" s="105" t="str">
        <f>IF(NbMoisExo&lt;12,"",CONCATENATE("  Résultats   ",IF(DateFinAF="","",YEAR(DateFinAF)-1)))</f>
        <v xml:space="preserve">  Résultats   </v>
      </c>
      <c r="J8" s="107"/>
      <c r="K8" s="108"/>
      <c r="L8" s="39"/>
      <c r="M8" s="58"/>
      <c r="N8" s="58"/>
      <c r="O8" s="58"/>
      <c r="P8" s="58"/>
      <c r="Q8" s="58"/>
      <c r="R8" s="58"/>
      <c r="S8" s="58"/>
      <c r="T8" s="58"/>
      <c r="U8" s="58"/>
      <c r="V8" s="58"/>
      <c r="W8" s="58"/>
      <c r="X8" s="58"/>
      <c r="Y8" s="58"/>
      <c r="Z8" s="58"/>
      <c r="AA8" s="58"/>
      <c r="AB8" s="58"/>
      <c r="AC8" s="58"/>
      <c r="AD8" s="58"/>
      <c r="AE8" s="58"/>
    </row>
    <row r="9" spans="1:31" ht="15" customHeight="1" x14ac:dyDescent="0.35">
      <c r="A9" s="34"/>
      <c r="B9" s="34"/>
      <c r="C9" s="34"/>
      <c r="D9" s="34"/>
      <c r="E9" s="38"/>
      <c r="F9" s="109"/>
      <c r="G9" s="34"/>
      <c r="H9" s="92"/>
      <c r="I9" s="34"/>
      <c r="J9" s="34"/>
      <c r="K9" s="60"/>
      <c r="L9" s="34"/>
    </row>
    <row r="10" spans="1:31" ht="15" customHeight="1" x14ac:dyDescent="0.35">
      <c r="A10" s="1128"/>
      <c r="B10" s="47"/>
      <c r="C10" s="110" t="s">
        <v>1012</v>
      </c>
      <c r="D10" s="111"/>
      <c r="E10" s="47"/>
      <c r="F10" s="112"/>
      <c r="G10" s="47"/>
      <c r="H10" s="92"/>
      <c r="I10" s="47"/>
      <c r="J10" s="47"/>
      <c r="K10" s="60"/>
      <c r="L10" s="47"/>
    </row>
    <row r="11" spans="1:31" ht="15" customHeight="1" x14ac:dyDescent="0.35">
      <c r="A11" s="1128"/>
      <c r="B11" s="47"/>
      <c r="C11" s="113"/>
      <c r="D11" s="111"/>
      <c r="E11" s="47"/>
      <c r="F11" s="112"/>
      <c r="G11" s="114"/>
      <c r="H11" s="92"/>
      <c r="I11" s="114"/>
      <c r="J11" s="47"/>
      <c r="K11" s="60"/>
      <c r="L11" s="47"/>
    </row>
    <row r="12" spans="1:31" ht="21.75" customHeight="1" x14ac:dyDescent="0.35">
      <c r="A12" s="48"/>
      <c r="B12" s="1138">
        <v>41000</v>
      </c>
      <c r="C12" s="1133"/>
      <c r="D12" s="1133" t="s">
        <v>623</v>
      </c>
      <c r="E12" s="115"/>
      <c r="F12" s="116" t="s">
        <v>1150</v>
      </c>
      <c r="G12" s="1163">
        <f>'Annexe B'!K18</f>
        <v>0</v>
      </c>
      <c r="H12" s="92"/>
      <c r="I12" s="1163">
        <f>'Annexe B'!M18</f>
        <v>0</v>
      </c>
      <c r="J12" s="1133"/>
      <c r="K12" s="108"/>
      <c r="L12" s="48"/>
    </row>
    <row r="13" spans="1:31" ht="21.75" customHeight="1" x14ac:dyDescent="0.35">
      <c r="A13" s="48"/>
      <c r="B13" s="1138">
        <v>42000</v>
      </c>
      <c r="C13" s="1133"/>
      <c r="D13" s="1133" t="s">
        <v>646</v>
      </c>
      <c r="E13" s="115"/>
      <c r="F13" s="116" t="s">
        <v>1150</v>
      </c>
      <c r="G13" s="1163">
        <f>'Annexe B'!K25</f>
        <v>0</v>
      </c>
      <c r="H13" s="92"/>
      <c r="I13" s="1163">
        <f>'Annexe B'!M25</f>
        <v>0</v>
      </c>
      <c r="J13" s="1133"/>
      <c r="K13" s="108"/>
      <c r="L13" s="48"/>
    </row>
    <row r="14" spans="1:31" ht="21.75" customHeight="1" x14ac:dyDescent="0.35">
      <c r="A14" s="48"/>
      <c r="B14" s="1138">
        <v>43000</v>
      </c>
      <c r="C14" s="1133"/>
      <c r="D14" s="1133" t="s">
        <v>660</v>
      </c>
      <c r="E14" s="115"/>
      <c r="F14" s="116" t="s">
        <v>1150</v>
      </c>
      <c r="G14" s="1163">
        <f>'Annexe B'!K35</f>
        <v>0</v>
      </c>
      <c r="H14" s="92"/>
      <c r="I14" s="1163">
        <f>'Annexe B'!M35</f>
        <v>0</v>
      </c>
      <c r="J14" s="1133"/>
      <c r="K14" s="108"/>
      <c r="L14" s="48"/>
    </row>
    <row r="15" spans="1:31" ht="21.75" customHeight="1" x14ac:dyDescent="0.35">
      <c r="A15" s="48"/>
      <c r="B15" s="1138">
        <v>44000</v>
      </c>
      <c r="C15" s="1133"/>
      <c r="D15" s="1133" t="s">
        <v>1151</v>
      </c>
      <c r="E15" s="115"/>
      <c r="F15" s="116" t="s">
        <v>1150</v>
      </c>
      <c r="G15" s="1163">
        <f>'Annexe B'!K37</f>
        <v>0</v>
      </c>
      <c r="H15" s="92"/>
      <c r="I15" s="1163">
        <f>'Annexe B'!M37</f>
        <v>0</v>
      </c>
      <c r="J15" s="1133"/>
      <c r="K15" s="108"/>
      <c r="L15" s="48"/>
    </row>
    <row r="16" spans="1:31" ht="21.75" customHeight="1" x14ac:dyDescent="0.35">
      <c r="A16" s="48"/>
      <c r="B16" s="1138">
        <v>45000</v>
      </c>
      <c r="C16" s="1133"/>
      <c r="D16" s="1133" t="s">
        <v>1152</v>
      </c>
      <c r="E16" s="115"/>
      <c r="F16" s="116" t="s">
        <v>1150</v>
      </c>
      <c r="G16" s="1163">
        <f>'Annexe B'!K48</f>
        <v>0</v>
      </c>
      <c r="H16" s="92"/>
      <c r="I16" s="1163">
        <f>'Annexe B'!M48</f>
        <v>0</v>
      </c>
      <c r="J16" s="1133"/>
      <c r="K16" s="108"/>
      <c r="L16" s="48"/>
    </row>
    <row r="17" spans="1:12" ht="21.75" customHeight="1" x14ac:dyDescent="0.35">
      <c r="A17" s="1133"/>
      <c r="B17" s="1138">
        <v>46000</v>
      </c>
      <c r="C17" s="1133"/>
      <c r="D17" s="1133" t="s">
        <v>703</v>
      </c>
      <c r="E17" s="115"/>
      <c r="F17" s="116" t="s">
        <v>1150</v>
      </c>
      <c r="G17" s="1163">
        <f>'Annexe B'!K58</f>
        <v>0</v>
      </c>
      <c r="H17" s="92"/>
      <c r="I17" s="1163">
        <f>'Annexe B'!M58</f>
        <v>0</v>
      </c>
      <c r="J17" s="1133"/>
      <c r="K17" s="108"/>
      <c r="L17" s="1133"/>
    </row>
    <row r="18" spans="1:12" ht="14.25" customHeight="1" x14ac:dyDescent="0.35">
      <c r="A18" s="1133"/>
      <c r="B18" s="1138"/>
      <c r="C18" s="1133"/>
      <c r="D18" s="1133"/>
      <c r="E18" s="115"/>
      <c r="F18" s="117"/>
      <c r="G18" s="1164"/>
      <c r="H18" s="92"/>
      <c r="I18" s="1164"/>
      <c r="J18" s="1133"/>
      <c r="K18" s="108"/>
      <c r="L18" s="1133"/>
    </row>
    <row r="19" spans="1:12" ht="21.75" customHeight="1" x14ac:dyDescent="0.35">
      <c r="A19" s="1133"/>
      <c r="B19" s="118">
        <v>40000</v>
      </c>
      <c r="C19" s="48" t="s">
        <v>1153</v>
      </c>
      <c r="D19" s="1133"/>
      <c r="E19" s="115"/>
      <c r="F19" s="117"/>
      <c r="G19" s="119">
        <f>SUM(G12:G17)</f>
        <v>0</v>
      </c>
      <c r="H19" s="92"/>
      <c r="I19" s="119">
        <f>SUM(I12:I17)</f>
        <v>0</v>
      </c>
      <c r="J19" s="1133"/>
      <c r="K19" s="108"/>
      <c r="L19" s="1133"/>
    </row>
    <row r="20" spans="1:12" ht="27" customHeight="1" x14ac:dyDescent="0.35">
      <c r="A20" s="1128"/>
      <c r="B20" s="1165"/>
      <c r="C20" s="1128"/>
      <c r="D20" s="1128"/>
      <c r="E20" s="120"/>
      <c r="F20" s="112"/>
      <c r="G20" s="1166"/>
      <c r="H20" s="92"/>
      <c r="I20" s="1166"/>
      <c r="J20" s="1128"/>
      <c r="K20" s="60"/>
      <c r="L20" s="1128"/>
    </row>
    <row r="21" spans="1:12" ht="15" customHeight="1" x14ac:dyDescent="0.35">
      <c r="A21" s="47"/>
      <c r="B21" s="121"/>
      <c r="C21" s="54" t="s">
        <v>1013</v>
      </c>
      <c r="D21" s="47"/>
      <c r="E21" s="120"/>
      <c r="F21" s="112"/>
      <c r="G21" s="1166"/>
      <c r="H21" s="122"/>
      <c r="I21" s="1166"/>
      <c r="J21" s="1128"/>
      <c r="K21" s="60"/>
      <c r="L21" s="47"/>
    </row>
    <row r="22" spans="1:12" ht="15" customHeight="1" x14ac:dyDescent="0.3">
      <c r="A22" s="47"/>
      <c r="B22" s="121"/>
      <c r="C22" s="47"/>
      <c r="D22" s="47"/>
      <c r="E22" s="120"/>
      <c r="F22" s="112"/>
      <c r="G22" s="1166"/>
      <c r="H22" s="123"/>
      <c r="I22" s="1166"/>
      <c r="J22" s="1128"/>
      <c r="K22" s="60"/>
      <c r="L22" s="47"/>
    </row>
    <row r="23" spans="1:12" ht="21.75" customHeight="1" x14ac:dyDescent="0.25">
      <c r="A23" s="48"/>
      <c r="B23" s="1138">
        <v>51000</v>
      </c>
      <c r="C23" s="1133"/>
      <c r="D23" s="1133" t="s">
        <v>721</v>
      </c>
      <c r="E23" s="1144"/>
      <c r="F23" s="116" t="s">
        <v>1150</v>
      </c>
      <c r="G23" s="1163">
        <f>'Annexe B'!K68</f>
        <v>0</v>
      </c>
      <c r="H23" s="123"/>
      <c r="I23" s="1163">
        <f>'Annexe B'!M68</f>
        <v>0</v>
      </c>
      <c r="J23" s="1133"/>
      <c r="K23" s="108"/>
      <c r="L23" s="48"/>
    </row>
    <row r="24" spans="1:12" ht="21.75" customHeight="1" x14ac:dyDescent="0.25">
      <c r="A24" s="48"/>
      <c r="B24" s="1138">
        <v>52000</v>
      </c>
      <c r="C24" s="1133"/>
      <c r="D24" s="1133" t="s">
        <v>730</v>
      </c>
      <c r="E24" s="1144"/>
      <c r="F24" s="116" t="s">
        <v>1150</v>
      </c>
      <c r="G24" s="1163">
        <f>'Annexe B'!K78</f>
        <v>0</v>
      </c>
      <c r="H24" s="123"/>
      <c r="I24" s="1163">
        <f>'Annexe B'!M78</f>
        <v>0</v>
      </c>
      <c r="J24" s="1133"/>
      <c r="K24" s="108"/>
      <c r="L24" s="48"/>
    </row>
    <row r="25" spans="1:12" ht="21.75" customHeight="1" x14ac:dyDescent="0.25">
      <c r="A25" s="48"/>
      <c r="B25" s="1138">
        <v>53000</v>
      </c>
      <c r="C25" s="1133"/>
      <c r="D25" s="1133" t="s">
        <v>755</v>
      </c>
      <c r="E25" s="1144"/>
      <c r="F25" s="116" t="s">
        <v>1150</v>
      </c>
      <c r="G25" s="1163">
        <f>'Annexe B'!K84</f>
        <v>0</v>
      </c>
      <c r="H25" s="123"/>
      <c r="I25" s="1163">
        <f>'Annexe B'!M84</f>
        <v>0</v>
      </c>
      <c r="J25" s="1133"/>
      <c r="K25" s="108"/>
      <c r="L25" s="48"/>
    </row>
    <row r="26" spans="1:12" ht="21.75" customHeight="1" x14ac:dyDescent="0.25">
      <c r="A26" s="48"/>
      <c r="B26" s="1138">
        <v>54000</v>
      </c>
      <c r="C26" s="1133"/>
      <c r="D26" s="1133" t="s">
        <v>764</v>
      </c>
      <c r="E26" s="1144"/>
      <c r="F26" s="116" t="s">
        <v>1150</v>
      </c>
      <c r="G26" s="1163">
        <f>'Annexe B'!K90</f>
        <v>0</v>
      </c>
      <c r="H26" s="123"/>
      <c r="I26" s="1163">
        <f>'Annexe B'!M90</f>
        <v>0</v>
      </c>
      <c r="J26" s="1133"/>
      <c r="K26" s="108"/>
      <c r="L26" s="48"/>
    </row>
    <row r="27" spans="1:12" ht="21.75" customHeight="1" x14ac:dyDescent="0.25">
      <c r="A27" s="48"/>
      <c r="B27" s="1138">
        <v>55000</v>
      </c>
      <c r="C27" s="1133"/>
      <c r="D27" s="1133" t="s">
        <v>773</v>
      </c>
      <c r="E27" s="1144"/>
      <c r="F27" s="116" t="s">
        <v>1150</v>
      </c>
      <c r="G27" s="1163">
        <f>'Annexe B'!K96</f>
        <v>0</v>
      </c>
      <c r="H27" s="123"/>
      <c r="I27" s="1163">
        <f>'Annexe B'!M96</f>
        <v>0</v>
      </c>
      <c r="J27" s="1133"/>
      <c r="K27" s="108"/>
      <c r="L27" s="48"/>
    </row>
    <row r="28" spans="1:12" ht="21.75" customHeight="1" x14ac:dyDescent="0.25">
      <c r="A28" s="48"/>
      <c r="B28" s="1138">
        <v>56000</v>
      </c>
      <c r="C28" s="1133"/>
      <c r="D28" s="1133" t="s">
        <v>786</v>
      </c>
      <c r="E28" s="1144"/>
      <c r="F28" s="116" t="s">
        <v>1150</v>
      </c>
      <c r="G28" s="1163">
        <f>'Annexe B'!K101</f>
        <v>0</v>
      </c>
      <c r="H28" s="123"/>
      <c r="I28" s="1163">
        <f>'Annexe B'!M101</f>
        <v>0</v>
      </c>
      <c r="J28" s="1133"/>
      <c r="K28" s="108"/>
      <c r="L28" s="48"/>
    </row>
    <row r="29" spans="1:12" ht="21.75" customHeight="1" x14ac:dyDescent="0.25">
      <c r="A29" s="48"/>
      <c r="B29" s="1138">
        <v>57000</v>
      </c>
      <c r="C29" s="1133"/>
      <c r="D29" s="1133" t="s">
        <v>793</v>
      </c>
      <c r="E29" s="1144"/>
      <c r="F29" s="116" t="s">
        <v>1150</v>
      </c>
      <c r="G29" s="1163">
        <f>'Annexe B'!K109</f>
        <v>0</v>
      </c>
      <c r="H29" s="123"/>
      <c r="I29" s="1163">
        <f>'Annexe B'!M109</f>
        <v>0</v>
      </c>
      <c r="J29" s="1133"/>
      <c r="K29" s="108"/>
      <c r="L29" s="48"/>
    </row>
    <row r="30" spans="1:12" ht="21.75" customHeight="1" x14ac:dyDescent="0.25">
      <c r="A30" s="48"/>
      <c r="B30" s="1138">
        <v>58000</v>
      </c>
      <c r="C30" s="1133"/>
      <c r="D30" s="1133" t="s">
        <v>815</v>
      </c>
      <c r="E30" s="1144"/>
      <c r="F30" s="116" t="s">
        <v>1150</v>
      </c>
      <c r="G30" s="1163">
        <f>'Annexe B'!K115</f>
        <v>0</v>
      </c>
      <c r="H30" s="123"/>
      <c r="I30" s="1163">
        <f>'Annexe B'!M115</f>
        <v>0</v>
      </c>
      <c r="J30" s="1133"/>
      <c r="K30" s="108"/>
      <c r="L30" s="48"/>
    </row>
    <row r="31" spans="1:12" ht="21.75" customHeight="1" x14ac:dyDescent="0.25">
      <c r="A31" s="48"/>
      <c r="B31" s="1138">
        <v>59000</v>
      </c>
      <c r="C31" s="1133"/>
      <c r="D31" s="1133" t="s">
        <v>1154</v>
      </c>
      <c r="E31" s="1144"/>
      <c r="F31" s="116" t="s">
        <v>1150</v>
      </c>
      <c r="G31" s="1163">
        <f>'Annexe B'!K122</f>
        <v>0</v>
      </c>
      <c r="H31" s="123"/>
      <c r="I31" s="1163">
        <f>'Annexe B'!M122</f>
        <v>0</v>
      </c>
      <c r="J31" s="1133"/>
      <c r="K31" s="108"/>
      <c r="L31" s="48"/>
    </row>
    <row r="32" spans="1:12" ht="21.75" customHeight="1" x14ac:dyDescent="0.25">
      <c r="A32" s="48"/>
      <c r="B32" s="1138">
        <v>61000</v>
      </c>
      <c r="C32" s="1133"/>
      <c r="D32" s="1133" t="s">
        <v>840</v>
      </c>
      <c r="E32" s="1144"/>
      <c r="F32" s="116" t="s">
        <v>1150</v>
      </c>
      <c r="G32" s="1163">
        <f>'Annexe B'!K127</f>
        <v>0</v>
      </c>
      <c r="H32" s="123"/>
      <c r="I32" s="1163">
        <f>'Annexe B'!M127</f>
        <v>0</v>
      </c>
      <c r="J32" s="1133"/>
      <c r="K32" s="108"/>
      <c r="L32" s="48"/>
    </row>
    <row r="33" spans="1:12" ht="21.75" customHeight="1" x14ac:dyDescent="0.25">
      <c r="A33" s="48"/>
      <c r="B33" s="1138">
        <v>62000</v>
      </c>
      <c r="C33" s="1133"/>
      <c r="D33" s="1133" t="s">
        <v>859</v>
      </c>
      <c r="E33" s="1144"/>
      <c r="F33" s="116" t="s">
        <v>1150</v>
      </c>
      <c r="G33" s="1163">
        <f>'Annexe B'!K131</f>
        <v>0</v>
      </c>
      <c r="H33" s="123"/>
      <c r="I33" s="1163">
        <f>'Annexe B'!M131</f>
        <v>0</v>
      </c>
      <c r="J33" s="1133"/>
      <c r="K33" s="108"/>
      <c r="L33" s="48"/>
    </row>
    <row r="34" spans="1:12" ht="21.75" customHeight="1" x14ac:dyDescent="0.25">
      <c r="A34" s="48"/>
      <c r="B34" s="1138">
        <v>63000</v>
      </c>
      <c r="C34" s="1133"/>
      <c r="D34" s="1133" t="s">
        <v>869</v>
      </c>
      <c r="E34" s="1144"/>
      <c r="F34" s="116" t="s">
        <v>1150</v>
      </c>
      <c r="G34" s="1163">
        <f>'Annexe B'!K140</f>
        <v>0</v>
      </c>
      <c r="H34" s="123"/>
      <c r="I34" s="1163">
        <f>'Annexe B'!M140</f>
        <v>0</v>
      </c>
      <c r="J34" s="1133"/>
      <c r="K34" s="108"/>
      <c r="L34" s="48"/>
    </row>
    <row r="35" spans="1:12" ht="14.25" customHeight="1" x14ac:dyDescent="0.25">
      <c r="A35" s="1133"/>
      <c r="B35" s="1138"/>
      <c r="C35" s="1133"/>
      <c r="D35" s="1133"/>
      <c r="E35" s="1144"/>
      <c r="F35" s="115"/>
      <c r="G35" s="1164"/>
      <c r="I35" s="1164"/>
      <c r="J35" s="1133"/>
      <c r="K35" s="108"/>
      <c r="L35" s="1133"/>
    </row>
    <row r="36" spans="1:12" ht="21.75" customHeight="1" x14ac:dyDescent="0.25">
      <c r="A36" s="1133"/>
      <c r="B36" s="118">
        <v>50000</v>
      </c>
      <c r="C36" s="48" t="s">
        <v>1013</v>
      </c>
      <c r="D36" s="124"/>
      <c r="E36" s="115"/>
      <c r="F36" s="115"/>
      <c r="G36" s="119">
        <f>SUM(G23:G34)</f>
        <v>0</v>
      </c>
      <c r="H36" s="123"/>
      <c r="I36" s="119">
        <f>SUM(I23:I34)</f>
        <v>0</v>
      </c>
      <c r="J36" s="1133"/>
      <c r="K36" s="108"/>
      <c r="L36" s="1133"/>
    </row>
    <row r="37" spans="1:12" ht="14.25" customHeight="1" x14ac:dyDescent="0.25">
      <c r="A37" s="1133"/>
      <c r="B37" s="1138"/>
      <c r="C37" s="1133"/>
      <c r="D37" s="1133"/>
      <c r="E37" s="115"/>
      <c r="F37" s="115"/>
      <c r="G37" s="1164"/>
      <c r="H37" s="123"/>
      <c r="I37" s="1164"/>
      <c r="J37" s="1133"/>
      <c r="K37" s="108"/>
      <c r="L37" s="1133"/>
    </row>
    <row r="38" spans="1:12" ht="21.75" customHeight="1" x14ac:dyDescent="0.25">
      <c r="A38" s="48"/>
      <c r="B38" s="118">
        <v>90000</v>
      </c>
      <c r="C38" s="48" t="s">
        <v>895</v>
      </c>
      <c r="D38" s="125"/>
      <c r="E38" s="115"/>
      <c r="F38" s="115"/>
      <c r="G38" s="119">
        <f>G19-G36</f>
        <v>0</v>
      </c>
      <c r="H38" s="123"/>
      <c r="I38" s="119">
        <f>I19-I36</f>
        <v>0</v>
      </c>
      <c r="J38" s="48"/>
      <c r="K38" s="108"/>
      <c r="L38" s="48"/>
    </row>
    <row r="39" spans="1:12" ht="15.75" customHeight="1" x14ac:dyDescent="0.25">
      <c r="A39" s="1133"/>
      <c r="B39" s="1138"/>
      <c r="C39" s="1133"/>
      <c r="D39" s="1133"/>
      <c r="E39" s="115"/>
      <c r="F39" s="115"/>
      <c r="G39" s="1164"/>
      <c r="H39" s="123"/>
      <c r="I39" s="1164"/>
      <c r="J39" s="1133"/>
      <c r="K39" s="108"/>
      <c r="L39" s="1133"/>
    </row>
    <row r="40" spans="1:12" ht="15" customHeight="1" x14ac:dyDescent="0.35">
      <c r="A40" s="1128"/>
      <c r="B40" s="1165"/>
      <c r="C40" s="1128"/>
      <c r="D40" s="1128"/>
      <c r="E40" s="120"/>
      <c r="F40" s="120"/>
      <c r="G40" s="1128"/>
      <c r="H40" s="92"/>
      <c r="I40" s="1128"/>
      <c r="J40" s="1128"/>
      <c r="K40" s="60"/>
      <c r="L40" s="1128"/>
    </row>
    <row r="41" spans="1:12" ht="15.75" customHeight="1" x14ac:dyDescent="0.25">
      <c r="A41" s="60"/>
      <c r="B41" s="60"/>
      <c r="C41" s="60"/>
      <c r="D41" s="60"/>
      <c r="E41" s="60"/>
      <c r="F41" s="60"/>
      <c r="G41" s="60"/>
      <c r="H41" s="60"/>
      <c r="I41" s="60"/>
      <c r="J41" s="60"/>
      <c r="K41" s="60"/>
      <c r="L41" s="60"/>
    </row>
    <row r="42" spans="1:12" ht="15.75" customHeight="1" x14ac:dyDescent="0.25">
      <c r="A42" s="60"/>
      <c r="B42" s="60"/>
      <c r="C42" s="60"/>
      <c r="D42" s="60"/>
      <c r="E42" s="60"/>
      <c r="F42" s="60"/>
      <c r="G42" s="60"/>
      <c r="H42" s="60"/>
      <c r="I42" s="60"/>
      <c r="J42" s="60"/>
      <c r="K42" s="60"/>
      <c r="L42" s="60"/>
    </row>
    <row r="43" spans="1:12" ht="15.75" customHeight="1" x14ac:dyDescent="0.25"/>
    <row r="44" spans="1:12" ht="15.75" customHeight="1" x14ac:dyDescent="0.25"/>
    <row r="45" spans="1:12" ht="15.75" customHeight="1" x14ac:dyDescent="0.25"/>
    <row r="46" spans="1:12" ht="15.75" customHeight="1" x14ac:dyDescent="0.25"/>
    <row r="47" spans="1:12" ht="15.75" customHeight="1" x14ac:dyDescent="0.25"/>
    <row r="48" spans="1: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sheetProtection selectLockedCells="1"/>
  <mergeCells count="5">
    <mergeCell ref="B1:D1"/>
    <mergeCell ref="I2:J2"/>
    <mergeCell ref="E3:F3"/>
    <mergeCell ref="H3:I3"/>
    <mergeCell ref="E2:H2"/>
  </mergeCells>
  <conditionalFormatting sqref="B1">
    <cfRule type="cellIs" dxfId="291" priority="1" operator="equal">
      <formula>"Terminé"</formula>
    </cfRule>
    <cfRule type="cellIs" dxfId="290" priority="2" operator="equal">
      <formula>"En rédaction"</formula>
    </cfRule>
  </conditionalFormatting>
  <conditionalFormatting sqref="E2 E3:F3 H3:I3 E6 G12:G17 I12:I17 G23:G34 I23:I34">
    <cfRule type="expression" dxfId="289" priority="3">
      <formula>$B$1="Terminé"</formula>
    </cfRule>
  </conditionalFormatting>
  <dataValidations count="1">
    <dataValidation type="list" allowBlank="1" sqref="B1" xr:uid="{00000000-0002-0000-0700-000000000000}">
      <formula1>"Terminé,En rédaction"</formula1>
    </dataValidation>
  </dataValidations>
  <pageMargins left="0.39370078740157483" right="0.39370078740157483" top="0.39370078740157483" bottom="0.78740157480314965" header="0" footer="0"/>
  <pageSetup scale="65"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3FEEE1209911E4588420F3EF98E78C2" ma:contentTypeVersion="6" ma:contentTypeDescription="Crée un document." ma:contentTypeScope="" ma:versionID="4a619aef05c0a01c9e5cc057c476c67a">
  <xsd:schema xmlns:xsd="http://www.w3.org/2001/XMLSchema" xmlns:xs="http://www.w3.org/2001/XMLSchema" xmlns:p="http://schemas.microsoft.com/office/2006/metadata/properties" xmlns:ns2="95a751ae-f66f-4c8b-8b5e-5e48966206f7" xmlns:ns3="da7d6caf-80f5-430a-ba2a-8f38bccd6203" targetNamespace="http://schemas.microsoft.com/office/2006/metadata/properties" ma:root="true" ma:fieldsID="0b3744b5909bb7a0ade39afe7ad830d9" ns2:_="" ns3:_="">
    <xsd:import namespace="95a751ae-f66f-4c8b-8b5e-5e48966206f7"/>
    <xsd:import namespace="da7d6caf-80f5-430a-ba2a-8f38bccd620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a751ae-f66f-4c8b-8b5e-5e48966206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a7d6caf-80f5-430a-ba2a-8f38bccd6203"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E2009E0-4C31-4515-B2F7-7AD7FE879639}">
  <ds:schemaRefs>
    <ds:schemaRef ds:uri="http://schemas.microsoft.com/sharepoint/v3/contenttype/forms"/>
  </ds:schemaRefs>
</ds:datastoreItem>
</file>

<file path=customXml/itemProps2.xml><?xml version="1.0" encoding="utf-8"?>
<ds:datastoreItem xmlns:ds="http://schemas.openxmlformats.org/officeDocument/2006/customXml" ds:itemID="{69D0D3A7-548C-451D-A607-37F113C09B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a751ae-f66f-4c8b-8b5e-5e48966206f7"/>
    <ds:schemaRef ds:uri="da7d6caf-80f5-430a-ba2a-8f38bccd62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3FD0519-EFD8-4E93-A22B-A9BF5C948E79}">
  <ds:schemaRefs>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infopath/2007/PartnerControls"/>
    <ds:schemaRef ds:uri="http://www.w3.org/XML/1998/namespace"/>
    <ds:schemaRef ds:uri="95a751ae-f66f-4c8b-8b5e-5e48966206f7"/>
    <ds:schemaRef ds:uri="da7d6caf-80f5-430a-ba2a-8f38bccd620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36</vt:i4>
      </vt:variant>
      <vt:variant>
        <vt:lpstr>Plages nommées</vt:lpstr>
      </vt:variant>
      <vt:variant>
        <vt:i4>97</vt:i4>
      </vt:variant>
    </vt:vector>
  </HeadingPairs>
  <TitlesOfParts>
    <vt:vector size="133" baseType="lpstr">
      <vt:lpstr>Généralités</vt:lpstr>
      <vt:lpstr>Instructions</vt:lpstr>
      <vt:lpstr>Plan comptable</vt:lpstr>
      <vt:lpstr>Page titre</vt:lpstr>
      <vt:lpstr>Table des matières</vt:lpstr>
      <vt:lpstr>Écritures</vt:lpstr>
      <vt:lpstr>Rapport_auditeur-auditrice</vt:lpstr>
      <vt:lpstr>Renseignements statutaires</vt:lpstr>
      <vt:lpstr>Résultats sommaires</vt:lpstr>
      <vt:lpstr>Bilan</vt:lpstr>
      <vt:lpstr>Évolution de l'actif net</vt:lpstr>
      <vt:lpstr>État de flux de trésorerie</vt:lpstr>
      <vt:lpstr>Notes complémentaires _1-3</vt:lpstr>
      <vt:lpstr>Notes complémentaires _4-8</vt:lpstr>
      <vt:lpstr>Notes complémentaires _9-12</vt:lpstr>
      <vt:lpstr>Notes complémentaires _13-20</vt:lpstr>
      <vt:lpstr>Annexe A</vt:lpstr>
      <vt:lpstr>Annexe B</vt:lpstr>
      <vt:lpstr>Annexe C</vt:lpstr>
      <vt:lpstr>Annexe D</vt:lpstr>
      <vt:lpstr>Annexe E</vt:lpstr>
      <vt:lpstr>Annexe F</vt:lpstr>
      <vt:lpstr>Annexe G</vt:lpstr>
      <vt:lpstr>Formulaire F-1</vt:lpstr>
      <vt:lpstr>Formulaire F-2</vt:lpstr>
      <vt:lpstr>Formulaire F-3</vt:lpstr>
      <vt:lpstr>Formulaire F-4</vt:lpstr>
      <vt:lpstr>Formulaire F-5</vt:lpstr>
      <vt:lpstr>Formulaire F-6</vt:lpstr>
      <vt:lpstr>Formulaire F-7</vt:lpstr>
      <vt:lpstr>Formulaire F-8</vt:lpstr>
      <vt:lpstr>Formulaire F-9</vt:lpstr>
      <vt:lpstr>Rapport_Autres élements NCA 265</vt:lpstr>
      <vt:lpstr>Questionnaire_ORG</vt:lpstr>
      <vt:lpstr>Certification</vt:lpstr>
      <vt:lpstr>Liste des données</vt:lpstr>
      <vt:lpstr>DateFinAF</vt:lpstr>
      <vt:lpstr>'Page titre'!DateFinExo</vt:lpstr>
      <vt:lpstr>HonPro_legaux</vt:lpstr>
      <vt:lpstr>'Annexe A'!Impression_des_titres</vt:lpstr>
      <vt:lpstr>'Annexe B'!Impression_des_titres</vt:lpstr>
      <vt:lpstr>'Annexe C'!Impression_des_titres</vt:lpstr>
      <vt:lpstr>'Annexe F'!Impression_des_titres</vt:lpstr>
      <vt:lpstr>'Annexe G'!Impression_des_titres</vt:lpstr>
      <vt:lpstr>Bilan!Impression_des_titres</vt:lpstr>
      <vt:lpstr>Certification!Impression_des_titres</vt:lpstr>
      <vt:lpstr>'Notes complémentaires _1-3'!Impression_des_titres</vt:lpstr>
      <vt:lpstr>'Notes complémentaires _13-20'!Impression_des_titres</vt:lpstr>
      <vt:lpstr>'Notes complémentaires _4-8'!Impression_des_titres</vt:lpstr>
      <vt:lpstr>'Notes complémentaires _9-12'!Impression_des_titres</vt:lpstr>
      <vt:lpstr>'Plan comptable'!Impression_des_titres</vt:lpstr>
      <vt:lpstr>Questionnaire_ORG!Impression_des_titres</vt:lpstr>
      <vt:lpstr>Liste_DépensesCopropriété</vt:lpstr>
      <vt:lpstr>Liste_PosteBudgetaire</vt:lpstr>
      <vt:lpstr>Liste_PostesBudgetaires</vt:lpstr>
      <vt:lpstr>listeComposants</vt:lpstr>
      <vt:lpstr>listeLieu</vt:lpstr>
      <vt:lpstr>listeMdf</vt:lpstr>
      <vt:lpstr>listeServBail</vt:lpstr>
      <vt:lpstr>listeSourceF</vt:lpstr>
      <vt:lpstr>listeTitre</vt:lpstr>
      <vt:lpstr>listeTypologie</vt:lpstr>
      <vt:lpstr>listeUtilisationR</vt:lpstr>
      <vt:lpstr>NbEI</vt:lpstr>
      <vt:lpstr>NbMoisExo</vt:lpstr>
      <vt:lpstr>NomOrg</vt:lpstr>
      <vt:lpstr>NomProjet</vt:lpstr>
      <vt:lpstr>NomTOrg</vt:lpstr>
      <vt:lpstr>NoProjet</vt:lpstr>
      <vt:lpstr>PageDerniere</vt:lpstr>
      <vt:lpstr>'Page titre'!Print_Area</vt:lpstr>
      <vt:lpstr>TabData</vt:lpstr>
      <vt:lpstr>'Plan comptable'!tabIGRF</vt:lpstr>
      <vt:lpstr>TypeOrg</vt:lpstr>
      <vt:lpstr>VersionDoc</vt:lpstr>
      <vt:lpstr>'Annexe B'!Z_6A10CB0E_4CD4_4043_A80A_51DB39F550C7_.wvu.Cols</vt:lpstr>
      <vt:lpstr>'Annexe E'!Z_6A10CB0E_4CD4_4043_A80A_51DB39F550C7_.wvu.Cols</vt:lpstr>
      <vt:lpstr>'Annexe F'!Z_6A10CB0E_4CD4_4043_A80A_51DB39F550C7_.wvu.Cols</vt:lpstr>
      <vt:lpstr>Bilan!Z_6A10CB0E_4CD4_4043_A80A_51DB39F550C7_.wvu.Cols</vt:lpstr>
      <vt:lpstr>Certification!Z_6A10CB0E_4CD4_4043_A80A_51DB39F550C7_.wvu.Cols</vt:lpstr>
      <vt:lpstr>'État de flux de trésorerie'!Z_6A10CB0E_4CD4_4043_A80A_51DB39F550C7_.wvu.Cols</vt:lpstr>
      <vt:lpstr>'Évolution de l''actif net'!Z_6A10CB0E_4CD4_4043_A80A_51DB39F550C7_.wvu.Cols</vt:lpstr>
      <vt:lpstr>'Formulaire F-1'!Z_6A10CB0E_4CD4_4043_A80A_51DB39F550C7_.wvu.Cols</vt:lpstr>
      <vt:lpstr>'Formulaire F-2'!Z_6A10CB0E_4CD4_4043_A80A_51DB39F550C7_.wvu.Cols</vt:lpstr>
      <vt:lpstr>'Formulaire F-3'!Z_6A10CB0E_4CD4_4043_A80A_51DB39F550C7_.wvu.Cols</vt:lpstr>
      <vt:lpstr>'Formulaire F-4'!Z_6A10CB0E_4CD4_4043_A80A_51DB39F550C7_.wvu.Cols</vt:lpstr>
      <vt:lpstr>'Formulaire F-5'!Z_6A10CB0E_4CD4_4043_A80A_51DB39F550C7_.wvu.Cols</vt:lpstr>
      <vt:lpstr>'Formulaire F-6'!Z_6A10CB0E_4CD4_4043_A80A_51DB39F550C7_.wvu.Cols</vt:lpstr>
      <vt:lpstr>'Formulaire F-7'!Z_6A10CB0E_4CD4_4043_A80A_51DB39F550C7_.wvu.Cols</vt:lpstr>
      <vt:lpstr>'Formulaire F-8'!Z_6A10CB0E_4CD4_4043_A80A_51DB39F550C7_.wvu.Cols</vt:lpstr>
      <vt:lpstr>'Formulaire F-9'!Z_6A10CB0E_4CD4_4043_A80A_51DB39F550C7_.wvu.Cols</vt:lpstr>
      <vt:lpstr>Instructions!Z_6A10CB0E_4CD4_4043_A80A_51DB39F550C7_.wvu.Cols</vt:lpstr>
      <vt:lpstr>'Notes complémentaires _1-3'!Z_6A10CB0E_4CD4_4043_A80A_51DB39F550C7_.wvu.Cols</vt:lpstr>
      <vt:lpstr>'Notes complémentaires _4-8'!Z_6A10CB0E_4CD4_4043_A80A_51DB39F550C7_.wvu.Cols</vt:lpstr>
      <vt:lpstr>'Page titre'!Z_6A10CB0E_4CD4_4043_A80A_51DB39F550C7_.wvu.Cols</vt:lpstr>
      <vt:lpstr>Questionnaire_ORG!Z_6A10CB0E_4CD4_4043_A80A_51DB39F550C7_.wvu.Cols</vt:lpstr>
      <vt:lpstr>'Rapport_auditeur-auditrice'!Z_6A10CB0E_4CD4_4043_A80A_51DB39F550C7_.wvu.Cols</vt:lpstr>
      <vt:lpstr>'Rapport_Autres élements NCA 265'!Z_6A10CB0E_4CD4_4043_A80A_51DB39F550C7_.wvu.Cols</vt:lpstr>
      <vt:lpstr>'Renseignements statutaires'!Z_6A10CB0E_4CD4_4043_A80A_51DB39F550C7_.wvu.Cols</vt:lpstr>
      <vt:lpstr>'Résultats sommaires'!Z_6A10CB0E_4CD4_4043_A80A_51DB39F550C7_.wvu.Cols</vt:lpstr>
      <vt:lpstr>'Table des matières'!Z_6A10CB0E_4CD4_4043_A80A_51DB39F550C7_.wvu.Cols</vt:lpstr>
      <vt:lpstr>'Annexe A'!Zone_d_impression</vt:lpstr>
      <vt:lpstr>'Annexe B'!Zone_d_impression</vt:lpstr>
      <vt:lpstr>'Annexe C'!Zone_d_impression</vt:lpstr>
      <vt:lpstr>'Annexe D'!Zone_d_impression</vt:lpstr>
      <vt:lpstr>'Annexe E'!Zone_d_impression</vt:lpstr>
      <vt:lpstr>'Annexe F'!Zone_d_impression</vt:lpstr>
      <vt:lpstr>'Annexe G'!Zone_d_impression</vt:lpstr>
      <vt:lpstr>Bilan!Zone_d_impression</vt:lpstr>
      <vt:lpstr>Certification!Zone_d_impression</vt:lpstr>
      <vt:lpstr>'État de flux de trésorerie'!Zone_d_impression</vt:lpstr>
      <vt:lpstr>'Évolution de l''actif net'!Zone_d_impression</vt:lpstr>
      <vt:lpstr>'Formulaire F-1'!Zone_d_impression</vt:lpstr>
      <vt:lpstr>'Formulaire F-2'!Zone_d_impression</vt:lpstr>
      <vt:lpstr>'Formulaire F-3'!Zone_d_impression</vt:lpstr>
      <vt:lpstr>'Formulaire F-4'!Zone_d_impression</vt:lpstr>
      <vt:lpstr>'Formulaire F-5'!Zone_d_impression</vt:lpstr>
      <vt:lpstr>'Formulaire F-6'!Zone_d_impression</vt:lpstr>
      <vt:lpstr>'Formulaire F-7'!Zone_d_impression</vt:lpstr>
      <vt:lpstr>'Formulaire F-8'!Zone_d_impression</vt:lpstr>
      <vt:lpstr>Instructions!Zone_d_impression</vt:lpstr>
      <vt:lpstr>'Notes complémentaires _1-3'!Zone_d_impression</vt:lpstr>
      <vt:lpstr>'Notes complémentaires _13-20'!Zone_d_impression</vt:lpstr>
      <vt:lpstr>'Notes complémentaires _4-8'!Zone_d_impression</vt:lpstr>
      <vt:lpstr>'Notes complémentaires _9-12'!Zone_d_impression</vt:lpstr>
      <vt:lpstr>'Page titre'!Zone_d_impression</vt:lpstr>
      <vt:lpstr>'Plan comptable'!Zone_d_impression</vt:lpstr>
      <vt:lpstr>Questionnaire_ORG!Zone_d_impression</vt:lpstr>
      <vt:lpstr>'Rapport_auditeur-auditrice'!Zone_d_impression</vt:lpstr>
      <vt:lpstr>'Rapport_Autres élements NCA 265'!Zone_d_impression</vt:lpstr>
      <vt:lpstr>'Renseignements statutaires'!Zone_d_impression</vt:lpstr>
      <vt:lpstr>'Résultats sommaires'!Zone_d_impression</vt:lpstr>
      <vt:lpstr>'Table des matières'!Zone_d_impression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Yaha HAGOUAGN'RIN KONAN</dc:creator>
  <cp:keywords/>
  <dc:description/>
  <cp:lastModifiedBy>Yaha HAGOUAGN'RIN KONAN</cp:lastModifiedBy>
  <cp:revision/>
  <cp:lastPrinted>2025-11-20T15:33:30Z</cp:lastPrinted>
  <dcterms:created xsi:type="dcterms:W3CDTF">2023-11-21T16:01:44Z</dcterms:created>
  <dcterms:modified xsi:type="dcterms:W3CDTF">2026-02-10T19:32:16Z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0x010100D3FEEE1209911E4588420F3EF98E78C2</vt:lpwstr>
  </property>
  <property fmtid="{D5CDD505-2E9C-101B-9397-08002B2CF9AE}" pid="3" name="MSIP_Label_defa4170-0d19-0005-0004-bc88714345d2_Enabled">
    <vt:lpwstr>true</vt:lpwstr>
  </property>
  <property fmtid="{D5CDD505-2E9C-101B-9397-08002B2CF9AE}" pid="4" name="MSIP_Label_defa4170-0d19-0005-0004-bc88714345d2_SetDate">
    <vt:lpwstr>2024-05-27T18:16:06Z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9f15d2dc-8753-4f83-aac2-a58288d3a4bc</vt:lpwstr>
  </property>
  <property fmtid="{D5CDD505-2E9C-101B-9397-08002B2CF9AE}" pid="8" name="MSIP_Label_defa4170-0d19-0005-0004-bc88714345d2_ActionId">
    <vt:lpwstr>14c3b6d4-e82e-4413-b204-7327bbdae0f5</vt:lpwstr>
  </property>
  <property fmtid="{D5CDD505-2E9C-101B-9397-08002B2CF9AE}" pid="9" name="MSIP_Label_defa4170-0d19-0005-0004-bc88714345d2_ContentBits">
    <vt:lpwstr>0</vt:lpwstr>
  </property>
</Properties>
</file>